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comments16.xml" ContentType="application/vnd.openxmlformats-officedocument.spreadsheetml.comments+xml"/>
  <Override PartName="/xl/drawings/drawing22.xml" ContentType="application/vnd.openxmlformats-officedocument.drawing+xml"/>
  <Override PartName="/xl/ctrlProps/ctrlProp8.xml" ContentType="application/vnd.ms-excel.controlproperties+xml"/>
  <Override PartName="/xl/comments17.xml" ContentType="application/vnd.openxmlformats-officedocument.spreadsheetml.comments+xml"/>
  <Override PartName="/xl/drawings/drawing23.xml" ContentType="application/vnd.openxmlformats-officedocument.drawing+xml"/>
  <Override PartName="/xl/comments18.xml" ContentType="application/vnd.openxmlformats-officedocument.spreadsheetml.comments+xml"/>
  <Override PartName="/xl/drawings/drawing24.xml" ContentType="application/vnd.openxmlformats-officedocument.drawing+xml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omments20.xml" ContentType="application/vnd.openxmlformats-officedocument.spreadsheetml.comments+xml"/>
  <Override PartName="/xl/drawings/drawing26.xml" ContentType="application/vnd.openxmlformats-officedocument.drawing+xml"/>
  <Override PartName="/xl/comments21.xml" ContentType="application/vnd.openxmlformats-officedocument.spreadsheetml.comments+xml"/>
  <Override PartName="/xl/drawings/drawing27.xml" ContentType="application/vnd.openxmlformats-officedocument.drawing+xml"/>
  <Override PartName="/xl/comments22.xml" ContentType="application/vnd.openxmlformats-officedocument.spreadsheetml.comments+xml"/>
  <Override PartName="/xl/drawings/drawing28.xml" ContentType="application/vnd.openxmlformats-officedocument.drawing+xml"/>
  <Override PartName="/xl/comments23.xml" ContentType="application/vnd.openxmlformats-officedocument.spreadsheetml.comments+xml"/>
  <Override PartName="/xl/drawings/drawing29.xml" ContentType="application/vnd.openxmlformats-officedocument.drawing+xml"/>
  <Override PartName="/xl/comments24.xml" ContentType="application/vnd.openxmlformats-officedocument.spreadsheetml.comments+xml"/>
  <Override PartName="/xl/drawings/drawing30.xml" ContentType="application/vnd.openxmlformats-officedocument.drawing+xml"/>
  <Override PartName="/xl/comments25.xml" ContentType="application/vnd.openxmlformats-officedocument.spreadsheetml.comments+xml"/>
  <Override PartName="/xl/drawings/drawing31.xml" ContentType="application/vnd.openxmlformats-officedocument.drawing+xml"/>
  <Override PartName="/xl/comments26.xml" ContentType="application/vnd.openxmlformats-officedocument.spreadsheetml.comment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4.xml" ContentType="application/vnd.openxmlformats-officedocument.drawing+xml"/>
  <Override PartName="/xl/comments27.xml" ContentType="application/vnd.openxmlformats-officedocument.spreadsheetml.comment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omments28.xml" ContentType="application/vnd.openxmlformats-officedocument.spreadsheetml.comments+xml"/>
  <Override PartName="/xl/drawings/drawing37.xml" ContentType="application/vnd.openxmlformats-officedocument.drawing+xml"/>
  <Override PartName="/xl/comments29.xml" ContentType="application/vnd.openxmlformats-officedocument.spreadsheetml.comments+xml"/>
  <Override PartName="/xl/drawings/drawing38.xml" ContentType="application/vnd.openxmlformats-officedocument.drawing+xml"/>
  <Override PartName="/xl/comments30.xml" ContentType="application/vnd.openxmlformats-officedocument.spreadsheetml.comment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omments32.xml" ContentType="application/vnd.openxmlformats-officedocument.spreadsheetml.comment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7.xml" ContentType="application/vnd.openxmlformats-officedocument.drawing+xml"/>
  <Override PartName="/xl/comments33.xml" ContentType="application/vnd.openxmlformats-officedocument.spreadsheetml.comments+xml"/>
  <Override PartName="/xl/drawings/drawing4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Thiago\Desktop\"/>
    </mc:Choice>
  </mc:AlternateContent>
  <bookViews>
    <workbookView xWindow="-12" yWindow="-12" windowWidth="9612" windowHeight="11640" tabRatio="803"/>
  </bookViews>
  <sheets>
    <sheet name="Fluxo" sheetId="77" r:id="rId1"/>
    <sheet name="Identificação" sheetId="33" r:id="rId2"/>
    <sheet name="Insumos" sheetId="78" state="hidden" r:id="rId3"/>
    <sheet name="Usos" sheetId="79" r:id="rId4"/>
    <sheet name="IndFinanceiro" sheetId="76" r:id="rId5"/>
    <sheet name="Apoio" sheetId="35" r:id="rId6"/>
    <sheet name="MOP" sheetId="6" state="hidden" r:id="rId7"/>
    <sheet name="Transporte" sheetId="4" state="hidden" r:id="rId8"/>
    <sheet name="IlumCusto (ORÇ)" sheetId="64" r:id="rId9"/>
    <sheet name="IlumCusto" sheetId="40" r:id="rId10"/>
    <sheet name="IlumBenef" sheetId="41" r:id="rId11"/>
    <sheet name="CondAmbCusto (ORÇ)" sheetId="67" r:id="rId12"/>
    <sheet name="CondAmbCusto" sheetId="42" r:id="rId13"/>
    <sheet name="CondAmbBenef" sheetId="43" r:id="rId14"/>
    <sheet name="MotorCusto (ORÇ)" sheetId="68" r:id="rId15"/>
    <sheet name="MotorCusto" sheetId="44" r:id="rId16"/>
    <sheet name="MotorBenef" sheetId="45" r:id="rId17"/>
    <sheet name="RefrigCusto (ORÇ)" sheetId="69" r:id="rId18"/>
    <sheet name="RefrigCusto" sheetId="46" r:id="rId19"/>
    <sheet name="RefrigBenef" sheetId="47" r:id="rId20"/>
    <sheet name="SolarCusto (ORÇ)" sheetId="70" r:id="rId21"/>
    <sheet name="SolarCusto" sheetId="48" r:id="rId22"/>
    <sheet name="SolarBenef" sheetId="49" r:id="rId23"/>
    <sheet name="HospCusto (ORÇ)" sheetId="71" r:id="rId24"/>
    <sheet name="HospCusto" sheetId="50" r:id="rId25"/>
    <sheet name="HospBenef" sheetId="51" r:id="rId26"/>
    <sheet name="OutrosCusto (ORÇ)" sheetId="72" r:id="rId27"/>
    <sheet name="OutrosCusto" sheetId="52" r:id="rId28"/>
    <sheet name="OutrosBenef" sheetId="53" r:id="rId29"/>
    <sheet name="FICusto (ORÇ)" sheetId="73" r:id="rId30"/>
    <sheet name="FICusto" sheetId="74" r:id="rId31"/>
    <sheet name="FIBenef" sheetId="75" r:id="rId32"/>
    <sheet name="C. Físico" sheetId="54" state="hidden" r:id="rId33"/>
    <sheet name="C. Financeiro" sheetId="55" state="hidden" r:id="rId34"/>
    <sheet name="Diagnóstico (ORÇ)" sheetId="65" r:id="rId35"/>
    <sheet name="Diagnóstico" sheetId="66" r:id="rId36"/>
    <sheet name="M&amp;V (ORÇ)" sheetId="61" r:id="rId37"/>
    <sheet name="M&amp;V" sheetId="37" r:id="rId38"/>
    <sheet name="Descarte (ORÇ)" sheetId="60" r:id="rId39"/>
    <sheet name="Descarte" sheetId="38" r:id="rId40"/>
    <sheet name="Marketing (ORÇ)" sheetId="59" r:id="rId41"/>
    <sheet name="Marketing" sheetId="58" r:id="rId42"/>
    <sheet name="Treinamento (ORÇ)" sheetId="62" r:id="rId43"/>
    <sheet name="Treinamento" sheetId="63" r:id="rId44"/>
    <sheet name="Físico" sheetId="56" r:id="rId45"/>
    <sheet name="Financeiro" sheetId="57" r:id="rId46"/>
    <sheet name="Economia" sheetId="39" r:id="rId47"/>
    <sheet name="Custo Contábil" sheetId="8" r:id="rId48"/>
    <sheet name="RCB" sheetId="36" r:id="rId49"/>
  </sheets>
  <externalReferences>
    <externalReference r:id="rId50"/>
    <externalReference r:id="rId51"/>
    <externalReference r:id="rId52"/>
    <externalReference r:id="rId53"/>
  </externalReferences>
  <definedNames>
    <definedName name="_C1" localSheetId="11">Apoio!#REF!</definedName>
    <definedName name="_C1" localSheetId="38">Apoio!#REF!</definedName>
    <definedName name="_C1" localSheetId="34">Apoio!#REF!</definedName>
    <definedName name="_C1" localSheetId="29">Apoio!#REF!</definedName>
    <definedName name="_C1" localSheetId="45">Apoio!#REF!</definedName>
    <definedName name="_C1" localSheetId="23">Apoio!#REF!</definedName>
    <definedName name="_C1" localSheetId="8">Apoio!#REF!</definedName>
    <definedName name="_C1" localSheetId="36">Apoio!#REF!</definedName>
    <definedName name="_C1" localSheetId="40">Apoio!#REF!</definedName>
    <definedName name="_C1" localSheetId="14">Apoio!#REF!</definedName>
    <definedName name="_C1" localSheetId="26">Apoio!#REF!</definedName>
    <definedName name="_C1" localSheetId="17">Apoio!#REF!</definedName>
    <definedName name="_C1" localSheetId="20">Apoio!#REF!</definedName>
    <definedName name="_C1" localSheetId="42">Apoio!#REF!</definedName>
    <definedName name="_C1" localSheetId="3">Apoio!#REF!</definedName>
    <definedName name="_C1">Apoio!#REF!</definedName>
    <definedName name="_C2" localSheetId="11">Apoio!#REF!</definedName>
    <definedName name="_C2" localSheetId="38">Apoio!#REF!</definedName>
    <definedName name="_C2" localSheetId="34">Apoio!#REF!</definedName>
    <definedName name="_C2" localSheetId="29">Apoio!#REF!</definedName>
    <definedName name="_C2" localSheetId="45">Apoio!#REF!</definedName>
    <definedName name="_C2" localSheetId="23">Apoio!#REF!</definedName>
    <definedName name="_C2" localSheetId="8">Apoio!#REF!</definedName>
    <definedName name="_C2" localSheetId="36">Apoio!#REF!</definedName>
    <definedName name="_C2" localSheetId="40">Apoio!#REF!</definedName>
    <definedName name="_C2" localSheetId="14">Apoio!#REF!</definedName>
    <definedName name="_C2" localSheetId="26">Apoio!#REF!</definedName>
    <definedName name="_C2" localSheetId="17">Apoio!#REF!</definedName>
    <definedName name="_C2" localSheetId="20">Apoio!#REF!</definedName>
    <definedName name="_C2" localSheetId="42">Apoio!#REF!</definedName>
    <definedName name="_C2" localSheetId="3">Apoio!#REF!</definedName>
    <definedName name="_C2">Apoio!#REF!</definedName>
    <definedName name="_xlnm._FilterDatabase" localSheetId="1" hidden="1">Fluxo!$W$6:$W$22</definedName>
    <definedName name="_ND1" localSheetId="33">#REF!</definedName>
    <definedName name="_ND1" localSheetId="11">#REF!</definedName>
    <definedName name="_ND1" localSheetId="38">#REF!</definedName>
    <definedName name="_ND1" localSheetId="34">#REF!</definedName>
    <definedName name="_ND1" localSheetId="29">#REF!</definedName>
    <definedName name="_ND1" localSheetId="45">#REF!</definedName>
    <definedName name="_ND1" localSheetId="23">#REF!</definedName>
    <definedName name="_ND1" localSheetId="1">'[1]RCB Iluminação'!$R$8</definedName>
    <definedName name="_ND1" localSheetId="8">#REF!</definedName>
    <definedName name="_ND1" localSheetId="36">#REF!</definedName>
    <definedName name="_ND1" localSheetId="40">#REF!</definedName>
    <definedName name="_ND1" localSheetId="14">#REF!</definedName>
    <definedName name="_ND1" localSheetId="26">#REF!</definedName>
    <definedName name="_ND1" localSheetId="17">#REF!</definedName>
    <definedName name="_ND1" localSheetId="20">#REF!</definedName>
    <definedName name="_ND1" localSheetId="42">#REF!</definedName>
    <definedName name="_ND1" localSheetId="3">#REF!</definedName>
    <definedName name="_ND1">#REF!</definedName>
    <definedName name="_ND2" localSheetId="33">#REF!</definedName>
    <definedName name="_ND2" localSheetId="11">#REF!</definedName>
    <definedName name="_ND2" localSheetId="38">#REF!</definedName>
    <definedName name="_ND2" localSheetId="34">#REF!</definedName>
    <definedName name="_ND2" localSheetId="29">#REF!</definedName>
    <definedName name="_ND2" localSheetId="45">#REF!</definedName>
    <definedName name="_ND2" localSheetId="23">#REF!</definedName>
    <definedName name="_ND2" localSheetId="1">'[1]RCB Ar Cond'!$T$8</definedName>
    <definedName name="_ND2" localSheetId="8">#REF!</definedName>
    <definedName name="_ND2" localSheetId="36">#REF!</definedName>
    <definedName name="_ND2" localSheetId="40">#REF!</definedName>
    <definedName name="_ND2" localSheetId="14">#REF!</definedName>
    <definedName name="_ND2" localSheetId="26">#REF!</definedName>
    <definedName name="_ND2" localSheetId="17">#REF!</definedName>
    <definedName name="_ND2" localSheetId="20">#REF!</definedName>
    <definedName name="_ND2" localSheetId="42">#REF!</definedName>
    <definedName name="_ND2" localSheetId="3">#REF!</definedName>
    <definedName name="_ND2">#REF!</definedName>
    <definedName name="_ND3" localSheetId="33">#REF!</definedName>
    <definedName name="_ND3" localSheetId="11">#REF!</definedName>
    <definedName name="_ND3" localSheetId="38">#REF!</definedName>
    <definedName name="_ND3" localSheetId="34">#REF!</definedName>
    <definedName name="_ND3" localSheetId="29">#REF!</definedName>
    <definedName name="_ND3" localSheetId="45">#REF!</definedName>
    <definedName name="_ND3" localSheetId="23">#REF!</definedName>
    <definedName name="_ND3" localSheetId="1">'[1]RCB Motor'!$T$8</definedName>
    <definedName name="_ND3" localSheetId="8">#REF!</definedName>
    <definedName name="_ND3" localSheetId="36">#REF!</definedName>
    <definedName name="_ND3" localSheetId="40">#REF!</definedName>
    <definedName name="_ND3" localSheetId="14">#REF!</definedName>
    <definedName name="_ND3" localSheetId="26">#REF!</definedName>
    <definedName name="_ND3" localSheetId="17">#REF!</definedName>
    <definedName name="_ND3" localSheetId="20">#REF!</definedName>
    <definedName name="_ND3" localSheetId="42">#REF!</definedName>
    <definedName name="_ND3" localSheetId="3">#REF!</definedName>
    <definedName name="_ND3">#REF!</definedName>
    <definedName name="_NM1" localSheetId="33">#REF!</definedName>
    <definedName name="_NM1" localSheetId="11">#REF!</definedName>
    <definedName name="_NM1" localSheetId="38">#REF!</definedName>
    <definedName name="_NM1" localSheetId="34">#REF!</definedName>
    <definedName name="_NM1" localSheetId="29">#REF!</definedName>
    <definedName name="_NM1" localSheetId="45">#REF!</definedName>
    <definedName name="_NM1" localSheetId="23">#REF!</definedName>
    <definedName name="_NM1" localSheetId="1">'[1]RCB Iluminação'!$R$7</definedName>
    <definedName name="_NM1" localSheetId="8">#REF!</definedName>
    <definedName name="_NM1" localSheetId="36">#REF!</definedName>
    <definedName name="_NM1" localSheetId="40">#REF!</definedName>
    <definedName name="_NM1" localSheetId="14">#REF!</definedName>
    <definedName name="_NM1" localSheetId="26">#REF!</definedName>
    <definedName name="_NM1" localSheetId="17">#REF!</definedName>
    <definedName name="_NM1" localSheetId="20">#REF!</definedName>
    <definedName name="_NM1" localSheetId="42">#REF!</definedName>
    <definedName name="_NM1" localSheetId="3">#REF!</definedName>
    <definedName name="_NM1">#REF!</definedName>
    <definedName name="_NM2" localSheetId="33">#REF!</definedName>
    <definedName name="_NM2" localSheetId="11">#REF!</definedName>
    <definedName name="_NM2" localSheetId="38">#REF!</definedName>
    <definedName name="_NM2" localSheetId="34">#REF!</definedName>
    <definedName name="_NM2" localSheetId="29">#REF!</definedName>
    <definedName name="_NM2" localSheetId="45">#REF!</definedName>
    <definedName name="_NM2" localSheetId="23">#REF!</definedName>
    <definedName name="_NM2" localSheetId="1">'[1]RCB Ar Cond'!$T$7</definedName>
    <definedName name="_NM2" localSheetId="8">#REF!</definedName>
    <definedName name="_NM2" localSheetId="36">#REF!</definedName>
    <definedName name="_NM2" localSheetId="40">#REF!</definedName>
    <definedName name="_NM2" localSheetId="14">#REF!</definedName>
    <definedName name="_NM2" localSheetId="26">#REF!</definedName>
    <definedName name="_NM2" localSheetId="17">#REF!</definedName>
    <definedName name="_NM2" localSheetId="20">#REF!</definedName>
    <definedName name="_NM2" localSheetId="42">#REF!</definedName>
    <definedName name="_NM2" localSheetId="3">#REF!</definedName>
    <definedName name="_NM2">#REF!</definedName>
    <definedName name="_NM3" localSheetId="33">#REF!</definedName>
    <definedName name="_NM3" localSheetId="11">#REF!</definedName>
    <definedName name="_NM3" localSheetId="38">#REF!</definedName>
    <definedName name="_NM3" localSheetId="34">#REF!</definedName>
    <definedName name="_NM3" localSheetId="29">#REF!</definedName>
    <definedName name="_NM3" localSheetId="45">#REF!</definedName>
    <definedName name="_NM3" localSheetId="23">#REF!</definedName>
    <definedName name="_NM3" localSheetId="1">'[1]RCB Motor'!$T$7</definedName>
    <definedName name="_NM3" localSheetId="8">#REF!</definedName>
    <definedName name="_NM3" localSheetId="36">#REF!</definedName>
    <definedName name="_NM3" localSheetId="40">#REF!</definedName>
    <definedName name="_NM3" localSheetId="14">#REF!</definedName>
    <definedName name="_NM3" localSheetId="26">#REF!</definedName>
    <definedName name="_NM3" localSheetId="17">#REF!</definedName>
    <definedName name="_NM3" localSheetId="20">#REF!</definedName>
    <definedName name="_NM3" localSheetId="42">#REF!</definedName>
    <definedName name="_NM3" localSheetId="3">#REF!</definedName>
    <definedName name="_NM3">#REF!</definedName>
    <definedName name="_NUP1" localSheetId="33">#REF!</definedName>
    <definedName name="_NUP1" localSheetId="11">#REF!</definedName>
    <definedName name="_NUP1" localSheetId="38">#REF!</definedName>
    <definedName name="_NUP1" localSheetId="34">#REF!</definedName>
    <definedName name="_NUP1" localSheetId="29">#REF!</definedName>
    <definedName name="_NUP1" localSheetId="45">#REF!</definedName>
    <definedName name="_NUP1" localSheetId="23">#REF!</definedName>
    <definedName name="_NUP1" localSheetId="1">'[1]RCB Iluminação'!$R$9</definedName>
    <definedName name="_NUP1" localSheetId="8">#REF!</definedName>
    <definedName name="_NUP1" localSheetId="36">#REF!</definedName>
    <definedName name="_NUP1" localSheetId="40">#REF!</definedName>
    <definedName name="_NUP1" localSheetId="14">#REF!</definedName>
    <definedName name="_NUP1" localSheetId="26">#REF!</definedName>
    <definedName name="_NUP1" localSheetId="17">#REF!</definedName>
    <definedName name="_NUP1" localSheetId="20">#REF!</definedName>
    <definedName name="_NUP1" localSheetId="42">#REF!</definedName>
    <definedName name="_NUP1" localSheetId="3">#REF!</definedName>
    <definedName name="_NUP1">#REF!</definedName>
    <definedName name="_NUP2" localSheetId="33">#REF!</definedName>
    <definedName name="_NUP2" localSheetId="11">#REF!</definedName>
    <definedName name="_NUP2" localSheetId="38">#REF!</definedName>
    <definedName name="_NUP2" localSheetId="34">#REF!</definedName>
    <definedName name="_NUP2" localSheetId="29">#REF!</definedName>
    <definedName name="_NUP2" localSheetId="45">#REF!</definedName>
    <definedName name="_NUP2" localSheetId="23">#REF!</definedName>
    <definedName name="_NUP2" localSheetId="1">'[1]RCB Ar Cond'!$T$9</definedName>
    <definedName name="_NUP2" localSheetId="8">#REF!</definedName>
    <definedName name="_NUP2" localSheetId="36">#REF!</definedName>
    <definedName name="_NUP2" localSheetId="40">#REF!</definedName>
    <definedName name="_NUP2" localSheetId="14">#REF!</definedName>
    <definedName name="_NUP2" localSheetId="26">#REF!</definedName>
    <definedName name="_NUP2" localSheetId="17">#REF!</definedName>
    <definedName name="_NUP2" localSheetId="20">#REF!</definedName>
    <definedName name="_NUP2" localSheetId="42">#REF!</definedName>
    <definedName name="_NUP2" localSheetId="3">#REF!</definedName>
    <definedName name="_NUP2">#REF!</definedName>
    <definedName name="_NUP3" localSheetId="33">#REF!</definedName>
    <definedName name="_NUP3" localSheetId="11">#REF!</definedName>
    <definedName name="_NUP3" localSheetId="38">#REF!</definedName>
    <definedName name="_NUP3" localSheetId="34">#REF!</definedName>
    <definedName name="_NUP3" localSheetId="29">#REF!</definedName>
    <definedName name="_NUP3" localSheetId="45">#REF!</definedName>
    <definedName name="_NUP3" localSheetId="23">#REF!</definedName>
    <definedName name="_NUP3" localSheetId="1">'[1]RCB Motor'!$T$9</definedName>
    <definedName name="_NUP3" localSheetId="8">#REF!</definedName>
    <definedName name="_NUP3" localSheetId="36">#REF!</definedName>
    <definedName name="_NUP3" localSheetId="40">#REF!</definedName>
    <definedName name="_NUP3" localSheetId="14">#REF!</definedName>
    <definedName name="_NUP3" localSheetId="26">#REF!</definedName>
    <definedName name="_NUP3" localSheetId="17">#REF!</definedName>
    <definedName name="_NUP3" localSheetId="20">#REF!</definedName>
    <definedName name="_NUP3" localSheetId="42">#REF!</definedName>
    <definedName name="_NUP3" localSheetId="3">#REF!</definedName>
    <definedName name="_NUP3">#REF!</definedName>
    <definedName name="Atividade">Apoio!$B$47:$F$49</definedName>
    <definedName name="CED">Identificação!$L$19</definedName>
    <definedName name="CEE">Identificação!$L$17</definedName>
    <definedName name="Cfp" localSheetId="11">Apoio!#REF!</definedName>
    <definedName name="Cfp" localSheetId="38">Apoio!#REF!</definedName>
    <definedName name="Cfp" localSheetId="34">Apoio!#REF!</definedName>
    <definedName name="Cfp" localSheetId="29">Apoio!#REF!</definedName>
    <definedName name="Cfp" localSheetId="45">Apoio!#REF!</definedName>
    <definedName name="Cfp" localSheetId="23">Apoio!#REF!</definedName>
    <definedName name="Cfp" localSheetId="8">Apoio!#REF!</definedName>
    <definedName name="Cfp" localSheetId="36">Apoio!#REF!</definedName>
    <definedName name="Cfp" localSheetId="40">Apoio!#REF!</definedName>
    <definedName name="Cfp" localSheetId="14">Apoio!#REF!</definedName>
    <definedName name="Cfp" localSheetId="26">Apoio!#REF!</definedName>
    <definedName name="Cfp" localSheetId="17">Apoio!#REF!</definedName>
    <definedName name="Cfp" localSheetId="20">Apoio!#REF!</definedName>
    <definedName name="Cfp" localSheetId="42">Apoio!#REF!</definedName>
    <definedName name="Cfp" localSheetId="3">Apoio!#REF!</definedName>
    <definedName name="Cfp">Apoio!#REF!</definedName>
    <definedName name="Cp" localSheetId="11">Apoio!#REF!</definedName>
    <definedName name="Cp" localSheetId="38">Apoio!#REF!</definedName>
    <definedName name="Cp" localSheetId="34">Apoio!#REF!</definedName>
    <definedName name="Cp" localSheetId="29">Apoio!#REF!</definedName>
    <definedName name="Cp" localSheetId="45">Apoio!#REF!</definedName>
    <definedName name="Cp" localSheetId="23">Apoio!#REF!</definedName>
    <definedName name="Cp" localSheetId="8">Apoio!#REF!</definedName>
    <definedName name="Cp" localSheetId="36">Apoio!#REF!</definedName>
    <definedName name="Cp" localSheetId="40">Apoio!#REF!</definedName>
    <definedName name="Cp" localSheetId="14">Apoio!#REF!</definedName>
    <definedName name="Cp" localSheetId="26">Apoio!#REF!</definedName>
    <definedName name="Cp" localSheetId="17">Apoio!#REF!</definedName>
    <definedName name="Cp" localSheetId="20">Apoio!#REF!</definedName>
    <definedName name="Cp" localSheetId="42">Apoio!#REF!</definedName>
    <definedName name="Cp" localSheetId="3">Apoio!#REF!</definedName>
    <definedName name="Cp">Apoio!#REF!</definedName>
    <definedName name="Desc">Identificação!$N$7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11">#REF!</definedName>
    <definedName name="TESTE" localSheetId="38">#REF!</definedName>
    <definedName name="TESTE" localSheetId="34">#REF!</definedName>
    <definedName name="TESTE" localSheetId="29">#REF!</definedName>
    <definedName name="TESTE" localSheetId="45">#REF!</definedName>
    <definedName name="TESTE" localSheetId="23">#REF!</definedName>
    <definedName name="TESTE" localSheetId="8">#REF!</definedName>
    <definedName name="TESTE" localSheetId="36">#REF!</definedName>
    <definedName name="TESTE" localSheetId="40">#REF!</definedName>
    <definedName name="TESTE" localSheetId="14">#REF!</definedName>
    <definedName name="TESTE" localSheetId="26">#REF!</definedName>
    <definedName name="TESTE" localSheetId="17">#REF!</definedName>
    <definedName name="TESTE" localSheetId="20">#REF!</definedName>
    <definedName name="TESTE" localSheetId="42">#REF!</definedName>
    <definedName name="TESTE" localSheetId="3">#REF!</definedName>
    <definedName name="TESTE">#REF!</definedName>
    <definedName name="TESTE2" localSheetId="11">#REF!</definedName>
    <definedName name="TESTE2" localSheetId="38">#REF!</definedName>
    <definedName name="TESTE2" localSheetId="34">#REF!</definedName>
    <definedName name="TESTE2" localSheetId="29">#REF!</definedName>
    <definedName name="TESTE2" localSheetId="45">#REF!</definedName>
    <definedName name="TESTE2" localSheetId="23">#REF!</definedName>
    <definedName name="TESTE2" localSheetId="8">#REF!</definedName>
    <definedName name="TESTE2" localSheetId="36">#REF!</definedName>
    <definedName name="TESTE2" localSheetId="40">#REF!</definedName>
    <definedName name="TESTE2" localSheetId="14">#REF!</definedName>
    <definedName name="TESTE2" localSheetId="26">#REF!</definedName>
    <definedName name="TESTE2" localSheetId="17">#REF!</definedName>
    <definedName name="TESTE2" localSheetId="20">#REF!</definedName>
    <definedName name="TESTE2" localSheetId="42">#REF!</definedName>
    <definedName name="TESTE2" localSheetId="3">#REF!</definedName>
    <definedName name="TESTE2">#REF!</definedName>
    <definedName name="TESTE3" localSheetId="11">#REF!</definedName>
    <definedName name="TESTE3" localSheetId="38">#REF!</definedName>
    <definedName name="TESTE3" localSheetId="34">#REF!</definedName>
    <definedName name="TESTE3" localSheetId="29">#REF!</definedName>
    <definedName name="TESTE3" localSheetId="45">#REF!</definedName>
    <definedName name="TESTE3" localSheetId="23">#REF!</definedName>
    <definedName name="TESTE3" localSheetId="8">#REF!</definedName>
    <definedName name="TESTE3" localSheetId="36">#REF!</definedName>
    <definedName name="TESTE3" localSheetId="40">#REF!</definedName>
    <definedName name="TESTE3" localSheetId="14">#REF!</definedName>
    <definedName name="TESTE3" localSheetId="26">#REF!</definedName>
    <definedName name="TESTE3" localSheetId="17">#REF!</definedName>
    <definedName name="TESTE3" localSheetId="20">#REF!</definedName>
    <definedName name="TESTE3" localSheetId="42">#REF!</definedName>
    <definedName name="TESTE3" localSheetId="3">#REF!</definedName>
    <definedName name="TESTE3">#REF!</definedName>
    <definedName name="TESTE4" localSheetId="11">#REF!</definedName>
    <definedName name="TESTE4" localSheetId="38">#REF!</definedName>
    <definedName name="TESTE4" localSheetId="34">#REF!</definedName>
    <definedName name="TESTE4" localSheetId="29">#REF!</definedName>
    <definedName name="TESTE4" localSheetId="45">#REF!</definedName>
    <definedName name="TESTE4" localSheetId="23">#REF!</definedName>
    <definedName name="TESTE4" localSheetId="8">#REF!</definedName>
    <definedName name="TESTE4" localSheetId="36">#REF!</definedName>
    <definedName name="TESTE4" localSheetId="40">#REF!</definedName>
    <definedName name="TESTE4" localSheetId="14">#REF!</definedName>
    <definedName name="TESTE4" localSheetId="26">#REF!</definedName>
    <definedName name="TESTE4" localSheetId="17">#REF!</definedName>
    <definedName name="TESTE4" localSheetId="20">#REF!</definedName>
    <definedName name="TESTE4" localSheetId="42">#REF!</definedName>
    <definedName name="TESTE4" localSheetId="3">#REF!</definedName>
    <definedName name="TESTE4">#REF!</definedName>
    <definedName name="TESTE5" localSheetId="11">#REF!</definedName>
    <definedName name="TESTE5" localSheetId="38">#REF!</definedName>
    <definedName name="TESTE5" localSheetId="34">#REF!</definedName>
    <definedName name="TESTE5" localSheetId="29">#REF!</definedName>
    <definedName name="TESTE5" localSheetId="45">#REF!</definedName>
    <definedName name="TESTE5" localSheetId="23">#REF!</definedName>
    <definedName name="TESTE5" localSheetId="8">#REF!</definedName>
    <definedName name="TESTE5" localSheetId="36">#REF!</definedName>
    <definedName name="TESTE5" localSheetId="40">#REF!</definedName>
    <definedName name="TESTE5" localSheetId="14">#REF!</definedName>
    <definedName name="TESTE5" localSheetId="26">#REF!</definedName>
    <definedName name="TESTE5" localSheetId="17">#REF!</definedName>
    <definedName name="TESTE5" localSheetId="20">#REF!</definedName>
    <definedName name="TESTE5" localSheetId="42">#REF!</definedName>
    <definedName name="TESTE5" localSheetId="3">#REF!</definedName>
    <definedName name="TESTE5">#REF!</definedName>
    <definedName name="TESTE6" localSheetId="11">#REF!</definedName>
    <definedName name="TESTE6" localSheetId="38">#REF!</definedName>
    <definedName name="TESTE6" localSheetId="34">#REF!</definedName>
    <definedName name="TESTE6" localSheetId="29">#REF!</definedName>
    <definedName name="TESTE6" localSheetId="45">#REF!</definedName>
    <definedName name="TESTE6" localSheetId="23">#REF!</definedName>
    <definedName name="TESTE6" localSheetId="8">#REF!</definedName>
    <definedName name="TESTE6" localSheetId="36">#REF!</definedName>
    <definedName name="TESTE6" localSheetId="40">#REF!</definedName>
    <definedName name="TESTE6" localSheetId="14">#REF!</definedName>
    <definedName name="TESTE6" localSheetId="26">#REF!</definedName>
    <definedName name="TESTE6" localSheetId="17">#REF!</definedName>
    <definedName name="TESTE6" localSheetId="20">#REF!</definedName>
    <definedName name="TESTE6" localSheetId="42">#REF!</definedName>
    <definedName name="TESTE6" localSheetId="3">#REF!</definedName>
    <definedName name="TESTE6">#REF!</definedName>
    <definedName name="TESTE7" localSheetId="11">#REF!</definedName>
    <definedName name="TESTE7" localSheetId="38">#REF!</definedName>
    <definedName name="TESTE7" localSheetId="34">#REF!</definedName>
    <definedName name="TESTE7" localSheetId="29">#REF!</definedName>
    <definedName name="TESTE7" localSheetId="45">#REF!</definedName>
    <definedName name="TESTE7" localSheetId="23">#REF!</definedName>
    <definedName name="TESTE7" localSheetId="8">#REF!</definedName>
    <definedName name="TESTE7" localSheetId="36">#REF!</definedName>
    <definedName name="TESTE7" localSheetId="40">#REF!</definedName>
    <definedName name="TESTE7" localSheetId="14">#REF!</definedName>
    <definedName name="TESTE7" localSheetId="26">#REF!</definedName>
    <definedName name="TESTE7" localSheetId="17">#REF!</definedName>
    <definedName name="TESTE7" localSheetId="20">#REF!</definedName>
    <definedName name="TESTE7" localSheetId="42">#REF!</definedName>
    <definedName name="TESTE7" localSheetId="3">#REF!</definedName>
    <definedName name="TESTE7">#REF!</definedName>
    <definedName name="TESTE8" localSheetId="11">#REF!</definedName>
    <definedName name="TESTE8" localSheetId="38">#REF!</definedName>
    <definedName name="TESTE8" localSheetId="34">#REF!</definedName>
    <definedName name="TESTE8" localSheetId="29">#REF!</definedName>
    <definedName name="TESTE8" localSheetId="45">#REF!</definedName>
    <definedName name="TESTE8" localSheetId="23">#REF!</definedName>
    <definedName name="TESTE8" localSheetId="8">#REF!</definedName>
    <definedName name="TESTE8" localSheetId="36">#REF!</definedName>
    <definedName name="TESTE8" localSheetId="40">#REF!</definedName>
    <definedName name="TESTE8" localSheetId="14">#REF!</definedName>
    <definedName name="TESTE8" localSheetId="26">#REF!</definedName>
    <definedName name="TESTE8" localSheetId="17">#REF!</definedName>
    <definedName name="TESTE8" localSheetId="20">#REF!</definedName>
    <definedName name="TESTE8" localSheetId="42">#REF!</definedName>
    <definedName name="TESTE8" localSheetId="3">#REF!</definedName>
    <definedName name="TESTE8">#REF!</definedName>
    <definedName name="TESTE9" localSheetId="11">#REF!</definedName>
    <definedName name="TESTE9" localSheetId="38">#REF!</definedName>
    <definedName name="TESTE9" localSheetId="34">#REF!</definedName>
    <definedName name="TESTE9" localSheetId="29">#REF!</definedName>
    <definedName name="TESTE9" localSheetId="45">#REF!</definedName>
    <definedName name="TESTE9" localSheetId="23">#REF!</definedName>
    <definedName name="TESTE9" localSheetId="8">#REF!</definedName>
    <definedName name="TESTE9" localSheetId="36">#REF!</definedName>
    <definedName name="TESTE9" localSheetId="40">#REF!</definedName>
    <definedName name="TESTE9" localSheetId="14">#REF!</definedName>
    <definedName name="TESTE9" localSheetId="26">#REF!</definedName>
    <definedName name="TESTE9" localSheetId="17">#REF!</definedName>
    <definedName name="TESTE9" localSheetId="20">#REF!</definedName>
    <definedName name="TESTE9" localSheetId="42">#REF!</definedName>
    <definedName name="TESTE9" localSheetId="3">#REF!</definedName>
    <definedName name="TESTE9">#REF!</definedName>
    <definedName name="UF">[4]Apoio!$N$2:$N$15</definedName>
    <definedName name="UsoFInal">[3]Apoio!$N$2:$N$15</definedName>
  </definedNames>
  <calcPr calcId="152511"/>
</workbook>
</file>

<file path=xl/calcChain.xml><?xml version="1.0" encoding="utf-8"?>
<calcChain xmlns="http://schemas.openxmlformats.org/spreadsheetml/2006/main">
  <c r="AD112" i="35" l="1"/>
  <c r="AC112" i="35"/>
  <c r="AC113" i="35" l="1"/>
  <c r="AC114" i="35" s="1"/>
  <c r="AC115" i="35" s="1"/>
  <c r="AC116" i="35" s="1"/>
  <c r="AC117" i="35" s="1"/>
  <c r="AC118" i="35" s="1"/>
  <c r="AC119" i="35" s="1"/>
  <c r="AC120" i="35" s="1"/>
  <c r="AC121" i="35" s="1"/>
  <c r="AC122" i="35" s="1"/>
  <c r="AD113" i="35"/>
  <c r="AD114" i="35" s="1"/>
  <c r="AD115" i="35" s="1"/>
  <c r="AD116" i="35" s="1"/>
  <c r="AD117" i="35" s="1"/>
  <c r="AD118" i="35" s="1"/>
  <c r="AD119" i="35" s="1"/>
  <c r="AD120" i="35" s="1"/>
  <c r="AD121" i="35" s="1"/>
  <c r="AD122" i="35" s="1"/>
  <c r="AD111" i="35" l="1"/>
  <c r="AC111" i="35"/>
  <c r="AD110" i="35"/>
  <c r="AC110" i="35"/>
  <c r="AD109" i="35"/>
  <c r="AC109" i="35"/>
  <c r="AD108" i="35"/>
  <c r="AC108" i="35"/>
  <c r="AD107" i="35"/>
  <c r="AC107" i="35"/>
  <c r="AD106" i="35"/>
  <c r="AC106" i="35"/>
  <c r="AD105" i="35"/>
  <c r="AC105" i="35"/>
  <c r="AD104" i="35"/>
  <c r="AC104" i="35"/>
  <c r="AD103" i="35"/>
  <c r="AC103" i="35"/>
  <c r="AD102" i="35"/>
  <c r="AC102" i="35"/>
  <c r="AD101" i="35"/>
  <c r="AC101" i="35"/>
  <c r="AD100" i="35"/>
  <c r="AC100" i="35"/>
  <c r="AD99" i="35"/>
  <c r="AC99" i="35"/>
  <c r="AD98" i="35"/>
  <c r="AC98" i="35"/>
  <c r="AD97" i="35"/>
  <c r="AC97" i="35"/>
  <c r="AD96" i="35"/>
  <c r="AC96" i="35"/>
  <c r="AD95" i="35"/>
  <c r="AC95" i="35"/>
  <c r="AD94" i="35"/>
  <c r="AC94" i="35"/>
  <c r="AD93" i="35"/>
  <c r="AC93" i="35"/>
  <c r="AD92" i="35"/>
  <c r="AC92" i="35"/>
  <c r="AD91" i="35"/>
  <c r="AC91" i="35"/>
  <c r="AD90" i="35"/>
  <c r="AC90" i="35"/>
  <c r="AD89" i="35"/>
  <c r="AC89" i="35"/>
  <c r="AD88" i="35"/>
  <c r="AC88" i="35"/>
  <c r="AD87" i="35"/>
  <c r="AC87" i="35"/>
  <c r="AD86" i="35"/>
  <c r="AC86" i="35"/>
  <c r="AD85" i="35"/>
  <c r="AC85" i="35"/>
  <c r="AD84" i="35"/>
  <c r="AC84" i="35"/>
  <c r="AD83" i="35"/>
  <c r="AC83" i="35"/>
  <c r="AD82" i="35"/>
  <c r="AC82" i="35"/>
  <c r="AD81" i="35"/>
  <c r="AC81" i="35"/>
  <c r="AD80" i="35"/>
  <c r="AC80" i="35"/>
  <c r="AD79" i="35"/>
  <c r="AC79" i="35"/>
  <c r="AD78" i="35"/>
  <c r="AC78" i="35"/>
  <c r="AD77" i="35"/>
  <c r="AC77" i="35"/>
  <c r="AD76" i="35"/>
  <c r="AC76" i="35"/>
  <c r="AD75" i="35"/>
  <c r="AC75" i="35"/>
  <c r="AD74" i="35"/>
  <c r="AC74" i="35"/>
  <c r="AD73" i="35"/>
  <c r="AC73" i="35"/>
  <c r="AD72" i="35"/>
  <c r="AC72" i="35"/>
  <c r="AD71" i="35"/>
  <c r="AC71" i="35"/>
  <c r="AD70" i="35"/>
  <c r="AC70" i="35"/>
  <c r="AD69" i="35"/>
  <c r="AC69" i="35"/>
  <c r="AD68" i="35"/>
  <c r="AC68" i="35"/>
  <c r="AD67" i="35"/>
  <c r="AC67" i="35"/>
  <c r="AD66" i="35"/>
  <c r="AC66" i="35"/>
  <c r="AD65" i="35"/>
  <c r="AC65" i="35"/>
  <c r="AD64" i="35"/>
  <c r="AC64" i="35"/>
  <c r="AD63" i="35"/>
  <c r="AC63" i="35"/>
  <c r="AD62" i="35"/>
  <c r="AC62" i="35"/>
  <c r="AD61" i="35"/>
  <c r="AC61" i="35"/>
  <c r="AD60" i="35"/>
  <c r="AC60" i="35"/>
  <c r="AD59" i="35"/>
  <c r="AC59" i="35"/>
  <c r="AD58" i="35"/>
  <c r="AC58" i="35"/>
  <c r="AD57" i="35"/>
  <c r="AC57" i="35"/>
  <c r="AD56" i="35"/>
  <c r="AC56" i="35"/>
  <c r="AD55" i="35"/>
  <c r="AC55" i="35"/>
  <c r="AD54" i="35"/>
  <c r="AC54" i="35"/>
  <c r="AD53" i="35"/>
  <c r="AC53" i="35"/>
  <c r="AD52" i="35"/>
  <c r="AC52" i="35"/>
  <c r="AD51" i="35"/>
  <c r="AC51" i="35"/>
  <c r="AD50" i="35"/>
  <c r="AC50" i="35"/>
  <c r="AD49" i="35"/>
  <c r="AC49" i="35"/>
  <c r="AD48" i="35"/>
  <c r="AC48" i="35"/>
  <c r="AD47" i="35"/>
  <c r="AC47" i="35"/>
  <c r="AD46" i="35"/>
  <c r="AC46" i="35"/>
  <c r="AD45" i="35"/>
  <c r="AC45" i="35"/>
  <c r="AD44" i="35"/>
  <c r="AC44" i="35"/>
  <c r="AD43" i="35"/>
  <c r="AC43" i="35"/>
  <c r="AD42" i="35"/>
  <c r="AC42" i="35"/>
  <c r="AD41" i="35"/>
  <c r="AC41" i="35"/>
  <c r="AD40" i="35"/>
  <c r="AC40" i="35"/>
  <c r="AD39" i="35"/>
  <c r="AC39" i="35"/>
  <c r="AD38" i="35"/>
  <c r="AC38" i="35"/>
  <c r="AD37" i="35"/>
  <c r="AC37" i="35"/>
  <c r="AD36" i="35"/>
  <c r="AC36" i="35"/>
  <c r="AD35" i="35"/>
  <c r="AC35" i="35"/>
  <c r="AD34" i="35"/>
  <c r="AC34" i="35"/>
  <c r="AD33" i="35"/>
  <c r="AC33" i="35"/>
  <c r="AD32" i="35"/>
  <c r="AC32" i="35"/>
  <c r="AD31" i="35"/>
  <c r="AC31" i="35"/>
  <c r="AD30" i="35"/>
  <c r="AC30" i="35"/>
  <c r="AD29" i="35"/>
  <c r="AC29" i="35"/>
  <c r="AD28" i="35"/>
  <c r="AC28" i="35"/>
  <c r="AD27" i="35"/>
  <c r="AC27" i="35"/>
  <c r="AD26" i="35"/>
  <c r="AC26" i="35"/>
  <c r="AD25" i="35"/>
  <c r="AC25" i="35"/>
  <c r="AD24" i="35"/>
  <c r="AC24" i="35"/>
  <c r="AC14" i="35"/>
  <c r="AD14" i="35"/>
  <c r="AC15" i="35"/>
  <c r="AD15" i="35"/>
  <c r="AC16" i="35"/>
  <c r="AD16" i="35"/>
  <c r="AC17" i="35"/>
  <c r="AD17" i="35"/>
  <c r="AC18" i="35"/>
  <c r="AD18" i="35"/>
  <c r="AC19" i="35"/>
  <c r="AD19" i="35"/>
  <c r="AC20" i="35"/>
  <c r="AD20" i="35"/>
  <c r="AC21" i="35"/>
  <c r="AD21" i="35"/>
  <c r="AC22" i="35"/>
  <c r="AD22" i="35"/>
  <c r="AC23" i="35"/>
  <c r="AD23" i="35"/>
  <c r="AD13" i="35"/>
  <c r="AC13" i="35"/>
  <c r="W122" i="35" l="1"/>
  <c r="X122" i="35"/>
  <c r="Y122" i="35"/>
  <c r="V122" i="35"/>
  <c r="W118" i="35"/>
  <c r="W119" i="35" s="1"/>
  <c r="W120" i="35" s="1"/>
  <c r="X118" i="35"/>
  <c r="X119" i="35" s="1"/>
  <c r="X120" i="35" s="1"/>
  <c r="Y118" i="35"/>
  <c r="Y119" i="35" s="1"/>
  <c r="Y120" i="35" s="1"/>
  <c r="V118" i="35"/>
  <c r="V119" i="35" s="1"/>
  <c r="V120" i="35" s="1"/>
  <c r="AY222" i="35" l="1"/>
  <c r="AZ222" i="35"/>
  <c r="AY14" i="35"/>
  <c r="AZ14" i="35"/>
  <c r="AY15" i="35"/>
  <c r="AZ15" i="35"/>
  <c r="AY16" i="35"/>
  <c r="AZ16" i="35"/>
  <c r="AY17" i="35"/>
  <c r="AZ17" i="35"/>
  <c r="AY18" i="35"/>
  <c r="AZ18" i="35"/>
  <c r="AY19" i="35"/>
  <c r="AZ19" i="35"/>
  <c r="AY20" i="35"/>
  <c r="AZ20" i="35"/>
  <c r="AY21" i="35"/>
  <c r="AZ21" i="35"/>
  <c r="AY22" i="35"/>
  <c r="AZ22" i="35"/>
  <c r="AY23" i="35"/>
  <c r="AZ23" i="35"/>
  <c r="AY24" i="35"/>
  <c r="AZ24" i="35"/>
  <c r="AY25" i="35"/>
  <c r="AZ25" i="35"/>
  <c r="AY26" i="35"/>
  <c r="AZ26" i="35"/>
  <c r="AY27" i="35"/>
  <c r="AZ27" i="35"/>
  <c r="AY28" i="35"/>
  <c r="AZ28" i="35"/>
  <c r="AY29" i="35"/>
  <c r="AZ29" i="35"/>
  <c r="AY30" i="35"/>
  <c r="AZ30" i="35"/>
  <c r="AY31" i="35"/>
  <c r="AZ31" i="35"/>
  <c r="AY32" i="35"/>
  <c r="AZ32" i="35"/>
  <c r="AY33" i="35"/>
  <c r="AZ33" i="35"/>
  <c r="AY34" i="35"/>
  <c r="AZ34" i="35"/>
  <c r="AY35" i="35"/>
  <c r="AZ35" i="35"/>
  <c r="AY36" i="35"/>
  <c r="AZ36" i="35"/>
  <c r="AY37" i="35"/>
  <c r="AZ37" i="35"/>
  <c r="AY38" i="35"/>
  <c r="AZ38" i="35"/>
  <c r="AY39" i="35"/>
  <c r="AZ39" i="35"/>
  <c r="AY40" i="35"/>
  <c r="AZ40" i="35"/>
  <c r="AY41" i="35"/>
  <c r="AZ41" i="35"/>
  <c r="AY42" i="35"/>
  <c r="AZ42" i="35"/>
  <c r="AY43" i="35"/>
  <c r="AZ43" i="35"/>
  <c r="AY44" i="35"/>
  <c r="AZ44" i="35"/>
  <c r="AY45" i="35"/>
  <c r="AZ45" i="35"/>
  <c r="AY46" i="35"/>
  <c r="AZ46" i="35"/>
  <c r="AY47" i="35"/>
  <c r="AZ47" i="35"/>
  <c r="AY48" i="35"/>
  <c r="AZ48" i="35"/>
  <c r="AY49" i="35"/>
  <c r="AZ49" i="35"/>
  <c r="AY50" i="35"/>
  <c r="AZ50" i="35"/>
  <c r="AY51" i="35"/>
  <c r="AZ51" i="35"/>
  <c r="AY52" i="35"/>
  <c r="AZ52" i="35"/>
  <c r="AY53" i="35"/>
  <c r="AZ53" i="35"/>
  <c r="AY54" i="35"/>
  <c r="AZ54" i="35"/>
  <c r="AY55" i="35"/>
  <c r="AZ55" i="35"/>
  <c r="AY56" i="35"/>
  <c r="AZ56" i="35"/>
  <c r="AY57" i="35"/>
  <c r="AZ57" i="35"/>
  <c r="AY58" i="35"/>
  <c r="AZ58" i="35"/>
  <c r="AY59" i="35"/>
  <c r="AZ59" i="35"/>
  <c r="AY60" i="35"/>
  <c r="AZ60" i="35"/>
  <c r="AY61" i="35"/>
  <c r="AZ61" i="35"/>
  <c r="AY62" i="35"/>
  <c r="AZ62" i="35"/>
  <c r="AY63" i="35"/>
  <c r="AZ63" i="35"/>
  <c r="AY64" i="35"/>
  <c r="AZ64" i="35"/>
  <c r="AY65" i="35"/>
  <c r="AZ65" i="35"/>
  <c r="AY66" i="35"/>
  <c r="AZ66" i="35"/>
  <c r="AY67" i="35"/>
  <c r="AZ67" i="35"/>
  <c r="AY68" i="35"/>
  <c r="AZ68" i="35"/>
  <c r="AY69" i="35"/>
  <c r="AZ69" i="35"/>
  <c r="AY70" i="35"/>
  <c r="AZ70" i="35"/>
  <c r="AY71" i="35"/>
  <c r="AZ71" i="35"/>
  <c r="AY72" i="35"/>
  <c r="AZ72" i="35"/>
  <c r="AY73" i="35"/>
  <c r="AZ73" i="35"/>
  <c r="AY74" i="35"/>
  <c r="AZ74" i="35"/>
  <c r="AY75" i="35"/>
  <c r="AZ75" i="35"/>
  <c r="AY76" i="35"/>
  <c r="AZ76" i="35"/>
  <c r="AY77" i="35"/>
  <c r="AZ77" i="35"/>
  <c r="AY78" i="35"/>
  <c r="AZ78" i="35"/>
  <c r="AY79" i="35"/>
  <c r="AZ79" i="35"/>
  <c r="AY80" i="35"/>
  <c r="AZ80" i="35"/>
  <c r="AY81" i="35"/>
  <c r="AZ81" i="35"/>
  <c r="AY82" i="35"/>
  <c r="AZ82" i="35"/>
  <c r="AY83" i="35"/>
  <c r="AZ83" i="35"/>
  <c r="AY84" i="35"/>
  <c r="AZ84" i="35"/>
  <c r="AY85" i="35"/>
  <c r="AZ85" i="35"/>
  <c r="AY86" i="35"/>
  <c r="AZ86" i="35"/>
  <c r="AY87" i="35"/>
  <c r="AZ87" i="35"/>
  <c r="AY88" i="35"/>
  <c r="AZ88" i="35"/>
  <c r="AY89" i="35"/>
  <c r="AZ89" i="35"/>
  <c r="AY90" i="35"/>
  <c r="AZ90" i="35"/>
  <c r="AY91" i="35"/>
  <c r="AZ91" i="35"/>
  <c r="AY92" i="35"/>
  <c r="AZ92" i="35"/>
  <c r="AY93" i="35"/>
  <c r="AZ93" i="35"/>
  <c r="AY94" i="35"/>
  <c r="AZ94" i="35"/>
  <c r="AY95" i="35"/>
  <c r="AZ95" i="35"/>
  <c r="AY96" i="35"/>
  <c r="AZ96" i="35"/>
  <c r="AY97" i="35"/>
  <c r="AZ97" i="35"/>
  <c r="AY98" i="35"/>
  <c r="AZ98" i="35"/>
  <c r="AY99" i="35"/>
  <c r="AZ99" i="35"/>
  <c r="AY100" i="35"/>
  <c r="AZ100" i="35"/>
  <c r="AY101" i="35"/>
  <c r="AZ101" i="35"/>
  <c r="AY102" i="35"/>
  <c r="AZ102" i="35"/>
  <c r="AY103" i="35"/>
  <c r="AZ103" i="35"/>
  <c r="AY104" i="35"/>
  <c r="AZ104" i="35"/>
  <c r="AY105" i="35"/>
  <c r="AZ105" i="35"/>
  <c r="AY106" i="35"/>
  <c r="AZ106" i="35"/>
  <c r="AY107" i="35"/>
  <c r="AZ107" i="35"/>
  <c r="AY108" i="35"/>
  <c r="AZ108" i="35"/>
  <c r="AY109" i="35"/>
  <c r="AZ109" i="35"/>
  <c r="AY110" i="35"/>
  <c r="AZ110" i="35"/>
  <c r="AY111" i="35"/>
  <c r="AZ111" i="35"/>
  <c r="AY112" i="35"/>
  <c r="AZ112" i="35"/>
  <c r="AY113" i="35"/>
  <c r="AZ113" i="35"/>
  <c r="AY114" i="35"/>
  <c r="AZ114" i="35"/>
  <c r="AY115" i="35"/>
  <c r="AZ115" i="35"/>
  <c r="AY116" i="35"/>
  <c r="AZ116" i="35"/>
  <c r="AY117" i="35"/>
  <c r="AZ117" i="35"/>
  <c r="AY118" i="35"/>
  <c r="AZ118" i="35"/>
  <c r="AY119" i="35"/>
  <c r="AZ119" i="35"/>
  <c r="AY120" i="35"/>
  <c r="AZ120" i="35"/>
  <c r="AY121" i="35"/>
  <c r="AZ121" i="35"/>
  <c r="AY122" i="35"/>
  <c r="AZ122" i="35"/>
  <c r="AY123" i="35"/>
  <c r="AZ123" i="35"/>
  <c r="AY124" i="35"/>
  <c r="AZ124" i="35"/>
  <c r="AY125" i="35"/>
  <c r="AZ125" i="35"/>
  <c r="AY126" i="35"/>
  <c r="AZ126" i="35"/>
  <c r="AY127" i="35"/>
  <c r="AZ127" i="35"/>
  <c r="AY128" i="35"/>
  <c r="AZ128" i="35"/>
  <c r="AY129" i="35"/>
  <c r="AZ129" i="35"/>
  <c r="AY130" i="35"/>
  <c r="AZ130" i="35"/>
  <c r="AY131" i="35"/>
  <c r="AZ131" i="35"/>
  <c r="AY132" i="35"/>
  <c r="AZ132" i="35"/>
  <c r="AY133" i="35"/>
  <c r="AZ133" i="35"/>
  <c r="AY134" i="35"/>
  <c r="AZ134" i="35"/>
  <c r="AY135" i="35"/>
  <c r="AZ135" i="35"/>
  <c r="AY136" i="35"/>
  <c r="AZ136" i="35"/>
  <c r="AY137" i="35"/>
  <c r="AZ137" i="35"/>
  <c r="AY138" i="35"/>
  <c r="AZ138" i="35"/>
  <c r="AY139" i="35"/>
  <c r="AZ139" i="35"/>
  <c r="AY140" i="35"/>
  <c r="AZ140" i="35"/>
  <c r="AY141" i="35"/>
  <c r="AY142" i="35"/>
  <c r="AY143" i="35"/>
  <c r="AY144" i="35"/>
  <c r="AY145" i="35"/>
  <c r="AY146" i="35"/>
  <c r="AY147" i="35"/>
  <c r="AZ147" i="35"/>
  <c r="AY148" i="35"/>
  <c r="AZ148" i="35"/>
  <c r="AY149" i="35"/>
  <c r="AZ149" i="35"/>
  <c r="AY150" i="35"/>
  <c r="AZ150" i="35"/>
  <c r="AY151" i="35"/>
  <c r="AZ151" i="35"/>
  <c r="AY152" i="35"/>
  <c r="AZ152" i="35"/>
  <c r="AY153" i="35"/>
  <c r="AZ153" i="35"/>
  <c r="AY154" i="35"/>
  <c r="AZ154" i="35"/>
  <c r="AY155" i="35"/>
  <c r="AZ155" i="35"/>
  <c r="AY156" i="35"/>
  <c r="AZ156" i="35"/>
  <c r="AY157" i="35"/>
  <c r="AZ157" i="35"/>
  <c r="AY158" i="35"/>
  <c r="AZ158" i="35"/>
  <c r="AY159" i="35"/>
  <c r="AZ159" i="35"/>
  <c r="AY160" i="35"/>
  <c r="AZ160" i="35"/>
  <c r="AY161" i="35"/>
  <c r="AZ161" i="35"/>
  <c r="AY162" i="35"/>
  <c r="AY163" i="35"/>
  <c r="AY164" i="35"/>
  <c r="AY165" i="35"/>
  <c r="AY166" i="35"/>
  <c r="AY167" i="35"/>
  <c r="AY168" i="35"/>
  <c r="AZ168" i="35"/>
  <c r="AY169" i="35"/>
  <c r="AZ169" i="35"/>
  <c r="AY170" i="35"/>
  <c r="AZ170" i="35"/>
  <c r="AY171" i="35"/>
  <c r="AZ171" i="35"/>
  <c r="AY172" i="35"/>
  <c r="AZ172" i="35"/>
  <c r="AY173" i="35"/>
  <c r="AZ173" i="35"/>
  <c r="AY174" i="35"/>
  <c r="AZ174" i="35"/>
  <c r="AY175" i="35"/>
  <c r="AZ175" i="35"/>
  <c r="AY176" i="35"/>
  <c r="AZ176" i="35"/>
  <c r="AY177" i="35"/>
  <c r="AZ177" i="35"/>
  <c r="AY178" i="35"/>
  <c r="AZ178" i="35"/>
  <c r="AY179" i="35"/>
  <c r="AZ179" i="35"/>
  <c r="AY180" i="35"/>
  <c r="AZ180" i="35"/>
  <c r="AY181" i="35"/>
  <c r="AZ181" i="35"/>
  <c r="AY182" i="35"/>
  <c r="AZ182" i="35"/>
  <c r="AY183" i="35"/>
  <c r="AZ183" i="35"/>
  <c r="AY184" i="35"/>
  <c r="AY185" i="35"/>
  <c r="AY186" i="35"/>
  <c r="AY187" i="35"/>
  <c r="AY188" i="35"/>
  <c r="AY189" i="35"/>
  <c r="AZ189" i="35"/>
  <c r="AY190" i="35"/>
  <c r="AZ190" i="35"/>
  <c r="AY191" i="35"/>
  <c r="AZ191" i="35"/>
  <c r="AY192" i="35"/>
  <c r="AZ192" i="35"/>
  <c r="AY193" i="35"/>
  <c r="AZ193" i="35"/>
  <c r="AY194" i="35"/>
  <c r="AZ194" i="35"/>
  <c r="AY195" i="35"/>
  <c r="AZ195" i="35"/>
  <c r="AY196" i="35"/>
  <c r="AZ196" i="35"/>
  <c r="AY197" i="35"/>
  <c r="AZ197" i="35"/>
  <c r="AY198" i="35"/>
  <c r="AZ198" i="35"/>
  <c r="AY199" i="35"/>
  <c r="AZ199" i="35"/>
  <c r="AY200" i="35"/>
  <c r="AZ200" i="35"/>
  <c r="AY201" i="35"/>
  <c r="AZ201" i="35"/>
  <c r="AY202" i="35"/>
  <c r="AZ202" i="35"/>
  <c r="AY203" i="35"/>
  <c r="AZ203" i="35"/>
  <c r="AY204" i="35"/>
  <c r="AZ204" i="35"/>
  <c r="AY205" i="35"/>
  <c r="AZ205" i="35"/>
  <c r="AY206" i="35"/>
  <c r="AZ206" i="35"/>
  <c r="AY207" i="35"/>
  <c r="AZ207" i="35"/>
  <c r="AY208" i="35"/>
  <c r="AZ208" i="35"/>
  <c r="AY209" i="35"/>
  <c r="AZ209" i="35"/>
  <c r="AY210" i="35"/>
  <c r="AZ210" i="35"/>
  <c r="AY211" i="35"/>
  <c r="AZ211" i="35"/>
  <c r="AY212" i="35"/>
  <c r="AZ212" i="35"/>
  <c r="AY213" i="35"/>
  <c r="AZ213" i="35"/>
  <c r="AY214" i="35"/>
  <c r="AZ214" i="35"/>
  <c r="AY215" i="35"/>
  <c r="AZ215" i="35"/>
  <c r="AY216" i="35"/>
  <c r="AZ216" i="35"/>
  <c r="AY217" i="35"/>
  <c r="AZ217" i="35"/>
  <c r="AY218" i="35"/>
  <c r="AZ218" i="35"/>
  <c r="AY219" i="35"/>
  <c r="AZ219" i="35"/>
  <c r="AY220" i="35"/>
  <c r="AZ220" i="35"/>
  <c r="AY221" i="35"/>
  <c r="AZ221" i="35"/>
  <c r="J38" i="35" l="1"/>
  <c r="AW185" i="35" l="1"/>
  <c r="AX185" i="35"/>
  <c r="AW186" i="35"/>
  <c r="AX186" i="35"/>
  <c r="AW187" i="35"/>
  <c r="AX187" i="35"/>
  <c r="AW188" i="35"/>
  <c r="AX188" i="35"/>
  <c r="AX184" i="35"/>
  <c r="AW184" i="35"/>
  <c r="AZ184" i="35" l="1"/>
  <c r="AZ187" i="35"/>
  <c r="AZ185" i="35"/>
  <c r="AZ188" i="35"/>
  <c r="AZ186" i="35"/>
  <c r="G12" i="36"/>
  <c r="N33" i="33" s="1"/>
  <c r="D54" i="33" s="1"/>
  <c r="V107" i="35" l="1"/>
  <c r="W107" i="35"/>
  <c r="X107" i="35"/>
  <c r="Y107" i="35"/>
  <c r="V108" i="35"/>
  <c r="W108" i="35"/>
  <c r="X108" i="35"/>
  <c r="Y108" i="35"/>
  <c r="V109" i="35"/>
  <c r="W109" i="35"/>
  <c r="X109" i="35"/>
  <c r="Y109" i="35"/>
  <c r="V110" i="35"/>
  <c r="W110" i="35"/>
  <c r="X110" i="35"/>
  <c r="Y110" i="35"/>
  <c r="Y106" i="35"/>
  <c r="X106" i="35"/>
  <c r="W106" i="35"/>
  <c r="V106" i="35"/>
  <c r="V102" i="35"/>
  <c r="W102" i="35"/>
  <c r="X102" i="35"/>
  <c r="Y102" i="35"/>
  <c r="V103" i="35"/>
  <c r="W103" i="35"/>
  <c r="X103" i="35"/>
  <c r="Y103" i="35"/>
  <c r="V104" i="35"/>
  <c r="W104" i="35"/>
  <c r="X104" i="35"/>
  <c r="Y104" i="35"/>
  <c r="V105" i="35"/>
  <c r="W105" i="35"/>
  <c r="X105" i="35"/>
  <c r="Y105" i="35"/>
  <c r="Y101" i="35"/>
  <c r="X101" i="35"/>
  <c r="W101" i="35"/>
  <c r="V101" i="35"/>
  <c r="V111" i="35"/>
  <c r="W111" i="35"/>
  <c r="X111" i="35"/>
  <c r="Y111" i="35"/>
  <c r="N252" i="44" l="1"/>
  <c r="M252" i="44"/>
  <c r="L252" i="44"/>
  <c r="K252" i="44"/>
  <c r="F33" i="57" l="1"/>
  <c r="G33" i="57"/>
  <c r="H33" i="57"/>
  <c r="I33" i="57"/>
  <c r="J33" i="57"/>
  <c r="K33" i="57"/>
  <c r="L33" i="57"/>
  <c r="M33" i="57"/>
  <c r="N33" i="57"/>
  <c r="O33" i="57"/>
  <c r="P33" i="57"/>
  <c r="F34" i="57"/>
  <c r="G34" i="57"/>
  <c r="H34" i="57"/>
  <c r="I34" i="57"/>
  <c r="J34" i="57"/>
  <c r="K34" i="57"/>
  <c r="L34" i="57"/>
  <c r="M34" i="57"/>
  <c r="N34" i="57"/>
  <c r="O34" i="57"/>
  <c r="P34" i="57"/>
  <c r="F31" i="57"/>
  <c r="G31" i="57"/>
  <c r="H31" i="57"/>
  <c r="I31" i="57"/>
  <c r="J31" i="57"/>
  <c r="K31" i="57"/>
  <c r="L31" i="57"/>
  <c r="M31" i="57"/>
  <c r="N31" i="57"/>
  <c r="O31" i="57"/>
  <c r="P31" i="57"/>
  <c r="E34" i="57"/>
  <c r="E31" i="57"/>
  <c r="Q33" i="57"/>
  <c r="F29" i="57"/>
  <c r="G29" i="57"/>
  <c r="H29" i="57"/>
  <c r="Q29" i="57" s="1"/>
  <c r="I29" i="57"/>
  <c r="J29" i="57"/>
  <c r="K29" i="57"/>
  <c r="L29" i="57"/>
  <c r="M29" i="57"/>
  <c r="N29" i="57"/>
  <c r="O29" i="57"/>
  <c r="P29" i="57"/>
  <c r="E29" i="57"/>
  <c r="Q30" i="57"/>
  <c r="E33" i="57"/>
  <c r="I55" i="41" l="1"/>
  <c r="J55" i="41"/>
  <c r="K55" i="41"/>
  <c r="K59" i="41" s="1"/>
  <c r="K60" i="41" s="1"/>
  <c r="L55" i="41"/>
  <c r="M55" i="41"/>
  <c r="N55" i="41"/>
  <c r="O55" i="41"/>
  <c r="P55" i="41"/>
  <c r="Q55" i="41"/>
  <c r="R55" i="41"/>
  <c r="S55" i="41"/>
  <c r="S59" i="41" s="1"/>
  <c r="T55" i="41"/>
  <c r="U55" i="41"/>
  <c r="V55" i="41"/>
  <c r="W55" i="41"/>
  <c r="W59" i="41" s="1"/>
  <c r="W60" i="41" s="1"/>
  <c r="X55" i="41"/>
  <c r="Y55" i="41"/>
  <c r="Z55" i="41"/>
  <c r="AA55" i="41"/>
  <c r="AA59" i="41" s="1"/>
  <c r="AB55" i="41"/>
  <c r="AB59" i="41" s="1"/>
  <c r="AC55" i="41"/>
  <c r="AD55" i="41"/>
  <c r="AE55" i="41"/>
  <c r="AE59" i="41" s="1"/>
  <c r="AF55" i="41"/>
  <c r="AF59" i="41" s="1"/>
  <c r="AF60" i="41" s="1"/>
  <c r="AF62" i="41" s="1"/>
  <c r="AF63" i="41" s="1"/>
  <c r="AG55" i="41"/>
  <c r="AH55" i="41"/>
  <c r="AI55" i="41"/>
  <c r="AI59" i="41" s="1"/>
  <c r="AJ55" i="41"/>
  <c r="AJ59" i="41" s="1"/>
  <c r="AK55" i="41"/>
  <c r="AL55" i="41"/>
  <c r="AM55" i="41"/>
  <c r="AM59" i="41" s="1"/>
  <c r="AN55" i="41"/>
  <c r="AO55" i="41"/>
  <c r="AP55" i="41"/>
  <c r="AQ55" i="41"/>
  <c r="AR55" i="41"/>
  <c r="AS55" i="41"/>
  <c r="AT55" i="41"/>
  <c r="AU55" i="41"/>
  <c r="AU59" i="41" s="1"/>
  <c r="AV55" i="41"/>
  <c r="AW55" i="41"/>
  <c r="AX55" i="41"/>
  <c r="AY55" i="41"/>
  <c r="AY59" i="41" s="1"/>
  <c r="AZ55" i="41"/>
  <c r="BA55" i="41"/>
  <c r="BB55" i="41"/>
  <c r="BC55" i="41"/>
  <c r="BC59" i="41" s="1"/>
  <c r="BC60" i="41" s="1"/>
  <c r="BD55" i="41"/>
  <c r="BE55" i="41"/>
  <c r="BF55" i="41"/>
  <c r="BG55" i="41"/>
  <c r="BG59" i="41" s="1"/>
  <c r="BH55" i="41"/>
  <c r="BH59" i="41" s="1"/>
  <c r="BH60" i="41" s="1"/>
  <c r="BI55" i="41"/>
  <c r="BJ55" i="41"/>
  <c r="BK55" i="41"/>
  <c r="BL55" i="41"/>
  <c r="BL59" i="41" s="1"/>
  <c r="BM55" i="41"/>
  <c r="BN55" i="41"/>
  <c r="BO55" i="41"/>
  <c r="BO59" i="41" s="1"/>
  <c r="BP55" i="41"/>
  <c r="BP59" i="41" s="1"/>
  <c r="BP60" i="41" s="1"/>
  <c r="BP62" i="41" s="1"/>
  <c r="BP63" i="41" s="1"/>
  <c r="BQ55" i="41"/>
  <c r="BR55" i="41"/>
  <c r="BS55" i="41"/>
  <c r="BT55" i="41"/>
  <c r="BU55" i="41"/>
  <c r="BV55" i="41"/>
  <c r="BW55" i="41"/>
  <c r="BW59" i="41" s="1"/>
  <c r="BX55" i="41"/>
  <c r="BY55" i="41"/>
  <c r="BZ55" i="41"/>
  <c r="CA55" i="41"/>
  <c r="CA59" i="41" s="1"/>
  <c r="CA60" i="41" s="1"/>
  <c r="CB55" i="41"/>
  <c r="CC55" i="41"/>
  <c r="CD55" i="41"/>
  <c r="CE55" i="41"/>
  <c r="CE59" i="41" s="1"/>
  <c r="CF55" i="41"/>
  <c r="CF59" i="41" s="1"/>
  <c r="CF60" i="41" s="1"/>
  <c r="CF62" i="41" s="1"/>
  <c r="CF63" i="41" s="1"/>
  <c r="CG55" i="41"/>
  <c r="CH55" i="41"/>
  <c r="CI55" i="41"/>
  <c r="CI59" i="41" s="1"/>
  <c r="CI60" i="41" s="1"/>
  <c r="CJ55" i="41"/>
  <c r="CK55" i="41"/>
  <c r="CL55" i="41"/>
  <c r="CM55" i="41"/>
  <c r="CN55" i="41"/>
  <c r="CN59" i="41" s="1"/>
  <c r="CO55" i="41"/>
  <c r="CP55" i="41"/>
  <c r="CQ55" i="41"/>
  <c r="CQ59" i="41" s="1"/>
  <c r="CR55" i="41"/>
  <c r="CR59" i="41" s="1"/>
  <c r="CR60" i="41" s="1"/>
  <c r="CR62" i="41" s="1"/>
  <c r="CR63" i="41" s="1"/>
  <c r="CS55" i="41"/>
  <c r="CT55" i="41"/>
  <c r="CU55" i="41"/>
  <c r="CU59" i="41" s="1"/>
  <c r="CV55" i="41"/>
  <c r="CV59" i="41" s="1"/>
  <c r="CW55" i="41"/>
  <c r="CX55" i="41"/>
  <c r="CY55" i="41"/>
  <c r="CY59" i="41" s="1"/>
  <c r="CZ55" i="41"/>
  <c r="DA55" i="41"/>
  <c r="DB55" i="41"/>
  <c r="DC55" i="41"/>
  <c r="DC59" i="41" s="1"/>
  <c r="DC60" i="41" s="1"/>
  <c r="DD55" i="41"/>
  <c r="DE55" i="41"/>
  <c r="DF55" i="41"/>
  <c r="DG55" i="41"/>
  <c r="DG59" i="41" s="1"/>
  <c r="DH55" i="41"/>
  <c r="DH59" i="41" s="1"/>
  <c r="DH60" i="41" s="1"/>
  <c r="DH62" i="41" s="1"/>
  <c r="DH63" i="41" s="1"/>
  <c r="DI55" i="41"/>
  <c r="DJ55" i="41"/>
  <c r="DK55" i="41"/>
  <c r="DK59" i="41" s="1"/>
  <c r="DL55" i="41"/>
  <c r="DM55" i="41"/>
  <c r="DN55" i="41"/>
  <c r="DO55" i="41"/>
  <c r="DP55" i="41"/>
  <c r="DQ55" i="41"/>
  <c r="DR55" i="41"/>
  <c r="DS55" i="41"/>
  <c r="DS59" i="41" s="1"/>
  <c r="DT55" i="41"/>
  <c r="DT59" i="41" s="1"/>
  <c r="DT60" i="41" s="1"/>
  <c r="DU55" i="41"/>
  <c r="DV55" i="41"/>
  <c r="DW55" i="41"/>
  <c r="DW59" i="41" s="1"/>
  <c r="DX55" i="41"/>
  <c r="DX59" i="41" s="1"/>
  <c r="DY55" i="41"/>
  <c r="DZ55" i="41"/>
  <c r="EA55" i="41"/>
  <c r="EA59" i="41" s="1"/>
  <c r="EB55" i="41"/>
  <c r="EB59" i="41" s="1"/>
  <c r="EB60" i="41" s="1"/>
  <c r="EB62" i="41" s="1"/>
  <c r="EB63" i="41" s="1"/>
  <c r="EC55" i="41"/>
  <c r="ED55" i="41"/>
  <c r="EE55" i="41"/>
  <c r="EE59" i="41" s="1"/>
  <c r="EE60" i="41" s="1"/>
  <c r="EF55" i="41"/>
  <c r="EG55" i="41"/>
  <c r="EH55" i="41"/>
  <c r="EI55" i="41"/>
  <c r="EI59" i="41" s="1"/>
  <c r="EJ55" i="41"/>
  <c r="EJ59" i="41" s="1"/>
  <c r="EJ60" i="41" s="1"/>
  <c r="EK55" i="41"/>
  <c r="EL55" i="41"/>
  <c r="EM55" i="41"/>
  <c r="EN55" i="41"/>
  <c r="EO55" i="41"/>
  <c r="EP55" i="41"/>
  <c r="EQ55" i="41"/>
  <c r="EQ59" i="41" s="1"/>
  <c r="ER55" i="41"/>
  <c r="ES55" i="41"/>
  <c r="ET55" i="41"/>
  <c r="EU55" i="41"/>
  <c r="EU59" i="41" s="1"/>
  <c r="EU60" i="41" s="1"/>
  <c r="EV55" i="41"/>
  <c r="EW55" i="41"/>
  <c r="EX55" i="41"/>
  <c r="EY55" i="41"/>
  <c r="EY59" i="41" s="1"/>
  <c r="EZ55" i="41"/>
  <c r="EZ59" i="41" s="1"/>
  <c r="FA55" i="41"/>
  <c r="FB55" i="41"/>
  <c r="FC55" i="41"/>
  <c r="FC59" i="41" s="1"/>
  <c r="FD55" i="41"/>
  <c r="FD59" i="41" s="1"/>
  <c r="FD60" i="41" s="1"/>
  <c r="FD62" i="41" s="1"/>
  <c r="FD63" i="41" s="1"/>
  <c r="FE55" i="41"/>
  <c r="FF55" i="41"/>
  <c r="FG55" i="41"/>
  <c r="FG59" i="41" s="1"/>
  <c r="FH55" i="41"/>
  <c r="FH59" i="41" s="1"/>
  <c r="FI55" i="41"/>
  <c r="FJ55" i="41"/>
  <c r="FK55" i="41"/>
  <c r="FK59" i="41" s="1"/>
  <c r="FL55" i="41"/>
  <c r="FM55" i="41"/>
  <c r="FN55" i="41"/>
  <c r="FO55" i="41"/>
  <c r="FP55" i="41"/>
  <c r="FQ55" i="41"/>
  <c r="FR55" i="41"/>
  <c r="FS55" i="41"/>
  <c r="FS59" i="41" s="1"/>
  <c r="FT55" i="41"/>
  <c r="FU55" i="41"/>
  <c r="FV55" i="41"/>
  <c r="FW55" i="41"/>
  <c r="FW59" i="41" s="1"/>
  <c r="FX55" i="41"/>
  <c r="FY55" i="41"/>
  <c r="FZ55" i="41"/>
  <c r="GA55" i="41"/>
  <c r="GA59" i="41" s="1"/>
  <c r="GA60" i="41" s="1"/>
  <c r="GB55" i="41"/>
  <c r="GC55" i="41"/>
  <c r="GD55" i="41"/>
  <c r="GE55" i="41"/>
  <c r="GE59" i="41" s="1"/>
  <c r="GF55" i="41"/>
  <c r="GF59" i="41" s="1"/>
  <c r="GF60" i="41" s="1"/>
  <c r="GG55" i="41"/>
  <c r="GH55" i="41"/>
  <c r="GI55" i="41"/>
  <c r="GJ55" i="41"/>
  <c r="GJ59" i="41" s="1"/>
  <c r="GK55" i="41"/>
  <c r="GL55" i="41"/>
  <c r="GM55" i="41"/>
  <c r="GM59" i="41" s="1"/>
  <c r="GN55" i="41"/>
  <c r="GN59" i="41" s="1"/>
  <c r="GN60" i="41" s="1"/>
  <c r="GN62" i="41" s="1"/>
  <c r="GN63" i="41" s="1"/>
  <c r="GO55" i="41"/>
  <c r="GP55" i="41"/>
  <c r="GQ55" i="41"/>
  <c r="GR55" i="41"/>
  <c r="GS55" i="41"/>
  <c r="GT55" i="41"/>
  <c r="GU55" i="41"/>
  <c r="GU59" i="41" s="1"/>
  <c r="GV55" i="41"/>
  <c r="GW55" i="41"/>
  <c r="GX55" i="41"/>
  <c r="GY55" i="41"/>
  <c r="GY59" i="41" s="1"/>
  <c r="GY60" i="41" s="1"/>
  <c r="GZ55" i="41"/>
  <c r="HA55" i="41"/>
  <c r="HB55" i="41"/>
  <c r="HC55" i="41"/>
  <c r="HC59" i="41" s="1"/>
  <c r="HD55" i="41"/>
  <c r="HD59" i="41" s="1"/>
  <c r="HD60" i="41" s="1"/>
  <c r="HD62" i="41" s="1"/>
  <c r="HD63" i="41" s="1"/>
  <c r="HE55" i="41"/>
  <c r="HF55" i="41"/>
  <c r="HG55" i="41"/>
  <c r="HG59" i="41" s="1"/>
  <c r="HG60" i="41" s="1"/>
  <c r="HH55" i="41"/>
  <c r="HI55" i="41"/>
  <c r="HJ55" i="41"/>
  <c r="HK55" i="41"/>
  <c r="HL55" i="41"/>
  <c r="HL59" i="41" s="1"/>
  <c r="HM55" i="41"/>
  <c r="HN55" i="41"/>
  <c r="HO55" i="41"/>
  <c r="HO59" i="41" s="1"/>
  <c r="HP55" i="41"/>
  <c r="HP59" i="41" s="1"/>
  <c r="HP60" i="41" s="1"/>
  <c r="HP62" i="41" s="1"/>
  <c r="HP63" i="41" s="1"/>
  <c r="HQ55" i="41"/>
  <c r="HR55" i="41"/>
  <c r="HS55" i="41"/>
  <c r="HS59" i="41" s="1"/>
  <c r="HT55" i="41"/>
  <c r="HT59" i="41" s="1"/>
  <c r="HU55" i="41"/>
  <c r="HV55" i="41"/>
  <c r="HW55" i="41"/>
  <c r="HX55" i="41"/>
  <c r="HY55" i="41"/>
  <c r="HZ55" i="41"/>
  <c r="IA55" i="41"/>
  <c r="IA59" i="41" s="1"/>
  <c r="IA60" i="41" s="1"/>
  <c r="IB55" i="41"/>
  <c r="IC55" i="41"/>
  <c r="ID55" i="41"/>
  <c r="IE55" i="41"/>
  <c r="IF55" i="41"/>
  <c r="IG55" i="41"/>
  <c r="IH55" i="41"/>
  <c r="II55" i="41"/>
  <c r="II59" i="41" s="1"/>
  <c r="IJ55" i="41"/>
  <c r="IK55" i="41"/>
  <c r="IL55" i="41"/>
  <c r="IM55" i="41"/>
  <c r="IN55" i="41"/>
  <c r="IO55" i="41"/>
  <c r="IP55" i="41"/>
  <c r="IQ55" i="41"/>
  <c r="IQ59" i="41" s="1"/>
  <c r="IR55" i="41"/>
  <c r="IR59" i="41" s="1"/>
  <c r="IR60" i="41" s="1"/>
  <c r="IS55" i="41"/>
  <c r="IT55" i="41"/>
  <c r="IU55" i="41"/>
  <c r="IU59" i="41" s="1"/>
  <c r="IU60" i="41" s="1"/>
  <c r="IV55" i="41"/>
  <c r="IV59" i="41" s="1"/>
  <c r="IW55" i="41"/>
  <c r="IX55" i="41"/>
  <c r="IY55" i="41"/>
  <c r="IY59" i="41" s="1"/>
  <c r="IZ55" i="41"/>
  <c r="JA55" i="41"/>
  <c r="JB55" i="41"/>
  <c r="JC55" i="41"/>
  <c r="JC59" i="41" s="1"/>
  <c r="JC60" i="41" s="1"/>
  <c r="JD55" i="41"/>
  <c r="JE55" i="41"/>
  <c r="JF55" i="41"/>
  <c r="JG55" i="41"/>
  <c r="JH55" i="41"/>
  <c r="JI55" i="41"/>
  <c r="JJ55" i="41"/>
  <c r="JK55" i="41"/>
  <c r="JK59" i="41" s="1"/>
  <c r="JK60" i="41" s="1"/>
  <c r="JL55" i="41"/>
  <c r="JM55" i="41"/>
  <c r="JN55" i="41"/>
  <c r="JO55" i="41"/>
  <c r="JO59" i="41" s="1"/>
  <c r="JP55" i="41"/>
  <c r="JP59" i="41" s="1"/>
  <c r="JP60" i="41" s="1"/>
  <c r="JP62" i="41" s="1"/>
  <c r="JP63" i="41" s="1"/>
  <c r="JQ55" i="41"/>
  <c r="JR55" i="41"/>
  <c r="JS55" i="41"/>
  <c r="JS59" i="41" s="1"/>
  <c r="JS60" i="41" s="1"/>
  <c r="JT55" i="41"/>
  <c r="JU55" i="41"/>
  <c r="JV55" i="41"/>
  <c r="JW55" i="41"/>
  <c r="JW59" i="41" s="1"/>
  <c r="JX55" i="41"/>
  <c r="JX59" i="41" s="1"/>
  <c r="JY55" i="41"/>
  <c r="JZ55" i="41"/>
  <c r="KA55" i="41"/>
  <c r="KA59" i="41" s="1"/>
  <c r="KB55" i="41"/>
  <c r="KC55" i="41"/>
  <c r="KD55" i="41"/>
  <c r="KE55" i="41"/>
  <c r="KE59" i="41" s="1"/>
  <c r="KF55" i="41"/>
  <c r="KF59" i="41" s="1"/>
  <c r="KG55" i="41"/>
  <c r="KH55" i="41"/>
  <c r="KI55" i="41"/>
  <c r="KJ55" i="41"/>
  <c r="KK55" i="41"/>
  <c r="KL55" i="41"/>
  <c r="KM55" i="41"/>
  <c r="KM59" i="41" s="1"/>
  <c r="KM60" i="41" s="1"/>
  <c r="KN55" i="41"/>
  <c r="KO55" i="41"/>
  <c r="KP55" i="41"/>
  <c r="KQ55" i="41"/>
  <c r="KQ59" i="41" s="1"/>
  <c r="KQ60" i="41" s="1"/>
  <c r="KQ62" i="41" s="1"/>
  <c r="KQ63" i="41" s="1"/>
  <c r="KR55" i="41"/>
  <c r="KR59" i="41" s="1"/>
  <c r="KR60" i="41" s="1"/>
  <c r="KS55" i="41"/>
  <c r="KT55" i="41"/>
  <c r="KU55" i="41"/>
  <c r="KU59" i="41" s="1"/>
  <c r="KV55" i="41"/>
  <c r="KW55" i="41"/>
  <c r="KX55" i="41"/>
  <c r="KY55" i="41"/>
  <c r="KY59" i="41" s="1"/>
  <c r="KZ55" i="41"/>
  <c r="LA55" i="41"/>
  <c r="LB55" i="41"/>
  <c r="LC55" i="41"/>
  <c r="LC59" i="41" s="1"/>
  <c r="LD55" i="41"/>
  <c r="LE55" i="41"/>
  <c r="LF55" i="41"/>
  <c r="LG55" i="41"/>
  <c r="LG59" i="41" s="1"/>
  <c r="LG60" i="41" s="1"/>
  <c r="LG62" i="41" s="1"/>
  <c r="LG63" i="41" s="1"/>
  <c r="LH55" i="41"/>
  <c r="LH59" i="41" s="1"/>
  <c r="LI55" i="41"/>
  <c r="LJ55" i="41"/>
  <c r="LK55" i="41"/>
  <c r="LK59" i="41" s="1"/>
  <c r="LL55" i="41"/>
  <c r="LL59" i="41" s="1"/>
  <c r="LL60" i="41" s="1"/>
  <c r="LM55" i="41"/>
  <c r="LN55" i="41"/>
  <c r="LO55" i="41"/>
  <c r="LO59" i="41" s="1"/>
  <c r="LO60" i="41" s="1"/>
  <c r="LO62" i="41" s="1"/>
  <c r="LP55" i="41"/>
  <c r="LQ55" i="41"/>
  <c r="LR55" i="41"/>
  <c r="LS55" i="41"/>
  <c r="LS59" i="41" s="1"/>
  <c r="LS60" i="41" s="1"/>
  <c r="LS62" i="41" s="1"/>
  <c r="LS63" i="41" s="1"/>
  <c r="LT55" i="41"/>
  <c r="LT59" i="41" s="1"/>
  <c r="LT60" i="41" s="1"/>
  <c r="LU55" i="41"/>
  <c r="LV55" i="41"/>
  <c r="LW55" i="41"/>
  <c r="LX55" i="41"/>
  <c r="LY55" i="41"/>
  <c r="LZ55" i="41"/>
  <c r="MA55" i="41"/>
  <c r="MA59" i="41" s="1"/>
  <c r="MB55" i="41"/>
  <c r="MB59" i="41" s="1"/>
  <c r="MC55" i="41"/>
  <c r="MD55" i="41"/>
  <c r="ME55" i="41"/>
  <c r="ME59" i="41" s="1"/>
  <c r="ME60" i="41" s="1"/>
  <c r="ME62" i="41" s="1"/>
  <c r="MF55" i="41"/>
  <c r="MG55" i="41"/>
  <c r="MH55" i="41"/>
  <c r="MI55" i="41"/>
  <c r="MI59" i="41" s="1"/>
  <c r="MI60" i="41" s="1"/>
  <c r="MI62" i="41" s="1"/>
  <c r="MI63" i="41" s="1"/>
  <c r="MJ55" i="41"/>
  <c r="MJ59" i="41" s="1"/>
  <c r="MK55" i="41"/>
  <c r="ML55" i="41"/>
  <c r="MM55" i="41"/>
  <c r="MM59" i="41" s="1"/>
  <c r="MN55" i="41"/>
  <c r="MN59" i="41" s="1"/>
  <c r="MN60" i="41" s="1"/>
  <c r="MO55" i="41"/>
  <c r="MP55" i="41"/>
  <c r="MQ55" i="41"/>
  <c r="MQ59" i="41" s="1"/>
  <c r="MR55" i="41"/>
  <c r="MR59" i="41" s="1"/>
  <c r="MS55" i="41"/>
  <c r="MT55" i="41"/>
  <c r="MU55" i="41"/>
  <c r="MU59" i="41" s="1"/>
  <c r="MU60" i="41" s="1"/>
  <c r="MU62" i="41" s="1"/>
  <c r="MU63" i="41" s="1"/>
  <c r="MV55" i="41"/>
  <c r="MW55" i="41"/>
  <c r="MX55" i="41"/>
  <c r="MY55" i="41"/>
  <c r="MY59" i="41" s="1"/>
  <c r="MY60" i="41" s="1"/>
  <c r="MY62" i="41" s="1"/>
  <c r="MY63" i="41" s="1"/>
  <c r="MZ55" i="41"/>
  <c r="NA55" i="41"/>
  <c r="NB55" i="41"/>
  <c r="NC55" i="41"/>
  <c r="ND55" i="41"/>
  <c r="NE55" i="41"/>
  <c r="NF55" i="41"/>
  <c r="NG55" i="41"/>
  <c r="NG59" i="41" s="1"/>
  <c r="NH55" i="41"/>
  <c r="NI55" i="41"/>
  <c r="NJ55" i="41"/>
  <c r="NK55" i="41"/>
  <c r="NL55" i="41"/>
  <c r="NM55" i="41"/>
  <c r="NN55" i="41"/>
  <c r="NO55" i="41"/>
  <c r="NO59" i="41" s="1"/>
  <c r="NO60" i="41" s="1"/>
  <c r="NO62" i="41" s="1"/>
  <c r="NO63" i="41" s="1"/>
  <c r="NP55" i="41"/>
  <c r="NQ55" i="41"/>
  <c r="NR55" i="41"/>
  <c r="NS55" i="41"/>
  <c r="NT55" i="41"/>
  <c r="NU55" i="41"/>
  <c r="NV55" i="41"/>
  <c r="NW55" i="41"/>
  <c r="NW59" i="41" s="1"/>
  <c r="NX55" i="41"/>
  <c r="NY55" i="41"/>
  <c r="NZ55" i="41"/>
  <c r="OA55" i="41"/>
  <c r="OB55" i="41"/>
  <c r="OC55" i="41"/>
  <c r="OD55" i="41"/>
  <c r="OE55" i="41"/>
  <c r="OE59" i="41" s="1"/>
  <c r="OF55" i="41"/>
  <c r="OG55" i="41"/>
  <c r="OH55" i="41"/>
  <c r="OI55" i="41"/>
  <c r="OI59" i="41" s="1"/>
  <c r="OJ55" i="41"/>
  <c r="OK55" i="41"/>
  <c r="OL55" i="41"/>
  <c r="OM55" i="41"/>
  <c r="ON55" i="41"/>
  <c r="OO55" i="41"/>
  <c r="OP55" i="41"/>
  <c r="OQ55" i="41"/>
  <c r="OQ59" i="41" s="1"/>
  <c r="OQ60" i="41" s="1"/>
  <c r="OQ62" i="41" s="1"/>
  <c r="OR55" i="41"/>
  <c r="OS55" i="41"/>
  <c r="OT55" i="41"/>
  <c r="OU55" i="41"/>
  <c r="OU59" i="41" s="1"/>
  <c r="OV55" i="41"/>
  <c r="OW55" i="41"/>
  <c r="OX55" i="41"/>
  <c r="OY55" i="41"/>
  <c r="OY59" i="41" s="1"/>
  <c r="OY60" i="41" s="1"/>
  <c r="OZ55" i="41"/>
  <c r="PA55" i="41"/>
  <c r="PB55" i="41"/>
  <c r="PC55" i="41"/>
  <c r="PD55" i="41"/>
  <c r="PE55" i="41"/>
  <c r="PF55" i="41"/>
  <c r="PG55" i="41"/>
  <c r="PG59" i="41" s="1"/>
  <c r="PG60" i="41" s="1"/>
  <c r="PG62" i="41" s="1"/>
  <c r="PG63" i="41" s="1"/>
  <c r="PH55" i="41"/>
  <c r="PI55" i="41"/>
  <c r="PJ55" i="41"/>
  <c r="PK55" i="41"/>
  <c r="PK59" i="41" s="1"/>
  <c r="PK60" i="41" s="1"/>
  <c r="PK62" i="41" s="1"/>
  <c r="PK63" i="41" s="1"/>
  <c r="PL55" i="41"/>
  <c r="PM55" i="41"/>
  <c r="PN55" i="41"/>
  <c r="PO55" i="41"/>
  <c r="PP55" i="41"/>
  <c r="PQ55" i="41"/>
  <c r="PR55" i="41"/>
  <c r="PS55" i="41"/>
  <c r="PS59" i="41" s="1"/>
  <c r="PT55" i="41"/>
  <c r="PU55" i="41"/>
  <c r="PV55" i="41"/>
  <c r="PW55" i="41"/>
  <c r="PX55" i="41"/>
  <c r="PY55" i="41"/>
  <c r="PZ55" i="41"/>
  <c r="QA55" i="41"/>
  <c r="QA59" i="41" s="1"/>
  <c r="QA60" i="41" s="1"/>
  <c r="QA62" i="41" s="1"/>
  <c r="QA63" i="41" s="1"/>
  <c r="QB55" i="41"/>
  <c r="QC55" i="41"/>
  <c r="QD55" i="41"/>
  <c r="QE55" i="41"/>
  <c r="QF55" i="41"/>
  <c r="QG55" i="41"/>
  <c r="QH55" i="41"/>
  <c r="QI55" i="41"/>
  <c r="QI59" i="41" s="1"/>
  <c r="QJ55" i="41"/>
  <c r="QK55" i="41"/>
  <c r="QL55" i="41"/>
  <c r="QM55" i="41"/>
  <c r="QN55" i="41"/>
  <c r="QO55" i="41"/>
  <c r="QP55" i="41"/>
  <c r="QQ55" i="41"/>
  <c r="QQ59" i="41" s="1"/>
  <c r="QR55" i="41"/>
  <c r="QS55" i="41"/>
  <c r="QT55" i="41"/>
  <c r="QU55" i="41"/>
  <c r="QU59" i="41" s="1"/>
  <c r="QV55" i="41"/>
  <c r="QW55" i="41"/>
  <c r="QX55" i="41"/>
  <c r="QY55" i="41"/>
  <c r="QZ55" i="41"/>
  <c r="RA55" i="41"/>
  <c r="RB55" i="41"/>
  <c r="RC55" i="41"/>
  <c r="RC59" i="41" s="1"/>
  <c r="RC60" i="41" s="1"/>
  <c r="RC62" i="41" s="1"/>
  <c r="RD55" i="41"/>
  <c r="RE55" i="41"/>
  <c r="RF55" i="41"/>
  <c r="RG55" i="41"/>
  <c r="RG59" i="41" s="1"/>
  <c r="RH55" i="41"/>
  <c r="RI55" i="41"/>
  <c r="RJ55" i="41"/>
  <c r="RK55" i="41"/>
  <c r="RK59" i="41" s="1"/>
  <c r="RL55" i="41"/>
  <c r="RM55" i="41"/>
  <c r="RN55" i="41"/>
  <c r="RO55" i="41"/>
  <c r="RP55" i="41"/>
  <c r="RQ55" i="41"/>
  <c r="RR55" i="41"/>
  <c r="RS55" i="41"/>
  <c r="RS59" i="41" s="1"/>
  <c r="RS60" i="41" s="1"/>
  <c r="RS62" i="41" s="1"/>
  <c r="RS63" i="41" s="1"/>
  <c r="RT55" i="41"/>
  <c r="RU55" i="41"/>
  <c r="RV55" i="41"/>
  <c r="RW55" i="41"/>
  <c r="RW59" i="41" s="1"/>
  <c r="RW60" i="41" s="1"/>
  <c r="RW62" i="41" s="1"/>
  <c r="RW63" i="41" s="1"/>
  <c r="RX55" i="41"/>
  <c r="RY55" i="41"/>
  <c r="RZ55" i="41"/>
  <c r="SA55" i="41"/>
  <c r="SB55" i="41"/>
  <c r="SC55" i="41"/>
  <c r="SD55" i="41"/>
  <c r="SE55" i="41"/>
  <c r="SE59" i="41" s="1"/>
  <c r="SF55" i="41"/>
  <c r="SG55" i="41"/>
  <c r="SH55" i="41"/>
  <c r="SI55" i="41"/>
  <c r="SJ55" i="41"/>
  <c r="SK55" i="41"/>
  <c r="SL55" i="41"/>
  <c r="SM55" i="41"/>
  <c r="SM59" i="41" s="1"/>
  <c r="SM60" i="41" s="1"/>
  <c r="SM62" i="41" s="1"/>
  <c r="SM63" i="41" s="1"/>
  <c r="I56" i="41"/>
  <c r="I58" i="41" s="1"/>
  <c r="I60" i="41" s="1"/>
  <c r="J56" i="41"/>
  <c r="K56" i="41"/>
  <c r="L56" i="41"/>
  <c r="L58" i="41" s="1"/>
  <c r="M56" i="41"/>
  <c r="M58" i="41" s="1"/>
  <c r="M60" i="41" s="1"/>
  <c r="N56" i="41"/>
  <c r="O56" i="41"/>
  <c r="P56" i="41"/>
  <c r="P58" i="41" s="1"/>
  <c r="Q56" i="41"/>
  <c r="Q58" i="41" s="1"/>
  <c r="Q60" i="41" s="1"/>
  <c r="R56" i="41"/>
  <c r="S56" i="41"/>
  <c r="S58" i="41" s="1"/>
  <c r="T56" i="41"/>
  <c r="T58" i="41" s="1"/>
  <c r="U56" i="41"/>
  <c r="U58" i="41" s="1"/>
  <c r="V56" i="41"/>
  <c r="W56" i="41"/>
  <c r="W58" i="41" s="1"/>
  <c r="X56" i="41"/>
  <c r="X58" i="41" s="1"/>
  <c r="Y56" i="41"/>
  <c r="Y58" i="41" s="1"/>
  <c r="Y60" i="41" s="1"/>
  <c r="Y62" i="41" s="1"/>
  <c r="Z56" i="41"/>
  <c r="AA56" i="41"/>
  <c r="AA58" i="41" s="1"/>
  <c r="AB56" i="41"/>
  <c r="AB58" i="41" s="1"/>
  <c r="AC56" i="41"/>
  <c r="AC58" i="41" s="1"/>
  <c r="AC60" i="41" s="1"/>
  <c r="AD56" i="41"/>
  <c r="AE56" i="41"/>
  <c r="AF56" i="41"/>
  <c r="AF58" i="41" s="1"/>
  <c r="AG56" i="41"/>
  <c r="AG58" i="41" s="1"/>
  <c r="AH56" i="41"/>
  <c r="AI56" i="41"/>
  <c r="AI58" i="41" s="1"/>
  <c r="AJ56" i="41"/>
  <c r="AJ58" i="41" s="1"/>
  <c r="AK56" i="41"/>
  <c r="AK58" i="41" s="1"/>
  <c r="AK60" i="41" s="1"/>
  <c r="AL56" i="41"/>
  <c r="AM56" i="41"/>
  <c r="AM58" i="41" s="1"/>
  <c r="AN56" i="41"/>
  <c r="AN58" i="41" s="1"/>
  <c r="AO56" i="41"/>
  <c r="AO58" i="41" s="1"/>
  <c r="AO60" i="41" s="1"/>
  <c r="AP56" i="41"/>
  <c r="AQ56" i="41"/>
  <c r="AR56" i="41"/>
  <c r="AR58" i="41" s="1"/>
  <c r="AS56" i="41"/>
  <c r="AS58" i="41" s="1"/>
  <c r="AS60" i="41" s="1"/>
  <c r="AT56" i="41"/>
  <c r="AU56" i="41"/>
  <c r="AV56" i="41"/>
  <c r="AV58" i="41" s="1"/>
  <c r="AW56" i="41"/>
  <c r="AW58" i="41" s="1"/>
  <c r="AX56" i="41"/>
  <c r="AY56" i="41"/>
  <c r="AY58" i="41" s="1"/>
  <c r="AZ56" i="41"/>
  <c r="AZ58" i="41" s="1"/>
  <c r="BA56" i="41"/>
  <c r="BA58" i="41" s="1"/>
  <c r="BA60" i="41" s="1"/>
  <c r="BA62" i="41" s="1"/>
  <c r="BB56" i="41"/>
  <c r="BC56" i="41"/>
  <c r="BC58" i="41" s="1"/>
  <c r="BD56" i="41"/>
  <c r="BD58" i="41" s="1"/>
  <c r="BE56" i="41"/>
  <c r="BE58" i="41" s="1"/>
  <c r="BE60" i="41" s="1"/>
  <c r="BF56" i="41"/>
  <c r="BG56" i="41"/>
  <c r="BH56" i="41"/>
  <c r="BH58" i="41" s="1"/>
  <c r="BI56" i="41"/>
  <c r="BI58" i="41" s="1"/>
  <c r="BI60" i="41" s="1"/>
  <c r="BI62" i="41" s="1"/>
  <c r="BJ56" i="41"/>
  <c r="BK56" i="41"/>
  <c r="BK58" i="41" s="1"/>
  <c r="BL56" i="41"/>
  <c r="BL58" i="41" s="1"/>
  <c r="BM56" i="41"/>
  <c r="BM58" i="41" s="1"/>
  <c r="BM60" i="41" s="1"/>
  <c r="BN56" i="41"/>
  <c r="BO56" i="41"/>
  <c r="BP56" i="41"/>
  <c r="BP58" i="41" s="1"/>
  <c r="BQ56" i="41"/>
  <c r="BQ58" i="41" s="1"/>
  <c r="BQ60" i="41" s="1"/>
  <c r="BR56" i="41"/>
  <c r="BS56" i="41"/>
  <c r="BS58" i="41" s="1"/>
  <c r="BT56" i="41"/>
  <c r="BT58" i="41" s="1"/>
  <c r="BU56" i="41"/>
  <c r="BU58" i="41" s="1"/>
  <c r="BU60" i="41" s="1"/>
  <c r="BV56" i="41"/>
  <c r="BW56" i="41"/>
  <c r="BX56" i="41"/>
  <c r="BX58" i="41" s="1"/>
  <c r="BY56" i="41"/>
  <c r="BY58" i="41" s="1"/>
  <c r="BY60" i="41" s="1"/>
  <c r="BZ56" i="41"/>
  <c r="CA56" i="41"/>
  <c r="CB56" i="41"/>
  <c r="CB58" i="41" s="1"/>
  <c r="CC56" i="41"/>
  <c r="CC58" i="41" s="1"/>
  <c r="CC60" i="41" s="1"/>
  <c r="CD56" i="41"/>
  <c r="CE56" i="41"/>
  <c r="CE58" i="41" s="1"/>
  <c r="CF56" i="41"/>
  <c r="CF58" i="41" s="1"/>
  <c r="CG56" i="41"/>
  <c r="CG58" i="41" s="1"/>
  <c r="CG60" i="41" s="1"/>
  <c r="CH56" i="41"/>
  <c r="CI56" i="41"/>
  <c r="CI58" i="41" s="1"/>
  <c r="CJ56" i="41"/>
  <c r="CJ58" i="41" s="1"/>
  <c r="CK56" i="41"/>
  <c r="CK58" i="41" s="1"/>
  <c r="CK60" i="41" s="1"/>
  <c r="CK62" i="41" s="1"/>
  <c r="CL56" i="41"/>
  <c r="CM56" i="41"/>
  <c r="CM58" i="41" s="1"/>
  <c r="CN56" i="41"/>
  <c r="CN58" i="41" s="1"/>
  <c r="CO56" i="41"/>
  <c r="CO58" i="41" s="1"/>
  <c r="CO60" i="41" s="1"/>
  <c r="CP56" i="41"/>
  <c r="CQ56" i="41"/>
  <c r="CR56" i="41"/>
  <c r="CR58" i="41" s="1"/>
  <c r="CS56" i="41"/>
  <c r="CS58" i="41" s="1"/>
  <c r="CT56" i="41"/>
  <c r="CU56" i="41"/>
  <c r="CU58" i="41" s="1"/>
  <c r="CV56" i="41"/>
  <c r="CV58" i="41" s="1"/>
  <c r="CW56" i="41"/>
  <c r="CW58" i="41" s="1"/>
  <c r="CW60" i="41" s="1"/>
  <c r="CX56" i="41"/>
  <c r="CY56" i="41"/>
  <c r="CY58" i="41" s="1"/>
  <c r="CZ56" i="41"/>
  <c r="CZ58" i="41" s="1"/>
  <c r="DA56" i="41"/>
  <c r="DA58" i="41" s="1"/>
  <c r="DA60" i="41" s="1"/>
  <c r="DA62" i="41" s="1"/>
  <c r="DB56" i="41"/>
  <c r="DC56" i="41"/>
  <c r="DD56" i="41"/>
  <c r="DD58" i="41" s="1"/>
  <c r="DE56" i="41"/>
  <c r="DE58" i="41" s="1"/>
  <c r="DE60" i="41" s="1"/>
  <c r="DF56" i="41"/>
  <c r="DG56" i="41"/>
  <c r="DH56" i="41"/>
  <c r="DH58" i="41" s="1"/>
  <c r="DI56" i="41"/>
  <c r="DI58" i="41" s="1"/>
  <c r="DI60" i="41" s="1"/>
  <c r="DJ56" i="41"/>
  <c r="DK56" i="41"/>
  <c r="DK58" i="41" s="1"/>
  <c r="DL56" i="41"/>
  <c r="DL58" i="41" s="1"/>
  <c r="DM56" i="41"/>
  <c r="DM58" i="41" s="1"/>
  <c r="DM60" i="41" s="1"/>
  <c r="DM62" i="41" s="1"/>
  <c r="DN56" i="41"/>
  <c r="DO56" i="41"/>
  <c r="DO58" i="41" s="1"/>
  <c r="DP56" i="41"/>
  <c r="DP58" i="41" s="1"/>
  <c r="DQ56" i="41"/>
  <c r="DQ58" i="41" s="1"/>
  <c r="DR56" i="41"/>
  <c r="DS56" i="41"/>
  <c r="DT56" i="41"/>
  <c r="DT58" i="41" s="1"/>
  <c r="DU56" i="41"/>
  <c r="DU58" i="41" s="1"/>
  <c r="DU60" i="41" s="1"/>
  <c r="DU62" i="41" s="1"/>
  <c r="DV56" i="41"/>
  <c r="DW56" i="41"/>
  <c r="DW58" i="41" s="1"/>
  <c r="DX56" i="41"/>
  <c r="DX58" i="41" s="1"/>
  <c r="DY56" i="41"/>
  <c r="DY58" i="41" s="1"/>
  <c r="DY60" i="41" s="1"/>
  <c r="DZ56" i="41"/>
  <c r="EA56" i="41"/>
  <c r="EB56" i="41"/>
  <c r="EB58" i="41" s="1"/>
  <c r="EC56" i="41"/>
  <c r="ED56" i="41"/>
  <c r="EE56" i="41"/>
  <c r="EE58" i="41" s="1"/>
  <c r="EF56" i="41"/>
  <c r="EF58" i="41" s="1"/>
  <c r="EG56" i="41"/>
  <c r="EG58" i="41" s="1"/>
  <c r="EG60" i="41" s="1"/>
  <c r="EH56" i="41"/>
  <c r="EI56" i="41"/>
  <c r="EJ56" i="41"/>
  <c r="EJ58" i="41" s="1"/>
  <c r="EK56" i="41"/>
  <c r="EK58" i="41" s="1"/>
  <c r="EK60" i="41" s="1"/>
  <c r="EL56" i="41"/>
  <c r="EM56" i="41"/>
  <c r="EN56" i="41"/>
  <c r="EN58" i="41" s="1"/>
  <c r="EO56" i="41"/>
  <c r="EO58" i="41" s="1"/>
  <c r="EO60" i="41" s="1"/>
  <c r="EP56" i="41"/>
  <c r="EQ56" i="41"/>
  <c r="EQ58" i="41" s="1"/>
  <c r="ER56" i="41"/>
  <c r="ER58" i="41" s="1"/>
  <c r="ES56" i="41"/>
  <c r="ES58" i="41" s="1"/>
  <c r="ET56" i="41"/>
  <c r="EU56" i="41"/>
  <c r="EU58" i="41" s="1"/>
  <c r="EV56" i="41"/>
  <c r="EV58" i="41" s="1"/>
  <c r="EW56" i="41"/>
  <c r="EW58" i="41" s="1"/>
  <c r="EW60" i="41" s="1"/>
  <c r="EW62" i="41" s="1"/>
  <c r="EX56" i="41"/>
  <c r="EY56" i="41"/>
  <c r="EY58" i="41" s="1"/>
  <c r="EZ56" i="41"/>
  <c r="EZ58" i="41" s="1"/>
  <c r="FA56" i="41"/>
  <c r="FA58" i="41" s="1"/>
  <c r="FA60" i="41" s="1"/>
  <c r="FB56" i="41"/>
  <c r="FC56" i="41"/>
  <c r="FD56" i="41"/>
  <c r="FD58" i="41" s="1"/>
  <c r="FE56" i="41"/>
  <c r="FE58" i="41" s="1"/>
  <c r="FF56" i="41"/>
  <c r="FG56" i="41"/>
  <c r="FG58" i="41" s="1"/>
  <c r="FH56" i="41"/>
  <c r="FH58" i="41" s="1"/>
  <c r="FI56" i="41"/>
  <c r="FI58" i="41" s="1"/>
  <c r="FI60" i="41" s="1"/>
  <c r="FJ56" i="41"/>
  <c r="FK56" i="41"/>
  <c r="FK58" i="41" s="1"/>
  <c r="FL56" i="41"/>
  <c r="FL58" i="41" s="1"/>
  <c r="FM56" i="41"/>
  <c r="FM58" i="41" s="1"/>
  <c r="FM60" i="41" s="1"/>
  <c r="FM62" i="41" s="1"/>
  <c r="FN56" i="41"/>
  <c r="FO56" i="41"/>
  <c r="FP56" i="41"/>
  <c r="FP58" i="41" s="1"/>
  <c r="FQ56" i="41"/>
  <c r="FQ58" i="41" s="1"/>
  <c r="FQ60" i="41" s="1"/>
  <c r="FR56" i="41"/>
  <c r="FS56" i="41"/>
  <c r="FT56" i="41"/>
  <c r="FT58" i="41" s="1"/>
  <c r="FU56" i="41"/>
  <c r="FU58" i="41" s="1"/>
  <c r="FV56" i="41"/>
  <c r="FW56" i="41"/>
  <c r="FW58" i="41" s="1"/>
  <c r="FX56" i="41"/>
  <c r="FX58" i="41" s="1"/>
  <c r="FY56" i="41"/>
  <c r="FY58" i="41" s="1"/>
  <c r="FY60" i="41" s="1"/>
  <c r="FY62" i="41" s="1"/>
  <c r="FZ56" i="41"/>
  <c r="GA56" i="41"/>
  <c r="GA58" i="41" s="1"/>
  <c r="GB56" i="41"/>
  <c r="GB58" i="41" s="1"/>
  <c r="GC56" i="41"/>
  <c r="GC58" i="41" s="1"/>
  <c r="GC60" i="41" s="1"/>
  <c r="GD56" i="41"/>
  <c r="GE56" i="41"/>
  <c r="GF56" i="41"/>
  <c r="GF58" i="41" s="1"/>
  <c r="GG56" i="41"/>
  <c r="GG58" i="41" s="1"/>
  <c r="GG60" i="41" s="1"/>
  <c r="GG62" i="41" s="1"/>
  <c r="GH56" i="41"/>
  <c r="GI56" i="41"/>
  <c r="GI58" i="41" s="1"/>
  <c r="GJ56" i="41"/>
  <c r="GJ58" i="41" s="1"/>
  <c r="GK56" i="41"/>
  <c r="GK58" i="41" s="1"/>
  <c r="GK60" i="41" s="1"/>
  <c r="GL56" i="41"/>
  <c r="GM56" i="41"/>
  <c r="GN56" i="41"/>
  <c r="GN58" i="41" s="1"/>
  <c r="GO56" i="41"/>
  <c r="GP56" i="41"/>
  <c r="GQ56" i="41"/>
  <c r="GQ58" i="41" s="1"/>
  <c r="GR56" i="41"/>
  <c r="GR58" i="41" s="1"/>
  <c r="GS56" i="41"/>
  <c r="GS58" i="41" s="1"/>
  <c r="GS60" i="41" s="1"/>
  <c r="GT56" i="41"/>
  <c r="GU56" i="41"/>
  <c r="GV56" i="41"/>
  <c r="GV58" i="41" s="1"/>
  <c r="GW56" i="41"/>
  <c r="GW58" i="41" s="1"/>
  <c r="GW60" i="41" s="1"/>
  <c r="GX56" i="41"/>
  <c r="GY56" i="41"/>
  <c r="GZ56" i="41"/>
  <c r="GZ58" i="41" s="1"/>
  <c r="HA56" i="41"/>
  <c r="HA58" i="41" s="1"/>
  <c r="HA60" i="41" s="1"/>
  <c r="HB56" i="41"/>
  <c r="HC56" i="41"/>
  <c r="HC58" i="41" s="1"/>
  <c r="HD56" i="41"/>
  <c r="HD58" i="41" s="1"/>
  <c r="HE56" i="41"/>
  <c r="HE58" i="41" s="1"/>
  <c r="HE60" i="41" s="1"/>
  <c r="HF56" i="41"/>
  <c r="HG56" i="41"/>
  <c r="HG58" i="41" s="1"/>
  <c r="HH56" i="41"/>
  <c r="HH58" i="41" s="1"/>
  <c r="HI56" i="41"/>
  <c r="HI58" i="41" s="1"/>
  <c r="HI60" i="41" s="1"/>
  <c r="HI62" i="41" s="1"/>
  <c r="HJ56" i="41"/>
  <c r="HK56" i="41"/>
  <c r="HK58" i="41" s="1"/>
  <c r="HL56" i="41"/>
  <c r="HL58" i="41" s="1"/>
  <c r="HM56" i="41"/>
  <c r="HM58" i="41" s="1"/>
  <c r="HM60" i="41" s="1"/>
  <c r="HN56" i="41"/>
  <c r="HO56" i="41"/>
  <c r="HP56" i="41"/>
  <c r="HP58" i="41" s="1"/>
  <c r="HQ56" i="41"/>
  <c r="HQ58" i="41" s="1"/>
  <c r="HR56" i="41"/>
  <c r="HS56" i="41"/>
  <c r="HS58" i="41" s="1"/>
  <c r="HT56" i="41"/>
  <c r="HT58" i="41" s="1"/>
  <c r="HU56" i="41"/>
  <c r="HU58" i="41" s="1"/>
  <c r="HU60" i="41" s="1"/>
  <c r="HV56" i="41"/>
  <c r="HW56" i="41"/>
  <c r="HW58" i="41" s="1"/>
  <c r="HX56" i="41"/>
  <c r="HX58" i="41" s="1"/>
  <c r="HY56" i="41"/>
  <c r="HY58" i="41" s="1"/>
  <c r="HY60" i="41" s="1"/>
  <c r="HY62" i="41" s="1"/>
  <c r="HZ56" i="41"/>
  <c r="IA56" i="41"/>
  <c r="IB56" i="41"/>
  <c r="IB58" i="41" s="1"/>
  <c r="IC56" i="41"/>
  <c r="IC58" i="41" s="1"/>
  <c r="IC60" i="41" s="1"/>
  <c r="ID56" i="41"/>
  <c r="IE56" i="41"/>
  <c r="IF56" i="41"/>
  <c r="IF58" i="41" s="1"/>
  <c r="IG56" i="41"/>
  <c r="IG58" i="41" s="1"/>
  <c r="IH56" i="41"/>
  <c r="II56" i="41"/>
  <c r="II58" i="41" s="1"/>
  <c r="IJ56" i="41"/>
  <c r="IJ58" i="41" s="1"/>
  <c r="IK56" i="41"/>
  <c r="IK58" i="41" s="1"/>
  <c r="IK60" i="41" s="1"/>
  <c r="IK62" i="41" s="1"/>
  <c r="IL56" i="41"/>
  <c r="IM56" i="41"/>
  <c r="IM58" i="41" s="1"/>
  <c r="IN56" i="41"/>
  <c r="IN58" i="41" s="1"/>
  <c r="IO56" i="41"/>
  <c r="IO58" i="41" s="1"/>
  <c r="IP56" i="41"/>
  <c r="IQ56" i="41"/>
  <c r="IR56" i="41"/>
  <c r="IR58" i="41" s="1"/>
  <c r="IS56" i="41"/>
  <c r="IS58" i="41" s="1"/>
  <c r="IS60" i="41" s="1"/>
  <c r="IS62" i="41" s="1"/>
  <c r="IT56" i="41"/>
  <c r="IU56" i="41"/>
  <c r="IU58" i="41" s="1"/>
  <c r="IV56" i="41"/>
  <c r="IV58" i="41" s="1"/>
  <c r="IW56" i="41"/>
  <c r="IW58" i="41" s="1"/>
  <c r="IW60" i="41" s="1"/>
  <c r="IX56" i="41"/>
  <c r="IY56" i="41"/>
  <c r="IZ56" i="41"/>
  <c r="IZ58" i="41" s="1"/>
  <c r="JA56" i="41"/>
  <c r="JB56" i="41"/>
  <c r="JC56" i="41"/>
  <c r="JC58" i="41" s="1"/>
  <c r="JD56" i="41"/>
  <c r="JD58" i="41" s="1"/>
  <c r="JE56" i="41"/>
  <c r="JE58" i="41" s="1"/>
  <c r="JE60" i="41" s="1"/>
  <c r="JF56" i="41"/>
  <c r="JG56" i="41"/>
  <c r="JH56" i="41"/>
  <c r="JH58" i="41" s="1"/>
  <c r="JI56" i="41"/>
  <c r="JI58" i="41" s="1"/>
  <c r="JI60" i="41" s="1"/>
  <c r="JJ56" i="41"/>
  <c r="JK56" i="41"/>
  <c r="JL56" i="41"/>
  <c r="JL58" i="41" s="1"/>
  <c r="JM56" i="41"/>
  <c r="JM58" i="41" s="1"/>
  <c r="JM60" i="41" s="1"/>
  <c r="JN56" i="41"/>
  <c r="JO56" i="41"/>
  <c r="JO58" i="41" s="1"/>
  <c r="JP56" i="41"/>
  <c r="JP58" i="41" s="1"/>
  <c r="JQ56" i="41"/>
  <c r="JQ58" i="41" s="1"/>
  <c r="JR56" i="41"/>
  <c r="JS56" i="41"/>
  <c r="JS58" i="41" s="1"/>
  <c r="JT56" i="41"/>
  <c r="JT58" i="41" s="1"/>
  <c r="JU56" i="41"/>
  <c r="JU58" i="41" s="1"/>
  <c r="JU60" i="41" s="1"/>
  <c r="JU62" i="41" s="1"/>
  <c r="JV56" i="41"/>
  <c r="JW56" i="41"/>
  <c r="JW58" i="41" s="1"/>
  <c r="JX56" i="41"/>
  <c r="JX58" i="41" s="1"/>
  <c r="JY56" i="41"/>
  <c r="JY58" i="41" s="1"/>
  <c r="JY60" i="41" s="1"/>
  <c r="JZ56" i="41"/>
  <c r="KA56" i="41"/>
  <c r="KB56" i="41"/>
  <c r="KB58" i="41" s="1"/>
  <c r="KC56" i="41"/>
  <c r="KC58" i="41" s="1"/>
  <c r="KD56" i="41"/>
  <c r="KE56" i="41"/>
  <c r="KE58" i="41" s="1"/>
  <c r="KF56" i="41"/>
  <c r="KF58" i="41" s="1"/>
  <c r="KG56" i="41"/>
  <c r="KG58" i="41" s="1"/>
  <c r="KG60" i="41" s="1"/>
  <c r="KH56" i="41"/>
  <c r="KI56" i="41"/>
  <c r="KI58" i="41" s="1"/>
  <c r="KJ56" i="41"/>
  <c r="KJ58" i="41" s="1"/>
  <c r="KK56" i="41"/>
  <c r="KK58" i="41" s="1"/>
  <c r="KK60" i="41" s="1"/>
  <c r="KL56" i="41"/>
  <c r="KM56" i="41"/>
  <c r="KN56" i="41"/>
  <c r="KN58" i="41" s="1"/>
  <c r="KO56" i="41"/>
  <c r="KO58" i="41" s="1"/>
  <c r="KO60" i="41" s="1"/>
  <c r="KP56" i="41"/>
  <c r="KQ56" i="41"/>
  <c r="KR56" i="41"/>
  <c r="KR58" i="41" s="1"/>
  <c r="KS56" i="41"/>
  <c r="KS58" i="41" s="1"/>
  <c r="KT56" i="41"/>
  <c r="KU56" i="41"/>
  <c r="KU58" i="41" s="1"/>
  <c r="KV56" i="41"/>
  <c r="KV58" i="41" s="1"/>
  <c r="KW56" i="41"/>
  <c r="KW58" i="41" s="1"/>
  <c r="KW60" i="41" s="1"/>
  <c r="KW62" i="41" s="1"/>
  <c r="KX56" i="41"/>
  <c r="KY56" i="41"/>
  <c r="KY58" i="41" s="1"/>
  <c r="KZ56" i="41"/>
  <c r="KZ58" i="41" s="1"/>
  <c r="LA56" i="41"/>
  <c r="LA58" i="41" s="1"/>
  <c r="LA60" i="41" s="1"/>
  <c r="LA62" i="41" s="1"/>
  <c r="LB56" i="41"/>
  <c r="LC56" i="41"/>
  <c r="LD56" i="41"/>
  <c r="LD58" i="41" s="1"/>
  <c r="LE56" i="41"/>
  <c r="LE58" i="41" s="1"/>
  <c r="LE60" i="41" s="1"/>
  <c r="LF56" i="41"/>
  <c r="LG56" i="41"/>
  <c r="LG58" i="41" s="1"/>
  <c r="LH56" i="41"/>
  <c r="LH58" i="41" s="1"/>
  <c r="LI56" i="41"/>
  <c r="LI58" i="41" s="1"/>
  <c r="LI60" i="41" s="1"/>
  <c r="LJ56" i="41"/>
  <c r="LK56" i="41"/>
  <c r="LL56" i="41"/>
  <c r="LL58" i="41" s="1"/>
  <c r="LM56" i="41"/>
  <c r="LN56" i="41"/>
  <c r="LO56" i="41"/>
  <c r="LO58" i="41" s="1"/>
  <c r="LP56" i="41"/>
  <c r="LP58" i="41" s="1"/>
  <c r="LQ56" i="41"/>
  <c r="LQ58" i="41" s="1"/>
  <c r="LQ60" i="41" s="1"/>
  <c r="LQ62" i="41" s="1"/>
  <c r="LR56" i="41"/>
  <c r="LS56" i="41"/>
  <c r="LT56" i="41"/>
  <c r="LT58" i="41" s="1"/>
  <c r="LU56" i="41"/>
  <c r="LU58" i="41" s="1"/>
  <c r="LU60" i="41" s="1"/>
  <c r="LV56" i="41"/>
  <c r="LW56" i="41"/>
  <c r="LX56" i="41"/>
  <c r="LX58" i="41" s="1"/>
  <c r="LY56" i="41"/>
  <c r="LY58" i="41" s="1"/>
  <c r="LY60" i="41" s="1"/>
  <c r="LZ56" i="41"/>
  <c r="MA56" i="41"/>
  <c r="MA58" i="41" s="1"/>
  <c r="MB56" i="41"/>
  <c r="MB58" i="41" s="1"/>
  <c r="MC56" i="41"/>
  <c r="MC58" i="41" s="1"/>
  <c r="MC60" i="41" s="1"/>
  <c r="MD56" i="41"/>
  <c r="ME56" i="41"/>
  <c r="ME58" i="41" s="1"/>
  <c r="MF56" i="41"/>
  <c r="MF58" i="41" s="1"/>
  <c r="MG56" i="41"/>
  <c r="MG58" i="41" s="1"/>
  <c r="MH56" i="41"/>
  <c r="MI56" i="41"/>
  <c r="MI58" i="41" s="1"/>
  <c r="MJ56" i="41"/>
  <c r="MJ58" i="41" s="1"/>
  <c r="MK56" i="41"/>
  <c r="MK58" i="41" s="1"/>
  <c r="MK60" i="41" s="1"/>
  <c r="ML56" i="41"/>
  <c r="MM56" i="41"/>
  <c r="MN56" i="41"/>
  <c r="MN58" i="41" s="1"/>
  <c r="MO56" i="41"/>
  <c r="MO58" i="41" s="1"/>
  <c r="MP56" i="41"/>
  <c r="MQ56" i="41"/>
  <c r="MQ58" i="41" s="1"/>
  <c r="MR56" i="41"/>
  <c r="MR58" i="41" s="1"/>
  <c r="MS56" i="41"/>
  <c r="MS58" i="41" s="1"/>
  <c r="MS60" i="41" s="1"/>
  <c r="MT56" i="41"/>
  <c r="MU56" i="41"/>
  <c r="MV56" i="41"/>
  <c r="MV58" i="41" s="1"/>
  <c r="MW56" i="41"/>
  <c r="MW58" i="41" s="1"/>
  <c r="MW60" i="41" s="1"/>
  <c r="MW62" i="41" s="1"/>
  <c r="MX56" i="41"/>
  <c r="MY56" i="41"/>
  <c r="MY58" i="41" s="1"/>
  <c r="MZ56" i="41"/>
  <c r="MZ58" i="41" s="1"/>
  <c r="NA56" i="41"/>
  <c r="NA58" i="41" s="1"/>
  <c r="NB56" i="41"/>
  <c r="NC56" i="41"/>
  <c r="NC58" i="41" s="1"/>
  <c r="ND56" i="41"/>
  <c r="ND58" i="41" s="1"/>
  <c r="NE56" i="41"/>
  <c r="NE58" i="41" s="1"/>
  <c r="NE60" i="41" s="1"/>
  <c r="NF56" i="41"/>
  <c r="NG56" i="41"/>
  <c r="NH56" i="41"/>
  <c r="NH58" i="41" s="1"/>
  <c r="NI56" i="41"/>
  <c r="NI58" i="41" s="1"/>
  <c r="NJ56" i="41"/>
  <c r="NK56" i="41"/>
  <c r="NL56" i="41"/>
  <c r="NM56" i="41"/>
  <c r="NM58" i="41" s="1"/>
  <c r="NN56" i="41"/>
  <c r="NO56" i="41"/>
  <c r="NO58" i="41" s="1"/>
  <c r="NP56" i="41"/>
  <c r="NP58" i="41" s="1"/>
  <c r="NQ56" i="41"/>
  <c r="NQ58" i="41" s="1"/>
  <c r="NR56" i="41"/>
  <c r="NS56" i="41"/>
  <c r="NT56" i="41"/>
  <c r="NT58" i="41" s="1"/>
  <c r="NU56" i="41"/>
  <c r="NU58" i="41" s="1"/>
  <c r="NU60" i="41" s="1"/>
  <c r="NV56" i="41"/>
  <c r="NW56" i="41"/>
  <c r="NW58" i="41" s="1"/>
  <c r="NX56" i="41"/>
  <c r="NX58" i="41" s="1"/>
  <c r="NY56" i="41"/>
  <c r="NY58" i="41" s="1"/>
  <c r="NY60" i="41" s="1"/>
  <c r="NZ56" i="41"/>
  <c r="OA56" i="41"/>
  <c r="OB56" i="41"/>
  <c r="OB58" i="41" s="1"/>
  <c r="OC56" i="41"/>
  <c r="OC58" i="41" s="1"/>
  <c r="OD56" i="41"/>
  <c r="OE56" i="41"/>
  <c r="OE58" i="41" s="1"/>
  <c r="OF56" i="41"/>
  <c r="OG56" i="41"/>
  <c r="OG58" i="41" s="1"/>
  <c r="OG60" i="41" s="1"/>
  <c r="OH56" i="41"/>
  <c r="OI56" i="41"/>
  <c r="OI58" i="41" s="1"/>
  <c r="OJ56" i="41"/>
  <c r="OJ58" i="41" s="1"/>
  <c r="OK56" i="41"/>
  <c r="OK58" i="41" s="1"/>
  <c r="OK60" i="41" s="1"/>
  <c r="OL56" i="41"/>
  <c r="OM56" i="41"/>
  <c r="ON56" i="41"/>
  <c r="OO56" i="41"/>
  <c r="OO58" i="41" s="1"/>
  <c r="OP56" i="41"/>
  <c r="OQ56" i="41"/>
  <c r="OR56" i="41"/>
  <c r="OS56" i="41"/>
  <c r="OS58" i="41" s="1"/>
  <c r="OT56" i="41"/>
  <c r="OU56" i="41"/>
  <c r="OU58" i="41" s="1"/>
  <c r="OV56" i="41"/>
  <c r="OV58" i="41" s="1"/>
  <c r="OW56" i="41"/>
  <c r="OW58" i="41" s="1"/>
  <c r="OX56" i="41"/>
  <c r="OY56" i="41"/>
  <c r="OZ56" i="41"/>
  <c r="OZ58" i="41" s="1"/>
  <c r="PA56" i="41"/>
  <c r="PA58" i="41" s="1"/>
  <c r="PA60" i="41" s="1"/>
  <c r="PB56" i="41"/>
  <c r="PC56" i="41"/>
  <c r="PC58" i="41" s="1"/>
  <c r="PD56" i="41"/>
  <c r="PD58" i="41" s="1"/>
  <c r="PE56" i="41"/>
  <c r="PE58" i="41" s="1"/>
  <c r="PF56" i="41"/>
  <c r="PG56" i="41"/>
  <c r="PH56" i="41"/>
  <c r="PH58" i="41" s="1"/>
  <c r="PI56" i="41"/>
  <c r="PI58" i="41" s="1"/>
  <c r="PI60" i="41" s="1"/>
  <c r="PI62" i="41" s="1"/>
  <c r="PJ56" i="41"/>
  <c r="PK56" i="41"/>
  <c r="PK58" i="41" s="1"/>
  <c r="PL56" i="41"/>
  <c r="PM56" i="41"/>
  <c r="PM58" i="41" s="1"/>
  <c r="PN56" i="41"/>
  <c r="PO56" i="41"/>
  <c r="PO58" i="41" s="1"/>
  <c r="PP56" i="41"/>
  <c r="PP58" i="41" s="1"/>
  <c r="PQ56" i="41"/>
  <c r="PQ58" i="41" s="1"/>
  <c r="PQ60" i="41" s="1"/>
  <c r="PR56" i="41"/>
  <c r="PS56" i="41"/>
  <c r="PT56" i="41"/>
  <c r="PU56" i="41"/>
  <c r="PU58" i="41" s="1"/>
  <c r="PV56" i="41"/>
  <c r="PW56" i="41"/>
  <c r="PX56" i="41"/>
  <c r="PX58" i="41" s="1"/>
  <c r="PY56" i="41"/>
  <c r="PY58" i="41" s="1"/>
  <c r="PZ56" i="41"/>
  <c r="QA56" i="41"/>
  <c r="QA58" i="41" s="1"/>
  <c r="QB56" i="41"/>
  <c r="QB58" i="41" s="1"/>
  <c r="QC56" i="41"/>
  <c r="QC58" i="41" s="1"/>
  <c r="QD56" i="41"/>
  <c r="QE56" i="41"/>
  <c r="QF56" i="41"/>
  <c r="QF58" i="41" s="1"/>
  <c r="QG56" i="41"/>
  <c r="QG58" i="41" s="1"/>
  <c r="QG60" i="41" s="1"/>
  <c r="QH56" i="41"/>
  <c r="QI56" i="41"/>
  <c r="QI58" i="41" s="1"/>
  <c r="QJ56" i="41"/>
  <c r="QJ58" i="41" s="1"/>
  <c r="QK56" i="41"/>
  <c r="QK58" i="41" s="1"/>
  <c r="QK60" i="41" s="1"/>
  <c r="QL56" i="41"/>
  <c r="QM56" i="41"/>
  <c r="QN56" i="41"/>
  <c r="QN58" i="41" s="1"/>
  <c r="QO56" i="41"/>
  <c r="QO58" i="41" s="1"/>
  <c r="QP56" i="41"/>
  <c r="QQ56" i="41"/>
  <c r="QQ58" i="41" s="1"/>
  <c r="QR56" i="41"/>
  <c r="QR58" i="41" s="1"/>
  <c r="QS56" i="41"/>
  <c r="QS58" i="41" s="1"/>
  <c r="QS60" i="41" s="1"/>
  <c r="QT56" i="41"/>
  <c r="QU56" i="41"/>
  <c r="QU58" i="41" s="1"/>
  <c r="QV56" i="41"/>
  <c r="QV58" i="41" s="1"/>
  <c r="QW56" i="41"/>
  <c r="QW58" i="41" s="1"/>
  <c r="QW60" i="41" s="1"/>
  <c r="QX56" i="41"/>
  <c r="QY56" i="41"/>
  <c r="QZ56" i="41"/>
  <c r="QZ58" i="41" s="1"/>
  <c r="RA56" i="41"/>
  <c r="RA58" i="41" s="1"/>
  <c r="RB56" i="41"/>
  <c r="RC56" i="41"/>
  <c r="RD56" i="41"/>
  <c r="RD58" i="41" s="1"/>
  <c r="RE56" i="41"/>
  <c r="RE58" i="41" s="1"/>
  <c r="RF56" i="41"/>
  <c r="RG56" i="41"/>
  <c r="RG58" i="41" s="1"/>
  <c r="RH56" i="41"/>
  <c r="RH58" i="41" s="1"/>
  <c r="RI56" i="41"/>
  <c r="RI58" i="41" s="1"/>
  <c r="RJ56" i="41"/>
  <c r="RK56" i="41"/>
  <c r="RL56" i="41"/>
  <c r="RL58" i="41" s="1"/>
  <c r="RM56" i="41"/>
  <c r="RM58" i="41" s="1"/>
  <c r="RM60" i="41" s="1"/>
  <c r="RN56" i="41"/>
  <c r="RO56" i="41"/>
  <c r="RO58" i="41" s="1"/>
  <c r="RP56" i="41"/>
  <c r="RP58" i="41" s="1"/>
  <c r="RQ56" i="41"/>
  <c r="RQ58" i="41" s="1"/>
  <c r="RR56" i="41"/>
  <c r="RS56" i="41"/>
  <c r="RT56" i="41"/>
  <c r="RT58" i="41" s="1"/>
  <c r="RU56" i="41"/>
  <c r="RU58" i="41" s="1"/>
  <c r="RU60" i="41" s="1"/>
  <c r="RU62" i="41" s="1"/>
  <c r="RV56" i="41"/>
  <c r="RW56" i="41"/>
  <c r="RW58" i="41" s="1"/>
  <c r="RX56" i="41"/>
  <c r="RX58" i="41" s="1"/>
  <c r="RY56" i="41"/>
  <c r="RY58" i="41" s="1"/>
  <c r="RZ56" i="41"/>
  <c r="SA56" i="41"/>
  <c r="SA58" i="41" s="1"/>
  <c r="SB56" i="41"/>
  <c r="SB58" i="41" s="1"/>
  <c r="SC56" i="41"/>
  <c r="SC58" i="41" s="1"/>
  <c r="SC60" i="41" s="1"/>
  <c r="SD56" i="41"/>
  <c r="SE56" i="41"/>
  <c r="SF56" i="41"/>
  <c r="SF58" i="41" s="1"/>
  <c r="SG56" i="41"/>
  <c r="SG58" i="41" s="1"/>
  <c r="SH56" i="41"/>
  <c r="SI56" i="41"/>
  <c r="SJ56" i="41"/>
  <c r="SK56" i="41"/>
  <c r="SK58" i="41" s="1"/>
  <c r="SL56" i="41"/>
  <c r="SM56" i="41"/>
  <c r="SM58" i="41" s="1"/>
  <c r="I57" i="41"/>
  <c r="I59" i="41" s="1"/>
  <c r="J57" i="41"/>
  <c r="J59" i="41" s="1"/>
  <c r="J60" i="41" s="1"/>
  <c r="J62" i="41" s="1"/>
  <c r="J63" i="41" s="1"/>
  <c r="K57" i="41"/>
  <c r="L57" i="41"/>
  <c r="M57" i="41"/>
  <c r="M59" i="41" s="1"/>
  <c r="N57" i="41"/>
  <c r="N59" i="41" s="1"/>
  <c r="N60" i="41" s="1"/>
  <c r="N62" i="41" s="1"/>
  <c r="N63" i="41" s="1"/>
  <c r="O57" i="41"/>
  <c r="P57" i="41"/>
  <c r="Q57" i="41"/>
  <c r="Q59" i="41" s="1"/>
  <c r="R57" i="41"/>
  <c r="R59" i="41" s="1"/>
  <c r="R60" i="41" s="1"/>
  <c r="R62" i="41" s="1"/>
  <c r="R63" i="41" s="1"/>
  <c r="S57" i="41"/>
  <c r="T57" i="41"/>
  <c r="U57" i="41"/>
  <c r="U59" i="41" s="1"/>
  <c r="V57" i="41"/>
  <c r="V59" i="41" s="1"/>
  <c r="V60" i="41" s="1"/>
  <c r="V62" i="41" s="1"/>
  <c r="V63" i="41" s="1"/>
  <c r="W57" i="41"/>
  <c r="X57" i="41"/>
  <c r="Y57" i="41"/>
  <c r="Y59" i="41" s="1"/>
  <c r="Z57" i="41"/>
  <c r="Z59" i="41" s="1"/>
  <c r="Z60" i="41" s="1"/>
  <c r="Z62" i="41" s="1"/>
  <c r="Z63" i="41" s="1"/>
  <c r="AA57" i="41"/>
  <c r="AB57" i="41"/>
  <c r="AC57" i="41"/>
  <c r="AC59" i="41" s="1"/>
  <c r="AD57" i="41"/>
  <c r="AD59" i="41" s="1"/>
  <c r="AE57" i="41"/>
  <c r="AF57" i="41"/>
  <c r="AG57" i="41"/>
  <c r="AH57" i="41"/>
  <c r="AH59" i="41" s="1"/>
  <c r="AI57" i="41"/>
  <c r="AJ57" i="41"/>
  <c r="AK57" i="41"/>
  <c r="AK59" i="41" s="1"/>
  <c r="AL57" i="41"/>
  <c r="AL59" i="41" s="1"/>
  <c r="AL60" i="41" s="1"/>
  <c r="AL62" i="41" s="1"/>
  <c r="AL63" i="41" s="1"/>
  <c r="AM57" i="41"/>
  <c r="AN57" i="41"/>
  <c r="AO57" i="41"/>
  <c r="AO59" i="41" s="1"/>
  <c r="AP57" i="41"/>
  <c r="AP59" i="41" s="1"/>
  <c r="AQ57" i="41"/>
  <c r="AR57" i="41"/>
  <c r="AS57" i="41"/>
  <c r="AS59" i="41" s="1"/>
  <c r="AT57" i="41"/>
  <c r="AT59" i="41" s="1"/>
  <c r="AT60" i="41" s="1"/>
  <c r="AT62" i="41" s="1"/>
  <c r="AT63" i="41" s="1"/>
  <c r="AU57" i="41"/>
  <c r="AV57" i="41"/>
  <c r="AW57" i="41"/>
  <c r="AW59" i="41" s="1"/>
  <c r="AX57" i="41"/>
  <c r="AX59" i="41" s="1"/>
  <c r="AX60" i="41" s="1"/>
  <c r="AX62" i="41" s="1"/>
  <c r="AY57" i="41"/>
  <c r="AZ57" i="41"/>
  <c r="BA57" i="41"/>
  <c r="BA59" i="41" s="1"/>
  <c r="BB57" i="41"/>
  <c r="BB59" i="41" s="1"/>
  <c r="BB60" i="41" s="1"/>
  <c r="BB62" i="41" s="1"/>
  <c r="BB63" i="41" s="1"/>
  <c r="BC57" i="41"/>
  <c r="BD57" i="41"/>
  <c r="BE57" i="41"/>
  <c r="BF57" i="41"/>
  <c r="BF59" i="41" s="1"/>
  <c r="BF60" i="41" s="1"/>
  <c r="BF62" i="41" s="1"/>
  <c r="BF63" i="41" s="1"/>
  <c r="BG57" i="41"/>
  <c r="BH57" i="41"/>
  <c r="BI57" i="41"/>
  <c r="BI59" i="41" s="1"/>
  <c r="BJ57" i="41"/>
  <c r="BJ59" i="41" s="1"/>
  <c r="BK57" i="41"/>
  <c r="BL57" i="41"/>
  <c r="BM57" i="41"/>
  <c r="BM59" i="41" s="1"/>
  <c r="BN57" i="41"/>
  <c r="BN59" i="41" s="1"/>
  <c r="BN60" i="41" s="1"/>
  <c r="BN62" i="41" s="1"/>
  <c r="BN63" i="41" s="1"/>
  <c r="BO57" i="41"/>
  <c r="BP57" i="41"/>
  <c r="BQ57" i="41"/>
  <c r="BQ59" i="41" s="1"/>
  <c r="BR57" i="41"/>
  <c r="BR59" i="41" s="1"/>
  <c r="BS57" i="41"/>
  <c r="BT57" i="41"/>
  <c r="BU57" i="41"/>
  <c r="BU59" i="41" s="1"/>
  <c r="BV57" i="41"/>
  <c r="BV59" i="41" s="1"/>
  <c r="BV60" i="41" s="1"/>
  <c r="BV62" i="41" s="1"/>
  <c r="BV63" i="41" s="1"/>
  <c r="BW57" i="41"/>
  <c r="BX57" i="41"/>
  <c r="BY57" i="41"/>
  <c r="BY59" i="41" s="1"/>
  <c r="BZ57" i="41"/>
  <c r="BZ59" i="41" s="1"/>
  <c r="BZ60" i="41" s="1"/>
  <c r="BZ62" i="41" s="1"/>
  <c r="BZ63" i="41" s="1"/>
  <c r="CA57" i="41"/>
  <c r="CB57" i="41"/>
  <c r="CC57" i="41"/>
  <c r="CC59" i="41" s="1"/>
  <c r="CD57" i="41"/>
  <c r="CD59" i="41" s="1"/>
  <c r="CD60" i="41" s="1"/>
  <c r="CD62" i="41" s="1"/>
  <c r="CD63" i="41" s="1"/>
  <c r="CE57" i="41"/>
  <c r="CF57" i="41"/>
  <c r="CG57" i="41"/>
  <c r="CH57" i="41"/>
  <c r="CH59" i="41" s="1"/>
  <c r="CH60" i="41" s="1"/>
  <c r="CH62" i="41" s="1"/>
  <c r="CH63" i="41" s="1"/>
  <c r="CI57" i="41"/>
  <c r="CJ57" i="41"/>
  <c r="CK57" i="41"/>
  <c r="CK59" i="41" s="1"/>
  <c r="CL57" i="41"/>
  <c r="CL59" i="41" s="1"/>
  <c r="CL60" i="41" s="1"/>
  <c r="CL62" i="41" s="1"/>
  <c r="CL63" i="41" s="1"/>
  <c r="CM57" i="41"/>
  <c r="CN57" i="41"/>
  <c r="CO57" i="41"/>
  <c r="CO59" i="41" s="1"/>
  <c r="CP57" i="41"/>
  <c r="CP59" i="41" s="1"/>
  <c r="CQ57" i="41"/>
  <c r="CR57" i="41"/>
  <c r="CS57" i="41"/>
  <c r="CS59" i="41" s="1"/>
  <c r="CT57" i="41"/>
  <c r="CT59" i="41" s="1"/>
  <c r="CU57" i="41"/>
  <c r="CV57" i="41"/>
  <c r="CW57" i="41"/>
  <c r="CW59" i="41" s="1"/>
  <c r="CX57" i="41"/>
  <c r="CX59" i="41" s="1"/>
  <c r="CX60" i="41" s="1"/>
  <c r="CX62" i="41" s="1"/>
  <c r="CX63" i="41" s="1"/>
  <c r="CY57" i="41"/>
  <c r="CZ57" i="41"/>
  <c r="DA57" i="41"/>
  <c r="DB57" i="41"/>
  <c r="DB59" i="41" s="1"/>
  <c r="DC57" i="41"/>
  <c r="DD57" i="41"/>
  <c r="DE57" i="41"/>
  <c r="DE59" i="41" s="1"/>
  <c r="DF57" i="41"/>
  <c r="DF59" i="41" s="1"/>
  <c r="DF60" i="41" s="1"/>
  <c r="DF62" i="41" s="1"/>
  <c r="DF63" i="41" s="1"/>
  <c r="DG57" i="41"/>
  <c r="DH57" i="41"/>
  <c r="DI57" i="41"/>
  <c r="DJ57" i="41"/>
  <c r="DJ59" i="41" s="1"/>
  <c r="DJ60" i="41" s="1"/>
  <c r="DJ62" i="41" s="1"/>
  <c r="DK57" i="41"/>
  <c r="DL57" i="41"/>
  <c r="DM57" i="41"/>
  <c r="DM59" i="41" s="1"/>
  <c r="DN57" i="41"/>
  <c r="DN59" i="41" s="1"/>
  <c r="DN60" i="41" s="1"/>
  <c r="DN62" i="41" s="1"/>
  <c r="DN63" i="41" s="1"/>
  <c r="DO57" i="41"/>
  <c r="DP57" i="41"/>
  <c r="DQ57" i="41"/>
  <c r="DQ59" i="41" s="1"/>
  <c r="DR57" i="41"/>
  <c r="DR59" i="41" s="1"/>
  <c r="DR60" i="41" s="1"/>
  <c r="DR62" i="41" s="1"/>
  <c r="DR63" i="41" s="1"/>
  <c r="DS57" i="41"/>
  <c r="DT57" i="41"/>
  <c r="DU57" i="41"/>
  <c r="DU59" i="41" s="1"/>
  <c r="DV57" i="41"/>
  <c r="DV59" i="41" s="1"/>
  <c r="DW57" i="41"/>
  <c r="DX57" i="41"/>
  <c r="DY57" i="41"/>
  <c r="DY59" i="41" s="1"/>
  <c r="DZ57" i="41"/>
  <c r="DZ59" i="41" s="1"/>
  <c r="DZ60" i="41" s="1"/>
  <c r="DZ62" i="41" s="1"/>
  <c r="DZ63" i="41" s="1"/>
  <c r="EA57" i="41"/>
  <c r="EB57" i="41"/>
  <c r="EC57" i="41"/>
  <c r="ED57" i="41"/>
  <c r="ED59" i="41" s="1"/>
  <c r="EE57" i="41"/>
  <c r="EF57" i="41"/>
  <c r="EG57" i="41"/>
  <c r="EG59" i="41" s="1"/>
  <c r="EH57" i="41"/>
  <c r="EH59" i="41" s="1"/>
  <c r="EH60" i="41" s="1"/>
  <c r="EH62" i="41" s="1"/>
  <c r="EH63" i="41" s="1"/>
  <c r="EI57" i="41"/>
  <c r="EJ57" i="41"/>
  <c r="EK57" i="41"/>
  <c r="EK59" i="41" s="1"/>
  <c r="EL57" i="41"/>
  <c r="EL59" i="41" s="1"/>
  <c r="EL60" i="41" s="1"/>
  <c r="EL62" i="41" s="1"/>
  <c r="EL63" i="41" s="1"/>
  <c r="EM57" i="41"/>
  <c r="EN57" i="41"/>
  <c r="EO57" i="41"/>
  <c r="EO59" i="41" s="1"/>
  <c r="EP57" i="41"/>
  <c r="EP59" i="41" s="1"/>
  <c r="EP60" i="41" s="1"/>
  <c r="EP62" i="41" s="1"/>
  <c r="EP63" i="41" s="1"/>
  <c r="EQ57" i="41"/>
  <c r="ER57" i="41"/>
  <c r="ES57" i="41"/>
  <c r="ES59" i="41" s="1"/>
  <c r="ET57" i="41"/>
  <c r="ET59" i="41" s="1"/>
  <c r="ET60" i="41" s="1"/>
  <c r="ET62" i="41" s="1"/>
  <c r="ET63" i="41" s="1"/>
  <c r="EU57" i="41"/>
  <c r="EV57" i="41"/>
  <c r="EW57" i="41"/>
  <c r="EW59" i="41" s="1"/>
  <c r="EX57" i="41"/>
  <c r="EX59" i="41" s="1"/>
  <c r="EX60" i="41" s="1"/>
  <c r="EY57" i="41"/>
  <c r="EZ57" i="41"/>
  <c r="FA57" i="41"/>
  <c r="FA59" i="41" s="1"/>
  <c r="FB57" i="41"/>
  <c r="FB59" i="41" s="1"/>
  <c r="FC57" i="41"/>
  <c r="FD57" i="41"/>
  <c r="FE57" i="41"/>
  <c r="FF57" i="41"/>
  <c r="FF59" i="41" s="1"/>
  <c r="FG57" i="41"/>
  <c r="FH57" i="41"/>
  <c r="FI57" i="41"/>
  <c r="FI59" i="41" s="1"/>
  <c r="FJ57" i="41"/>
  <c r="FJ59" i="41" s="1"/>
  <c r="FJ60" i="41" s="1"/>
  <c r="FJ62" i="41" s="1"/>
  <c r="FJ63" i="41" s="1"/>
  <c r="FK57" i="41"/>
  <c r="FL57" i="41"/>
  <c r="FM57" i="41"/>
  <c r="FM59" i="41" s="1"/>
  <c r="FN57" i="41"/>
  <c r="FN59" i="41" s="1"/>
  <c r="FO57" i="41"/>
  <c r="FP57" i="41"/>
  <c r="FQ57" i="41"/>
  <c r="FQ59" i="41" s="1"/>
  <c r="FR57" i="41"/>
  <c r="FR59" i="41" s="1"/>
  <c r="FR60" i="41" s="1"/>
  <c r="FR62" i="41" s="1"/>
  <c r="FR63" i="41" s="1"/>
  <c r="FS57" i="41"/>
  <c r="FT57" i="41"/>
  <c r="FU57" i="41"/>
  <c r="FU59" i="41" s="1"/>
  <c r="FV57" i="41"/>
  <c r="FV59" i="41" s="1"/>
  <c r="FV60" i="41" s="1"/>
  <c r="FV62" i="41" s="1"/>
  <c r="FW57" i="41"/>
  <c r="FX57" i="41"/>
  <c r="FY57" i="41"/>
  <c r="FY59" i="41" s="1"/>
  <c r="FZ57" i="41"/>
  <c r="FZ59" i="41" s="1"/>
  <c r="FZ60" i="41" s="1"/>
  <c r="FZ62" i="41" s="1"/>
  <c r="FZ63" i="41" s="1"/>
  <c r="GA57" i="41"/>
  <c r="GB57" i="41"/>
  <c r="GC57" i="41"/>
  <c r="GD57" i="41"/>
  <c r="GD59" i="41" s="1"/>
  <c r="GD60" i="41" s="1"/>
  <c r="GD62" i="41" s="1"/>
  <c r="GD63" i="41" s="1"/>
  <c r="GE57" i="41"/>
  <c r="GF57" i="41"/>
  <c r="GG57" i="41"/>
  <c r="GG59" i="41" s="1"/>
  <c r="GH57" i="41"/>
  <c r="GH59" i="41" s="1"/>
  <c r="GI57" i="41"/>
  <c r="GJ57" i="41"/>
  <c r="GK57" i="41"/>
  <c r="GK59" i="41" s="1"/>
  <c r="GL57" i="41"/>
  <c r="GL59" i="41" s="1"/>
  <c r="GL60" i="41" s="1"/>
  <c r="GL62" i="41" s="1"/>
  <c r="GL63" i="41" s="1"/>
  <c r="GM57" i="41"/>
  <c r="GN57" i="41"/>
  <c r="GO57" i="41"/>
  <c r="GO59" i="41" s="1"/>
  <c r="GP57" i="41"/>
  <c r="GP59" i="41" s="1"/>
  <c r="GQ57" i="41"/>
  <c r="GR57" i="41"/>
  <c r="GS57" i="41"/>
  <c r="GS59" i="41" s="1"/>
  <c r="GT57" i="41"/>
  <c r="GT59" i="41" s="1"/>
  <c r="GT60" i="41" s="1"/>
  <c r="GT62" i="41" s="1"/>
  <c r="GT63" i="41" s="1"/>
  <c r="GU57" i="41"/>
  <c r="GV57" i="41"/>
  <c r="GW57" i="41"/>
  <c r="GW59" i="41" s="1"/>
  <c r="GX57" i="41"/>
  <c r="GX59" i="41" s="1"/>
  <c r="GX60" i="41" s="1"/>
  <c r="GX62" i="41" s="1"/>
  <c r="GX63" i="41" s="1"/>
  <c r="GY57" i="41"/>
  <c r="GZ57" i="41"/>
  <c r="HA57" i="41"/>
  <c r="HA59" i="41" s="1"/>
  <c r="HB57" i="41"/>
  <c r="HB59" i="41" s="1"/>
  <c r="HB60" i="41" s="1"/>
  <c r="HB62" i="41" s="1"/>
  <c r="HB63" i="41" s="1"/>
  <c r="HC57" i="41"/>
  <c r="HD57" i="41"/>
  <c r="HE57" i="41"/>
  <c r="HF57" i="41"/>
  <c r="HF59" i="41" s="1"/>
  <c r="HF60" i="41" s="1"/>
  <c r="HF62" i="41" s="1"/>
  <c r="HF63" i="41" s="1"/>
  <c r="HG57" i="41"/>
  <c r="HH57" i="41"/>
  <c r="HI57" i="41"/>
  <c r="HI59" i="41" s="1"/>
  <c r="HJ57" i="41"/>
  <c r="HJ59" i="41" s="1"/>
  <c r="HJ60" i="41" s="1"/>
  <c r="HJ62" i="41" s="1"/>
  <c r="HJ63" i="41" s="1"/>
  <c r="HK57" i="41"/>
  <c r="HL57" i="41"/>
  <c r="HM57" i="41"/>
  <c r="HM59" i="41" s="1"/>
  <c r="HN57" i="41"/>
  <c r="HN59" i="41" s="1"/>
  <c r="HO57" i="41"/>
  <c r="HP57" i="41"/>
  <c r="HQ57" i="41"/>
  <c r="HQ59" i="41" s="1"/>
  <c r="HR57" i="41"/>
  <c r="HR59" i="41" s="1"/>
  <c r="HS57" i="41"/>
  <c r="HT57" i="41"/>
  <c r="HU57" i="41"/>
  <c r="HU59" i="41" s="1"/>
  <c r="HV57" i="41"/>
  <c r="HV59" i="41" s="1"/>
  <c r="HV60" i="41" s="1"/>
  <c r="HV62" i="41" s="1"/>
  <c r="HV63" i="41" s="1"/>
  <c r="HW57" i="41"/>
  <c r="HX57" i="41"/>
  <c r="HY57" i="41"/>
  <c r="HY59" i="41" s="1"/>
  <c r="HZ57" i="41"/>
  <c r="HZ59" i="41" s="1"/>
  <c r="IA57" i="41"/>
  <c r="IB57" i="41"/>
  <c r="IC57" i="41"/>
  <c r="IC59" i="41" s="1"/>
  <c r="ID57" i="41"/>
  <c r="ID59" i="41" s="1"/>
  <c r="ID60" i="41" s="1"/>
  <c r="ID62" i="41" s="1"/>
  <c r="ID63" i="41" s="1"/>
  <c r="IE57" i="41"/>
  <c r="IF57" i="41"/>
  <c r="IG57" i="41"/>
  <c r="IG59" i="41" s="1"/>
  <c r="IH57" i="41"/>
  <c r="IH59" i="41" s="1"/>
  <c r="IH60" i="41" s="1"/>
  <c r="IH62" i="41" s="1"/>
  <c r="II57" i="41"/>
  <c r="IJ57" i="41"/>
  <c r="IK57" i="41"/>
  <c r="IK59" i="41" s="1"/>
  <c r="IL57" i="41"/>
  <c r="IL59" i="41" s="1"/>
  <c r="IL60" i="41" s="1"/>
  <c r="IL62" i="41" s="1"/>
  <c r="IL63" i="41" s="1"/>
  <c r="IM57" i="41"/>
  <c r="IN57" i="41"/>
  <c r="IO57" i="41"/>
  <c r="IP57" i="41"/>
  <c r="IP59" i="41" s="1"/>
  <c r="IP60" i="41" s="1"/>
  <c r="IP62" i="41" s="1"/>
  <c r="IP63" i="41" s="1"/>
  <c r="IQ57" i="41"/>
  <c r="IR57" i="41"/>
  <c r="IS57" i="41"/>
  <c r="IS59" i="41" s="1"/>
  <c r="IT57" i="41"/>
  <c r="IT59" i="41" s="1"/>
  <c r="IU57" i="41"/>
  <c r="IV57" i="41"/>
  <c r="IW57" i="41"/>
  <c r="IW59" i="41" s="1"/>
  <c r="IX57" i="41"/>
  <c r="IX59" i="41" s="1"/>
  <c r="IX60" i="41" s="1"/>
  <c r="IX62" i="41" s="1"/>
  <c r="IX63" i="41" s="1"/>
  <c r="IY57" i="41"/>
  <c r="IZ57" i="41"/>
  <c r="JA57" i="41"/>
  <c r="JA59" i="41" s="1"/>
  <c r="JB57" i="41"/>
  <c r="JB59" i="41" s="1"/>
  <c r="JC57" i="41"/>
  <c r="JD57" i="41"/>
  <c r="JE57" i="41"/>
  <c r="JE59" i="41" s="1"/>
  <c r="JF57" i="41"/>
  <c r="JF59" i="41" s="1"/>
  <c r="JF60" i="41" s="1"/>
  <c r="JF62" i="41" s="1"/>
  <c r="JF63" i="41" s="1"/>
  <c r="JG57" i="41"/>
  <c r="JH57" i="41"/>
  <c r="JI57" i="41"/>
  <c r="JI59" i="41" s="1"/>
  <c r="JJ57" i="41"/>
  <c r="JJ59" i="41" s="1"/>
  <c r="JJ60" i="41" s="1"/>
  <c r="JJ62" i="41" s="1"/>
  <c r="JJ63" i="41" s="1"/>
  <c r="JK57" i="41"/>
  <c r="JL57" i="41"/>
  <c r="JM57" i="41"/>
  <c r="JM59" i="41" s="1"/>
  <c r="JN57" i="41"/>
  <c r="JN59" i="41" s="1"/>
  <c r="JN60" i="41" s="1"/>
  <c r="JN62" i="41" s="1"/>
  <c r="JN63" i="41" s="1"/>
  <c r="JO57" i="41"/>
  <c r="JP57" i="41"/>
  <c r="JQ57" i="41"/>
  <c r="JR57" i="41"/>
  <c r="JR59" i="41" s="1"/>
  <c r="JR60" i="41" s="1"/>
  <c r="JR62" i="41" s="1"/>
  <c r="JR63" i="41" s="1"/>
  <c r="JS57" i="41"/>
  <c r="JT57" i="41"/>
  <c r="JU57" i="41"/>
  <c r="JU59" i="41" s="1"/>
  <c r="JV57" i="41"/>
  <c r="JV59" i="41" s="1"/>
  <c r="JV60" i="41" s="1"/>
  <c r="JV62" i="41" s="1"/>
  <c r="JV63" i="41" s="1"/>
  <c r="JW57" i="41"/>
  <c r="JX57" i="41"/>
  <c r="JY57" i="41"/>
  <c r="JY59" i="41" s="1"/>
  <c r="JZ57" i="41"/>
  <c r="JZ59" i="41" s="1"/>
  <c r="KA57" i="41"/>
  <c r="KB57" i="41"/>
  <c r="KC57" i="41"/>
  <c r="KC59" i="41" s="1"/>
  <c r="KD57" i="41"/>
  <c r="KD59" i="41" s="1"/>
  <c r="KE57" i="41"/>
  <c r="KF57" i="41"/>
  <c r="KG57" i="41"/>
  <c r="KG59" i="41" s="1"/>
  <c r="KH57" i="41"/>
  <c r="KH59" i="41" s="1"/>
  <c r="KH60" i="41" s="1"/>
  <c r="KH62" i="41" s="1"/>
  <c r="KH63" i="41" s="1"/>
  <c r="KI57" i="41"/>
  <c r="KJ57" i="41"/>
  <c r="KK57" i="41"/>
  <c r="KL57" i="41"/>
  <c r="KL59" i="41" s="1"/>
  <c r="KM57" i="41"/>
  <c r="KN57" i="41"/>
  <c r="KO57" i="41"/>
  <c r="KO59" i="41" s="1"/>
  <c r="KP57" i="41"/>
  <c r="KP59" i="41" s="1"/>
  <c r="KP60" i="41" s="1"/>
  <c r="KP62" i="41" s="1"/>
  <c r="KP63" i="41" s="1"/>
  <c r="KQ57" i="41"/>
  <c r="KR57" i="41"/>
  <c r="KS57" i="41"/>
  <c r="KT57" i="41"/>
  <c r="KT59" i="41" s="1"/>
  <c r="KT60" i="41" s="1"/>
  <c r="KT62" i="41" s="1"/>
  <c r="KU57" i="41"/>
  <c r="KV57" i="41"/>
  <c r="KW57" i="41"/>
  <c r="KW59" i="41" s="1"/>
  <c r="KX57" i="41"/>
  <c r="KX59" i="41" s="1"/>
  <c r="KX60" i="41" s="1"/>
  <c r="KX62" i="41" s="1"/>
  <c r="KX63" i="41" s="1"/>
  <c r="KY57" i="41"/>
  <c r="KZ57" i="41"/>
  <c r="LA57" i="41"/>
  <c r="LB57" i="41"/>
  <c r="LB59" i="41" s="1"/>
  <c r="LB60" i="41" s="1"/>
  <c r="LB62" i="41" s="1"/>
  <c r="LB63" i="41" s="1"/>
  <c r="LC57" i="41"/>
  <c r="LD57" i="41"/>
  <c r="LE57" i="41"/>
  <c r="LE59" i="41" s="1"/>
  <c r="LF57" i="41"/>
  <c r="LF59" i="41" s="1"/>
  <c r="LG57" i="41"/>
  <c r="LH57" i="41"/>
  <c r="LI57" i="41"/>
  <c r="LI59" i="41" s="1"/>
  <c r="LJ57" i="41"/>
  <c r="LJ59" i="41" s="1"/>
  <c r="LJ60" i="41" s="1"/>
  <c r="LJ62" i="41" s="1"/>
  <c r="LJ63" i="41" s="1"/>
  <c r="LK57" i="41"/>
  <c r="LL57" i="41"/>
  <c r="LM57" i="41"/>
  <c r="LN57" i="41"/>
  <c r="LN59" i="41" s="1"/>
  <c r="LO57" i="41"/>
  <c r="LP57" i="41"/>
  <c r="LQ57" i="41"/>
  <c r="LQ59" i="41" s="1"/>
  <c r="LR57" i="41"/>
  <c r="LR59" i="41" s="1"/>
  <c r="LR60" i="41" s="1"/>
  <c r="LR62" i="41" s="1"/>
  <c r="LR63" i="41" s="1"/>
  <c r="LS57" i="41"/>
  <c r="LT57" i="41"/>
  <c r="LU57" i="41"/>
  <c r="LU59" i="41" s="1"/>
  <c r="LV57" i="41"/>
  <c r="LV59" i="41" s="1"/>
  <c r="LV60" i="41" s="1"/>
  <c r="LV62" i="41" s="1"/>
  <c r="LV63" i="41" s="1"/>
  <c r="LW57" i="41"/>
  <c r="LX57" i="41"/>
  <c r="LY57" i="41"/>
  <c r="LY59" i="41" s="1"/>
  <c r="LZ57" i="41"/>
  <c r="LZ59" i="41" s="1"/>
  <c r="LZ60" i="41" s="1"/>
  <c r="LZ62" i="41" s="1"/>
  <c r="LZ63" i="41" s="1"/>
  <c r="MA57" i="41"/>
  <c r="MB57" i="41"/>
  <c r="MC57" i="41"/>
  <c r="MD57" i="41"/>
  <c r="MD59" i="41" s="1"/>
  <c r="MD60" i="41" s="1"/>
  <c r="MD62" i="41" s="1"/>
  <c r="MD63" i="41" s="1"/>
  <c r="ME57" i="41"/>
  <c r="MF57" i="41"/>
  <c r="MG57" i="41"/>
  <c r="MH57" i="41"/>
  <c r="MH59" i="41" s="1"/>
  <c r="MH60" i="41" s="1"/>
  <c r="MH62" i="41" s="1"/>
  <c r="MH63" i="41" s="1"/>
  <c r="MI57" i="41"/>
  <c r="MJ57" i="41"/>
  <c r="MK57" i="41"/>
  <c r="MK59" i="41" s="1"/>
  <c r="ML57" i="41"/>
  <c r="ML59" i="41" s="1"/>
  <c r="MM57" i="41"/>
  <c r="MN57" i="41"/>
  <c r="MO57" i="41"/>
  <c r="MP57" i="41"/>
  <c r="MP59" i="41" s="1"/>
  <c r="MQ57" i="41"/>
  <c r="MR57" i="41"/>
  <c r="MS57" i="41"/>
  <c r="MS59" i="41" s="1"/>
  <c r="MT57" i="41"/>
  <c r="MT59" i="41" s="1"/>
  <c r="MT60" i="41" s="1"/>
  <c r="MT62" i="41" s="1"/>
  <c r="MT63" i="41" s="1"/>
  <c r="MU57" i="41"/>
  <c r="MV57" i="41"/>
  <c r="MW57" i="41"/>
  <c r="MX57" i="41"/>
  <c r="MY57" i="41"/>
  <c r="MZ57" i="41"/>
  <c r="NA57" i="41"/>
  <c r="NA59" i="41" s="1"/>
  <c r="NB57" i="41"/>
  <c r="NB59" i="41" s="1"/>
  <c r="NC57" i="41"/>
  <c r="ND57" i="41"/>
  <c r="NE57" i="41"/>
  <c r="NE59" i="41" s="1"/>
  <c r="NF57" i="41"/>
  <c r="NG57" i="41"/>
  <c r="NH57" i="41"/>
  <c r="NI57" i="41"/>
  <c r="NI59" i="41" s="1"/>
  <c r="NJ57" i="41"/>
  <c r="NJ59" i="41" s="1"/>
  <c r="NJ60" i="41" s="1"/>
  <c r="NJ62" i="41" s="1"/>
  <c r="NJ63" i="41" s="1"/>
  <c r="NK57" i="41"/>
  <c r="NL57" i="41"/>
  <c r="NM57" i="41"/>
  <c r="NN57" i="41"/>
  <c r="NN59" i="41" s="1"/>
  <c r="NN60" i="41" s="1"/>
  <c r="NO57" i="41"/>
  <c r="NP57" i="41"/>
  <c r="NQ57" i="41"/>
  <c r="NQ59" i="41" s="1"/>
  <c r="NR57" i="41"/>
  <c r="NR59" i="41" s="1"/>
  <c r="NS57" i="41"/>
  <c r="NT57" i="41"/>
  <c r="NU57" i="41"/>
  <c r="NU59" i="41" s="1"/>
  <c r="NV57" i="41"/>
  <c r="NV59" i="41" s="1"/>
  <c r="NW57" i="41"/>
  <c r="NX57" i="41"/>
  <c r="NY57" i="41"/>
  <c r="NZ57" i="41"/>
  <c r="NZ59" i="41" s="1"/>
  <c r="OA57" i="41"/>
  <c r="OB57" i="41"/>
  <c r="OC57" i="41"/>
  <c r="OC59" i="41" s="1"/>
  <c r="OD57" i="41"/>
  <c r="OD59" i="41" s="1"/>
  <c r="OD60" i="41" s="1"/>
  <c r="OD62" i="41" s="1"/>
  <c r="OD63" i="41" s="1"/>
  <c r="OE57" i="41"/>
  <c r="OF57" i="41"/>
  <c r="OG57" i="41"/>
  <c r="OH57" i="41"/>
  <c r="OI57" i="41"/>
  <c r="OJ57" i="41"/>
  <c r="OK57" i="41"/>
  <c r="OK59" i="41" s="1"/>
  <c r="OL57" i="41"/>
  <c r="OL59" i="41" s="1"/>
  <c r="OL60" i="41" s="1"/>
  <c r="OL62" i="41" s="1"/>
  <c r="OL63" i="41" s="1"/>
  <c r="OM57" i="41"/>
  <c r="ON57" i="41"/>
  <c r="OO57" i="41"/>
  <c r="OP57" i="41"/>
  <c r="OP59" i="41" s="1"/>
  <c r="OP60" i="41" s="1"/>
  <c r="OP62" i="41" s="1"/>
  <c r="OP63" i="41" s="1"/>
  <c r="OQ57" i="41"/>
  <c r="OR57" i="41"/>
  <c r="OS57" i="41"/>
  <c r="OS59" i="41" s="1"/>
  <c r="OT57" i="41"/>
  <c r="OT59" i="41" s="1"/>
  <c r="OU57" i="41"/>
  <c r="OV57" i="41"/>
  <c r="OW57" i="41"/>
  <c r="OX57" i="41"/>
  <c r="OX59" i="41" s="1"/>
  <c r="OY57" i="41"/>
  <c r="OZ57" i="41"/>
  <c r="PA57" i="41"/>
  <c r="PA59" i="41" s="1"/>
  <c r="PB57" i="41"/>
  <c r="PB59" i="41" s="1"/>
  <c r="PB60" i="41" s="1"/>
  <c r="PB62" i="41" s="1"/>
  <c r="PB63" i="41" s="1"/>
  <c r="PC57" i="41"/>
  <c r="PD57" i="41"/>
  <c r="PE57" i="41"/>
  <c r="PE59" i="41" s="1"/>
  <c r="PF57" i="41"/>
  <c r="PF59" i="41" s="1"/>
  <c r="PF60" i="41" s="1"/>
  <c r="PF62" i="41" s="1"/>
  <c r="PF63" i="41" s="1"/>
  <c r="PG57" i="41"/>
  <c r="PH57" i="41"/>
  <c r="PI57" i="41"/>
  <c r="PJ57" i="41"/>
  <c r="PK57" i="41"/>
  <c r="PL57" i="41"/>
  <c r="PM57" i="41"/>
  <c r="PM59" i="41" s="1"/>
  <c r="PN57" i="41"/>
  <c r="PN59" i="41" s="1"/>
  <c r="PO57" i="41"/>
  <c r="PP57" i="41"/>
  <c r="PQ57" i="41"/>
  <c r="PQ59" i="41" s="1"/>
  <c r="PR57" i="41"/>
  <c r="PS57" i="41"/>
  <c r="PT57" i="41"/>
  <c r="PU57" i="41"/>
  <c r="PU59" i="41" s="1"/>
  <c r="PV57" i="41"/>
  <c r="PV59" i="41" s="1"/>
  <c r="PV60" i="41" s="1"/>
  <c r="PV62" i="41" s="1"/>
  <c r="PV63" i="41" s="1"/>
  <c r="PW57" i="41"/>
  <c r="PX57" i="41"/>
  <c r="PY57" i="41"/>
  <c r="PZ57" i="41"/>
  <c r="PZ59" i="41" s="1"/>
  <c r="QA57" i="41"/>
  <c r="QB57" i="41"/>
  <c r="QC57" i="41"/>
  <c r="QC59" i="41" s="1"/>
  <c r="QD57" i="41"/>
  <c r="QD59" i="41" s="1"/>
  <c r="QE57" i="41"/>
  <c r="QF57" i="41"/>
  <c r="QG57" i="41"/>
  <c r="QG59" i="41" s="1"/>
  <c r="QH57" i="41"/>
  <c r="QH59" i="41" s="1"/>
  <c r="QH60" i="41" s="1"/>
  <c r="QH62" i="41" s="1"/>
  <c r="QH63" i="41" s="1"/>
  <c r="QI57" i="41"/>
  <c r="QJ57" i="41"/>
  <c r="QK57" i="41"/>
  <c r="QL57" i="41"/>
  <c r="QL59" i="41" s="1"/>
  <c r="QM57" i="41"/>
  <c r="QN57" i="41"/>
  <c r="QO57" i="41"/>
  <c r="QO59" i="41" s="1"/>
  <c r="QP57" i="41"/>
  <c r="QP59" i="41" s="1"/>
  <c r="QP60" i="41" s="1"/>
  <c r="QP62" i="41" s="1"/>
  <c r="QP63" i="41" s="1"/>
  <c r="QQ57" i="41"/>
  <c r="QR57" i="41"/>
  <c r="QS57" i="41"/>
  <c r="QT57" i="41"/>
  <c r="QU57" i="41"/>
  <c r="QV57" i="41"/>
  <c r="QW57" i="41"/>
  <c r="QW59" i="41" s="1"/>
  <c r="QX57" i="41"/>
  <c r="QX59" i="41" s="1"/>
  <c r="QX60" i="41" s="1"/>
  <c r="QX62" i="41" s="1"/>
  <c r="QX63" i="41" s="1"/>
  <c r="QY57" i="41"/>
  <c r="QZ57" i="41"/>
  <c r="RA57" i="41"/>
  <c r="RB57" i="41"/>
  <c r="RB59" i="41" s="1"/>
  <c r="RB60" i="41" s="1"/>
  <c r="RB62" i="41" s="1"/>
  <c r="RB63" i="41" s="1"/>
  <c r="RC57" i="41"/>
  <c r="RD57" i="41"/>
  <c r="RE57" i="41"/>
  <c r="RE59" i="41" s="1"/>
  <c r="RF57" i="41"/>
  <c r="RF59" i="41" s="1"/>
  <c r="RF60" i="41" s="1"/>
  <c r="RF62" i="41" s="1"/>
  <c r="RF63" i="41" s="1"/>
  <c r="RG57" i="41"/>
  <c r="RH57" i="41"/>
  <c r="RI57" i="41"/>
  <c r="RJ57" i="41"/>
  <c r="RJ59" i="41" s="1"/>
  <c r="RK57" i="41"/>
  <c r="RL57" i="41"/>
  <c r="RM57" i="41"/>
  <c r="RM59" i="41" s="1"/>
  <c r="RN57" i="41"/>
  <c r="RN59" i="41" s="1"/>
  <c r="RO57" i="41"/>
  <c r="RP57" i="41"/>
  <c r="RQ57" i="41"/>
  <c r="RQ59" i="41" s="1"/>
  <c r="RR57" i="41"/>
  <c r="RR59" i="41" s="1"/>
  <c r="RR60" i="41" s="1"/>
  <c r="RR62" i="41" s="1"/>
  <c r="RR63" i="41" s="1"/>
  <c r="RS57" i="41"/>
  <c r="RT57" i="41"/>
  <c r="RU57" i="41"/>
  <c r="RV57" i="41"/>
  <c r="RW57" i="41"/>
  <c r="RX57" i="41"/>
  <c r="RY57" i="41"/>
  <c r="RY59" i="41" s="1"/>
  <c r="RZ57" i="41"/>
  <c r="RZ59" i="41" s="1"/>
  <c r="SA57" i="41"/>
  <c r="SB57" i="41"/>
  <c r="SC57" i="41"/>
  <c r="SC59" i="41" s="1"/>
  <c r="SD57" i="41"/>
  <c r="SE57" i="41"/>
  <c r="SF57" i="41"/>
  <c r="SG57" i="41"/>
  <c r="SG59" i="41" s="1"/>
  <c r="SH57" i="41"/>
  <c r="SH59" i="41" s="1"/>
  <c r="SH60" i="41" s="1"/>
  <c r="SH62" i="41" s="1"/>
  <c r="SH63" i="41" s="1"/>
  <c r="SI57" i="41"/>
  <c r="SJ57" i="41"/>
  <c r="SK57" i="41"/>
  <c r="SL57" i="41"/>
  <c r="SL59" i="41" s="1"/>
  <c r="SL60" i="41" s="1"/>
  <c r="SM57" i="41"/>
  <c r="J58" i="41"/>
  <c r="K58" i="41"/>
  <c r="N58" i="41"/>
  <c r="O58" i="41"/>
  <c r="R58" i="41"/>
  <c r="V58" i="41"/>
  <c r="Z58" i="41"/>
  <c r="AD58" i="41"/>
  <c r="AE58" i="41"/>
  <c r="AE60" i="41" s="1"/>
  <c r="AH58" i="41"/>
  <c r="AL58" i="41"/>
  <c r="AP58" i="41"/>
  <c r="AQ58" i="41"/>
  <c r="AT58" i="41"/>
  <c r="AU58" i="41"/>
  <c r="AX58" i="41"/>
  <c r="BB58" i="41"/>
  <c r="BF58" i="41"/>
  <c r="BG58" i="41"/>
  <c r="BG60" i="41" s="1"/>
  <c r="BJ58" i="41"/>
  <c r="BN58" i="41"/>
  <c r="BO58" i="41"/>
  <c r="BO60" i="41" s="1"/>
  <c r="BR58" i="41"/>
  <c r="BV58" i="41"/>
  <c r="BW58" i="41"/>
  <c r="BZ58" i="41"/>
  <c r="CA58" i="41"/>
  <c r="CD58" i="41"/>
  <c r="CH58" i="41"/>
  <c r="CL58" i="41"/>
  <c r="CP58" i="41"/>
  <c r="CQ58" i="41"/>
  <c r="CQ60" i="41" s="1"/>
  <c r="CT58" i="41"/>
  <c r="CX58" i="41"/>
  <c r="DB58" i="41"/>
  <c r="DC58" i="41"/>
  <c r="DF58" i="41"/>
  <c r="DG58" i="41"/>
  <c r="DJ58" i="41"/>
  <c r="DN58" i="41"/>
  <c r="DR58" i="41"/>
  <c r="DS58" i="41"/>
  <c r="DS60" i="41" s="1"/>
  <c r="DV58" i="41"/>
  <c r="DZ58" i="41"/>
  <c r="EA58" i="41"/>
  <c r="EA60" i="41" s="1"/>
  <c r="EC58" i="41"/>
  <c r="ED58" i="41"/>
  <c r="EH58" i="41"/>
  <c r="EI58" i="41"/>
  <c r="EL58" i="41"/>
  <c r="EM58" i="41"/>
  <c r="EP58" i="41"/>
  <c r="ET58" i="41"/>
  <c r="EX58" i="41"/>
  <c r="FB58" i="41"/>
  <c r="FC58" i="41"/>
  <c r="FC60" i="41" s="1"/>
  <c r="FF58" i="41"/>
  <c r="FJ58" i="41"/>
  <c r="FN58" i="41"/>
  <c r="FO58" i="41"/>
  <c r="FR58" i="41"/>
  <c r="FS58" i="41"/>
  <c r="FV58" i="41"/>
  <c r="FZ58" i="41"/>
  <c r="GD58" i="41"/>
  <c r="GE58" i="41"/>
  <c r="GE60" i="41" s="1"/>
  <c r="GH58" i="41"/>
  <c r="GL58" i="41"/>
  <c r="GM58" i="41"/>
  <c r="GM60" i="41" s="1"/>
  <c r="GO58" i="41"/>
  <c r="GO60" i="41" s="1"/>
  <c r="GO62" i="41" s="1"/>
  <c r="GP58" i="41"/>
  <c r="GT58" i="41"/>
  <c r="GU58" i="41"/>
  <c r="GX58" i="41"/>
  <c r="GY58" i="41"/>
  <c r="HB58" i="41"/>
  <c r="HF58" i="41"/>
  <c r="HJ58" i="41"/>
  <c r="HN58" i="41"/>
  <c r="HO58" i="41"/>
  <c r="HO60" i="41" s="1"/>
  <c r="HR58" i="41"/>
  <c r="HV58" i="41"/>
  <c r="HZ58" i="41"/>
  <c r="IA58" i="41"/>
  <c r="ID58" i="41"/>
  <c r="IE58" i="41"/>
  <c r="IH58" i="41"/>
  <c r="IL58" i="41"/>
  <c r="IP58" i="41"/>
  <c r="IQ58" i="41"/>
  <c r="IQ60" i="41" s="1"/>
  <c r="IT58" i="41"/>
  <c r="IX58" i="41"/>
  <c r="IY58" i="41"/>
  <c r="IY60" i="41" s="1"/>
  <c r="JA58" i="41"/>
  <c r="JA60" i="41" s="1"/>
  <c r="JB58" i="41"/>
  <c r="JF58" i="41"/>
  <c r="JG58" i="41"/>
  <c r="JJ58" i="41"/>
  <c r="JK58" i="41"/>
  <c r="JN58" i="41"/>
  <c r="JR58" i="41"/>
  <c r="JV58" i="41"/>
  <c r="JZ58" i="41"/>
  <c r="KA58" i="41"/>
  <c r="KA60" i="41" s="1"/>
  <c r="KD58" i="41"/>
  <c r="KH58" i="41"/>
  <c r="KL58" i="41"/>
  <c r="KM58" i="41"/>
  <c r="KP58" i="41"/>
  <c r="KQ58" i="41"/>
  <c r="KT58" i="41"/>
  <c r="KX58" i="41"/>
  <c r="LB58" i="41"/>
  <c r="LC58" i="41"/>
  <c r="LC60" i="41" s="1"/>
  <c r="LC62" i="41" s="1"/>
  <c r="LC63" i="41" s="1"/>
  <c r="LF58" i="41"/>
  <c r="LJ58" i="41"/>
  <c r="LK58" i="41"/>
  <c r="LK60" i="41" s="1"/>
  <c r="LM58" i="41"/>
  <c r="LM60" i="41" s="1"/>
  <c r="LM62" i="41" s="1"/>
  <c r="LN58" i="41"/>
  <c r="LR58" i="41"/>
  <c r="LS58" i="41"/>
  <c r="LV58" i="41"/>
  <c r="LW58" i="41"/>
  <c r="LZ58" i="41"/>
  <c r="MD58" i="41"/>
  <c r="MH58" i="41"/>
  <c r="ML58" i="41"/>
  <c r="MM58" i="41"/>
  <c r="MM60" i="41" s="1"/>
  <c r="MP58" i="41"/>
  <c r="MT58" i="41"/>
  <c r="MU58" i="41"/>
  <c r="MX58" i="41"/>
  <c r="NB58" i="41"/>
  <c r="NF58" i="41"/>
  <c r="NG58" i="41"/>
  <c r="NG60" i="41" s="1"/>
  <c r="NG62" i="41" s="1"/>
  <c r="NG63" i="41" s="1"/>
  <c r="NJ58" i="41"/>
  <c r="NK58" i="41"/>
  <c r="NL58" i="41"/>
  <c r="NN58" i="41"/>
  <c r="NR58" i="41"/>
  <c r="NS58" i="41"/>
  <c r="NV58" i="41"/>
  <c r="NZ58" i="41"/>
  <c r="OA58" i="41"/>
  <c r="OD58" i="41"/>
  <c r="OF58" i="41"/>
  <c r="OH58" i="41"/>
  <c r="OL58" i="41"/>
  <c r="OM58" i="41"/>
  <c r="ON58" i="41"/>
  <c r="OP58" i="41"/>
  <c r="OQ58" i="41"/>
  <c r="OR58" i="41"/>
  <c r="OT58" i="41"/>
  <c r="OX58" i="41"/>
  <c r="OY58" i="41"/>
  <c r="PB58" i="41"/>
  <c r="PF58" i="41"/>
  <c r="PG58" i="41"/>
  <c r="PJ58" i="41"/>
  <c r="PL58" i="41"/>
  <c r="PN58" i="41"/>
  <c r="PR58" i="41"/>
  <c r="PS58" i="41"/>
  <c r="PT58" i="41"/>
  <c r="PV58" i="41"/>
  <c r="PW58" i="41"/>
  <c r="PZ58" i="41"/>
  <c r="QD58" i="41"/>
  <c r="QE58" i="41"/>
  <c r="QH58" i="41"/>
  <c r="QL58" i="41"/>
  <c r="QM58" i="41"/>
  <c r="QM60" i="41" s="1"/>
  <c r="QM62" i="41" s="1"/>
  <c r="QP58" i="41"/>
  <c r="QT58" i="41"/>
  <c r="QX58" i="41"/>
  <c r="QY58" i="41"/>
  <c r="RB58" i="41"/>
  <c r="RC58" i="41"/>
  <c r="RF58" i="41"/>
  <c r="RJ58" i="41"/>
  <c r="RK58" i="41"/>
  <c r="RK60" i="41" s="1"/>
  <c r="RN58" i="41"/>
  <c r="RR58" i="41"/>
  <c r="RS58" i="41"/>
  <c r="RV58" i="41"/>
  <c r="RZ58" i="41"/>
  <c r="SD58" i="41"/>
  <c r="SE58" i="41"/>
  <c r="SH58" i="41"/>
  <c r="SI58" i="41"/>
  <c r="SJ58" i="41"/>
  <c r="SL58" i="41"/>
  <c r="L59" i="41"/>
  <c r="O59" i="41"/>
  <c r="O60" i="41" s="1"/>
  <c r="T59" i="41"/>
  <c r="AG59" i="41"/>
  <c r="AQ59" i="41"/>
  <c r="AQ60" i="41" s="1"/>
  <c r="AV59" i="41"/>
  <c r="AV60" i="41" s="1"/>
  <c r="AV62" i="41" s="1"/>
  <c r="AV63" i="41" s="1"/>
  <c r="BE59" i="41"/>
  <c r="BK59" i="41"/>
  <c r="BS59" i="41"/>
  <c r="BS60" i="41" s="1"/>
  <c r="BX59" i="41"/>
  <c r="BX60" i="41" s="1"/>
  <c r="CG59" i="41"/>
  <c r="CM59" i="41"/>
  <c r="DA59" i="41"/>
  <c r="DI59" i="41"/>
  <c r="DO59" i="41"/>
  <c r="EC59" i="41"/>
  <c r="EM59" i="41"/>
  <c r="EM60" i="41" s="1"/>
  <c r="ER59" i="41"/>
  <c r="ER60" i="41" s="1"/>
  <c r="ER62" i="41" s="1"/>
  <c r="ER63" i="41" s="1"/>
  <c r="FE59" i="41"/>
  <c r="FO59" i="41"/>
  <c r="FO60" i="41" s="1"/>
  <c r="FT59" i="41"/>
  <c r="FT60" i="41" s="1"/>
  <c r="FT62" i="41" s="1"/>
  <c r="FT63" i="41" s="1"/>
  <c r="GC59" i="41"/>
  <c r="GI59" i="41"/>
  <c r="GQ59" i="41"/>
  <c r="GQ60" i="41" s="1"/>
  <c r="GV59" i="41"/>
  <c r="GV60" i="41" s="1"/>
  <c r="HE59" i="41"/>
  <c r="HK59" i="41"/>
  <c r="HW59" i="41"/>
  <c r="HW60" i="41" s="1"/>
  <c r="IE59" i="41"/>
  <c r="IF59" i="41"/>
  <c r="IM59" i="41"/>
  <c r="IO59" i="41"/>
  <c r="IZ59" i="41"/>
  <c r="IZ60" i="41" s="1"/>
  <c r="IZ62" i="41" s="1"/>
  <c r="IZ63" i="41" s="1"/>
  <c r="JG59" i="41"/>
  <c r="JH59" i="41"/>
  <c r="JQ59" i="41"/>
  <c r="KB59" i="41"/>
  <c r="KB60" i="41" s="1"/>
  <c r="KB62" i="41" s="1"/>
  <c r="KB63" i="41" s="1"/>
  <c r="KI59" i="41"/>
  <c r="KK59" i="41"/>
  <c r="KS59" i="41"/>
  <c r="LA59" i="41"/>
  <c r="LD59" i="41"/>
  <c r="LD60" i="41" s="1"/>
  <c r="LM59" i="41"/>
  <c r="LW59" i="41"/>
  <c r="LW60" i="41" s="1"/>
  <c r="MC59" i="41"/>
  <c r="MG59" i="41"/>
  <c r="MO59" i="41"/>
  <c r="MW59" i="41"/>
  <c r="MX59" i="41"/>
  <c r="NC59" i="41"/>
  <c r="NF59" i="41"/>
  <c r="NF60" i="41" s="1"/>
  <c r="NF62" i="41" s="1"/>
  <c r="NK59" i="41"/>
  <c r="NM59" i="41"/>
  <c r="NS59" i="41"/>
  <c r="NS60" i="41" s="1"/>
  <c r="NS62" i="41" s="1"/>
  <c r="NS63" i="41" s="1"/>
  <c r="NY59" i="41"/>
  <c r="OA59" i="41"/>
  <c r="OG59" i="41"/>
  <c r="OH59" i="41"/>
  <c r="OM59" i="41"/>
  <c r="OO59" i="41"/>
  <c r="OW59" i="41"/>
  <c r="PC59" i="41"/>
  <c r="PI59" i="41"/>
  <c r="PJ59" i="41"/>
  <c r="PO59" i="41"/>
  <c r="PR59" i="41"/>
  <c r="PR60" i="41" s="1"/>
  <c r="PR62" i="41" s="1"/>
  <c r="PW59" i="41"/>
  <c r="PY59" i="41"/>
  <c r="QE59" i="41"/>
  <c r="QE60" i="41" s="1"/>
  <c r="QE62" i="41" s="1"/>
  <c r="QE63" i="41" s="1"/>
  <c r="QK59" i="41"/>
  <c r="QM59" i="41"/>
  <c r="QS59" i="41"/>
  <c r="QT59" i="41"/>
  <c r="QY59" i="41"/>
  <c r="RA59" i="41"/>
  <c r="RI59" i="41"/>
  <c r="RO59" i="41"/>
  <c r="RU59" i="41"/>
  <c r="RV59" i="41"/>
  <c r="SA59" i="41"/>
  <c r="SD59" i="41"/>
  <c r="SD60" i="41" s="1"/>
  <c r="SD62" i="41" s="1"/>
  <c r="SI59" i="41"/>
  <c r="SK59" i="41"/>
  <c r="L60" i="41"/>
  <c r="T60" i="41"/>
  <c r="T62" i="41" s="1"/>
  <c r="T63" i="41" s="1"/>
  <c r="AA60" i="41"/>
  <c r="AH60" i="41"/>
  <c r="AM60" i="41"/>
  <c r="AP60" i="41"/>
  <c r="AP62" i="41" s="1"/>
  <c r="AP63" i="41" s="1"/>
  <c r="AU60" i="41"/>
  <c r="BK60" i="41"/>
  <c r="BR60" i="41"/>
  <c r="BR62" i="41" s="1"/>
  <c r="BR63" i="41" s="1"/>
  <c r="BW60" i="41"/>
  <c r="CM60" i="41"/>
  <c r="CT60" i="41"/>
  <c r="CY60" i="41"/>
  <c r="DB60" i="41"/>
  <c r="DB62" i="41" s="1"/>
  <c r="DB63" i="41" s="1"/>
  <c r="DG60" i="41"/>
  <c r="DO60" i="41"/>
  <c r="DW60" i="41"/>
  <c r="ED60" i="41"/>
  <c r="ED62" i="41" s="1"/>
  <c r="ED63" i="41" s="1"/>
  <c r="EI60" i="41"/>
  <c r="EY60" i="41"/>
  <c r="FF60" i="41"/>
  <c r="FK60" i="41"/>
  <c r="FN60" i="41"/>
  <c r="FN62" i="41" s="1"/>
  <c r="FN63" i="41" s="1"/>
  <c r="FS60" i="41"/>
  <c r="GI60" i="41"/>
  <c r="GP60" i="41"/>
  <c r="GP62" i="41" s="1"/>
  <c r="GP63" i="41" s="1"/>
  <c r="GU60" i="41"/>
  <c r="HK60" i="41"/>
  <c r="HR60" i="41"/>
  <c r="HZ60" i="41"/>
  <c r="HZ62" i="41" s="1"/>
  <c r="HZ63" i="41" s="1"/>
  <c r="IE60" i="41"/>
  <c r="IF60" i="41"/>
  <c r="IM60" i="41"/>
  <c r="JB60" i="41"/>
  <c r="JB62" i="41" s="1"/>
  <c r="JB63" i="41" s="1"/>
  <c r="JG60" i="41"/>
  <c r="JH60" i="41"/>
  <c r="JW60" i="41"/>
  <c r="KD60" i="41"/>
  <c r="KD62" i="41" s="1"/>
  <c r="KD63" i="41" s="1"/>
  <c r="KI60" i="41"/>
  <c r="KL60" i="41"/>
  <c r="KL62" i="41" s="1"/>
  <c r="KL63" i="41" s="1"/>
  <c r="KY60" i="41"/>
  <c r="KY62" i="41" s="1"/>
  <c r="KY63" i="41" s="1"/>
  <c r="LN60" i="41"/>
  <c r="LN62" i="41" s="1"/>
  <c r="LN63" i="41" s="1"/>
  <c r="MB60" i="41"/>
  <c r="MP60" i="41"/>
  <c r="MP62" i="41" s="1"/>
  <c r="MP63" i="41" s="1"/>
  <c r="MX60" i="41"/>
  <c r="MX62" i="41" s="1"/>
  <c r="MX63" i="41" s="1"/>
  <c r="NC60" i="41"/>
  <c r="NK60" i="41"/>
  <c r="NK62" i="41" s="1"/>
  <c r="NK63" i="41" s="1"/>
  <c r="NZ60" i="41"/>
  <c r="NZ62" i="41" s="1"/>
  <c r="NZ63" i="41" s="1"/>
  <c r="OE60" i="41"/>
  <c r="OE62" i="41" s="1"/>
  <c r="OE63" i="41" s="1"/>
  <c r="OU60" i="41"/>
  <c r="OU62" i="41" s="1"/>
  <c r="OU63" i="41" s="1"/>
  <c r="PJ60" i="41"/>
  <c r="PJ62" i="41" s="1"/>
  <c r="PJ63" i="41" s="1"/>
  <c r="PO60" i="41"/>
  <c r="PW60" i="41"/>
  <c r="PW62" i="41" s="1"/>
  <c r="QL60" i="41"/>
  <c r="QL62" i="41" s="1"/>
  <c r="QL63" i="41" s="1"/>
  <c r="QQ60" i="41"/>
  <c r="QQ62" i="41" s="1"/>
  <c r="QQ63" i="41" s="1"/>
  <c r="RG60" i="41"/>
  <c r="RG62" i="41" s="1"/>
  <c r="RG63" i="41" s="1"/>
  <c r="RN60" i="41"/>
  <c r="RN62" i="41" s="1"/>
  <c r="RN63" i="41" s="1"/>
  <c r="RV60" i="41"/>
  <c r="SA60" i="41"/>
  <c r="SI60" i="41"/>
  <c r="SI62" i="41" s="1"/>
  <c r="SI63" i="41" s="1"/>
  <c r="I61" i="41"/>
  <c r="J61" i="41"/>
  <c r="K61" i="41"/>
  <c r="L61" i="41"/>
  <c r="M61" i="41"/>
  <c r="N61" i="41"/>
  <c r="O61" i="41"/>
  <c r="P61" i="41"/>
  <c r="Q61" i="41"/>
  <c r="R61" i="41"/>
  <c r="S61" i="41"/>
  <c r="T61" i="41"/>
  <c r="U61" i="41"/>
  <c r="V61" i="41"/>
  <c r="W61" i="41"/>
  <c r="X61" i="41"/>
  <c r="Y61" i="41"/>
  <c r="Z61" i="41"/>
  <c r="AA61" i="41"/>
  <c r="AB61" i="41"/>
  <c r="AC61" i="41"/>
  <c r="AD61" i="41"/>
  <c r="AE61" i="41"/>
  <c r="AF61" i="41"/>
  <c r="AG61" i="41"/>
  <c r="AH61" i="41"/>
  <c r="AI61" i="41"/>
  <c r="AJ61" i="41"/>
  <c r="AK61" i="41"/>
  <c r="AL61" i="41"/>
  <c r="AM61" i="41"/>
  <c r="AN61" i="41"/>
  <c r="AO61" i="41"/>
  <c r="AP61" i="41"/>
  <c r="AQ61" i="41"/>
  <c r="AR61" i="41"/>
  <c r="AS61" i="41"/>
  <c r="AT61" i="41"/>
  <c r="AU61" i="41"/>
  <c r="AV61" i="41"/>
  <c r="AW61" i="41"/>
  <c r="AX61" i="41"/>
  <c r="AY61" i="41"/>
  <c r="AZ61" i="41"/>
  <c r="BA61" i="41"/>
  <c r="BB61" i="41"/>
  <c r="BC61" i="41"/>
  <c r="BD61" i="41"/>
  <c r="BE61" i="41"/>
  <c r="BF61" i="41"/>
  <c r="BG61" i="41"/>
  <c r="BH61" i="41"/>
  <c r="BI61" i="41"/>
  <c r="BJ61" i="41"/>
  <c r="BK61" i="41"/>
  <c r="BL61" i="41"/>
  <c r="BM61" i="41"/>
  <c r="BN61" i="41"/>
  <c r="BO61" i="41"/>
  <c r="BP61" i="41"/>
  <c r="BQ61" i="41"/>
  <c r="BR61" i="41"/>
  <c r="BS61" i="41"/>
  <c r="BT61" i="41"/>
  <c r="BU61" i="41"/>
  <c r="BV61" i="41"/>
  <c r="BW61" i="41"/>
  <c r="BX61" i="41"/>
  <c r="BY61" i="41"/>
  <c r="BZ61" i="41"/>
  <c r="CA61" i="41"/>
  <c r="CB61" i="41"/>
  <c r="CC61" i="41"/>
  <c r="CD61" i="41"/>
  <c r="CE61" i="41"/>
  <c r="CF61" i="41"/>
  <c r="CG61" i="41"/>
  <c r="CH61" i="41"/>
  <c r="CI61" i="41"/>
  <c r="CJ61" i="41"/>
  <c r="CK61" i="41"/>
  <c r="CL61" i="41"/>
  <c r="CM61" i="41"/>
  <c r="CN61" i="41"/>
  <c r="CO61" i="41"/>
  <c r="CP61" i="41"/>
  <c r="CQ61" i="41"/>
  <c r="CR61" i="41"/>
  <c r="CS61" i="41"/>
  <c r="CT61" i="41"/>
  <c r="CU61" i="41"/>
  <c r="CV61" i="41"/>
  <c r="CW61" i="41"/>
  <c r="CX61" i="41"/>
  <c r="CY61" i="41"/>
  <c r="CZ61" i="41"/>
  <c r="DA61" i="41"/>
  <c r="DB61" i="41"/>
  <c r="DC61" i="41"/>
  <c r="DD61" i="41"/>
  <c r="DE61" i="41"/>
  <c r="DF61" i="41"/>
  <c r="DG61" i="41"/>
  <c r="DH61" i="41"/>
  <c r="DI61" i="41"/>
  <c r="DJ61" i="41"/>
  <c r="DK61" i="41"/>
  <c r="DL61" i="41"/>
  <c r="DM61" i="41"/>
  <c r="DN61" i="41"/>
  <c r="DO61" i="41"/>
  <c r="DP61" i="41"/>
  <c r="DQ61" i="41"/>
  <c r="DR61" i="41"/>
  <c r="DS61" i="41"/>
  <c r="DT61" i="41"/>
  <c r="DU61" i="41"/>
  <c r="DV61" i="41"/>
  <c r="DW61" i="41"/>
  <c r="DX61" i="41"/>
  <c r="DY61" i="41"/>
  <c r="DZ61" i="41"/>
  <c r="EA61" i="41"/>
  <c r="EB61" i="41"/>
  <c r="EC61" i="41"/>
  <c r="ED61" i="41"/>
  <c r="EE61" i="41"/>
  <c r="EF61" i="41"/>
  <c r="EG61" i="41"/>
  <c r="EH61" i="41"/>
  <c r="EI61" i="41"/>
  <c r="EJ61" i="41"/>
  <c r="EK61" i="41"/>
  <c r="EL61" i="41"/>
  <c r="EM61" i="41"/>
  <c r="EN61" i="41"/>
  <c r="EO61" i="41"/>
  <c r="EP61" i="41"/>
  <c r="EQ61" i="41"/>
  <c r="ER61" i="41"/>
  <c r="ES61" i="41"/>
  <c r="ET61" i="41"/>
  <c r="EU61" i="41"/>
  <c r="EV61" i="41"/>
  <c r="EW61" i="41"/>
  <c r="EX61" i="41"/>
  <c r="EY61" i="41"/>
  <c r="EZ61" i="41"/>
  <c r="FA61" i="41"/>
  <c r="FB61" i="41"/>
  <c r="FC61" i="41"/>
  <c r="FD61" i="41"/>
  <c r="FE61" i="41"/>
  <c r="FF61" i="41"/>
  <c r="FG61" i="41"/>
  <c r="FH61" i="41"/>
  <c r="FI61" i="41"/>
  <c r="FJ61" i="41"/>
  <c r="FK61" i="41"/>
  <c r="FL61" i="41"/>
  <c r="FM61" i="41"/>
  <c r="FN61" i="41"/>
  <c r="FO61" i="41"/>
  <c r="FP61" i="41"/>
  <c r="FQ61" i="41"/>
  <c r="FR61" i="41"/>
  <c r="FS61" i="41"/>
  <c r="FT61" i="41"/>
  <c r="FU61" i="41"/>
  <c r="FV61" i="41"/>
  <c r="FW61" i="41"/>
  <c r="FX61" i="41"/>
  <c r="FY61" i="41"/>
  <c r="FZ61" i="41"/>
  <c r="GA61" i="41"/>
  <c r="GB61" i="41"/>
  <c r="GC61" i="41"/>
  <c r="GD61" i="41"/>
  <c r="GE61" i="41"/>
  <c r="GF61" i="41"/>
  <c r="GG61" i="41"/>
  <c r="GH61" i="41"/>
  <c r="GI61" i="41"/>
  <c r="GJ61" i="41"/>
  <c r="GK61" i="41"/>
  <c r="GL61" i="41"/>
  <c r="GM61" i="41"/>
  <c r="GN61" i="41"/>
  <c r="GO61" i="41"/>
  <c r="GP61" i="41"/>
  <c r="GQ61" i="41"/>
  <c r="GR61" i="41"/>
  <c r="GS61" i="41"/>
  <c r="GT61" i="41"/>
  <c r="GU61" i="41"/>
  <c r="GV61" i="41"/>
  <c r="GW61" i="41"/>
  <c r="GX61" i="41"/>
  <c r="GY61" i="41"/>
  <c r="GZ61" i="41"/>
  <c r="HA61" i="41"/>
  <c r="HB61" i="41"/>
  <c r="HC61" i="41"/>
  <c r="HD61" i="41"/>
  <c r="HE61" i="41"/>
  <c r="HF61" i="41"/>
  <c r="HG61" i="41"/>
  <c r="HH61" i="41"/>
  <c r="HI61" i="41"/>
  <c r="HJ61" i="41"/>
  <c r="HK61" i="41"/>
  <c r="HL61" i="41"/>
  <c r="HM61" i="41"/>
  <c r="HN61" i="41"/>
  <c r="HO61" i="41"/>
  <c r="HP61" i="41"/>
  <c r="HQ61" i="41"/>
  <c r="HR61" i="41"/>
  <c r="HS61" i="41"/>
  <c r="HT61" i="41"/>
  <c r="HU61" i="41"/>
  <c r="HV61" i="41"/>
  <c r="HW61" i="41"/>
  <c r="HX61" i="41"/>
  <c r="HY61" i="41"/>
  <c r="HZ61" i="41"/>
  <c r="IA61" i="41"/>
  <c r="IB61" i="41"/>
  <c r="IC61" i="41"/>
  <c r="ID61" i="41"/>
  <c r="IE61" i="41"/>
  <c r="IF61" i="41"/>
  <c r="IG61" i="41"/>
  <c r="IH61" i="41"/>
  <c r="II61" i="41"/>
  <c r="IJ61" i="41"/>
  <c r="IK61" i="41"/>
  <c r="IL61" i="41"/>
  <c r="IM61" i="41"/>
  <c r="IN61" i="41"/>
  <c r="IO61" i="41"/>
  <c r="IP61" i="41"/>
  <c r="IQ61" i="41"/>
  <c r="IR61" i="41"/>
  <c r="IS61" i="41"/>
  <c r="IT61" i="41"/>
  <c r="IU61" i="41"/>
  <c r="IV61" i="41"/>
  <c r="IW61" i="41"/>
  <c r="IX61" i="41"/>
  <c r="IY61" i="41"/>
  <c r="IZ61" i="41"/>
  <c r="JA61" i="41"/>
  <c r="JB61" i="41"/>
  <c r="JC61" i="41"/>
  <c r="JD61" i="41"/>
  <c r="JE61" i="41"/>
  <c r="JF61" i="41"/>
  <c r="JG61" i="41"/>
  <c r="JH61" i="41"/>
  <c r="JI61" i="41"/>
  <c r="JJ61" i="41"/>
  <c r="JK61" i="41"/>
  <c r="JL61" i="41"/>
  <c r="JM61" i="41"/>
  <c r="JN61" i="41"/>
  <c r="JO61" i="41"/>
  <c r="JP61" i="41"/>
  <c r="JQ61" i="41"/>
  <c r="JR61" i="41"/>
  <c r="JS61" i="41"/>
  <c r="JT61" i="41"/>
  <c r="JU61" i="41"/>
  <c r="JV61" i="41"/>
  <c r="JW61" i="41"/>
  <c r="JX61" i="41"/>
  <c r="JY61" i="41"/>
  <c r="JZ61" i="41"/>
  <c r="KA61" i="41"/>
  <c r="KB61" i="41"/>
  <c r="KC61" i="41"/>
  <c r="KD61" i="41"/>
  <c r="KE61" i="41"/>
  <c r="KF61" i="41"/>
  <c r="KG61" i="41"/>
  <c r="KH61" i="41"/>
  <c r="KI61" i="41"/>
  <c r="KJ61" i="41"/>
  <c r="KK61" i="41"/>
  <c r="KL61" i="41"/>
  <c r="KM61" i="41"/>
  <c r="KN61" i="41"/>
  <c r="KO61" i="41"/>
  <c r="KP61" i="41"/>
  <c r="KQ61" i="41"/>
  <c r="KR61" i="41"/>
  <c r="KS61" i="41"/>
  <c r="KT61" i="41"/>
  <c r="KU61" i="41"/>
  <c r="KV61" i="41"/>
  <c r="KW61" i="41"/>
  <c r="KX61" i="41"/>
  <c r="KY61" i="41"/>
  <c r="KZ61" i="41"/>
  <c r="LA61" i="41"/>
  <c r="LB61" i="41"/>
  <c r="LC61" i="41"/>
  <c r="LD61" i="41"/>
  <c r="LE61" i="41"/>
  <c r="LF61" i="41"/>
  <c r="LG61" i="41"/>
  <c r="LH61" i="41"/>
  <c r="LI61" i="41"/>
  <c r="LJ61" i="41"/>
  <c r="LK61" i="41"/>
  <c r="LL61" i="41"/>
  <c r="LM61" i="41"/>
  <c r="LN61" i="41"/>
  <c r="LO61" i="41"/>
  <c r="LP61" i="41"/>
  <c r="LQ61" i="41"/>
  <c r="LR61" i="41"/>
  <c r="LS61" i="41"/>
  <c r="LT61" i="41"/>
  <c r="LU61" i="41"/>
  <c r="LV61" i="41"/>
  <c r="LW61" i="41"/>
  <c r="LX61" i="41"/>
  <c r="LY61" i="41"/>
  <c r="LZ61" i="41"/>
  <c r="MA61" i="41"/>
  <c r="MB61" i="41"/>
  <c r="MC61" i="41"/>
  <c r="MD61" i="41"/>
  <c r="ME61" i="41"/>
  <c r="MF61" i="41"/>
  <c r="MG61" i="41"/>
  <c r="MH61" i="41"/>
  <c r="MI61" i="41"/>
  <c r="MJ61" i="41"/>
  <c r="MK61" i="41"/>
  <c r="ML61" i="41"/>
  <c r="MM61" i="41"/>
  <c r="MN61" i="41"/>
  <c r="MO61" i="41"/>
  <c r="MP61" i="41"/>
  <c r="MQ61" i="41"/>
  <c r="MR61" i="41"/>
  <c r="MS61" i="41"/>
  <c r="MT61" i="41"/>
  <c r="MU61" i="41"/>
  <c r="MV61" i="41"/>
  <c r="MW61" i="41"/>
  <c r="MX61" i="41"/>
  <c r="MY61" i="41"/>
  <c r="MZ61" i="41"/>
  <c r="NA61" i="41"/>
  <c r="NB61" i="41"/>
  <c r="NC61" i="41"/>
  <c r="ND61" i="41"/>
  <c r="NE61" i="41"/>
  <c r="NF61" i="41"/>
  <c r="NG61" i="41"/>
  <c r="NH61" i="41"/>
  <c r="NI61" i="41"/>
  <c r="NJ61" i="41"/>
  <c r="NK61" i="41"/>
  <c r="NL61" i="41"/>
  <c r="NM61" i="41"/>
  <c r="NN61" i="41"/>
  <c r="NO61" i="41"/>
  <c r="NP61" i="41"/>
  <c r="NQ61" i="41"/>
  <c r="NR61" i="41"/>
  <c r="NS61" i="41"/>
  <c r="NT61" i="41"/>
  <c r="NU61" i="41"/>
  <c r="NV61" i="41"/>
  <c r="NW61" i="41"/>
  <c r="NX61" i="41"/>
  <c r="NY61" i="41"/>
  <c r="NZ61" i="41"/>
  <c r="OA61" i="41"/>
  <c r="OB61" i="41"/>
  <c r="OC61" i="41"/>
  <c r="OD61" i="41"/>
  <c r="OE61" i="41"/>
  <c r="OF61" i="41"/>
  <c r="OG61" i="41"/>
  <c r="OH61" i="41"/>
  <c r="OI61" i="41"/>
  <c r="OJ61" i="41"/>
  <c r="OK61" i="41"/>
  <c r="OL61" i="41"/>
  <c r="OM61" i="41"/>
  <c r="ON61" i="41"/>
  <c r="OO61" i="41"/>
  <c r="OP61" i="41"/>
  <c r="OQ61" i="41"/>
  <c r="OR61" i="41"/>
  <c r="OS61" i="41"/>
  <c r="OT61" i="41"/>
  <c r="OU61" i="41"/>
  <c r="OV61" i="41"/>
  <c r="OW61" i="41"/>
  <c r="OX61" i="41"/>
  <c r="OY61" i="41"/>
  <c r="OZ61" i="41"/>
  <c r="PA61" i="41"/>
  <c r="PB61" i="41"/>
  <c r="PC61" i="41"/>
  <c r="PD61" i="41"/>
  <c r="PE61" i="41"/>
  <c r="PF61" i="41"/>
  <c r="PG61" i="41"/>
  <c r="PH61" i="41"/>
  <c r="PI61" i="41"/>
  <c r="PJ61" i="41"/>
  <c r="PK61" i="41"/>
  <c r="PL61" i="41"/>
  <c r="PM61" i="41"/>
  <c r="PN61" i="41"/>
  <c r="PO61" i="41"/>
  <c r="PP61" i="41"/>
  <c r="PQ61" i="41"/>
  <c r="PR61" i="41"/>
  <c r="PS61" i="41"/>
  <c r="PT61" i="41"/>
  <c r="PU61" i="41"/>
  <c r="PV61" i="41"/>
  <c r="PW61" i="41"/>
  <c r="PX61" i="41"/>
  <c r="PY61" i="41"/>
  <c r="PZ61" i="41"/>
  <c r="QA61" i="41"/>
  <c r="QB61" i="41"/>
  <c r="QC61" i="41"/>
  <c r="QD61" i="41"/>
  <c r="QE61" i="41"/>
  <c r="QF61" i="41"/>
  <c r="QG61" i="41"/>
  <c r="QH61" i="41"/>
  <c r="QI61" i="41"/>
  <c r="QJ61" i="41"/>
  <c r="QK61" i="41"/>
  <c r="QL61" i="41"/>
  <c r="QM61" i="41"/>
  <c r="QN61" i="41"/>
  <c r="QO61" i="41"/>
  <c r="QP61" i="41"/>
  <c r="QQ61" i="41"/>
  <c r="QR61" i="41"/>
  <c r="QS61" i="41"/>
  <c r="QT61" i="41"/>
  <c r="QU61" i="41"/>
  <c r="QV61" i="41"/>
  <c r="QW61" i="41"/>
  <c r="QX61" i="41"/>
  <c r="QY61" i="41"/>
  <c r="QZ61" i="41"/>
  <c r="RA61" i="41"/>
  <c r="RB61" i="41"/>
  <c r="RC61" i="41"/>
  <c r="RD61" i="41"/>
  <c r="RE61" i="41"/>
  <c r="RF61" i="41"/>
  <c r="RG61" i="41"/>
  <c r="RH61" i="41"/>
  <c r="RI61" i="41"/>
  <c r="RJ61" i="41"/>
  <c r="RK61" i="41"/>
  <c r="RL61" i="41"/>
  <c r="RM61" i="41"/>
  <c r="RN61" i="41"/>
  <c r="RO61" i="41"/>
  <c r="RP61" i="41"/>
  <c r="RQ61" i="41"/>
  <c r="RR61" i="41"/>
  <c r="RS61" i="41"/>
  <c r="RT61" i="41"/>
  <c r="RU61" i="41"/>
  <c r="RV61" i="41"/>
  <c r="RW61" i="41"/>
  <c r="RX61" i="41"/>
  <c r="RY61" i="41"/>
  <c r="RZ61" i="41"/>
  <c r="SA61" i="41"/>
  <c r="SB61" i="41"/>
  <c r="SC61" i="41"/>
  <c r="SD61" i="41"/>
  <c r="SE61" i="41"/>
  <c r="SF61" i="41"/>
  <c r="SG61" i="41"/>
  <c r="SH61" i="41"/>
  <c r="SI61" i="41"/>
  <c r="SJ61" i="41"/>
  <c r="SK61" i="41"/>
  <c r="SL61" i="41"/>
  <c r="SM61" i="41"/>
  <c r="M62" i="41"/>
  <c r="AH62" i="41"/>
  <c r="AH63" i="41" s="1"/>
  <c r="AO62" i="41"/>
  <c r="BQ62" i="41"/>
  <c r="BY62" i="41"/>
  <c r="CT62" i="41"/>
  <c r="CT63" i="41" s="1"/>
  <c r="EK62" i="41"/>
  <c r="EX62" i="41"/>
  <c r="EX63" i="41" s="1"/>
  <c r="FF62" i="41"/>
  <c r="GW62" i="41"/>
  <c r="HR62" i="41"/>
  <c r="HR63" i="41" s="1"/>
  <c r="IF62" i="41"/>
  <c r="IF63" i="41" s="1"/>
  <c r="JA62" i="41"/>
  <c r="JI62" i="41"/>
  <c r="KK62" i="41"/>
  <c r="LK62" i="41"/>
  <c r="LK63" i="41" s="1"/>
  <c r="LW62" i="41"/>
  <c r="LW63" i="41" s="1"/>
  <c r="MC62" i="41"/>
  <c r="MM62" i="41"/>
  <c r="MM63" i="41" s="1"/>
  <c r="MS62" i="41"/>
  <c r="NC62" i="41"/>
  <c r="NC63" i="41" s="1"/>
  <c r="NN62" i="41"/>
  <c r="NN63" i="41" s="1"/>
  <c r="NY62" i="41"/>
  <c r="OY62" i="41"/>
  <c r="OY63" i="41" s="1"/>
  <c r="PO62" i="41"/>
  <c r="PO63" i="41" s="1"/>
  <c r="QK62" i="41"/>
  <c r="RK62" i="41"/>
  <c r="RK63" i="41" s="1"/>
  <c r="RV62" i="41"/>
  <c r="RV63" i="41" s="1"/>
  <c r="SA62" i="41"/>
  <c r="SA63" i="41" s="1"/>
  <c r="SL62" i="41"/>
  <c r="SL63" i="41" s="1"/>
  <c r="AX63" i="41"/>
  <c r="DJ63" i="41"/>
  <c r="FF63" i="41"/>
  <c r="FV63" i="41"/>
  <c r="IH63" i="41"/>
  <c r="KT63" i="41"/>
  <c r="LO63" i="41"/>
  <c r="ME63" i="41"/>
  <c r="NF63" i="41"/>
  <c r="OQ63" i="41"/>
  <c r="PR63" i="41"/>
  <c r="PW63" i="41"/>
  <c r="QM63" i="41"/>
  <c r="RC63" i="41"/>
  <c r="SD63" i="41"/>
  <c r="I64" i="41"/>
  <c r="I66" i="41" s="1"/>
  <c r="J64" i="41"/>
  <c r="K64" i="41"/>
  <c r="L64" i="41"/>
  <c r="L66" i="41" s="1"/>
  <c r="M64" i="41"/>
  <c r="M66" i="41" s="1"/>
  <c r="N64" i="41"/>
  <c r="O64" i="41"/>
  <c r="P64" i="41"/>
  <c r="P66" i="41" s="1"/>
  <c r="Q64" i="41"/>
  <c r="R64" i="41"/>
  <c r="S64" i="41"/>
  <c r="T64" i="41"/>
  <c r="T66" i="41" s="1"/>
  <c r="U64" i="41"/>
  <c r="U66" i="41" s="1"/>
  <c r="V64" i="41"/>
  <c r="W64" i="41"/>
  <c r="W66" i="41" s="1"/>
  <c r="X64" i="41"/>
  <c r="X66" i="41" s="1"/>
  <c r="Y64" i="41"/>
  <c r="Y66" i="41" s="1"/>
  <c r="Z64" i="41"/>
  <c r="AA64" i="41"/>
  <c r="AB64" i="41"/>
  <c r="AB66" i="41" s="1"/>
  <c r="AC64" i="41"/>
  <c r="AC66" i="41" s="1"/>
  <c r="AD64" i="41"/>
  <c r="AE64" i="41"/>
  <c r="AF64" i="41"/>
  <c r="AF66" i="41" s="1"/>
  <c r="AG64" i="41"/>
  <c r="AH64" i="41"/>
  <c r="AI64" i="41"/>
  <c r="AJ64" i="41"/>
  <c r="AJ66" i="41" s="1"/>
  <c r="AK64" i="41"/>
  <c r="AK66" i="41" s="1"/>
  <c r="AL64" i="41"/>
  <c r="AM64" i="41"/>
  <c r="AM66" i="41" s="1"/>
  <c r="AN64" i="41"/>
  <c r="AN66" i="41" s="1"/>
  <c r="AO64" i="41"/>
  <c r="AO66" i="41" s="1"/>
  <c r="AP64" i="41"/>
  <c r="AQ64" i="41"/>
  <c r="AR64" i="41"/>
  <c r="AR66" i="41" s="1"/>
  <c r="AS64" i="41"/>
  <c r="AS66" i="41" s="1"/>
  <c r="AT64" i="41"/>
  <c r="AU64" i="41"/>
  <c r="AV64" i="41"/>
  <c r="AV66" i="41" s="1"/>
  <c r="AW64" i="41"/>
  <c r="AX64" i="41"/>
  <c r="AY64" i="41"/>
  <c r="AZ64" i="41"/>
  <c r="AZ66" i="41" s="1"/>
  <c r="BA64" i="41"/>
  <c r="BA66" i="41" s="1"/>
  <c r="BB64" i="41"/>
  <c r="BC64" i="41"/>
  <c r="BC66" i="41" s="1"/>
  <c r="BD64" i="41"/>
  <c r="BD66" i="41" s="1"/>
  <c r="BE64" i="41"/>
  <c r="BE66" i="41" s="1"/>
  <c r="BF64" i="41"/>
  <c r="BG64" i="41"/>
  <c r="BH64" i="41"/>
  <c r="BH66" i="41" s="1"/>
  <c r="BI64" i="41"/>
  <c r="BI66" i="41" s="1"/>
  <c r="BJ64" i="41"/>
  <c r="BK64" i="41"/>
  <c r="BL64" i="41"/>
  <c r="BL66" i="41" s="1"/>
  <c r="BM64" i="41"/>
  <c r="BN64" i="41"/>
  <c r="BO64" i="41"/>
  <c r="BP64" i="41"/>
  <c r="BP66" i="41" s="1"/>
  <c r="BQ64" i="41"/>
  <c r="BQ66" i="41" s="1"/>
  <c r="BR64" i="41"/>
  <c r="BS64" i="41"/>
  <c r="BS66" i="41" s="1"/>
  <c r="BT64" i="41"/>
  <c r="BT66" i="41" s="1"/>
  <c r="BU64" i="41"/>
  <c r="BU66" i="41" s="1"/>
  <c r="BV64" i="41"/>
  <c r="BW64" i="41"/>
  <c r="BX64" i="41"/>
  <c r="BX66" i="41" s="1"/>
  <c r="BY64" i="41"/>
  <c r="BY66" i="41" s="1"/>
  <c r="BZ64" i="41"/>
  <c r="CA64" i="41"/>
  <c r="CB64" i="41"/>
  <c r="CB66" i="41" s="1"/>
  <c r="CC64" i="41"/>
  <c r="CD64" i="41"/>
  <c r="CE64" i="41"/>
  <c r="CF64" i="41"/>
  <c r="CF66" i="41" s="1"/>
  <c r="CG64" i="41"/>
  <c r="CG66" i="41" s="1"/>
  <c r="CH64" i="41"/>
  <c r="CI64" i="41"/>
  <c r="CI66" i="41" s="1"/>
  <c r="CJ64" i="41"/>
  <c r="CJ66" i="41" s="1"/>
  <c r="CK64" i="41"/>
  <c r="CK66" i="41" s="1"/>
  <c r="CL64" i="41"/>
  <c r="CM64" i="41"/>
  <c r="CN64" i="41"/>
  <c r="CN66" i="41" s="1"/>
  <c r="CO64" i="41"/>
  <c r="CO66" i="41" s="1"/>
  <c r="CP64" i="41"/>
  <c r="CQ64" i="41"/>
  <c r="CR64" i="41"/>
  <c r="CR66" i="41" s="1"/>
  <c r="CS64" i="41"/>
  <c r="CT64" i="41"/>
  <c r="CU64" i="41"/>
  <c r="CV64" i="41"/>
  <c r="CV66" i="41" s="1"/>
  <c r="CW64" i="41"/>
  <c r="CW66" i="41" s="1"/>
  <c r="CX64" i="41"/>
  <c r="CY64" i="41"/>
  <c r="CY66" i="41" s="1"/>
  <c r="CZ64" i="41"/>
  <c r="CZ66" i="41" s="1"/>
  <c r="DA64" i="41"/>
  <c r="DA66" i="41" s="1"/>
  <c r="DB64" i="41"/>
  <c r="DC64" i="41"/>
  <c r="DD64" i="41"/>
  <c r="DD66" i="41" s="1"/>
  <c r="DE64" i="41"/>
  <c r="DE66" i="41" s="1"/>
  <c r="DF64" i="41"/>
  <c r="DG64" i="41"/>
  <c r="DH64" i="41"/>
  <c r="DH66" i="41" s="1"/>
  <c r="DI64" i="41"/>
  <c r="DJ64" i="41"/>
  <c r="DK64" i="41"/>
  <c r="DL64" i="41"/>
  <c r="DL66" i="41" s="1"/>
  <c r="DM64" i="41"/>
  <c r="DM66" i="41" s="1"/>
  <c r="DN64" i="41"/>
  <c r="DO64" i="41"/>
  <c r="DO66" i="41" s="1"/>
  <c r="DP64" i="41"/>
  <c r="DP66" i="41" s="1"/>
  <c r="DQ64" i="41"/>
  <c r="DQ66" i="41" s="1"/>
  <c r="DR64" i="41"/>
  <c r="DS64" i="41"/>
  <c r="DT64" i="41"/>
  <c r="DT66" i="41" s="1"/>
  <c r="DU64" i="41"/>
  <c r="DU66" i="41" s="1"/>
  <c r="DV64" i="41"/>
  <c r="DW64" i="41"/>
  <c r="DX64" i="41"/>
  <c r="DX66" i="41" s="1"/>
  <c r="DY64" i="41"/>
  <c r="DZ64" i="41"/>
  <c r="EA64" i="41"/>
  <c r="EB64" i="41"/>
  <c r="EB66" i="41" s="1"/>
  <c r="EC64" i="41"/>
  <c r="EC66" i="41" s="1"/>
  <c r="ED64" i="41"/>
  <c r="EE64" i="41"/>
  <c r="EE66" i="41" s="1"/>
  <c r="EF64" i="41"/>
  <c r="EF66" i="41" s="1"/>
  <c r="EG64" i="41"/>
  <c r="EG66" i="41" s="1"/>
  <c r="EH64" i="41"/>
  <c r="EI64" i="41"/>
  <c r="EJ64" i="41"/>
  <c r="EJ66" i="41" s="1"/>
  <c r="EK64" i="41"/>
  <c r="EK66" i="41" s="1"/>
  <c r="EL64" i="41"/>
  <c r="EM64" i="41"/>
  <c r="EN64" i="41"/>
  <c r="EN66" i="41" s="1"/>
  <c r="EO64" i="41"/>
  <c r="EP64" i="41"/>
  <c r="EQ64" i="41"/>
  <c r="ER64" i="41"/>
  <c r="ER66" i="41" s="1"/>
  <c r="ES64" i="41"/>
  <c r="ES66" i="41" s="1"/>
  <c r="ET64" i="41"/>
  <c r="EU64" i="41"/>
  <c r="EU66" i="41" s="1"/>
  <c r="EV64" i="41"/>
  <c r="EV66" i="41" s="1"/>
  <c r="EW64" i="41"/>
  <c r="EW66" i="41" s="1"/>
  <c r="EX64" i="41"/>
  <c r="EY64" i="41"/>
  <c r="EZ64" i="41"/>
  <c r="EZ66" i="41" s="1"/>
  <c r="FA64" i="41"/>
  <c r="FA66" i="41" s="1"/>
  <c r="FB64" i="41"/>
  <c r="FC64" i="41"/>
  <c r="FD64" i="41"/>
  <c r="FD66" i="41" s="1"/>
  <c r="FE64" i="41"/>
  <c r="FF64" i="41"/>
  <c r="FG64" i="41"/>
  <c r="FH64" i="41"/>
  <c r="FH66" i="41" s="1"/>
  <c r="FI64" i="41"/>
  <c r="FI66" i="41" s="1"/>
  <c r="FJ64" i="41"/>
  <c r="FK64" i="41"/>
  <c r="FK66" i="41" s="1"/>
  <c r="FL64" i="41"/>
  <c r="FL66" i="41" s="1"/>
  <c r="FM64" i="41"/>
  <c r="FM66" i="41" s="1"/>
  <c r="FN64" i="41"/>
  <c r="FO64" i="41"/>
  <c r="FP64" i="41"/>
  <c r="FP66" i="41" s="1"/>
  <c r="FQ64" i="41"/>
  <c r="FQ66" i="41" s="1"/>
  <c r="FR64" i="41"/>
  <c r="FS64" i="41"/>
  <c r="FT64" i="41"/>
  <c r="FT66" i="41" s="1"/>
  <c r="FU64" i="41"/>
  <c r="FV64" i="41"/>
  <c r="FW64" i="41"/>
  <c r="FX64" i="41"/>
  <c r="FX66" i="41" s="1"/>
  <c r="FY64" i="41"/>
  <c r="FY66" i="41" s="1"/>
  <c r="FZ64" i="41"/>
  <c r="GA64" i="41"/>
  <c r="GA66" i="41" s="1"/>
  <c r="GB64" i="41"/>
  <c r="GB66" i="41" s="1"/>
  <c r="GC64" i="41"/>
  <c r="GC66" i="41" s="1"/>
  <c r="GD64" i="41"/>
  <c r="GE64" i="41"/>
  <c r="GF64" i="41"/>
  <c r="GF66" i="41" s="1"/>
  <c r="GG64" i="41"/>
  <c r="GG66" i="41" s="1"/>
  <c r="GH64" i="41"/>
  <c r="GI64" i="41"/>
  <c r="GJ64" i="41"/>
  <c r="GJ66" i="41" s="1"/>
  <c r="GK64" i="41"/>
  <c r="GL64" i="41"/>
  <c r="GM64" i="41"/>
  <c r="GN64" i="41"/>
  <c r="GN66" i="41" s="1"/>
  <c r="GO64" i="41"/>
  <c r="GO66" i="41" s="1"/>
  <c r="GP64" i="41"/>
  <c r="GQ64" i="41"/>
  <c r="GQ66" i="41" s="1"/>
  <c r="GR64" i="41"/>
  <c r="GR66" i="41" s="1"/>
  <c r="GS64" i="41"/>
  <c r="GS66" i="41" s="1"/>
  <c r="GT64" i="41"/>
  <c r="GU64" i="41"/>
  <c r="GV64" i="41"/>
  <c r="GV66" i="41" s="1"/>
  <c r="GW64" i="41"/>
  <c r="GW66" i="41" s="1"/>
  <c r="GX64" i="41"/>
  <c r="GY64" i="41"/>
  <c r="GZ64" i="41"/>
  <c r="GZ66" i="41" s="1"/>
  <c r="HA64" i="41"/>
  <c r="HB64" i="41"/>
  <c r="HC64" i="41"/>
  <c r="HD64" i="41"/>
  <c r="HD66" i="41" s="1"/>
  <c r="HE64" i="41"/>
  <c r="HE66" i="41" s="1"/>
  <c r="HF64" i="41"/>
  <c r="HG64" i="41"/>
  <c r="HG66" i="41" s="1"/>
  <c r="HH64" i="41"/>
  <c r="HH66" i="41" s="1"/>
  <c r="HI64" i="41"/>
  <c r="HI66" i="41" s="1"/>
  <c r="HJ64" i="41"/>
  <c r="HK64" i="41"/>
  <c r="HL64" i="41"/>
  <c r="HL66" i="41" s="1"/>
  <c r="HM64" i="41"/>
  <c r="HM66" i="41" s="1"/>
  <c r="HN64" i="41"/>
  <c r="HO64" i="41"/>
  <c r="HP64" i="41"/>
  <c r="HP66" i="41" s="1"/>
  <c r="HQ64" i="41"/>
  <c r="HR64" i="41"/>
  <c r="HS64" i="41"/>
  <c r="HT64" i="41"/>
  <c r="HT66" i="41" s="1"/>
  <c r="HU64" i="41"/>
  <c r="HU66" i="41" s="1"/>
  <c r="HV64" i="41"/>
  <c r="HW64" i="41"/>
  <c r="HW66" i="41" s="1"/>
  <c r="HX64" i="41"/>
  <c r="HX66" i="41" s="1"/>
  <c r="HY64" i="41"/>
  <c r="HY66" i="41" s="1"/>
  <c r="HZ64" i="41"/>
  <c r="IA64" i="41"/>
  <c r="IB64" i="41"/>
  <c r="IB66" i="41" s="1"/>
  <c r="IC64" i="41"/>
  <c r="IC66" i="41" s="1"/>
  <c r="ID64" i="41"/>
  <c r="IE64" i="41"/>
  <c r="IF64" i="41"/>
  <c r="IF66" i="41" s="1"/>
  <c r="IG64" i="41"/>
  <c r="IH64" i="41"/>
  <c r="II64" i="41"/>
  <c r="IJ64" i="41"/>
  <c r="IJ66" i="41" s="1"/>
  <c r="IK64" i="41"/>
  <c r="IK66" i="41" s="1"/>
  <c r="IL64" i="41"/>
  <c r="IM64" i="41"/>
  <c r="IM66" i="41" s="1"/>
  <c r="IN64" i="41"/>
  <c r="IN66" i="41" s="1"/>
  <c r="IO64" i="41"/>
  <c r="IO66" i="41" s="1"/>
  <c r="IP64" i="41"/>
  <c r="IQ64" i="41"/>
  <c r="IR64" i="41"/>
  <c r="IR66" i="41" s="1"/>
  <c r="IS64" i="41"/>
  <c r="IS66" i="41" s="1"/>
  <c r="IT64" i="41"/>
  <c r="IU64" i="41"/>
  <c r="IV64" i="41"/>
  <c r="IV66" i="41" s="1"/>
  <c r="IW64" i="41"/>
  <c r="IX64" i="41"/>
  <c r="IY64" i="41"/>
  <c r="IZ64" i="41"/>
  <c r="IZ66" i="41" s="1"/>
  <c r="JA64" i="41"/>
  <c r="JA66" i="41" s="1"/>
  <c r="JB64" i="41"/>
  <c r="JC64" i="41"/>
  <c r="JC66" i="41" s="1"/>
  <c r="JD64" i="41"/>
  <c r="JD66" i="41" s="1"/>
  <c r="JE64" i="41"/>
  <c r="JE66" i="41" s="1"/>
  <c r="JF64" i="41"/>
  <c r="JG64" i="41"/>
  <c r="JH64" i="41"/>
  <c r="JH66" i="41" s="1"/>
  <c r="JI64" i="41"/>
  <c r="JI66" i="41" s="1"/>
  <c r="JJ64" i="41"/>
  <c r="JK64" i="41"/>
  <c r="JL64" i="41"/>
  <c r="JL66" i="41" s="1"/>
  <c r="JM64" i="41"/>
  <c r="JN64" i="41"/>
  <c r="JO64" i="41"/>
  <c r="JP64" i="41"/>
  <c r="JP66" i="41" s="1"/>
  <c r="JQ64" i="41"/>
  <c r="JQ66" i="41" s="1"/>
  <c r="JR64" i="41"/>
  <c r="JS64" i="41"/>
  <c r="JS66" i="41" s="1"/>
  <c r="JT64" i="41"/>
  <c r="JT66" i="41" s="1"/>
  <c r="JU64" i="41"/>
  <c r="JU66" i="41" s="1"/>
  <c r="JV64" i="41"/>
  <c r="JW64" i="41"/>
  <c r="JX64" i="41"/>
  <c r="JX66" i="41" s="1"/>
  <c r="JY64" i="41"/>
  <c r="JY66" i="41" s="1"/>
  <c r="JZ64" i="41"/>
  <c r="KA64" i="41"/>
  <c r="KB64" i="41"/>
  <c r="KB66" i="41" s="1"/>
  <c r="KC64" i="41"/>
  <c r="KD64" i="41"/>
  <c r="KE64" i="41"/>
  <c r="KF64" i="41"/>
  <c r="KF66" i="41" s="1"/>
  <c r="KG64" i="41"/>
  <c r="KG66" i="41" s="1"/>
  <c r="KH64" i="41"/>
  <c r="KI64" i="41"/>
  <c r="KI66" i="41" s="1"/>
  <c r="KJ64" i="41"/>
  <c r="KJ66" i="41" s="1"/>
  <c r="KK64" i="41"/>
  <c r="KK66" i="41" s="1"/>
  <c r="KL64" i="41"/>
  <c r="KM64" i="41"/>
  <c r="KN64" i="41"/>
  <c r="KN66" i="41" s="1"/>
  <c r="KO64" i="41"/>
  <c r="KO66" i="41" s="1"/>
  <c r="KP64" i="41"/>
  <c r="KQ64" i="41"/>
  <c r="KR64" i="41"/>
  <c r="KR66" i="41" s="1"/>
  <c r="KS64" i="41"/>
  <c r="KT64" i="41"/>
  <c r="KU64" i="41"/>
  <c r="KV64" i="41"/>
  <c r="KV66" i="41" s="1"/>
  <c r="KW64" i="41"/>
  <c r="KW66" i="41" s="1"/>
  <c r="KX64" i="41"/>
  <c r="KY64" i="41"/>
  <c r="KY66" i="41" s="1"/>
  <c r="KZ64" i="41"/>
  <c r="KZ66" i="41" s="1"/>
  <c r="LA64" i="41"/>
  <c r="LA66" i="41" s="1"/>
  <c r="LB64" i="41"/>
  <c r="LC64" i="41"/>
  <c r="LD64" i="41"/>
  <c r="LD66" i="41" s="1"/>
  <c r="LE64" i="41"/>
  <c r="LE66" i="41" s="1"/>
  <c r="LF64" i="41"/>
  <c r="LG64" i="41"/>
  <c r="LH64" i="41"/>
  <c r="LH66" i="41" s="1"/>
  <c r="LI64" i="41"/>
  <c r="LJ64" i="41"/>
  <c r="LK64" i="41"/>
  <c r="LL64" i="41"/>
  <c r="LL66" i="41" s="1"/>
  <c r="LM64" i="41"/>
  <c r="LM66" i="41" s="1"/>
  <c r="LN64" i="41"/>
  <c r="LO64" i="41"/>
  <c r="LO66" i="41" s="1"/>
  <c r="LP64" i="41"/>
  <c r="LP66" i="41" s="1"/>
  <c r="LQ64" i="41"/>
  <c r="LQ66" i="41" s="1"/>
  <c r="LR64" i="41"/>
  <c r="LS64" i="41"/>
  <c r="LT64" i="41"/>
  <c r="LT66" i="41" s="1"/>
  <c r="LU64" i="41"/>
  <c r="LU66" i="41" s="1"/>
  <c r="LV64" i="41"/>
  <c r="LW64" i="41"/>
  <c r="LX64" i="41"/>
  <c r="LX66" i="41" s="1"/>
  <c r="LY64" i="41"/>
  <c r="LZ64" i="41"/>
  <c r="MA64" i="41"/>
  <c r="MB64" i="41"/>
  <c r="MB66" i="41" s="1"/>
  <c r="MC64" i="41"/>
  <c r="MC66" i="41" s="1"/>
  <c r="MD64" i="41"/>
  <c r="ME64" i="41"/>
  <c r="ME66" i="41" s="1"/>
  <c r="MF64" i="41"/>
  <c r="MF66" i="41" s="1"/>
  <c r="MG64" i="41"/>
  <c r="MG66" i="41" s="1"/>
  <c r="MH64" i="41"/>
  <c r="MI64" i="41"/>
  <c r="MJ64" i="41"/>
  <c r="MJ66" i="41" s="1"/>
  <c r="MK64" i="41"/>
  <c r="MK66" i="41" s="1"/>
  <c r="ML64" i="41"/>
  <c r="MM64" i="41"/>
  <c r="MN64" i="41"/>
  <c r="MN66" i="41" s="1"/>
  <c r="MO64" i="41"/>
  <c r="MP64" i="41"/>
  <c r="MQ64" i="41"/>
  <c r="MR64" i="41"/>
  <c r="MR66" i="41" s="1"/>
  <c r="MS64" i="41"/>
  <c r="MS66" i="41" s="1"/>
  <c r="MT64" i="41"/>
  <c r="MU64" i="41"/>
  <c r="MU66" i="41" s="1"/>
  <c r="MV64" i="41"/>
  <c r="MV66" i="41" s="1"/>
  <c r="MW64" i="41"/>
  <c r="MW66" i="41" s="1"/>
  <c r="MX64" i="41"/>
  <c r="MY64" i="41"/>
  <c r="MZ64" i="41"/>
  <c r="MZ66" i="41" s="1"/>
  <c r="NA64" i="41"/>
  <c r="NA66" i="41" s="1"/>
  <c r="NB64" i="41"/>
  <c r="NC64" i="41"/>
  <c r="ND64" i="41"/>
  <c r="ND66" i="41" s="1"/>
  <c r="NE64" i="41"/>
  <c r="NF64" i="41"/>
  <c r="NG64" i="41"/>
  <c r="NH64" i="41"/>
  <c r="NH66" i="41" s="1"/>
  <c r="NI64" i="41"/>
  <c r="NI66" i="41" s="1"/>
  <c r="NJ64" i="41"/>
  <c r="NK64" i="41"/>
  <c r="NK66" i="41" s="1"/>
  <c r="NL64" i="41"/>
  <c r="NL66" i="41" s="1"/>
  <c r="NM64" i="41"/>
  <c r="NM66" i="41" s="1"/>
  <c r="NN64" i="41"/>
  <c r="NO64" i="41"/>
  <c r="NP64" i="41"/>
  <c r="NP66" i="41" s="1"/>
  <c r="NQ64" i="41"/>
  <c r="NQ66" i="41" s="1"/>
  <c r="NR64" i="41"/>
  <c r="NS64" i="41"/>
  <c r="NT64" i="41"/>
  <c r="NT66" i="41" s="1"/>
  <c r="NU64" i="41"/>
  <c r="NV64" i="41"/>
  <c r="NW64" i="41"/>
  <c r="NX64" i="41"/>
  <c r="NX66" i="41" s="1"/>
  <c r="NY64" i="41"/>
  <c r="NY66" i="41" s="1"/>
  <c r="NZ64" i="41"/>
  <c r="OA64" i="41"/>
  <c r="OA66" i="41" s="1"/>
  <c r="OB64" i="41"/>
  <c r="OB66" i="41" s="1"/>
  <c r="OC64" i="41"/>
  <c r="OC66" i="41" s="1"/>
  <c r="OD64" i="41"/>
  <c r="OE64" i="41"/>
  <c r="OF64" i="41"/>
  <c r="OF66" i="41" s="1"/>
  <c r="OG64" i="41"/>
  <c r="OG66" i="41" s="1"/>
  <c r="OH64" i="41"/>
  <c r="OI64" i="41"/>
  <c r="OJ64" i="41"/>
  <c r="OJ66" i="41" s="1"/>
  <c r="OK64" i="41"/>
  <c r="OL64" i="41"/>
  <c r="OM64" i="41"/>
  <c r="ON64" i="41"/>
  <c r="ON66" i="41" s="1"/>
  <c r="OO64" i="41"/>
  <c r="OO66" i="41" s="1"/>
  <c r="OP64" i="41"/>
  <c r="OQ64" i="41"/>
  <c r="OQ66" i="41" s="1"/>
  <c r="OR64" i="41"/>
  <c r="OR66" i="41" s="1"/>
  <c r="OS64" i="41"/>
  <c r="OS66" i="41" s="1"/>
  <c r="OT64" i="41"/>
  <c r="OU64" i="41"/>
  <c r="OV64" i="41"/>
  <c r="OV66" i="41" s="1"/>
  <c r="OW64" i="41"/>
  <c r="OW66" i="41" s="1"/>
  <c r="OX64" i="41"/>
  <c r="OY64" i="41"/>
  <c r="OZ64" i="41"/>
  <c r="OZ66" i="41" s="1"/>
  <c r="PA64" i="41"/>
  <c r="PB64" i="41"/>
  <c r="PC64" i="41"/>
  <c r="PD64" i="41"/>
  <c r="PD66" i="41" s="1"/>
  <c r="PE64" i="41"/>
  <c r="PE66" i="41" s="1"/>
  <c r="PF64" i="41"/>
  <c r="PG64" i="41"/>
  <c r="PG66" i="41" s="1"/>
  <c r="PH64" i="41"/>
  <c r="PH66" i="41" s="1"/>
  <c r="PI64" i="41"/>
  <c r="PI66" i="41" s="1"/>
  <c r="PJ64" i="41"/>
  <c r="PK64" i="41"/>
  <c r="PL64" i="41"/>
  <c r="PL66" i="41" s="1"/>
  <c r="PM64" i="41"/>
  <c r="PM66" i="41" s="1"/>
  <c r="PN64" i="41"/>
  <c r="PO64" i="41"/>
  <c r="PP64" i="41"/>
  <c r="PP66" i="41" s="1"/>
  <c r="PQ64" i="41"/>
  <c r="PR64" i="41"/>
  <c r="PS64" i="41"/>
  <c r="PT64" i="41"/>
  <c r="PT66" i="41" s="1"/>
  <c r="PU64" i="41"/>
  <c r="PU66" i="41" s="1"/>
  <c r="PV64" i="41"/>
  <c r="PW64" i="41"/>
  <c r="PW66" i="41" s="1"/>
  <c r="PX64" i="41"/>
  <c r="PX66" i="41" s="1"/>
  <c r="PY64" i="41"/>
  <c r="PY66" i="41" s="1"/>
  <c r="PZ64" i="41"/>
  <c r="QA64" i="41"/>
  <c r="QB64" i="41"/>
  <c r="QB66" i="41" s="1"/>
  <c r="QC64" i="41"/>
  <c r="QC66" i="41" s="1"/>
  <c r="QD64" i="41"/>
  <c r="QE64" i="41"/>
  <c r="QF64" i="41"/>
  <c r="QF66" i="41" s="1"/>
  <c r="QG64" i="41"/>
  <c r="QH64" i="41"/>
  <c r="QI64" i="41"/>
  <c r="QJ64" i="41"/>
  <c r="QJ66" i="41" s="1"/>
  <c r="QK64" i="41"/>
  <c r="QK66" i="41" s="1"/>
  <c r="QL64" i="41"/>
  <c r="QM64" i="41"/>
  <c r="QM66" i="41" s="1"/>
  <c r="QN64" i="41"/>
  <c r="QN66" i="41" s="1"/>
  <c r="QO64" i="41"/>
  <c r="QO66" i="41" s="1"/>
  <c r="QP64" i="41"/>
  <c r="QQ64" i="41"/>
  <c r="QR64" i="41"/>
  <c r="QR66" i="41" s="1"/>
  <c r="QS64" i="41"/>
  <c r="QS66" i="41" s="1"/>
  <c r="QT64" i="41"/>
  <c r="QU64" i="41"/>
  <c r="QV64" i="41"/>
  <c r="QV66" i="41" s="1"/>
  <c r="QW64" i="41"/>
  <c r="QX64" i="41"/>
  <c r="QY64" i="41"/>
  <c r="QZ64" i="41"/>
  <c r="QZ66" i="41" s="1"/>
  <c r="RA64" i="41"/>
  <c r="RA66" i="41" s="1"/>
  <c r="RB64" i="41"/>
  <c r="RC64" i="41"/>
  <c r="RC66" i="41" s="1"/>
  <c r="RD64" i="41"/>
  <c r="RD66" i="41" s="1"/>
  <c r="RE64" i="41"/>
  <c r="RE66" i="41" s="1"/>
  <c r="RF64" i="41"/>
  <c r="RG64" i="41"/>
  <c r="RH64" i="41"/>
  <c r="RH66" i="41" s="1"/>
  <c r="RI64" i="41"/>
  <c r="RI66" i="41" s="1"/>
  <c r="RJ64" i="41"/>
  <c r="RK64" i="41"/>
  <c r="RL64" i="41"/>
  <c r="RL66" i="41" s="1"/>
  <c r="RM64" i="41"/>
  <c r="RN64" i="41"/>
  <c r="RO64" i="41"/>
  <c r="RP64" i="41"/>
  <c r="RP66" i="41" s="1"/>
  <c r="RQ64" i="41"/>
  <c r="RQ66" i="41" s="1"/>
  <c r="RR64" i="41"/>
  <c r="RS64" i="41"/>
  <c r="RS66" i="41" s="1"/>
  <c r="RT64" i="41"/>
  <c r="RT66" i="41" s="1"/>
  <c r="RU64" i="41"/>
  <c r="RU66" i="41" s="1"/>
  <c r="RV64" i="41"/>
  <c r="RW64" i="41"/>
  <c r="RX64" i="41"/>
  <c r="RX66" i="41" s="1"/>
  <c r="RY64" i="41"/>
  <c r="RY66" i="41" s="1"/>
  <c r="RZ64" i="41"/>
  <c r="SA64" i="41"/>
  <c r="SB64" i="41"/>
  <c r="SB66" i="41" s="1"/>
  <c r="SC64" i="41"/>
  <c r="SD64" i="41"/>
  <c r="SE64" i="41"/>
  <c r="SF64" i="41"/>
  <c r="SF66" i="41" s="1"/>
  <c r="SG64" i="41"/>
  <c r="SG66" i="41" s="1"/>
  <c r="SH64" i="41"/>
  <c r="SI64" i="41"/>
  <c r="SI66" i="41" s="1"/>
  <c r="SJ64" i="41"/>
  <c r="SJ66" i="41" s="1"/>
  <c r="SK64" i="41"/>
  <c r="SK66" i="41" s="1"/>
  <c r="SL64" i="41"/>
  <c r="SM64" i="41"/>
  <c r="I65" i="41"/>
  <c r="J65" i="41"/>
  <c r="K65" i="41"/>
  <c r="L65" i="41"/>
  <c r="M65" i="41"/>
  <c r="N65" i="41"/>
  <c r="O65" i="41"/>
  <c r="P65" i="41"/>
  <c r="Q65" i="41"/>
  <c r="R65" i="41"/>
  <c r="S65" i="41"/>
  <c r="T65" i="41"/>
  <c r="U65" i="41"/>
  <c r="V65" i="41"/>
  <c r="W65" i="41"/>
  <c r="X65" i="41"/>
  <c r="Y65" i="41"/>
  <c r="Z65" i="41"/>
  <c r="AA65" i="41"/>
  <c r="AB65" i="41"/>
  <c r="AC65" i="41"/>
  <c r="AD65" i="41"/>
  <c r="AE65" i="41"/>
  <c r="AF65" i="41"/>
  <c r="AG65" i="41"/>
  <c r="AH65" i="41"/>
  <c r="AI65" i="41"/>
  <c r="AJ65" i="41"/>
  <c r="AK65" i="41"/>
  <c r="AL65" i="41"/>
  <c r="AM65" i="41"/>
  <c r="AN65" i="41"/>
  <c r="AO65" i="41"/>
  <c r="AP65" i="41"/>
  <c r="AQ65" i="41"/>
  <c r="AR65" i="41"/>
  <c r="AS65" i="41"/>
  <c r="AT65" i="41"/>
  <c r="AU65" i="41"/>
  <c r="AV65" i="41"/>
  <c r="AW65" i="41"/>
  <c r="AX65" i="41"/>
  <c r="AY65" i="41"/>
  <c r="AZ65" i="41"/>
  <c r="BA65" i="41"/>
  <c r="BB65" i="41"/>
  <c r="BC65" i="41"/>
  <c r="BD65" i="41"/>
  <c r="BE65" i="41"/>
  <c r="BF65" i="41"/>
  <c r="BG65" i="41"/>
  <c r="BH65" i="41"/>
  <c r="BI65" i="41"/>
  <c r="BJ65" i="41"/>
  <c r="BK65" i="41"/>
  <c r="BL65" i="41"/>
  <c r="BM65" i="41"/>
  <c r="BN65" i="41"/>
  <c r="BO65" i="41"/>
  <c r="BP65" i="41"/>
  <c r="BQ65" i="41"/>
  <c r="BR65" i="41"/>
  <c r="BS65" i="41"/>
  <c r="BT65" i="41"/>
  <c r="BU65" i="41"/>
  <c r="BV65" i="41"/>
  <c r="BW65" i="41"/>
  <c r="BX65" i="41"/>
  <c r="BY65" i="41"/>
  <c r="BZ65" i="41"/>
  <c r="CA65" i="41"/>
  <c r="CB65" i="41"/>
  <c r="CC65" i="41"/>
  <c r="CD65" i="41"/>
  <c r="CE65" i="41"/>
  <c r="CF65" i="41"/>
  <c r="CG65" i="41"/>
  <c r="CH65" i="41"/>
  <c r="CI65" i="41"/>
  <c r="CJ65" i="41"/>
  <c r="CK65" i="41"/>
  <c r="CL65" i="41"/>
  <c r="CM65" i="41"/>
  <c r="CN65" i="41"/>
  <c r="CO65" i="41"/>
  <c r="CP65" i="41"/>
  <c r="CQ65" i="41"/>
  <c r="CR65" i="41"/>
  <c r="CS65" i="41"/>
  <c r="CT65" i="41"/>
  <c r="CU65" i="41"/>
  <c r="CV65" i="41"/>
  <c r="CW65" i="41"/>
  <c r="CX65" i="41"/>
  <c r="CY65" i="41"/>
  <c r="CZ65" i="41"/>
  <c r="DA65" i="41"/>
  <c r="DB65" i="41"/>
  <c r="DC65" i="41"/>
  <c r="DD65" i="41"/>
  <c r="DE65" i="41"/>
  <c r="DF65" i="41"/>
  <c r="DG65" i="41"/>
  <c r="DH65" i="41"/>
  <c r="DI65" i="41"/>
  <c r="DJ65" i="41"/>
  <c r="DK65" i="41"/>
  <c r="DL65" i="41"/>
  <c r="DM65" i="41"/>
  <c r="DN65" i="41"/>
  <c r="DO65" i="41"/>
  <c r="DP65" i="41"/>
  <c r="DQ65" i="41"/>
  <c r="DR65" i="41"/>
  <c r="DS65" i="41"/>
  <c r="DT65" i="41"/>
  <c r="DU65" i="41"/>
  <c r="DV65" i="41"/>
  <c r="DW65" i="41"/>
  <c r="DX65" i="41"/>
  <c r="DY65" i="41"/>
  <c r="DZ65" i="41"/>
  <c r="EA65" i="41"/>
  <c r="EB65" i="41"/>
  <c r="EC65" i="41"/>
  <c r="ED65" i="41"/>
  <c r="EE65" i="41"/>
  <c r="EF65" i="41"/>
  <c r="EG65" i="41"/>
  <c r="EH65" i="41"/>
  <c r="EI65" i="41"/>
  <c r="EJ65" i="41"/>
  <c r="EK65" i="41"/>
  <c r="EL65" i="41"/>
  <c r="EM65" i="41"/>
  <c r="EN65" i="41"/>
  <c r="EO65" i="41"/>
  <c r="EP65" i="41"/>
  <c r="EQ65" i="41"/>
  <c r="ER65" i="41"/>
  <c r="ES65" i="41"/>
  <c r="ET65" i="41"/>
  <c r="EU65" i="41"/>
  <c r="EV65" i="41"/>
  <c r="EW65" i="41"/>
  <c r="EX65" i="41"/>
  <c r="EY65" i="41"/>
  <c r="EZ65" i="41"/>
  <c r="FA65" i="41"/>
  <c r="FB65" i="41"/>
  <c r="FC65" i="41"/>
  <c r="FD65" i="41"/>
  <c r="FE65" i="41"/>
  <c r="FF65" i="41"/>
  <c r="FG65" i="41"/>
  <c r="FH65" i="41"/>
  <c r="FI65" i="41"/>
  <c r="FJ65" i="41"/>
  <c r="FK65" i="41"/>
  <c r="FL65" i="41"/>
  <c r="FM65" i="41"/>
  <c r="FN65" i="41"/>
  <c r="FO65" i="41"/>
  <c r="FP65" i="41"/>
  <c r="FQ65" i="41"/>
  <c r="FR65" i="41"/>
  <c r="FS65" i="41"/>
  <c r="FT65" i="41"/>
  <c r="FU65" i="41"/>
  <c r="FV65" i="41"/>
  <c r="FW65" i="41"/>
  <c r="FX65" i="41"/>
  <c r="FY65" i="41"/>
  <c r="FZ65" i="41"/>
  <c r="GA65" i="41"/>
  <c r="GB65" i="41"/>
  <c r="GC65" i="41"/>
  <c r="GD65" i="41"/>
  <c r="GE65" i="41"/>
  <c r="GF65" i="41"/>
  <c r="GG65" i="41"/>
  <c r="GH65" i="41"/>
  <c r="GI65" i="41"/>
  <c r="GJ65" i="41"/>
  <c r="GK65" i="41"/>
  <c r="GL65" i="41"/>
  <c r="GM65" i="41"/>
  <c r="GN65" i="41"/>
  <c r="GO65" i="41"/>
  <c r="GP65" i="41"/>
  <c r="GQ65" i="41"/>
  <c r="GR65" i="41"/>
  <c r="GS65" i="41"/>
  <c r="GT65" i="41"/>
  <c r="GU65" i="41"/>
  <c r="GV65" i="41"/>
  <c r="GW65" i="41"/>
  <c r="GX65" i="41"/>
  <c r="GY65" i="41"/>
  <c r="GZ65" i="41"/>
  <c r="HA65" i="41"/>
  <c r="HB65" i="41"/>
  <c r="HC65" i="41"/>
  <c r="HD65" i="41"/>
  <c r="HE65" i="41"/>
  <c r="HF65" i="41"/>
  <c r="HG65" i="41"/>
  <c r="HH65" i="41"/>
  <c r="HI65" i="41"/>
  <c r="HJ65" i="41"/>
  <c r="HK65" i="41"/>
  <c r="HL65" i="41"/>
  <c r="HM65" i="41"/>
  <c r="HN65" i="41"/>
  <c r="HO65" i="41"/>
  <c r="HP65" i="41"/>
  <c r="HQ65" i="41"/>
  <c r="HR65" i="41"/>
  <c r="HS65" i="41"/>
  <c r="HT65" i="41"/>
  <c r="HU65" i="41"/>
  <c r="HV65" i="41"/>
  <c r="HW65" i="41"/>
  <c r="HX65" i="41"/>
  <c r="HY65" i="41"/>
  <c r="HZ65" i="41"/>
  <c r="IA65" i="41"/>
  <c r="IB65" i="41"/>
  <c r="IC65" i="41"/>
  <c r="ID65" i="41"/>
  <c r="IE65" i="41"/>
  <c r="IF65" i="41"/>
  <c r="IG65" i="41"/>
  <c r="IH65" i="41"/>
  <c r="II65" i="41"/>
  <c r="IJ65" i="41"/>
  <c r="IK65" i="41"/>
  <c r="IL65" i="41"/>
  <c r="IM65" i="41"/>
  <c r="IN65" i="41"/>
  <c r="IO65" i="41"/>
  <c r="IP65" i="41"/>
  <c r="IQ65" i="41"/>
  <c r="IR65" i="41"/>
  <c r="IS65" i="41"/>
  <c r="IT65" i="41"/>
  <c r="IU65" i="41"/>
  <c r="IV65" i="41"/>
  <c r="IW65" i="41"/>
  <c r="IX65" i="41"/>
  <c r="IY65" i="41"/>
  <c r="IZ65" i="41"/>
  <c r="JA65" i="41"/>
  <c r="JB65" i="41"/>
  <c r="JC65" i="41"/>
  <c r="JD65" i="41"/>
  <c r="JE65" i="41"/>
  <c r="JF65" i="41"/>
  <c r="JG65" i="41"/>
  <c r="JH65" i="41"/>
  <c r="JI65" i="41"/>
  <c r="JJ65" i="41"/>
  <c r="JK65" i="41"/>
  <c r="JL65" i="41"/>
  <c r="JM65" i="41"/>
  <c r="JN65" i="41"/>
  <c r="JO65" i="41"/>
  <c r="JP65" i="41"/>
  <c r="JQ65" i="41"/>
  <c r="JR65" i="41"/>
  <c r="JS65" i="41"/>
  <c r="JT65" i="41"/>
  <c r="JU65" i="41"/>
  <c r="JV65" i="41"/>
  <c r="JW65" i="41"/>
  <c r="JX65" i="41"/>
  <c r="JY65" i="41"/>
  <c r="JZ65" i="41"/>
  <c r="KA65" i="41"/>
  <c r="KB65" i="41"/>
  <c r="KC65" i="41"/>
  <c r="KD65" i="41"/>
  <c r="KE65" i="41"/>
  <c r="KF65" i="41"/>
  <c r="KG65" i="41"/>
  <c r="KH65" i="41"/>
  <c r="KI65" i="41"/>
  <c r="KJ65" i="41"/>
  <c r="KK65" i="41"/>
  <c r="KL65" i="41"/>
  <c r="KM65" i="41"/>
  <c r="KN65" i="41"/>
  <c r="KO65" i="41"/>
  <c r="KP65" i="41"/>
  <c r="KQ65" i="41"/>
  <c r="KR65" i="41"/>
  <c r="KS65" i="41"/>
  <c r="KT65" i="41"/>
  <c r="KU65" i="41"/>
  <c r="KV65" i="41"/>
  <c r="KW65" i="41"/>
  <c r="KX65" i="41"/>
  <c r="KY65" i="41"/>
  <c r="KZ65" i="41"/>
  <c r="LA65" i="41"/>
  <c r="LB65" i="41"/>
  <c r="LC65" i="41"/>
  <c r="LD65" i="41"/>
  <c r="LE65" i="41"/>
  <c r="LF65" i="41"/>
  <c r="LG65" i="41"/>
  <c r="LH65" i="41"/>
  <c r="LI65" i="41"/>
  <c r="LJ65" i="41"/>
  <c r="LK65" i="41"/>
  <c r="LL65" i="41"/>
  <c r="LM65" i="41"/>
  <c r="LN65" i="41"/>
  <c r="LO65" i="41"/>
  <c r="LP65" i="41"/>
  <c r="LQ65" i="41"/>
  <c r="LR65" i="41"/>
  <c r="LS65" i="41"/>
  <c r="LT65" i="41"/>
  <c r="LU65" i="41"/>
  <c r="LV65" i="41"/>
  <c r="LW65" i="41"/>
  <c r="LX65" i="41"/>
  <c r="LY65" i="41"/>
  <c r="LZ65" i="41"/>
  <c r="MA65" i="41"/>
  <c r="MB65" i="41"/>
  <c r="MC65" i="41"/>
  <c r="MD65" i="41"/>
  <c r="ME65" i="41"/>
  <c r="MF65" i="41"/>
  <c r="MG65" i="41"/>
  <c r="MH65" i="41"/>
  <c r="MI65" i="41"/>
  <c r="MJ65" i="41"/>
  <c r="MK65" i="41"/>
  <c r="ML65" i="41"/>
  <c r="MM65" i="41"/>
  <c r="MN65" i="41"/>
  <c r="MO65" i="41"/>
  <c r="MP65" i="41"/>
  <c r="MQ65" i="41"/>
  <c r="MR65" i="41"/>
  <c r="MS65" i="41"/>
  <c r="MT65" i="41"/>
  <c r="MU65" i="41"/>
  <c r="MV65" i="41"/>
  <c r="MW65" i="41"/>
  <c r="MX65" i="41"/>
  <c r="MY65" i="41"/>
  <c r="MZ65" i="41"/>
  <c r="NA65" i="41"/>
  <c r="NB65" i="41"/>
  <c r="NC65" i="41"/>
  <c r="ND65" i="41"/>
  <c r="NE65" i="41"/>
  <c r="NF65" i="41"/>
  <c r="NG65" i="41"/>
  <c r="NH65" i="41"/>
  <c r="NI65" i="41"/>
  <c r="NJ65" i="41"/>
  <c r="NK65" i="41"/>
  <c r="NL65" i="41"/>
  <c r="NM65" i="41"/>
  <c r="NN65" i="41"/>
  <c r="NO65" i="41"/>
  <c r="NP65" i="41"/>
  <c r="NQ65" i="41"/>
  <c r="NR65" i="41"/>
  <c r="NS65" i="41"/>
  <c r="NT65" i="41"/>
  <c r="NU65" i="41"/>
  <c r="NV65" i="41"/>
  <c r="NW65" i="41"/>
  <c r="NX65" i="41"/>
  <c r="NY65" i="41"/>
  <c r="NZ65" i="41"/>
  <c r="OA65" i="41"/>
  <c r="OB65" i="41"/>
  <c r="OC65" i="41"/>
  <c r="OD65" i="41"/>
  <c r="OE65" i="41"/>
  <c r="OF65" i="41"/>
  <c r="OG65" i="41"/>
  <c r="OH65" i="41"/>
  <c r="OI65" i="41"/>
  <c r="OJ65" i="41"/>
  <c r="OK65" i="41"/>
  <c r="OL65" i="41"/>
  <c r="OM65" i="41"/>
  <c r="ON65" i="41"/>
  <c r="OO65" i="41"/>
  <c r="OP65" i="41"/>
  <c r="OQ65" i="41"/>
  <c r="OR65" i="41"/>
  <c r="OS65" i="41"/>
  <c r="OT65" i="41"/>
  <c r="OU65" i="41"/>
  <c r="OV65" i="41"/>
  <c r="OW65" i="41"/>
  <c r="OX65" i="41"/>
  <c r="OY65" i="41"/>
  <c r="OZ65" i="41"/>
  <c r="PA65" i="41"/>
  <c r="PB65" i="41"/>
  <c r="PC65" i="41"/>
  <c r="PD65" i="41"/>
  <c r="PE65" i="41"/>
  <c r="PF65" i="41"/>
  <c r="PG65" i="41"/>
  <c r="PH65" i="41"/>
  <c r="PI65" i="41"/>
  <c r="PJ65" i="41"/>
  <c r="PK65" i="41"/>
  <c r="PL65" i="41"/>
  <c r="PM65" i="41"/>
  <c r="PN65" i="41"/>
  <c r="PO65" i="41"/>
  <c r="PP65" i="41"/>
  <c r="PQ65" i="41"/>
  <c r="PR65" i="41"/>
  <c r="PS65" i="41"/>
  <c r="PT65" i="41"/>
  <c r="PU65" i="41"/>
  <c r="PV65" i="41"/>
  <c r="PW65" i="41"/>
  <c r="PX65" i="41"/>
  <c r="PY65" i="41"/>
  <c r="PZ65" i="41"/>
  <c r="QA65" i="41"/>
  <c r="QB65" i="41"/>
  <c r="QC65" i="41"/>
  <c r="QD65" i="41"/>
  <c r="QE65" i="41"/>
  <c r="QF65" i="41"/>
  <c r="QG65" i="41"/>
  <c r="QH65" i="41"/>
  <c r="QI65" i="41"/>
  <c r="QJ65" i="41"/>
  <c r="QK65" i="41"/>
  <c r="QL65" i="41"/>
  <c r="QM65" i="41"/>
  <c r="QN65" i="41"/>
  <c r="QO65" i="41"/>
  <c r="QP65" i="41"/>
  <c r="QQ65" i="41"/>
  <c r="QR65" i="41"/>
  <c r="QS65" i="41"/>
  <c r="QT65" i="41"/>
  <c r="QU65" i="41"/>
  <c r="QV65" i="41"/>
  <c r="QW65" i="41"/>
  <c r="QX65" i="41"/>
  <c r="QY65" i="41"/>
  <c r="QZ65" i="41"/>
  <c r="RA65" i="41"/>
  <c r="RB65" i="41"/>
  <c r="RC65" i="41"/>
  <c r="RD65" i="41"/>
  <c r="RE65" i="41"/>
  <c r="RF65" i="41"/>
  <c r="RG65" i="41"/>
  <c r="RH65" i="41"/>
  <c r="RI65" i="41"/>
  <c r="RJ65" i="41"/>
  <c r="RK65" i="41"/>
  <c r="RL65" i="41"/>
  <c r="RM65" i="41"/>
  <c r="RN65" i="41"/>
  <c r="RO65" i="41"/>
  <c r="RP65" i="41"/>
  <c r="RQ65" i="41"/>
  <c r="RR65" i="41"/>
  <c r="RS65" i="41"/>
  <c r="RT65" i="41"/>
  <c r="RU65" i="41"/>
  <c r="RV65" i="41"/>
  <c r="RW65" i="41"/>
  <c r="RX65" i="41"/>
  <c r="RY65" i="41"/>
  <c r="RZ65" i="41"/>
  <c r="SA65" i="41"/>
  <c r="SB65" i="41"/>
  <c r="SC65" i="41"/>
  <c r="SD65" i="41"/>
  <c r="SE65" i="41"/>
  <c r="SF65" i="41"/>
  <c r="SG65" i="41"/>
  <c r="SH65" i="41"/>
  <c r="SI65" i="41"/>
  <c r="SJ65" i="41"/>
  <c r="SK65" i="41"/>
  <c r="SL65" i="41"/>
  <c r="SM65" i="41"/>
  <c r="J66" i="41"/>
  <c r="K66" i="41"/>
  <c r="N66" i="41"/>
  <c r="O66" i="41"/>
  <c r="Q66" i="41"/>
  <c r="R66" i="41"/>
  <c r="S66" i="41"/>
  <c r="V66" i="41"/>
  <c r="Z66" i="41"/>
  <c r="AA66" i="41"/>
  <c r="AD66" i="41"/>
  <c r="AE66" i="41"/>
  <c r="AG66" i="41"/>
  <c r="AH66" i="41"/>
  <c r="AI66" i="41"/>
  <c r="AL66" i="41"/>
  <c r="AP66" i="41"/>
  <c r="AQ66" i="41"/>
  <c r="AT66" i="41"/>
  <c r="AU66" i="41"/>
  <c r="AW66" i="41"/>
  <c r="AX66" i="41"/>
  <c r="AY66" i="41"/>
  <c r="BB66" i="41"/>
  <c r="BF66" i="41"/>
  <c r="BG66" i="41"/>
  <c r="BJ66" i="41"/>
  <c r="BK66" i="41"/>
  <c r="BM66" i="41"/>
  <c r="BN66" i="41"/>
  <c r="BO66" i="41"/>
  <c r="BR66" i="41"/>
  <c r="BV66" i="41"/>
  <c r="BW66" i="41"/>
  <c r="BZ66" i="41"/>
  <c r="CA66" i="41"/>
  <c r="CC66" i="41"/>
  <c r="CD66" i="41"/>
  <c r="CE66" i="41"/>
  <c r="CH66" i="41"/>
  <c r="CL66" i="41"/>
  <c r="CM66" i="41"/>
  <c r="CP66" i="41"/>
  <c r="CQ66" i="41"/>
  <c r="CS66" i="41"/>
  <c r="CT66" i="41"/>
  <c r="CU66" i="41"/>
  <c r="CX66" i="41"/>
  <c r="DB66" i="41"/>
  <c r="DC66" i="41"/>
  <c r="DF66" i="41"/>
  <c r="DG66" i="41"/>
  <c r="DI66" i="41"/>
  <c r="DJ66" i="41"/>
  <c r="DK66" i="41"/>
  <c r="DN66" i="41"/>
  <c r="DR66" i="41"/>
  <c r="DS66" i="41"/>
  <c r="DV66" i="41"/>
  <c r="DW66" i="41"/>
  <c r="DY66" i="41"/>
  <c r="DZ66" i="41"/>
  <c r="EA66" i="41"/>
  <c r="ED66" i="41"/>
  <c r="EH66" i="41"/>
  <c r="EI66" i="41"/>
  <c r="EL66" i="41"/>
  <c r="EM66" i="41"/>
  <c r="EO66" i="41"/>
  <c r="EP66" i="41"/>
  <c r="EQ66" i="41"/>
  <c r="ET66" i="41"/>
  <c r="EX66" i="41"/>
  <c r="EY66" i="41"/>
  <c r="FB66" i="41"/>
  <c r="FC66" i="41"/>
  <c r="FE66" i="41"/>
  <c r="FF66" i="41"/>
  <c r="FG66" i="41"/>
  <c r="FJ66" i="41"/>
  <c r="FN66" i="41"/>
  <c r="FO66" i="41"/>
  <c r="FR66" i="41"/>
  <c r="FS66" i="41"/>
  <c r="FU66" i="41"/>
  <c r="FV66" i="41"/>
  <c r="FW66" i="41"/>
  <c r="FZ66" i="41"/>
  <c r="GD66" i="41"/>
  <c r="GE66" i="41"/>
  <c r="GH66" i="41"/>
  <c r="GI66" i="41"/>
  <c r="GK66" i="41"/>
  <c r="GL66" i="41"/>
  <c r="GM66" i="41"/>
  <c r="GP66" i="41"/>
  <c r="GT66" i="41"/>
  <c r="GU66" i="41"/>
  <c r="GX66" i="41"/>
  <c r="GY66" i="41"/>
  <c r="HA66" i="41"/>
  <c r="HB66" i="41"/>
  <c r="HC66" i="41"/>
  <c r="HF66" i="41"/>
  <c r="HJ66" i="41"/>
  <c r="HK66" i="41"/>
  <c r="HN66" i="41"/>
  <c r="HO66" i="41"/>
  <c r="HQ66" i="41"/>
  <c r="HR66" i="41"/>
  <c r="HS66" i="41"/>
  <c r="HV66" i="41"/>
  <c r="HZ66" i="41"/>
  <c r="IA66" i="41"/>
  <c r="ID66" i="41"/>
  <c r="IE66" i="41"/>
  <c r="IG66" i="41"/>
  <c r="IH66" i="41"/>
  <c r="II66" i="41"/>
  <c r="IL66" i="41"/>
  <c r="IP66" i="41"/>
  <c r="IQ66" i="41"/>
  <c r="IT66" i="41"/>
  <c r="IU66" i="41"/>
  <c r="IW66" i="41"/>
  <c r="IX66" i="41"/>
  <c r="IY66" i="41"/>
  <c r="JB66" i="41"/>
  <c r="JF66" i="41"/>
  <c r="JG66" i="41"/>
  <c r="JJ66" i="41"/>
  <c r="JK66" i="41"/>
  <c r="JM66" i="41"/>
  <c r="JN66" i="41"/>
  <c r="JO66" i="41"/>
  <c r="JR66" i="41"/>
  <c r="JV66" i="41"/>
  <c r="JW66" i="41"/>
  <c r="JZ66" i="41"/>
  <c r="KA66" i="41"/>
  <c r="KC66" i="41"/>
  <c r="KD66" i="41"/>
  <c r="KE66" i="41"/>
  <c r="KH66" i="41"/>
  <c r="KL66" i="41"/>
  <c r="KM66" i="41"/>
  <c r="KP66" i="41"/>
  <c r="KQ66" i="41"/>
  <c r="KS66" i="41"/>
  <c r="KT66" i="41"/>
  <c r="KU66" i="41"/>
  <c r="KX66" i="41"/>
  <c r="LB66" i="41"/>
  <c r="LC66" i="41"/>
  <c r="LF66" i="41"/>
  <c r="LG66" i="41"/>
  <c r="LI66" i="41"/>
  <c r="LJ66" i="41"/>
  <c r="LK66" i="41"/>
  <c r="LN66" i="41"/>
  <c r="LR66" i="41"/>
  <c r="LS66" i="41"/>
  <c r="LV66" i="41"/>
  <c r="LW66" i="41"/>
  <c r="LY66" i="41"/>
  <c r="LZ66" i="41"/>
  <c r="MA66" i="41"/>
  <c r="MD66" i="41"/>
  <c r="MH66" i="41"/>
  <c r="MI66" i="41"/>
  <c r="ML66" i="41"/>
  <c r="MM66" i="41"/>
  <c r="MO66" i="41"/>
  <c r="MP66" i="41"/>
  <c r="MQ66" i="41"/>
  <c r="MT66" i="41"/>
  <c r="MX66" i="41"/>
  <c r="MY66" i="41"/>
  <c r="NB66" i="41"/>
  <c r="NC66" i="41"/>
  <c r="NE66" i="41"/>
  <c r="NF66" i="41"/>
  <c r="NG66" i="41"/>
  <c r="NJ66" i="41"/>
  <c r="NN66" i="41"/>
  <c r="NO66" i="41"/>
  <c r="NR66" i="41"/>
  <c r="NS66" i="41"/>
  <c r="NU66" i="41"/>
  <c r="NV66" i="41"/>
  <c r="NW66" i="41"/>
  <c r="NZ66" i="41"/>
  <c r="OD66" i="41"/>
  <c r="OE66" i="41"/>
  <c r="OH66" i="41"/>
  <c r="OI66" i="41"/>
  <c r="OK66" i="41"/>
  <c r="OL66" i="41"/>
  <c r="OM66" i="41"/>
  <c r="OP66" i="41"/>
  <c r="OT66" i="41"/>
  <c r="OU66" i="41"/>
  <c r="OX66" i="41"/>
  <c r="OY66" i="41"/>
  <c r="PA66" i="41"/>
  <c r="PB66" i="41"/>
  <c r="PC66" i="41"/>
  <c r="PF66" i="41"/>
  <c r="PJ66" i="41"/>
  <c r="PK66" i="41"/>
  <c r="PN66" i="41"/>
  <c r="PO66" i="41"/>
  <c r="PQ66" i="41"/>
  <c r="PR66" i="41"/>
  <c r="PS66" i="41"/>
  <c r="PV66" i="41"/>
  <c r="PZ66" i="41"/>
  <c r="QA66" i="41"/>
  <c r="QD66" i="41"/>
  <c r="QE66" i="41"/>
  <c r="QG66" i="41"/>
  <c r="QH66" i="41"/>
  <c r="QI66" i="41"/>
  <c r="QL66" i="41"/>
  <c r="QP66" i="41"/>
  <c r="QQ66" i="41"/>
  <c r="QT66" i="41"/>
  <c r="QU66" i="41"/>
  <c r="QW66" i="41"/>
  <c r="QX66" i="41"/>
  <c r="QY66" i="41"/>
  <c r="RB66" i="41"/>
  <c r="RF66" i="41"/>
  <c r="RG66" i="41"/>
  <c r="RJ66" i="41"/>
  <c r="RK66" i="41"/>
  <c r="RM66" i="41"/>
  <c r="RN66" i="41"/>
  <c r="RO66" i="41"/>
  <c r="RR66" i="41"/>
  <c r="RV66" i="41"/>
  <c r="RW66" i="41"/>
  <c r="RZ66" i="41"/>
  <c r="SA66" i="41"/>
  <c r="SC66" i="41"/>
  <c r="SD66" i="41"/>
  <c r="SE66" i="41"/>
  <c r="SH66" i="41"/>
  <c r="SL66" i="41"/>
  <c r="SM66" i="41"/>
  <c r="I43" i="41"/>
  <c r="J43" i="41"/>
  <c r="K43" i="41"/>
  <c r="K44" i="41" s="1"/>
  <c r="L43" i="41"/>
  <c r="M43" i="41"/>
  <c r="N43" i="41"/>
  <c r="O43" i="41"/>
  <c r="O44" i="41" s="1"/>
  <c r="P43" i="41"/>
  <c r="Q43" i="41"/>
  <c r="R43" i="41"/>
  <c r="S43" i="41"/>
  <c r="S44" i="41" s="1"/>
  <c r="T43" i="41"/>
  <c r="U43" i="41"/>
  <c r="V43" i="41"/>
  <c r="W43" i="41"/>
  <c r="W44" i="41" s="1"/>
  <c r="X43" i="41"/>
  <c r="Y43" i="41"/>
  <c r="Z43" i="41"/>
  <c r="AA43" i="41"/>
  <c r="AA44" i="41" s="1"/>
  <c r="AB43" i="41"/>
  <c r="AC43" i="41"/>
  <c r="AD43" i="41"/>
  <c r="AE43" i="41"/>
  <c r="AE44" i="41" s="1"/>
  <c r="AF43" i="41"/>
  <c r="AG43" i="41"/>
  <c r="AH43" i="41"/>
  <c r="AI43" i="41"/>
  <c r="AI44" i="41" s="1"/>
  <c r="AJ43" i="41"/>
  <c r="AK43" i="41"/>
  <c r="AL43" i="41"/>
  <c r="AM43" i="41"/>
  <c r="AM44" i="41" s="1"/>
  <c r="AN43" i="41"/>
  <c r="AO43" i="41"/>
  <c r="AP43" i="41"/>
  <c r="AQ43" i="41"/>
  <c r="AQ44" i="41" s="1"/>
  <c r="AR43" i="41"/>
  <c r="AS43" i="41"/>
  <c r="AT43" i="41"/>
  <c r="AU43" i="41"/>
  <c r="AU44" i="41" s="1"/>
  <c r="AV43" i="41"/>
  <c r="AW43" i="41"/>
  <c r="AX43" i="41"/>
  <c r="AY43" i="41"/>
  <c r="AY44" i="41" s="1"/>
  <c r="AZ43" i="41"/>
  <c r="BA43" i="41"/>
  <c r="BB43" i="41"/>
  <c r="BC43" i="41"/>
  <c r="BC44" i="41" s="1"/>
  <c r="BD43" i="41"/>
  <c r="BE43" i="41"/>
  <c r="BF43" i="41"/>
  <c r="BG43" i="41"/>
  <c r="BG44" i="41" s="1"/>
  <c r="BH43" i="41"/>
  <c r="BI43" i="41"/>
  <c r="BJ43" i="41"/>
  <c r="BK43" i="41"/>
  <c r="BK44" i="41" s="1"/>
  <c r="BL43" i="41"/>
  <c r="BM43" i="41"/>
  <c r="BN43" i="41"/>
  <c r="BO43" i="41"/>
  <c r="BO44" i="41" s="1"/>
  <c r="BP43" i="41"/>
  <c r="BQ43" i="41"/>
  <c r="BR43" i="41"/>
  <c r="BS43" i="41"/>
  <c r="BS44" i="41" s="1"/>
  <c r="BT43" i="41"/>
  <c r="BU43" i="41"/>
  <c r="BV43" i="41"/>
  <c r="BW43" i="41"/>
  <c r="BW44" i="41" s="1"/>
  <c r="BX43" i="41"/>
  <c r="BY43" i="41"/>
  <c r="BZ43" i="41"/>
  <c r="CA43" i="41"/>
  <c r="CA44" i="41" s="1"/>
  <c r="CB43" i="41"/>
  <c r="CC43" i="41"/>
  <c r="CD43" i="41"/>
  <c r="CE43" i="41"/>
  <c r="CE44" i="41" s="1"/>
  <c r="CF43" i="41"/>
  <c r="CG43" i="41"/>
  <c r="CH43" i="41"/>
  <c r="CI43" i="41"/>
  <c r="CI44" i="41" s="1"/>
  <c r="CJ43" i="41"/>
  <c r="CK43" i="41"/>
  <c r="CL43" i="41"/>
  <c r="CM43" i="41"/>
  <c r="CM44" i="41" s="1"/>
  <c r="CN43" i="41"/>
  <c r="CO43" i="41"/>
  <c r="CP43" i="41"/>
  <c r="CQ43" i="41"/>
  <c r="CQ44" i="41" s="1"/>
  <c r="CR43" i="41"/>
  <c r="CS43" i="41"/>
  <c r="CT43" i="41"/>
  <c r="CU43" i="41"/>
  <c r="CU44" i="41" s="1"/>
  <c r="CV43" i="41"/>
  <c r="CW43" i="41"/>
  <c r="CX43" i="41"/>
  <c r="CY43" i="41"/>
  <c r="CY44" i="41" s="1"/>
  <c r="CZ43" i="41"/>
  <c r="DA43" i="41"/>
  <c r="DB43" i="41"/>
  <c r="DC43" i="41"/>
  <c r="DC44" i="41" s="1"/>
  <c r="DD43" i="41"/>
  <c r="DE43" i="41"/>
  <c r="DF43" i="41"/>
  <c r="DG43" i="41"/>
  <c r="DG44" i="41" s="1"/>
  <c r="DH43" i="41"/>
  <c r="DI43" i="41"/>
  <c r="DJ43" i="41"/>
  <c r="DK43" i="41"/>
  <c r="DK44" i="41" s="1"/>
  <c r="DL43" i="41"/>
  <c r="DM43" i="41"/>
  <c r="DN43" i="41"/>
  <c r="DO43" i="41"/>
  <c r="DO44" i="41" s="1"/>
  <c r="DP43" i="41"/>
  <c r="DQ43" i="41"/>
  <c r="DR43" i="41"/>
  <c r="DS43" i="41"/>
  <c r="DS44" i="41" s="1"/>
  <c r="DT43" i="41"/>
  <c r="DU43" i="41"/>
  <c r="DV43" i="41"/>
  <c r="DW43" i="41"/>
  <c r="DW44" i="41" s="1"/>
  <c r="DX43" i="41"/>
  <c r="DY43" i="41"/>
  <c r="DZ43" i="41"/>
  <c r="EA43" i="41"/>
  <c r="EA44" i="41" s="1"/>
  <c r="EB43" i="41"/>
  <c r="EC43" i="41"/>
  <c r="ED43" i="41"/>
  <c r="EE43" i="41"/>
  <c r="EE44" i="41" s="1"/>
  <c r="EF43" i="41"/>
  <c r="EG43" i="41"/>
  <c r="EH43" i="41"/>
  <c r="EI43" i="41"/>
  <c r="EI44" i="41" s="1"/>
  <c r="EJ43" i="41"/>
  <c r="EK43" i="41"/>
  <c r="EL43" i="41"/>
  <c r="EM43" i="41"/>
  <c r="EM44" i="41" s="1"/>
  <c r="EN43" i="41"/>
  <c r="EO43" i="41"/>
  <c r="EP43" i="41"/>
  <c r="EQ43" i="41"/>
  <c r="EQ44" i="41" s="1"/>
  <c r="ER43" i="41"/>
  <c r="ES43" i="41"/>
  <c r="ET43" i="41"/>
  <c r="EU43" i="41"/>
  <c r="EU44" i="41" s="1"/>
  <c r="EV43" i="41"/>
  <c r="EW43" i="41"/>
  <c r="EX43" i="41"/>
  <c r="EY43" i="41"/>
  <c r="EY44" i="41" s="1"/>
  <c r="EZ43" i="41"/>
  <c r="FA43" i="41"/>
  <c r="FB43" i="41"/>
  <c r="FC43" i="41"/>
  <c r="FC44" i="41" s="1"/>
  <c r="FD43" i="41"/>
  <c r="FE43" i="41"/>
  <c r="FF43" i="41"/>
  <c r="FG43" i="41"/>
  <c r="FG44" i="41" s="1"/>
  <c r="FH43" i="41"/>
  <c r="FI43" i="41"/>
  <c r="FJ43" i="41"/>
  <c r="FJ44" i="41" s="1"/>
  <c r="FK43" i="41"/>
  <c r="FK44" i="41" s="1"/>
  <c r="FL43" i="41"/>
  <c r="FM43" i="41"/>
  <c r="FN43" i="41"/>
  <c r="FN44" i="41" s="1"/>
  <c r="FO43" i="41"/>
  <c r="FP43" i="41"/>
  <c r="FQ43" i="41"/>
  <c r="FR43" i="41"/>
  <c r="FR44" i="41" s="1"/>
  <c r="FS43" i="41"/>
  <c r="FS44" i="41" s="1"/>
  <c r="FT43" i="41"/>
  <c r="FU43" i="41"/>
  <c r="FV43" i="41"/>
  <c r="FV44" i="41" s="1"/>
  <c r="FW43" i="41"/>
  <c r="FW44" i="41" s="1"/>
  <c r="FX43" i="41"/>
  <c r="FY43" i="41"/>
  <c r="FZ43" i="41"/>
  <c r="FZ44" i="41" s="1"/>
  <c r="GA43" i="41"/>
  <c r="GA44" i="41" s="1"/>
  <c r="GB43" i="41"/>
  <c r="GC43" i="41"/>
  <c r="GD43" i="41"/>
  <c r="GD44" i="41" s="1"/>
  <c r="GE43" i="41"/>
  <c r="GF43" i="41"/>
  <c r="GG43" i="41"/>
  <c r="GH43" i="41"/>
  <c r="GH44" i="41" s="1"/>
  <c r="GI43" i="41"/>
  <c r="GI44" i="41" s="1"/>
  <c r="GJ43" i="41"/>
  <c r="GJ44" i="41" s="1"/>
  <c r="GK43" i="41"/>
  <c r="GL43" i="41"/>
  <c r="GL44" i="41" s="1"/>
  <c r="GM43" i="41"/>
  <c r="GM44" i="41" s="1"/>
  <c r="GN43" i="41"/>
  <c r="GN44" i="41" s="1"/>
  <c r="GO43" i="41"/>
  <c r="GP43" i="41"/>
  <c r="GP44" i="41" s="1"/>
  <c r="GQ43" i="41"/>
  <c r="GQ44" i="41" s="1"/>
  <c r="GR43" i="41"/>
  <c r="GR44" i="41" s="1"/>
  <c r="GS43" i="41"/>
  <c r="GT43" i="41"/>
  <c r="GT44" i="41" s="1"/>
  <c r="GU43" i="41"/>
  <c r="GV43" i="41"/>
  <c r="GV44" i="41" s="1"/>
  <c r="GW43" i="41"/>
  <c r="GX43" i="41"/>
  <c r="GX44" i="41" s="1"/>
  <c r="GY43" i="41"/>
  <c r="GY44" i="41" s="1"/>
  <c r="GZ43" i="41"/>
  <c r="HA43" i="41"/>
  <c r="HB43" i="41"/>
  <c r="HB44" i="41" s="1"/>
  <c r="HC43" i="41"/>
  <c r="HC44" i="41" s="1"/>
  <c r="HD43" i="41"/>
  <c r="HD44" i="41" s="1"/>
  <c r="HE43" i="41"/>
  <c r="HF43" i="41"/>
  <c r="HF44" i="41" s="1"/>
  <c r="HG43" i="41"/>
  <c r="HG44" i="41" s="1"/>
  <c r="HH43" i="41"/>
  <c r="HH44" i="41" s="1"/>
  <c r="HI43" i="41"/>
  <c r="HJ43" i="41"/>
  <c r="HJ44" i="41" s="1"/>
  <c r="HK43" i="41"/>
  <c r="HL43" i="41"/>
  <c r="HL44" i="41" s="1"/>
  <c r="HM43" i="41"/>
  <c r="HN43" i="41"/>
  <c r="HN44" i="41" s="1"/>
  <c r="HO43" i="41"/>
  <c r="HO44" i="41" s="1"/>
  <c r="HP43" i="41"/>
  <c r="HP44" i="41" s="1"/>
  <c r="HQ43" i="41"/>
  <c r="HR43" i="41"/>
  <c r="HR44" i="41" s="1"/>
  <c r="HS43" i="41"/>
  <c r="HS44" i="41" s="1"/>
  <c r="HT43" i="41"/>
  <c r="HT44" i="41" s="1"/>
  <c r="HU43" i="41"/>
  <c r="HV43" i="41"/>
  <c r="HV44" i="41" s="1"/>
  <c r="HW43" i="41"/>
  <c r="HW44" i="41" s="1"/>
  <c r="HX43" i="41"/>
  <c r="HX44" i="41" s="1"/>
  <c r="HY43" i="41"/>
  <c r="HZ43" i="41"/>
  <c r="HZ44" i="41" s="1"/>
  <c r="IA43" i="41"/>
  <c r="IB43" i="41"/>
  <c r="IB44" i="41" s="1"/>
  <c r="IC43" i="41"/>
  <c r="ID43" i="41"/>
  <c r="ID44" i="41" s="1"/>
  <c r="IE43" i="41"/>
  <c r="IE44" i="41" s="1"/>
  <c r="IF43" i="41"/>
  <c r="IF44" i="41" s="1"/>
  <c r="IG43" i="41"/>
  <c r="IH43" i="41"/>
  <c r="IH44" i="41" s="1"/>
  <c r="II43" i="41"/>
  <c r="II44" i="41" s="1"/>
  <c r="IJ43" i="41"/>
  <c r="IK43" i="41"/>
  <c r="IL43" i="41"/>
  <c r="IL44" i="41" s="1"/>
  <c r="IM43" i="41"/>
  <c r="IM44" i="41" s="1"/>
  <c r="IN43" i="41"/>
  <c r="IN44" i="41" s="1"/>
  <c r="IO43" i="41"/>
  <c r="IP43" i="41"/>
  <c r="IP44" i="41" s="1"/>
  <c r="IQ43" i="41"/>
  <c r="IR43" i="41"/>
  <c r="IR44" i="41" s="1"/>
  <c r="IS43" i="41"/>
  <c r="IT43" i="41"/>
  <c r="IT44" i="41" s="1"/>
  <c r="IU43" i="41"/>
  <c r="IU44" i="41" s="1"/>
  <c r="IV43" i="41"/>
  <c r="IV44" i="41" s="1"/>
  <c r="IW43" i="41"/>
  <c r="IX43" i="41"/>
  <c r="IX44" i="41" s="1"/>
  <c r="IY43" i="41"/>
  <c r="IY44" i="41" s="1"/>
  <c r="IZ43" i="41"/>
  <c r="IZ44" i="41" s="1"/>
  <c r="JA43" i="41"/>
  <c r="JB43" i="41"/>
  <c r="JB44" i="41" s="1"/>
  <c r="JC43" i="41"/>
  <c r="JC44" i="41" s="1"/>
  <c r="JD43" i="41"/>
  <c r="JD44" i="41" s="1"/>
  <c r="JE43" i="41"/>
  <c r="JF43" i="41"/>
  <c r="JF44" i="41" s="1"/>
  <c r="JG43" i="41"/>
  <c r="JH43" i="41"/>
  <c r="JH44" i="41" s="1"/>
  <c r="JI43" i="41"/>
  <c r="JJ43" i="41"/>
  <c r="JJ44" i="41" s="1"/>
  <c r="JK43" i="41"/>
  <c r="JK44" i="41" s="1"/>
  <c r="JL43" i="41"/>
  <c r="JM43" i="41"/>
  <c r="JN43" i="41"/>
  <c r="JN44" i="41" s="1"/>
  <c r="JO43" i="41"/>
  <c r="JO44" i="41" s="1"/>
  <c r="JP43" i="41"/>
  <c r="JP44" i="41" s="1"/>
  <c r="JQ43" i="41"/>
  <c r="JR43" i="41"/>
  <c r="JR44" i="41" s="1"/>
  <c r="JS43" i="41"/>
  <c r="JS44" i="41" s="1"/>
  <c r="JT43" i="41"/>
  <c r="JT44" i="41" s="1"/>
  <c r="JU43" i="41"/>
  <c r="JV43" i="41"/>
  <c r="JV44" i="41" s="1"/>
  <c r="JW43" i="41"/>
  <c r="JX43" i="41"/>
  <c r="JX44" i="41" s="1"/>
  <c r="JY43" i="41"/>
  <c r="JZ43" i="41"/>
  <c r="JZ44" i="41" s="1"/>
  <c r="KA43" i="41"/>
  <c r="KA44" i="41" s="1"/>
  <c r="KB43" i="41"/>
  <c r="KB44" i="41" s="1"/>
  <c r="KC43" i="41"/>
  <c r="KD43" i="41"/>
  <c r="KD44" i="41" s="1"/>
  <c r="KE43" i="41"/>
  <c r="KE44" i="41" s="1"/>
  <c r="KF43" i="41"/>
  <c r="KF44" i="41" s="1"/>
  <c r="KG43" i="41"/>
  <c r="KH43" i="41"/>
  <c r="KH44" i="41" s="1"/>
  <c r="KI43" i="41"/>
  <c r="KI44" i="41" s="1"/>
  <c r="KJ43" i="41"/>
  <c r="KJ44" i="41" s="1"/>
  <c r="KK43" i="41"/>
  <c r="KL43" i="41"/>
  <c r="KL44" i="41" s="1"/>
  <c r="KM43" i="41"/>
  <c r="KN43" i="41"/>
  <c r="KN44" i="41" s="1"/>
  <c r="KO43" i="41"/>
  <c r="KP43" i="41"/>
  <c r="KP44" i="41" s="1"/>
  <c r="KQ43" i="41"/>
  <c r="KQ44" i="41" s="1"/>
  <c r="KR43" i="41"/>
  <c r="KR44" i="41" s="1"/>
  <c r="KS43" i="41"/>
  <c r="KT43" i="41"/>
  <c r="KT44" i="41" s="1"/>
  <c r="KU43" i="41"/>
  <c r="KU44" i="41" s="1"/>
  <c r="KV43" i="41"/>
  <c r="KW43" i="41"/>
  <c r="KX43" i="41"/>
  <c r="KX44" i="41" s="1"/>
  <c r="KY43" i="41"/>
  <c r="KY44" i="41" s="1"/>
  <c r="KZ43" i="41"/>
  <c r="KZ44" i="41" s="1"/>
  <c r="LA43" i="41"/>
  <c r="LB43" i="41"/>
  <c r="LB44" i="41" s="1"/>
  <c r="LC43" i="41"/>
  <c r="LD43" i="41"/>
  <c r="LD44" i="41" s="1"/>
  <c r="LE43" i="41"/>
  <c r="LF43" i="41"/>
  <c r="LF44" i="41" s="1"/>
  <c r="LG43" i="41"/>
  <c r="LG44" i="41" s="1"/>
  <c r="LH43" i="41"/>
  <c r="LH44" i="41" s="1"/>
  <c r="LI43" i="41"/>
  <c r="LJ43" i="41"/>
  <c r="LJ44" i="41" s="1"/>
  <c r="LK43" i="41"/>
  <c r="LK44" i="41" s="1"/>
  <c r="LL43" i="41"/>
  <c r="LL44" i="41" s="1"/>
  <c r="LM43" i="41"/>
  <c r="LN43" i="41"/>
  <c r="LN44" i="41" s="1"/>
  <c r="LO43" i="41"/>
  <c r="LO44" i="41" s="1"/>
  <c r="LP43" i="41"/>
  <c r="LP44" i="41" s="1"/>
  <c r="LQ43" i="41"/>
  <c r="LR43" i="41"/>
  <c r="LR44" i="41" s="1"/>
  <c r="LS43" i="41"/>
  <c r="LT43" i="41"/>
  <c r="LT44" i="41" s="1"/>
  <c r="LU43" i="41"/>
  <c r="LV43" i="41"/>
  <c r="LV44" i="41" s="1"/>
  <c r="LW43" i="41"/>
  <c r="LW44" i="41" s="1"/>
  <c r="LX43" i="41"/>
  <c r="LY43" i="41"/>
  <c r="LZ43" i="41"/>
  <c r="LZ44" i="41" s="1"/>
  <c r="MA43" i="41"/>
  <c r="MA44" i="41" s="1"/>
  <c r="MB43" i="41"/>
  <c r="MB44" i="41" s="1"/>
  <c r="MC43" i="41"/>
  <c r="MD43" i="41"/>
  <c r="MD44" i="41" s="1"/>
  <c r="ME43" i="41"/>
  <c r="ME44" i="41" s="1"/>
  <c r="MF43" i="41"/>
  <c r="MF44" i="41" s="1"/>
  <c r="MG43" i="41"/>
  <c r="MH43" i="41"/>
  <c r="MH44" i="41" s="1"/>
  <c r="MI43" i="41"/>
  <c r="MJ43" i="41"/>
  <c r="MJ44" i="41" s="1"/>
  <c r="MK43" i="41"/>
  <c r="ML43" i="41"/>
  <c r="ML44" i="41" s="1"/>
  <c r="MM43" i="41"/>
  <c r="MM44" i="41" s="1"/>
  <c r="MN43" i="41"/>
  <c r="MN44" i="41" s="1"/>
  <c r="MO43" i="41"/>
  <c r="MP43" i="41"/>
  <c r="MP44" i="41" s="1"/>
  <c r="MQ43" i="41"/>
  <c r="MQ44" i="41" s="1"/>
  <c r="MR43" i="41"/>
  <c r="MR44" i="41" s="1"/>
  <c r="MS43" i="41"/>
  <c r="MT43" i="41"/>
  <c r="MT44" i="41" s="1"/>
  <c r="MU43" i="41"/>
  <c r="MU44" i="41" s="1"/>
  <c r="MV43" i="41"/>
  <c r="MV44" i="41" s="1"/>
  <c r="MW43" i="41"/>
  <c r="MX43" i="41"/>
  <c r="MX44" i="41" s="1"/>
  <c r="MY43" i="41"/>
  <c r="MZ43" i="41"/>
  <c r="MZ44" i="41" s="1"/>
  <c r="NA43" i="41"/>
  <c r="NB43" i="41"/>
  <c r="NB44" i="41" s="1"/>
  <c r="NC43" i="41"/>
  <c r="NC44" i="41" s="1"/>
  <c r="ND43" i="41"/>
  <c r="ND44" i="41" s="1"/>
  <c r="NE43" i="41"/>
  <c r="NF43" i="41"/>
  <c r="NF44" i="41" s="1"/>
  <c r="NG43" i="41"/>
  <c r="NG44" i="41" s="1"/>
  <c r="NH43" i="41"/>
  <c r="NI43" i="41"/>
  <c r="NJ43" i="41"/>
  <c r="NJ44" i="41" s="1"/>
  <c r="NK43" i="41"/>
  <c r="NK44" i="41" s="1"/>
  <c r="NL43" i="41"/>
  <c r="NL44" i="41" s="1"/>
  <c r="NM43" i="41"/>
  <c r="NN43" i="41"/>
  <c r="NN44" i="41" s="1"/>
  <c r="NO43" i="41"/>
  <c r="NP43" i="41"/>
  <c r="NP44" i="41" s="1"/>
  <c r="NQ43" i="41"/>
  <c r="NR43" i="41"/>
  <c r="NR44" i="41" s="1"/>
  <c r="NS43" i="41"/>
  <c r="NS44" i="41" s="1"/>
  <c r="NT43" i="41"/>
  <c r="NT44" i="41" s="1"/>
  <c r="NU43" i="41"/>
  <c r="NV43" i="41"/>
  <c r="NV44" i="41" s="1"/>
  <c r="NW43" i="41"/>
  <c r="NW44" i="41" s="1"/>
  <c r="NX43" i="41"/>
  <c r="NX44" i="41" s="1"/>
  <c r="NY43" i="41"/>
  <c r="NZ43" i="41"/>
  <c r="NZ44" i="41" s="1"/>
  <c r="OA43" i="41"/>
  <c r="OA44" i="41" s="1"/>
  <c r="OB43" i="41"/>
  <c r="OB44" i="41" s="1"/>
  <c r="OC43" i="41"/>
  <c r="OD43" i="41"/>
  <c r="OD44" i="41" s="1"/>
  <c r="OE43" i="41"/>
  <c r="OF43" i="41"/>
  <c r="OF44" i="41" s="1"/>
  <c r="OG43" i="41"/>
  <c r="OH43" i="41"/>
  <c r="OH44" i="41" s="1"/>
  <c r="OI43" i="41"/>
  <c r="OI44" i="41" s="1"/>
  <c r="OJ43" i="41"/>
  <c r="OK43" i="41"/>
  <c r="OL43" i="41"/>
  <c r="OL44" i="41" s="1"/>
  <c r="OM43" i="41"/>
  <c r="OM44" i="41" s="1"/>
  <c r="ON43" i="41"/>
  <c r="ON44" i="41" s="1"/>
  <c r="OO43" i="41"/>
  <c r="OP43" i="41"/>
  <c r="OP44" i="41" s="1"/>
  <c r="OQ43" i="41"/>
  <c r="OQ44" i="41" s="1"/>
  <c r="OR43" i="41"/>
  <c r="OR44" i="41" s="1"/>
  <c r="OS43" i="41"/>
  <c r="OT43" i="41"/>
  <c r="OT44" i="41" s="1"/>
  <c r="OU43" i="41"/>
  <c r="OV43" i="41"/>
  <c r="OV44" i="41" s="1"/>
  <c r="OW43" i="41"/>
  <c r="OX43" i="41"/>
  <c r="OX44" i="41" s="1"/>
  <c r="OY43" i="41"/>
  <c r="OY44" i="41" s="1"/>
  <c r="OZ43" i="41"/>
  <c r="OZ44" i="41" s="1"/>
  <c r="PA43" i="41"/>
  <c r="PB43" i="41"/>
  <c r="PB44" i="41" s="1"/>
  <c r="PC43" i="41"/>
  <c r="PC44" i="41" s="1"/>
  <c r="PD43" i="41"/>
  <c r="PD44" i="41" s="1"/>
  <c r="PE43" i="41"/>
  <c r="PF43" i="41"/>
  <c r="PF44" i="41" s="1"/>
  <c r="PG43" i="41"/>
  <c r="PG44" i="41" s="1"/>
  <c r="PH43" i="41"/>
  <c r="PH44" i="41" s="1"/>
  <c r="PI43" i="41"/>
  <c r="PJ43" i="41"/>
  <c r="PJ44" i="41" s="1"/>
  <c r="PK43" i="41"/>
  <c r="PL43" i="41"/>
  <c r="PL44" i="41" s="1"/>
  <c r="PM43" i="41"/>
  <c r="PN43" i="41"/>
  <c r="PN44" i="41" s="1"/>
  <c r="PO43" i="41"/>
  <c r="PO44" i="41" s="1"/>
  <c r="PP43" i="41"/>
  <c r="PP44" i="41" s="1"/>
  <c r="PQ43" i="41"/>
  <c r="PR43" i="41"/>
  <c r="PR44" i="41" s="1"/>
  <c r="PS43" i="41"/>
  <c r="PS44" i="41" s="1"/>
  <c r="PT43" i="41"/>
  <c r="PU43" i="41"/>
  <c r="PV43" i="41"/>
  <c r="PV44" i="41" s="1"/>
  <c r="PW43" i="41"/>
  <c r="PW44" i="41" s="1"/>
  <c r="PX43" i="41"/>
  <c r="PX44" i="41" s="1"/>
  <c r="PY43" i="41"/>
  <c r="PZ43" i="41"/>
  <c r="PZ44" i="41" s="1"/>
  <c r="QA43" i="41"/>
  <c r="QB43" i="41"/>
  <c r="QB44" i="41" s="1"/>
  <c r="QC43" i="41"/>
  <c r="QD43" i="41"/>
  <c r="QD44" i="41" s="1"/>
  <c r="QE43" i="41"/>
  <c r="QE44" i="41" s="1"/>
  <c r="QF43" i="41"/>
  <c r="QF44" i="41" s="1"/>
  <c r="QG43" i="41"/>
  <c r="QH43" i="41"/>
  <c r="QH44" i="41" s="1"/>
  <c r="QI43" i="41"/>
  <c r="QI44" i="41" s="1"/>
  <c r="QJ43" i="41"/>
  <c r="QJ44" i="41" s="1"/>
  <c r="QK43" i="41"/>
  <c r="QL43" i="41"/>
  <c r="QL44" i="41" s="1"/>
  <c r="QM43" i="41"/>
  <c r="QM44" i="41" s="1"/>
  <c r="QN43" i="41"/>
  <c r="QN44" i="41" s="1"/>
  <c r="QO43" i="41"/>
  <c r="QP43" i="41"/>
  <c r="QP44" i="41" s="1"/>
  <c r="QQ43" i="41"/>
  <c r="QR43" i="41"/>
  <c r="QR44" i="41" s="1"/>
  <c r="QS43" i="41"/>
  <c r="QT43" i="41"/>
  <c r="QT44" i="41" s="1"/>
  <c r="QU43" i="41"/>
  <c r="QU44" i="41" s="1"/>
  <c r="QV43" i="41"/>
  <c r="QW43" i="41"/>
  <c r="QX43" i="41"/>
  <c r="QX44" i="41" s="1"/>
  <c r="QY43" i="41"/>
  <c r="QY44" i="41" s="1"/>
  <c r="QZ43" i="41"/>
  <c r="QZ44" i="41" s="1"/>
  <c r="RA43" i="41"/>
  <c r="RB43" i="41"/>
  <c r="RB44" i="41" s="1"/>
  <c r="RC43" i="41"/>
  <c r="RC44" i="41" s="1"/>
  <c r="RD43" i="41"/>
  <c r="RD44" i="41" s="1"/>
  <c r="RE43" i="41"/>
  <c r="RF43" i="41"/>
  <c r="RF44" i="41" s="1"/>
  <c r="RG43" i="41"/>
  <c r="RH43" i="41"/>
  <c r="RH44" i="41" s="1"/>
  <c r="RI43" i="41"/>
  <c r="RJ43" i="41"/>
  <c r="RJ44" i="41" s="1"/>
  <c r="RK43" i="41"/>
  <c r="RK44" i="41" s="1"/>
  <c r="RL43" i="41"/>
  <c r="RL44" i="41" s="1"/>
  <c r="RM43" i="41"/>
  <c r="RN43" i="41"/>
  <c r="RN44" i="41" s="1"/>
  <c r="RO43" i="41"/>
  <c r="RO44" i="41" s="1"/>
  <c r="RP43" i="41"/>
  <c r="RP44" i="41" s="1"/>
  <c r="RQ43" i="41"/>
  <c r="RR43" i="41"/>
  <c r="RR44" i="41" s="1"/>
  <c r="RS43" i="41"/>
  <c r="RS44" i="41" s="1"/>
  <c r="RT43" i="41"/>
  <c r="RT44" i="41" s="1"/>
  <c r="RU43" i="41"/>
  <c r="RV43" i="41"/>
  <c r="RV44" i="41" s="1"/>
  <c r="RW43" i="41"/>
  <c r="RX43" i="41"/>
  <c r="RX44" i="41" s="1"/>
  <c r="RY43" i="41"/>
  <c r="RZ43" i="41"/>
  <c r="RZ44" i="41" s="1"/>
  <c r="SA43" i="41"/>
  <c r="SA44" i="41" s="1"/>
  <c r="SB43" i="41"/>
  <c r="SB44" i="41" s="1"/>
  <c r="SC43" i="41"/>
  <c r="SD43" i="41"/>
  <c r="SD44" i="41" s="1"/>
  <c r="SE43" i="41"/>
  <c r="SE44" i="41" s="1"/>
  <c r="SF43" i="41"/>
  <c r="SG43" i="41"/>
  <c r="SH43" i="41"/>
  <c r="SH44" i="41" s="1"/>
  <c r="SI43" i="41"/>
  <c r="SI44" i="41" s="1"/>
  <c r="SJ43" i="41"/>
  <c r="SJ44" i="41" s="1"/>
  <c r="SK43" i="41"/>
  <c r="SL43" i="41"/>
  <c r="SM43" i="41"/>
  <c r="SM44" i="41" s="1"/>
  <c r="I44" i="41"/>
  <c r="J44" i="41"/>
  <c r="M44" i="41"/>
  <c r="N44" i="41"/>
  <c r="Q44" i="41"/>
  <c r="R44" i="41"/>
  <c r="U44" i="41"/>
  <c r="V44" i="41"/>
  <c r="Y44" i="41"/>
  <c r="Z44" i="41"/>
  <c r="AB44" i="41"/>
  <c r="AC44" i="41"/>
  <c r="AD44" i="41"/>
  <c r="AG44" i="41"/>
  <c r="AH44" i="41"/>
  <c r="AK44" i="41"/>
  <c r="AL44" i="41"/>
  <c r="AO44" i="41"/>
  <c r="AP44" i="41"/>
  <c r="AS44" i="41"/>
  <c r="AT44" i="41"/>
  <c r="AW44" i="41"/>
  <c r="AX44" i="41"/>
  <c r="BA44" i="41"/>
  <c r="BB44" i="41"/>
  <c r="BE44" i="41"/>
  <c r="BF44" i="41"/>
  <c r="BH44" i="41"/>
  <c r="BI44" i="41"/>
  <c r="BJ44" i="41"/>
  <c r="BM44" i="41"/>
  <c r="BN44" i="41"/>
  <c r="BQ44" i="41"/>
  <c r="BR44" i="41"/>
  <c r="BU44" i="41"/>
  <c r="BV44" i="41"/>
  <c r="BY44" i="41"/>
  <c r="BZ44" i="41"/>
  <c r="CC44" i="41"/>
  <c r="CD44" i="41"/>
  <c r="CG44" i="41"/>
  <c r="CH44" i="41"/>
  <c r="CK44" i="41"/>
  <c r="CL44" i="41"/>
  <c r="CN44" i="41"/>
  <c r="CO44" i="41"/>
  <c r="CP44" i="41"/>
  <c r="CS44" i="41"/>
  <c r="CT44" i="41"/>
  <c r="CW44" i="41"/>
  <c r="CX44" i="41"/>
  <c r="DA44" i="41"/>
  <c r="DB44" i="41"/>
  <c r="DE44" i="41"/>
  <c r="DF44" i="41"/>
  <c r="DI44" i="41"/>
  <c r="DJ44" i="41"/>
  <c r="DM44" i="41"/>
  <c r="DN44" i="41"/>
  <c r="DQ44" i="41"/>
  <c r="DR44" i="41"/>
  <c r="DT44" i="41"/>
  <c r="DU44" i="41"/>
  <c r="DV44" i="41"/>
  <c r="DY44" i="41"/>
  <c r="DZ44" i="41"/>
  <c r="EC44" i="41"/>
  <c r="ED44" i="41"/>
  <c r="EG44" i="41"/>
  <c r="EH44" i="41"/>
  <c r="EK44" i="41"/>
  <c r="EL44" i="41"/>
  <c r="EO44" i="41"/>
  <c r="EP44" i="41"/>
  <c r="ES44" i="41"/>
  <c r="ET44" i="41"/>
  <c r="EW44" i="41"/>
  <c r="EX44" i="41"/>
  <c r="EZ44" i="41"/>
  <c r="FA44" i="41"/>
  <c r="FB44" i="41"/>
  <c r="FE44" i="41"/>
  <c r="FF44" i="41"/>
  <c r="FI44" i="41"/>
  <c r="FM44" i="41"/>
  <c r="FO44" i="41"/>
  <c r="FQ44" i="41"/>
  <c r="FU44" i="41"/>
  <c r="FX44" i="41"/>
  <c r="FY44" i="41"/>
  <c r="GC44" i="41"/>
  <c r="GE44" i="41"/>
  <c r="GG44" i="41"/>
  <c r="GK44" i="41"/>
  <c r="GO44" i="41"/>
  <c r="GS44" i="41"/>
  <c r="GU44" i="41"/>
  <c r="GW44" i="41"/>
  <c r="GZ44" i="41"/>
  <c r="HA44" i="41"/>
  <c r="HE44" i="41"/>
  <c r="HI44" i="41"/>
  <c r="HK44" i="41"/>
  <c r="HM44" i="41"/>
  <c r="HQ44" i="41"/>
  <c r="HU44" i="41"/>
  <c r="HY44" i="41"/>
  <c r="IA44" i="41"/>
  <c r="IC44" i="41"/>
  <c r="IG44" i="41"/>
  <c r="IJ44" i="41"/>
  <c r="IK44" i="41"/>
  <c r="IO44" i="41"/>
  <c r="IQ44" i="41"/>
  <c r="IS44" i="41"/>
  <c r="IW44" i="41"/>
  <c r="JA44" i="41"/>
  <c r="JE44" i="41"/>
  <c r="JG44" i="41"/>
  <c r="JI44" i="41"/>
  <c r="JL44" i="41"/>
  <c r="JM44" i="41"/>
  <c r="JQ44" i="41"/>
  <c r="JU44" i="41"/>
  <c r="JW44" i="41"/>
  <c r="JY44" i="41"/>
  <c r="KC44" i="41"/>
  <c r="KG44" i="41"/>
  <c r="KK44" i="41"/>
  <c r="KM44" i="41"/>
  <c r="KO44" i="41"/>
  <c r="KS44" i="41"/>
  <c r="KV44" i="41"/>
  <c r="KW44" i="41"/>
  <c r="LA44" i="41"/>
  <c r="LC44" i="41"/>
  <c r="LE44" i="41"/>
  <c r="LI44" i="41"/>
  <c r="LM44" i="41"/>
  <c r="LQ44" i="41"/>
  <c r="LS44" i="41"/>
  <c r="LU44" i="41"/>
  <c r="LX44" i="41"/>
  <c r="LY44" i="41"/>
  <c r="MC44" i="41"/>
  <c r="MG44" i="41"/>
  <c r="MI44" i="41"/>
  <c r="MK44" i="41"/>
  <c r="MO44" i="41"/>
  <c r="MS44" i="41"/>
  <c r="MW44" i="41"/>
  <c r="MY44" i="41"/>
  <c r="NA44" i="41"/>
  <c r="NE44" i="41"/>
  <c r="NH44" i="41"/>
  <c r="NI44" i="41"/>
  <c r="NM44" i="41"/>
  <c r="NO44" i="41"/>
  <c r="NQ44" i="41"/>
  <c r="NU44" i="41"/>
  <c r="NY44" i="41"/>
  <c r="OC44" i="41"/>
  <c r="OE44" i="41"/>
  <c r="OG44" i="41"/>
  <c r="OJ44" i="41"/>
  <c r="OK44" i="41"/>
  <c r="OO44" i="41"/>
  <c r="OS44" i="41"/>
  <c r="OU44" i="41"/>
  <c r="OW44" i="41"/>
  <c r="PA44" i="41"/>
  <c r="PE44" i="41"/>
  <c r="PI44" i="41"/>
  <c r="PK44" i="41"/>
  <c r="PM44" i="41"/>
  <c r="PQ44" i="41"/>
  <c r="PT44" i="41"/>
  <c r="PU44" i="41"/>
  <c r="PY44" i="41"/>
  <c r="QA44" i="41"/>
  <c r="QC44" i="41"/>
  <c r="QG44" i="41"/>
  <c r="QK44" i="41"/>
  <c r="QO44" i="41"/>
  <c r="QQ44" i="41"/>
  <c r="QS44" i="41"/>
  <c r="QV44" i="41"/>
  <c r="QW44" i="41"/>
  <c r="RA44" i="41"/>
  <c r="RE44" i="41"/>
  <c r="RG44" i="41"/>
  <c r="RI44" i="41"/>
  <c r="RM44" i="41"/>
  <c r="RQ44" i="41"/>
  <c r="RU44" i="41"/>
  <c r="RW44" i="41"/>
  <c r="RY44" i="41"/>
  <c r="SC44" i="41"/>
  <c r="SF44" i="41"/>
  <c r="SG44" i="41"/>
  <c r="SK44" i="41"/>
  <c r="SL44" i="41"/>
  <c r="I45" i="41"/>
  <c r="I46" i="41" s="1"/>
  <c r="J45" i="41"/>
  <c r="K45" i="41"/>
  <c r="L45" i="41"/>
  <c r="M45" i="41"/>
  <c r="M46" i="41" s="1"/>
  <c r="N45" i="41"/>
  <c r="O45" i="41"/>
  <c r="O46" i="41" s="1"/>
  <c r="P45" i="41"/>
  <c r="Q45" i="41"/>
  <c r="Q46" i="41" s="1"/>
  <c r="R45" i="41"/>
  <c r="S45" i="41"/>
  <c r="T45" i="41"/>
  <c r="U45" i="41"/>
  <c r="U46" i="41" s="1"/>
  <c r="V45" i="41"/>
  <c r="W45" i="41"/>
  <c r="W46" i="41" s="1"/>
  <c r="X45" i="41"/>
  <c r="Y45" i="41"/>
  <c r="Y46" i="41" s="1"/>
  <c r="Z45" i="41"/>
  <c r="AA45" i="41"/>
  <c r="AB45" i="41"/>
  <c r="AC45" i="41"/>
  <c r="AC46" i="41" s="1"/>
  <c r="AD45" i="41"/>
  <c r="AE45" i="41"/>
  <c r="AE46" i="41" s="1"/>
  <c r="AF45" i="41"/>
  <c r="AG45" i="41"/>
  <c r="AG46" i="41" s="1"/>
  <c r="AH45" i="41"/>
  <c r="AI45" i="41"/>
  <c r="AJ45" i="41"/>
  <c r="AK45" i="41"/>
  <c r="AK46" i="41" s="1"/>
  <c r="AL45" i="41"/>
  <c r="AM45" i="41"/>
  <c r="AM46" i="41" s="1"/>
  <c r="AN45" i="41"/>
  <c r="AO45" i="41"/>
  <c r="AO46" i="41" s="1"/>
  <c r="AP45" i="41"/>
  <c r="AQ45" i="41"/>
  <c r="AR45" i="41"/>
  <c r="AS45" i="41"/>
  <c r="AS46" i="41" s="1"/>
  <c r="AT45" i="41"/>
  <c r="AU45" i="41"/>
  <c r="AU46" i="41" s="1"/>
  <c r="AV45" i="41"/>
  <c r="AW45" i="41"/>
  <c r="AW46" i="41" s="1"/>
  <c r="AX45" i="41"/>
  <c r="AY45" i="41"/>
  <c r="AY46" i="41" s="1"/>
  <c r="AZ45" i="41"/>
  <c r="BA45" i="41"/>
  <c r="BA46" i="41" s="1"/>
  <c r="BB45" i="41"/>
  <c r="BC45" i="41"/>
  <c r="BC46" i="41" s="1"/>
  <c r="BD45" i="41"/>
  <c r="BE45" i="41"/>
  <c r="BE46" i="41" s="1"/>
  <c r="BF45" i="41"/>
  <c r="BG45" i="41"/>
  <c r="BH45" i="41"/>
  <c r="BI45" i="41"/>
  <c r="BI46" i="41" s="1"/>
  <c r="BJ45" i="41"/>
  <c r="BK45" i="41"/>
  <c r="BK46" i="41" s="1"/>
  <c r="BL45" i="41"/>
  <c r="BM45" i="41"/>
  <c r="BM46" i="41" s="1"/>
  <c r="BN45" i="41"/>
  <c r="BO45" i="41"/>
  <c r="BP45" i="41"/>
  <c r="BQ45" i="41"/>
  <c r="BQ46" i="41" s="1"/>
  <c r="BR45" i="41"/>
  <c r="BS45" i="41"/>
  <c r="BS46" i="41" s="1"/>
  <c r="BT45" i="41"/>
  <c r="BU45" i="41"/>
  <c r="BU46" i="41" s="1"/>
  <c r="BV45" i="41"/>
  <c r="BW45" i="41"/>
  <c r="BX45" i="41"/>
  <c r="BY45" i="41"/>
  <c r="BY46" i="41" s="1"/>
  <c r="BZ45" i="41"/>
  <c r="CA45" i="41"/>
  <c r="CA46" i="41" s="1"/>
  <c r="CB45" i="41"/>
  <c r="CC45" i="41"/>
  <c r="CC46" i="41" s="1"/>
  <c r="CD45" i="41"/>
  <c r="CE45" i="41"/>
  <c r="CE46" i="41" s="1"/>
  <c r="CF45" i="41"/>
  <c r="CG45" i="41"/>
  <c r="CG46" i="41" s="1"/>
  <c r="CH45" i="41"/>
  <c r="CI45" i="41"/>
  <c r="CI46" i="41" s="1"/>
  <c r="CJ45" i="41"/>
  <c r="CK45" i="41"/>
  <c r="CK46" i="41" s="1"/>
  <c r="CL45" i="41"/>
  <c r="CM45" i="41"/>
  <c r="CN45" i="41"/>
  <c r="CO45" i="41"/>
  <c r="CO46" i="41" s="1"/>
  <c r="CP45" i="41"/>
  <c r="CQ45" i="41"/>
  <c r="CQ46" i="41" s="1"/>
  <c r="CR45" i="41"/>
  <c r="CS45" i="41"/>
  <c r="CS46" i="41" s="1"/>
  <c r="CT45" i="41"/>
  <c r="CU45" i="41"/>
  <c r="CV45" i="41"/>
  <c r="CW45" i="41"/>
  <c r="CW46" i="41" s="1"/>
  <c r="CX45" i="41"/>
  <c r="CY45" i="41"/>
  <c r="CY46" i="41" s="1"/>
  <c r="CZ45" i="41"/>
  <c r="DA45" i="41"/>
  <c r="DA46" i="41" s="1"/>
  <c r="DB45" i="41"/>
  <c r="DC45" i="41"/>
  <c r="DD45" i="41"/>
  <c r="DE45" i="41"/>
  <c r="DE46" i="41" s="1"/>
  <c r="DF45" i="41"/>
  <c r="DG45" i="41"/>
  <c r="DG46" i="41" s="1"/>
  <c r="DH45" i="41"/>
  <c r="DI45" i="41"/>
  <c r="DI46" i="41" s="1"/>
  <c r="DJ45" i="41"/>
  <c r="DK45" i="41"/>
  <c r="DK46" i="41" s="1"/>
  <c r="DL45" i="41"/>
  <c r="DM45" i="41"/>
  <c r="DM46" i="41" s="1"/>
  <c r="DN45" i="41"/>
  <c r="DO45" i="41"/>
  <c r="DO46" i="41" s="1"/>
  <c r="DP45" i="41"/>
  <c r="DQ45" i="41"/>
  <c r="DQ46" i="41" s="1"/>
  <c r="DR45" i="41"/>
  <c r="DS45" i="41"/>
  <c r="DT45" i="41"/>
  <c r="DU45" i="41"/>
  <c r="DU46" i="41" s="1"/>
  <c r="DV45" i="41"/>
  <c r="DW45" i="41"/>
  <c r="DW46" i="41" s="1"/>
  <c r="DX45" i="41"/>
  <c r="DY45" i="41"/>
  <c r="DY46" i="41" s="1"/>
  <c r="DZ45" i="41"/>
  <c r="EA45" i="41"/>
  <c r="EB45" i="41"/>
  <c r="EC45" i="41"/>
  <c r="EC46" i="41" s="1"/>
  <c r="ED45" i="41"/>
  <c r="EE45" i="41"/>
  <c r="EE46" i="41" s="1"/>
  <c r="EF45" i="41"/>
  <c r="EG45" i="41"/>
  <c r="EG46" i="41" s="1"/>
  <c r="EH45" i="41"/>
  <c r="EI45" i="41"/>
  <c r="EJ45" i="41"/>
  <c r="EK45" i="41"/>
  <c r="EK46" i="41" s="1"/>
  <c r="EL45" i="41"/>
  <c r="EM45" i="41"/>
  <c r="EM46" i="41" s="1"/>
  <c r="EN45" i="41"/>
  <c r="EO45" i="41"/>
  <c r="EO46" i="41" s="1"/>
  <c r="EP45" i="41"/>
  <c r="EQ45" i="41"/>
  <c r="EQ46" i="41" s="1"/>
  <c r="ER45" i="41"/>
  <c r="ES45" i="41"/>
  <c r="ES46" i="41" s="1"/>
  <c r="ET45" i="41"/>
  <c r="EU45" i="41"/>
  <c r="EU46" i="41" s="1"/>
  <c r="EV45" i="41"/>
  <c r="EW45" i="41"/>
  <c r="EW46" i="41" s="1"/>
  <c r="EX45" i="41"/>
  <c r="EY45" i="41"/>
  <c r="EZ45" i="41"/>
  <c r="FA45" i="41"/>
  <c r="FA46" i="41" s="1"/>
  <c r="FB45" i="41"/>
  <c r="FC45" i="41"/>
  <c r="FC46" i="41" s="1"/>
  <c r="FD45" i="41"/>
  <c r="FE45" i="41"/>
  <c r="FE46" i="41" s="1"/>
  <c r="FF45" i="41"/>
  <c r="FG45" i="41"/>
  <c r="FH45" i="41"/>
  <c r="FI45" i="41"/>
  <c r="FI46" i="41" s="1"/>
  <c r="FJ45" i="41"/>
  <c r="FK45" i="41"/>
  <c r="FK46" i="41" s="1"/>
  <c r="FL45" i="41"/>
  <c r="FM45" i="41"/>
  <c r="FM46" i="41" s="1"/>
  <c r="FN45" i="41"/>
  <c r="FO45" i="41"/>
  <c r="FP45" i="41"/>
  <c r="FQ45" i="41"/>
  <c r="FQ46" i="41" s="1"/>
  <c r="FR45" i="41"/>
  <c r="FS45" i="41"/>
  <c r="FS46" i="41" s="1"/>
  <c r="FT45" i="41"/>
  <c r="FU45" i="41"/>
  <c r="FU46" i="41" s="1"/>
  <c r="FV45" i="41"/>
  <c r="FW45" i="41"/>
  <c r="FW46" i="41" s="1"/>
  <c r="FX45" i="41"/>
  <c r="FY45" i="41"/>
  <c r="FY46" i="41" s="1"/>
  <c r="FZ45" i="41"/>
  <c r="GA45" i="41"/>
  <c r="GA46" i="41" s="1"/>
  <c r="GB45" i="41"/>
  <c r="GC45" i="41"/>
  <c r="GC46" i="41" s="1"/>
  <c r="GD45" i="41"/>
  <c r="GE45" i="41"/>
  <c r="GF45" i="41"/>
  <c r="GG45" i="41"/>
  <c r="GG46" i="41" s="1"/>
  <c r="GH45" i="41"/>
  <c r="GI45" i="41"/>
  <c r="GI46" i="41" s="1"/>
  <c r="GJ45" i="41"/>
  <c r="GK45" i="41"/>
  <c r="GK46" i="41" s="1"/>
  <c r="GL45" i="41"/>
  <c r="GM45" i="41"/>
  <c r="GN45" i="41"/>
  <c r="GO45" i="41"/>
  <c r="GO46" i="41" s="1"/>
  <c r="GP45" i="41"/>
  <c r="GQ45" i="41"/>
  <c r="GQ46" i="41" s="1"/>
  <c r="GR45" i="41"/>
  <c r="GS45" i="41"/>
  <c r="GS46" i="41" s="1"/>
  <c r="GT45" i="41"/>
  <c r="GU45" i="41"/>
  <c r="GV45" i="41"/>
  <c r="GW45" i="41"/>
  <c r="GW46" i="41" s="1"/>
  <c r="GX45" i="41"/>
  <c r="GY45" i="41"/>
  <c r="GY46" i="41" s="1"/>
  <c r="GZ45" i="41"/>
  <c r="HA45" i="41"/>
  <c r="HA46" i="41" s="1"/>
  <c r="HB45" i="41"/>
  <c r="HC45" i="41"/>
  <c r="HC46" i="41" s="1"/>
  <c r="HD45" i="41"/>
  <c r="HE45" i="41"/>
  <c r="HE46" i="41" s="1"/>
  <c r="HF45" i="41"/>
  <c r="HG45" i="41"/>
  <c r="HG46" i="41" s="1"/>
  <c r="HH45" i="41"/>
  <c r="HI45" i="41"/>
  <c r="HI46" i="41" s="1"/>
  <c r="HJ45" i="41"/>
  <c r="HK45" i="41"/>
  <c r="HL45" i="41"/>
  <c r="HM45" i="41"/>
  <c r="HM46" i="41" s="1"/>
  <c r="HN45" i="41"/>
  <c r="HO45" i="41"/>
  <c r="HO46" i="41" s="1"/>
  <c r="HP45" i="41"/>
  <c r="HQ45" i="41"/>
  <c r="HQ46" i="41" s="1"/>
  <c r="HR45" i="41"/>
  <c r="HS45" i="41"/>
  <c r="HT45" i="41"/>
  <c r="HU45" i="41"/>
  <c r="HU46" i="41" s="1"/>
  <c r="HV45" i="41"/>
  <c r="HW45" i="41"/>
  <c r="HW46" i="41" s="1"/>
  <c r="HX45" i="41"/>
  <c r="HY45" i="41"/>
  <c r="HY46" i="41" s="1"/>
  <c r="HZ45" i="41"/>
  <c r="IA45" i="41"/>
  <c r="IB45" i="41"/>
  <c r="IC45" i="41"/>
  <c r="IC46" i="41" s="1"/>
  <c r="ID45" i="41"/>
  <c r="IE45" i="41"/>
  <c r="IE46" i="41" s="1"/>
  <c r="IF45" i="41"/>
  <c r="IG45" i="41"/>
  <c r="IG46" i="41" s="1"/>
  <c r="IH45" i="41"/>
  <c r="II45" i="41"/>
  <c r="II46" i="41" s="1"/>
  <c r="IJ45" i="41"/>
  <c r="IK45" i="41"/>
  <c r="IK46" i="41" s="1"/>
  <c r="IL45" i="41"/>
  <c r="IM45" i="41"/>
  <c r="IM46" i="41" s="1"/>
  <c r="IN45" i="41"/>
  <c r="IO45" i="41"/>
  <c r="IO46" i="41" s="1"/>
  <c r="IP45" i="41"/>
  <c r="IQ45" i="41"/>
  <c r="IR45" i="41"/>
  <c r="IS45" i="41"/>
  <c r="IS46" i="41" s="1"/>
  <c r="IT45" i="41"/>
  <c r="IU45" i="41"/>
  <c r="IU46" i="41" s="1"/>
  <c r="IV45" i="41"/>
  <c r="IW45" i="41"/>
  <c r="IW46" i="41" s="1"/>
  <c r="IX45" i="41"/>
  <c r="IY45" i="41"/>
  <c r="IZ45" i="41"/>
  <c r="JA45" i="41"/>
  <c r="JA46" i="41" s="1"/>
  <c r="JB45" i="41"/>
  <c r="JC45" i="41"/>
  <c r="JC46" i="41" s="1"/>
  <c r="JD45" i="41"/>
  <c r="JE45" i="41"/>
  <c r="JE46" i="41" s="1"/>
  <c r="JF45" i="41"/>
  <c r="JG45" i="41"/>
  <c r="JH45" i="41"/>
  <c r="JI45" i="41"/>
  <c r="JI46" i="41" s="1"/>
  <c r="JJ45" i="41"/>
  <c r="JK45" i="41"/>
  <c r="JK46" i="41" s="1"/>
  <c r="JL45" i="41"/>
  <c r="JM45" i="41"/>
  <c r="JM46" i="41" s="1"/>
  <c r="JN45" i="41"/>
  <c r="JO45" i="41"/>
  <c r="JO46" i="41" s="1"/>
  <c r="JP45" i="41"/>
  <c r="JQ45" i="41"/>
  <c r="JQ46" i="41" s="1"/>
  <c r="JR45" i="41"/>
  <c r="JS45" i="41"/>
  <c r="JS46" i="41" s="1"/>
  <c r="JT45" i="41"/>
  <c r="JU45" i="41"/>
  <c r="JU46" i="41" s="1"/>
  <c r="JV45" i="41"/>
  <c r="JW45" i="41"/>
  <c r="JX45" i="41"/>
  <c r="JY45" i="41"/>
  <c r="JY46" i="41" s="1"/>
  <c r="JZ45" i="41"/>
  <c r="KA45" i="41"/>
  <c r="KA46" i="41" s="1"/>
  <c r="KB45" i="41"/>
  <c r="KC45" i="41"/>
  <c r="KC46" i="41" s="1"/>
  <c r="KD45" i="41"/>
  <c r="KE45" i="41"/>
  <c r="KF45" i="41"/>
  <c r="KG45" i="41"/>
  <c r="KG46" i="41" s="1"/>
  <c r="KH45" i="41"/>
  <c r="KI45" i="41"/>
  <c r="KI46" i="41" s="1"/>
  <c r="KJ45" i="41"/>
  <c r="KK45" i="41"/>
  <c r="KK46" i="41" s="1"/>
  <c r="KL45" i="41"/>
  <c r="KM45" i="41"/>
  <c r="KN45" i="41"/>
  <c r="KO45" i="41"/>
  <c r="KO46" i="41" s="1"/>
  <c r="KP45" i="41"/>
  <c r="KQ45" i="41"/>
  <c r="KQ46" i="41" s="1"/>
  <c r="KR45" i="41"/>
  <c r="KS45" i="41"/>
  <c r="KS46" i="41" s="1"/>
  <c r="KT45" i="41"/>
  <c r="KU45" i="41"/>
  <c r="KU46" i="41" s="1"/>
  <c r="KV45" i="41"/>
  <c r="KW45" i="41"/>
  <c r="KW46" i="41" s="1"/>
  <c r="KX45" i="41"/>
  <c r="KY45" i="41"/>
  <c r="KY46" i="41" s="1"/>
  <c r="KZ45" i="41"/>
  <c r="LA45" i="41"/>
  <c r="LA46" i="41" s="1"/>
  <c r="LB45" i="41"/>
  <c r="LC45" i="41"/>
  <c r="LD45" i="41"/>
  <c r="LE45" i="41"/>
  <c r="LE46" i="41" s="1"/>
  <c r="LF45" i="41"/>
  <c r="LG45" i="41"/>
  <c r="LG46" i="41" s="1"/>
  <c r="LH45" i="41"/>
  <c r="LI45" i="41"/>
  <c r="LI46" i="41" s="1"/>
  <c r="LJ45" i="41"/>
  <c r="LK45" i="41"/>
  <c r="LL45" i="41"/>
  <c r="LM45" i="41"/>
  <c r="LM46" i="41" s="1"/>
  <c r="LN45" i="41"/>
  <c r="LO45" i="41"/>
  <c r="LO46" i="41" s="1"/>
  <c r="LP45" i="41"/>
  <c r="LQ45" i="41"/>
  <c r="LQ46" i="41" s="1"/>
  <c r="LR45" i="41"/>
  <c r="LS45" i="41"/>
  <c r="LT45" i="41"/>
  <c r="LU45" i="41"/>
  <c r="LU46" i="41" s="1"/>
  <c r="LV45" i="41"/>
  <c r="LW45" i="41"/>
  <c r="LW46" i="41" s="1"/>
  <c r="LX45" i="41"/>
  <c r="LY45" i="41"/>
  <c r="LY46" i="41" s="1"/>
  <c r="LZ45" i="41"/>
  <c r="MA45" i="41"/>
  <c r="MA46" i="41" s="1"/>
  <c r="MB45" i="41"/>
  <c r="MC45" i="41"/>
  <c r="MC46" i="41" s="1"/>
  <c r="MD45" i="41"/>
  <c r="ME45" i="41"/>
  <c r="ME46" i="41" s="1"/>
  <c r="MF45" i="41"/>
  <c r="MG45" i="41"/>
  <c r="MG46" i="41" s="1"/>
  <c r="MH45" i="41"/>
  <c r="MI45" i="41"/>
  <c r="MJ45" i="41"/>
  <c r="MK45" i="41"/>
  <c r="MK46" i="41" s="1"/>
  <c r="ML45" i="41"/>
  <c r="MM45" i="41"/>
  <c r="MM46" i="41" s="1"/>
  <c r="MN45" i="41"/>
  <c r="MO45" i="41"/>
  <c r="MO46" i="41" s="1"/>
  <c r="MP45" i="41"/>
  <c r="MQ45" i="41"/>
  <c r="MR45" i="41"/>
  <c r="MS45" i="41"/>
  <c r="MS46" i="41" s="1"/>
  <c r="MT45" i="41"/>
  <c r="MU45" i="41"/>
  <c r="MU46" i="41" s="1"/>
  <c r="MV45" i="41"/>
  <c r="MW45" i="41"/>
  <c r="MW46" i="41" s="1"/>
  <c r="MX45" i="41"/>
  <c r="MY45" i="41"/>
  <c r="MZ45" i="41"/>
  <c r="NA45" i="41"/>
  <c r="NA46" i="41" s="1"/>
  <c r="NB45" i="41"/>
  <c r="NC45" i="41"/>
  <c r="NC46" i="41" s="1"/>
  <c r="ND45" i="41"/>
  <c r="NE45" i="41"/>
  <c r="NE46" i="41" s="1"/>
  <c r="NF45" i="41"/>
  <c r="NG45" i="41"/>
  <c r="NG46" i="41" s="1"/>
  <c r="NH45" i="41"/>
  <c r="NI45" i="41"/>
  <c r="NI46" i="41" s="1"/>
  <c r="NJ45" i="41"/>
  <c r="NK45" i="41"/>
  <c r="NK46" i="41" s="1"/>
  <c r="NL45" i="41"/>
  <c r="NM45" i="41"/>
  <c r="NM46" i="41" s="1"/>
  <c r="NN45" i="41"/>
  <c r="NO45" i="41"/>
  <c r="NP45" i="41"/>
  <c r="NQ45" i="41"/>
  <c r="NQ46" i="41" s="1"/>
  <c r="NR45" i="41"/>
  <c r="NS45" i="41"/>
  <c r="NS46" i="41" s="1"/>
  <c r="NT45" i="41"/>
  <c r="NU45" i="41"/>
  <c r="NU46" i="41" s="1"/>
  <c r="NV45" i="41"/>
  <c r="NW45" i="41"/>
  <c r="NX45" i="41"/>
  <c r="NY45" i="41"/>
  <c r="NY46" i="41" s="1"/>
  <c r="NZ45" i="41"/>
  <c r="OA45" i="41"/>
  <c r="OA46" i="41" s="1"/>
  <c r="OB45" i="41"/>
  <c r="OC45" i="41"/>
  <c r="OC46" i="41" s="1"/>
  <c r="OD45" i="41"/>
  <c r="OE45" i="41"/>
  <c r="OF45" i="41"/>
  <c r="OG45" i="41"/>
  <c r="OG46" i="41" s="1"/>
  <c r="OH45" i="41"/>
  <c r="OI45" i="41"/>
  <c r="OI46" i="41" s="1"/>
  <c r="OJ45" i="41"/>
  <c r="OK45" i="41"/>
  <c r="OK46" i="41" s="1"/>
  <c r="OL45" i="41"/>
  <c r="OM45" i="41"/>
  <c r="OM46" i="41" s="1"/>
  <c r="ON45" i="41"/>
  <c r="OO45" i="41"/>
  <c r="OO46" i="41" s="1"/>
  <c r="OP45" i="41"/>
  <c r="OQ45" i="41"/>
  <c r="OQ46" i="41" s="1"/>
  <c r="OR45" i="41"/>
  <c r="OS45" i="41"/>
  <c r="OS46" i="41" s="1"/>
  <c r="OT45" i="41"/>
  <c r="OU45" i="41"/>
  <c r="OV45" i="41"/>
  <c r="OW45" i="41"/>
  <c r="OW46" i="41" s="1"/>
  <c r="OX45" i="41"/>
  <c r="OY45" i="41"/>
  <c r="OY46" i="41" s="1"/>
  <c r="OZ45" i="41"/>
  <c r="PA45" i="41"/>
  <c r="PA46" i="41" s="1"/>
  <c r="PB45" i="41"/>
  <c r="PC45" i="41"/>
  <c r="PD45" i="41"/>
  <c r="PE45" i="41"/>
  <c r="PE46" i="41" s="1"/>
  <c r="PF45" i="41"/>
  <c r="PG45" i="41"/>
  <c r="PG46" i="41" s="1"/>
  <c r="PH45" i="41"/>
  <c r="PI45" i="41"/>
  <c r="PI46" i="41" s="1"/>
  <c r="PJ45" i="41"/>
  <c r="PK45" i="41"/>
  <c r="PL45" i="41"/>
  <c r="PM45" i="41"/>
  <c r="PM46" i="41" s="1"/>
  <c r="PN45" i="41"/>
  <c r="PO45" i="41"/>
  <c r="PO46" i="41" s="1"/>
  <c r="PP45" i="41"/>
  <c r="PQ45" i="41"/>
  <c r="PQ46" i="41" s="1"/>
  <c r="PR45" i="41"/>
  <c r="PS45" i="41"/>
  <c r="PS46" i="41" s="1"/>
  <c r="PT45" i="41"/>
  <c r="PU45" i="41"/>
  <c r="PU46" i="41" s="1"/>
  <c r="PV45" i="41"/>
  <c r="PW45" i="41"/>
  <c r="PW46" i="41" s="1"/>
  <c r="PX45" i="41"/>
  <c r="PY45" i="41"/>
  <c r="PY46" i="41" s="1"/>
  <c r="PZ45" i="41"/>
  <c r="QA45" i="41"/>
  <c r="QB45" i="41"/>
  <c r="QC45" i="41"/>
  <c r="QC46" i="41" s="1"/>
  <c r="QD45" i="41"/>
  <c r="QE45" i="41"/>
  <c r="QE46" i="41" s="1"/>
  <c r="QF45" i="41"/>
  <c r="QG45" i="41"/>
  <c r="QG46" i="41" s="1"/>
  <c r="QH45" i="41"/>
  <c r="QI45" i="41"/>
  <c r="QJ45" i="41"/>
  <c r="QK45" i="41"/>
  <c r="QK46" i="41" s="1"/>
  <c r="QL45" i="41"/>
  <c r="QM45" i="41"/>
  <c r="QM46" i="41" s="1"/>
  <c r="QN45" i="41"/>
  <c r="QO45" i="41"/>
  <c r="QO46" i="41" s="1"/>
  <c r="QP45" i="41"/>
  <c r="QQ45" i="41"/>
  <c r="QR45" i="41"/>
  <c r="QS45" i="41"/>
  <c r="QS46" i="41" s="1"/>
  <c r="QT45" i="41"/>
  <c r="QU45" i="41"/>
  <c r="QU46" i="41" s="1"/>
  <c r="QV45" i="41"/>
  <c r="QW45" i="41"/>
  <c r="QW46" i="41" s="1"/>
  <c r="QX45" i="41"/>
  <c r="QY45" i="41"/>
  <c r="QY46" i="41" s="1"/>
  <c r="QZ45" i="41"/>
  <c r="RA45" i="41"/>
  <c r="RA46" i="41" s="1"/>
  <c r="RB45" i="41"/>
  <c r="RC45" i="41"/>
  <c r="RC46" i="41" s="1"/>
  <c r="RD45" i="41"/>
  <c r="RE45" i="41"/>
  <c r="RE46" i="41" s="1"/>
  <c r="RF45" i="41"/>
  <c r="RG45" i="41"/>
  <c r="RH45" i="41"/>
  <c r="RI45" i="41"/>
  <c r="RI46" i="41" s="1"/>
  <c r="RJ45" i="41"/>
  <c r="RK45" i="41"/>
  <c r="RK46" i="41" s="1"/>
  <c r="RL45" i="41"/>
  <c r="RM45" i="41"/>
  <c r="RM46" i="41" s="1"/>
  <c r="RN45" i="41"/>
  <c r="RO45" i="41"/>
  <c r="RP45" i="41"/>
  <c r="RQ45" i="41"/>
  <c r="RQ46" i="41" s="1"/>
  <c r="RR45" i="41"/>
  <c r="RS45" i="41"/>
  <c r="RS46" i="41" s="1"/>
  <c r="RT45" i="41"/>
  <c r="RU45" i="41"/>
  <c r="RU46" i="41" s="1"/>
  <c r="RV45" i="41"/>
  <c r="RW45" i="41"/>
  <c r="RX45" i="41"/>
  <c r="RY45" i="41"/>
  <c r="RY46" i="41" s="1"/>
  <c r="RZ45" i="41"/>
  <c r="SA45" i="41"/>
  <c r="SA46" i="41" s="1"/>
  <c r="SB45" i="41"/>
  <c r="SC45" i="41"/>
  <c r="SC46" i="41" s="1"/>
  <c r="SD45" i="41"/>
  <c r="SE45" i="41"/>
  <c r="SE46" i="41" s="1"/>
  <c r="SF45" i="41"/>
  <c r="SG45" i="41"/>
  <c r="SG46" i="41" s="1"/>
  <c r="SH45" i="41"/>
  <c r="SI45" i="41"/>
  <c r="SI46" i="41" s="1"/>
  <c r="SJ45" i="41"/>
  <c r="SK45" i="41"/>
  <c r="SK46" i="41" s="1"/>
  <c r="SL45" i="41"/>
  <c r="SM45" i="41"/>
  <c r="J46" i="41"/>
  <c r="K46" i="41"/>
  <c r="L46" i="41"/>
  <c r="N46" i="41"/>
  <c r="P46" i="41"/>
  <c r="R46" i="41"/>
  <c r="S46" i="41"/>
  <c r="T46" i="41"/>
  <c r="V46" i="41"/>
  <c r="X46" i="41"/>
  <c r="Z46" i="41"/>
  <c r="AA46" i="41"/>
  <c r="AB46" i="41"/>
  <c r="AD46" i="41"/>
  <c r="AF46" i="41"/>
  <c r="AH46" i="41"/>
  <c r="AI46" i="41"/>
  <c r="AJ46" i="41"/>
  <c r="AL46" i="41"/>
  <c r="AN46" i="41"/>
  <c r="AP46" i="41"/>
  <c r="AQ46" i="41"/>
  <c r="AR46" i="41"/>
  <c r="AT46" i="41"/>
  <c r="AV46" i="41"/>
  <c r="AX46" i="41"/>
  <c r="AZ46" i="41"/>
  <c r="BB46" i="41"/>
  <c r="BD46" i="41"/>
  <c r="BF46" i="41"/>
  <c r="BG46" i="41"/>
  <c r="BH46" i="41"/>
  <c r="BJ46" i="41"/>
  <c r="BL46" i="41"/>
  <c r="BN46" i="41"/>
  <c r="BO46" i="41"/>
  <c r="BP46" i="41"/>
  <c r="BR46" i="41"/>
  <c r="BT46" i="41"/>
  <c r="BV46" i="41"/>
  <c r="BW46" i="41"/>
  <c r="BX46" i="41"/>
  <c r="BZ46" i="41"/>
  <c r="CB46" i="41"/>
  <c r="CD46" i="41"/>
  <c r="CF46" i="41"/>
  <c r="CH46" i="41"/>
  <c r="CJ46" i="41"/>
  <c r="CL46" i="41"/>
  <c r="CM46" i="41"/>
  <c r="CN46" i="41"/>
  <c r="CP46" i="41"/>
  <c r="CR46" i="41"/>
  <c r="CT46" i="41"/>
  <c r="CU46" i="41"/>
  <c r="CV46" i="41"/>
  <c r="CX46" i="41"/>
  <c r="CZ46" i="41"/>
  <c r="DB46" i="41"/>
  <c r="DC46" i="41"/>
  <c r="DD46" i="41"/>
  <c r="DF46" i="41"/>
  <c r="DH46" i="41"/>
  <c r="DJ46" i="41"/>
  <c r="DL46" i="41"/>
  <c r="DN46" i="41"/>
  <c r="DP46" i="41"/>
  <c r="DR46" i="41"/>
  <c r="DS46" i="41"/>
  <c r="DT46" i="41"/>
  <c r="DV46" i="41"/>
  <c r="DX46" i="41"/>
  <c r="DZ46" i="41"/>
  <c r="EA46" i="41"/>
  <c r="EB46" i="41"/>
  <c r="ED46" i="41"/>
  <c r="EF46" i="41"/>
  <c r="EH46" i="41"/>
  <c r="EI46" i="41"/>
  <c r="EJ46" i="41"/>
  <c r="EL46" i="41"/>
  <c r="EN46" i="41"/>
  <c r="EP46" i="41"/>
  <c r="ER46" i="41"/>
  <c r="ET46" i="41"/>
  <c r="EV46" i="41"/>
  <c r="EX46" i="41"/>
  <c r="EY46" i="41"/>
  <c r="EZ46" i="41"/>
  <c r="FB46" i="41"/>
  <c r="FD46" i="41"/>
  <c r="FF46" i="41"/>
  <c r="FG46" i="41"/>
  <c r="FH46" i="41"/>
  <c r="FJ46" i="41"/>
  <c r="FL46" i="41"/>
  <c r="FN46" i="41"/>
  <c r="FO46" i="41"/>
  <c r="FP46" i="41"/>
  <c r="FR46" i="41"/>
  <c r="FT46" i="41"/>
  <c r="FV46" i="41"/>
  <c r="FX46" i="41"/>
  <c r="FZ46" i="41"/>
  <c r="GB46" i="41"/>
  <c r="GD46" i="41"/>
  <c r="GE46" i="41"/>
  <c r="GF46" i="41"/>
  <c r="GH46" i="41"/>
  <c r="GJ46" i="41"/>
  <c r="GL46" i="41"/>
  <c r="GM46" i="41"/>
  <c r="GN46" i="41"/>
  <c r="GP46" i="41"/>
  <c r="GR46" i="41"/>
  <c r="GT46" i="41"/>
  <c r="GU46" i="41"/>
  <c r="GV46" i="41"/>
  <c r="GX46" i="41"/>
  <c r="GZ46" i="41"/>
  <c r="HB46" i="41"/>
  <c r="HD46" i="41"/>
  <c r="HF46" i="41"/>
  <c r="HH46" i="41"/>
  <c r="HJ46" i="41"/>
  <c r="HK46" i="41"/>
  <c r="HL46" i="41"/>
  <c r="HN46" i="41"/>
  <c r="HP46" i="41"/>
  <c r="HR46" i="41"/>
  <c r="HS46" i="41"/>
  <c r="HT46" i="41"/>
  <c r="HV46" i="41"/>
  <c r="HX46" i="41"/>
  <c r="HZ46" i="41"/>
  <c r="IA46" i="41"/>
  <c r="IB46" i="41"/>
  <c r="ID46" i="41"/>
  <c r="IF46" i="41"/>
  <c r="IH46" i="41"/>
  <c r="IJ46" i="41"/>
  <c r="IL46" i="41"/>
  <c r="IN46" i="41"/>
  <c r="IP46" i="41"/>
  <c r="IQ46" i="41"/>
  <c r="IR46" i="41"/>
  <c r="IT46" i="41"/>
  <c r="IV46" i="41"/>
  <c r="IX46" i="41"/>
  <c r="IY46" i="41"/>
  <c r="IZ46" i="41"/>
  <c r="JB46" i="41"/>
  <c r="JD46" i="41"/>
  <c r="JF46" i="41"/>
  <c r="JG46" i="41"/>
  <c r="JH46" i="41"/>
  <c r="JJ46" i="41"/>
  <c r="JL46" i="41"/>
  <c r="JN46" i="41"/>
  <c r="JP46" i="41"/>
  <c r="JR46" i="41"/>
  <c r="JT46" i="41"/>
  <c r="JV46" i="41"/>
  <c r="JW46" i="41"/>
  <c r="JX46" i="41"/>
  <c r="JZ46" i="41"/>
  <c r="KB46" i="41"/>
  <c r="KD46" i="41"/>
  <c r="KE46" i="41"/>
  <c r="KF46" i="41"/>
  <c r="KH46" i="41"/>
  <c r="KJ46" i="41"/>
  <c r="KL46" i="41"/>
  <c r="KM46" i="41"/>
  <c r="KN46" i="41"/>
  <c r="KP46" i="41"/>
  <c r="KR46" i="41"/>
  <c r="KT46" i="41"/>
  <c r="KV46" i="41"/>
  <c r="KX46" i="41"/>
  <c r="KZ46" i="41"/>
  <c r="LB46" i="41"/>
  <c r="LC46" i="41"/>
  <c r="LD46" i="41"/>
  <c r="LF46" i="41"/>
  <c r="LH46" i="41"/>
  <c r="LJ46" i="41"/>
  <c r="LK46" i="41"/>
  <c r="LL46" i="41"/>
  <c r="LN46" i="41"/>
  <c r="LP46" i="41"/>
  <c r="LR46" i="41"/>
  <c r="LS46" i="41"/>
  <c r="LT46" i="41"/>
  <c r="LV46" i="41"/>
  <c r="LX46" i="41"/>
  <c r="LZ46" i="41"/>
  <c r="MB46" i="41"/>
  <c r="MD46" i="41"/>
  <c r="MF46" i="41"/>
  <c r="MH46" i="41"/>
  <c r="MI46" i="41"/>
  <c r="MJ46" i="41"/>
  <c r="ML46" i="41"/>
  <c r="MN46" i="41"/>
  <c r="MP46" i="41"/>
  <c r="MQ46" i="41"/>
  <c r="MR46" i="41"/>
  <c r="MT46" i="41"/>
  <c r="MV46" i="41"/>
  <c r="MX46" i="41"/>
  <c r="MY46" i="41"/>
  <c r="MZ46" i="41"/>
  <c r="NB46" i="41"/>
  <c r="ND46" i="41"/>
  <c r="NF46" i="41"/>
  <c r="NH46" i="41"/>
  <c r="NJ46" i="41"/>
  <c r="NL46" i="41"/>
  <c r="NN46" i="41"/>
  <c r="NO46" i="41"/>
  <c r="NP46" i="41"/>
  <c r="NR46" i="41"/>
  <c r="NT46" i="41"/>
  <c r="NV46" i="41"/>
  <c r="NW46" i="41"/>
  <c r="NX46" i="41"/>
  <c r="NZ46" i="41"/>
  <c r="OB46" i="41"/>
  <c r="OD46" i="41"/>
  <c r="OE46" i="41"/>
  <c r="OF46" i="41"/>
  <c r="OH46" i="41"/>
  <c r="OJ46" i="41"/>
  <c r="OL46" i="41"/>
  <c r="ON46" i="41"/>
  <c r="OP46" i="41"/>
  <c r="OR46" i="41"/>
  <c r="OT46" i="41"/>
  <c r="OU46" i="41"/>
  <c r="OV46" i="41"/>
  <c r="OX46" i="41"/>
  <c r="OZ46" i="41"/>
  <c r="PB46" i="41"/>
  <c r="PC46" i="41"/>
  <c r="PD46" i="41"/>
  <c r="PF46" i="41"/>
  <c r="PH46" i="41"/>
  <c r="PJ46" i="41"/>
  <c r="PK46" i="41"/>
  <c r="PL46" i="41"/>
  <c r="PN46" i="41"/>
  <c r="PP46" i="41"/>
  <c r="PR46" i="41"/>
  <c r="PT46" i="41"/>
  <c r="PV46" i="41"/>
  <c r="PX46" i="41"/>
  <c r="PZ46" i="41"/>
  <c r="QA46" i="41"/>
  <c r="QB46" i="41"/>
  <c r="QD46" i="41"/>
  <c r="QF46" i="41"/>
  <c r="QH46" i="41"/>
  <c r="QI46" i="41"/>
  <c r="QJ46" i="41"/>
  <c r="QL46" i="41"/>
  <c r="QN46" i="41"/>
  <c r="QP46" i="41"/>
  <c r="QQ46" i="41"/>
  <c r="QR46" i="41"/>
  <c r="QT46" i="41"/>
  <c r="QV46" i="41"/>
  <c r="QX46" i="41"/>
  <c r="QZ46" i="41"/>
  <c r="RB46" i="41"/>
  <c r="RD46" i="41"/>
  <c r="RF46" i="41"/>
  <c r="RG46" i="41"/>
  <c r="RH46" i="41"/>
  <c r="RJ46" i="41"/>
  <c r="RL46" i="41"/>
  <c r="RN46" i="41"/>
  <c r="RO46" i="41"/>
  <c r="RP46" i="41"/>
  <c r="RR46" i="41"/>
  <c r="RT46" i="41"/>
  <c r="RV46" i="41"/>
  <c r="RW46" i="41"/>
  <c r="RX46" i="41"/>
  <c r="RZ46" i="41"/>
  <c r="SB46" i="41"/>
  <c r="SD46" i="41"/>
  <c r="SF46" i="41"/>
  <c r="SH46" i="41"/>
  <c r="SJ46" i="41"/>
  <c r="SL46" i="41"/>
  <c r="SM46" i="41"/>
  <c r="I36" i="41"/>
  <c r="J36" i="41"/>
  <c r="J37" i="41" s="1"/>
  <c r="K36" i="41"/>
  <c r="L36" i="41"/>
  <c r="L37" i="41" s="1"/>
  <c r="L39" i="41" s="1"/>
  <c r="M36" i="41"/>
  <c r="N36" i="41"/>
  <c r="N37" i="41" s="1"/>
  <c r="O36" i="41"/>
  <c r="P36" i="41"/>
  <c r="Q36" i="41"/>
  <c r="R36" i="41"/>
  <c r="R37" i="41" s="1"/>
  <c r="S36" i="41"/>
  <c r="T36" i="41"/>
  <c r="T37" i="41" s="1"/>
  <c r="T39" i="41" s="1"/>
  <c r="U36" i="41"/>
  <c r="V36" i="41"/>
  <c r="V37" i="41" s="1"/>
  <c r="W36" i="41"/>
  <c r="X36" i="41"/>
  <c r="X37" i="41" s="1"/>
  <c r="X39" i="41" s="1"/>
  <c r="Y36" i="41"/>
  <c r="Z36" i="41"/>
  <c r="Z37" i="41" s="1"/>
  <c r="AA36" i="41"/>
  <c r="AB36" i="41"/>
  <c r="AB37" i="41" s="1"/>
  <c r="AC36" i="41"/>
  <c r="AD36" i="41"/>
  <c r="AD37" i="41" s="1"/>
  <c r="AE36" i="41"/>
  <c r="AF36" i="41"/>
  <c r="AF37" i="41" s="1"/>
  <c r="AF39" i="41" s="1"/>
  <c r="AG36" i="41"/>
  <c r="AH36" i="41"/>
  <c r="AH37" i="41" s="1"/>
  <c r="AI36" i="41"/>
  <c r="AJ36" i="41"/>
  <c r="AJ37" i="41" s="1"/>
  <c r="AJ39" i="41" s="1"/>
  <c r="AK36" i="41"/>
  <c r="AL36" i="41"/>
  <c r="AL37" i="41" s="1"/>
  <c r="AM36" i="41"/>
  <c r="AN36" i="41"/>
  <c r="AN37" i="41" s="1"/>
  <c r="AN39" i="41" s="1"/>
  <c r="AO36" i="41"/>
  <c r="AP36" i="41"/>
  <c r="AP37" i="41" s="1"/>
  <c r="AQ36" i="41"/>
  <c r="AR36" i="41"/>
  <c r="AR37" i="41" s="1"/>
  <c r="AR39" i="41" s="1"/>
  <c r="AS36" i="41"/>
  <c r="AT36" i="41"/>
  <c r="AT37" i="41" s="1"/>
  <c r="AU36" i="41"/>
  <c r="AV36" i="41"/>
  <c r="AW36" i="41"/>
  <c r="AX36" i="41"/>
  <c r="AX37" i="41" s="1"/>
  <c r="AY36" i="41"/>
  <c r="AZ36" i="41"/>
  <c r="AZ37" i="41" s="1"/>
  <c r="AZ39" i="41" s="1"/>
  <c r="BA36" i="41"/>
  <c r="BB36" i="41"/>
  <c r="BB37" i="41" s="1"/>
  <c r="BC36" i="41"/>
  <c r="BD36" i="41"/>
  <c r="BD37" i="41" s="1"/>
  <c r="BD39" i="41" s="1"/>
  <c r="BE36" i="41"/>
  <c r="BF36" i="41"/>
  <c r="BF37" i="41" s="1"/>
  <c r="BG36" i="41"/>
  <c r="BH36" i="41"/>
  <c r="BH37" i="41" s="1"/>
  <c r="BI36" i="41"/>
  <c r="BJ36" i="41"/>
  <c r="BJ37" i="41" s="1"/>
  <c r="BK36" i="41"/>
  <c r="BL36" i="41"/>
  <c r="BL37" i="41" s="1"/>
  <c r="BL39" i="41" s="1"/>
  <c r="BM36" i="41"/>
  <c r="BN36" i="41"/>
  <c r="BN37" i="41" s="1"/>
  <c r="BO36" i="41"/>
  <c r="BP36" i="41"/>
  <c r="BP37" i="41" s="1"/>
  <c r="BP39" i="41" s="1"/>
  <c r="BQ36" i="41"/>
  <c r="BR36" i="41"/>
  <c r="BR37" i="41" s="1"/>
  <c r="BS36" i="41"/>
  <c r="BT36" i="41"/>
  <c r="BT37" i="41" s="1"/>
  <c r="BT39" i="41" s="1"/>
  <c r="BU36" i="41"/>
  <c r="BV36" i="41"/>
  <c r="BV37" i="41" s="1"/>
  <c r="BW36" i="41"/>
  <c r="BX36" i="41"/>
  <c r="BX37" i="41" s="1"/>
  <c r="BX39" i="41" s="1"/>
  <c r="BY36" i="41"/>
  <c r="BZ36" i="41"/>
  <c r="BZ37" i="41" s="1"/>
  <c r="CA36" i="41"/>
  <c r="CB36" i="41"/>
  <c r="CC36" i="41"/>
  <c r="CD36" i="41"/>
  <c r="CD37" i="41" s="1"/>
  <c r="CE36" i="41"/>
  <c r="CF36" i="41"/>
  <c r="CF37" i="41" s="1"/>
  <c r="CF39" i="41" s="1"/>
  <c r="CG36" i="41"/>
  <c r="CH36" i="41"/>
  <c r="CH37" i="41" s="1"/>
  <c r="CI36" i="41"/>
  <c r="CJ36" i="41"/>
  <c r="CJ37" i="41" s="1"/>
  <c r="CJ39" i="41" s="1"/>
  <c r="CK36" i="41"/>
  <c r="CL36" i="41"/>
  <c r="CL37" i="41" s="1"/>
  <c r="CM36" i="41"/>
  <c r="CN36" i="41"/>
  <c r="CN37" i="41" s="1"/>
  <c r="CO36" i="41"/>
  <c r="CP36" i="41"/>
  <c r="CP37" i="41" s="1"/>
  <c r="CQ36" i="41"/>
  <c r="CR36" i="41"/>
  <c r="CR37" i="41" s="1"/>
  <c r="CR39" i="41" s="1"/>
  <c r="CS36" i="41"/>
  <c r="CT36" i="41"/>
  <c r="CT37" i="41" s="1"/>
  <c r="CU36" i="41"/>
  <c r="CV36" i="41"/>
  <c r="CV37" i="41" s="1"/>
  <c r="CV39" i="41" s="1"/>
  <c r="CW36" i="41"/>
  <c r="CX36" i="41"/>
  <c r="CX37" i="41" s="1"/>
  <c r="CY36" i="41"/>
  <c r="CZ36" i="41"/>
  <c r="CZ37" i="41" s="1"/>
  <c r="CZ39" i="41" s="1"/>
  <c r="DA36" i="41"/>
  <c r="DB36" i="41"/>
  <c r="DB37" i="41" s="1"/>
  <c r="DC36" i="41"/>
  <c r="DD36" i="41"/>
  <c r="DD37" i="41" s="1"/>
  <c r="DD39" i="41" s="1"/>
  <c r="DE36" i="41"/>
  <c r="DF36" i="41"/>
  <c r="DF37" i="41" s="1"/>
  <c r="DG36" i="41"/>
  <c r="DH36" i="41"/>
  <c r="DI36" i="41"/>
  <c r="DJ36" i="41"/>
  <c r="DJ37" i="41" s="1"/>
  <c r="DK36" i="41"/>
  <c r="DL36" i="41"/>
  <c r="DL37" i="41" s="1"/>
  <c r="DL39" i="41" s="1"/>
  <c r="DM36" i="41"/>
  <c r="DN36" i="41"/>
  <c r="DN37" i="41" s="1"/>
  <c r="DO36" i="41"/>
  <c r="DP36" i="41"/>
  <c r="DP37" i="41" s="1"/>
  <c r="DP39" i="41" s="1"/>
  <c r="DQ36" i="41"/>
  <c r="DR36" i="41"/>
  <c r="DR37" i="41" s="1"/>
  <c r="DS36" i="41"/>
  <c r="DT36" i="41"/>
  <c r="DT37" i="41" s="1"/>
  <c r="DU36" i="41"/>
  <c r="DV36" i="41"/>
  <c r="DV37" i="41" s="1"/>
  <c r="DW36" i="41"/>
  <c r="DX36" i="41"/>
  <c r="DX37" i="41" s="1"/>
  <c r="DX39" i="41" s="1"/>
  <c r="DY36" i="41"/>
  <c r="DZ36" i="41"/>
  <c r="DZ37" i="41" s="1"/>
  <c r="EA36" i="41"/>
  <c r="EB36" i="41"/>
  <c r="EB37" i="41" s="1"/>
  <c r="EB39" i="41" s="1"/>
  <c r="EC36" i="41"/>
  <c r="ED36" i="41"/>
  <c r="ED37" i="41" s="1"/>
  <c r="EE36" i="41"/>
  <c r="EF36" i="41"/>
  <c r="EF37" i="41" s="1"/>
  <c r="EF39" i="41" s="1"/>
  <c r="EG36" i="41"/>
  <c r="EH36" i="41"/>
  <c r="EH37" i="41" s="1"/>
  <c r="EI36" i="41"/>
  <c r="EJ36" i="41"/>
  <c r="EJ37" i="41" s="1"/>
  <c r="EJ39" i="41" s="1"/>
  <c r="EK36" i="41"/>
  <c r="EL36" i="41"/>
  <c r="EL37" i="41" s="1"/>
  <c r="EM36" i="41"/>
  <c r="EN36" i="41"/>
  <c r="EO36" i="41"/>
  <c r="EP36" i="41"/>
  <c r="EP37" i="41" s="1"/>
  <c r="EQ36" i="41"/>
  <c r="ER36" i="41"/>
  <c r="ER37" i="41" s="1"/>
  <c r="ER39" i="41" s="1"/>
  <c r="ES36" i="41"/>
  <c r="ET36" i="41"/>
  <c r="ET37" i="41" s="1"/>
  <c r="EU36" i="41"/>
  <c r="EV36" i="41"/>
  <c r="EV37" i="41" s="1"/>
  <c r="EV39" i="41" s="1"/>
  <c r="EW36" i="41"/>
  <c r="EX36" i="41"/>
  <c r="EX37" i="41" s="1"/>
  <c r="EY36" i="41"/>
  <c r="EZ36" i="41"/>
  <c r="EZ37" i="41" s="1"/>
  <c r="FA36" i="41"/>
  <c r="FB36" i="41"/>
  <c r="FB37" i="41" s="1"/>
  <c r="FC36" i="41"/>
  <c r="FD36" i="41"/>
  <c r="FD37" i="41" s="1"/>
  <c r="FD39" i="41" s="1"/>
  <c r="FE36" i="41"/>
  <c r="FF36" i="41"/>
  <c r="FF37" i="41" s="1"/>
  <c r="FG36" i="41"/>
  <c r="FH36" i="41"/>
  <c r="FH37" i="41" s="1"/>
  <c r="FH39" i="41" s="1"/>
  <c r="FI36" i="41"/>
  <c r="FJ36" i="41"/>
  <c r="FJ37" i="41" s="1"/>
  <c r="FK36" i="41"/>
  <c r="FL36" i="41"/>
  <c r="FL37" i="41" s="1"/>
  <c r="FL39" i="41" s="1"/>
  <c r="FM36" i="41"/>
  <c r="FN36" i="41"/>
  <c r="FN37" i="41" s="1"/>
  <c r="FO36" i="41"/>
  <c r="FP36" i="41"/>
  <c r="FP37" i="41" s="1"/>
  <c r="FP39" i="41" s="1"/>
  <c r="FQ36" i="41"/>
  <c r="FR36" i="41"/>
  <c r="FR37" i="41" s="1"/>
  <c r="FS36" i="41"/>
  <c r="FT36" i="41"/>
  <c r="FU36" i="41"/>
  <c r="FV36" i="41"/>
  <c r="FV37" i="41" s="1"/>
  <c r="FW36" i="41"/>
  <c r="FX36" i="41"/>
  <c r="FX37" i="41" s="1"/>
  <c r="FX39" i="41" s="1"/>
  <c r="FY36" i="41"/>
  <c r="FZ36" i="41"/>
  <c r="FZ37" i="41" s="1"/>
  <c r="GA36" i="41"/>
  <c r="GB36" i="41"/>
  <c r="GB37" i="41" s="1"/>
  <c r="GB39" i="41" s="1"/>
  <c r="GC36" i="41"/>
  <c r="GD36" i="41"/>
  <c r="GD37" i="41" s="1"/>
  <c r="GE36" i="41"/>
  <c r="GF36" i="41"/>
  <c r="GF37" i="41" s="1"/>
  <c r="GG36" i="41"/>
  <c r="GH36" i="41"/>
  <c r="GH37" i="41" s="1"/>
  <c r="GI36" i="41"/>
  <c r="GJ36" i="41"/>
  <c r="GJ37" i="41" s="1"/>
  <c r="GJ39" i="41" s="1"/>
  <c r="GK36" i="41"/>
  <c r="GL36" i="41"/>
  <c r="GL37" i="41" s="1"/>
  <c r="GM36" i="41"/>
  <c r="GN36" i="41"/>
  <c r="GN37" i="41" s="1"/>
  <c r="GN39" i="41" s="1"/>
  <c r="GO36" i="41"/>
  <c r="GP36" i="41"/>
  <c r="GP37" i="41" s="1"/>
  <c r="GQ36" i="41"/>
  <c r="GR36" i="41"/>
  <c r="GR37" i="41" s="1"/>
  <c r="GR39" i="41" s="1"/>
  <c r="GS36" i="41"/>
  <c r="GT36" i="41"/>
  <c r="GT37" i="41" s="1"/>
  <c r="GU36" i="41"/>
  <c r="GV36" i="41"/>
  <c r="GV37" i="41" s="1"/>
  <c r="GV39" i="41" s="1"/>
  <c r="GW36" i="41"/>
  <c r="GX36" i="41"/>
  <c r="GX37" i="41" s="1"/>
  <c r="GY36" i="41"/>
  <c r="GZ36" i="41"/>
  <c r="HA36" i="41"/>
  <c r="HB36" i="41"/>
  <c r="HB37" i="41" s="1"/>
  <c r="HC36" i="41"/>
  <c r="HD36" i="41"/>
  <c r="HD37" i="41" s="1"/>
  <c r="HD39" i="41" s="1"/>
  <c r="HE36" i="41"/>
  <c r="HF36" i="41"/>
  <c r="HF37" i="41" s="1"/>
  <c r="HG36" i="41"/>
  <c r="HH36" i="41"/>
  <c r="HH37" i="41" s="1"/>
  <c r="HH39" i="41" s="1"/>
  <c r="HI36" i="41"/>
  <c r="HJ36" i="41"/>
  <c r="HJ37" i="41" s="1"/>
  <c r="HK36" i="41"/>
  <c r="HL36" i="41"/>
  <c r="HL37" i="41" s="1"/>
  <c r="HM36" i="41"/>
  <c r="HN36" i="41"/>
  <c r="HN37" i="41" s="1"/>
  <c r="HO36" i="41"/>
  <c r="HP36" i="41"/>
  <c r="HP37" i="41" s="1"/>
  <c r="HP39" i="41" s="1"/>
  <c r="HQ36" i="41"/>
  <c r="HR36" i="41"/>
  <c r="HR37" i="41" s="1"/>
  <c r="HS36" i="41"/>
  <c r="HT36" i="41"/>
  <c r="HT37" i="41" s="1"/>
  <c r="HT39" i="41" s="1"/>
  <c r="HU36" i="41"/>
  <c r="HV36" i="41"/>
  <c r="HV37" i="41" s="1"/>
  <c r="HW36" i="41"/>
  <c r="HX36" i="41"/>
  <c r="HX37" i="41" s="1"/>
  <c r="HX39" i="41" s="1"/>
  <c r="HY36" i="41"/>
  <c r="HZ36" i="41"/>
  <c r="HZ37" i="41" s="1"/>
  <c r="IA36" i="41"/>
  <c r="IB36" i="41"/>
  <c r="IB37" i="41" s="1"/>
  <c r="IB39" i="41" s="1"/>
  <c r="IC36" i="41"/>
  <c r="ID36" i="41"/>
  <c r="ID37" i="41" s="1"/>
  <c r="IE36" i="41"/>
  <c r="IF36" i="41"/>
  <c r="IG36" i="41"/>
  <c r="IH36" i="41"/>
  <c r="IH37" i="41" s="1"/>
  <c r="II36" i="41"/>
  <c r="IJ36" i="41"/>
  <c r="IJ37" i="41" s="1"/>
  <c r="IJ39" i="41" s="1"/>
  <c r="IK36" i="41"/>
  <c r="IL36" i="41"/>
  <c r="IL37" i="41" s="1"/>
  <c r="IM36" i="41"/>
  <c r="IN36" i="41"/>
  <c r="IN37" i="41" s="1"/>
  <c r="IN39" i="41" s="1"/>
  <c r="IO36" i="41"/>
  <c r="IP36" i="41"/>
  <c r="IP37" i="41" s="1"/>
  <c r="IQ36" i="41"/>
  <c r="IR36" i="41"/>
  <c r="IR37" i="41" s="1"/>
  <c r="IS36" i="41"/>
  <c r="IT36" i="41"/>
  <c r="IT37" i="41" s="1"/>
  <c r="IU36" i="41"/>
  <c r="IV36" i="41"/>
  <c r="IV37" i="41" s="1"/>
  <c r="IV39" i="41" s="1"/>
  <c r="IW36" i="41"/>
  <c r="IX36" i="41"/>
  <c r="IX37" i="41" s="1"/>
  <c r="IY36" i="41"/>
  <c r="IZ36" i="41"/>
  <c r="IZ37" i="41" s="1"/>
  <c r="IZ39" i="41" s="1"/>
  <c r="JA36" i="41"/>
  <c r="JB36" i="41"/>
  <c r="JB37" i="41" s="1"/>
  <c r="JC36" i="41"/>
  <c r="JD36" i="41"/>
  <c r="JD37" i="41" s="1"/>
  <c r="JD39" i="41" s="1"/>
  <c r="JE36" i="41"/>
  <c r="JF36" i="41"/>
  <c r="JF37" i="41" s="1"/>
  <c r="JG36" i="41"/>
  <c r="JH36" i="41"/>
  <c r="JH37" i="41" s="1"/>
  <c r="JH39" i="41" s="1"/>
  <c r="JI36" i="41"/>
  <c r="JJ36" i="41"/>
  <c r="JJ37" i="41" s="1"/>
  <c r="JK36" i="41"/>
  <c r="JL36" i="41"/>
  <c r="JM36" i="41"/>
  <c r="JN36" i="41"/>
  <c r="JN37" i="41" s="1"/>
  <c r="JO36" i="41"/>
  <c r="JP36" i="41"/>
  <c r="JP37" i="41" s="1"/>
  <c r="JP39" i="41" s="1"/>
  <c r="JQ36" i="41"/>
  <c r="JR36" i="41"/>
  <c r="JR37" i="41" s="1"/>
  <c r="JS36" i="41"/>
  <c r="JT36" i="41"/>
  <c r="JT37" i="41" s="1"/>
  <c r="JT39" i="41" s="1"/>
  <c r="JU36" i="41"/>
  <c r="JV36" i="41"/>
  <c r="JV37" i="41" s="1"/>
  <c r="JW36" i="41"/>
  <c r="JX36" i="41"/>
  <c r="JX37" i="41" s="1"/>
  <c r="JY36" i="41"/>
  <c r="JZ36" i="41"/>
  <c r="JZ37" i="41" s="1"/>
  <c r="KA36" i="41"/>
  <c r="KB36" i="41"/>
  <c r="KB37" i="41" s="1"/>
  <c r="KB39" i="41" s="1"/>
  <c r="KC36" i="41"/>
  <c r="KD36" i="41"/>
  <c r="KD37" i="41" s="1"/>
  <c r="KE36" i="41"/>
  <c r="KF36" i="41"/>
  <c r="KF37" i="41" s="1"/>
  <c r="KF39" i="41" s="1"/>
  <c r="KG36" i="41"/>
  <c r="KH36" i="41"/>
  <c r="KH37" i="41" s="1"/>
  <c r="KI36" i="41"/>
  <c r="KJ36" i="41"/>
  <c r="KJ37" i="41" s="1"/>
  <c r="KJ39" i="41" s="1"/>
  <c r="KK36" i="41"/>
  <c r="KL36" i="41"/>
  <c r="KL37" i="41" s="1"/>
  <c r="KM36" i="41"/>
  <c r="KN36" i="41"/>
  <c r="KN37" i="41" s="1"/>
  <c r="KN39" i="41" s="1"/>
  <c r="KO36" i="41"/>
  <c r="KP36" i="41"/>
  <c r="KP37" i="41" s="1"/>
  <c r="KQ36" i="41"/>
  <c r="KR36" i="41"/>
  <c r="KS36" i="41"/>
  <c r="KT36" i="41"/>
  <c r="KT37" i="41" s="1"/>
  <c r="KU36" i="41"/>
  <c r="KV36" i="41"/>
  <c r="KV37" i="41" s="1"/>
  <c r="KV39" i="41" s="1"/>
  <c r="KW36" i="41"/>
  <c r="KX36" i="41"/>
  <c r="KX37" i="41" s="1"/>
  <c r="KY36" i="41"/>
  <c r="KZ36" i="41"/>
  <c r="KZ37" i="41" s="1"/>
  <c r="KZ39" i="41" s="1"/>
  <c r="LA36" i="41"/>
  <c r="LB36" i="41"/>
  <c r="LB37" i="41" s="1"/>
  <c r="LC36" i="41"/>
  <c r="LD36" i="41"/>
  <c r="LD37" i="41" s="1"/>
  <c r="LE36" i="41"/>
  <c r="LF36" i="41"/>
  <c r="LF37" i="41" s="1"/>
  <c r="LG36" i="41"/>
  <c r="LH36" i="41"/>
  <c r="LH37" i="41" s="1"/>
  <c r="LH39" i="41" s="1"/>
  <c r="LI36" i="41"/>
  <c r="LJ36" i="41"/>
  <c r="LJ37" i="41" s="1"/>
  <c r="LK36" i="41"/>
  <c r="LL36" i="41"/>
  <c r="LL37" i="41" s="1"/>
  <c r="LL39" i="41" s="1"/>
  <c r="LM36" i="41"/>
  <c r="LN36" i="41"/>
  <c r="LN37" i="41" s="1"/>
  <c r="LO36" i="41"/>
  <c r="LP36" i="41"/>
  <c r="LP37" i="41" s="1"/>
  <c r="LP39" i="41" s="1"/>
  <c r="LQ36" i="41"/>
  <c r="LR36" i="41"/>
  <c r="LR37" i="41" s="1"/>
  <c r="LS36" i="41"/>
  <c r="LT36" i="41"/>
  <c r="LT37" i="41" s="1"/>
  <c r="LT39" i="41" s="1"/>
  <c r="LU36" i="41"/>
  <c r="LV36" i="41"/>
  <c r="LV37" i="41" s="1"/>
  <c r="LW36" i="41"/>
  <c r="LX36" i="41"/>
  <c r="LY36" i="41"/>
  <c r="LZ36" i="41"/>
  <c r="LZ37" i="41" s="1"/>
  <c r="MA36" i="41"/>
  <c r="MB36" i="41"/>
  <c r="MB37" i="41" s="1"/>
  <c r="MB39" i="41" s="1"/>
  <c r="MC36" i="41"/>
  <c r="MD36" i="41"/>
  <c r="MD37" i="41" s="1"/>
  <c r="ME36" i="41"/>
  <c r="MF36" i="41"/>
  <c r="MF37" i="41" s="1"/>
  <c r="MF39" i="41" s="1"/>
  <c r="MG36" i="41"/>
  <c r="MH36" i="41"/>
  <c r="MH37" i="41" s="1"/>
  <c r="MI36" i="41"/>
  <c r="MJ36" i="41"/>
  <c r="MJ37" i="41" s="1"/>
  <c r="MK36" i="41"/>
  <c r="ML36" i="41"/>
  <c r="MM36" i="41"/>
  <c r="MN36" i="41"/>
  <c r="MN37" i="41" s="1"/>
  <c r="MN39" i="41" s="1"/>
  <c r="MO36" i="41"/>
  <c r="MP36" i="41"/>
  <c r="MQ36" i="41"/>
  <c r="MR36" i="41"/>
  <c r="MR37" i="41" s="1"/>
  <c r="MS36" i="41"/>
  <c r="MT36" i="41"/>
  <c r="MU36" i="41"/>
  <c r="MV36" i="41"/>
  <c r="MV37" i="41" s="1"/>
  <c r="MV39" i="41" s="1"/>
  <c r="MW36" i="41"/>
  <c r="MX36" i="41"/>
  <c r="MY36" i="41"/>
  <c r="MZ36" i="41"/>
  <c r="MZ37" i="41" s="1"/>
  <c r="NA36" i="41"/>
  <c r="NB36" i="41"/>
  <c r="NC36" i="41"/>
  <c r="ND36" i="41"/>
  <c r="ND37" i="41" s="1"/>
  <c r="ND39" i="41" s="1"/>
  <c r="NE36" i="41"/>
  <c r="NF36" i="41"/>
  <c r="NG36" i="41"/>
  <c r="NH36" i="41"/>
  <c r="NH37" i="41" s="1"/>
  <c r="NI36" i="41"/>
  <c r="NJ36" i="41"/>
  <c r="NK36" i="41"/>
  <c r="NL36" i="41"/>
  <c r="NL37" i="41" s="1"/>
  <c r="NL39" i="41" s="1"/>
  <c r="NM36" i="41"/>
  <c r="NN36" i="41"/>
  <c r="NO36" i="41"/>
  <c r="NP36" i="41"/>
  <c r="NP37" i="41" s="1"/>
  <c r="NQ36" i="41"/>
  <c r="NR36" i="41"/>
  <c r="NS36" i="41"/>
  <c r="NT36" i="41"/>
  <c r="NT37" i="41" s="1"/>
  <c r="NT39" i="41" s="1"/>
  <c r="NU36" i="41"/>
  <c r="NV36" i="41"/>
  <c r="NW36" i="41"/>
  <c r="NX36" i="41"/>
  <c r="NX37" i="41" s="1"/>
  <c r="NY36" i="41"/>
  <c r="NZ36" i="41"/>
  <c r="OA36" i="41"/>
  <c r="OB36" i="41"/>
  <c r="OB37" i="41" s="1"/>
  <c r="OB39" i="41" s="1"/>
  <c r="OC36" i="41"/>
  <c r="OD36" i="41"/>
  <c r="OE36" i="41"/>
  <c r="OF36" i="41"/>
  <c r="OF37" i="41" s="1"/>
  <c r="OG36" i="41"/>
  <c r="OH36" i="41"/>
  <c r="OI36" i="41"/>
  <c r="OJ36" i="41"/>
  <c r="OJ37" i="41" s="1"/>
  <c r="OJ39" i="41" s="1"/>
  <c r="OK36" i="41"/>
  <c r="OL36" i="41"/>
  <c r="OM36" i="41"/>
  <c r="ON36" i="41"/>
  <c r="ON37" i="41" s="1"/>
  <c r="OO36" i="41"/>
  <c r="OP36" i="41"/>
  <c r="OQ36" i="41"/>
  <c r="OR36" i="41"/>
  <c r="OR37" i="41" s="1"/>
  <c r="OR39" i="41" s="1"/>
  <c r="OS36" i="41"/>
  <c r="OT36" i="41"/>
  <c r="OU36" i="41"/>
  <c r="OV36" i="41"/>
  <c r="OV37" i="41" s="1"/>
  <c r="OW36" i="41"/>
  <c r="OX36" i="41"/>
  <c r="OY36" i="41"/>
  <c r="OZ36" i="41"/>
  <c r="OZ37" i="41" s="1"/>
  <c r="OZ39" i="41" s="1"/>
  <c r="PA36" i="41"/>
  <c r="PB36" i="41"/>
  <c r="PC36" i="41"/>
  <c r="PD36" i="41"/>
  <c r="PD37" i="41" s="1"/>
  <c r="PE36" i="41"/>
  <c r="PF36" i="41"/>
  <c r="PG36" i="41"/>
  <c r="PH36" i="41"/>
  <c r="PH37" i="41" s="1"/>
  <c r="PH39" i="41" s="1"/>
  <c r="PI36" i="41"/>
  <c r="PJ36" i="41"/>
  <c r="PK36" i="41"/>
  <c r="PL36" i="41"/>
  <c r="PL37" i="41" s="1"/>
  <c r="PM36" i="41"/>
  <c r="PN36" i="41"/>
  <c r="PO36" i="41"/>
  <c r="PP36" i="41"/>
  <c r="PP37" i="41" s="1"/>
  <c r="PP39" i="41" s="1"/>
  <c r="PQ36" i="41"/>
  <c r="PR36" i="41"/>
  <c r="PS36" i="41"/>
  <c r="PT36" i="41"/>
  <c r="PT37" i="41" s="1"/>
  <c r="PU36" i="41"/>
  <c r="PV36" i="41"/>
  <c r="PW36" i="41"/>
  <c r="PX36" i="41"/>
  <c r="PX37" i="41" s="1"/>
  <c r="PX39" i="41" s="1"/>
  <c r="PY36" i="41"/>
  <c r="PZ36" i="41"/>
  <c r="QA36" i="41"/>
  <c r="QB36" i="41"/>
  <c r="QB37" i="41" s="1"/>
  <c r="QB39" i="41" s="1"/>
  <c r="QC36" i="41"/>
  <c r="QD36" i="41"/>
  <c r="QE36" i="41"/>
  <c r="QF36" i="41"/>
  <c r="QF37" i="41" s="1"/>
  <c r="QF39" i="41" s="1"/>
  <c r="QG36" i="41"/>
  <c r="QH36" i="41"/>
  <c r="QI36" i="41"/>
  <c r="QJ36" i="41"/>
  <c r="QJ37" i="41" s="1"/>
  <c r="QK36" i="41"/>
  <c r="QL36" i="41"/>
  <c r="QM36" i="41"/>
  <c r="QN36" i="41"/>
  <c r="QN37" i="41" s="1"/>
  <c r="QN39" i="41" s="1"/>
  <c r="QO36" i="41"/>
  <c r="QP36" i="41"/>
  <c r="QQ36" i="41"/>
  <c r="QR36" i="41"/>
  <c r="QR37" i="41" s="1"/>
  <c r="QR39" i="41" s="1"/>
  <c r="QS36" i="41"/>
  <c r="QT36" i="41"/>
  <c r="QU36" i="41"/>
  <c r="QV36" i="41"/>
  <c r="QV37" i="41" s="1"/>
  <c r="QV39" i="41" s="1"/>
  <c r="QW36" i="41"/>
  <c r="QX36" i="41"/>
  <c r="QY36" i="41"/>
  <c r="QZ36" i="41"/>
  <c r="QZ37" i="41" s="1"/>
  <c r="RA36" i="41"/>
  <c r="RB36" i="41"/>
  <c r="RC36" i="41"/>
  <c r="RD36" i="41"/>
  <c r="RD37" i="41" s="1"/>
  <c r="RD39" i="41" s="1"/>
  <c r="RE36" i="41"/>
  <c r="RF36" i="41"/>
  <c r="RG36" i="41"/>
  <c r="RH36" i="41"/>
  <c r="RH37" i="41" s="1"/>
  <c r="RH39" i="41" s="1"/>
  <c r="RI36" i="41"/>
  <c r="RJ36" i="41"/>
  <c r="RK36" i="41"/>
  <c r="RL36" i="41"/>
  <c r="RL37" i="41" s="1"/>
  <c r="RL39" i="41" s="1"/>
  <c r="RM36" i="41"/>
  <c r="RN36" i="41"/>
  <c r="RO36" i="41"/>
  <c r="RP36" i="41"/>
  <c r="RP37" i="41" s="1"/>
  <c r="RQ36" i="41"/>
  <c r="RR36" i="41"/>
  <c r="RS36" i="41"/>
  <c r="RT36" i="41"/>
  <c r="RT37" i="41" s="1"/>
  <c r="RT39" i="41" s="1"/>
  <c r="RU36" i="41"/>
  <c r="RV36" i="41"/>
  <c r="RW36" i="41"/>
  <c r="RX36" i="41"/>
  <c r="RX37" i="41" s="1"/>
  <c r="RX39" i="41" s="1"/>
  <c r="RY36" i="41"/>
  <c r="RZ36" i="41"/>
  <c r="SA36" i="41"/>
  <c r="SB36" i="41"/>
  <c r="SB37" i="41" s="1"/>
  <c r="SB39" i="41" s="1"/>
  <c r="SC36" i="41"/>
  <c r="SD36" i="41"/>
  <c r="SE36" i="41"/>
  <c r="SF36" i="41"/>
  <c r="SF37" i="41" s="1"/>
  <c r="SG36" i="41"/>
  <c r="SH36" i="41"/>
  <c r="SI36" i="41"/>
  <c r="SJ36" i="41"/>
  <c r="SJ37" i="41" s="1"/>
  <c r="SJ39" i="41" s="1"/>
  <c r="SK36" i="41"/>
  <c r="SL36" i="41"/>
  <c r="SM36" i="41"/>
  <c r="I37" i="41"/>
  <c r="I39" i="41" s="1"/>
  <c r="K37" i="41"/>
  <c r="M37" i="41"/>
  <c r="O37" i="41"/>
  <c r="O39" i="41" s="1"/>
  <c r="P37" i="41"/>
  <c r="P39" i="41" s="1"/>
  <c r="Q37" i="41"/>
  <c r="S37" i="41"/>
  <c r="U37" i="41"/>
  <c r="U39" i="41" s="1"/>
  <c r="W37" i="41"/>
  <c r="Y37" i="41"/>
  <c r="AA37" i="41"/>
  <c r="AA39" i="41" s="1"/>
  <c r="AC37" i="41"/>
  <c r="AE37" i="41"/>
  <c r="AE39" i="41" s="1"/>
  <c r="AG37" i="41"/>
  <c r="AI37" i="41"/>
  <c r="AK37" i="41"/>
  <c r="AM37" i="41"/>
  <c r="AO37" i="41"/>
  <c r="AQ37" i="41"/>
  <c r="AQ39" i="41" s="1"/>
  <c r="AS37" i="41"/>
  <c r="AU37" i="41"/>
  <c r="AU39" i="41" s="1"/>
  <c r="AV37" i="41"/>
  <c r="AV39" i="41" s="1"/>
  <c r="AW37" i="41"/>
  <c r="AY37" i="41"/>
  <c r="BA37" i="41"/>
  <c r="BA39" i="41" s="1"/>
  <c r="BC37" i="41"/>
  <c r="BE37" i="41"/>
  <c r="BG37" i="41"/>
  <c r="BG39" i="41" s="1"/>
  <c r="BI37" i="41"/>
  <c r="BK37" i="41"/>
  <c r="BK39" i="41" s="1"/>
  <c r="BM37" i="41"/>
  <c r="BO37" i="41"/>
  <c r="BQ37" i="41"/>
  <c r="BS37" i="41"/>
  <c r="BU37" i="41"/>
  <c r="BW37" i="41"/>
  <c r="BW39" i="41" s="1"/>
  <c r="BY37" i="41"/>
  <c r="CA37" i="41"/>
  <c r="CA39" i="41" s="1"/>
  <c r="CB37" i="41"/>
  <c r="CB39" i="41" s="1"/>
  <c r="CC37" i="41"/>
  <c r="CE37" i="41"/>
  <c r="CG37" i="41"/>
  <c r="CG39" i="41" s="1"/>
  <c r="CI37" i="41"/>
  <c r="CK37" i="41"/>
  <c r="CM37" i="41"/>
  <c r="CM39" i="41" s="1"/>
  <c r="CO37" i="41"/>
  <c r="CQ37" i="41"/>
  <c r="CQ39" i="41" s="1"/>
  <c r="CS37" i="41"/>
  <c r="CU37" i="41"/>
  <c r="CW37" i="41"/>
  <c r="CY37" i="41"/>
  <c r="DA37" i="41"/>
  <c r="DC37" i="41"/>
  <c r="DC39" i="41" s="1"/>
  <c r="DE37" i="41"/>
  <c r="DG37" i="41"/>
  <c r="DG39" i="41" s="1"/>
  <c r="DH37" i="41"/>
  <c r="DH39" i="41" s="1"/>
  <c r="DI37" i="41"/>
  <c r="DK37" i="41"/>
  <c r="DM37" i="41"/>
  <c r="DM39" i="41" s="1"/>
  <c r="DO37" i="41"/>
  <c r="DQ37" i="41"/>
  <c r="DS37" i="41"/>
  <c r="DS39" i="41" s="1"/>
  <c r="DU37" i="41"/>
  <c r="DW37" i="41"/>
  <c r="DW39" i="41" s="1"/>
  <c r="DY37" i="41"/>
  <c r="EA37" i="41"/>
  <c r="EC37" i="41"/>
  <c r="EE37" i="41"/>
  <c r="EG37" i="41"/>
  <c r="EI37" i="41"/>
  <c r="EI39" i="41" s="1"/>
  <c r="EK37" i="41"/>
  <c r="EM37" i="41"/>
  <c r="EM39" i="41" s="1"/>
  <c r="EN37" i="41"/>
  <c r="EN39" i="41" s="1"/>
  <c r="EO37" i="41"/>
  <c r="EQ37" i="41"/>
  <c r="ES37" i="41"/>
  <c r="ES39" i="41" s="1"/>
  <c r="EU37" i="41"/>
  <c r="EW37" i="41"/>
  <c r="EY37" i="41"/>
  <c r="EY39" i="41" s="1"/>
  <c r="FA37" i="41"/>
  <c r="FC37" i="41"/>
  <c r="FC39" i="41" s="1"/>
  <c r="FE37" i="41"/>
  <c r="FG37" i="41"/>
  <c r="FI37" i="41"/>
  <c r="FK37" i="41"/>
  <c r="FM37" i="41"/>
  <c r="FO37" i="41"/>
  <c r="FO39" i="41" s="1"/>
  <c r="FQ37" i="41"/>
  <c r="FS37" i="41"/>
  <c r="FS39" i="41" s="1"/>
  <c r="FT37" i="41"/>
  <c r="FT39" i="41" s="1"/>
  <c r="FU37" i="41"/>
  <c r="FW37" i="41"/>
  <c r="FY37" i="41"/>
  <c r="FY39" i="41" s="1"/>
  <c r="GA37" i="41"/>
  <c r="GC37" i="41"/>
  <c r="GE37" i="41"/>
  <c r="GE39" i="41" s="1"/>
  <c r="GG37" i="41"/>
  <c r="GI37" i="41"/>
  <c r="GI39" i="41" s="1"/>
  <c r="GK37" i="41"/>
  <c r="GM37" i="41"/>
  <c r="GO37" i="41"/>
  <c r="GQ37" i="41"/>
  <c r="GS37" i="41"/>
  <c r="GU37" i="41"/>
  <c r="GU39" i="41" s="1"/>
  <c r="GW37" i="41"/>
  <c r="GY37" i="41"/>
  <c r="GY39" i="41" s="1"/>
  <c r="GZ37" i="41"/>
  <c r="GZ39" i="41" s="1"/>
  <c r="HA37" i="41"/>
  <c r="HC37" i="41"/>
  <c r="HE37" i="41"/>
  <c r="HE39" i="41" s="1"/>
  <c r="HG37" i="41"/>
  <c r="HI37" i="41"/>
  <c r="HK37" i="41"/>
  <c r="HK39" i="41" s="1"/>
  <c r="HM37" i="41"/>
  <c r="HO37" i="41"/>
  <c r="HO39" i="41" s="1"/>
  <c r="HQ37" i="41"/>
  <c r="HS37" i="41"/>
  <c r="HU37" i="41"/>
  <c r="HW37" i="41"/>
  <c r="HY37" i="41"/>
  <c r="IA37" i="41"/>
  <c r="IA39" i="41" s="1"/>
  <c r="IC37" i="41"/>
  <c r="IE37" i="41"/>
  <c r="IE39" i="41" s="1"/>
  <c r="IF37" i="41"/>
  <c r="IF39" i="41" s="1"/>
  <c r="IG37" i="41"/>
  <c r="II37" i="41"/>
  <c r="IK37" i="41"/>
  <c r="IK39" i="41" s="1"/>
  <c r="IM37" i="41"/>
  <c r="IO37" i="41"/>
  <c r="IQ37" i="41"/>
  <c r="IQ39" i="41" s="1"/>
  <c r="IS37" i="41"/>
  <c r="IU37" i="41"/>
  <c r="IU39" i="41" s="1"/>
  <c r="IW37" i="41"/>
  <c r="IY37" i="41"/>
  <c r="JA37" i="41"/>
  <c r="JC37" i="41"/>
  <c r="JE37" i="41"/>
  <c r="JG37" i="41"/>
  <c r="JG39" i="41" s="1"/>
  <c r="JI37" i="41"/>
  <c r="JK37" i="41"/>
  <c r="JK39" i="41" s="1"/>
  <c r="JL37" i="41"/>
  <c r="JL39" i="41" s="1"/>
  <c r="JM37" i="41"/>
  <c r="JO37" i="41"/>
  <c r="JQ37" i="41"/>
  <c r="JQ39" i="41" s="1"/>
  <c r="JS37" i="41"/>
  <c r="JU37" i="41"/>
  <c r="JW37" i="41"/>
  <c r="JW39" i="41" s="1"/>
  <c r="JY37" i="41"/>
  <c r="KA37" i="41"/>
  <c r="KA39" i="41" s="1"/>
  <c r="KC37" i="41"/>
  <c r="KE37" i="41"/>
  <c r="KG37" i="41"/>
  <c r="KI37" i="41"/>
  <c r="KK37" i="41"/>
  <c r="KM37" i="41"/>
  <c r="KM39" i="41" s="1"/>
  <c r="KO37" i="41"/>
  <c r="KQ37" i="41"/>
  <c r="KQ39" i="41" s="1"/>
  <c r="KR37" i="41"/>
  <c r="KR39" i="41" s="1"/>
  <c r="KS37" i="41"/>
  <c r="KU37" i="41"/>
  <c r="KW37" i="41"/>
  <c r="KW39" i="41" s="1"/>
  <c r="KY37" i="41"/>
  <c r="LA37" i="41"/>
  <c r="LC37" i="41"/>
  <c r="LC39" i="41" s="1"/>
  <c r="LE37" i="41"/>
  <c r="LG37" i="41"/>
  <c r="LG39" i="41" s="1"/>
  <c r="LI37" i="41"/>
  <c r="LK37" i="41"/>
  <c r="LM37" i="41"/>
  <c r="LO37" i="41"/>
  <c r="LQ37" i="41"/>
  <c r="LS37" i="41"/>
  <c r="LS39" i="41" s="1"/>
  <c r="LU37" i="41"/>
  <c r="LW37" i="41"/>
  <c r="LW39" i="41" s="1"/>
  <c r="LX37" i="41"/>
  <c r="LX39" i="41" s="1"/>
  <c r="LY37" i="41"/>
  <c r="MA37" i="41"/>
  <c r="MC37" i="41"/>
  <c r="MC39" i="41" s="1"/>
  <c r="ME37" i="41"/>
  <c r="MG37" i="41"/>
  <c r="MI37" i="41"/>
  <c r="MI39" i="41" s="1"/>
  <c r="MK37" i="41"/>
  <c r="ML37" i="41"/>
  <c r="ML39" i="41" s="1"/>
  <c r="MM37" i="41"/>
  <c r="MM39" i="41" s="1"/>
  <c r="MO37" i="41"/>
  <c r="MP37" i="41"/>
  <c r="MP39" i="41" s="1"/>
  <c r="MQ37" i="41"/>
  <c r="MQ39" i="41" s="1"/>
  <c r="MS37" i="41"/>
  <c r="MT37" i="41"/>
  <c r="MT39" i="41" s="1"/>
  <c r="MU37" i="41"/>
  <c r="MU39" i="41" s="1"/>
  <c r="MW37" i="41"/>
  <c r="MX37" i="41"/>
  <c r="MX39" i="41" s="1"/>
  <c r="MY37" i="41"/>
  <c r="MY39" i="41" s="1"/>
  <c r="NA37" i="41"/>
  <c r="NB37" i="41"/>
  <c r="NB39" i="41" s="1"/>
  <c r="NC37" i="41"/>
  <c r="NC39" i="41" s="1"/>
  <c r="NE37" i="41"/>
  <c r="NF37" i="41"/>
  <c r="NF39" i="41" s="1"/>
  <c r="NG37" i="41"/>
  <c r="NG39" i="41" s="1"/>
  <c r="NI37" i="41"/>
  <c r="NJ37" i="41"/>
  <c r="NJ39" i="41" s="1"/>
  <c r="NK37" i="41"/>
  <c r="NK39" i="41" s="1"/>
  <c r="NM37" i="41"/>
  <c r="NN37" i="41"/>
  <c r="NN39" i="41" s="1"/>
  <c r="NO37" i="41"/>
  <c r="NO39" i="41" s="1"/>
  <c r="NQ37" i="41"/>
  <c r="NR37" i="41"/>
  <c r="NR39" i="41" s="1"/>
  <c r="NS37" i="41"/>
  <c r="NS39" i="41" s="1"/>
  <c r="NU37" i="41"/>
  <c r="NV37" i="41"/>
  <c r="NV39" i="41" s="1"/>
  <c r="NW37" i="41"/>
  <c r="NW39" i="41" s="1"/>
  <c r="NY37" i="41"/>
  <c r="NZ37" i="41"/>
  <c r="NZ39" i="41" s="1"/>
  <c r="OA37" i="41"/>
  <c r="OA39" i="41" s="1"/>
  <c r="OC37" i="41"/>
  <c r="OD37" i="41"/>
  <c r="OD39" i="41" s="1"/>
  <c r="OE37" i="41"/>
  <c r="OE39" i="41" s="1"/>
  <c r="OG37" i="41"/>
  <c r="OH37" i="41"/>
  <c r="OH39" i="41" s="1"/>
  <c r="OI37" i="41"/>
  <c r="OI39" i="41" s="1"/>
  <c r="OK37" i="41"/>
  <c r="OL37" i="41"/>
  <c r="OL39" i="41" s="1"/>
  <c r="OM37" i="41"/>
  <c r="OM39" i="41" s="1"/>
  <c r="OO37" i="41"/>
  <c r="OP37" i="41"/>
  <c r="OP39" i="41" s="1"/>
  <c r="OQ37" i="41"/>
  <c r="OQ39" i="41" s="1"/>
  <c r="OS37" i="41"/>
  <c r="OT37" i="41"/>
  <c r="OT39" i="41" s="1"/>
  <c r="OU37" i="41"/>
  <c r="OU39" i="41" s="1"/>
  <c r="OW37" i="41"/>
  <c r="OX37" i="41"/>
  <c r="OX39" i="41" s="1"/>
  <c r="OY37" i="41"/>
  <c r="OY39" i="41" s="1"/>
  <c r="PA37" i="41"/>
  <c r="PB37" i="41"/>
  <c r="PB39" i="41" s="1"/>
  <c r="PC37" i="41"/>
  <c r="PC39" i="41" s="1"/>
  <c r="PE37" i="41"/>
  <c r="PF37" i="41"/>
  <c r="PF39" i="41" s="1"/>
  <c r="PG37" i="41"/>
  <c r="PG39" i="41" s="1"/>
  <c r="PI37" i="41"/>
  <c r="PJ37" i="41"/>
  <c r="PJ39" i="41" s="1"/>
  <c r="PK37" i="41"/>
  <c r="PK39" i="41" s="1"/>
  <c r="PM37" i="41"/>
  <c r="PN37" i="41"/>
  <c r="PN39" i="41" s="1"/>
  <c r="PO37" i="41"/>
  <c r="PO39" i="41" s="1"/>
  <c r="PQ37" i="41"/>
  <c r="PR37" i="41"/>
  <c r="PR39" i="41" s="1"/>
  <c r="PS37" i="41"/>
  <c r="PS39" i="41" s="1"/>
  <c r="PU37" i="41"/>
  <c r="PV37" i="41"/>
  <c r="PV39" i="41" s="1"/>
  <c r="PW37" i="41"/>
  <c r="PW39" i="41" s="1"/>
  <c r="PY37" i="41"/>
  <c r="PZ37" i="41"/>
  <c r="PZ39" i="41" s="1"/>
  <c r="QA37" i="41"/>
  <c r="QA39" i="41" s="1"/>
  <c r="QC37" i="41"/>
  <c r="QD37" i="41"/>
  <c r="QD39" i="41" s="1"/>
  <c r="QE37" i="41"/>
  <c r="QG37" i="41"/>
  <c r="QH37" i="41"/>
  <c r="QH39" i="41" s="1"/>
  <c r="QI37" i="41"/>
  <c r="QK37" i="41"/>
  <c r="QL37" i="41"/>
  <c r="QL39" i="41" s="1"/>
  <c r="QM37" i="41"/>
  <c r="QM39" i="41" s="1"/>
  <c r="QO37" i="41"/>
  <c r="QP37" i="41"/>
  <c r="QP39" i="41" s="1"/>
  <c r="QQ37" i="41"/>
  <c r="QQ39" i="41" s="1"/>
  <c r="QS37" i="41"/>
  <c r="QT37" i="41"/>
  <c r="QT39" i="41" s="1"/>
  <c r="QU37" i="41"/>
  <c r="QW37" i="41"/>
  <c r="QX37" i="41"/>
  <c r="QX39" i="41" s="1"/>
  <c r="QY37" i="41"/>
  <c r="RA37" i="41"/>
  <c r="RB37" i="41"/>
  <c r="RB39" i="41" s="1"/>
  <c r="RC37" i="41"/>
  <c r="RC39" i="41" s="1"/>
  <c r="RE37" i="41"/>
  <c r="RF37" i="41"/>
  <c r="RF39" i="41" s="1"/>
  <c r="RG37" i="41"/>
  <c r="RG39" i="41" s="1"/>
  <c r="RI37" i="41"/>
  <c r="RJ37" i="41"/>
  <c r="RJ39" i="41" s="1"/>
  <c r="RK37" i="41"/>
  <c r="RM37" i="41"/>
  <c r="RN37" i="41"/>
  <c r="RN39" i="41" s="1"/>
  <c r="RO37" i="41"/>
  <c r="RQ37" i="41"/>
  <c r="RR37" i="41"/>
  <c r="RR39" i="41" s="1"/>
  <c r="RS37" i="41"/>
  <c r="RS39" i="41" s="1"/>
  <c r="RU37" i="41"/>
  <c r="RV37" i="41"/>
  <c r="RV39" i="41" s="1"/>
  <c r="RW37" i="41"/>
  <c r="RW39" i="41" s="1"/>
  <c r="RY37" i="41"/>
  <c r="RZ37" i="41"/>
  <c r="RZ39" i="41" s="1"/>
  <c r="SA37" i="41"/>
  <c r="SC37" i="41"/>
  <c r="SD37" i="41"/>
  <c r="SD39" i="41" s="1"/>
  <c r="SE37" i="41"/>
  <c r="SG37" i="41"/>
  <c r="SH37" i="41"/>
  <c r="SH39" i="41" s="1"/>
  <c r="SI37" i="41"/>
  <c r="SI39" i="41" s="1"/>
  <c r="SK37" i="41"/>
  <c r="SL37" i="41"/>
  <c r="SL39" i="41" s="1"/>
  <c r="SM37" i="41"/>
  <c r="SM39" i="41" s="1"/>
  <c r="I38" i="41"/>
  <c r="J38" i="41"/>
  <c r="K38" i="41"/>
  <c r="L38" i="41"/>
  <c r="M38" i="41"/>
  <c r="N38" i="41"/>
  <c r="O38" i="41"/>
  <c r="P38" i="41"/>
  <c r="Q38" i="41"/>
  <c r="R38" i="41"/>
  <c r="S38" i="41"/>
  <c r="T38" i="41"/>
  <c r="U38" i="41"/>
  <c r="V38" i="41"/>
  <c r="W38" i="41"/>
  <c r="X38" i="41"/>
  <c r="Y38" i="41"/>
  <c r="Z38" i="41"/>
  <c r="AA38" i="41"/>
  <c r="AB38" i="41"/>
  <c r="AC38" i="41"/>
  <c r="AD38" i="41"/>
  <c r="AE38" i="41"/>
  <c r="AF38" i="41"/>
  <c r="AG38" i="41"/>
  <c r="AH38" i="41"/>
  <c r="AI38" i="41"/>
  <c r="AJ38" i="41"/>
  <c r="AK38" i="41"/>
  <c r="AL38" i="41"/>
  <c r="AM38" i="41"/>
  <c r="AN38" i="41"/>
  <c r="AO38" i="41"/>
  <c r="AP38" i="41"/>
  <c r="AQ38" i="41"/>
  <c r="AR38" i="41"/>
  <c r="AS38" i="41"/>
  <c r="AT38" i="41"/>
  <c r="AU38" i="41"/>
  <c r="AV38" i="41"/>
  <c r="AW38" i="41"/>
  <c r="AX38" i="41"/>
  <c r="AY38" i="41"/>
  <c r="AZ38" i="41"/>
  <c r="BA38" i="41"/>
  <c r="BB38" i="41"/>
  <c r="BC38" i="41"/>
  <c r="BD38" i="41"/>
  <c r="BE38" i="41"/>
  <c r="BF38" i="41"/>
  <c r="BG38" i="41"/>
  <c r="BH38" i="41"/>
  <c r="BI38" i="41"/>
  <c r="BJ38" i="41"/>
  <c r="BK38" i="41"/>
  <c r="BL38" i="41"/>
  <c r="BM38" i="41"/>
  <c r="BN38" i="41"/>
  <c r="BO38" i="41"/>
  <c r="BP38" i="41"/>
  <c r="BQ38" i="41"/>
  <c r="BR38" i="41"/>
  <c r="BS38" i="41"/>
  <c r="BT38" i="41"/>
  <c r="BU38" i="41"/>
  <c r="BV38" i="41"/>
  <c r="BW38" i="41"/>
  <c r="BX38" i="41"/>
  <c r="BY38" i="41"/>
  <c r="BZ38" i="41"/>
  <c r="CA38" i="41"/>
  <c r="CB38" i="41"/>
  <c r="CC38" i="41"/>
  <c r="CD38" i="41"/>
  <c r="CE38" i="41"/>
  <c r="CF38" i="41"/>
  <c r="CG38" i="41"/>
  <c r="CH38" i="41"/>
  <c r="CI38" i="41"/>
  <c r="CJ38" i="41"/>
  <c r="CK38" i="41"/>
  <c r="CL38" i="41"/>
  <c r="CM38" i="41"/>
  <c r="CN38" i="41"/>
  <c r="CO38" i="41"/>
  <c r="CP38" i="41"/>
  <c r="CQ38" i="41"/>
  <c r="CR38" i="41"/>
  <c r="CS38" i="41"/>
  <c r="CT38" i="41"/>
  <c r="CU38" i="41"/>
  <c r="CV38" i="41"/>
  <c r="CW38" i="41"/>
  <c r="CX38" i="41"/>
  <c r="CY38" i="41"/>
  <c r="CZ38" i="41"/>
  <c r="DA38" i="41"/>
  <c r="DB38" i="41"/>
  <c r="DC38" i="41"/>
  <c r="DD38" i="41"/>
  <c r="DE38" i="41"/>
  <c r="DF38" i="41"/>
  <c r="DG38" i="41"/>
  <c r="DH38" i="41"/>
  <c r="DI38" i="41"/>
  <c r="DJ38" i="41"/>
  <c r="DK38" i="41"/>
  <c r="DL38" i="41"/>
  <c r="DM38" i="41"/>
  <c r="DN38" i="41"/>
  <c r="DO38" i="41"/>
  <c r="DP38" i="41"/>
  <c r="DQ38" i="41"/>
  <c r="DR38" i="41"/>
  <c r="DS38" i="41"/>
  <c r="DT38" i="41"/>
  <c r="DU38" i="41"/>
  <c r="DV38" i="41"/>
  <c r="DW38" i="41"/>
  <c r="DX38" i="41"/>
  <c r="DY38" i="41"/>
  <c r="DZ38" i="41"/>
  <c r="EA38" i="41"/>
  <c r="EB38" i="41"/>
  <c r="EC38" i="41"/>
  <c r="ED38" i="41"/>
  <c r="EE38" i="41"/>
  <c r="EF38" i="41"/>
  <c r="EG38" i="41"/>
  <c r="EH38" i="41"/>
  <c r="EI38" i="41"/>
  <c r="EJ38" i="41"/>
  <c r="EK38" i="41"/>
  <c r="EL38" i="41"/>
  <c r="EM38" i="41"/>
  <c r="EN38" i="41"/>
  <c r="EO38" i="41"/>
  <c r="EP38" i="41"/>
  <c r="EQ38" i="41"/>
  <c r="ER38" i="41"/>
  <c r="ES38" i="41"/>
  <c r="ET38" i="41"/>
  <c r="EU38" i="41"/>
  <c r="EV38" i="41"/>
  <c r="EW38" i="41"/>
  <c r="EX38" i="41"/>
  <c r="EY38" i="41"/>
  <c r="EZ38" i="41"/>
  <c r="FA38" i="41"/>
  <c r="FB38" i="41"/>
  <c r="FC38" i="41"/>
  <c r="FD38" i="41"/>
  <c r="FE38" i="41"/>
  <c r="FF38" i="41"/>
  <c r="FG38" i="41"/>
  <c r="FH38" i="41"/>
  <c r="FI38" i="41"/>
  <c r="FJ38" i="41"/>
  <c r="FK38" i="41"/>
  <c r="FL38" i="41"/>
  <c r="FM38" i="41"/>
  <c r="FN38" i="41"/>
  <c r="FO38" i="41"/>
  <c r="FP38" i="41"/>
  <c r="FQ38" i="41"/>
  <c r="FR38" i="41"/>
  <c r="FS38" i="41"/>
  <c r="FT38" i="41"/>
  <c r="FU38" i="41"/>
  <c r="FV38" i="41"/>
  <c r="FW38" i="41"/>
  <c r="FX38" i="41"/>
  <c r="FY38" i="41"/>
  <c r="FZ38" i="41"/>
  <c r="GA38" i="41"/>
  <c r="GB38" i="41"/>
  <c r="GC38" i="41"/>
  <c r="GD38" i="41"/>
  <c r="GE38" i="41"/>
  <c r="GF38" i="41"/>
  <c r="GG38" i="41"/>
  <c r="GH38" i="41"/>
  <c r="GI38" i="41"/>
  <c r="GJ38" i="41"/>
  <c r="GK38" i="41"/>
  <c r="GL38" i="41"/>
  <c r="GM38" i="41"/>
  <c r="GN38" i="41"/>
  <c r="GO38" i="41"/>
  <c r="GP38" i="41"/>
  <c r="GQ38" i="41"/>
  <c r="GR38" i="41"/>
  <c r="GS38" i="41"/>
  <c r="GT38" i="41"/>
  <c r="GU38" i="41"/>
  <c r="GV38" i="41"/>
  <c r="GW38" i="41"/>
  <c r="GX38" i="41"/>
  <c r="GY38" i="41"/>
  <c r="GZ38" i="41"/>
  <c r="HA38" i="41"/>
  <c r="HB38" i="41"/>
  <c r="HC38" i="41"/>
  <c r="HD38" i="41"/>
  <c r="HE38" i="41"/>
  <c r="HF38" i="41"/>
  <c r="HG38" i="41"/>
  <c r="HH38" i="41"/>
  <c r="HI38" i="41"/>
  <c r="HJ38" i="41"/>
  <c r="HK38" i="41"/>
  <c r="HL38" i="41"/>
  <c r="HM38" i="41"/>
  <c r="HN38" i="41"/>
  <c r="HO38" i="41"/>
  <c r="HP38" i="41"/>
  <c r="HQ38" i="41"/>
  <c r="HR38" i="41"/>
  <c r="HS38" i="41"/>
  <c r="HT38" i="41"/>
  <c r="HU38" i="41"/>
  <c r="HV38" i="41"/>
  <c r="HW38" i="41"/>
  <c r="HX38" i="41"/>
  <c r="HY38" i="41"/>
  <c r="HZ38" i="41"/>
  <c r="IA38" i="41"/>
  <c r="IB38" i="41"/>
  <c r="IC38" i="41"/>
  <c r="ID38" i="41"/>
  <c r="IE38" i="41"/>
  <c r="IF38" i="41"/>
  <c r="IG38" i="41"/>
  <c r="IH38" i="41"/>
  <c r="II38" i="41"/>
  <c r="IJ38" i="41"/>
  <c r="IK38" i="41"/>
  <c r="IL38" i="41"/>
  <c r="IM38" i="41"/>
  <c r="IN38" i="41"/>
  <c r="IO38" i="41"/>
  <c r="IP38" i="41"/>
  <c r="IQ38" i="41"/>
  <c r="IR38" i="41"/>
  <c r="IS38" i="41"/>
  <c r="IT38" i="41"/>
  <c r="IU38" i="41"/>
  <c r="IV38" i="41"/>
  <c r="IW38" i="41"/>
  <c r="IX38" i="41"/>
  <c r="IY38" i="41"/>
  <c r="IZ38" i="41"/>
  <c r="JA38" i="41"/>
  <c r="JB38" i="41"/>
  <c r="JC38" i="41"/>
  <c r="JD38" i="41"/>
  <c r="JE38" i="41"/>
  <c r="JF38" i="41"/>
  <c r="JG38" i="41"/>
  <c r="JH38" i="41"/>
  <c r="JI38" i="41"/>
  <c r="JJ38" i="41"/>
  <c r="JK38" i="41"/>
  <c r="JL38" i="41"/>
  <c r="JM38" i="41"/>
  <c r="JN38" i="41"/>
  <c r="JO38" i="41"/>
  <c r="JP38" i="41"/>
  <c r="JQ38" i="41"/>
  <c r="JR38" i="41"/>
  <c r="JS38" i="41"/>
  <c r="JT38" i="41"/>
  <c r="JU38" i="41"/>
  <c r="JV38" i="41"/>
  <c r="JW38" i="41"/>
  <c r="JX38" i="41"/>
  <c r="JY38" i="41"/>
  <c r="JZ38" i="41"/>
  <c r="KA38" i="41"/>
  <c r="KB38" i="41"/>
  <c r="KC38" i="41"/>
  <c r="KD38" i="41"/>
  <c r="KE38" i="41"/>
  <c r="KF38" i="41"/>
  <c r="KG38" i="41"/>
  <c r="KH38" i="41"/>
  <c r="KI38" i="41"/>
  <c r="KJ38" i="41"/>
  <c r="KK38" i="41"/>
  <c r="KL38" i="41"/>
  <c r="KM38" i="41"/>
  <c r="KN38" i="41"/>
  <c r="KO38" i="41"/>
  <c r="KP38" i="41"/>
  <c r="KQ38" i="41"/>
  <c r="KR38" i="41"/>
  <c r="KS38" i="41"/>
  <c r="KT38" i="41"/>
  <c r="KU38" i="41"/>
  <c r="KV38" i="41"/>
  <c r="KW38" i="41"/>
  <c r="KX38" i="41"/>
  <c r="KY38" i="41"/>
  <c r="KZ38" i="41"/>
  <c r="LA38" i="41"/>
  <c r="LB38" i="41"/>
  <c r="LC38" i="41"/>
  <c r="LD38" i="41"/>
  <c r="LE38" i="41"/>
  <c r="LF38" i="41"/>
  <c r="LG38" i="41"/>
  <c r="LH38" i="41"/>
  <c r="LI38" i="41"/>
  <c r="LJ38" i="41"/>
  <c r="LK38" i="41"/>
  <c r="LL38" i="41"/>
  <c r="LM38" i="41"/>
  <c r="LN38" i="41"/>
  <c r="LO38" i="41"/>
  <c r="LP38" i="41"/>
  <c r="LQ38" i="41"/>
  <c r="LR38" i="41"/>
  <c r="LS38" i="41"/>
  <c r="LT38" i="41"/>
  <c r="LU38" i="41"/>
  <c r="LV38" i="41"/>
  <c r="LW38" i="41"/>
  <c r="LX38" i="41"/>
  <c r="LY38" i="41"/>
  <c r="LZ38" i="41"/>
  <c r="MA38" i="41"/>
  <c r="MB38" i="41"/>
  <c r="MC38" i="41"/>
  <c r="MD38" i="41"/>
  <c r="ME38" i="41"/>
  <c r="MF38" i="41"/>
  <c r="MG38" i="41"/>
  <c r="MH38" i="41"/>
  <c r="MI38" i="41"/>
  <c r="MJ38" i="41"/>
  <c r="MK38" i="41"/>
  <c r="ML38" i="41"/>
  <c r="MM38" i="41"/>
  <c r="MN38" i="41"/>
  <c r="MO38" i="41"/>
  <c r="MP38" i="41"/>
  <c r="MQ38" i="41"/>
  <c r="MR38" i="41"/>
  <c r="MS38" i="41"/>
  <c r="MT38" i="41"/>
  <c r="MU38" i="41"/>
  <c r="MV38" i="41"/>
  <c r="MW38" i="41"/>
  <c r="MX38" i="41"/>
  <c r="MY38" i="41"/>
  <c r="MZ38" i="41"/>
  <c r="NA38" i="41"/>
  <c r="NB38" i="41"/>
  <c r="NC38" i="41"/>
  <c r="ND38" i="41"/>
  <c r="NE38" i="41"/>
  <c r="NF38" i="41"/>
  <c r="NG38" i="41"/>
  <c r="NH38" i="41"/>
  <c r="NI38" i="41"/>
  <c r="NJ38" i="41"/>
  <c r="NK38" i="41"/>
  <c r="NL38" i="41"/>
  <c r="NM38" i="41"/>
  <c r="NN38" i="41"/>
  <c r="NO38" i="41"/>
  <c r="NP38" i="41"/>
  <c r="NQ38" i="41"/>
  <c r="NR38" i="41"/>
  <c r="NS38" i="41"/>
  <c r="NT38" i="41"/>
  <c r="NU38" i="41"/>
  <c r="NV38" i="41"/>
  <c r="NW38" i="41"/>
  <c r="NX38" i="41"/>
  <c r="NY38" i="41"/>
  <c r="NZ38" i="41"/>
  <c r="OA38" i="41"/>
  <c r="OB38" i="41"/>
  <c r="OC38" i="41"/>
  <c r="OD38" i="41"/>
  <c r="OE38" i="41"/>
  <c r="OF38" i="41"/>
  <c r="OG38" i="41"/>
  <c r="OH38" i="41"/>
  <c r="OI38" i="41"/>
  <c r="OJ38" i="41"/>
  <c r="OK38" i="41"/>
  <c r="OL38" i="41"/>
  <c r="OM38" i="41"/>
  <c r="ON38" i="41"/>
  <c r="OO38" i="41"/>
  <c r="OP38" i="41"/>
  <c r="OQ38" i="41"/>
  <c r="OR38" i="41"/>
  <c r="OS38" i="41"/>
  <c r="OT38" i="41"/>
  <c r="OU38" i="41"/>
  <c r="OV38" i="41"/>
  <c r="OW38" i="41"/>
  <c r="OX38" i="41"/>
  <c r="OY38" i="41"/>
  <c r="OZ38" i="41"/>
  <c r="PA38" i="41"/>
  <c r="PB38" i="41"/>
  <c r="PC38" i="41"/>
  <c r="PD38" i="41"/>
  <c r="PE38" i="41"/>
  <c r="PF38" i="41"/>
  <c r="PG38" i="41"/>
  <c r="PH38" i="41"/>
  <c r="PI38" i="41"/>
  <c r="PJ38" i="41"/>
  <c r="PK38" i="41"/>
  <c r="PL38" i="41"/>
  <c r="PM38" i="41"/>
  <c r="PN38" i="41"/>
  <c r="PO38" i="41"/>
  <c r="PP38" i="41"/>
  <c r="PQ38" i="41"/>
  <c r="PR38" i="41"/>
  <c r="PS38" i="41"/>
  <c r="PT38" i="41"/>
  <c r="PU38" i="41"/>
  <c r="PV38" i="41"/>
  <c r="PW38" i="41"/>
  <c r="PX38" i="41"/>
  <c r="PY38" i="41"/>
  <c r="PZ38" i="41"/>
  <c r="QA38" i="41"/>
  <c r="QB38" i="41"/>
  <c r="QC38" i="41"/>
  <c r="QD38" i="41"/>
  <c r="QE38" i="41"/>
  <c r="QF38" i="41"/>
  <c r="QG38" i="41"/>
  <c r="QH38" i="41"/>
  <c r="QI38" i="41"/>
  <c r="QJ38" i="41"/>
  <c r="QK38" i="41"/>
  <c r="QL38" i="41"/>
  <c r="QM38" i="41"/>
  <c r="QN38" i="41"/>
  <c r="QO38" i="41"/>
  <c r="QP38" i="41"/>
  <c r="QQ38" i="41"/>
  <c r="QR38" i="41"/>
  <c r="QS38" i="41"/>
  <c r="QT38" i="41"/>
  <c r="QU38" i="41"/>
  <c r="QV38" i="41"/>
  <c r="QW38" i="41"/>
  <c r="QX38" i="41"/>
  <c r="QY38" i="41"/>
  <c r="QZ38" i="41"/>
  <c r="RA38" i="41"/>
  <c r="RB38" i="41"/>
  <c r="RC38" i="41"/>
  <c r="RD38" i="41"/>
  <c r="RE38" i="41"/>
  <c r="RF38" i="41"/>
  <c r="RG38" i="41"/>
  <c r="RH38" i="41"/>
  <c r="RI38" i="41"/>
  <c r="RJ38" i="41"/>
  <c r="RK38" i="41"/>
  <c r="RL38" i="41"/>
  <c r="RM38" i="41"/>
  <c r="RN38" i="41"/>
  <c r="RO38" i="41"/>
  <c r="RP38" i="41"/>
  <c r="RQ38" i="41"/>
  <c r="RR38" i="41"/>
  <c r="RS38" i="41"/>
  <c r="RT38" i="41"/>
  <c r="RU38" i="41"/>
  <c r="RV38" i="41"/>
  <c r="RW38" i="41"/>
  <c r="RX38" i="41"/>
  <c r="RY38" i="41"/>
  <c r="RZ38" i="41"/>
  <c r="SA38" i="41"/>
  <c r="SB38" i="41"/>
  <c r="SC38" i="41"/>
  <c r="SD38" i="41"/>
  <c r="SE38" i="41"/>
  <c r="SF38" i="41"/>
  <c r="SG38" i="41"/>
  <c r="SH38" i="41"/>
  <c r="SI38" i="41"/>
  <c r="SJ38" i="41"/>
  <c r="SK38" i="41"/>
  <c r="SL38" i="41"/>
  <c r="SM38" i="41"/>
  <c r="J39" i="41"/>
  <c r="K39" i="41"/>
  <c r="M39" i="41"/>
  <c r="N39" i="41"/>
  <c r="Q39" i="41"/>
  <c r="R39" i="41"/>
  <c r="S39" i="41"/>
  <c r="V39" i="41"/>
  <c r="W39" i="41"/>
  <c r="Y39" i="41"/>
  <c r="Z39" i="41"/>
  <c r="AB39" i="41"/>
  <c r="AC39" i="41"/>
  <c r="AD39" i="41"/>
  <c r="AG39" i="41"/>
  <c r="AH39" i="41"/>
  <c r="AI39" i="41"/>
  <c r="AK39" i="41"/>
  <c r="AL39" i="41"/>
  <c r="AM39" i="41"/>
  <c r="AO39" i="41"/>
  <c r="AP39" i="41"/>
  <c r="AS39" i="41"/>
  <c r="AT39" i="41"/>
  <c r="AW39" i="41"/>
  <c r="AX39" i="41"/>
  <c r="AY39" i="41"/>
  <c r="BB39" i="41"/>
  <c r="BC39" i="41"/>
  <c r="BE39" i="41"/>
  <c r="BF39" i="41"/>
  <c r="BH39" i="41"/>
  <c r="BI39" i="41"/>
  <c r="BJ39" i="41"/>
  <c r="BM39" i="41"/>
  <c r="BN39" i="41"/>
  <c r="BO39" i="41"/>
  <c r="BQ39" i="41"/>
  <c r="BR39" i="41"/>
  <c r="BS39" i="41"/>
  <c r="BU39" i="41"/>
  <c r="BV39" i="41"/>
  <c r="BY39" i="41"/>
  <c r="BZ39" i="41"/>
  <c r="CC39" i="41"/>
  <c r="CD39" i="41"/>
  <c r="CE39" i="41"/>
  <c r="CH39" i="41"/>
  <c r="CI39" i="41"/>
  <c r="CK39" i="41"/>
  <c r="CL39" i="41"/>
  <c r="CN39" i="41"/>
  <c r="CO39" i="41"/>
  <c r="CP39" i="41"/>
  <c r="CS39" i="41"/>
  <c r="CT39" i="41"/>
  <c r="CU39" i="41"/>
  <c r="CW39" i="41"/>
  <c r="CX39" i="41"/>
  <c r="CY39" i="41"/>
  <c r="DA39" i="41"/>
  <c r="DB39" i="41"/>
  <c r="DE39" i="41"/>
  <c r="DF39" i="41"/>
  <c r="DI39" i="41"/>
  <c r="DJ39" i="41"/>
  <c r="DK39" i="41"/>
  <c r="DN39" i="41"/>
  <c r="DO39" i="41"/>
  <c r="DQ39" i="41"/>
  <c r="DR39" i="41"/>
  <c r="DT39" i="41"/>
  <c r="DU39" i="41"/>
  <c r="DV39" i="41"/>
  <c r="DY39" i="41"/>
  <c r="DZ39" i="41"/>
  <c r="EA39" i="41"/>
  <c r="EC39" i="41"/>
  <c r="ED39" i="41"/>
  <c r="EE39" i="41"/>
  <c r="EG39" i="41"/>
  <c r="EH39" i="41"/>
  <c r="EK39" i="41"/>
  <c r="EL39" i="41"/>
  <c r="EO39" i="41"/>
  <c r="EP39" i="41"/>
  <c r="EQ39" i="41"/>
  <c r="ET39" i="41"/>
  <c r="EU39" i="41"/>
  <c r="EW39" i="41"/>
  <c r="EX39" i="41"/>
  <c r="EZ39" i="41"/>
  <c r="FA39" i="41"/>
  <c r="FB39" i="41"/>
  <c r="FE39" i="41"/>
  <c r="FF39" i="41"/>
  <c r="FG39" i="41"/>
  <c r="FI39" i="41"/>
  <c r="FJ39" i="41"/>
  <c r="FK39" i="41"/>
  <c r="FM39" i="41"/>
  <c r="FN39" i="41"/>
  <c r="FQ39" i="41"/>
  <c r="FR39" i="41"/>
  <c r="FU39" i="41"/>
  <c r="FV39" i="41"/>
  <c r="FW39" i="41"/>
  <c r="FZ39" i="41"/>
  <c r="GA39" i="41"/>
  <c r="GC39" i="41"/>
  <c r="GD39" i="41"/>
  <c r="GF39" i="41"/>
  <c r="GG39" i="41"/>
  <c r="GH39" i="41"/>
  <c r="GK39" i="41"/>
  <c r="GL39" i="41"/>
  <c r="GM39" i="41"/>
  <c r="GO39" i="41"/>
  <c r="GP39" i="41"/>
  <c r="GQ39" i="41"/>
  <c r="GS39" i="41"/>
  <c r="GT39" i="41"/>
  <c r="GW39" i="41"/>
  <c r="GX39" i="41"/>
  <c r="HA39" i="41"/>
  <c r="HB39" i="41"/>
  <c r="HC39" i="41"/>
  <c r="HF39" i="41"/>
  <c r="HG39" i="41"/>
  <c r="HI39" i="41"/>
  <c r="HJ39" i="41"/>
  <c r="HL39" i="41"/>
  <c r="HM39" i="41"/>
  <c r="HN39" i="41"/>
  <c r="HQ39" i="41"/>
  <c r="HR39" i="41"/>
  <c r="HS39" i="41"/>
  <c r="HU39" i="41"/>
  <c r="HV39" i="41"/>
  <c r="HW39" i="41"/>
  <c r="HY39" i="41"/>
  <c r="HZ39" i="41"/>
  <c r="IC39" i="41"/>
  <c r="ID39" i="41"/>
  <c r="IG39" i="41"/>
  <c r="IH39" i="41"/>
  <c r="II39" i="41"/>
  <c r="IL39" i="41"/>
  <c r="IM39" i="41"/>
  <c r="IO39" i="41"/>
  <c r="IP39" i="41"/>
  <c r="IR39" i="41"/>
  <c r="IS39" i="41"/>
  <c r="IT39" i="41"/>
  <c r="IW39" i="41"/>
  <c r="IX39" i="41"/>
  <c r="IY39" i="41"/>
  <c r="JA39" i="41"/>
  <c r="JB39" i="41"/>
  <c r="JC39" i="41"/>
  <c r="JE39" i="41"/>
  <c r="JF39" i="41"/>
  <c r="JI39" i="41"/>
  <c r="JJ39" i="41"/>
  <c r="JM39" i="41"/>
  <c r="JN39" i="41"/>
  <c r="JO39" i="41"/>
  <c r="JR39" i="41"/>
  <c r="JS39" i="41"/>
  <c r="JU39" i="41"/>
  <c r="JV39" i="41"/>
  <c r="JX39" i="41"/>
  <c r="JY39" i="41"/>
  <c r="JZ39" i="41"/>
  <c r="KC39" i="41"/>
  <c r="KD39" i="41"/>
  <c r="KE39" i="41"/>
  <c r="KG39" i="41"/>
  <c r="KH39" i="41"/>
  <c r="KI39" i="41"/>
  <c r="KK39" i="41"/>
  <c r="KL39" i="41"/>
  <c r="KO39" i="41"/>
  <c r="KP39" i="41"/>
  <c r="KS39" i="41"/>
  <c r="KT39" i="41"/>
  <c r="KU39" i="41"/>
  <c r="KX39" i="41"/>
  <c r="KY39" i="41"/>
  <c r="LA39" i="41"/>
  <c r="LB39" i="41"/>
  <c r="LD39" i="41"/>
  <c r="LE39" i="41"/>
  <c r="LF39" i="41"/>
  <c r="LI39" i="41"/>
  <c r="LJ39" i="41"/>
  <c r="LK39" i="41"/>
  <c r="LM39" i="41"/>
  <c r="LN39" i="41"/>
  <c r="LO39" i="41"/>
  <c r="LQ39" i="41"/>
  <c r="LR39" i="41"/>
  <c r="LU39" i="41"/>
  <c r="LV39" i="41"/>
  <c r="LY39" i="41"/>
  <c r="LZ39" i="41"/>
  <c r="MA39" i="41"/>
  <c r="MD39" i="41"/>
  <c r="ME39" i="41"/>
  <c r="MG39" i="41"/>
  <c r="MH39" i="41"/>
  <c r="MJ39" i="41"/>
  <c r="MK39" i="41"/>
  <c r="MO39" i="41"/>
  <c r="MR39" i="41"/>
  <c r="MS39" i="41"/>
  <c r="MW39" i="41"/>
  <c r="MZ39" i="41"/>
  <c r="NA39" i="41"/>
  <c r="NE39" i="41"/>
  <c r="NH39" i="41"/>
  <c r="NI39" i="41"/>
  <c r="NM39" i="41"/>
  <c r="NP39" i="41"/>
  <c r="NQ39" i="41"/>
  <c r="NU39" i="41"/>
  <c r="NX39" i="41"/>
  <c r="NY39" i="41"/>
  <c r="OC39" i="41"/>
  <c r="OF39" i="41"/>
  <c r="OG39" i="41"/>
  <c r="OK39" i="41"/>
  <c r="ON39" i="41"/>
  <c r="OO39" i="41"/>
  <c r="OS39" i="41"/>
  <c r="OV39" i="41"/>
  <c r="OW39" i="41"/>
  <c r="PA39" i="41"/>
  <c r="PD39" i="41"/>
  <c r="PE39" i="41"/>
  <c r="PI39" i="41"/>
  <c r="PL39" i="41"/>
  <c r="PM39" i="41"/>
  <c r="PQ39" i="41"/>
  <c r="PT39" i="41"/>
  <c r="PU39" i="41"/>
  <c r="PY39" i="41"/>
  <c r="QC39" i="41"/>
  <c r="QE39" i="41"/>
  <c r="QG39" i="41"/>
  <c r="QI39" i="41"/>
  <c r="QJ39" i="41"/>
  <c r="QK39" i="41"/>
  <c r="QO39" i="41"/>
  <c r="QS39" i="41"/>
  <c r="QU39" i="41"/>
  <c r="QW39" i="41"/>
  <c r="QY39" i="41"/>
  <c r="QZ39" i="41"/>
  <c r="RA39" i="41"/>
  <c r="RE39" i="41"/>
  <c r="RI39" i="41"/>
  <c r="RK39" i="41"/>
  <c r="RM39" i="41"/>
  <c r="RO39" i="41"/>
  <c r="RP39" i="41"/>
  <c r="RQ39" i="41"/>
  <c r="RU39" i="41"/>
  <c r="RY39" i="41"/>
  <c r="SA39" i="41"/>
  <c r="SC39" i="41"/>
  <c r="SE39" i="41"/>
  <c r="SF39" i="41"/>
  <c r="SG39" i="41"/>
  <c r="SK39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AK32" i="41"/>
  <c r="AL32" i="41"/>
  <c r="AM32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BS32" i="41"/>
  <c r="BT32" i="41"/>
  <c r="BU32" i="41"/>
  <c r="BV32" i="41"/>
  <c r="BW32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DA32" i="41"/>
  <c r="DB32" i="41"/>
  <c r="DC32" i="41"/>
  <c r="DD32" i="41"/>
  <c r="DE32" i="41"/>
  <c r="DF32" i="41"/>
  <c r="DG32" i="41"/>
  <c r="DH32" i="41"/>
  <c r="DI32" i="41"/>
  <c r="DJ32" i="41"/>
  <c r="DK32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EI32" i="41"/>
  <c r="EJ32" i="41"/>
  <c r="EK32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FQ32" i="41"/>
  <c r="FR32" i="41"/>
  <c r="FS32" i="41"/>
  <c r="FT32" i="41"/>
  <c r="FU32" i="41"/>
  <c r="FV32" i="41"/>
  <c r="FW32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V32" i="41"/>
  <c r="GW32" i="41"/>
  <c r="GX32" i="41"/>
  <c r="GY32" i="41"/>
  <c r="GZ32" i="41"/>
  <c r="HA32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IG32" i="41"/>
  <c r="IH32" i="41"/>
  <c r="II32" i="41"/>
  <c r="IJ32" i="41"/>
  <c r="IK32" i="41"/>
  <c r="IL32" i="41"/>
  <c r="IM32" i="41"/>
  <c r="IN32" i="41"/>
  <c r="IO32" i="41"/>
  <c r="IP32" i="41"/>
  <c r="IQ32" i="41"/>
  <c r="IR32" i="41"/>
  <c r="IS32" i="41"/>
  <c r="IT32" i="41"/>
  <c r="IU32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H32" i="41"/>
  <c r="JI32" i="41"/>
  <c r="JJ32" i="41"/>
  <c r="JK32" i="41"/>
  <c r="JL32" i="41"/>
  <c r="JM32" i="41"/>
  <c r="JN32" i="41"/>
  <c r="JO32" i="41"/>
  <c r="JP32" i="41"/>
  <c r="JQ32" i="41"/>
  <c r="JR32" i="41"/>
  <c r="JS32" i="41"/>
  <c r="JT32" i="41"/>
  <c r="JU32" i="41"/>
  <c r="JV32" i="41"/>
  <c r="JW32" i="41"/>
  <c r="JX32" i="41"/>
  <c r="JY32" i="41"/>
  <c r="JZ32" i="41"/>
  <c r="KA32" i="41"/>
  <c r="KB32" i="41"/>
  <c r="KC32" i="41"/>
  <c r="KD32" i="41"/>
  <c r="KE32" i="41"/>
  <c r="KF32" i="41"/>
  <c r="KG32" i="41"/>
  <c r="KH32" i="41"/>
  <c r="KI32" i="41"/>
  <c r="KJ32" i="41"/>
  <c r="KK32" i="41"/>
  <c r="KL32" i="41"/>
  <c r="KM32" i="41"/>
  <c r="KN32" i="41"/>
  <c r="KO32" i="41"/>
  <c r="KP32" i="41"/>
  <c r="KQ32" i="41"/>
  <c r="KR32" i="41"/>
  <c r="KS32" i="41"/>
  <c r="KT32" i="41"/>
  <c r="KU32" i="41"/>
  <c r="KV32" i="41"/>
  <c r="KW32" i="41"/>
  <c r="KX32" i="41"/>
  <c r="KY32" i="41"/>
  <c r="KZ32" i="41"/>
  <c r="LA32" i="41"/>
  <c r="LB32" i="41"/>
  <c r="LC32" i="41"/>
  <c r="LD32" i="41"/>
  <c r="LE32" i="41"/>
  <c r="LF32" i="41"/>
  <c r="LG32" i="41"/>
  <c r="LH32" i="41"/>
  <c r="LI32" i="41"/>
  <c r="LJ32" i="41"/>
  <c r="LK32" i="41"/>
  <c r="LL32" i="41"/>
  <c r="LM32" i="41"/>
  <c r="LN32" i="41"/>
  <c r="LO32" i="41"/>
  <c r="LP32" i="41"/>
  <c r="LQ32" i="41"/>
  <c r="LR32" i="41"/>
  <c r="LS32" i="41"/>
  <c r="LT32" i="41"/>
  <c r="LU32" i="41"/>
  <c r="LV32" i="41"/>
  <c r="LW32" i="41"/>
  <c r="LX32" i="41"/>
  <c r="LY32" i="41"/>
  <c r="LZ32" i="41"/>
  <c r="MA32" i="41"/>
  <c r="MB32" i="41"/>
  <c r="MC32" i="41"/>
  <c r="MD32" i="41"/>
  <c r="ME32" i="41"/>
  <c r="MF32" i="41"/>
  <c r="MG32" i="41"/>
  <c r="MH32" i="41"/>
  <c r="MI32" i="41"/>
  <c r="MJ32" i="41"/>
  <c r="MK32" i="41"/>
  <c r="ML32" i="41"/>
  <c r="MM32" i="41"/>
  <c r="MN32" i="41"/>
  <c r="MO32" i="41"/>
  <c r="MP32" i="41"/>
  <c r="MQ32" i="41"/>
  <c r="MR32" i="41"/>
  <c r="MS32" i="41"/>
  <c r="MT32" i="41"/>
  <c r="MU32" i="41"/>
  <c r="MV32" i="41"/>
  <c r="MW32" i="41"/>
  <c r="MX32" i="41"/>
  <c r="MY32" i="41"/>
  <c r="MZ32" i="41"/>
  <c r="NA32" i="41"/>
  <c r="NB32" i="41"/>
  <c r="NC32" i="41"/>
  <c r="ND32" i="41"/>
  <c r="NE32" i="41"/>
  <c r="NF32" i="41"/>
  <c r="NG32" i="41"/>
  <c r="NH32" i="41"/>
  <c r="NI32" i="41"/>
  <c r="NJ32" i="41"/>
  <c r="NK32" i="41"/>
  <c r="NL32" i="41"/>
  <c r="NM32" i="41"/>
  <c r="NN32" i="41"/>
  <c r="NO32" i="41"/>
  <c r="NP32" i="41"/>
  <c r="NQ32" i="41"/>
  <c r="NR32" i="41"/>
  <c r="NS32" i="41"/>
  <c r="NT32" i="41"/>
  <c r="NU32" i="41"/>
  <c r="NV32" i="41"/>
  <c r="NW32" i="41"/>
  <c r="NX32" i="41"/>
  <c r="NY32" i="41"/>
  <c r="NZ32" i="41"/>
  <c r="OA32" i="41"/>
  <c r="OB32" i="41"/>
  <c r="OC32" i="41"/>
  <c r="OD32" i="41"/>
  <c r="OE32" i="41"/>
  <c r="OF32" i="41"/>
  <c r="OG32" i="41"/>
  <c r="OH32" i="41"/>
  <c r="OI32" i="41"/>
  <c r="OJ32" i="41"/>
  <c r="OK32" i="41"/>
  <c r="OL32" i="41"/>
  <c r="OM32" i="41"/>
  <c r="ON32" i="41"/>
  <c r="OO32" i="41"/>
  <c r="OP32" i="41"/>
  <c r="OQ32" i="41"/>
  <c r="OR32" i="41"/>
  <c r="OS32" i="41"/>
  <c r="OT32" i="41"/>
  <c r="OU32" i="41"/>
  <c r="OV32" i="41"/>
  <c r="OW32" i="41"/>
  <c r="OX32" i="41"/>
  <c r="OY32" i="41"/>
  <c r="OZ32" i="41"/>
  <c r="PA32" i="41"/>
  <c r="PB32" i="41"/>
  <c r="PC32" i="41"/>
  <c r="PD32" i="41"/>
  <c r="PE32" i="41"/>
  <c r="PF32" i="41"/>
  <c r="PG32" i="41"/>
  <c r="PH32" i="41"/>
  <c r="PI32" i="41"/>
  <c r="PJ32" i="41"/>
  <c r="PK32" i="41"/>
  <c r="PL32" i="41"/>
  <c r="PM32" i="41"/>
  <c r="PN32" i="41"/>
  <c r="PO32" i="41"/>
  <c r="PP32" i="41"/>
  <c r="PQ32" i="41"/>
  <c r="PR32" i="41"/>
  <c r="PS32" i="41"/>
  <c r="PT32" i="41"/>
  <c r="PU32" i="41"/>
  <c r="PV32" i="41"/>
  <c r="PW32" i="41"/>
  <c r="PX32" i="41"/>
  <c r="PY32" i="41"/>
  <c r="PZ32" i="41"/>
  <c r="QA32" i="41"/>
  <c r="QB32" i="41"/>
  <c r="QC32" i="41"/>
  <c r="QD32" i="41"/>
  <c r="QE32" i="41"/>
  <c r="QF32" i="41"/>
  <c r="QG32" i="41"/>
  <c r="QH32" i="41"/>
  <c r="QI32" i="41"/>
  <c r="QJ32" i="41"/>
  <c r="QK32" i="41"/>
  <c r="QL32" i="41"/>
  <c r="QM32" i="41"/>
  <c r="QN32" i="41"/>
  <c r="QO32" i="41"/>
  <c r="QP32" i="41"/>
  <c r="QQ32" i="41"/>
  <c r="QR32" i="41"/>
  <c r="QS32" i="41"/>
  <c r="QT32" i="41"/>
  <c r="QU32" i="41"/>
  <c r="QV32" i="41"/>
  <c r="QW32" i="41"/>
  <c r="QX32" i="41"/>
  <c r="QY32" i="41"/>
  <c r="QZ32" i="41"/>
  <c r="RA32" i="41"/>
  <c r="RB32" i="41"/>
  <c r="RC32" i="41"/>
  <c r="RD32" i="41"/>
  <c r="RE32" i="41"/>
  <c r="RF32" i="41"/>
  <c r="RG32" i="41"/>
  <c r="RH32" i="41"/>
  <c r="RI32" i="41"/>
  <c r="RJ32" i="41"/>
  <c r="RK32" i="41"/>
  <c r="RL32" i="41"/>
  <c r="RM32" i="41"/>
  <c r="RN32" i="41"/>
  <c r="RO32" i="41"/>
  <c r="RP32" i="41"/>
  <c r="RQ32" i="41"/>
  <c r="RR32" i="41"/>
  <c r="RS32" i="41"/>
  <c r="RT32" i="41"/>
  <c r="RU32" i="41"/>
  <c r="RV32" i="41"/>
  <c r="RW32" i="41"/>
  <c r="RX32" i="41"/>
  <c r="RY32" i="41"/>
  <c r="RZ32" i="41"/>
  <c r="SA32" i="41"/>
  <c r="SB32" i="41"/>
  <c r="SC32" i="41"/>
  <c r="SD32" i="41"/>
  <c r="SE32" i="41"/>
  <c r="SF32" i="41"/>
  <c r="SG32" i="41"/>
  <c r="SH32" i="41"/>
  <c r="SI32" i="41"/>
  <c r="SJ32" i="41"/>
  <c r="SK32" i="41"/>
  <c r="SL32" i="41"/>
  <c r="SM32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AK29" i="41"/>
  <c r="AL29" i="41"/>
  <c r="AM29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BS29" i="41"/>
  <c r="BT29" i="41"/>
  <c r="BU29" i="41"/>
  <c r="BV29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DA29" i="41"/>
  <c r="DB29" i="41"/>
  <c r="DC29" i="41"/>
  <c r="DD29" i="41"/>
  <c r="DE29" i="41"/>
  <c r="DF29" i="41"/>
  <c r="DG29" i="41"/>
  <c r="DH29" i="41"/>
  <c r="DI29" i="41"/>
  <c r="DJ29" i="41"/>
  <c r="DK29" i="41"/>
  <c r="DL29" i="41"/>
  <c r="DM29" i="41"/>
  <c r="DN29" i="41"/>
  <c r="DO29" i="41"/>
  <c r="DP29" i="41"/>
  <c r="DQ29" i="41"/>
  <c r="DR29" i="41"/>
  <c r="DS29" i="41"/>
  <c r="DT29" i="41"/>
  <c r="DU29" i="41"/>
  <c r="DV29" i="41"/>
  <c r="DW29" i="41"/>
  <c r="DX29" i="41"/>
  <c r="DY29" i="41"/>
  <c r="DZ29" i="41"/>
  <c r="EA29" i="41"/>
  <c r="EB29" i="41"/>
  <c r="EC29" i="41"/>
  <c r="ED29" i="41"/>
  <c r="EE29" i="41"/>
  <c r="EF29" i="41"/>
  <c r="EG29" i="41"/>
  <c r="EH29" i="41"/>
  <c r="EI29" i="41"/>
  <c r="EJ29" i="41"/>
  <c r="EK29" i="41"/>
  <c r="EL29" i="41"/>
  <c r="EM29" i="41"/>
  <c r="EN29" i="41"/>
  <c r="EO29" i="41"/>
  <c r="EP29" i="41"/>
  <c r="EQ29" i="41"/>
  <c r="ER29" i="41"/>
  <c r="ES29" i="41"/>
  <c r="ET29" i="41"/>
  <c r="EU29" i="41"/>
  <c r="EV29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FQ29" i="41"/>
  <c r="FR29" i="41"/>
  <c r="FS29" i="41"/>
  <c r="FT29" i="41"/>
  <c r="FU29" i="41"/>
  <c r="FV29" i="41"/>
  <c r="FW29" i="41"/>
  <c r="FX29" i="41"/>
  <c r="FY29" i="41"/>
  <c r="FZ29" i="41"/>
  <c r="GA29" i="41"/>
  <c r="GB29" i="41"/>
  <c r="GC29" i="41"/>
  <c r="GD29" i="41"/>
  <c r="GE29" i="41"/>
  <c r="GF29" i="41"/>
  <c r="GG29" i="41"/>
  <c r="GH29" i="41"/>
  <c r="GI29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X29" i="41"/>
  <c r="GY29" i="41"/>
  <c r="GZ29" i="41"/>
  <c r="HA29" i="41"/>
  <c r="HB29" i="41"/>
  <c r="HC29" i="41"/>
  <c r="HD29" i="41"/>
  <c r="HE29" i="41"/>
  <c r="HF29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IG29" i="41"/>
  <c r="IH29" i="41"/>
  <c r="II29" i="41"/>
  <c r="IJ29" i="41"/>
  <c r="IK29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JO29" i="41"/>
  <c r="JP29" i="41"/>
  <c r="JQ29" i="41"/>
  <c r="JR29" i="41"/>
  <c r="JS29" i="41"/>
  <c r="JT29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S29" i="41"/>
  <c r="KT29" i="41"/>
  <c r="KU29" i="41"/>
  <c r="KV29" i="41"/>
  <c r="KW29" i="41"/>
  <c r="KX29" i="41"/>
  <c r="KY29" i="41"/>
  <c r="KZ29" i="41"/>
  <c r="LA29" i="41"/>
  <c r="LB29" i="41"/>
  <c r="LC29" i="41"/>
  <c r="LD29" i="41"/>
  <c r="LE29" i="41"/>
  <c r="LF29" i="41"/>
  <c r="LG29" i="41"/>
  <c r="LH29" i="41"/>
  <c r="LI29" i="41"/>
  <c r="LJ29" i="41"/>
  <c r="LK29" i="41"/>
  <c r="LL29" i="41"/>
  <c r="LM29" i="41"/>
  <c r="LN29" i="41"/>
  <c r="LO29" i="41"/>
  <c r="LP29" i="41"/>
  <c r="LQ29" i="41"/>
  <c r="LR29" i="41"/>
  <c r="LS29" i="41"/>
  <c r="LT29" i="41"/>
  <c r="LU29" i="41"/>
  <c r="LV29" i="41"/>
  <c r="LW29" i="41"/>
  <c r="LX29" i="41"/>
  <c r="LY29" i="41"/>
  <c r="LZ29" i="41"/>
  <c r="MA29" i="41"/>
  <c r="MB29" i="41"/>
  <c r="MC29" i="41"/>
  <c r="MD29" i="41"/>
  <c r="ME29" i="41"/>
  <c r="MF29" i="41"/>
  <c r="MG29" i="41"/>
  <c r="MH29" i="41"/>
  <c r="MI29" i="41"/>
  <c r="MJ29" i="41"/>
  <c r="MK29" i="41"/>
  <c r="ML29" i="41"/>
  <c r="MM29" i="41"/>
  <c r="MN29" i="41"/>
  <c r="MO29" i="41"/>
  <c r="MP29" i="41"/>
  <c r="MQ29" i="41"/>
  <c r="MR29" i="41"/>
  <c r="MS29" i="41"/>
  <c r="MT29" i="41"/>
  <c r="MU29" i="41"/>
  <c r="MV29" i="41"/>
  <c r="MW29" i="41"/>
  <c r="MX29" i="41"/>
  <c r="MY29" i="41"/>
  <c r="MZ29" i="41"/>
  <c r="NA29" i="41"/>
  <c r="NB29" i="41"/>
  <c r="NC29" i="41"/>
  <c r="ND29" i="41"/>
  <c r="NE29" i="41"/>
  <c r="NF29" i="41"/>
  <c r="NG29" i="41"/>
  <c r="NH29" i="41"/>
  <c r="NI29" i="41"/>
  <c r="NJ29" i="41"/>
  <c r="NK29" i="41"/>
  <c r="NL29" i="41"/>
  <c r="NM29" i="41"/>
  <c r="NN29" i="41"/>
  <c r="NO29" i="41"/>
  <c r="NP29" i="41"/>
  <c r="NQ29" i="41"/>
  <c r="NR29" i="41"/>
  <c r="NS29" i="41"/>
  <c r="NT29" i="41"/>
  <c r="NU29" i="41"/>
  <c r="NV29" i="41"/>
  <c r="NW29" i="41"/>
  <c r="NX29" i="41"/>
  <c r="NY29" i="41"/>
  <c r="NZ29" i="41"/>
  <c r="OA29" i="41"/>
  <c r="OB29" i="41"/>
  <c r="OC29" i="41"/>
  <c r="OD29" i="41"/>
  <c r="OE29" i="41"/>
  <c r="OF29" i="41"/>
  <c r="OG29" i="41"/>
  <c r="OH29" i="41"/>
  <c r="OI29" i="41"/>
  <c r="OJ29" i="41"/>
  <c r="OK29" i="41"/>
  <c r="OL29" i="41"/>
  <c r="OM29" i="41"/>
  <c r="ON29" i="41"/>
  <c r="OO29" i="41"/>
  <c r="OP29" i="41"/>
  <c r="OQ29" i="41"/>
  <c r="OR29" i="41"/>
  <c r="OS29" i="41"/>
  <c r="OT29" i="41"/>
  <c r="OU29" i="41"/>
  <c r="OV29" i="41"/>
  <c r="OW29" i="41"/>
  <c r="OX29" i="41"/>
  <c r="OY29" i="41"/>
  <c r="OZ29" i="41"/>
  <c r="PA29" i="41"/>
  <c r="PB29" i="41"/>
  <c r="PC29" i="41"/>
  <c r="PD29" i="41"/>
  <c r="PE29" i="41"/>
  <c r="PF29" i="41"/>
  <c r="PG29" i="41"/>
  <c r="PH29" i="41"/>
  <c r="PI29" i="41"/>
  <c r="PJ29" i="41"/>
  <c r="PK29" i="41"/>
  <c r="PL29" i="41"/>
  <c r="PM29" i="41"/>
  <c r="PN29" i="41"/>
  <c r="PO29" i="41"/>
  <c r="PP29" i="41"/>
  <c r="PQ29" i="41"/>
  <c r="PR29" i="41"/>
  <c r="PS29" i="41"/>
  <c r="PT29" i="41"/>
  <c r="PU29" i="41"/>
  <c r="PV29" i="41"/>
  <c r="PW29" i="41"/>
  <c r="PX29" i="41"/>
  <c r="PY29" i="41"/>
  <c r="PZ29" i="41"/>
  <c r="QA29" i="41"/>
  <c r="QB29" i="41"/>
  <c r="QC29" i="41"/>
  <c r="QD29" i="41"/>
  <c r="QE29" i="41"/>
  <c r="QF29" i="41"/>
  <c r="QG29" i="41"/>
  <c r="QH29" i="41"/>
  <c r="QI29" i="41"/>
  <c r="QJ29" i="41"/>
  <c r="QK29" i="41"/>
  <c r="QL29" i="41"/>
  <c r="QM29" i="41"/>
  <c r="QN29" i="41"/>
  <c r="QO29" i="41"/>
  <c r="QP29" i="41"/>
  <c r="QQ29" i="41"/>
  <c r="QR29" i="41"/>
  <c r="QS29" i="41"/>
  <c r="QT29" i="41"/>
  <c r="QU29" i="41"/>
  <c r="QV29" i="41"/>
  <c r="QW29" i="41"/>
  <c r="QX29" i="41"/>
  <c r="QY29" i="41"/>
  <c r="QZ29" i="41"/>
  <c r="RA29" i="41"/>
  <c r="RB29" i="41"/>
  <c r="RC29" i="41"/>
  <c r="RD29" i="41"/>
  <c r="RE29" i="41"/>
  <c r="RF29" i="41"/>
  <c r="RG29" i="41"/>
  <c r="RH29" i="41"/>
  <c r="RI29" i="41"/>
  <c r="RJ29" i="41"/>
  <c r="RK29" i="41"/>
  <c r="RL29" i="41"/>
  <c r="RM29" i="41"/>
  <c r="RN29" i="41"/>
  <c r="RO29" i="41"/>
  <c r="RP29" i="41"/>
  <c r="RQ29" i="41"/>
  <c r="RR29" i="41"/>
  <c r="RS29" i="41"/>
  <c r="RT29" i="41"/>
  <c r="RU29" i="41"/>
  <c r="RV29" i="41"/>
  <c r="RW29" i="41"/>
  <c r="RX29" i="41"/>
  <c r="RY29" i="41"/>
  <c r="RZ29" i="41"/>
  <c r="SA29" i="41"/>
  <c r="SB29" i="41"/>
  <c r="SC29" i="41"/>
  <c r="SD29" i="41"/>
  <c r="SE29" i="41"/>
  <c r="SF29" i="41"/>
  <c r="SG29" i="41"/>
  <c r="SH29" i="41"/>
  <c r="SI29" i="41"/>
  <c r="SJ29" i="41"/>
  <c r="SK29" i="41"/>
  <c r="SL29" i="41"/>
  <c r="SM29" i="41"/>
  <c r="I17" i="41"/>
  <c r="J17" i="41"/>
  <c r="K17" i="41"/>
  <c r="K18" i="41" s="1"/>
  <c r="L17" i="41"/>
  <c r="L18" i="41" s="1"/>
  <c r="L20" i="41" s="1"/>
  <c r="M17" i="41"/>
  <c r="N17" i="41"/>
  <c r="O17" i="41"/>
  <c r="O18" i="41" s="1"/>
  <c r="P17" i="41"/>
  <c r="P18" i="41" s="1"/>
  <c r="P20" i="41" s="1"/>
  <c r="Q17" i="41"/>
  <c r="R17" i="41"/>
  <c r="S17" i="41"/>
  <c r="S18" i="41" s="1"/>
  <c r="T17" i="41"/>
  <c r="T18" i="41" s="1"/>
  <c r="T20" i="41" s="1"/>
  <c r="U17" i="41"/>
  <c r="V17" i="41"/>
  <c r="W17" i="41"/>
  <c r="W18" i="41" s="1"/>
  <c r="X17" i="41"/>
  <c r="X18" i="41" s="1"/>
  <c r="X20" i="41" s="1"/>
  <c r="Y17" i="41"/>
  <c r="Z17" i="41"/>
  <c r="AA17" i="41"/>
  <c r="AA18" i="41" s="1"/>
  <c r="AB17" i="41"/>
  <c r="AC17" i="41"/>
  <c r="AD17" i="41"/>
  <c r="AE17" i="41"/>
  <c r="AE18" i="41" s="1"/>
  <c r="AF17" i="41"/>
  <c r="AF18" i="41" s="1"/>
  <c r="AG17" i="41"/>
  <c r="AH17" i="41"/>
  <c r="AI17" i="41"/>
  <c r="AI18" i="41" s="1"/>
  <c r="AJ17" i="41"/>
  <c r="AJ18" i="41" s="1"/>
  <c r="AJ20" i="41" s="1"/>
  <c r="AK17" i="41"/>
  <c r="AL17" i="41"/>
  <c r="AM17" i="41"/>
  <c r="AM18" i="41" s="1"/>
  <c r="AN17" i="41"/>
  <c r="AN18" i="41" s="1"/>
  <c r="AN20" i="41" s="1"/>
  <c r="AO17" i="41"/>
  <c r="AP17" i="41"/>
  <c r="AQ17" i="41"/>
  <c r="AQ18" i="41" s="1"/>
  <c r="AR17" i="41"/>
  <c r="AR18" i="41" s="1"/>
  <c r="AR20" i="41" s="1"/>
  <c r="AS17" i="41"/>
  <c r="AT17" i="41"/>
  <c r="AU17" i="41"/>
  <c r="AU18" i="41" s="1"/>
  <c r="AV17" i="41"/>
  <c r="AV18" i="41" s="1"/>
  <c r="AV20" i="41" s="1"/>
  <c r="AW17" i="41"/>
  <c r="AX17" i="41"/>
  <c r="AY17" i="41"/>
  <c r="AY18" i="41" s="1"/>
  <c r="AZ17" i="41"/>
  <c r="AZ18" i="41" s="1"/>
  <c r="AZ20" i="41" s="1"/>
  <c r="BA17" i="41"/>
  <c r="BB17" i="41"/>
  <c r="BC17" i="41"/>
  <c r="BC18" i="41" s="1"/>
  <c r="BD17" i="41"/>
  <c r="BD18" i="41" s="1"/>
  <c r="BE17" i="41"/>
  <c r="BF17" i="41"/>
  <c r="BG17" i="41"/>
  <c r="BG18" i="41" s="1"/>
  <c r="BH17" i="41"/>
  <c r="BI17" i="41"/>
  <c r="BJ17" i="41"/>
  <c r="BK17" i="41"/>
  <c r="BK18" i="41" s="1"/>
  <c r="BL17" i="41"/>
  <c r="BL18" i="41" s="1"/>
  <c r="BL20" i="41" s="1"/>
  <c r="BM17" i="41"/>
  <c r="BN17" i="41"/>
  <c r="BO17" i="41"/>
  <c r="BO18" i="41" s="1"/>
  <c r="BP17" i="41"/>
  <c r="BP18" i="41" s="1"/>
  <c r="BP20" i="41" s="1"/>
  <c r="BQ17" i="41"/>
  <c r="BR17" i="41"/>
  <c r="BS17" i="41"/>
  <c r="BS18" i="41" s="1"/>
  <c r="BT17" i="41"/>
  <c r="BT18" i="41" s="1"/>
  <c r="BT20" i="41" s="1"/>
  <c r="BU17" i="41"/>
  <c r="BV17" i="41"/>
  <c r="BW17" i="41"/>
  <c r="BW18" i="41" s="1"/>
  <c r="BX17" i="41"/>
  <c r="BX18" i="41" s="1"/>
  <c r="BX20" i="41" s="1"/>
  <c r="BY17" i="41"/>
  <c r="BZ17" i="41"/>
  <c r="CA17" i="41"/>
  <c r="CA18" i="41" s="1"/>
  <c r="CB17" i="41"/>
  <c r="CB18" i="41" s="1"/>
  <c r="CB20" i="41" s="1"/>
  <c r="CC17" i="41"/>
  <c r="CD17" i="41"/>
  <c r="CE17" i="41"/>
  <c r="CE18" i="41" s="1"/>
  <c r="CF17" i="41"/>
  <c r="CF18" i="41" s="1"/>
  <c r="CF20" i="41" s="1"/>
  <c r="CG17" i="41"/>
  <c r="CH17" i="41"/>
  <c r="CI17" i="41"/>
  <c r="CI18" i="41" s="1"/>
  <c r="CJ17" i="41"/>
  <c r="CJ18" i="41" s="1"/>
  <c r="CJ20" i="41" s="1"/>
  <c r="CK17" i="41"/>
  <c r="CL17" i="41"/>
  <c r="CM17" i="41"/>
  <c r="CM18" i="41" s="1"/>
  <c r="CN17" i="41"/>
  <c r="CO17" i="41"/>
  <c r="CP17" i="41"/>
  <c r="CQ17" i="41"/>
  <c r="CQ18" i="41" s="1"/>
  <c r="CR17" i="41"/>
  <c r="CR18" i="41" s="1"/>
  <c r="CS17" i="41"/>
  <c r="CT17" i="41"/>
  <c r="CU17" i="41"/>
  <c r="CU18" i="41" s="1"/>
  <c r="CV17" i="41"/>
  <c r="CV18" i="41" s="1"/>
  <c r="CV20" i="41" s="1"/>
  <c r="CW17" i="41"/>
  <c r="CX17" i="41"/>
  <c r="CY17" i="41"/>
  <c r="CY18" i="41" s="1"/>
  <c r="CZ17" i="41"/>
  <c r="CZ18" i="41" s="1"/>
  <c r="CZ20" i="41" s="1"/>
  <c r="DA17" i="41"/>
  <c r="DB17" i="41"/>
  <c r="DC17" i="41"/>
  <c r="DC18" i="41" s="1"/>
  <c r="DD17" i="41"/>
  <c r="DD18" i="41" s="1"/>
  <c r="DD20" i="41" s="1"/>
  <c r="DE17" i="41"/>
  <c r="DF17" i="41"/>
  <c r="DG17" i="41"/>
  <c r="DG18" i="41" s="1"/>
  <c r="DH17" i="41"/>
  <c r="DH18" i="41" s="1"/>
  <c r="DH20" i="41" s="1"/>
  <c r="DI17" i="41"/>
  <c r="DJ17" i="41"/>
  <c r="DK17" i="41"/>
  <c r="DK18" i="41" s="1"/>
  <c r="DL17" i="41"/>
  <c r="DL18" i="41" s="1"/>
  <c r="DL20" i="41" s="1"/>
  <c r="DM17" i="41"/>
  <c r="DN17" i="41"/>
  <c r="DO17" i="41"/>
  <c r="DO18" i="41" s="1"/>
  <c r="DP17" i="41"/>
  <c r="DP18" i="41" s="1"/>
  <c r="DP20" i="41" s="1"/>
  <c r="DQ17" i="41"/>
  <c r="DR17" i="41"/>
  <c r="DS17" i="41"/>
  <c r="DS18" i="41" s="1"/>
  <c r="DT17" i="41"/>
  <c r="DT18" i="41" s="1"/>
  <c r="DT20" i="41" s="1"/>
  <c r="DU17" i="41"/>
  <c r="DV17" i="41"/>
  <c r="DW17" i="41"/>
  <c r="DW18" i="41" s="1"/>
  <c r="DX17" i="41"/>
  <c r="DX18" i="41" s="1"/>
  <c r="DX20" i="41" s="1"/>
  <c r="DY17" i="41"/>
  <c r="DZ17" i="41"/>
  <c r="EA17" i="41"/>
  <c r="EA18" i="41" s="1"/>
  <c r="EB17" i="41"/>
  <c r="EB18" i="41" s="1"/>
  <c r="EB20" i="41" s="1"/>
  <c r="EC17" i="41"/>
  <c r="ED17" i="41"/>
  <c r="EE17" i="41"/>
  <c r="EE18" i="41" s="1"/>
  <c r="EF17" i="41"/>
  <c r="EF18" i="41" s="1"/>
  <c r="EF20" i="41" s="1"/>
  <c r="EG17" i="41"/>
  <c r="EH17" i="41"/>
  <c r="EI17" i="41"/>
  <c r="EI18" i="41" s="1"/>
  <c r="EJ17" i="41"/>
  <c r="EK17" i="41"/>
  <c r="EL17" i="41"/>
  <c r="EM17" i="41"/>
  <c r="EM18" i="41" s="1"/>
  <c r="EN17" i="41"/>
  <c r="EN18" i="41" s="1"/>
  <c r="EN20" i="41" s="1"/>
  <c r="EO17" i="41"/>
  <c r="EP17" i="41"/>
  <c r="EQ17" i="41"/>
  <c r="EQ18" i="41" s="1"/>
  <c r="ER17" i="41"/>
  <c r="ER18" i="41" s="1"/>
  <c r="ER20" i="41" s="1"/>
  <c r="ES17" i="41"/>
  <c r="ET17" i="41"/>
  <c r="EU17" i="41"/>
  <c r="EU18" i="41" s="1"/>
  <c r="EV17" i="41"/>
  <c r="EW17" i="41"/>
  <c r="EX17" i="41"/>
  <c r="EY17" i="41"/>
  <c r="EY18" i="41" s="1"/>
  <c r="EZ17" i="41"/>
  <c r="EZ18" i="41" s="1"/>
  <c r="EZ20" i="41" s="1"/>
  <c r="FA17" i="41"/>
  <c r="FB17" i="41"/>
  <c r="FC17" i="41"/>
  <c r="FC18" i="41" s="1"/>
  <c r="FD17" i="41"/>
  <c r="FD18" i="41" s="1"/>
  <c r="FD20" i="41" s="1"/>
  <c r="FE17" i="41"/>
  <c r="FF17" i="41"/>
  <c r="FG17" i="41"/>
  <c r="FG18" i="41" s="1"/>
  <c r="FH17" i="41"/>
  <c r="FI17" i="41"/>
  <c r="FJ17" i="41"/>
  <c r="FK17" i="41"/>
  <c r="FK18" i="41" s="1"/>
  <c r="FL17" i="41"/>
  <c r="FL18" i="41" s="1"/>
  <c r="FL20" i="41" s="1"/>
  <c r="FM17" i="41"/>
  <c r="FN17" i="41"/>
  <c r="FO17" i="41"/>
  <c r="FO18" i="41" s="1"/>
  <c r="FP17" i="41"/>
  <c r="FP18" i="41" s="1"/>
  <c r="FP20" i="41" s="1"/>
  <c r="FQ17" i="41"/>
  <c r="FR17" i="41"/>
  <c r="FS17" i="41"/>
  <c r="FS18" i="41" s="1"/>
  <c r="FT17" i="41"/>
  <c r="FT18" i="41" s="1"/>
  <c r="FT20" i="41" s="1"/>
  <c r="FU17" i="41"/>
  <c r="FV17" i="41"/>
  <c r="FW17" i="41"/>
  <c r="FW18" i="41" s="1"/>
  <c r="FX17" i="41"/>
  <c r="FX18" i="41" s="1"/>
  <c r="FX20" i="41" s="1"/>
  <c r="FY17" i="41"/>
  <c r="FZ17" i="41"/>
  <c r="GA17" i="41"/>
  <c r="GA18" i="41" s="1"/>
  <c r="GB17" i="41"/>
  <c r="GB18" i="41" s="1"/>
  <c r="GB20" i="41" s="1"/>
  <c r="GC17" i="41"/>
  <c r="GD17" i="41"/>
  <c r="GE17" i="41"/>
  <c r="GE18" i="41" s="1"/>
  <c r="GF17" i="41"/>
  <c r="GF18" i="41" s="1"/>
  <c r="GF20" i="41" s="1"/>
  <c r="GG17" i="41"/>
  <c r="GH17" i="41"/>
  <c r="GI17" i="41"/>
  <c r="GI18" i="41" s="1"/>
  <c r="GJ17" i="41"/>
  <c r="GJ18" i="41" s="1"/>
  <c r="GJ20" i="41" s="1"/>
  <c r="GK17" i="41"/>
  <c r="GL17" i="41"/>
  <c r="GM17" i="41"/>
  <c r="GM18" i="41" s="1"/>
  <c r="GN17" i="41"/>
  <c r="GN18" i="41" s="1"/>
  <c r="GN20" i="41" s="1"/>
  <c r="GO17" i="41"/>
  <c r="GP17" i="41"/>
  <c r="GQ17" i="41"/>
  <c r="GQ18" i="41" s="1"/>
  <c r="GR17" i="41"/>
  <c r="GR18" i="41" s="1"/>
  <c r="GR20" i="41" s="1"/>
  <c r="GS17" i="41"/>
  <c r="GT17" i="41"/>
  <c r="GU17" i="41"/>
  <c r="GU18" i="41" s="1"/>
  <c r="GV17" i="41"/>
  <c r="GW17" i="41"/>
  <c r="GX17" i="41"/>
  <c r="GY17" i="41"/>
  <c r="GY18" i="41" s="1"/>
  <c r="GZ17" i="41"/>
  <c r="GZ18" i="41" s="1"/>
  <c r="GZ20" i="41" s="1"/>
  <c r="HA17" i="41"/>
  <c r="HB17" i="41"/>
  <c r="HC17" i="41"/>
  <c r="HC18" i="41" s="1"/>
  <c r="HD17" i="41"/>
  <c r="HD18" i="41" s="1"/>
  <c r="HD20" i="41" s="1"/>
  <c r="HE17" i="41"/>
  <c r="HF17" i="41"/>
  <c r="HG17" i="41"/>
  <c r="HG18" i="41" s="1"/>
  <c r="HH17" i="41"/>
  <c r="HI17" i="41"/>
  <c r="HJ17" i="41"/>
  <c r="HK17" i="41"/>
  <c r="HK18" i="41" s="1"/>
  <c r="HL17" i="41"/>
  <c r="HL18" i="41" s="1"/>
  <c r="HL20" i="41" s="1"/>
  <c r="HM17" i="41"/>
  <c r="HN17" i="41"/>
  <c r="HO17" i="41"/>
  <c r="HO18" i="41" s="1"/>
  <c r="HP17" i="41"/>
  <c r="HP18" i="41" s="1"/>
  <c r="HP20" i="41" s="1"/>
  <c r="HQ17" i="41"/>
  <c r="HR17" i="41"/>
  <c r="HS17" i="41"/>
  <c r="HS18" i="41" s="1"/>
  <c r="HT17" i="41"/>
  <c r="HU17" i="41"/>
  <c r="HV17" i="41"/>
  <c r="HW17" i="41"/>
  <c r="HW18" i="41" s="1"/>
  <c r="HX17" i="41"/>
  <c r="HX18" i="41" s="1"/>
  <c r="HX20" i="41" s="1"/>
  <c r="HY17" i="41"/>
  <c r="HZ17" i="41"/>
  <c r="IA17" i="41"/>
  <c r="IA18" i="41" s="1"/>
  <c r="IB17" i="41"/>
  <c r="IB18" i="41" s="1"/>
  <c r="IB20" i="41" s="1"/>
  <c r="IC17" i="41"/>
  <c r="ID17" i="41"/>
  <c r="IE17" i="41"/>
  <c r="IE18" i="41" s="1"/>
  <c r="IF17" i="41"/>
  <c r="IF18" i="41" s="1"/>
  <c r="IF20" i="41" s="1"/>
  <c r="IG17" i="41"/>
  <c r="IH17" i="41"/>
  <c r="II17" i="41"/>
  <c r="II18" i="41" s="1"/>
  <c r="IJ17" i="41"/>
  <c r="IJ18" i="41" s="1"/>
  <c r="IJ20" i="41" s="1"/>
  <c r="IK17" i="41"/>
  <c r="IL17" i="41"/>
  <c r="IM17" i="41"/>
  <c r="IM18" i="41" s="1"/>
  <c r="IN17" i="41"/>
  <c r="IN18" i="41" s="1"/>
  <c r="IN20" i="41" s="1"/>
  <c r="IO17" i="41"/>
  <c r="IP17" i="41"/>
  <c r="IQ17" i="41"/>
  <c r="IQ18" i="41" s="1"/>
  <c r="IR17" i="41"/>
  <c r="IR18" i="41" s="1"/>
  <c r="IR20" i="41" s="1"/>
  <c r="IS17" i="41"/>
  <c r="IT17" i="41"/>
  <c r="IU17" i="41"/>
  <c r="IU18" i="41" s="1"/>
  <c r="IV17" i="41"/>
  <c r="IV18" i="41" s="1"/>
  <c r="IV20" i="41" s="1"/>
  <c r="IW17" i="41"/>
  <c r="IX17" i="41"/>
  <c r="IY17" i="41"/>
  <c r="IY18" i="41" s="1"/>
  <c r="IZ17" i="41"/>
  <c r="IZ18" i="41" s="1"/>
  <c r="IZ20" i="41" s="1"/>
  <c r="JA17" i="41"/>
  <c r="JB17" i="41"/>
  <c r="JC17" i="41"/>
  <c r="JC18" i="41" s="1"/>
  <c r="JD17" i="41"/>
  <c r="JD18" i="41" s="1"/>
  <c r="JD20" i="41" s="1"/>
  <c r="JE17" i="41"/>
  <c r="JF17" i="41"/>
  <c r="JG17" i="41"/>
  <c r="JG18" i="41" s="1"/>
  <c r="JH17" i="41"/>
  <c r="JI17" i="41"/>
  <c r="JJ17" i="41"/>
  <c r="JK17" i="41"/>
  <c r="JK18" i="41" s="1"/>
  <c r="JL17" i="41"/>
  <c r="JL18" i="41" s="1"/>
  <c r="JL20" i="41" s="1"/>
  <c r="JM17" i="41"/>
  <c r="JN17" i="41"/>
  <c r="JO17" i="41"/>
  <c r="JO18" i="41" s="1"/>
  <c r="JP17" i="41"/>
  <c r="JP18" i="41" s="1"/>
  <c r="JP20" i="41" s="1"/>
  <c r="JQ17" i="41"/>
  <c r="JR17" i="41"/>
  <c r="JS17" i="41"/>
  <c r="JS18" i="41" s="1"/>
  <c r="JT17" i="41"/>
  <c r="JU17" i="41"/>
  <c r="JV17" i="41"/>
  <c r="JW17" i="41"/>
  <c r="JW18" i="41" s="1"/>
  <c r="JX17" i="41"/>
  <c r="JX18" i="41" s="1"/>
  <c r="JX20" i="41" s="1"/>
  <c r="JY17" i="41"/>
  <c r="JZ17" i="41"/>
  <c r="KA17" i="41"/>
  <c r="KA18" i="41" s="1"/>
  <c r="KB17" i="41"/>
  <c r="KB18" i="41" s="1"/>
  <c r="KB20" i="41" s="1"/>
  <c r="KC17" i="41"/>
  <c r="KD17" i="41"/>
  <c r="KE17" i="41"/>
  <c r="KE18" i="41" s="1"/>
  <c r="KF17" i="41"/>
  <c r="KG17" i="41"/>
  <c r="KH17" i="41"/>
  <c r="KI17" i="41"/>
  <c r="KI18" i="41" s="1"/>
  <c r="KJ17" i="41"/>
  <c r="KJ18" i="41" s="1"/>
  <c r="KJ20" i="41" s="1"/>
  <c r="KK17" i="41"/>
  <c r="KL17" i="41"/>
  <c r="KM17" i="41"/>
  <c r="KM18" i="41" s="1"/>
  <c r="KN17" i="41"/>
  <c r="KN18" i="41" s="1"/>
  <c r="KN20" i="41" s="1"/>
  <c r="KO17" i="41"/>
  <c r="KP17" i="41"/>
  <c r="KQ17" i="41"/>
  <c r="KQ18" i="41" s="1"/>
  <c r="KR17" i="41"/>
  <c r="KR18" i="41" s="1"/>
  <c r="KR20" i="41" s="1"/>
  <c r="KS17" i="41"/>
  <c r="KT17" i="41"/>
  <c r="KU17" i="41"/>
  <c r="KU18" i="41" s="1"/>
  <c r="KV17" i="41"/>
  <c r="KV18" i="41" s="1"/>
  <c r="KV20" i="41" s="1"/>
  <c r="KW17" i="41"/>
  <c r="KX17" i="41"/>
  <c r="KY17" i="41"/>
  <c r="KY18" i="41" s="1"/>
  <c r="KZ17" i="41"/>
  <c r="KZ18" i="41" s="1"/>
  <c r="KZ20" i="41" s="1"/>
  <c r="LA17" i="41"/>
  <c r="LB17" i="41"/>
  <c r="LC17" i="41"/>
  <c r="LC18" i="41" s="1"/>
  <c r="LD17" i="41"/>
  <c r="LD18" i="41" s="1"/>
  <c r="LD20" i="41" s="1"/>
  <c r="LE17" i="41"/>
  <c r="LF17" i="41"/>
  <c r="LG17" i="41"/>
  <c r="LG18" i="41" s="1"/>
  <c r="LH17" i="41"/>
  <c r="LH18" i="41" s="1"/>
  <c r="LH20" i="41" s="1"/>
  <c r="LI17" i="41"/>
  <c r="LJ17" i="41"/>
  <c r="LK17" i="41"/>
  <c r="LK18" i="41" s="1"/>
  <c r="LL17" i="41"/>
  <c r="LL18" i="41" s="1"/>
  <c r="LL20" i="41" s="1"/>
  <c r="LM17" i="41"/>
  <c r="LN17" i="41"/>
  <c r="LO17" i="41"/>
  <c r="LO18" i="41" s="1"/>
  <c r="LP17" i="41"/>
  <c r="LP18" i="41" s="1"/>
  <c r="LP20" i="41" s="1"/>
  <c r="LQ17" i="41"/>
  <c r="LR17" i="41"/>
  <c r="LS17" i="41"/>
  <c r="LS18" i="41" s="1"/>
  <c r="LT17" i="41"/>
  <c r="LU17" i="41"/>
  <c r="LV17" i="41"/>
  <c r="LW17" i="41"/>
  <c r="LW18" i="41" s="1"/>
  <c r="LX17" i="41"/>
  <c r="LX18" i="41" s="1"/>
  <c r="LX20" i="41" s="1"/>
  <c r="LY17" i="41"/>
  <c r="LZ17" i="41"/>
  <c r="MA17" i="41"/>
  <c r="MA18" i="41" s="1"/>
  <c r="MB17" i="41"/>
  <c r="MB18" i="41" s="1"/>
  <c r="MB20" i="41" s="1"/>
  <c r="MC17" i="41"/>
  <c r="MD17" i="41"/>
  <c r="ME17" i="41"/>
  <c r="ME18" i="41" s="1"/>
  <c r="MF17" i="41"/>
  <c r="MG17" i="41"/>
  <c r="MH17" i="41"/>
  <c r="MI17" i="41"/>
  <c r="MI18" i="41" s="1"/>
  <c r="MJ17" i="41"/>
  <c r="MJ18" i="41" s="1"/>
  <c r="MJ20" i="41" s="1"/>
  <c r="MK17" i="41"/>
  <c r="ML17" i="41"/>
  <c r="MM17" i="41"/>
  <c r="MM18" i="41" s="1"/>
  <c r="MN17" i="41"/>
  <c r="MN18" i="41" s="1"/>
  <c r="MN20" i="41" s="1"/>
  <c r="MO17" i="41"/>
  <c r="MP17" i="41"/>
  <c r="MQ17" i="41"/>
  <c r="MQ18" i="41" s="1"/>
  <c r="MR17" i="41"/>
  <c r="MR18" i="41" s="1"/>
  <c r="MR20" i="41" s="1"/>
  <c r="MS17" i="41"/>
  <c r="MT17" i="41"/>
  <c r="MU17" i="41"/>
  <c r="MU18" i="41" s="1"/>
  <c r="MV17" i="41"/>
  <c r="MW17" i="41"/>
  <c r="MX17" i="41"/>
  <c r="MY17" i="41"/>
  <c r="MY18" i="41" s="1"/>
  <c r="MZ17" i="41"/>
  <c r="MZ18" i="41" s="1"/>
  <c r="MZ20" i="41" s="1"/>
  <c r="NA17" i="41"/>
  <c r="NB17" i="41"/>
  <c r="NC17" i="41"/>
  <c r="NC18" i="41" s="1"/>
  <c r="ND17" i="41"/>
  <c r="ND18" i="41" s="1"/>
  <c r="ND20" i="41" s="1"/>
  <c r="NE17" i="41"/>
  <c r="NF17" i="41"/>
  <c r="NG17" i="41"/>
  <c r="NG18" i="41" s="1"/>
  <c r="NH17" i="41"/>
  <c r="NH18" i="41" s="1"/>
  <c r="NH20" i="41" s="1"/>
  <c r="NI17" i="41"/>
  <c r="NJ17" i="41"/>
  <c r="NK17" i="41"/>
  <c r="NK18" i="41" s="1"/>
  <c r="NL17" i="41"/>
  <c r="NM17" i="41"/>
  <c r="NN17" i="41"/>
  <c r="NO17" i="41"/>
  <c r="NO18" i="41" s="1"/>
  <c r="NP17" i="41"/>
  <c r="NP18" i="41" s="1"/>
  <c r="NP20" i="41" s="1"/>
  <c r="NQ17" i="41"/>
  <c r="NR17" i="41"/>
  <c r="NS17" i="41"/>
  <c r="NS18" i="41" s="1"/>
  <c r="NT17" i="41"/>
  <c r="NT18" i="41" s="1"/>
  <c r="NT20" i="41" s="1"/>
  <c r="NU17" i="41"/>
  <c r="NV17" i="41"/>
  <c r="NW17" i="41"/>
  <c r="NW18" i="41" s="1"/>
  <c r="NX17" i="41"/>
  <c r="NX18" i="41" s="1"/>
  <c r="NX20" i="41" s="1"/>
  <c r="NY17" i="41"/>
  <c r="NZ17" i="41"/>
  <c r="OA17" i="41"/>
  <c r="OA18" i="41" s="1"/>
  <c r="OB17" i="41"/>
  <c r="OC17" i="41"/>
  <c r="OD17" i="41"/>
  <c r="OE17" i="41"/>
  <c r="OE18" i="41" s="1"/>
  <c r="OF17" i="41"/>
  <c r="OF18" i="41" s="1"/>
  <c r="OF20" i="41" s="1"/>
  <c r="OG17" i="41"/>
  <c r="OH17" i="41"/>
  <c r="OI17" i="41"/>
  <c r="OI18" i="41" s="1"/>
  <c r="OJ17" i="41"/>
  <c r="OJ18" i="41" s="1"/>
  <c r="OJ20" i="41" s="1"/>
  <c r="OK17" i="41"/>
  <c r="OL17" i="41"/>
  <c r="OM17" i="41"/>
  <c r="OM18" i="41" s="1"/>
  <c r="ON17" i="41"/>
  <c r="ON18" i="41" s="1"/>
  <c r="ON20" i="41" s="1"/>
  <c r="OO17" i="41"/>
  <c r="OP17" i="41"/>
  <c r="OQ17" i="41"/>
  <c r="OQ18" i="41" s="1"/>
  <c r="OR17" i="41"/>
  <c r="OS17" i="41"/>
  <c r="OT17" i="41"/>
  <c r="OU17" i="41"/>
  <c r="OU18" i="41" s="1"/>
  <c r="OV17" i="41"/>
  <c r="OV18" i="41" s="1"/>
  <c r="OV20" i="41" s="1"/>
  <c r="OW17" i="41"/>
  <c r="OX17" i="41"/>
  <c r="OY17" i="41"/>
  <c r="OY18" i="41" s="1"/>
  <c r="OZ17" i="41"/>
  <c r="OZ18" i="41" s="1"/>
  <c r="OZ20" i="41" s="1"/>
  <c r="PA17" i="41"/>
  <c r="PB17" i="41"/>
  <c r="PC17" i="41"/>
  <c r="PC18" i="41" s="1"/>
  <c r="PD17" i="41"/>
  <c r="PD18" i="41" s="1"/>
  <c r="PD20" i="41" s="1"/>
  <c r="PE17" i="41"/>
  <c r="PF17" i="41"/>
  <c r="PG17" i="41"/>
  <c r="PG18" i="41" s="1"/>
  <c r="PH17" i="41"/>
  <c r="PI17" i="41"/>
  <c r="PJ17" i="41"/>
  <c r="PK17" i="41"/>
  <c r="PK18" i="41" s="1"/>
  <c r="PL17" i="41"/>
  <c r="PL18" i="41" s="1"/>
  <c r="PL20" i="41" s="1"/>
  <c r="PM17" i="41"/>
  <c r="PN17" i="41"/>
  <c r="PO17" i="41"/>
  <c r="PO18" i="41" s="1"/>
  <c r="PP17" i="41"/>
  <c r="PP18" i="41" s="1"/>
  <c r="PP20" i="41" s="1"/>
  <c r="PQ17" i="41"/>
  <c r="PR17" i="41"/>
  <c r="PS17" i="41"/>
  <c r="PS18" i="41" s="1"/>
  <c r="PT17" i="41"/>
  <c r="PT18" i="41" s="1"/>
  <c r="PT20" i="41" s="1"/>
  <c r="PU17" i="41"/>
  <c r="PV17" i="41"/>
  <c r="PW17" i="41"/>
  <c r="PW18" i="41" s="1"/>
  <c r="PX17" i="41"/>
  <c r="PY17" i="41"/>
  <c r="PZ17" i="41"/>
  <c r="QA17" i="41"/>
  <c r="QA18" i="41" s="1"/>
  <c r="QB17" i="41"/>
  <c r="QB18" i="41" s="1"/>
  <c r="QB20" i="41" s="1"/>
  <c r="QC17" i="41"/>
  <c r="QD17" i="41"/>
  <c r="QE17" i="41"/>
  <c r="QE18" i="41" s="1"/>
  <c r="QF17" i="41"/>
  <c r="QF18" i="41" s="1"/>
  <c r="QF20" i="41" s="1"/>
  <c r="QG17" i="41"/>
  <c r="QH17" i="41"/>
  <c r="QI17" i="41"/>
  <c r="QI18" i="41" s="1"/>
  <c r="QJ17" i="41"/>
  <c r="QJ18" i="41" s="1"/>
  <c r="QJ20" i="41" s="1"/>
  <c r="QK17" i="41"/>
  <c r="QL17" i="41"/>
  <c r="QM17" i="41"/>
  <c r="QM18" i="41" s="1"/>
  <c r="QN17" i="41"/>
  <c r="QO17" i="41"/>
  <c r="QP17" i="41"/>
  <c r="QQ17" i="41"/>
  <c r="QQ18" i="41" s="1"/>
  <c r="QR17" i="41"/>
  <c r="QR18" i="41" s="1"/>
  <c r="QR20" i="41" s="1"/>
  <c r="QS17" i="41"/>
  <c r="QT17" i="41"/>
  <c r="QU17" i="41"/>
  <c r="QU18" i="41" s="1"/>
  <c r="QV17" i="41"/>
  <c r="QV18" i="41" s="1"/>
  <c r="QV20" i="41" s="1"/>
  <c r="QW17" i="41"/>
  <c r="QX17" i="41"/>
  <c r="QY17" i="41"/>
  <c r="QY18" i="41" s="1"/>
  <c r="QZ17" i="41"/>
  <c r="QZ18" i="41" s="1"/>
  <c r="QZ20" i="41" s="1"/>
  <c r="RA17" i="41"/>
  <c r="RB17" i="41"/>
  <c r="RC17" i="41"/>
  <c r="RC18" i="41" s="1"/>
  <c r="RD17" i="41"/>
  <c r="RE17" i="41"/>
  <c r="RF17" i="41"/>
  <c r="RG17" i="41"/>
  <c r="RG18" i="41" s="1"/>
  <c r="RH17" i="41"/>
  <c r="RH18" i="41" s="1"/>
  <c r="RH20" i="41" s="1"/>
  <c r="RI17" i="41"/>
  <c r="RJ17" i="41"/>
  <c r="RK17" i="41"/>
  <c r="RK18" i="41" s="1"/>
  <c r="RL17" i="41"/>
  <c r="RL18" i="41" s="1"/>
  <c r="RL20" i="41" s="1"/>
  <c r="RM17" i="41"/>
  <c r="RN17" i="41"/>
  <c r="RO17" i="41"/>
  <c r="RO18" i="41" s="1"/>
  <c r="RP17" i="41"/>
  <c r="RP18" i="41" s="1"/>
  <c r="RP20" i="41" s="1"/>
  <c r="RQ17" i="41"/>
  <c r="RR17" i="41"/>
  <c r="RS17" i="41"/>
  <c r="RS18" i="41" s="1"/>
  <c r="RT17" i="41"/>
  <c r="RU17" i="41"/>
  <c r="RV17" i="41"/>
  <c r="RW17" i="41"/>
  <c r="RW18" i="41" s="1"/>
  <c r="RX17" i="41"/>
  <c r="RX18" i="41" s="1"/>
  <c r="RX20" i="41" s="1"/>
  <c r="RY17" i="41"/>
  <c r="RZ17" i="41"/>
  <c r="SA17" i="41"/>
  <c r="SA18" i="41" s="1"/>
  <c r="SB17" i="41"/>
  <c r="SB18" i="41" s="1"/>
  <c r="SB20" i="41" s="1"/>
  <c r="SC17" i="41"/>
  <c r="SD17" i="41"/>
  <c r="SE17" i="41"/>
  <c r="SE18" i="41" s="1"/>
  <c r="SF17" i="41"/>
  <c r="SF18" i="41" s="1"/>
  <c r="SF20" i="41" s="1"/>
  <c r="SG17" i="41"/>
  <c r="SH17" i="41"/>
  <c r="SI17" i="41"/>
  <c r="SI18" i="41" s="1"/>
  <c r="SJ17" i="41"/>
  <c r="SK17" i="41"/>
  <c r="SL17" i="41"/>
  <c r="SM17" i="41"/>
  <c r="SM18" i="41" s="1"/>
  <c r="I18" i="41"/>
  <c r="I20" i="41" s="1"/>
  <c r="J18" i="41"/>
  <c r="M18" i="41"/>
  <c r="M20" i="41" s="1"/>
  <c r="N18" i="41"/>
  <c r="Q18" i="41"/>
  <c r="Q20" i="41" s="1"/>
  <c r="R18" i="41"/>
  <c r="U18" i="41"/>
  <c r="V18" i="41"/>
  <c r="Y18" i="41"/>
  <c r="Y20" i="41" s="1"/>
  <c r="Z18" i="41"/>
  <c r="AB18" i="41"/>
  <c r="AB20" i="41" s="1"/>
  <c r="AC18" i="41"/>
  <c r="AC20" i="41" s="1"/>
  <c r="AD18" i="41"/>
  <c r="AG18" i="41"/>
  <c r="AG20" i="41" s="1"/>
  <c r="AH18" i="41"/>
  <c r="AK18" i="41"/>
  <c r="AL18" i="41"/>
  <c r="AO18" i="41"/>
  <c r="AO20" i="41" s="1"/>
  <c r="AP18" i="41"/>
  <c r="AS18" i="41"/>
  <c r="AS20" i="41" s="1"/>
  <c r="AT18" i="41"/>
  <c r="AW18" i="41"/>
  <c r="AW20" i="41" s="1"/>
  <c r="AX18" i="41"/>
  <c r="BA18" i="41"/>
  <c r="BB18" i="41"/>
  <c r="BE18" i="41"/>
  <c r="BE20" i="41" s="1"/>
  <c r="BF18" i="41"/>
  <c r="BH18" i="41"/>
  <c r="BH20" i="41" s="1"/>
  <c r="BI18" i="41"/>
  <c r="BI20" i="41" s="1"/>
  <c r="BJ18" i="41"/>
  <c r="BM18" i="41"/>
  <c r="BM20" i="41" s="1"/>
  <c r="BN18" i="41"/>
  <c r="BQ18" i="41"/>
  <c r="BR18" i="41"/>
  <c r="BU18" i="41"/>
  <c r="BU20" i="41" s="1"/>
  <c r="BV18" i="41"/>
  <c r="BY18" i="41"/>
  <c r="BY20" i="41" s="1"/>
  <c r="BZ18" i="41"/>
  <c r="CC18" i="41"/>
  <c r="CC20" i="41" s="1"/>
  <c r="CD18" i="41"/>
  <c r="CG18" i="41"/>
  <c r="CH18" i="41"/>
  <c r="CK18" i="41"/>
  <c r="CK20" i="41" s="1"/>
  <c r="CL18" i="41"/>
  <c r="CN18" i="41"/>
  <c r="CN20" i="41" s="1"/>
  <c r="CO18" i="41"/>
  <c r="CO20" i="41" s="1"/>
  <c r="CP18" i="41"/>
  <c r="CS18" i="41"/>
  <c r="CS20" i="41" s="1"/>
  <c r="CT18" i="41"/>
  <c r="CW18" i="41"/>
  <c r="CX18" i="41"/>
  <c r="DA18" i="41"/>
  <c r="DA20" i="41" s="1"/>
  <c r="DB18" i="41"/>
  <c r="DE18" i="41"/>
  <c r="DE20" i="41" s="1"/>
  <c r="DF18" i="41"/>
  <c r="DI18" i="41"/>
  <c r="DI20" i="41" s="1"/>
  <c r="DJ18" i="41"/>
  <c r="DM18" i="41"/>
  <c r="DN18" i="41"/>
  <c r="DQ18" i="41"/>
  <c r="DQ20" i="41" s="1"/>
  <c r="DR18" i="41"/>
  <c r="DU18" i="41"/>
  <c r="DU20" i="41" s="1"/>
  <c r="DV18" i="41"/>
  <c r="DY18" i="41"/>
  <c r="DY20" i="41" s="1"/>
  <c r="DZ18" i="41"/>
  <c r="EC18" i="41"/>
  <c r="ED18" i="41"/>
  <c r="ED20" i="41" s="1"/>
  <c r="EG18" i="41"/>
  <c r="EH18" i="41"/>
  <c r="EJ18" i="41"/>
  <c r="EJ20" i="41" s="1"/>
  <c r="EK18" i="41"/>
  <c r="EL18" i="41"/>
  <c r="EO18" i="41"/>
  <c r="EO20" i="41" s="1"/>
  <c r="EP18" i="41"/>
  <c r="EP20" i="41" s="1"/>
  <c r="ES18" i="41"/>
  <c r="ET18" i="41"/>
  <c r="EV18" i="41"/>
  <c r="EV20" i="41" s="1"/>
  <c r="EW18" i="41"/>
  <c r="EX18" i="41"/>
  <c r="FA18" i="41"/>
  <c r="FA20" i="41" s="1"/>
  <c r="FB18" i="41"/>
  <c r="FE18" i="41"/>
  <c r="FF18" i="41"/>
  <c r="FH18" i="41"/>
  <c r="FH20" i="41" s="1"/>
  <c r="FI18" i="41"/>
  <c r="FJ18" i="41"/>
  <c r="FM18" i="41"/>
  <c r="FM20" i="41" s="1"/>
  <c r="FN18" i="41"/>
  <c r="FQ18" i="41"/>
  <c r="FQ20" i="41" s="1"/>
  <c r="FR18" i="41"/>
  <c r="FR20" i="41" s="1"/>
  <c r="FU18" i="41"/>
  <c r="FV18" i="41"/>
  <c r="FY18" i="41"/>
  <c r="FZ18" i="41"/>
  <c r="GC18" i="41"/>
  <c r="GC20" i="41" s="1"/>
  <c r="GD18" i="41"/>
  <c r="GG18" i="41"/>
  <c r="GH18" i="41"/>
  <c r="GK18" i="41"/>
  <c r="GK20" i="41" s="1"/>
  <c r="GL18" i="41"/>
  <c r="GO18" i="41"/>
  <c r="GP18" i="41"/>
  <c r="GP20" i="41" s="1"/>
  <c r="GS18" i="41"/>
  <c r="GT18" i="41"/>
  <c r="GV18" i="41"/>
  <c r="GV20" i="41" s="1"/>
  <c r="GW18" i="41"/>
  <c r="GX18" i="41"/>
  <c r="HA18" i="41"/>
  <c r="HA20" i="41" s="1"/>
  <c r="HB18" i="41"/>
  <c r="HB20" i="41" s="1"/>
  <c r="HE18" i="41"/>
  <c r="HF18" i="41"/>
  <c r="HH18" i="41"/>
  <c r="HH20" i="41" s="1"/>
  <c r="HI18" i="41"/>
  <c r="HJ18" i="41"/>
  <c r="HM18" i="41"/>
  <c r="HM20" i="41" s="1"/>
  <c r="HN18" i="41"/>
  <c r="HQ18" i="41"/>
  <c r="HR18" i="41"/>
  <c r="HT18" i="41"/>
  <c r="HT20" i="41" s="1"/>
  <c r="HU18" i="41"/>
  <c r="HV18" i="41"/>
  <c r="HY18" i="41"/>
  <c r="HY20" i="41" s="1"/>
  <c r="HZ18" i="41"/>
  <c r="IC18" i="41"/>
  <c r="IC20" i="41" s="1"/>
  <c r="ID18" i="41"/>
  <c r="ID20" i="41" s="1"/>
  <c r="IG18" i="41"/>
  <c r="IH18" i="41"/>
  <c r="IK18" i="41"/>
  <c r="IL18" i="41"/>
  <c r="IO18" i="41"/>
  <c r="IO20" i="41" s="1"/>
  <c r="IP18" i="41"/>
  <c r="IS18" i="41"/>
  <c r="IT18" i="41"/>
  <c r="IW18" i="41"/>
  <c r="IW20" i="41" s="1"/>
  <c r="IX18" i="41"/>
  <c r="JA18" i="41"/>
  <c r="JB18" i="41"/>
  <c r="JB20" i="41" s="1"/>
  <c r="JE18" i="41"/>
  <c r="JF18" i="41"/>
  <c r="JH18" i="41"/>
  <c r="JH20" i="41" s="1"/>
  <c r="JI18" i="41"/>
  <c r="JJ18" i="41"/>
  <c r="JM18" i="41"/>
  <c r="JM20" i="41" s="1"/>
  <c r="JN18" i="41"/>
  <c r="JN20" i="41" s="1"/>
  <c r="JQ18" i="41"/>
  <c r="JR18" i="41"/>
  <c r="JT18" i="41"/>
  <c r="JT20" i="41" s="1"/>
  <c r="JU18" i="41"/>
  <c r="JV18" i="41"/>
  <c r="JY18" i="41"/>
  <c r="JY20" i="41" s="1"/>
  <c r="JZ18" i="41"/>
  <c r="KC18" i="41"/>
  <c r="KD18" i="41"/>
  <c r="KF18" i="41"/>
  <c r="KF20" i="41" s="1"/>
  <c r="KG18" i="41"/>
  <c r="KH18" i="41"/>
  <c r="KK18" i="41"/>
  <c r="KK20" i="41" s="1"/>
  <c r="KL18" i="41"/>
  <c r="KO18" i="41"/>
  <c r="KO20" i="41" s="1"/>
  <c r="KP18" i="41"/>
  <c r="KP20" i="41" s="1"/>
  <c r="KS18" i="41"/>
  <c r="KT18" i="41"/>
  <c r="KW18" i="41"/>
  <c r="KX18" i="41"/>
  <c r="LA18" i="41"/>
  <c r="LA20" i="41" s="1"/>
  <c r="LB18" i="41"/>
  <c r="LE18" i="41"/>
  <c r="LF18" i="41"/>
  <c r="LI18" i="41"/>
  <c r="LI20" i="41" s="1"/>
  <c r="LJ18" i="41"/>
  <c r="LM18" i="41"/>
  <c r="LN18" i="41"/>
  <c r="LN20" i="41" s="1"/>
  <c r="LQ18" i="41"/>
  <c r="LR18" i="41"/>
  <c r="LT18" i="41"/>
  <c r="LT20" i="41" s="1"/>
  <c r="LU18" i="41"/>
  <c r="LV18" i="41"/>
  <c r="LY18" i="41"/>
  <c r="LY20" i="41" s="1"/>
  <c r="LZ18" i="41"/>
  <c r="LZ20" i="41" s="1"/>
  <c r="MC18" i="41"/>
  <c r="MD18" i="41"/>
  <c r="MF18" i="41"/>
  <c r="MF20" i="41" s="1"/>
  <c r="MG18" i="41"/>
  <c r="MH18" i="41"/>
  <c r="MK18" i="41"/>
  <c r="MK20" i="41" s="1"/>
  <c r="ML18" i="41"/>
  <c r="MO18" i="41"/>
  <c r="MO20" i="41" s="1"/>
  <c r="MP18" i="41"/>
  <c r="MP20" i="41" s="1"/>
  <c r="MS18" i="41"/>
  <c r="MT18" i="41"/>
  <c r="MV18" i="41"/>
  <c r="MV20" i="41" s="1"/>
  <c r="MW18" i="41"/>
  <c r="MX18" i="41"/>
  <c r="NA18" i="41"/>
  <c r="NA20" i="41" s="1"/>
  <c r="NB18" i="41"/>
  <c r="NE18" i="41"/>
  <c r="NE20" i="41" s="1"/>
  <c r="NF18" i="41"/>
  <c r="NF20" i="41" s="1"/>
  <c r="NI18" i="41"/>
  <c r="NJ18" i="41"/>
  <c r="NL18" i="41"/>
  <c r="NL20" i="41" s="1"/>
  <c r="NM18" i="41"/>
  <c r="NN18" i="41"/>
  <c r="NQ18" i="41"/>
  <c r="NQ20" i="41" s="1"/>
  <c r="NR18" i="41"/>
  <c r="NU18" i="41"/>
  <c r="NU20" i="41" s="1"/>
  <c r="NV18" i="41"/>
  <c r="NV20" i="41" s="1"/>
  <c r="NY18" i="41"/>
  <c r="NZ18" i="41"/>
  <c r="OB18" i="41"/>
  <c r="OB20" i="41" s="1"/>
  <c r="OC18" i="41"/>
  <c r="OD18" i="41"/>
  <c r="OG18" i="41"/>
  <c r="OG20" i="41" s="1"/>
  <c r="OH18" i="41"/>
  <c r="OK18" i="41"/>
  <c r="OK20" i="41" s="1"/>
  <c r="OL18" i="41"/>
  <c r="OL20" i="41" s="1"/>
  <c r="OO18" i="41"/>
  <c r="OP18" i="41"/>
  <c r="OR18" i="41"/>
  <c r="OR20" i="41" s="1"/>
  <c r="OS18" i="41"/>
  <c r="OT18" i="41"/>
  <c r="OW18" i="41"/>
  <c r="OW20" i="41" s="1"/>
  <c r="OX18" i="41"/>
  <c r="PA18" i="41"/>
  <c r="PA20" i="41" s="1"/>
  <c r="PB18" i="41"/>
  <c r="PB20" i="41" s="1"/>
  <c r="PE18" i="41"/>
  <c r="PF18" i="41"/>
  <c r="PH18" i="41"/>
  <c r="PH20" i="41" s="1"/>
  <c r="PI18" i="41"/>
  <c r="PJ18" i="41"/>
  <c r="PM18" i="41"/>
  <c r="PM20" i="41" s="1"/>
  <c r="PN18" i="41"/>
  <c r="PQ18" i="41"/>
  <c r="PQ20" i="41" s="1"/>
  <c r="PR18" i="41"/>
  <c r="PR20" i="41" s="1"/>
  <c r="PU18" i="41"/>
  <c r="PV18" i="41"/>
  <c r="PX18" i="41"/>
  <c r="PX20" i="41" s="1"/>
  <c r="PY18" i="41"/>
  <c r="PZ18" i="41"/>
  <c r="QC18" i="41"/>
  <c r="QC20" i="41" s="1"/>
  <c r="QD18" i="41"/>
  <c r="QG18" i="41"/>
  <c r="QG20" i="41" s="1"/>
  <c r="QH18" i="41"/>
  <c r="QH20" i="41" s="1"/>
  <c r="QK18" i="41"/>
  <c r="QL18" i="41"/>
  <c r="QN18" i="41"/>
  <c r="QN20" i="41" s="1"/>
  <c r="QO18" i="41"/>
  <c r="QP18" i="41"/>
  <c r="QS18" i="41"/>
  <c r="QS20" i="41" s="1"/>
  <c r="QT18" i="41"/>
  <c r="QW18" i="41"/>
  <c r="QW20" i="41" s="1"/>
  <c r="QX18" i="41"/>
  <c r="QX20" i="41" s="1"/>
  <c r="RA18" i="41"/>
  <c r="RB18" i="41"/>
  <c r="RD18" i="41"/>
  <c r="RD20" i="41" s="1"/>
  <c r="RE18" i="41"/>
  <c r="RF18" i="41"/>
  <c r="RI18" i="41"/>
  <c r="RI20" i="41" s="1"/>
  <c r="RJ18" i="41"/>
  <c r="RM18" i="41"/>
  <c r="RM20" i="41" s="1"/>
  <c r="RN18" i="41"/>
  <c r="RN20" i="41" s="1"/>
  <c r="RQ18" i="41"/>
  <c r="RR18" i="41"/>
  <c r="RT18" i="41"/>
  <c r="RT20" i="41" s="1"/>
  <c r="RU18" i="41"/>
  <c r="RV18" i="41"/>
  <c r="RY18" i="41"/>
  <c r="RY20" i="41" s="1"/>
  <c r="RZ18" i="41"/>
  <c r="SC18" i="41"/>
  <c r="SC20" i="41" s="1"/>
  <c r="SD18" i="41"/>
  <c r="SD20" i="41" s="1"/>
  <c r="SG18" i="41"/>
  <c r="SH18" i="41"/>
  <c r="SJ18" i="41"/>
  <c r="SJ20" i="41" s="1"/>
  <c r="SK18" i="41"/>
  <c r="SL18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AZ19" i="41"/>
  <c r="BA19" i="41"/>
  <c r="BB19" i="41"/>
  <c r="BC19" i="41"/>
  <c r="BD19" i="41"/>
  <c r="BE19" i="41"/>
  <c r="BF19" i="41"/>
  <c r="BG19" i="41"/>
  <c r="BH19" i="41"/>
  <c r="BI19" i="41"/>
  <c r="BJ19" i="41"/>
  <c r="BK19" i="41"/>
  <c r="BL19" i="41"/>
  <c r="BM19" i="41"/>
  <c r="BN19" i="41"/>
  <c r="BO19" i="41"/>
  <c r="BP19" i="41"/>
  <c r="BQ19" i="41"/>
  <c r="BR19" i="41"/>
  <c r="BS19" i="41"/>
  <c r="BT19" i="41"/>
  <c r="BU19" i="41"/>
  <c r="BV19" i="41"/>
  <c r="BW19" i="41"/>
  <c r="BX19" i="41"/>
  <c r="BY19" i="41"/>
  <c r="BZ19" i="41"/>
  <c r="CA19" i="41"/>
  <c r="CB19" i="41"/>
  <c r="CC19" i="41"/>
  <c r="CD19" i="41"/>
  <c r="CE19" i="41"/>
  <c r="CF19" i="41"/>
  <c r="CG19" i="41"/>
  <c r="CH19" i="41"/>
  <c r="CI19" i="41"/>
  <c r="CJ19" i="41"/>
  <c r="CK19" i="41"/>
  <c r="CL19" i="41"/>
  <c r="CM19" i="41"/>
  <c r="CN19" i="41"/>
  <c r="CO19" i="41"/>
  <c r="CP19" i="41"/>
  <c r="CQ19" i="41"/>
  <c r="CR19" i="41"/>
  <c r="CS19" i="41"/>
  <c r="CT19" i="41"/>
  <c r="CU19" i="41"/>
  <c r="CV19" i="41"/>
  <c r="CW19" i="41"/>
  <c r="CX19" i="41"/>
  <c r="CY19" i="41"/>
  <c r="CZ19" i="41"/>
  <c r="DA19" i="41"/>
  <c r="DB19" i="41"/>
  <c r="DC19" i="41"/>
  <c r="DD19" i="41"/>
  <c r="DE19" i="41"/>
  <c r="DF19" i="41"/>
  <c r="DG19" i="41"/>
  <c r="DH19" i="41"/>
  <c r="DI19" i="41"/>
  <c r="DJ19" i="41"/>
  <c r="DK19" i="41"/>
  <c r="DL19" i="41"/>
  <c r="DM19" i="41"/>
  <c r="DN19" i="41"/>
  <c r="DO19" i="41"/>
  <c r="DP19" i="41"/>
  <c r="DQ19" i="41"/>
  <c r="DR19" i="41"/>
  <c r="DS19" i="41"/>
  <c r="DT19" i="41"/>
  <c r="DU19" i="41"/>
  <c r="DV19" i="41"/>
  <c r="DW19" i="41"/>
  <c r="DX19" i="41"/>
  <c r="DY19" i="41"/>
  <c r="DZ19" i="41"/>
  <c r="EA19" i="41"/>
  <c r="EB19" i="41"/>
  <c r="EC19" i="41"/>
  <c r="ED19" i="41"/>
  <c r="EE19" i="41"/>
  <c r="EF19" i="41"/>
  <c r="EG19" i="41"/>
  <c r="EH19" i="41"/>
  <c r="EI19" i="41"/>
  <c r="EJ19" i="41"/>
  <c r="EK19" i="41"/>
  <c r="EL19" i="41"/>
  <c r="EM19" i="41"/>
  <c r="EN19" i="41"/>
  <c r="EO19" i="41"/>
  <c r="EP19" i="41"/>
  <c r="EQ19" i="41"/>
  <c r="ER19" i="41"/>
  <c r="ES19" i="41"/>
  <c r="ET19" i="41"/>
  <c r="EU19" i="41"/>
  <c r="EV19" i="41"/>
  <c r="EW19" i="41"/>
  <c r="EX19" i="41"/>
  <c r="EY19" i="41"/>
  <c r="EZ19" i="41"/>
  <c r="FA19" i="41"/>
  <c r="FB19" i="41"/>
  <c r="FC19" i="41"/>
  <c r="FD19" i="41"/>
  <c r="FE19" i="41"/>
  <c r="FF19" i="41"/>
  <c r="FG19" i="41"/>
  <c r="FH19" i="41"/>
  <c r="FI19" i="41"/>
  <c r="FJ19" i="41"/>
  <c r="FK19" i="41"/>
  <c r="FL19" i="41"/>
  <c r="FM19" i="41"/>
  <c r="FN19" i="41"/>
  <c r="FO19" i="41"/>
  <c r="FP19" i="41"/>
  <c r="FQ19" i="41"/>
  <c r="FR19" i="41"/>
  <c r="FS19" i="41"/>
  <c r="FT19" i="41"/>
  <c r="FU19" i="41"/>
  <c r="FV19" i="41"/>
  <c r="FW19" i="41"/>
  <c r="FX19" i="41"/>
  <c r="FY19" i="41"/>
  <c r="FZ19" i="41"/>
  <c r="GA19" i="41"/>
  <c r="GB19" i="41"/>
  <c r="GC19" i="41"/>
  <c r="GD19" i="41"/>
  <c r="GE19" i="41"/>
  <c r="GF19" i="41"/>
  <c r="GG19" i="41"/>
  <c r="GH19" i="41"/>
  <c r="GI19" i="41"/>
  <c r="GJ19" i="41"/>
  <c r="GK19" i="41"/>
  <c r="GL19" i="41"/>
  <c r="GM19" i="41"/>
  <c r="GN19" i="41"/>
  <c r="GO19" i="41"/>
  <c r="GP19" i="41"/>
  <c r="GQ19" i="41"/>
  <c r="GR19" i="41"/>
  <c r="GS19" i="41"/>
  <c r="GT19" i="41"/>
  <c r="GU19" i="41"/>
  <c r="GV19" i="41"/>
  <c r="GW19" i="41"/>
  <c r="GX19" i="41"/>
  <c r="GY19" i="41"/>
  <c r="GZ19" i="41"/>
  <c r="HA19" i="41"/>
  <c r="HB19" i="41"/>
  <c r="HC19" i="41"/>
  <c r="HD19" i="41"/>
  <c r="HE19" i="41"/>
  <c r="HF19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IG19" i="41"/>
  <c r="IH19" i="41"/>
  <c r="II19" i="41"/>
  <c r="IJ19" i="41"/>
  <c r="IK19" i="41"/>
  <c r="IL19" i="41"/>
  <c r="IM19" i="41"/>
  <c r="IN19" i="41"/>
  <c r="IO19" i="41"/>
  <c r="IP19" i="41"/>
  <c r="IQ19" i="41"/>
  <c r="IR19" i="41"/>
  <c r="IS19" i="41"/>
  <c r="IT19" i="41"/>
  <c r="IU19" i="41"/>
  <c r="IV19" i="41"/>
  <c r="IW19" i="41"/>
  <c r="IX19" i="41"/>
  <c r="IY19" i="41"/>
  <c r="IZ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JO19" i="41"/>
  <c r="JP19" i="41"/>
  <c r="JQ19" i="41"/>
  <c r="JR19" i="41"/>
  <c r="JS19" i="41"/>
  <c r="JT19" i="41"/>
  <c r="JU19" i="41"/>
  <c r="JV19" i="41"/>
  <c r="JW19" i="41"/>
  <c r="JX19" i="41"/>
  <c r="JY19" i="41"/>
  <c r="JZ19" i="41"/>
  <c r="KA19" i="41"/>
  <c r="KB19" i="41"/>
  <c r="KC19" i="41"/>
  <c r="KD19" i="41"/>
  <c r="KE19" i="41"/>
  <c r="KF19" i="41"/>
  <c r="KG19" i="41"/>
  <c r="KH19" i="41"/>
  <c r="KI19" i="41"/>
  <c r="KJ19" i="41"/>
  <c r="KK19" i="41"/>
  <c r="KL19" i="41"/>
  <c r="KM19" i="41"/>
  <c r="KN19" i="41"/>
  <c r="KO19" i="41"/>
  <c r="KP19" i="41"/>
  <c r="KQ19" i="41"/>
  <c r="KR19" i="41"/>
  <c r="KS19" i="41"/>
  <c r="KT19" i="41"/>
  <c r="KU19" i="41"/>
  <c r="KV19" i="41"/>
  <c r="KW19" i="41"/>
  <c r="KX19" i="41"/>
  <c r="KY19" i="41"/>
  <c r="KZ19" i="41"/>
  <c r="LA19" i="41"/>
  <c r="LB19" i="41"/>
  <c r="LC19" i="41"/>
  <c r="LD19" i="41"/>
  <c r="LE19" i="41"/>
  <c r="LF19" i="41"/>
  <c r="LG19" i="41"/>
  <c r="LH19" i="41"/>
  <c r="LI19" i="41"/>
  <c r="LJ19" i="41"/>
  <c r="LK19" i="41"/>
  <c r="LL19" i="41"/>
  <c r="LM19" i="41"/>
  <c r="LN19" i="41"/>
  <c r="LO19" i="41"/>
  <c r="LP19" i="41"/>
  <c r="LQ19" i="41"/>
  <c r="LR19" i="41"/>
  <c r="LS19" i="41"/>
  <c r="LT19" i="41"/>
  <c r="LU19" i="41"/>
  <c r="LV19" i="41"/>
  <c r="LW19" i="41"/>
  <c r="LX19" i="41"/>
  <c r="LY19" i="41"/>
  <c r="LZ19" i="41"/>
  <c r="MA19" i="41"/>
  <c r="MB19" i="41"/>
  <c r="MC19" i="41"/>
  <c r="MD19" i="41"/>
  <c r="ME19" i="41"/>
  <c r="MF19" i="41"/>
  <c r="MG19" i="41"/>
  <c r="MH19" i="41"/>
  <c r="MI19" i="41"/>
  <c r="MJ19" i="41"/>
  <c r="MK19" i="41"/>
  <c r="ML19" i="41"/>
  <c r="MM19" i="41"/>
  <c r="MN19" i="41"/>
  <c r="MO19" i="41"/>
  <c r="MP19" i="41"/>
  <c r="MQ19" i="41"/>
  <c r="MR19" i="41"/>
  <c r="MS19" i="41"/>
  <c r="MT19" i="41"/>
  <c r="MU19" i="41"/>
  <c r="MV19" i="41"/>
  <c r="MW19" i="41"/>
  <c r="MX19" i="41"/>
  <c r="MY19" i="41"/>
  <c r="MZ19" i="41"/>
  <c r="NA19" i="41"/>
  <c r="NB19" i="41"/>
  <c r="NC19" i="41"/>
  <c r="ND19" i="41"/>
  <c r="NE19" i="41"/>
  <c r="NF19" i="41"/>
  <c r="NG19" i="41"/>
  <c r="NH19" i="41"/>
  <c r="NI19" i="41"/>
  <c r="NJ19" i="41"/>
  <c r="NK19" i="41"/>
  <c r="NL19" i="41"/>
  <c r="NM19" i="41"/>
  <c r="NN19" i="41"/>
  <c r="NO19" i="41"/>
  <c r="NP19" i="41"/>
  <c r="NQ19" i="41"/>
  <c r="NR19" i="41"/>
  <c r="NS19" i="41"/>
  <c r="NT19" i="41"/>
  <c r="NU19" i="41"/>
  <c r="NV19" i="41"/>
  <c r="NW19" i="41"/>
  <c r="NX19" i="41"/>
  <c r="NY19" i="41"/>
  <c r="NZ19" i="41"/>
  <c r="OA19" i="41"/>
  <c r="OB19" i="41"/>
  <c r="OC19" i="41"/>
  <c r="OD19" i="41"/>
  <c r="OE19" i="41"/>
  <c r="OF19" i="41"/>
  <c r="OG19" i="41"/>
  <c r="OH19" i="41"/>
  <c r="OI19" i="41"/>
  <c r="OJ19" i="41"/>
  <c r="OK19" i="41"/>
  <c r="OL19" i="41"/>
  <c r="OM19" i="41"/>
  <c r="ON19" i="41"/>
  <c r="OO19" i="41"/>
  <c r="OP19" i="41"/>
  <c r="OQ19" i="41"/>
  <c r="OR19" i="41"/>
  <c r="OS19" i="41"/>
  <c r="OT19" i="41"/>
  <c r="OU19" i="41"/>
  <c r="OV19" i="41"/>
  <c r="OW19" i="41"/>
  <c r="OX19" i="41"/>
  <c r="OY19" i="41"/>
  <c r="OZ19" i="41"/>
  <c r="PA19" i="41"/>
  <c r="PB19" i="41"/>
  <c r="PC19" i="41"/>
  <c r="PD19" i="41"/>
  <c r="PE19" i="41"/>
  <c r="PF19" i="41"/>
  <c r="PG19" i="41"/>
  <c r="PH19" i="41"/>
  <c r="PI19" i="41"/>
  <c r="PJ19" i="41"/>
  <c r="PK19" i="41"/>
  <c r="PL19" i="41"/>
  <c r="PM19" i="41"/>
  <c r="PN19" i="41"/>
  <c r="PO19" i="41"/>
  <c r="PP19" i="41"/>
  <c r="PQ19" i="41"/>
  <c r="PR19" i="41"/>
  <c r="PS19" i="41"/>
  <c r="PT19" i="41"/>
  <c r="PU19" i="41"/>
  <c r="PV19" i="41"/>
  <c r="PW19" i="41"/>
  <c r="PX19" i="41"/>
  <c r="PY19" i="41"/>
  <c r="PZ19" i="41"/>
  <c r="QA19" i="41"/>
  <c r="QB19" i="41"/>
  <c r="QC19" i="41"/>
  <c r="QD19" i="41"/>
  <c r="QE19" i="41"/>
  <c r="QF19" i="41"/>
  <c r="QG19" i="41"/>
  <c r="QH19" i="41"/>
  <c r="QI19" i="41"/>
  <c r="QJ19" i="41"/>
  <c r="QK19" i="41"/>
  <c r="QL19" i="41"/>
  <c r="QM19" i="41"/>
  <c r="QN19" i="41"/>
  <c r="QO19" i="41"/>
  <c r="QP19" i="41"/>
  <c r="QQ19" i="41"/>
  <c r="QR19" i="41"/>
  <c r="QS19" i="41"/>
  <c r="QT19" i="41"/>
  <c r="QU19" i="41"/>
  <c r="QV19" i="41"/>
  <c r="QW19" i="41"/>
  <c r="QX19" i="41"/>
  <c r="QY19" i="41"/>
  <c r="QZ19" i="41"/>
  <c r="RA19" i="41"/>
  <c r="RB19" i="41"/>
  <c r="RC19" i="41"/>
  <c r="RD19" i="41"/>
  <c r="RE19" i="41"/>
  <c r="RF19" i="41"/>
  <c r="RG19" i="41"/>
  <c r="RH19" i="41"/>
  <c r="RI19" i="41"/>
  <c r="RJ19" i="41"/>
  <c r="RK19" i="41"/>
  <c r="RL19" i="41"/>
  <c r="RM19" i="41"/>
  <c r="RN19" i="41"/>
  <c r="RO19" i="41"/>
  <c r="RP19" i="41"/>
  <c r="RQ19" i="41"/>
  <c r="RR19" i="41"/>
  <c r="RS19" i="41"/>
  <c r="RT19" i="41"/>
  <c r="RU19" i="41"/>
  <c r="RV19" i="41"/>
  <c r="RW19" i="41"/>
  <c r="RX19" i="41"/>
  <c r="RY19" i="41"/>
  <c r="RZ19" i="41"/>
  <c r="SA19" i="41"/>
  <c r="SB19" i="41"/>
  <c r="SC19" i="41"/>
  <c r="SD19" i="41"/>
  <c r="SE19" i="41"/>
  <c r="SF19" i="41"/>
  <c r="SG19" i="41"/>
  <c r="SH19" i="41"/>
  <c r="SI19" i="41"/>
  <c r="SJ19" i="41"/>
  <c r="SK19" i="41"/>
  <c r="SL19" i="41"/>
  <c r="SM19" i="41"/>
  <c r="J20" i="41"/>
  <c r="K20" i="41"/>
  <c r="N20" i="41"/>
  <c r="O20" i="41"/>
  <c r="R20" i="41"/>
  <c r="S20" i="41"/>
  <c r="U20" i="41"/>
  <c r="V20" i="41"/>
  <c r="W20" i="41"/>
  <c r="Z20" i="41"/>
  <c r="AA20" i="41"/>
  <c r="AD20" i="41"/>
  <c r="AE20" i="41"/>
  <c r="AF20" i="41"/>
  <c r="AH20" i="41"/>
  <c r="AI20" i="41"/>
  <c r="AK20" i="41"/>
  <c r="AL20" i="41"/>
  <c r="AM20" i="41"/>
  <c r="AP20" i="41"/>
  <c r="AQ20" i="41"/>
  <c r="AT20" i="41"/>
  <c r="AU20" i="41"/>
  <c r="AX20" i="41"/>
  <c r="AY20" i="41"/>
  <c r="BA20" i="41"/>
  <c r="BB20" i="41"/>
  <c r="BC20" i="41"/>
  <c r="BD20" i="41"/>
  <c r="BF20" i="41"/>
  <c r="BG20" i="41"/>
  <c r="BJ20" i="41"/>
  <c r="BK20" i="41"/>
  <c r="BN20" i="41"/>
  <c r="BO20" i="41"/>
  <c r="BQ20" i="41"/>
  <c r="BR20" i="41"/>
  <c r="BS20" i="41"/>
  <c r="BV20" i="41"/>
  <c r="BW20" i="41"/>
  <c r="BZ20" i="41"/>
  <c r="CA20" i="41"/>
  <c r="CD20" i="41"/>
  <c r="CE20" i="41"/>
  <c r="CG20" i="41"/>
  <c r="CH20" i="41"/>
  <c r="CI20" i="41"/>
  <c r="CL20" i="41"/>
  <c r="CM20" i="41"/>
  <c r="CP20" i="41"/>
  <c r="CQ20" i="41"/>
  <c r="CR20" i="41"/>
  <c r="CT20" i="41"/>
  <c r="CU20" i="41"/>
  <c r="CW20" i="41"/>
  <c r="CX20" i="41"/>
  <c r="CY20" i="41"/>
  <c r="DB20" i="41"/>
  <c r="DC20" i="41"/>
  <c r="DF20" i="41"/>
  <c r="DG20" i="41"/>
  <c r="DJ20" i="41"/>
  <c r="DK20" i="41"/>
  <c r="DM20" i="41"/>
  <c r="DN20" i="41"/>
  <c r="DO20" i="41"/>
  <c r="DR20" i="41"/>
  <c r="DS20" i="41"/>
  <c r="DV20" i="41"/>
  <c r="DW20" i="41"/>
  <c r="DZ20" i="41"/>
  <c r="EA20" i="41"/>
  <c r="EC20" i="41"/>
  <c r="EE20" i="41"/>
  <c r="EG20" i="41"/>
  <c r="EH20" i="41"/>
  <c r="EI20" i="41"/>
  <c r="EK20" i="41"/>
  <c r="EL20" i="41"/>
  <c r="EM20" i="41"/>
  <c r="EQ20" i="41"/>
  <c r="ES20" i="41"/>
  <c r="ET20" i="41"/>
  <c r="EU20" i="41"/>
  <c r="EW20" i="41"/>
  <c r="EX20" i="41"/>
  <c r="EY20" i="41"/>
  <c r="FB20" i="41"/>
  <c r="FC20" i="41"/>
  <c r="FE20" i="41"/>
  <c r="FF20" i="41"/>
  <c r="FG20" i="41"/>
  <c r="FI20" i="41"/>
  <c r="FJ20" i="41"/>
  <c r="FK20" i="41"/>
  <c r="FN20" i="41"/>
  <c r="FO20" i="41"/>
  <c r="FS20" i="41"/>
  <c r="FU20" i="41"/>
  <c r="FV20" i="41"/>
  <c r="FW20" i="41"/>
  <c r="FY20" i="41"/>
  <c r="FZ20" i="41"/>
  <c r="GA20" i="41"/>
  <c r="GD20" i="41"/>
  <c r="GE20" i="41"/>
  <c r="GG20" i="41"/>
  <c r="GH20" i="41"/>
  <c r="GI20" i="41"/>
  <c r="GL20" i="41"/>
  <c r="GM20" i="41"/>
  <c r="GO20" i="41"/>
  <c r="GQ20" i="41"/>
  <c r="GS20" i="41"/>
  <c r="GT20" i="41"/>
  <c r="GU20" i="41"/>
  <c r="GW20" i="41"/>
  <c r="GX20" i="41"/>
  <c r="GY20" i="41"/>
  <c r="HC20" i="41"/>
  <c r="HE20" i="41"/>
  <c r="HF20" i="41"/>
  <c r="HG20" i="41"/>
  <c r="HI20" i="41"/>
  <c r="HJ20" i="41"/>
  <c r="HK20" i="41"/>
  <c r="HN20" i="41"/>
  <c r="HO20" i="41"/>
  <c r="HQ20" i="41"/>
  <c r="HR20" i="41"/>
  <c r="HS20" i="41"/>
  <c r="HU20" i="41"/>
  <c r="HV20" i="41"/>
  <c r="HW20" i="41"/>
  <c r="HZ20" i="41"/>
  <c r="IA20" i="41"/>
  <c r="IE20" i="41"/>
  <c r="IG20" i="41"/>
  <c r="IH20" i="41"/>
  <c r="II20" i="41"/>
  <c r="IK20" i="41"/>
  <c r="IL20" i="41"/>
  <c r="IM20" i="41"/>
  <c r="IP20" i="41"/>
  <c r="IQ20" i="41"/>
  <c r="IS20" i="41"/>
  <c r="IT20" i="41"/>
  <c r="IU20" i="41"/>
  <c r="IX20" i="41"/>
  <c r="IY20" i="41"/>
  <c r="JA20" i="41"/>
  <c r="JC20" i="41"/>
  <c r="JE20" i="41"/>
  <c r="JF20" i="41"/>
  <c r="JG20" i="41"/>
  <c r="JI20" i="41"/>
  <c r="JJ20" i="41"/>
  <c r="JK20" i="41"/>
  <c r="JO20" i="41"/>
  <c r="JQ20" i="41"/>
  <c r="JR20" i="41"/>
  <c r="JS20" i="41"/>
  <c r="JU20" i="41"/>
  <c r="JV20" i="41"/>
  <c r="JW20" i="41"/>
  <c r="JZ20" i="41"/>
  <c r="KA20" i="41"/>
  <c r="KC20" i="41"/>
  <c r="KD20" i="41"/>
  <c r="KE20" i="41"/>
  <c r="KG20" i="41"/>
  <c r="KH20" i="41"/>
  <c r="KI20" i="41"/>
  <c r="KL20" i="41"/>
  <c r="KM20" i="41"/>
  <c r="KQ20" i="41"/>
  <c r="KS20" i="41"/>
  <c r="KT20" i="41"/>
  <c r="KU20" i="41"/>
  <c r="KW20" i="41"/>
  <c r="KX20" i="41"/>
  <c r="KY20" i="41"/>
  <c r="LB20" i="41"/>
  <c r="LC20" i="41"/>
  <c r="LE20" i="41"/>
  <c r="LF20" i="41"/>
  <c r="LG20" i="41"/>
  <c r="LJ20" i="41"/>
  <c r="LK20" i="41"/>
  <c r="LM20" i="41"/>
  <c r="LO20" i="41"/>
  <c r="LQ20" i="41"/>
  <c r="LR20" i="41"/>
  <c r="LS20" i="41"/>
  <c r="LU20" i="41"/>
  <c r="LV20" i="41"/>
  <c r="LW20" i="41"/>
  <c r="MA20" i="41"/>
  <c r="MC20" i="41"/>
  <c r="MD20" i="41"/>
  <c r="ME20" i="41"/>
  <c r="MG20" i="41"/>
  <c r="MH20" i="41"/>
  <c r="MI20" i="41"/>
  <c r="ML20" i="41"/>
  <c r="MM20" i="41"/>
  <c r="MQ20" i="41"/>
  <c r="MS20" i="41"/>
  <c r="MT20" i="41"/>
  <c r="MU20" i="41"/>
  <c r="MW20" i="41"/>
  <c r="MX20" i="41"/>
  <c r="MY20" i="41"/>
  <c r="NB20" i="41"/>
  <c r="NC20" i="41"/>
  <c r="NG20" i="41"/>
  <c r="NI20" i="41"/>
  <c r="NJ20" i="41"/>
  <c r="NK20" i="41"/>
  <c r="NM20" i="41"/>
  <c r="NN20" i="41"/>
  <c r="NO20" i="41"/>
  <c r="NR20" i="41"/>
  <c r="NS20" i="41"/>
  <c r="NW20" i="41"/>
  <c r="NY20" i="41"/>
  <c r="NZ20" i="41"/>
  <c r="OA20" i="41"/>
  <c r="OC20" i="41"/>
  <c r="OD20" i="41"/>
  <c r="OE20" i="41"/>
  <c r="OH20" i="41"/>
  <c r="OI20" i="41"/>
  <c r="OM20" i="41"/>
  <c r="OO20" i="41"/>
  <c r="OP20" i="41"/>
  <c r="OQ20" i="41"/>
  <c r="OS20" i="41"/>
  <c r="OT20" i="41"/>
  <c r="OU20" i="41"/>
  <c r="OX20" i="41"/>
  <c r="OY20" i="41"/>
  <c r="PC20" i="41"/>
  <c r="PE20" i="41"/>
  <c r="PF20" i="41"/>
  <c r="PG20" i="41"/>
  <c r="PI20" i="41"/>
  <c r="PJ20" i="41"/>
  <c r="PK20" i="41"/>
  <c r="PN20" i="41"/>
  <c r="PO20" i="41"/>
  <c r="PS20" i="41"/>
  <c r="PU20" i="41"/>
  <c r="PV20" i="41"/>
  <c r="PW20" i="41"/>
  <c r="PY20" i="41"/>
  <c r="PZ20" i="41"/>
  <c r="QA20" i="41"/>
  <c r="QD20" i="41"/>
  <c r="QE20" i="41"/>
  <c r="QI20" i="41"/>
  <c r="QK20" i="41"/>
  <c r="QL20" i="41"/>
  <c r="QM20" i="41"/>
  <c r="QO20" i="41"/>
  <c r="QP20" i="41"/>
  <c r="QQ20" i="41"/>
  <c r="QT20" i="41"/>
  <c r="QU20" i="41"/>
  <c r="QY20" i="41"/>
  <c r="RA20" i="41"/>
  <c r="RB20" i="41"/>
  <c r="RC20" i="41"/>
  <c r="RE20" i="41"/>
  <c r="RF20" i="41"/>
  <c r="RG20" i="41"/>
  <c r="RJ20" i="41"/>
  <c r="RK20" i="41"/>
  <c r="RO20" i="41"/>
  <c r="RQ20" i="41"/>
  <c r="RR20" i="41"/>
  <c r="RS20" i="41"/>
  <c r="RU20" i="41"/>
  <c r="RV20" i="41"/>
  <c r="RW20" i="41"/>
  <c r="RZ20" i="41"/>
  <c r="SA20" i="41"/>
  <c r="SE20" i="41"/>
  <c r="SG20" i="41"/>
  <c r="SH20" i="41"/>
  <c r="SI20" i="41"/>
  <c r="SK20" i="41"/>
  <c r="SL20" i="41"/>
  <c r="SM20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K13" i="41"/>
  <c r="AL13" i="41"/>
  <c r="AM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BF13" i="41"/>
  <c r="BG13" i="41"/>
  <c r="BH13" i="41"/>
  <c r="BI13" i="41"/>
  <c r="BJ13" i="41"/>
  <c r="BK13" i="41"/>
  <c r="BL13" i="41"/>
  <c r="BM13" i="41"/>
  <c r="BN13" i="41"/>
  <c r="BO13" i="41"/>
  <c r="BP13" i="41"/>
  <c r="BQ13" i="41"/>
  <c r="BR13" i="41"/>
  <c r="BS13" i="41"/>
  <c r="BT13" i="41"/>
  <c r="BU13" i="41"/>
  <c r="BV13" i="41"/>
  <c r="BW13" i="41"/>
  <c r="BX13" i="41"/>
  <c r="BY13" i="41"/>
  <c r="BZ13" i="41"/>
  <c r="CA13" i="41"/>
  <c r="CB13" i="41"/>
  <c r="CC13" i="41"/>
  <c r="CD13" i="41"/>
  <c r="CE13" i="41"/>
  <c r="CF13" i="41"/>
  <c r="CG13" i="41"/>
  <c r="CH13" i="41"/>
  <c r="CI13" i="41"/>
  <c r="CJ13" i="41"/>
  <c r="CK13" i="41"/>
  <c r="CL13" i="41"/>
  <c r="CM13" i="41"/>
  <c r="CN13" i="41"/>
  <c r="CO13" i="41"/>
  <c r="CP13" i="41"/>
  <c r="CQ13" i="41"/>
  <c r="CR13" i="41"/>
  <c r="CS13" i="41"/>
  <c r="CT13" i="41"/>
  <c r="CU13" i="41"/>
  <c r="CV13" i="41"/>
  <c r="CW13" i="41"/>
  <c r="CX13" i="41"/>
  <c r="CY13" i="41"/>
  <c r="CZ13" i="41"/>
  <c r="DA13" i="41"/>
  <c r="DB13" i="41"/>
  <c r="DC13" i="41"/>
  <c r="DD13" i="41"/>
  <c r="DE13" i="41"/>
  <c r="DF13" i="41"/>
  <c r="DG13" i="41"/>
  <c r="DH13" i="41"/>
  <c r="DI13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EI13" i="41"/>
  <c r="EJ13" i="41"/>
  <c r="EK13" i="41"/>
  <c r="EL13" i="41"/>
  <c r="EM13" i="41"/>
  <c r="EN13" i="41"/>
  <c r="EO13" i="41"/>
  <c r="EP13" i="41"/>
  <c r="EQ13" i="41"/>
  <c r="ER13" i="41"/>
  <c r="ES13" i="41"/>
  <c r="ET13" i="41"/>
  <c r="EU13" i="41"/>
  <c r="EV13" i="41"/>
  <c r="EW13" i="41"/>
  <c r="EX13" i="41"/>
  <c r="EY13" i="41"/>
  <c r="EZ13" i="41"/>
  <c r="FA13" i="41"/>
  <c r="FB13" i="41"/>
  <c r="FC13" i="41"/>
  <c r="FD13" i="41"/>
  <c r="FE13" i="41"/>
  <c r="FF13" i="41"/>
  <c r="FG13" i="41"/>
  <c r="FH13" i="41"/>
  <c r="FI13" i="41"/>
  <c r="FJ13" i="41"/>
  <c r="FK13" i="41"/>
  <c r="FL13" i="41"/>
  <c r="FM13" i="41"/>
  <c r="FN13" i="41"/>
  <c r="FO13" i="41"/>
  <c r="FP13" i="41"/>
  <c r="FQ13" i="41"/>
  <c r="FR13" i="41"/>
  <c r="FS13" i="41"/>
  <c r="FT13" i="41"/>
  <c r="FU13" i="41"/>
  <c r="FV13" i="41"/>
  <c r="FW13" i="41"/>
  <c r="FX13" i="41"/>
  <c r="FY13" i="41"/>
  <c r="FZ13" i="41"/>
  <c r="GA13" i="41"/>
  <c r="GB13" i="41"/>
  <c r="GC13" i="41"/>
  <c r="GD13" i="41"/>
  <c r="GE13" i="41"/>
  <c r="GF13" i="41"/>
  <c r="GG13" i="41"/>
  <c r="GH13" i="41"/>
  <c r="GI13" i="41"/>
  <c r="GJ13" i="41"/>
  <c r="GK13" i="41"/>
  <c r="GL13" i="41"/>
  <c r="GM13" i="41"/>
  <c r="GN13" i="41"/>
  <c r="GO13" i="41"/>
  <c r="GP13" i="41"/>
  <c r="GQ13" i="41"/>
  <c r="GR13" i="41"/>
  <c r="GS13" i="41"/>
  <c r="GT13" i="41"/>
  <c r="GU13" i="41"/>
  <c r="GV13" i="41"/>
  <c r="GW13" i="41"/>
  <c r="GX13" i="41"/>
  <c r="GY13" i="41"/>
  <c r="GZ13" i="41"/>
  <c r="HA13" i="41"/>
  <c r="HB13" i="41"/>
  <c r="HC13" i="41"/>
  <c r="HD13" i="41"/>
  <c r="HE13" i="41"/>
  <c r="HF13" i="41"/>
  <c r="HG13" i="41"/>
  <c r="HH13" i="41"/>
  <c r="HI13" i="41"/>
  <c r="HJ13" i="41"/>
  <c r="HK13" i="41"/>
  <c r="HL13" i="41"/>
  <c r="HM13" i="41"/>
  <c r="HN13" i="41"/>
  <c r="HO13" i="41"/>
  <c r="HP13" i="41"/>
  <c r="HQ13" i="41"/>
  <c r="HR13" i="41"/>
  <c r="HS13" i="41"/>
  <c r="HT13" i="41"/>
  <c r="HU13" i="41"/>
  <c r="HV13" i="41"/>
  <c r="HW13" i="41"/>
  <c r="HX13" i="41"/>
  <c r="HY13" i="41"/>
  <c r="HZ13" i="41"/>
  <c r="IA13" i="41"/>
  <c r="IB13" i="41"/>
  <c r="IC13" i="41"/>
  <c r="ID13" i="41"/>
  <c r="IE13" i="41"/>
  <c r="IF13" i="41"/>
  <c r="IG13" i="41"/>
  <c r="IH13" i="41"/>
  <c r="II13" i="41"/>
  <c r="IJ13" i="41"/>
  <c r="IK13" i="41"/>
  <c r="IL13" i="41"/>
  <c r="IM13" i="41"/>
  <c r="IN13" i="41"/>
  <c r="IO13" i="41"/>
  <c r="IP13" i="41"/>
  <c r="IQ13" i="41"/>
  <c r="IR13" i="41"/>
  <c r="IS13" i="41"/>
  <c r="IT13" i="41"/>
  <c r="IU13" i="41"/>
  <c r="IV13" i="41"/>
  <c r="IW13" i="41"/>
  <c r="IX13" i="41"/>
  <c r="IY13" i="41"/>
  <c r="IZ13" i="41"/>
  <c r="JA13" i="41"/>
  <c r="JB13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JO13" i="41"/>
  <c r="JP13" i="41"/>
  <c r="JQ13" i="41"/>
  <c r="JR13" i="41"/>
  <c r="JS13" i="41"/>
  <c r="JT13" i="41"/>
  <c r="JU13" i="41"/>
  <c r="JV13" i="41"/>
  <c r="JW13" i="41"/>
  <c r="JX13" i="41"/>
  <c r="JY13" i="41"/>
  <c r="JZ13" i="41"/>
  <c r="KA13" i="41"/>
  <c r="KB13" i="41"/>
  <c r="KC13" i="41"/>
  <c r="KD13" i="41"/>
  <c r="KE13" i="41"/>
  <c r="KF13" i="41"/>
  <c r="KG13" i="41"/>
  <c r="KH13" i="41"/>
  <c r="KI13" i="41"/>
  <c r="KJ13" i="41"/>
  <c r="KK13" i="41"/>
  <c r="KL13" i="41"/>
  <c r="KM13" i="41"/>
  <c r="KN13" i="41"/>
  <c r="KO13" i="41"/>
  <c r="KP13" i="41"/>
  <c r="KQ13" i="41"/>
  <c r="KR13" i="41"/>
  <c r="KS13" i="41"/>
  <c r="KT13" i="41"/>
  <c r="KU13" i="41"/>
  <c r="KV13" i="41"/>
  <c r="KW13" i="41"/>
  <c r="KX13" i="41"/>
  <c r="KY13" i="41"/>
  <c r="KZ13" i="41"/>
  <c r="LA13" i="41"/>
  <c r="LB13" i="41"/>
  <c r="LC13" i="41"/>
  <c r="LD13" i="41"/>
  <c r="LE13" i="41"/>
  <c r="LF13" i="41"/>
  <c r="LG13" i="41"/>
  <c r="LH13" i="41"/>
  <c r="LI13" i="41"/>
  <c r="LJ13" i="41"/>
  <c r="LK13" i="41"/>
  <c r="LL13" i="41"/>
  <c r="LM13" i="41"/>
  <c r="LN13" i="41"/>
  <c r="LO13" i="41"/>
  <c r="LP13" i="41"/>
  <c r="LQ13" i="41"/>
  <c r="LR13" i="41"/>
  <c r="LS13" i="41"/>
  <c r="LT13" i="41"/>
  <c r="LU13" i="41"/>
  <c r="LV13" i="41"/>
  <c r="LW13" i="41"/>
  <c r="LX13" i="41"/>
  <c r="LY13" i="41"/>
  <c r="LZ13" i="41"/>
  <c r="MA13" i="41"/>
  <c r="MB13" i="41"/>
  <c r="MC13" i="41"/>
  <c r="MD13" i="41"/>
  <c r="ME13" i="41"/>
  <c r="MF13" i="41"/>
  <c r="MG13" i="41"/>
  <c r="MH13" i="41"/>
  <c r="MI13" i="41"/>
  <c r="MJ13" i="41"/>
  <c r="MK13" i="41"/>
  <c r="ML13" i="41"/>
  <c r="MM13" i="41"/>
  <c r="MN13" i="41"/>
  <c r="MO13" i="41"/>
  <c r="MP13" i="41"/>
  <c r="MQ13" i="41"/>
  <c r="MR13" i="41"/>
  <c r="MS13" i="41"/>
  <c r="MT13" i="41"/>
  <c r="MU13" i="41"/>
  <c r="MV13" i="41"/>
  <c r="MW13" i="41"/>
  <c r="MX13" i="41"/>
  <c r="MY13" i="41"/>
  <c r="MZ13" i="41"/>
  <c r="NA13" i="41"/>
  <c r="NB13" i="41"/>
  <c r="NC13" i="41"/>
  <c r="ND13" i="41"/>
  <c r="NE13" i="41"/>
  <c r="NF13" i="41"/>
  <c r="NG13" i="41"/>
  <c r="NH13" i="41"/>
  <c r="NI13" i="41"/>
  <c r="NJ13" i="41"/>
  <c r="NK13" i="41"/>
  <c r="NL13" i="41"/>
  <c r="NM13" i="41"/>
  <c r="NN13" i="41"/>
  <c r="NO13" i="41"/>
  <c r="NP13" i="41"/>
  <c r="NQ13" i="41"/>
  <c r="NR13" i="41"/>
  <c r="NS13" i="41"/>
  <c r="NT13" i="41"/>
  <c r="NU13" i="41"/>
  <c r="NV13" i="41"/>
  <c r="NW13" i="41"/>
  <c r="NX13" i="41"/>
  <c r="NY13" i="41"/>
  <c r="NZ13" i="41"/>
  <c r="OA13" i="41"/>
  <c r="OB13" i="41"/>
  <c r="OC13" i="41"/>
  <c r="OD13" i="41"/>
  <c r="OE13" i="41"/>
  <c r="OF13" i="41"/>
  <c r="OG13" i="41"/>
  <c r="OH13" i="41"/>
  <c r="OI13" i="41"/>
  <c r="OJ13" i="41"/>
  <c r="OK13" i="41"/>
  <c r="OL13" i="41"/>
  <c r="OM13" i="41"/>
  <c r="ON13" i="41"/>
  <c r="OO13" i="41"/>
  <c r="OP13" i="41"/>
  <c r="OQ13" i="41"/>
  <c r="OR13" i="41"/>
  <c r="OS13" i="41"/>
  <c r="OT13" i="41"/>
  <c r="OU13" i="41"/>
  <c r="OV13" i="41"/>
  <c r="OW13" i="41"/>
  <c r="OX13" i="41"/>
  <c r="OY13" i="41"/>
  <c r="OZ13" i="41"/>
  <c r="PA13" i="41"/>
  <c r="PB13" i="41"/>
  <c r="PC13" i="41"/>
  <c r="PD13" i="41"/>
  <c r="PE13" i="41"/>
  <c r="PF13" i="41"/>
  <c r="PG13" i="41"/>
  <c r="PH13" i="41"/>
  <c r="PI13" i="41"/>
  <c r="PJ13" i="41"/>
  <c r="PK13" i="41"/>
  <c r="PL13" i="41"/>
  <c r="PM13" i="41"/>
  <c r="PN13" i="41"/>
  <c r="PO13" i="41"/>
  <c r="PP13" i="41"/>
  <c r="PQ13" i="41"/>
  <c r="PR13" i="41"/>
  <c r="PS13" i="41"/>
  <c r="PT13" i="41"/>
  <c r="PU13" i="41"/>
  <c r="PV13" i="41"/>
  <c r="PW13" i="41"/>
  <c r="PX13" i="41"/>
  <c r="PY13" i="41"/>
  <c r="PZ13" i="41"/>
  <c r="QA13" i="41"/>
  <c r="QB13" i="41"/>
  <c r="QC13" i="41"/>
  <c r="QD13" i="41"/>
  <c r="QE13" i="41"/>
  <c r="QF13" i="41"/>
  <c r="QG13" i="41"/>
  <c r="QH13" i="41"/>
  <c r="QI13" i="41"/>
  <c r="QJ13" i="41"/>
  <c r="QK13" i="41"/>
  <c r="QL13" i="41"/>
  <c r="QM13" i="41"/>
  <c r="QN13" i="41"/>
  <c r="QO13" i="41"/>
  <c r="QP13" i="41"/>
  <c r="QQ13" i="41"/>
  <c r="QR13" i="41"/>
  <c r="QS13" i="41"/>
  <c r="QT13" i="41"/>
  <c r="QU13" i="41"/>
  <c r="QV13" i="41"/>
  <c r="QW13" i="41"/>
  <c r="QX13" i="41"/>
  <c r="QY13" i="41"/>
  <c r="QZ13" i="41"/>
  <c r="RA13" i="41"/>
  <c r="RB13" i="41"/>
  <c r="RC13" i="41"/>
  <c r="RD13" i="41"/>
  <c r="RE13" i="41"/>
  <c r="RF13" i="41"/>
  <c r="RG13" i="41"/>
  <c r="RH13" i="41"/>
  <c r="RI13" i="41"/>
  <c r="RJ13" i="41"/>
  <c r="RK13" i="41"/>
  <c r="RL13" i="41"/>
  <c r="RM13" i="41"/>
  <c r="RN13" i="41"/>
  <c r="RO13" i="41"/>
  <c r="RP13" i="41"/>
  <c r="RQ13" i="41"/>
  <c r="RR13" i="41"/>
  <c r="RS13" i="41"/>
  <c r="RT13" i="41"/>
  <c r="RU13" i="41"/>
  <c r="RV13" i="41"/>
  <c r="RW13" i="41"/>
  <c r="RX13" i="41"/>
  <c r="RY13" i="41"/>
  <c r="RZ13" i="41"/>
  <c r="SA13" i="41"/>
  <c r="SB13" i="41"/>
  <c r="SC13" i="41"/>
  <c r="SD13" i="41"/>
  <c r="SE13" i="41"/>
  <c r="SF13" i="41"/>
  <c r="SG13" i="41"/>
  <c r="SH13" i="41"/>
  <c r="SI13" i="41"/>
  <c r="SJ13" i="41"/>
  <c r="SK13" i="41"/>
  <c r="SL13" i="41"/>
  <c r="SM13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I10" i="41"/>
  <c r="AJ10" i="41"/>
  <c r="AK10" i="41"/>
  <c r="AL10" i="41"/>
  <c r="AM10" i="41"/>
  <c r="AN10" i="41"/>
  <c r="AO10" i="41"/>
  <c r="AP10" i="41"/>
  <c r="AQ10" i="41"/>
  <c r="AR10" i="41"/>
  <c r="AS10" i="41"/>
  <c r="AT10" i="41"/>
  <c r="AU10" i="41"/>
  <c r="AV10" i="41"/>
  <c r="AW10" i="41"/>
  <c r="AX10" i="41"/>
  <c r="AY10" i="41"/>
  <c r="AZ10" i="41"/>
  <c r="BA10" i="41"/>
  <c r="BB10" i="41"/>
  <c r="BC10" i="41"/>
  <c r="BD10" i="41"/>
  <c r="BE10" i="41"/>
  <c r="BF10" i="41"/>
  <c r="BG10" i="41"/>
  <c r="BH10" i="41"/>
  <c r="BI10" i="41"/>
  <c r="BJ10" i="41"/>
  <c r="BK10" i="41"/>
  <c r="BL10" i="41"/>
  <c r="BM10" i="41"/>
  <c r="BN10" i="41"/>
  <c r="BO10" i="41"/>
  <c r="BP10" i="41"/>
  <c r="BQ10" i="41"/>
  <c r="BR10" i="41"/>
  <c r="BS10" i="41"/>
  <c r="BT10" i="41"/>
  <c r="BU10" i="41"/>
  <c r="BV10" i="41"/>
  <c r="BW10" i="41"/>
  <c r="BX10" i="41"/>
  <c r="BY10" i="41"/>
  <c r="BZ10" i="41"/>
  <c r="CA10" i="41"/>
  <c r="CB10" i="41"/>
  <c r="CC10" i="41"/>
  <c r="CD10" i="41"/>
  <c r="CE10" i="41"/>
  <c r="CF10" i="41"/>
  <c r="CG10" i="41"/>
  <c r="CH10" i="41"/>
  <c r="CI10" i="41"/>
  <c r="CJ10" i="41"/>
  <c r="CK10" i="41"/>
  <c r="CL10" i="41"/>
  <c r="CM10" i="41"/>
  <c r="CN10" i="41"/>
  <c r="CO10" i="41"/>
  <c r="CP10" i="41"/>
  <c r="CQ10" i="41"/>
  <c r="CR10" i="41"/>
  <c r="CS10" i="41"/>
  <c r="CT10" i="41"/>
  <c r="CU10" i="41"/>
  <c r="CV10" i="41"/>
  <c r="CW10" i="41"/>
  <c r="CX10" i="41"/>
  <c r="CY10" i="41"/>
  <c r="CZ10" i="41"/>
  <c r="DA10" i="41"/>
  <c r="DB10" i="41"/>
  <c r="DC10" i="41"/>
  <c r="DD10" i="41"/>
  <c r="DE10" i="41"/>
  <c r="DF10" i="41"/>
  <c r="DG10" i="41"/>
  <c r="DH10" i="41"/>
  <c r="DI10" i="41"/>
  <c r="DJ10" i="41"/>
  <c r="DK10" i="41"/>
  <c r="DL10" i="41"/>
  <c r="DM10" i="41"/>
  <c r="DN10" i="41"/>
  <c r="DO10" i="41"/>
  <c r="DP10" i="41"/>
  <c r="DQ10" i="41"/>
  <c r="DR10" i="41"/>
  <c r="DS10" i="41"/>
  <c r="DT10" i="41"/>
  <c r="DU10" i="41"/>
  <c r="DV10" i="41"/>
  <c r="DW10" i="41"/>
  <c r="DX10" i="41"/>
  <c r="DY10" i="41"/>
  <c r="DZ10" i="41"/>
  <c r="EA10" i="41"/>
  <c r="EB10" i="41"/>
  <c r="EC10" i="41"/>
  <c r="ED10" i="41"/>
  <c r="EE10" i="41"/>
  <c r="EF10" i="41"/>
  <c r="EG10" i="41"/>
  <c r="EH10" i="41"/>
  <c r="EI10" i="41"/>
  <c r="EJ10" i="41"/>
  <c r="EK10" i="41"/>
  <c r="EL10" i="41"/>
  <c r="EM10" i="41"/>
  <c r="EN10" i="41"/>
  <c r="EO10" i="41"/>
  <c r="EP10" i="41"/>
  <c r="EQ10" i="41"/>
  <c r="ER10" i="41"/>
  <c r="ES10" i="41"/>
  <c r="ET10" i="41"/>
  <c r="EU10" i="41"/>
  <c r="EV10" i="41"/>
  <c r="EW10" i="41"/>
  <c r="EX10" i="41"/>
  <c r="EY10" i="41"/>
  <c r="EZ10" i="41"/>
  <c r="FA10" i="41"/>
  <c r="FB10" i="41"/>
  <c r="FC10" i="41"/>
  <c r="FD10" i="41"/>
  <c r="FE10" i="41"/>
  <c r="FF10" i="41"/>
  <c r="FG10" i="41"/>
  <c r="FH10" i="41"/>
  <c r="FI10" i="41"/>
  <c r="FJ10" i="41"/>
  <c r="FK10" i="41"/>
  <c r="FL10" i="41"/>
  <c r="FM10" i="41"/>
  <c r="FN10" i="41"/>
  <c r="FO10" i="41"/>
  <c r="FP10" i="41"/>
  <c r="FQ10" i="41"/>
  <c r="FR10" i="41"/>
  <c r="FS10" i="41"/>
  <c r="FT10" i="41"/>
  <c r="FU10" i="41"/>
  <c r="FV10" i="41"/>
  <c r="FW10" i="41"/>
  <c r="FX10" i="41"/>
  <c r="FY10" i="41"/>
  <c r="FZ10" i="41"/>
  <c r="GA10" i="41"/>
  <c r="GB10" i="41"/>
  <c r="GC10" i="41"/>
  <c r="GD10" i="41"/>
  <c r="GE10" i="41"/>
  <c r="GF10" i="41"/>
  <c r="GG10" i="41"/>
  <c r="GH10" i="41"/>
  <c r="GI10" i="41"/>
  <c r="GJ10" i="41"/>
  <c r="GK10" i="41"/>
  <c r="GL10" i="41"/>
  <c r="GM10" i="41"/>
  <c r="GN10" i="41"/>
  <c r="GO10" i="41"/>
  <c r="GP10" i="41"/>
  <c r="GQ10" i="41"/>
  <c r="GR10" i="41"/>
  <c r="GS10" i="41"/>
  <c r="GT10" i="41"/>
  <c r="GU10" i="41"/>
  <c r="GV10" i="41"/>
  <c r="GW10" i="41"/>
  <c r="GX10" i="41"/>
  <c r="GY10" i="41"/>
  <c r="GZ10" i="41"/>
  <c r="HA10" i="41"/>
  <c r="HB10" i="41"/>
  <c r="HC10" i="41"/>
  <c r="HD10" i="41"/>
  <c r="HE10" i="41"/>
  <c r="HF10" i="41"/>
  <c r="HG10" i="41"/>
  <c r="HH10" i="41"/>
  <c r="HI10" i="41"/>
  <c r="HJ10" i="41"/>
  <c r="HK10" i="41"/>
  <c r="HL10" i="41"/>
  <c r="HM10" i="41"/>
  <c r="HN10" i="41"/>
  <c r="HO10" i="41"/>
  <c r="HP10" i="41"/>
  <c r="HQ10" i="41"/>
  <c r="HR10" i="41"/>
  <c r="HS10" i="41"/>
  <c r="HT10" i="41"/>
  <c r="HU10" i="41"/>
  <c r="HV10" i="41"/>
  <c r="HW10" i="41"/>
  <c r="HX10" i="41"/>
  <c r="HY10" i="41"/>
  <c r="HZ10" i="41"/>
  <c r="IA10" i="41"/>
  <c r="IB10" i="41"/>
  <c r="IC10" i="41"/>
  <c r="ID10" i="41"/>
  <c r="IE10" i="41"/>
  <c r="IF10" i="41"/>
  <c r="IG10" i="41"/>
  <c r="IH10" i="41"/>
  <c r="II10" i="41"/>
  <c r="IJ10" i="41"/>
  <c r="IK10" i="41"/>
  <c r="IL10" i="41"/>
  <c r="IM10" i="41"/>
  <c r="IN10" i="41"/>
  <c r="IO10" i="41"/>
  <c r="IP10" i="41"/>
  <c r="IQ10" i="41"/>
  <c r="IR10" i="41"/>
  <c r="IS10" i="41"/>
  <c r="IT10" i="41"/>
  <c r="IU10" i="41"/>
  <c r="IV10" i="41"/>
  <c r="IW10" i="41"/>
  <c r="IX10" i="41"/>
  <c r="IY10" i="41"/>
  <c r="IZ10" i="41"/>
  <c r="JA10" i="41"/>
  <c r="JB10" i="41"/>
  <c r="JC10" i="41"/>
  <c r="JD10" i="41"/>
  <c r="JE10" i="41"/>
  <c r="JF10" i="41"/>
  <c r="JG10" i="41"/>
  <c r="JH10" i="41"/>
  <c r="JI10" i="41"/>
  <c r="JJ10" i="41"/>
  <c r="JK10" i="41"/>
  <c r="JL10" i="41"/>
  <c r="JM10" i="41"/>
  <c r="JN10" i="41"/>
  <c r="JO10" i="41"/>
  <c r="JP10" i="41"/>
  <c r="JQ10" i="41"/>
  <c r="JR10" i="41"/>
  <c r="JS10" i="41"/>
  <c r="JT10" i="41"/>
  <c r="JU10" i="41"/>
  <c r="JV10" i="41"/>
  <c r="JW10" i="41"/>
  <c r="JX10" i="41"/>
  <c r="JY10" i="41"/>
  <c r="JZ10" i="41"/>
  <c r="KA10" i="41"/>
  <c r="KB10" i="41"/>
  <c r="KC10" i="41"/>
  <c r="KD10" i="41"/>
  <c r="KE10" i="41"/>
  <c r="KF10" i="41"/>
  <c r="KG10" i="41"/>
  <c r="KH10" i="41"/>
  <c r="KI10" i="41"/>
  <c r="KJ10" i="41"/>
  <c r="KK10" i="41"/>
  <c r="KL10" i="41"/>
  <c r="KM10" i="41"/>
  <c r="KN10" i="41"/>
  <c r="KO10" i="41"/>
  <c r="KP10" i="41"/>
  <c r="KQ10" i="41"/>
  <c r="KR10" i="41"/>
  <c r="KS10" i="41"/>
  <c r="KT10" i="41"/>
  <c r="KU10" i="41"/>
  <c r="KV10" i="41"/>
  <c r="KW10" i="41"/>
  <c r="KX10" i="41"/>
  <c r="KY10" i="41"/>
  <c r="KZ10" i="41"/>
  <c r="LA10" i="41"/>
  <c r="LB10" i="41"/>
  <c r="LC10" i="41"/>
  <c r="LD10" i="41"/>
  <c r="LE10" i="41"/>
  <c r="LF10" i="41"/>
  <c r="LG10" i="41"/>
  <c r="LH10" i="41"/>
  <c r="LI10" i="41"/>
  <c r="LJ10" i="41"/>
  <c r="LK10" i="41"/>
  <c r="LL10" i="41"/>
  <c r="LM10" i="41"/>
  <c r="LN10" i="41"/>
  <c r="LO10" i="41"/>
  <c r="LP10" i="41"/>
  <c r="LQ10" i="41"/>
  <c r="LR10" i="41"/>
  <c r="LS10" i="41"/>
  <c r="LT10" i="41"/>
  <c r="LU10" i="41"/>
  <c r="LV10" i="41"/>
  <c r="LW10" i="41"/>
  <c r="LX10" i="41"/>
  <c r="LY10" i="41"/>
  <c r="LZ10" i="41"/>
  <c r="MA10" i="41"/>
  <c r="MB10" i="41"/>
  <c r="MC10" i="41"/>
  <c r="MD10" i="41"/>
  <c r="ME10" i="41"/>
  <c r="MF10" i="41"/>
  <c r="MG10" i="41"/>
  <c r="MH10" i="41"/>
  <c r="MI10" i="41"/>
  <c r="MJ10" i="41"/>
  <c r="MK10" i="41"/>
  <c r="ML10" i="41"/>
  <c r="MM10" i="41"/>
  <c r="MN10" i="41"/>
  <c r="MO10" i="41"/>
  <c r="MP10" i="41"/>
  <c r="MQ10" i="41"/>
  <c r="MR10" i="41"/>
  <c r="MS10" i="41"/>
  <c r="MT10" i="41"/>
  <c r="MU10" i="41"/>
  <c r="MV10" i="41"/>
  <c r="MW10" i="41"/>
  <c r="MX10" i="41"/>
  <c r="MY10" i="41"/>
  <c r="MZ10" i="41"/>
  <c r="NA10" i="41"/>
  <c r="NB10" i="41"/>
  <c r="NC10" i="41"/>
  <c r="ND10" i="41"/>
  <c r="NE10" i="41"/>
  <c r="NF10" i="41"/>
  <c r="NG10" i="41"/>
  <c r="NH10" i="41"/>
  <c r="NI10" i="41"/>
  <c r="NJ10" i="41"/>
  <c r="NK10" i="41"/>
  <c r="NL10" i="41"/>
  <c r="NM10" i="41"/>
  <c r="NN10" i="41"/>
  <c r="NO10" i="41"/>
  <c r="NP10" i="41"/>
  <c r="NQ10" i="41"/>
  <c r="NR10" i="41"/>
  <c r="NS10" i="41"/>
  <c r="NT10" i="41"/>
  <c r="NU10" i="41"/>
  <c r="NV10" i="41"/>
  <c r="NW10" i="41"/>
  <c r="NX10" i="41"/>
  <c r="NY10" i="41"/>
  <c r="NZ10" i="41"/>
  <c r="OA10" i="41"/>
  <c r="OB10" i="41"/>
  <c r="OC10" i="41"/>
  <c r="OD10" i="41"/>
  <c r="OE10" i="41"/>
  <c r="OF10" i="41"/>
  <c r="OG10" i="41"/>
  <c r="OH10" i="41"/>
  <c r="OI10" i="41"/>
  <c r="OJ10" i="41"/>
  <c r="OK10" i="41"/>
  <c r="OL10" i="41"/>
  <c r="OM10" i="41"/>
  <c r="ON10" i="41"/>
  <c r="OO10" i="41"/>
  <c r="OP10" i="41"/>
  <c r="OQ10" i="41"/>
  <c r="OR10" i="41"/>
  <c r="OS10" i="41"/>
  <c r="OT10" i="41"/>
  <c r="OU10" i="41"/>
  <c r="OV10" i="41"/>
  <c r="OW10" i="41"/>
  <c r="OX10" i="41"/>
  <c r="OY10" i="41"/>
  <c r="OZ10" i="41"/>
  <c r="PA10" i="41"/>
  <c r="PB10" i="41"/>
  <c r="PC10" i="41"/>
  <c r="PD10" i="41"/>
  <c r="PE10" i="41"/>
  <c r="PF10" i="41"/>
  <c r="PG10" i="41"/>
  <c r="PH10" i="41"/>
  <c r="PI10" i="41"/>
  <c r="PJ10" i="41"/>
  <c r="PK10" i="41"/>
  <c r="PL10" i="41"/>
  <c r="PM10" i="41"/>
  <c r="PN10" i="41"/>
  <c r="PO10" i="41"/>
  <c r="PP10" i="41"/>
  <c r="PQ10" i="41"/>
  <c r="PR10" i="41"/>
  <c r="PS10" i="41"/>
  <c r="PT10" i="41"/>
  <c r="PU10" i="41"/>
  <c r="PV10" i="41"/>
  <c r="PW10" i="41"/>
  <c r="PX10" i="41"/>
  <c r="PY10" i="41"/>
  <c r="PZ10" i="41"/>
  <c r="QA10" i="41"/>
  <c r="QB10" i="41"/>
  <c r="QC10" i="41"/>
  <c r="QD10" i="41"/>
  <c r="QE10" i="41"/>
  <c r="QF10" i="41"/>
  <c r="QG10" i="41"/>
  <c r="QH10" i="41"/>
  <c r="QI10" i="41"/>
  <c r="QJ10" i="41"/>
  <c r="QK10" i="41"/>
  <c r="QL10" i="41"/>
  <c r="QM10" i="41"/>
  <c r="QN10" i="41"/>
  <c r="QO10" i="41"/>
  <c r="QP10" i="41"/>
  <c r="QQ10" i="41"/>
  <c r="QR10" i="41"/>
  <c r="QS10" i="41"/>
  <c r="QT10" i="41"/>
  <c r="QU10" i="41"/>
  <c r="QV10" i="41"/>
  <c r="QW10" i="41"/>
  <c r="QX10" i="41"/>
  <c r="QY10" i="41"/>
  <c r="QZ10" i="41"/>
  <c r="RA10" i="41"/>
  <c r="RB10" i="41"/>
  <c r="RC10" i="41"/>
  <c r="RD10" i="41"/>
  <c r="RE10" i="41"/>
  <c r="RF10" i="41"/>
  <c r="RG10" i="41"/>
  <c r="RH10" i="41"/>
  <c r="RI10" i="41"/>
  <c r="RJ10" i="41"/>
  <c r="RK10" i="41"/>
  <c r="RL10" i="41"/>
  <c r="RM10" i="41"/>
  <c r="RN10" i="41"/>
  <c r="RO10" i="41"/>
  <c r="RP10" i="41"/>
  <c r="RQ10" i="41"/>
  <c r="RR10" i="41"/>
  <c r="RS10" i="41"/>
  <c r="RT10" i="41"/>
  <c r="RU10" i="41"/>
  <c r="RV10" i="41"/>
  <c r="RW10" i="41"/>
  <c r="RX10" i="41"/>
  <c r="RY10" i="41"/>
  <c r="RZ10" i="41"/>
  <c r="SA10" i="41"/>
  <c r="SB10" i="41"/>
  <c r="SC10" i="41"/>
  <c r="SD10" i="41"/>
  <c r="SE10" i="41"/>
  <c r="SF10" i="41"/>
  <c r="SG10" i="41"/>
  <c r="SH10" i="41"/>
  <c r="SI10" i="41"/>
  <c r="SJ10" i="41"/>
  <c r="SK10" i="41"/>
  <c r="SL10" i="41"/>
  <c r="SM10" i="41"/>
  <c r="QR60" i="41" l="1"/>
  <c r="QR62" i="41" s="1"/>
  <c r="QR63" i="41" s="1"/>
  <c r="IV62" i="41"/>
  <c r="IV63" i="41" s="1"/>
  <c r="HT62" i="41"/>
  <c r="HT63" i="41" s="1"/>
  <c r="GJ62" i="41"/>
  <c r="GJ63" i="41" s="1"/>
  <c r="DX62" i="41"/>
  <c r="DX63" i="41" s="1"/>
  <c r="CV62" i="41"/>
  <c r="CV63" i="41" s="1"/>
  <c r="BL62" i="41"/>
  <c r="BL63" i="41" s="1"/>
  <c r="MG60" i="41"/>
  <c r="MG62" i="41" s="1"/>
  <c r="MG63" i="41" s="1"/>
  <c r="PN60" i="41"/>
  <c r="PN62" i="41" s="1"/>
  <c r="PN63" i="41" s="1"/>
  <c r="OT60" i="41"/>
  <c r="OT62" i="41" s="1"/>
  <c r="OT63" i="41" s="1"/>
  <c r="NV60" i="41"/>
  <c r="NV62" i="41" s="1"/>
  <c r="NV63" i="41" s="1"/>
  <c r="RH60" i="41"/>
  <c r="RH62" i="41" s="1"/>
  <c r="RH63" i="41" s="1"/>
  <c r="RD60" i="41"/>
  <c r="RD62" i="41" s="1"/>
  <c r="RD63" i="41" s="1"/>
  <c r="QF60" i="41"/>
  <c r="QF62" i="41" s="1"/>
  <c r="QF63" i="41" s="1"/>
  <c r="OJ60" i="41"/>
  <c r="OJ62" i="41" s="1"/>
  <c r="OJ63" i="41" s="1"/>
  <c r="NT60" i="41"/>
  <c r="NT62" i="41" s="1"/>
  <c r="NT63" i="41" s="1"/>
  <c r="MR60" i="41"/>
  <c r="MJ60" i="41"/>
  <c r="MJ62" i="41" s="1"/>
  <c r="MJ63" i="41" s="1"/>
  <c r="LX60" i="41"/>
  <c r="LX62" i="41" s="1"/>
  <c r="LX63" i="41" s="1"/>
  <c r="LH60" i="41"/>
  <c r="KF60" i="41"/>
  <c r="KF62" i="41" s="1"/>
  <c r="KF63" i="41" s="1"/>
  <c r="JX60" i="41"/>
  <c r="IV60" i="41"/>
  <c r="IJ60" i="41"/>
  <c r="IJ62" i="41" s="1"/>
  <c r="IJ63" i="41" s="1"/>
  <c r="HT60" i="41"/>
  <c r="HL60" i="41"/>
  <c r="GZ60" i="41"/>
  <c r="GZ62" i="41" s="1"/>
  <c r="GZ63" i="41" s="1"/>
  <c r="GJ60" i="41"/>
  <c r="FP60" i="41"/>
  <c r="FP62" i="41" s="1"/>
  <c r="FP63" i="41" s="1"/>
  <c r="FH60" i="41"/>
  <c r="FH62" i="41" s="1"/>
  <c r="FH63" i="41" s="1"/>
  <c r="EZ60" i="41"/>
  <c r="DX60" i="41"/>
  <c r="DL60" i="41"/>
  <c r="DL62" i="41" s="1"/>
  <c r="DL63" i="41" s="1"/>
  <c r="CV60" i="41"/>
  <c r="CN60" i="41"/>
  <c r="CB60" i="41"/>
  <c r="CB62" i="41" s="1"/>
  <c r="CB63" i="41" s="1"/>
  <c r="BL60" i="41"/>
  <c r="AJ60" i="41"/>
  <c r="AJ62" i="41" s="1"/>
  <c r="AJ63" i="41" s="1"/>
  <c r="AB60" i="41"/>
  <c r="SE60" i="41"/>
  <c r="SE62" i="41" s="1"/>
  <c r="SE63" i="41" s="1"/>
  <c r="QD60" i="41"/>
  <c r="QD62" i="41" s="1"/>
  <c r="QD63" i="41" s="1"/>
  <c r="QU60" i="41"/>
  <c r="QU62" i="41" s="1"/>
  <c r="QU63" i="41" s="1"/>
  <c r="OI60" i="41"/>
  <c r="OI62" i="41" s="1"/>
  <c r="OI63" i="41" s="1"/>
  <c r="PZ60" i="41"/>
  <c r="PZ62" i="41" s="1"/>
  <c r="PZ63" i="41" s="1"/>
  <c r="OA60" i="41"/>
  <c r="OA62" i="41" s="1"/>
  <c r="OA63" i="41" s="1"/>
  <c r="EC60" i="41"/>
  <c r="EC62" i="41" s="1"/>
  <c r="SK60" i="41"/>
  <c r="SK62" i="41" s="1"/>
  <c r="SG60" i="41"/>
  <c r="SG62" i="41" s="1"/>
  <c r="RY60" i="41"/>
  <c r="RQ60" i="41"/>
  <c r="RQ62" i="41" s="1"/>
  <c r="RQ63" i="41" s="1"/>
  <c r="RI60" i="41"/>
  <c r="RE60" i="41"/>
  <c r="RE62" i="41" s="1"/>
  <c r="RE63" i="41" s="1"/>
  <c r="RA60" i="41"/>
  <c r="RA62" i="41" s="1"/>
  <c r="RA63" i="41" s="1"/>
  <c r="QO60" i="41"/>
  <c r="QO62" i="41" s="1"/>
  <c r="QO63" i="41" s="1"/>
  <c r="QC60" i="41"/>
  <c r="PY60" i="41"/>
  <c r="PY62" i="41" s="1"/>
  <c r="PY63" i="41" s="1"/>
  <c r="PU60" i="41"/>
  <c r="PU62" i="41" s="1"/>
  <c r="PU63" i="41" s="1"/>
  <c r="PM60" i="41"/>
  <c r="PE60" i="41"/>
  <c r="PE62" i="41" s="1"/>
  <c r="OW60" i="41"/>
  <c r="OW62" i="41" s="1"/>
  <c r="OW63" i="41" s="1"/>
  <c r="OS60" i="41"/>
  <c r="OS62" i="41" s="1"/>
  <c r="OS63" i="41" s="1"/>
  <c r="OO60" i="41"/>
  <c r="OO62" i="41" s="1"/>
  <c r="OO63" i="41" s="1"/>
  <c r="OC60" i="41"/>
  <c r="OC62" i="41" s="1"/>
  <c r="NQ60" i="41"/>
  <c r="NM60" i="41"/>
  <c r="NM62" i="41" s="1"/>
  <c r="NM63" i="41" s="1"/>
  <c r="NI60" i="41"/>
  <c r="NI62" i="41" s="1"/>
  <c r="NI63" i="41" s="1"/>
  <c r="NA60" i="41"/>
  <c r="MO60" i="41"/>
  <c r="KS60" i="41"/>
  <c r="KC60" i="41"/>
  <c r="KC62" i="41" s="1"/>
  <c r="KC63" i="41" s="1"/>
  <c r="JQ60" i="41"/>
  <c r="IO60" i="41"/>
  <c r="IG60" i="41"/>
  <c r="IG62" i="41" s="1"/>
  <c r="IG63" i="41" s="1"/>
  <c r="HQ60" i="41"/>
  <c r="HQ62" i="41" s="1"/>
  <c r="HQ63" i="41" s="1"/>
  <c r="FU60" i="41"/>
  <c r="FE60" i="41"/>
  <c r="ES60" i="41"/>
  <c r="DQ60" i="41"/>
  <c r="CS60" i="41"/>
  <c r="AW60" i="41"/>
  <c r="AG60" i="41"/>
  <c r="U60" i="41"/>
  <c r="U62" i="41" s="1"/>
  <c r="U63" i="41" s="1"/>
  <c r="SK63" i="41"/>
  <c r="SG63" i="41"/>
  <c r="RU63" i="41"/>
  <c r="RI63" i="41"/>
  <c r="QW63" i="41"/>
  <c r="QS63" i="41"/>
  <c r="QK63" i="41"/>
  <c r="QG63" i="41"/>
  <c r="QC63" i="41"/>
  <c r="PM63" i="41"/>
  <c r="PI63" i="41"/>
  <c r="PE63" i="41"/>
  <c r="OK63" i="41"/>
  <c r="OG63" i="41"/>
  <c r="OC63" i="41"/>
  <c r="NY63" i="41"/>
  <c r="NU63" i="41"/>
  <c r="NQ63" i="41"/>
  <c r="MW63" i="41"/>
  <c r="MS63" i="41"/>
  <c r="MK63" i="41"/>
  <c r="MC63" i="41"/>
  <c r="LY63" i="41"/>
  <c r="LU63" i="41"/>
  <c r="LQ63" i="41"/>
  <c r="LM63" i="41"/>
  <c r="LI63" i="41"/>
  <c r="LE63" i="41"/>
  <c r="LA63" i="41"/>
  <c r="KW63" i="41"/>
  <c r="KK63" i="41"/>
  <c r="KG63" i="41"/>
  <c r="JU63" i="41"/>
  <c r="JQ63" i="41"/>
  <c r="JM62" i="41"/>
  <c r="JM63" i="41" s="1"/>
  <c r="JI63" i="41"/>
  <c r="JE63" i="41"/>
  <c r="JA63" i="41"/>
  <c r="IW62" i="41"/>
  <c r="IW63" i="41"/>
  <c r="IS63" i="41"/>
  <c r="IO63" i="41"/>
  <c r="IK63" i="41"/>
  <c r="IC63" i="41"/>
  <c r="HY63" i="41"/>
  <c r="HI63" i="41"/>
  <c r="HA62" i="41"/>
  <c r="HA63" i="41" s="1"/>
  <c r="GW63" i="41"/>
  <c r="GS63" i="41"/>
  <c r="GO63" i="41"/>
  <c r="GK62" i="41"/>
  <c r="GK63" i="41"/>
  <c r="GG63" i="41"/>
  <c r="GC63" i="41"/>
  <c r="FY63" i="41"/>
  <c r="FU62" i="41"/>
  <c r="FU63" i="41"/>
  <c r="FQ63" i="41"/>
  <c r="FM63" i="41"/>
  <c r="FE62" i="41"/>
  <c r="FE63" i="41"/>
  <c r="EW63" i="41"/>
  <c r="EO62" i="41"/>
  <c r="EO63" i="41" s="1"/>
  <c r="EK63" i="41"/>
  <c r="EC63" i="41"/>
  <c r="DY62" i="41"/>
  <c r="DY63" i="41"/>
  <c r="DU63" i="41"/>
  <c r="DM63" i="41"/>
  <c r="DI62" i="41"/>
  <c r="DI63" i="41"/>
  <c r="DE63" i="41"/>
  <c r="DA63" i="41"/>
  <c r="CS62" i="41"/>
  <c r="CS63" i="41"/>
  <c r="CK63" i="41"/>
  <c r="CG63" i="41"/>
  <c r="CC62" i="41"/>
  <c r="CC63" i="41" s="1"/>
  <c r="BY63" i="41"/>
  <c r="BQ63" i="41"/>
  <c r="BM62" i="41"/>
  <c r="BM63" i="41"/>
  <c r="BI63" i="41"/>
  <c r="BE63" i="41"/>
  <c r="BA63" i="41"/>
  <c r="AW62" i="41"/>
  <c r="AW63" i="41"/>
  <c r="AO63" i="41"/>
  <c r="AK63" i="41"/>
  <c r="AG62" i="41"/>
  <c r="AG63" i="41"/>
  <c r="Y63" i="41"/>
  <c r="Q62" i="41"/>
  <c r="Q63" i="41" s="1"/>
  <c r="M63" i="41"/>
  <c r="I63" i="41"/>
  <c r="RJ60" i="41"/>
  <c r="RJ62" i="41" s="1"/>
  <c r="RJ63" i="41" s="1"/>
  <c r="QT60" i="41"/>
  <c r="QT62" i="41" s="1"/>
  <c r="QT63" i="41" s="1"/>
  <c r="OM60" i="41"/>
  <c r="OM62" i="41" s="1"/>
  <c r="OM63" i="41" s="1"/>
  <c r="ML60" i="41"/>
  <c r="ML62" i="41" s="1"/>
  <c r="ML63" i="41" s="1"/>
  <c r="JZ60" i="41"/>
  <c r="JZ62" i="41" s="1"/>
  <c r="JZ63" i="41" s="1"/>
  <c r="HN60" i="41"/>
  <c r="HN62" i="41" s="1"/>
  <c r="HN63" i="41" s="1"/>
  <c r="FB60" i="41"/>
  <c r="FB62" i="41" s="1"/>
  <c r="FB63" i="41" s="1"/>
  <c r="CP60" i="41"/>
  <c r="CP62" i="41" s="1"/>
  <c r="CP63" i="41" s="1"/>
  <c r="AD60" i="41"/>
  <c r="AD62" i="41" s="1"/>
  <c r="AD63" i="41" s="1"/>
  <c r="PH60" i="41"/>
  <c r="PH62" i="41" s="1"/>
  <c r="PH63" i="41" s="1"/>
  <c r="LP60" i="41"/>
  <c r="LP62" i="41" s="1"/>
  <c r="LP63" i="41" s="1"/>
  <c r="JD60" i="41"/>
  <c r="JD62" i="41" s="1"/>
  <c r="JD63" i="41" s="1"/>
  <c r="GR60" i="41"/>
  <c r="GR62" i="41" s="1"/>
  <c r="GR63" i="41" s="1"/>
  <c r="EF60" i="41"/>
  <c r="EF62" i="41" s="1"/>
  <c r="EF63" i="41" s="1"/>
  <c r="BT60" i="41"/>
  <c r="BT62" i="41" s="1"/>
  <c r="BT63" i="41" s="1"/>
  <c r="RY62" i="41"/>
  <c r="RY63" i="41" s="1"/>
  <c r="RI62" i="41"/>
  <c r="QS62" i="41"/>
  <c r="QC62" i="41"/>
  <c r="PM62" i="41"/>
  <c r="OG62" i="41"/>
  <c r="NQ62" i="41"/>
  <c r="NA62" i="41"/>
  <c r="NA63" i="41" s="1"/>
  <c r="MK62" i="41"/>
  <c r="LU62" i="41"/>
  <c r="LE62" i="41"/>
  <c r="KO62" i="41"/>
  <c r="KO63" i="41" s="1"/>
  <c r="KG62" i="41"/>
  <c r="JE62" i="41"/>
  <c r="IC62" i="41"/>
  <c r="HU62" i="41"/>
  <c r="HU63" i="41" s="1"/>
  <c r="GS62" i="41"/>
  <c r="FQ62" i="41"/>
  <c r="FI62" i="41"/>
  <c r="FI63" i="41" s="1"/>
  <c r="EG62" i="41"/>
  <c r="EG63" i="41" s="1"/>
  <c r="DE62" i="41"/>
  <c r="CW62" i="41"/>
  <c r="CW63" i="41" s="1"/>
  <c r="BU62" i="41"/>
  <c r="BU63" i="41" s="1"/>
  <c r="AS62" i="41"/>
  <c r="AS63" i="41" s="1"/>
  <c r="AK62" i="41"/>
  <c r="I62" i="41"/>
  <c r="MR62" i="41"/>
  <c r="MR63" i="41" s="1"/>
  <c r="MN62" i="41"/>
  <c r="MN63" i="41" s="1"/>
  <c r="MB62" i="41"/>
  <c r="MB63" i="41" s="1"/>
  <c r="LT62" i="41"/>
  <c r="LT63" i="41" s="1"/>
  <c r="LL62" i="41"/>
  <c r="LL63" i="41" s="1"/>
  <c r="LH62" i="41"/>
  <c r="LH63" i="41" s="1"/>
  <c r="LD62" i="41"/>
  <c r="LD63" i="41" s="1"/>
  <c r="KR62" i="41"/>
  <c r="KR63" i="41" s="1"/>
  <c r="JX62" i="41"/>
  <c r="JX63" i="41" s="1"/>
  <c r="JH62" i="41"/>
  <c r="JH63" i="41" s="1"/>
  <c r="IR62" i="41"/>
  <c r="IR63" i="41" s="1"/>
  <c r="HL62" i="41"/>
  <c r="HL63" i="41" s="1"/>
  <c r="GV62" i="41"/>
  <c r="GV63" i="41" s="1"/>
  <c r="GF62" i="41"/>
  <c r="GF63" i="41" s="1"/>
  <c r="EZ62" i="41"/>
  <c r="EZ63" i="41" s="1"/>
  <c r="EJ62" i="41"/>
  <c r="EJ63" i="41" s="1"/>
  <c r="DT62" i="41"/>
  <c r="DT63" i="41" s="1"/>
  <c r="CN62" i="41"/>
  <c r="CN63" i="41" s="1"/>
  <c r="BX62" i="41"/>
  <c r="BX63" i="41" s="1"/>
  <c r="BH62" i="41"/>
  <c r="BH63" i="41" s="1"/>
  <c r="AB62" i="41"/>
  <c r="AB63" i="41" s="1"/>
  <c r="L62" i="41"/>
  <c r="L63" i="41" s="1"/>
  <c r="RZ60" i="41"/>
  <c r="RZ62" i="41" s="1"/>
  <c r="RZ63" i="41" s="1"/>
  <c r="PS60" i="41"/>
  <c r="PS62" i="41" s="1"/>
  <c r="PS63" i="41" s="1"/>
  <c r="NR60" i="41"/>
  <c r="NR62" i="41" s="1"/>
  <c r="NR63" i="41" s="1"/>
  <c r="NB60" i="41"/>
  <c r="NB62" i="41" s="1"/>
  <c r="NB63" i="41" s="1"/>
  <c r="LX59" i="41"/>
  <c r="KV59" i="41"/>
  <c r="KV60" i="41" s="1"/>
  <c r="KV62" i="41" s="1"/>
  <c r="KV63" i="41" s="1"/>
  <c r="KN59" i="41"/>
  <c r="KN60" i="41" s="1"/>
  <c r="KN62" i="41" s="1"/>
  <c r="KN63" i="41" s="1"/>
  <c r="JL59" i="41"/>
  <c r="JL60" i="41" s="1"/>
  <c r="JL62" i="41" s="1"/>
  <c r="JL63" i="41" s="1"/>
  <c r="IJ59" i="41"/>
  <c r="IB59" i="41"/>
  <c r="IB60" i="41" s="1"/>
  <c r="IB62" i="41" s="1"/>
  <c r="IB63" i="41" s="1"/>
  <c r="GZ59" i="41"/>
  <c r="FX59" i="41"/>
  <c r="FX60" i="41" s="1"/>
  <c r="FX62" i="41" s="1"/>
  <c r="FX63" i="41" s="1"/>
  <c r="FP59" i="41"/>
  <c r="EN59" i="41"/>
  <c r="EN60" i="41" s="1"/>
  <c r="EN62" i="41" s="1"/>
  <c r="EN63" i="41" s="1"/>
  <c r="DL59" i="41"/>
  <c r="DD59" i="41"/>
  <c r="DD60" i="41" s="1"/>
  <c r="DD62" i="41" s="1"/>
  <c r="DD63" i="41" s="1"/>
  <c r="CB59" i="41"/>
  <c r="AZ59" i="41"/>
  <c r="AZ60" i="41" s="1"/>
  <c r="AZ62" i="41" s="1"/>
  <c r="AZ63" i="41" s="1"/>
  <c r="AR59" i="41"/>
  <c r="AR60" i="41" s="1"/>
  <c r="AR62" i="41" s="1"/>
  <c r="AR63" i="41" s="1"/>
  <c r="P59" i="41"/>
  <c r="P60" i="41" s="1"/>
  <c r="P62" i="41" s="1"/>
  <c r="P63" i="41" s="1"/>
  <c r="RO60" i="41"/>
  <c r="RO62" i="41" s="1"/>
  <c r="RO63" i="41" s="1"/>
  <c r="QI60" i="41"/>
  <c r="QI62" i="41" s="1"/>
  <c r="QI63" i="41" s="1"/>
  <c r="PC60" i="41"/>
  <c r="PC62" i="41" s="1"/>
  <c r="PC63" i="41" s="1"/>
  <c r="NW60" i="41"/>
  <c r="NW62" i="41" s="1"/>
  <c r="NW63" i="41" s="1"/>
  <c r="MQ60" i="41"/>
  <c r="MQ62" i="41" s="1"/>
  <c r="MQ63" i="41" s="1"/>
  <c r="MA60" i="41"/>
  <c r="MA62" i="41" s="1"/>
  <c r="MA63" i="41" s="1"/>
  <c r="KU60" i="41"/>
  <c r="KU62" i="41" s="1"/>
  <c r="KU63" i="41" s="1"/>
  <c r="KE60" i="41"/>
  <c r="JO60" i="41"/>
  <c r="II60" i="41"/>
  <c r="HS60" i="41"/>
  <c r="HC60" i="41"/>
  <c r="FW60" i="41"/>
  <c r="FG60" i="41"/>
  <c r="EQ60" i="41"/>
  <c r="DK60" i="41"/>
  <c r="CU60" i="41"/>
  <c r="CE60" i="41"/>
  <c r="AY60" i="41"/>
  <c r="AI60" i="41"/>
  <c r="S60" i="41"/>
  <c r="SC62" i="41"/>
  <c r="SC63" i="41" s="1"/>
  <c r="RM62" i="41"/>
  <c r="RM63" i="41" s="1"/>
  <c r="QW62" i="41"/>
  <c r="QG62" i="41"/>
  <c r="PQ62" i="41"/>
  <c r="PQ63" i="41" s="1"/>
  <c r="PA62" i="41"/>
  <c r="PA63" i="41" s="1"/>
  <c r="OK62" i="41"/>
  <c r="NU62" i="41"/>
  <c r="NE62" i="41"/>
  <c r="NE63" i="41" s="1"/>
  <c r="MO62" i="41"/>
  <c r="MO63" i="41" s="1"/>
  <c r="LY62" i="41"/>
  <c r="LI62" i="41"/>
  <c r="KS62" i="41"/>
  <c r="KS63" i="41" s="1"/>
  <c r="JY62" i="41"/>
  <c r="JY63" i="41" s="1"/>
  <c r="JQ62" i="41"/>
  <c r="IO62" i="41"/>
  <c r="HM62" i="41"/>
  <c r="HM63" i="41" s="1"/>
  <c r="HE62" i="41"/>
  <c r="HE63" i="41" s="1"/>
  <c r="GC62" i="41"/>
  <c r="FA62" i="41"/>
  <c r="FA63" i="41" s="1"/>
  <c r="ES62" i="41"/>
  <c r="ES63" i="41" s="1"/>
  <c r="DQ62" i="41"/>
  <c r="DQ63" i="41" s="1"/>
  <c r="CO62" i="41"/>
  <c r="CO63" i="41" s="1"/>
  <c r="CG62" i="41"/>
  <c r="BE62" i="41"/>
  <c r="AC62" i="41"/>
  <c r="AC63" i="41" s="1"/>
  <c r="KM62" i="41"/>
  <c r="KM63" i="41" s="1"/>
  <c r="KI62" i="41"/>
  <c r="KI63" i="41" s="1"/>
  <c r="KE62" i="41"/>
  <c r="KE63" i="41" s="1"/>
  <c r="KA62" i="41"/>
  <c r="KA63" i="41" s="1"/>
  <c r="JW62" i="41"/>
  <c r="JW63" i="41" s="1"/>
  <c r="JS62" i="41"/>
  <c r="JS63" i="41" s="1"/>
  <c r="JO62" i="41"/>
  <c r="JO63" i="41" s="1"/>
  <c r="JK62" i="41"/>
  <c r="JK63" i="41" s="1"/>
  <c r="JG62" i="41"/>
  <c r="JG63" i="41" s="1"/>
  <c r="JC62" i="41"/>
  <c r="JC63" i="41" s="1"/>
  <c r="IY62" i="41"/>
  <c r="IY63" i="41" s="1"/>
  <c r="IU62" i="41"/>
  <c r="IU63" i="41" s="1"/>
  <c r="IQ62" i="41"/>
  <c r="IQ63" i="41" s="1"/>
  <c r="IM62" i="41"/>
  <c r="IM63" i="41" s="1"/>
  <c r="II62" i="41"/>
  <c r="II63" i="41" s="1"/>
  <c r="IE62" i="41"/>
  <c r="IE63" i="41" s="1"/>
  <c r="IA62" i="41"/>
  <c r="IA63" i="41" s="1"/>
  <c r="HW62" i="41"/>
  <c r="HW63" i="41" s="1"/>
  <c r="HS62" i="41"/>
  <c r="HS63" i="41" s="1"/>
  <c r="HO62" i="41"/>
  <c r="HO63" i="41" s="1"/>
  <c r="HK62" i="41"/>
  <c r="HK63" i="41" s="1"/>
  <c r="HG62" i="41"/>
  <c r="HG63" i="41" s="1"/>
  <c r="HC62" i="41"/>
  <c r="HC63" i="41" s="1"/>
  <c r="GY62" i="41"/>
  <c r="GY63" i="41" s="1"/>
  <c r="GU62" i="41"/>
  <c r="GU63" i="41" s="1"/>
  <c r="GQ62" i="41"/>
  <c r="GQ63" i="41" s="1"/>
  <c r="GM62" i="41"/>
  <c r="GM63" i="41" s="1"/>
  <c r="GI62" i="41"/>
  <c r="GI63" i="41" s="1"/>
  <c r="GE62" i="41"/>
  <c r="GE63" i="41" s="1"/>
  <c r="GA62" i="41"/>
  <c r="GA63" i="41" s="1"/>
  <c r="FW62" i="41"/>
  <c r="FW63" i="41" s="1"/>
  <c r="FS62" i="41"/>
  <c r="FS63" i="41" s="1"/>
  <c r="FO62" i="41"/>
  <c r="FO63" i="41" s="1"/>
  <c r="FK62" i="41"/>
  <c r="FK63" i="41" s="1"/>
  <c r="FG62" i="41"/>
  <c r="FG63" i="41" s="1"/>
  <c r="FC62" i="41"/>
  <c r="FC63" i="41" s="1"/>
  <c r="EY62" i="41"/>
  <c r="EY63" i="41" s="1"/>
  <c r="EU62" i="41"/>
  <c r="EU63" i="41" s="1"/>
  <c r="EQ62" i="41"/>
  <c r="EQ63" i="41" s="1"/>
  <c r="EM62" i="41"/>
  <c r="EM63" i="41" s="1"/>
  <c r="EI62" i="41"/>
  <c r="EI63" i="41" s="1"/>
  <c r="EE62" i="41"/>
  <c r="EE63" i="41" s="1"/>
  <c r="EA62" i="41"/>
  <c r="EA63" i="41" s="1"/>
  <c r="DW62" i="41"/>
  <c r="DW63" i="41" s="1"/>
  <c r="DS62" i="41"/>
  <c r="DS63" i="41" s="1"/>
  <c r="DO62" i="41"/>
  <c r="DO63" i="41" s="1"/>
  <c r="DK62" i="41"/>
  <c r="DK63" i="41" s="1"/>
  <c r="DG62" i="41"/>
  <c r="DG63" i="41" s="1"/>
  <c r="DC62" i="41"/>
  <c r="DC63" i="41" s="1"/>
  <c r="CY62" i="41"/>
  <c r="CY63" i="41" s="1"/>
  <c r="CU62" i="41"/>
  <c r="CU63" i="41" s="1"/>
  <c r="CQ62" i="41"/>
  <c r="CQ63" i="41" s="1"/>
  <c r="CM62" i="41"/>
  <c r="CM63" i="41" s="1"/>
  <c r="CI62" i="41"/>
  <c r="CI63" i="41" s="1"/>
  <c r="CE62" i="41"/>
  <c r="CE63" i="41" s="1"/>
  <c r="CA62" i="41"/>
  <c r="CA63" i="41" s="1"/>
  <c r="BW62" i="41"/>
  <c r="BW63" i="41" s="1"/>
  <c r="BS62" i="41"/>
  <c r="BS63" i="41" s="1"/>
  <c r="BO62" i="41"/>
  <c r="BO63" i="41" s="1"/>
  <c r="BK62" i="41"/>
  <c r="BK63" i="41" s="1"/>
  <c r="BG62" i="41"/>
  <c r="BG63" i="41" s="1"/>
  <c r="BC62" i="41"/>
  <c r="BC63" i="41" s="1"/>
  <c r="AY62" i="41"/>
  <c r="AY63" i="41" s="1"/>
  <c r="AU62" i="41"/>
  <c r="AU63" i="41" s="1"/>
  <c r="AQ62" i="41"/>
  <c r="AQ63" i="41" s="1"/>
  <c r="AM62" i="41"/>
  <c r="AM63" i="41" s="1"/>
  <c r="AI62" i="41"/>
  <c r="AI63" i="41" s="1"/>
  <c r="AE62" i="41"/>
  <c r="AE63" i="41" s="1"/>
  <c r="AA62" i="41"/>
  <c r="AA63" i="41" s="1"/>
  <c r="W62" i="41"/>
  <c r="W63" i="41" s="1"/>
  <c r="S62" i="41"/>
  <c r="S63" i="41" s="1"/>
  <c r="O62" i="41"/>
  <c r="O63" i="41" s="1"/>
  <c r="K62" i="41"/>
  <c r="K63" i="41" s="1"/>
  <c r="QY60" i="41"/>
  <c r="QY62" i="41" s="1"/>
  <c r="QY63" i="41" s="1"/>
  <c r="OX60" i="41"/>
  <c r="OX62" i="41" s="1"/>
  <c r="OX63" i="41" s="1"/>
  <c r="OH60" i="41"/>
  <c r="OH62" i="41" s="1"/>
  <c r="OH63" i="41" s="1"/>
  <c r="LF60" i="41"/>
  <c r="LF62" i="41" s="1"/>
  <c r="LF63" i="41" s="1"/>
  <c r="IT60" i="41"/>
  <c r="IT62" i="41" s="1"/>
  <c r="IT63" i="41" s="1"/>
  <c r="GH60" i="41"/>
  <c r="GH62" i="41" s="1"/>
  <c r="GH63" i="41" s="1"/>
  <c r="DV60" i="41"/>
  <c r="DV62" i="41" s="1"/>
  <c r="DV63" i="41" s="1"/>
  <c r="BJ60" i="41"/>
  <c r="BJ62" i="41" s="1"/>
  <c r="BJ63" i="41" s="1"/>
  <c r="SJ59" i="41"/>
  <c r="SJ60" i="41" s="1"/>
  <c r="SJ62" i="41" s="1"/>
  <c r="SJ63" i="41" s="1"/>
  <c r="SF59" i="41"/>
  <c r="SF60" i="41" s="1"/>
  <c r="SF62" i="41" s="1"/>
  <c r="SF63" i="41" s="1"/>
  <c r="SB59" i="41"/>
  <c r="SB60" i="41" s="1"/>
  <c r="SB62" i="41" s="1"/>
  <c r="SB63" i="41" s="1"/>
  <c r="RX59" i="41"/>
  <c r="RX60" i="41" s="1"/>
  <c r="RX62" i="41" s="1"/>
  <c r="RX63" i="41" s="1"/>
  <c r="RT59" i="41"/>
  <c r="RT60" i="41" s="1"/>
  <c r="RT62" i="41" s="1"/>
  <c r="RT63" i="41" s="1"/>
  <c r="RP59" i="41"/>
  <c r="RP60" i="41" s="1"/>
  <c r="RP62" i="41" s="1"/>
  <c r="RP63" i="41" s="1"/>
  <c r="RL59" i="41"/>
  <c r="RL60" i="41" s="1"/>
  <c r="RL62" i="41" s="1"/>
  <c r="RL63" i="41" s="1"/>
  <c r="RH59" i="41"/>
  <c r="RD59" i="41"/>
  <c r="QZ59" i="41"/>
  <c r="QZ60" i="41" s="1"/>
  <c r="QZ62" i="41" s="1"/>
  <c r="QZ63" i="41" s="1"/>
  <c r="QV59" i="41"/>
  <c r="QV60" i="41" s="1"/>
  <c r="QV62" i="41" s="1"/>
  <c r="QV63" i="41" s="1"/>
  <c r="QR59" i="41"/>
  <c r="QN59" i="41"/>
  <c r="QN60" i="41" s="1"/>
  <c r="QN62" i="41" s="1"/>
  <c r="QN63" i="41" s="1"/>
  <c r="QJ59" i="41"/>
  <c r="QJ60" i="41" s="1"/>
  <c r="QJ62" i="41" s="1"/>
  <c r="QJ63" i="41" s="1"/>
  <c r="QF59" i="41"/>
  <c r="QB59" i="41"/>
  <c r="QB60" i="41" s="1"/>
  <c r="QB62" i="41" s="1"/>
  <c r="QB63" i="41" s="1"/>
  <c r="PX59" i="41"/>
  <c r="PX60" i="41" s="1"/>
  <c r="PX62" i="41" s="1"/>
  <c r="PX63" i="41" s="1"/>
  <c r="PT59" i="41"/>
  <c r="PT60" i="41" s="1"/>
  <c r="PT62" i="41" s="1"/>
  <c r="PT63" i="41" s="1"/>
  <c r="PP59" i="41"/>
  <c r="PP60" i="41" s="1"/>
  <c r="PP62" i="41" s="1"/>
  <c r="PP63" i="41" s="1"/>
  <c r="PL59" i="41"/>
  <c r="PL60" i="41" s="1"/>
  <c r="PL62" i="41" s="1"/>
  <c r="PL63" i="41" s="1"/>
  <c r="PH59" i="41"/>
  <c r="PD59" i="41"/>
  <c r="PD60" i="41" s="1"/>
  <c r="PD62" i="41" s="1"/>
  <c r="PD63" i="41" s="1"/>
  <c r="OZ59" i="41"/>
  <c r="OZ60" i="41" s="1"/>
  <c r="OZ62" i="41" s="1"/>
  <c r="OZ63" i="41" s="1"/>
  <c r="OV59" i="41"/>
  <c r="OV60" i="41" s="1"/>
  <c r="OV62" i="41" s="1"/>
  <c r="OV63" i="41" s="1"/>
  <c r="OR59" i="41"/>
  <c r="OR60" i="41" s="1"/>
  <c r="OR62" i="41" s="1"/>
  <c r="OR63" i="41" s="1"/>
  <c r="ON59" i="41"/>
  <c r="ON60" i="41" s="1"/>
  <c r="ON62" i="41" s="1"/>
  <c r="ON63" i="41" s="1"/>
  <c r="OJ59" i="41"/>
  <c r="OF59" i="41"/>
  <c r="OF60" i="41" s="1"/>
  <c r="OF62" i="41" s="1"/>
  <c r="OF63" i="41" s="1"/>
  <c r="OB59" i="41"/>
  <c r="OB60" i="41" s="1"/>
  <c r="OB62" i="41" s="1"/>
  <c r="OB63" i="41" s="1"/>
  <c r="NX59" i="41"/>
  <c r="NX60" i="41" s="1"/>
  <c r="NX62" i="41" s="1"/>
  <c r="NX63" i="41" s="1"/>
  <c r="NT59" i="41"/>
  <c r="NP59" i="41"/>
  <c r="NP60" i="41" s="1"/>
  <c r="NP62" i="41" s="1"/>
  <c r="NP63" i="41" s="1"/>
  <c r="NL59" i="41"/>
  <c r="NL60" i="41" s="1"/>
  <c r="NL62" i="41" s="1"/>
  <c r="NL63" i="41" s="1"/>
  <c r="NH59" i="41"/>
  <c r="NH60" i="41" s="1"/>
  <c r="NH62" i="41" s="1"/>
  <c r="NH63" i="41" s="1"/>
  <c r="ND59" i="41"/>
  <c r="ND60" i="41" s="1"/>
  <c r="ND62" i="41" s="1"/>
  <c r="ND63" i="41" s="1"/>
  <c r="MZ59" i="41"/>
  <c r="MZ60" i="41" s="1"/>
  <c r="MZ62" i="41" s="1"/>
  <c r="MZ63" i="41" s="1"/>
  <c r="MV59" i="41"/>
  <c r="MV60" i="41" s="1"/>
  <c r="MV62" i="41" s="1"/>
  <c r="MV63" i="41" s="1"/>
  <c r="MF59" i="41"/>
  <c r="MF60" i="41" s="1"/>
  <c r="MF62" i="41" s="1"/>
  <c r="MF63" i="41" s="1"/>
  <c r="LP59" i="41"/>
  <c r="KZ59" i="41"/>
  <c r="KZ60" i="41" s="1"/>
  <c r="KZ62" i="41" s="1"/>
  <c r="KZ63" i="41" s="1"/>
  <c r="KJ59" i="41"/>
  <c r="KJ60" i="41" s="1"/>
  <c r="KJ62" i="41" s="1"/>
  <c r="KJ63" i="41" s="1"/>
  <c r="JT59" i="41"/>
  <c r="JT60" i="41" s="1"/>
  <c r="JT62" i="41" s="1"/>
  <c r="JT63" i="41" s="1"/>
  <c r="JD59" i="41"/>
  <c r="IN59" i="41"/>
  <c r="IN60" i="41" s="1"/>
  <c r="IN62" i="41" s="1"/>
  <c r="IN63" i="41" s="1"/>
  <c r="HX59" i="41"/>
  <c r="HX60" i="41" s="1"/>
  <c r="HX62" i="41" s="1"/>
  <c r="HX63" i="41" s="1"/>
  <c r="HH59" i="41"/>
  <c r="HH60" i="41" s="1"/>
  <c r="HH62" i="41" s="1"/>
  <c r="HH63" i="41" s="1"/>
  <c r="GR59" i="41"/>
  <c r="GB59" i="41"/>
  <c r="GB60" i="41" s="1"/>
  <c r="GB62" i="41" s="1"/>
  <c r="GB63" i="41" s="1"/>
  <c r="FL59" i="41"/>
  <c r="FL60" i="41" s="1"/>
  <c r="FL62" i="41" s="1"/>
  <c r="FL63" i="41" s="1"/>
  <c r="EV59" i="41"/>
  <c r="EV60" i="41" s="1"/>
  <c r="EV62" i="41" s="1"/>
  <c r="EV63" i="41" s="1"/>
  <c r="EF59" i="41"/>
  <c r="DP59" i="41"/>
  <c r="DP60" i="41" s="1"/>
  <c r="DP62" i="41" s="1"/>
  <c r="DP63" i="41" s="1"/>
  <c r="CZ59" i="41"/>
  <c r="CZ60" i="41" s="1"/>
  <c r="CZ62" i="41" s="1"/>
  <c r="CZ63" i="41" s="1"/>
  <c r="CJ59" i="41"/>
  <c r="CJ60" i="41" s="1"/>
  <c r="CJ62" i="41" s="1"/>
  <c r="CJ63" i="41" s="1"/>
  <c r="BT59" i="41"/>
  <c r="BD59" i="41"/>
  <c r="BD60" i="41" s="1"/>
  <c r="BD62" i="41" s="1"/>
  <c r="BD63" i="41" s="1"/>
  <c r="AN59" i="41"/>
  <c r="AN60" i="41" s="1"/>
  <c r="AN62" i="41" s="1"/>
  <c r="AN63" i="41" s="1"/>
  <c r="X59" i="41"/>
  <c r="X60" i="41" s="1"/>
  <c r="X62" i="41" s="1"/>
  <c r="X63" i="41" s="1"/>
  <c r="GF44" i="41"/>
  <c r="FP44" i="41"/>
  <c r="FL44" i="41"/>
  <c r="EV44" i="41"/>
  <c r="EF44" i="41"/>
  <c r="DP44" i="41"/>
  <c r="CZ44" i="41"/>
  <c r="CJ44" i="41"/>
  <c r="BT44" i="41"/>
  <c r="BD44" i="41"/>
  <c r="AN44" i="41"/>
  <c r="X44" i="41"/>
  <c r="P44" i="41"/>
  <c r="FT44" i="41"/>
  <c r="EJ44" i="41"/>
  <c r="DD44" i="41"/>
  <c r="BX44" i="41"/>
  <c r="AR44" i="41"/>
  <c r="L44" i="41"/>
  <c r="GB44" i="41"/>
  <c r="FD44" i="41"/>
  <c r="EN44" i="41"/>
  <c r="DX44" i="41"/>
  <c r="DH44" i="41"/>
  <c r="CR44" i="41"/>
  <c r="CB44" i="41"/>
  <c r="BL44" i="41"/>
  <c r="AV44" i="41"/>
  <c r="AF44" i="41"/>
  <c r="ER44" i="41"/>
  <c r="DL44" i="41"/>
  <c r="CF44" i="41"/>
  <c r="AZ44" i="41"/>
  <c r="T44" i="41"/>
  <c r="FH44" i="41"/>
  <c r="EB44" i="41"/>
  <c r="CV44" i="41"/>
  <c r="BP44" i="41"/>
  <c r="AJ44" i="41"/>
  <c r="J29" i="39"/>
  <c r="J28" i="39"/>
  <c r="J27" i="39"/>
  <c r="J26" i="39"/>
  <c r="J25" i="39"/>
  <c r="J24" i="39"/>
  <c r="J8" i="39"/>
  <c r="J6" i="39" l="1"/>
  <c r="E28" i="39" l="1"/>
  <c r="F17" i="8" l="1"/>
  <c r="K92" i="50"/>
  <c r="L92" i="52"/>
  <c r="M92" i="52"/>
  <c r="N92" i="52"/>
  <c r="K92" i="52"/>
  <c r="L92" i="74"/>
  <c r="M92" i="74"/>
  <c r="N92" i="74"/>
  <c r="K92" i="74"/>
  <c r="K93" i="74"/>
  <c r="M91" i="74"/>
  <c r="N91" i="74"/>
  <c r="K91" i="74"/>
  <c r="L91" i="74" s="1"/>
  <c r="I91" i="74"/>
  <c r="M92" i="50"/>
  <c r="N92" i="50"/>
  <c r="M92" i="48"/>
  <c r="N92" i="48"/>
  <c r="M152" i="46"/>
  <c r="N152" i="46"/>
  <c r="M152" i="42"/>
  <c r="N152" i="42"/>
  <c r="M552" i="40"/>
  <c r="N552" i="40"/>
  <c r="C57" i="74"/>
  <c r="H57" i="74"/>
  <c r="I57" i="74"/>
  <c r="J57" i="74"/>
  <c r="C58" i="74"/>
  <c r="H58" i="74"/>
  <c r="I58" i="74"/>
  <c r="J58" i="74"/>
  <c r="C59" i="74"/>
  <c r="H59" i="74"/>
  <c r="I59" i="74"/>
  <c r="J59" i="74"/>
  <c r="C60" i="74"/>
  <c r="H60" i="74"/>
  <c r="I60" i="74"/>
  <c r="J60" i="74"/>
  <c r="C61" i="74"/>
  <c r="H61" i="74"/>
  <c r="I61" i="74"/>
  <c r="J61" i="74"/>
  <c r="C62" i="74"/>
  <c r="H62" i="74"/>
  <c r="I62" i="74"/>
  <c r="J62" i="74"/>
  <c r="C63" i="74"/>
  <c r="H63" i="74"/>
  <c r="I63" i="74"/>
  <c r="J63" i="74"/>
  <c r="C64" i="74"/>
  <c r="H64" i="74"/>
  <c r="I64" i="74"/>
  <c r="J64" i="74"/>
  <c r="C65" i="74"/>
  <c r="H65" i="74"/>
  <c r="I65" i="74"/>
  <c r="J65" i="74"/>
  <c r="C66" i="74"/>
  <c r="H66" i="74"/>
  <c r="I66" i="74"/>
  <c r="J66" i="74"/>
  <c r="C67" i="74"/>
  <c r="H67" i="74"/>
  <c r="I67" i="74"/>
  <c r="J67" i="74"/>
  <c r="C68" i="74"/>
  <c r="H68" i="74"/>
  <c r="I68" i="74"/>
  <c r="J68" i="74"/>
  <c r="C69" i="74"/>
  <c r="H69" i="74"/>
  <c r="I69" i="74"/>
  <c r="J69" i="74"/>
  <c r="C70" i="74"/>
  <c r="H70" i="74"/>
  <c r="I70" i="74"/>
  <c r="J70" i="74"/>
  <c r="C71" i="74"/>
  <c r="H71" i="74"/>
  <c r="I71" i="74"/>
  <c r="J71" i="74"/>
  <c r="J62" i="73"/>
  <c r="J63" i="73"/>
  <c r="J64" i="73"/>
  <c r="J65" i="73"/>
  <c r="J66" i="73"/>
  <c r="J67" i="73"/>
  <c r="J68" i="73"/>
  <c r="J69" i="73"/>
  <c r="J70" i="73"/>
  <c r="J71" i="73"/>
  <c r="J72" i="73"/>
  <c r="J73" i="73"/>
  <c r="J74" i="73"/>
  <c r="J75" i="73"/>
  <c r="J76" i="73"/>
  <c r="C57" i="52"/>
  <c r="H57" i="52"/>
  <c r="K57" i="52" s="1"/>
  <c r="L57" i="52" s="1"/>
  <c r="I57" i="52"/>
  <c r="J57" i="52"/>
  <c r="C58" i="52"/>
  <c r="H58" i="52"/>
  <c r="I58" i="52"/>
  <c r="J58" i="52"/>
  <c r="C59" i="52"/>
  <c r="H59" i="52"/>
  <c r="K59" i="52" s="1"/>
  <c r="L59" i="52" s="1"/>
  <c r="I59" i="52"/>
  <c r="J59" i="52"/>
  <c r="C60" i="52"/>
  <c r="H60" i="52"/>
  <c r="I60" i="52"/>
  <c r="K60" i="52" s="1"/>
  <c r="L60" i="52" s="1"/>
  <c r="J60" i="52"/>
  <c r="C61" i="52"/>
  <c r="H61" i="52"/>
  <c r="I61" i="52"/>
  <c r="K61" i="52" s="1"/>
  <c r="L61" i="52" s="1"/>
  <c r="J61" i="52"/>
  <c r="C62" i="52"/>
  <c r="H62" i="52"/>
  <c r="I62" i="52"/>
  <c r="J62" i="52"/>
  <c r="C63" i="52"/>
  <c r="H63" i="52"/>
  <c r="I63" i="52"/>
  <c r="J63" i="52"/>
  <c r="C64" i="52"/>
  <c r="H64" i="52"/>
  <c r="I64" i="52"/>
  <c r="K64" i="52" s="1"/>
  <c r="L64" i="52" s="1"/>
  <c r="J64" i="52"/>
  <c r="C65" i="52"/>
  <c r="H65" i="52"/>
  <c r="I65" i="52"/>
  <c r="K65" i="52" s="1"/>
  <c r="L65" i="52" s="1"/>
  <c r="J65" i="52"/>
  <c r="C66" i="52"/>
  <c r="H66" i="52"/>
  <c r="I66" i="52"/>
  <c r="J66" i="52"/>
  <c r="C67" i="52"/>
  <c r="H67" i="52"/>
  <c r="I67" i="52"/>
  <c r="J67" i="52"/>
  <c r="C68" i="52"/>
  <c r="H68" i="52"/>
  <c r="I68" i="52"/>
  <c r="J68" i="52"/>
  <c r="K68" i="52"/>
  <c r="L68" i="52" s="1"/>
  <c r="C69" i="52"/>
  <c r="H69" i="52"/>
  <c r="I69" i="52"/>
  <c r="K69" i="52" s="1"/>
  <c r="L69" i="52" s="1"/>
  <c r="J69" i="52"/>
  <c r="C70" i="52"/>
  <c r="H70" i="52"/>
  <c r="I70" i="52"/>
  <c r="J70" i="52"/>
  <c r="C71" i="52"/>
  <c r="H71" i="52"/>
  <c r="K71" i="52" s="1"/>
  <c r="L71" i="52" s="1"/>
  <c r="I71" i="52"/>
  <c r="J71" i="52"/>
  <c r="J62" i="72"/>
  <c r="J63" i="72"/>
  <c r="J64" i="72"/>
  <c r="J65" i="72"/>
  <c r="J66" i="72"/>
  <c r="J67" i="72"/>
  <c r="J68" i="72"/>
  <c r="J69" i="72"/>
  <c r="J70" i="72"/>
  <c r="J71" i="72"/>
  <c r="J72" i="72"/>
  <c r="J73" i="72"/>
  <c r="J74" i="72"/>
  <c r="J75" i="72"/>
  <c r="J76" i="72"/>
  <c r="C57" i="50"/>
  <c r="H57" i="50"/>
  <c r="K57" i="50" s="1"/>
  <c r="L57" i="50" s="1"/>
  <c r="I57" i="50"/>
  <c r="J57" i="50"/>
  <c r="C58" i="50"/>
  <c r="H58" i="50"/>
  <c r="I58" i="50"/>
  <c r="J58" i="50"/>
  <c r="C59" i="50"/>
  <c r="H59" i="50"/>
  <c r="I59" i="50"/>
  <c r="J59" i="50"/>
  <c r="C60" i="50"/>
  <c r="H60" i="50"/>
  <c r="I60" i="50"/>
  <c r="J60" i="50"/>
  <c r="C61" i="50"/>
  <c r="H61" i="50"/>
  <c r="K61" i="50" s="1"/>
  <c r="L61" i="50" s="1"/>
  <c r="I61" i="50"/>
  <c r="J61" i="50"/>
  <c r="C62" i="50"/>
  <c r="H62" i="50"/>
  <c r="I62" i="50"/>
  <c r="J62" i="50"/>
  <c r="C63" i="50"/>
  <c r="H63" i="50"/>
  <c r="I63" i="50"/>
  <c r="J63" i="50"/>
  <c r="C64" i="50"/>
  <c r="H64" i="50"/>
  <c r="I64" i="50"/>
  <c r="J64" i="50"/>
  <c r="C65" i="50"/>
  <c r="H65" i="50"/>
  <c r="K65" i="50" s="1"/>
  <c r="L65" i="50" s="1"/>
  <c r="I65" i="50"/>
  <c r="J65" i="50"/>
  <c r="C66" i="50"/>
  <c r="H66" i="50"/>
  <c r="I66" i="50"/>
  <c r="J66" i="50"/>
  <c r="C67" i="50"/>
  <c r="H67" i="50"/>
  <c r="I67" i="50"/>
  <c r="J67" i="50"/>
  <c r="K67" i="50" s="1"/>
  <c r="L67" i="50" s="1"/>
  <c r="C68" i="50"/>
  <c r="H68" i="50"/>
  <c r="I68" i="50"/>
  <c r="J68" i="50"/>
  <c r="C69" i="50"/>
  <c r="H69" i="50"/>
  <c r="I69" i="50"/>
  <c r="J69" i="50"/>
  <c r="C70" i="50"/>
  <c r="H70" i="50"/>
  <c r="I70" i="50"/>
  <c r="J70" i="50"/>
  <c r="C71" i="50"/>
  <c r="H71" i="50"/>
  <c r="I71" i="50"/>
  <c r="J71" i="50"/>
  <c r="K71" i="50" s="1"/>
  <c r="L71" i="50" s="1"/>
  <c r="J76" i="71"/>
  <c r="J62" i="71"/>
  <c r="J63" i="71"/>
  <c r="J64" i="71"/>
  <c r="J65" i="71"/>
  <c r="J66" i="71"/>
  <c r="J67" i="71"/>
  <c r="J68" i="71"/>
  <c r="J69" i="71"/>
  <c r="J70" i="71"/>
  <c r="J71" i="71"/>
  <c r="J72" i="71"/>
  <c r="J73" i="71"/>
  <c r="J74" i="71"/>
  <c r="J75" i="71"/>
  <c r="K65" i="74" l="1"/>
  <c r="L65" i="74" s="1"/>
  <c r="K61" i="74"/>
  <c r="L61" i="74" s="1"/>
  <c r="K70" i="52"/>
  <c r="L70" i="52" s="1"/>
  <c r="K67" i="52"/>
  <c r="L67" i="52" s="1"/>
  <c r="K58" i="52"/>
  <c r="L58" i="52" s="1"/>
  <c r="K63" i="52"/>
  <c r="L63" i="52" s="1"/>
  <c r="K66" i="52"/>
  <c r="L66" i="52" s="1"/>
  <c r="K62" i="52"/>
  <c r="L62" i="52" s="1"/>
  <c r="K63" i="50"/>
  <c r="L63" i="50" s="1"/>
  <c r="K60" i="74"/>
  <c r="L60" i="74" s="1"/>
  <c r="K70" i="74"/>
  <c r="L70" i="74" s="1"/>
  <c r="K68" i="74"/>
  <c r="L68" i="74" s="1"/>
  <c r="K64" i="74"/>
  <c r="L64" i="74" s="1"/>
  <c r="K69" i="74"/>
  <c r="L69" i="74" s="1"/>
  <c r="K63" i="74"/>
  <c r="L63" i="74" s="1"/>
  <c r="K57" i="74"/>
  <c r="L57" i="74" s="1"/>
  <c r="K67" i="74"/>
  <c r="L67" i="74" s="1"/>
  <c r="K58" i="74"/>
  <c r="L58" i="74" s="1"/>
  <c r="K66" i="74"/>
  <c r="L66" i="74" s="1"/>
  <c r="K59" i="74"/>
  <c r="L59" i="74" s="1"/>
  <c r="K71" i="74"/>
  <c r="L71" i="74" s="1"/>
  <c r="K62" i="74"/>
  <c r="L62" i="74" s="1"/>
  <c r="K68" i="50"/>
  <c r="L68" i="50" s="1"/>
  <c r="K58" i="50"/>
  <c r="L58" i="50" s="1"/>
  <c r="K69" i="50"/>
  <c r="L69" i="50" s="1"/>
  <c r="K66" i="50"/>
  <c r="L66" i="50" s="1"/>
  <c r="K64" i="50"/>
  <c r="L64" i="50" s="1"/>
  <c r="K62" i="50"/>
  <c r="L62" i="50" s="1"/>
  <c r="K60" i="50"/>
  <c r="L60" i="50" s="1"/>
  <c r="K59" i="50"/>
  <c r="L59" i="50" s="1"/>
  <c r="K70" i="50"/>
  <c r="L70" i="50" s="1"/>
  <c r="K7" i="39"/>
  <c r="K8" i="39"/>
  <c r="K9" i="39"/>
  <c r="K10" i="39"/>
  <c r="K11" i="39"/>
  <c r="K12" i="39"/>
  <c r="K13" i="39"/>
  <c r="K14" i="39"/>
  <c r="K15" i="39"/>
  <c r="K16" i="39"/>
  <c r="K17" i="39"/>
  <c r="K6" i="39"/>
  <c r="J17" i="39"/>
  <c r="J7" i="39"/>
  <c r="J9" i="39"/>
  <c r="J10" i="39"/>
  <c r="J11" i="39"/>
  <c r="J12" i="39"/>
  <c r="J13" i="39"/>
  <c r="J14" i="39"/>
  <c r="J15" i="39"/>
  <c r="J16" i="39"/>
  <c r="E29" i="39"/>
  <c r="E27" i="39"/>
  <c r="G23" i="49"/>
  <c r="E24" i="39"/>
  <c r="E25" i="39"/>
  <c r="E26" i="39"/>
  <c r="K27" i="39"/>
  <c r="I7" i="39" l="1"/>
  <c r="I8" i="39"/>
  <c r="I9" i="39"/>
  <c r="I10" i="39"/>
  <c r="I11" i="39"/>
  <c r="I12" i="39"/>
  <c r="I13" i="39"/>
  <c r="I14" i="39"/>
  <c r="I15" i="39"/>
  <c r="I16" i="39"/>
  <c r="I17" i="39"/>
  <c r="I6" i="39"/>
  <c r="F18" i="39"/>
  <c r="E18" i="39"/>
  <c r="K18" i="39" l="1"/>
  <c r="K19" i="39" s="1"/>
  <c r="J18" i="39"/>
  <c r="J19" i="39" s="1"/>
  <c r="C9" i="66"/>
  <c r="I9" i="66"/>
  <c r="L9" i="66" s="1"/>
  <c r="M9" i="66" s="1"/>
  <c r="J9" i="66"/>
  <c r="K9" i="66"/>
  <c r="C10" i="66"/>
  <c r="I10" i="66"/>
  <c r="L10" i="66" s="1"/>
  <c r="M10" i="66" s="1"/>
  <c r="J10" i="66"/>
  <c r="K10" i="66"/>
  <c r="C11" i="66"/>
  <c r="I11" i="66"/>
  <c r="J11" i="66"/>
  <c r="K11" i="66"/>
  <c r="L11" i="66"/>
  <c r="M11" i="66"/>
  <c r="C12" i="66"/>
  <c r="I12" i="66"/>
  <c r="L12" i="66" s="1"/>
  <c r="M12" i="66" s="1"/>
  <c r="J12" i="66"/>
  <c r="K12" i="66"/>
  <c r="C13" i="66"/>
  <c r="I13" i="66"/>
  <c r="L13" i="66" s="1"/>
  <c r="M13" i="66" s="1"/>
  <c r="J13" i="66"/>
  <c r="K13" i="66"/>
  <c r="K9" i="65"/>
  <c r="K10" i="65"/>
  <c r="K11" i="65"/>
  <c r="K12" i="65"/>
  <c r="K13" i="65"/>
  <c r="K10" i="61" l="1"/>
  <c r="C56" i="48"/>
  <c r="H56" i="48"/>
  <c r="I56" i="48"/>
  <c r="C57" i="48"/>
  <c r="H57" i="48"/>
  <c r="I57" i="48"/>
  <c r="C58" i="48"/>
  <c r="H58" i="48"/>
  <c r="I58" i="48"/>
  <c r="C59" i="48"/>
  <c r="H59" i="48"/>
  <c r="I59" i="48"/>
  <c r="C60" i="48"/>
  <c r="H60" i="48"/>
  <c r="I60" i="48"/>
  <c r="K60" i="48" s="1"/>
  <c r="L60" i="48" s="1"/>
  <c r="C61" i="48"/>
  <c r="H61" i="48"/>
  <c r="I61" i="48"/>
  <c r="C62" i="48"/>
  <c r="H62" i="48"/>
  <c r="I62" i="48"/>
  <c r="C63" i="48"/>
  <c r="H63" i="48"/>
  <c r="I63" i="48"/>
  <c r="C64" i="48"/>
  <c r="H64" i="48"/>
  <c r="I64" i="48"/>
  <c r="C65" i="48"/>
  <c r="H65" i="48"/>
  <c r="I65" i="48"/>
  <c r="C66" i="48"/>
  <c r="H66" i="48"/>
  <c r="I66" i="48"/>
  <c r="C67" i="48"/>
  <c r="H67" i="48"/>
  <c r="K67" i="48" s="1"/>
  <c r="L67" i="48" s="1"/>
  <c r="I67" i="48"/>
  <c r="J67" i="48"/>
  <c r="C68" i="48"/>
  <c r="H68" i="48"/>
  <c r="I68" i="48"/>
  <c r="C69" i="48"/>
  <c r="H69" i="48"/>
  <c r="I69" i="48"/>
  <c r="C70" i="48"/>
  <c r="H70" i="48"/>
  <c r="I70" i="48"/>
  <c r="J61" i="70"/>
  <c r="J56" i="48" s="1"/>
  <c r="J62" i="70"/>
  <c r="J57" i="48" s="1"/>
  <c r="J63" i="70"/>
  <c r="J58" i="48" s="1"/>
  <c r="J64" i="70"/>
  <c r="J59" i="48" s="1"/>
  <c r="J65" i="70"/>
  <c r="J60" i="48" s="1"/>
  <c r="J66" i="70"/>
  <c r="J61" i="48" s="1"/>
  <c r="J67" i="70"/>
  <c r="J62" i="48" s="1"/>
  <c r="J68" i="70"/>
  <c r="J63" i="48" s="1"/>
  <c r="J69" i="70"/>
  <c r="J64" i="48" s="1"/>
  <c r="J70" i="70"/>
  <c r="J65" i="48" s="1"/>
  <c r="J71" i="70"/>
  <c r="J66" i="48" s="1"/>
  <c r="J72" i="70"/>
  <c r="J73" i="70"/>
  <c r="J68" i="48" s="1"/>
  <c r="J74" i="70"/>
  <c r="J69" i="48" s="1"/>
  <c r="J75" i="70"/>
  <c r="J70" i="48" s="1"/>
  <c r="M135" i="46"/>
  <c r="C116" i="46"/>
  <c r="H116" i="46"/>
  <c r="I116" i="46"/>
  <c r="C117" i="46"/>
  <c r="H117" i="46"/>
  <c r="I117" i="46"/>
  <c r="C118" i="46"/>
  <c r="H118" i="46"/>
  <c r="I118" i="46"/>
  <c r="C119" i="46"/>
  <c r="H119" i="46"/>
  <c r="I119" i="46"/>
  <c r="C120" i="46"/>
  <c r="H120" i="46"/>
  <c r="I120" i="46"/>
  <c r="J120" i="46"/>
  <c r="C121" i="46"/>
  <c r="H121" i="46"/>
  <c r="I121" i="46"/>
  <c r="C122" i="46"/>
  <c r="H122" i="46"/>
  <c r="I122" i="46"/>
  <c r="C123" i="46"/>
  <c r="H123" i="46"/>
  <c r="I123" i="46"/>
  <c r="C124" i="46"/>
  <c r="H124" i="46"/>
  <c r="I124" i="46"/>
  <c r="C125" i="46"/>
  <c r="H125" i="46"/>
  <c r="I125" i="46"/>
  <c r="J121" i="69"/>
  <c r="J116" i="46" s="1"/>
  <c r="J122" i="69"/>
  <c r="J117" i="46" s="1"/>
  <c r="J123" i="69"/>
  <c r="J118" i="46" s="1"/>
  <c r="J124" i="69"/>
  <c r="J119" i="46" s="1"/>
  <c r="J125" i="69"/>
  <c r="J126" i="69"/>
  <c r="J121" i="46" s="1"/>
  <c r="J127" i="69"/>
  <c r="J122" i="46" s="1"/>
  <c r="J128" i="69"/>
  <c r="J123" i="46" s="1"/>
  <c r="J129" i="69"/>
  <c r="J124" i="46" s="1"/>
  <c r="J130" i="69"/>
  <c r="J125" i="46" s="1"/>
  <c r="C216" i="44"/>
  <c r="H216" i="44"/>
  <c r="I216" i="44"/>
  <c r="C217" i="44"/>
  <c r="H217" i="44"/>
  <c r="I217" i="44"/>
  <c r="C218" i="44"/>
  <c r="H218" i="44"/>
  <c r="I218" i="44"/>
  <c r="C219" i="44"/>
  <c r="H219" i="44"/>
  <c r="I219" i="44"/>
  <c r="C220" i="44"/>
  <c r="H220" i="44"/>
  <c r="I220" i="44"/>
  <c r="C221" i="44"/>
  <c r="H221" i="44"/>
  <c r="I221" i="44"/>
  <c r="C222" i="44"/>
  <c r="H222" i="44"/>
  <c r="I222" i="44"/>
  <c r="J222" i="44"/>
  <c r="C223" i="44"/>
  <c r="H223" i="44"/>
  <c r="I223" i="44"/>
  <c r="C224" i="44"/>
  <c r="H224" i="44"/>
  <c r="I224" i="44"/>
  <c r="C225" i="44"/>
  <c r="H225" i="44"/>
  <c r="I225" i="44"/>
  <c r="J221" i="68"/>
  <c r="J216" i="44" s="1"/>
  <c r="J222" i="68"/>
  <c r="J217" i="44" s="1"/>
  <c r="J223" i="68"/>
  <c r="J218" i="44" s="1"/>
  <c r="J224" i="68"/>
  <c r="J219" i="44" s="1"/>
  <c r="K219" i="44" s="1"/>
  <c r="L219" i="44" s="1"/>
  <c r="J225" i="68"/>
  <c r="J220" i="44" s="1"/>
  <c r="J226" i="68"/>
  <c r="J221" i="44" s="1"/>
  <c r="J227" i="68"/>
  <c r="J228" i="68"/>
  <c r="J223" i="44" s="1"/>
  <c r="J229" i="68"/>
  <c r="J224" i="44" s="1"/>
  <c r="J230" i="68"/>
  <c r="J225" i="44" s="1"/>
  <c r="J231" i="68"/>
  <c r="J232" i="68"/>
  <c r="J233" i="68"/>
  <c r="J234" i="68"/>
  <c r="J235" i="68"/>
  <c r="J236" i="68"/>
  <c r="J237" i="68"/>
  <c r="J238" i="68"/>
  <c r="J239" i="68"/>
  <c r="C516" i="40"/>
  <c r="H516" i="40"/>
  <c r="I516" i="40"/>
  <c r="C517" i="40"/>
  <c r="H517" i="40"/>
  <c r="I517" i="40"/>
  <c r="C518" i="40"/>
  <c r="H518" i="40"/>
  <c r="I518" i="40"/>
  <c r="C519" i="40"/>
  <c r="H519" i="40"/>
  <c r="I519" i="40"/>
  <c r="C520" i="40"/>
  <c r="H520" i="40"/>
  <c r="I520" i="40"/>
  <c r="C521" i="40"/>
  <c r="H521" i="40"/>
  <c r="I521" i="40"/>
  <c r="C522" i="40"/>
  <c r="H522" i="40"/>
  <c r="I522" i="40"/>
  <c r="C523" i="40"/>
  <c r="H523" i="40"/>
  <c r="I523" i="40"/>
  <c r="C524" i="40"/>
  <c r="H524" i="40"/>
  <c r="I524" i="40"/>
  <c r="C525" i="40"/>
  <c r="H525" i="40"/>
  <c r="I525" i="40"/>
  <c r="J521" i="64"/>
  <c r="J516" i="40" s="1"/>
  <c r="J522" i="64"/>
  <c r="J517" i="40" s="1"/>
  <c r="J523" i="64"/>
  <c r="J518" i="40" s="1"/>
  <c r="K518" i="40" s="1"/>
  <c r="L518" i="40" s="1"/>
  <c r="J524" i="64"/>
  <c r="J519" i="40" s="1"/>
  <c r="J525" i="64"/>
  <c r="J520" i="40" s="1"/>
  <c r="J526" i="64"/>
  <c r="J521" i="40" s="1"/>
  <c r="J527" i="64"/>
  <c r="J522" i="40" s="1"/>
  <c r="K522" i="40" s="1"/>
  <c r="L522" i="40" s="1"/>
  <c r="J528" i="64"/>
  <c r="J523" i="40" s="1"/>
  <c r="J529" i="64"/>
  <c r="J524" i="40" s="1"/>
  <c r="J530" i="64"/>
  <c r="J525" i="40" s="1"/>
  <c r="H116" i="42"/>
  <c r="I116" i="42"/>
  <c r="H117" i="42"/>
  <c r="I117" i="42"/>
  <c r="H118" i="42"/>
  <c r="I118" i="42"/>
  <c r="H119" i="42"/>
  <c r="I119" i="42"/>
  <c r="H120" i="42"/>
  <c r="I120" i="42"/>
  <c r="H121" i="42"/>
  <c r="I121" i="42"/>
  <c r="H122" i="42"/>
  <c r="I122" i="42"/>
  <c r="H123" i="42"/>
  <c r="I123" i="42"/>
  <c r="H124" i="42"/>
  <c r="I124" i="42"/>
  <c r="H125" i="42"/>
  <c r="I125" i="42"/>
  <c r="C116" i="42"/>
  <c r="C117" i="42"/>
  <c r="C118" i="42"/>
  <c r="C119" i="42"/>
  <c r="C120" i="42"/>
  <c r="C121" i="42"/>
  <c r="C122" i="42"/>
  <c r="C123" i="42"/>
  <c r="C124" i="42"/>
  <c r="C125" i="42"/>
  <c r="J121" i="67"/>
  <c r="J116" i="42" s="1"/>
  <c r="J122" i="67"/>
  <c r="J117" i="42" s="1"/>
  <c r="J123" i="67"/>
  <c r="J118" i="42" s="1"/>
  <c r="J124" i="67"/>
  <c r="J119" i="42" s="1"/>
  <c r="J125" i="67"/>
  <c r="J120" i="42" s="1"/>
  <c r="J126" i="67"/>
  <c r="J121" i="42" s="1"/>
  <c r="K121" i="42" s="1"/>
  <c r="L121" i="42" s="1"/>
  <c r="J127" i="67"/>
  <c r="J122" i="42" s="1"/>
  <c r="J128" i="67"/>
  <c r="J123" i="42" s="1"/>
  <c r="K123" i="42" s="1"/>
  <c r="L123" i="42" s="1"/>
  <c r="J129" i="67"/>
  <c r="J124" i="42" s="1"/>
  <c r="J130" i="67"/>
  <c r="J125" i="42" s="1"/>
  <c r="K68" i="48" l="1"/>
  <c r="L68" i="48" s="1"/>
  <c r="K122" i="46"/>
  <c r="L122" i="46" s="1"/>
  <c r="K220" i="44"/>
  <c r="L220" i="44" s="1"/>
  <c r="K118" i="42"/>
  <c r="L118" i="42" s="1"/>
  <c r="K124" i="42"/>
  <c r="L124" i="42" s="1"/>
  <c r="K218" i="44"/>
  <c r="L218" i="44" s="1"/>
  <c r="K224" i="44"/>
  <c r="L224" i="44" s="1"/>
  <c r="K120" i="46"/>
  <c r="L120" i="46" s="1"/>
  <c r="K119" i="46"/>
  <c r="L119" i="46" s="1"/>
  <c r="K120" i="42"/>
  <c r="L120" i="42" s="1"/>
  <c r="K225" i="44"/>
  <c r="L225" i="44" s="1"/>
  <c r="K118" i="46"/>
  <c r="L118" i="46" s="1"/>
  <c r="K64" i="48"/>
  <c r="L64" i="48" s="1"/>
  <c r="K123" i="46"/>
  <c r="L123" i="46" s="1"/>
  <c r="K57" i="48"/>
  <c r="L57" i="48" s="1"/>
  <c r="K63" i="48"/>
  <c r="L63" i="48" s="1"/>
  <c r="K56" i="48"/>
  <c r="L56" i="48" s="1"/>
  <c r="K223" i="44"/>
  <c r="L223" i="44" s="1"/>
  <c r="K124" i="46"/>
  <c r="L124" i="46" s="1"/>
  <c r="K125" i="42"/>
  <c r="L125" i="42" s="1"/>
  <c r="K216" i="44"/>
  <c r="L216" i="44" s="1"/>
  <c r="K116" i="46"/>
  <c r="L116" i="46" s="1"/>
  <c r="K221" i="44"/>
  <c r="L221" i="44" s="1"/>
  <c r="K121" i="46"/>
  <c r="L121" i="46" s="1"/>
  <c r="K69" i="48"/>
  <c r="L69" i="48" s="1"/>
  <c r="K66" i="48"/>
  <c r="L66" i="48" s="1"/>
  <c r="K61" i="48"/>
  <c r="L61" i="48" s="1"/>
  <c r="K122" i="42"/>
  <c r="L122" i="42" s="1"/>
  <c r="K59" i="48"/>
  <c r="L59" i="48" s="1"/>
  <c r="K117" i="42"/>
  <c r="L117" i="42" s="1"/>
  <c r="K525" i="40"/>
  <c r="L525" i="40" s="1"/>
  <c r="K523" i="40"/>
  <c r="L523" i="40" s="1"/>
  <c r="K521" i="40"/>
  <c r="L521" i="40" s="1"/>
  <c r="K519" i="40"/>
  <c r="L519" i="40" s="1"/>
  <c r="K517" i="40"/>
  <c r="L517" i="40" s="1"/>
  <c r="K119" i="42"/>
  <c r="L119" i="42" s="1"/>
  <c r="K222" i="44"/>
  <c r="L222" i="44" s="1"/>
  <c r="K217" i="44"/>
  <c r="L217" i="44" s="1"/>
  <c r="K117" i="46"/>
  <c r="L117" i="46" s="1"/>
  <c r="K70" i="48"/>
  <c r="L70" i="48" s="1"/>
  <c r="K65" i="48"/>
  <c r="L65" i="48" s="1"/>
  <c r="K62" i="48"/>
  <c r="L62" i="48" s="1"/>
  <c r="K116" i="42"/>
  <c r="L116" i="42" s="1"/>
  <c r="K125" i="46"/>
  <c r="L125" i="46" s="1"/>
  <c r="K524" i="40"/>
  <c r="L524" i="40" s="1"/>
  <c r="K520" i="40"/>
  <c r="L520" i="40" s="1"/>
  <c r="K516" i="40"/>
  <c r="L516" i="40" s="1"/>
  <c r="K58" i="48"/>
  <c r="L58" i="48" s="1"/>
  <c r="H10" i="41"/>
  <c r="B17" i="4" l="1"/>
  <c r="D15" i="4" s="1"/>
  <c r="AJ8" i="35"/>
  <c r="J15" i="4" l="1"/>
  <c r="J7" i="4"/>
  <c r="J11" i="4" s="1"/>
  <c r="J16" i="4" s="1"/>
  <c r="M6" i="4"/>
  <c r="E6" i="4"/>
  <c r="I15" i="4"/>
  <c r="I7" i="4"/>
  <c r="I11" i="4" s="1"/>
  <c r="I16" i="4" s="1"/>
  <c r="L6" i="4"/>
  <c r="D6" i="4"/>
  <c r="H15" i="4"/>
  <c r="K15" i="4"/>
  <c r="C6" i="4"/>
  <c r="H7" i="4"/>
  <c r="H11" i="4" s="1"/>
  <c r="H16" i="4" s="1"/>
  <c r="K6" i="4"/>
  <c r="C15" i="4"/>
  <c r="G15" i="4"/>
  <c r="D7" i="4"/>
  <c r="D11" i="4" s="1"/>
  <c r="F6" i="4"/>
  <c r="C7" i="4"/>
  <c r="C11" i="4" s="1"/>
  <c r="G7" i="4"/>
  <c r="J6" i="4"/>
  <c r="N15" i="4"/>
  <c r="F15" i="4"/>
  <c r="L7" i="4"/>
  <c r="L11" i="4" s="1"/>
  <c r="K7" i="4"/>
  <c r="K11" i="4" s="1"/>
  <c r="N7" i="4"/>
  <c r="N11" i="4" s="1"/>
  <c r="F7" i="4"/>
  <c r="I6" i="4"/>
  <c r="M15" i="4"/>
  <c r="E15" i="4"/>
  <c r="G6" i="4"/>
  <c r="N6" i="4"/>
  <c r="M7" i="4"/>
  <c r="M11" i="4" s="1"/>
  <c r="E7" i="4"/>
  <c r="E11" i="4" s="1"/>
  <c r="H6" i="4"/>
  <c r="L15" i="4"/>
  <c r="E19" i="54"/>
  <c r="F19" i="54"/>
  <c r="G19" i="54"/>
  <c r="H19" i="54"/>
  <c r="I19" i="54"/>
  <c r="J19" i="54"/>
  <c r="K19" i="54"/>
  <c r="L19" i="54"/>
  <c r="M19" i="54"/>
  <c r="N19" i="54"/>
  <c r="O19" i="54"/>
  <c r="P19" i="54"/>
  <c r="E21" i="54"/>
  <c r="F21" i="54"/>
  <c r="G21" i="54"/>
  <c r="H21" i="54"/>
  <c r="I21" i="54"/>
  <c r="J21" i="54"/>
  <c r="K21" i="54"/>
  <c r="L21" i="54"/>
  <c r="M21" i="54"/>
  <c r="N21" i="54"/>
  <c r="O21" i="54"/>
  <c r="P21" i="54"/>
  <c r="E23" i="54"/>
  <c r="F23" i="54"/>
  <c r="G23" i="54"/>
  <c r="H23" i="54"/>
  <c r="I23" i="54"/>
  <c r="J23" i="54"/>
  <c r="K23" i="54"/>
  <c r="L23" i="54"/>
  <c r="M23" i="54"/>
  <c r="N23" i="54"/>
  <c r="O23" i="54"/>
  <c r="P23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E7" i="54"/>
  <c r="F7" i="54"/>
  <c r="G7" i="54"/>
  <c r="H7" i="54"/>
  <c r="I7" i="54"/>
  <c r="J7" i="54"/>
  <c r="K7" i="54"/>
  <c r="L7" i="54"/>
  <c r="M7" i="54"/>
  <c r="N7" i="54"/>
  <c r="O7" i="54"/>
  <c r="P7" i="54"/>
  <c r="E9" i="54"/>
  <c r="F9" i="54"/>
  <c r="G9" i="54"/>
  <c r="H9" i="54"/>
  <c r="I9" i="54"/>
  <c r="J9" i="54"/>
  <c r="K9" i="54"/>
  <c r="L9" i="54"/>
  <c r="M9" i="54"/>
  <c r="N9" i="54"/>
  <c r="O9" i="54"/>
  <c r="P9" i="54"/>
  <c r="E11" i="54"/>
  <c r="F11" i="54"/>
  <c r="G11" i="54"/>
  <c r="H11" i="54"/>
  <c r="I11" i="54"/>
  <c r="J11" i="54"/>
  <c r="K11" i="54"/>
  <c r="L11" i="54"/>
  <c r="M11" i="54"/>
  <c r="N11" i="54"/>
  <c r="O11" i="54"/>
  <c r="P11" i="54"/>
  <c r="E13" i="54"/>
  <c r="F13" i="54"/>
  <c r="G13" i="54"/>
  <c r="H13" i="54"/>
  <c r="I13" i="54"/>
  <c r="J13" i="54"/>
  <c r="K13" i="54"/>
  <c r="L13" i="54"/>
  <c r="M13" i="54"/>
  <c r="N13" i="54"/>
  <c r="O13" i="54"/>
  <c r="P13" i="54"/>
  <c r="E15" i="54"/>
  <c r="F15" i="54"/>
  <c r="G15" i="54"/>
  <c r="H15" i="54"/>
  <c r="I15" i="54"/>
  <c r="J15" i="54"/>
  <c r="K15" i="54"/>
  <c r="L15" i="54"/>
  <c r="M15" i="54"/>
  <c r="N15" i="54"/>
  <c r="O15" i="54"/>
  <c r="P15" i="54"/>
  <c r="E17" i="54"/>
  <c r="F17" i="54"/>
  <c r="G17" i="54"/>
  <c r="H17" i="54"/>
  <c r="I17" i="54"/>
  <c r="J17" i="54"/>
  <c r="K17" i="54"/>
  <c r="L17" i="54"/>
  <c r="M17" i="54"/>
  <c r="N17" i="54"/>
  <c r="O17" i="54"/>
  <c r="P17" i="54"/>
  <c r="F5" i="54"/>
  <c r="G5" i="54"/>
  <c r="H5" i="54"/>
  <c r="I5" i="54"/>
  <c r="J5" i="54"/>
  <c r="K5" i="54"/>
  <c r="L5" i="54"/>
  <c r="M5" i="54"/>
  <c r="N5" i="54"/>
  <c r="O5" i="54"/>
  <c r="P5" i="54"/>
  <c r="E5" i="54"/>
  <c r="B6" i="54"/>
  <c r="B8" i="54" s="1"/>
  <c r="B10" i="54" s="1"/>
  <c r="B12" i="54" s="1"/>
  <c r="B14" i="54" s="1"/>
  <c r="B16" i="54" s="1"/>
  <c r="B18" i="54" s="1"/>
  <c r="B20" i="54" s="1"/>
  <c r="B22" i="54" s="1"/>
  <c r="B24" i="54" s="1"/>
  <c r="B26" i="54" s="1"/>
  <c r="B28" i="54" s="1"/>
  <c r="B30" i="54" s="1"/>
  <c r="G55" i="55"/>
  <c r="H55" i="55"/>
  <c r="I55" i="55"/>
  <c r="J55" i="55"/>
  <c r="K55" i="55"/>
  <c r="L55" i="55"/>
  <c r="M55" i="55"/>
  <c r="N55" i="55"/>
  <c r="O55" i="55"/>
  <c r="P55" i="55"/>
  <c r="Q55" i="55"/>
  <c r="F55" i="55"/>
  <c r="G58" i="55"/>
  <c r="H58" i="55"/>
  <c r="I58" i="55"/>
  <c r="J58" i="55"/>
  <c r="K58" i="55"/>
  <c r="L58" i="55"/>
  <c r="M58" i="55"/>
  <c r="N58" i="55"/>
  <c r="O58" i="55"/>
  <c r="P58" i="55"/>
  <c r="Q58" i="55"/>
  <c r="G59" i="55"/>
  <c r="H59" i="55"/>
  <c r="I59" i="55"/>
  <c r="J59" i="55"/>
  <c r="K59" i="55"/>
  <c r="L59" i="55"/>
  <c r="M59" i="55"/>
  <c r="N59" i="55"/>
  <c r="O59" i="55"/>
  <c r="P59" i="55"/>
  <c r="Q59" i="55"/>
  <c r="F58" i="55"/>
  <c r="F62" i="55" s="1"/>
  <c r="F59" i="55"/>
  <c r="F63" i="55" s="1"/>
  <c r="G63" i="55" s="1"/>
  <c r="G48" i="55"/>
  <c r="F29" i="54" s="1"/>
  <c r="H48" i="55"/>
  <c r="I48" i="55"/>
  <c r="J48" i="55"/>
  <c r="K48" i="55"/>
  <c r="L48" i="55"/>
  <c r="M48" i="55"/>
  <c r="N48" i="55"/>
  <c r="O48" i="55"/>
  <c r="N29" i="54" s="1"/>
  <c r="P48" i="55"/>
  <c r="Q48" i="55"/>
  <c r="G49" i="55"/>
  <c r="H49" i="55"/>
  <c r="I49" i="55"/>
  <c r="J49" i="55"/>
  <c r="K49" i="55"/>
  <c r="L49" i="55"/>
  <c r="M49" i="55"/>
  <c r="N49" i="55"/>
  <c r="O49" i="55"/>
  <c r="P49" i="55"/>
  <c r="Q49" i="55"/>
  <c r="F49" i="55"/>
  <c r="F48" i="55"/>
  <c r="G52" i="55"/>
  <c r="H52" i="55"/>
  <c r="G31" i="54" s="1"/>
  <c r="I52" i="55"/>
  <c r="H31" i="54" s="1"/>
  <c r="J52" i="55"/>
  <c r="I31" i="54" s="1"/>
  <c r="K52" i="55"/>
  <c r="J31" i="54" s="1"/>
  <c r="L52" i="55"/>
  <c r="K31" i="54" s="1"/>
  <c r="M52" i="55"/>
  <c r="L31" i="54" s="1"/>
  <c r="N52" i="55"/>
  <c r="M31" i="54" s="1"/>
  <c r="O52" i="55"/>
  <c r="N31" i="54" s="1"/>
  <c r="P52" i="55"/>
  <c r="O31" i="54" s="1"/>
  <c r="Q52" i="55"/>
  <c r="P31" i="54" s="1"/>
  <c r="F52" i="55"/>
  <c r="E31" i="54" s="1"/>
  <c r="G44" i="55"/>
  <c r="H44" i="55"/>
  <c r="I44" i="55"/>
  <c r="J44" i="55"/>
  <c r="K44" i="55"/>
  <c r="J25" i="54" s="1"/>
  <c r="L44" i="55"/>
  <c r="M44" i="55"/>
  <c r="L25" i="54" s="1"/>
  <c r="N44" i="55"/>
  <c r="O44" i="55"/>
  <c r="P44" i="55"/>
  <c r="Q44" i="55"/>
  <c r="G45" i="55"/>
  <c r="H45" i="55"/>
  <c r="I45" i="55"/>
  <c r="J45" i="55"/>
  <c r="K45" i="55"/>
  <c r="L45" i="55"/>
  <c r="M45" i="55"/>
  <c r="N45" i="55"/>
  <c r="O45" i="55"/>
  <c r="P45" i="55"/>
  <c r="Q45" i="55"/>
  <c r="F45" i="55"/>
  <c r="F44" i="55"/>
  <c r="G40" i="55"/>
  <c r="F22" i="54" s="1"/>
  <c r="H40" i="55"/>
  <c r="I40" i="55"/>
  <c r="J40" i="55"/>
  <c r="K40" i="55"/>
  <c r="L40" i="55"/>
  <c r="M40" i="55"/>
  <c r="L22" i="54" s="1"/>
  <c r="N40" i="55"/>
  <c r="O40" i="55"/>
  <c r="N22" i="54" s="1"/>
  <c r="P40" i="55"/>
  <c r="Q40" i="55"/>
  <c r="G41" i="55"/>
  <c r="H41" i="55"/>
  <c r="I41" i="55"/>
  <c r="J41" i="55"/>
  <c r="K41" i="55"/>
  <c r="L41" i="55"/>
  <c r="M41" i="55"/>
  <c r="N41" i="55"/>
  <c r="O41" i="55"/>
  <c r="P41" i="55"/>
  <c r="Q41" i="55"/>
  <c r="F41" i="55"/>
  <c r="F40" i="55"/>
  <c r="G36" i="55"/>
  <c r="F20" i="54" s="1"/>
  <c r="H36" i="55"/>
  <c r="I36" i="55"/>
  <c r="J36" i="55"/>
  <c r="K36" i="55"/>
  <c r="J20" i="54" s="1"/>
  <c r="L36" i="55"/>
  <c r="M36" i="55"/>
  <c r="L20" i="54" s="1"/>
  <c r="N36" i="55"/>
  <c r="O36" i="55"/>
  <c r="N20" i="54" s="1"/>
  <c r="P36" i="55"/>
  <c r="Q36" i="55"/>
  <c r="G37" i="55"/>
  <c r="H37" i="55"/>
  <c r="I37" i="55"/>
  <c r="J37" i="55"/>
  <c r="K37" i="55"/>
  <c r="L37" i="55"/>
  <c r="M37" i="55"/>
  <c r="N37" i="55"/>
  <c r="O37" i="55"/>
  <c r="P37" i="55"/>
  <c r="Q37" i="55"/>
  <c r="F37" i="55"/>
  <c r="F36" i="55"/>
  <c r="G32" i="55"/>
  <c r="F18" i="54" s="1"/>
  <c r="H32" i="55"/>
  <c r="I32" i="55"/>
  <c r="J32" i="55"/>
  <c r="K32" i="55"/>
  <c r="L32" i="55"/>
  <c r="M32" i="55"/>
  <c r="L18" i="54" s="1"/>
  <c r="N32" i="55"/>
  <c r="O32" i="55"/>
  <c r="N18" i="54" s="1"/>
  <c r="P32" i="55"/>
  <c r="Q32" i="55"/>
  <c r="G33" i="55"/>
  <c r="H33" i="55"/>
  <c r="I33" i="55"/>
  <c r="J33" i="55"/>
  <c r="K33" i="55"/>
  <c r="L33" i="55"/>
  <c r="M33" i="55"/>
  <c r="N33" i="55"/>
  <c r="O33" i="55"/>
  <c r="P33" i="55"/>
  <c r="Q33" i="55"/>
  <c r="F33" i="55"/>
  <c r="F32" i="55"/>
  <c r="G28" i="55"/>
  <c r="F16" i="54" s="1"/>
  <c r="H28" i="55"/>
  <c r="I28" i="55"/>
  <c r="R28" i="55" s="1"/>
  <c r="J28" i="55"/>
  <c r="K28" i="55"/>
  <c r="J16" i="54" s="1"/>
  <c r="L28" i="55"/>
  <c r="M28" i="55"/>
  <c r="L16" i="54" s="1"/>
  <c r="N28" i="55"/>
  <c r="O28" i="55"/>
  <c r="N16" i="54" s="1"/>
  <c r="P28" i="55"/>
  <c r="Q28" i="55"/>
  <c r="G29" i="55"/>
  <c r="H29" i="55"/>
  <c r="I29" i="55"/>
  <c r="J29" i="55"/>
  <c r="K29" i="55"/>
  <c r="L29" i="55"/>
  <c r="M29" i="55"/>
  <c r="N29" i="55"/>
  <c r="O29" i="55"/>
  <c r="P29" i="55"/>
  <c r="Q29" i="55"/>
  <c r="F29" i="55"/>
  <c r="F28" i="55"/>
  <c r="G24" i="55"/>
  <c r="F14" i="54" s="1"/>
  <c r="H24" i="55"/>
  <c r="I24" i="55"/>
  <c r="J24" i="55"/>
  <c r="K24" i="55"/>
  <c r="J14" i="54" s="1"/>
  <c r="L24" i="55"/>
  <c r="M24" i="55"/>
  <c r="L14" i="54" s="1"/>
  <c r="N24" i="55"/>
  <c r="O24" i="55"/>
  <c r="N14" i="54" s="1"/>
  <c r="P24" i="55"/>
  <c r="Q24" i="55"/>
  <c r="G25" i="55"/>
  <c r="H25" i="55"/>
  <c r="I25" i="55"/>
  <c r="J25" i="55"/>
  <c r="K25" i="55"/>
  <c r="L25" i="55"/>
  <c r="M25" i="55"/>
  <c r="N25" i="55"/>
  <c r="O25" i="55"/>
  <c r="P25" i="55"/>
  <c r="Q25" i="55"/>
  <c r="F25" i="55"/>
  <c r="F24" i="55"/>
  <c r="G20" i="55"/>
  <c r="F12" i="54" s="1"/>
  <c r="H20" i="55"/>
  <c r="I20" i="55"/>
  <c r="J20" i="55"/>
  <c r="K20" i="55"/>
  <c r="J12" i="54" s="1"/>
  <c r="L20" i="55"/>
  <c r="M20" i="55"/>
  <c r="L12" i="54" s="1"/>
  <c r="N20" i="55"/>
  <c r="O20" i="55"/>
  <c r="N12" i="54" s="1"/>
  <c r="P20" i="55"/>
  <c r="Q20" i="55"/>
  <c r="G21" i="55"/>
  <c r="H21" i="55"/>
  <c r="I21" i="55"/>
  <c r="J21" i="55"/>
  <c r="K21" i="55"/>
  <c r="L21" i="55"/>
  <c r="M21" i="55"/>
  <c r="N21" i="55"/>
  <c r="O21" i="55"/>
  <c r="P21" i="55"/>
  <c r="Q21" i="55"/>
  <c r="F21" i="55"/>
  <c r="F20" i="55"/>
  <c r="G16" i="55"/>
  <c r="F10" i="54" s="1"/>
  <c r="H16" i="55"/>
  <c r="I16" i="55"/>
  <c r="J16" i="55"/>
  <c r="K16" i="55"/>
  <c r="J10" i="54" s="1"/>
  <c r="L16" i="55"/>
  <c r="M16" i="55"/>
  <c r="L10" i="54" s="1"/>
  <c r="N16" i="55"/>
  <c r="O16" i="55"/>
  <c r="N10" i="54" s="1"/>
  <c r="P16" i="55"/>
  <c r="Q16" i="55"/>
  <c r="G17" i="55"/>
  <c r="H17" i="55"/>
  <c r="I17" i="55"/>
  <c r="J17" i="55"/>
  <c r="K17" i="55"/>
  <c r="L17" i="55"/>
  <c r="M17" i="55"/>
  <c r="N17" i="55"/>
  <c r="O17" i="55"/>
  <c r="P17" i="55"/>
  <c r="Q17" i="55"/>
  <c r="F17" i="55"/>
  <c r="F16" i="55"/>
  <c r="G12" i="55"/>
  <c r="F8" i="54" s="1"/>
  <c r="H12" i="55"/>
  <c r="I12" i="55"/>
  <c r="J12" i="55"/>
  <c r="K12" i="55"/>
  <c r="J8" i="54" s="1"/>
  <c r="L12" i="55"/>
  <c r="M12" i="55"/>
  <c r="L8" i="54" s="1"/>
  <c r="N12" i="55"/>
  <c r="O12" i="55"/>
  <c r="N8" i="54" s="1"/>
  <c r="P12" i="55"/>
  <c r="Q12" i="55"/>
  <c r="G13" i="55"/>
  <c r="H13" i="55"/>
  <c r="I13" i="55"/>
  <c r="J13" i="55"/>
  <c r="K13" i="55"/>
  <c r="L13" i="55"/>
  <c r="M13" i="55"/>
  <c r="N13" i="55"/>
  <c r="O13" i="55"/>
  <c r="P13" i="55"/>
  <c r="Q13" i="55"/>
  <c r="F13" i="55"/>
  <c r="F12" i="55"/>
  <c r="G8" i="55"/>
  <c r="F6" i="54" s="1"/>
  <c r="H8" i="55"/>
  <c r="I8" i="55"/>
  <c r="J8" i="55"/>
  <c r="K8" i="55"/>
  <c r="J6" i="54" s="1"/>
  <c r="L8" i="55"/>
  <c r="M8" i="55"/>
  <c r="L6" i="54" s="1"/>
  <c r="N8" i="55"/>
  <c r="O8" i="55"/>
  <c r="N6" i="54" s="1"/>
  <c r="P8" i="55"/>
  <c r="Q8" i="55"/>
  <c r="G9" i="55"/>
  <c r="H9" i="55"/>
  <c r="I9" i="55"/>
  <c r="J9" i="55"/>
  <c r="K9" i="55"/>
  <c r="L9" i="55"/>
  <c r="M9" i="55"/>
  <c r="N9" i="55"/>
  <c r="O9" i="55"/>
  <c r="P9" i="55"/>
  <c r="Q9" i="55"/>
  <c r="F9" i="55"/>
  <c r="F8" i="55"/>
  <c r="G4" i="55"/>
  <c r="F4" i="54" s="1"/>
  <c r="H4" i="55"/>
  <c r="I4" i="55"/>
  <c r="R4" i="55" s="1"/>
  <c r="J4" i="55"/>
  <c r="K4" i="55"/>
  <c r="J4" i="54" s="1"/>
  <c r="L4" i="55"/>
  <c r="M4" i="55"/>
  <c r="L4" i="54" s="1"/>
  <c r="N4" i="55"/>
  <c r="O4" i="55"/>
  <c r="N4" i="54" s="1"/>
  <c r="P4" i="55"/>
  <c r="Q4" i="55"/>
  <c r="G5" i="55"/>
  <c r="H5" i="55"/>
  <c r="H57" i="55" s="1"/>
  <c r="I5" i="55"/>
  <c r="J5" i="55"/>
  <c r="K5" i="55"/>
  <c r="K57" i="55" s="1"/>
  <c r="L5" i="55"/>
  <c r="M5" i="55"/>
  <c r="N5" i="55"/>
  <c r="O5" i="55"/>
  <c r="O57" i="55" s="1"/>
  <c r="P5" i="55"/>
  <c r="P57" i="55" s="1"/>
  <c r="Q5" i="55"/>
  <c r="F5" i="55"/>
  <c r="F4" i="55"/>
  <c r="R6" i="55"/>
  <c r="R7" i="55"/>
  <c r="R10" i="55"/>
  <c r="R11" i="55"/>
  <c r="R14" i="55"/>
  <c r="R15" i="55"/>
  <c r="R18" i="55"/>
  <c r="R19" i="55"/>
  <c r="R22" i="55"/>
  <c r="R23" i="55"/>
  <c r="R26" i="55"/>
  <c r="R27" i="55"/>
  <c r="R30" i="55"/>
  <c r="R31" i="55"/>
  <c r="R34" i="55"/>
  <c r="R35" i="55"/>
  <c r="R38" i="55"/>
  <c r="R39" i="55"/>
  <c r="R42" i="55"/>
  <c r="R43" i="55"/>
  <c r="R46" i="55"/>
  <c r="R47" i="55"/>
  <c r="R53" i="55"/>
  <c r="R50" i="55"/>
  <c r="R51" i="55"/>
  <c r="W22" i="35"/>
  <c r="R7" i="35"/>
  <c r="S7" i="35"/>
  <c r="H28" i="35"/>
  <c r="M28" i="35" s="1"/>
  <c r="Z90" i="35"/>
  <c r="AA90" i="35" s="1"/>
  <c r="V96" i="35"/>
  <c r="W96" i="35"/>
  <c r="V97" i="35"/>
  <c r="W97" i="35"/>
  <c r="V98" i="35"/>
  <c r="W98" i="35"/>
  <c r="V99" i="35"/>
  <c r="W99" i="35"/>
  <c r="W95" i="35"/>
  <c r="V95" i="35"/>
  <c r="V91" i="35"/>
  <c r="W91" i="35"/>
  <c r="V92" i="35"/>
  <c r="W92" i="35"/>
  <c r="V93" i="35"/>
  <c r="W93" i="35"/>
  <c r="V94" i="35"/>
  <c r="W94" i="35"/>
  <c r="W90" i="35"/>
  <c r="V90" i="35"/>
  <c r="AW163" i="35"/>
  <c r="AX163" i="35"/>
  <c r="AW164" i="35"/>
  <c r="AX164" i="35"/>
  <c r="AW165" i="35"/>
  <c r="AX165" i="35"/>
  <c r="AW166" i="35"/>
  <c r="AX166" i="35"/>
  <c r="AW167" i="35"/>
  <c r="AX167" i="35"/>
  <c r="AX162" i="35"/>
  <c r="AW162" i="35"/>
  <c r="N135" i="46"/>
  <c r="C130" i="46"/>
  <c r="H130" i="46"/>
  <c r="I130" i="46"/>
  <c r="C131" i="46"/>
  <c r="H131" i="46"/>
  <c r="I131" i="46"/>
  <c r="C132" i="46"/>
  <c r="H132" i="46"/>
  <c r="I132" i="46"/>
  <c r="C133" i="46"/>
  <c r="H133" i="46"/>
  <c r="I133" i="46"/>
  <c r="C134" i="46"/>
  <c r="H134" i="46"/>
  <c r="I134" i="46"/>
  <c r="C48" i="46"/>
  <c r="Q48" i="46" s="1"/>
  <c r="H48" i="46"/>
  <c r="V48" i="46" s="1"/>
  <c r="W48" i="46" s="1"/>
  <c r="I48" i="46"/>
  <c r="P48" i="46"/>
  <c r="C49" i="46"/>
  <c r="Q49" i="46" s="1"/>
  <c r="H49" i="46"/>
  <c r="V49" i="46" s="1"/>
  <c r="W49" i="46" s="1"/>
  <c r="I49" i="46"/>
  <c r="P49" i="46"/>
  <c r="C50" i="46"/>
  <c r="Q50" i="46" s="1"/>
  <c r="H50" i="46"/>
  <c r="V50" i="46" s="1"/>
  <c r="W50" i="46" s="1"/>
  <c r="I50" i="46"/>
  <c r="P50" i="46"/>
  <c r="C51" i="46"/>
  <c r="Q51" i="46" s="1"/>
  <c r="H51" i="46"/>
  <c r="V51" i="46" s="1"/>
  <c r="W51" i="46" s="1"/>
  <c r="I51" i="46"/>
  <c r="P51" i="46"/>
  <c r="C52" i="46"/>
  <c r="Q52" i="46" s="1"/>
  <c r="H52" i="46"/>
  <c r="V52" i="46" s="1"/>
  <c r="W52" i="46" s="1"/>
  <c r="I52" i="46"/>
  <c r="P52" i="46"/>
  <c r="C53" i="46"/>
  <c r="Q53" i="46" s="1"/>
  <c r="H53" i="46"/>
  <c r="V53" i="46" s="1"/>
  <c r="W53" i="46" s="1"/>
  <c r="I53" i="46"/>
  <c r="P53" i="46"/>
  <c r="C54" i="46"/>
  <c r="Q54" i="46" s="1"/>
  <c r="H54" i="46"/>
  <c r="V54" i="46" s="1"/>
  <c r="W54" i="46" s="1"/>
  <c r="I54" i="46"/>
  <c r="P54" i="46"/>
  <c r="C55" i="46"/>
  <c r="Q55" i="46" s="1"/>
  <c r="H55" i="46"/>
  <c r="V55" i="46" s="1"/>
  <c r="W55" i="46" s="1"/>
  <c r="I55" i="46"/>
  <c r="P55" i="46"/>
  <c r="C56" i="46"/>
  <c r="Q56" i="46" s="1"/>
  <c r="H56" i="46"/>
  <c r="V56" i="46" s="1"/>
  <c r="W56" i="46" s="1"/>
  <c r="I56" i="46"/>
  <c r="P56" i="46"/>
  <c r="C57" i="46"/>
  <c r="Q57" i="46" s="1"/>
  <c r="H57" i="46"/>
  <c r="V57" i="46" s="1"/>
  <c r="W57" i="46" s="1"/>
  <c r="I57" i="46"/>
  <c r="P57" i="46"/>
  <c r="C58" i="46"/>
  <c r="Q58" i="46" s="1"/>
  <c r="H58" i="46"/>
  <c r="V58" i="46" s="1"/>
  <c r="W58" i="46" s="1"/>
  <c r="I58" i="46"/>
  <c r="P58" i="46"/>
  <c r="C59" i="46"/>
  <c r="Q59" i="46" s="1"/>
  <c r="H59" i="46"/>
  <c r="V59" i="46" s="1"/>
  <c r="W59" i="46" s="1"/>
  <c r="I59" i="46"/>
  <c r="P59" i="46"/>
  <c r="C60" i="46"/>
  <c r="Q60" i="46" s="1"/>
  <c r="H60" i="46"/>
  <c r="V60" i="46" s="1"/>
  <c r="W60" i="46" s="1"/>
  <c r="I60" i="46"/>
  <c r="P60" i="46"/>
  <c r="C61" i="46"/>
  <c r="Q61" i="46" s="1"/>
  <c r="H61" i="46"/>
  <c r="V61" i="46" s="1"/>
  <c r="W61" i="46" s="1"/>
  <c r="I61" i="46"/>
  <c r="P61" i="46"/>
  <c r="C62" i="46"/>
  <c r="Q62" i="46" s="1"/>
  <c r="H62" i="46"/>
  <c r="V62" i="46" s="1"/>
  <c r="W62" i="46" s="1"/>
  <c r="I62" i="46"/>
  <c r="P62" i="46"/>
  <c r="C63" i="46"/>
  <c r="Q63" i="46" s="1"/>
  <c r="H63" i="46"/>
  <c r="V63" i="46" s="1"/>
  <c r="W63" i="46" s="1"/>
  <c r="I63" i="46"/>
  <c r="P63" i="46"/>
  <c r="C64" i="46"/>
  <c r="Q64" i="46" s="1"/>
  <c r="H64" i="46"/>
  <c r="V64" i="46" s="1"/>
  <c r="W64" i="46" s="1"/>
  <c r="I64" i="46"/>
  <c r="P64" i="46"/>
  <c r="C65" i="46"/>
  <c r="Q65" i="46" s="1"/>
  <c r="H65" i="46"/>
  <c r="V65" i="46" s="1"/>
  <c r="W65" i="46" s="1"/>
  <c r="I65" i="46"/>
  <c r="J65" i="46"/>
  <c r="P65" i="46"/>
  <c r="C66" i="46"/>
  <c r="Q66" i="46" s="1"/>
  <c r="H66" i="46"/>
  <c r="V66" i="46" s="1"/>
  <c r="W66" i="46" s="1"/>
  <c r="I66" i="46"/>
  <c r="P66" i="46"/>
  <c r="C67" i="46"/>
  <c r="Q67" i="46" s="1"/>
  <c r="H67" i="46"/>
  <c r="V67" i="46" s="1"/>
  <c r="W67" i="46" s="1"/>
  <c r="I67" i="46"/>
  <c r="P67" i="46"/>
  <c r="C68" i="46"/>
  <c r="Q68" i="46" s="1"/>
  <c r="H68" i="46"/>
  <c r="V68" i="46" s="1"/>
  <c r="W68" i="46" s="1"/>
  <c r="I68" i="46"/>
  <c r="P68" i="46"/>
  <c r="C69" i="46"/>
  <c r="Q69" i="46" s="1"/>
  <c r="H69" i="46"/>
  <c r="V69" i="46" s="1"/>
  <c r="W69" i="46" s="1"/>
  <c r="I69" i="46"/>
  <c r="P69" i="46"/>
  <c r="C70" i="46"/>
  <c r="Q70" i="46" s="1"/>
  <c r="H70" i="46"/>
  <c r="V70" i="46" s="1"/>
  <c r="W70" i="46" s="1"/>
  <c r="I70" i="46"/>
  <c r="P70" i="46"/>
  <c r="C71" i="46"/>
  <c r="Q71" i="46" s="1"/>
  <c r="H71" i="46"/>
  <c r="V71" i="46" s="1"/>
  <c r="W71" i="46" s="1"/>
  <c r="I71" i="46"/>
  <c r="P71" i="46"/>
  <c r="C72" i="46"/>
  <c r="Q72" i="46" s="1"/>
  <c r="H72" i="46"/>
  <c r="V72" i="46" s="1"/>
  <c r="W72" i="46" s="1"/>
  <c r="I72" i="46"/>
  <c r="P72" i="46"/>
  <c r="C73" i="46"/>
  <c r="Q73" i="46" s="1"/>
  <c r="H73" i="46"/>
  <c r="V73" i="46" s="1"/>
  <c r="W73" i="46" s="1"/>
  <c r="I73" i="46"/>
  <c r="P73" i="46"/>
  <c r="C74" i="46"/>
  <c r="Q74" i="46" s="1"/>
  <c r="H74" i="46"/>
  <c r="V74" i="46" s="1"/>
  <c r="W74" i="46" s="1"/>
  <c r="I74" i="46"/>
  <c r="P74" i="46"/>
  <c r="C75" i="46"/>
  <c r="Q75" i="46" s="1"/>
  <c r="H75" i="46"/>
  <c r="V75" i="46" s="1"/>
  <c r="W75" i="46" s="1"/>
  <c r="I75" i="46"/>
  <c r="P75" i="46"/>
  <c r="C76" i="46"/>
  <c r="Q76" i="46" s="1"/>
  <c r="H76" i="46"/>
  <c r="V76" i="46" s="1"/>
  <c r="W76" i="46" s="1"/>
  <c r="I76" i="46"/>
  <c r="P76" i="46"/>
  <c r="C77" i="46"/>
  <c r="Q77" i="46" s="1"/>
  <c r="H77" i="46"/>
  <c r="V77" i="46" s="1"/>
  <c r="W77" i="46" s="1"/>
  <c r="I77" i="46"/>
  <c r="P77" i="46"/>
  <c r="C78" i="46"/>
  <c r="Q78" i="46" s="1"/>
  <c r="H78" i="46"/>
  <c r="V78" i="46" s="1"/>
  <c r="W78" i="46" s="1"/>
  <c r="I78" i="46"/>
  <c r="P78" i="46"/>
  <c r="C79" i="46"/>
  <c r="Q79" i="46" s="1"/>
  <c r="H79" i="46"/>
  <c r="V79" i="46" s="1"/>
  <c r="W79" i="46" s="1"/>
  <c r="I79" i="46"/>
  <c r="P79" i="46"/>
  <c r="C80" i="46"/>
  <c r="Q80" i="46" s="1"/>
  <c r="H80" i="46"/>
  <c r="V80" i="46" s="1"/>
  <c r="W80" i="46" s="1"/>
  <c r="I80" i="46"/>
  <c r="P80" i="46"/>
  <c r="C81" i="46"/>
  <c r="Q81" i="46" s="1"/>
  <c r="H81" i="46"/>
  <c r="V81" i="46" s="1"/>
  <c r="W81" i="46" s="1"/>
  <c r="I81" i="46"/>
  <c r="P81" i="46"/>
  <c r="C82" i="46"/>
  <c r="Q82" i="46" s="1"/>
  <c r="H82" i="46"/>
  <c r="V82" i="46" s="1"/>
  <c r="W82" i="46" s="1"/>
  <c r="I82" i="46"/>
  <c r="P82" i="46"/>
  <c r="C83" i="46"/>
  <c r="Q83" i="46" s="1"/>
  <c r="H83" i="46"/>
  <c r="V83" i="46" s="1"/>
  <c r="W83" i="46" s="1"/>
  <c r="I83" i="46"/>
  <c r="P83" i="46"/>
  <c r="C84" i="46"/>
  <c r="Q84" i="46" s="1"/>
  <c r="H84" i="46"/>
  <c r="V84" i="46" s="1"/>
  <c r="W84" i="46" s="1"/>
  <c r="I84" i="46"/>
  <c r="P84" i="46"/>
  <c r="C85" i="46"/>
  <c r="Q85" i="46" s="1"/>
  <c r="H85" i="46"/>
  <c r="V85" i="46" s="1"/>
  <c r="W85" i="46" s="1"/>
  <c r="I85" i="46"/>
  <c r="P85" i="46"/>
  <c r="C86" i="46"/>
  <c r="Q86" i="46" s="1"/>
  <c r="H86" i="46"/>
  <c r="V86" i="46" s="1"/>
  <c r="W86" i="46" s="1"/>
  <c r="I86" i="46"/>
  <c r="P86" i="46"/>
  <c r="C87" i="46"/>
  <c r="Q87" i="46" s="1"/>
  <c r="H87" i="46"/>
  <c r="V87" i="46" s="1"/>
  <c r="W87" i="46" s="1"/>
  <c r="I87" i="46"/>
  <c r="P87" i="46"/>
  <c r="C88" i="46"/>
  <c r="Q88" i="46" s="1"/>
  <c r="H88" i="46"/>
  <c r="V88" i="46" s="1"/>
  <c r="W88" i="46" s="1"/>
  <c r="I88" i="46"/>
  <c r="P88" i="46"/>
  <c r="C89" i="46"/>
  <c r="Q89" i="46" s="1"/>
  <c r="H89" i="46"/>
  <c r="V89" i="46" s="1"/>
  <c r="W89" i="46" s="1"/>
  <c r="I89" i="46"/>
  <c r="P89" i="46"/>
  <c r="C90" i="46"/>
  <c r="Q90" i="46" s="1"/>
  <c r="H90" i="46"/>
  <c r="V90" i="46" s="1"/>
  <c r="W90" i="46" s="1"/>
  <c r="I90" i="46"/>
  <c r="P90" i="46"/>
  <c r="C91" i="46"/>
  <c r="Q91" i="46" s="1"/>
  <c r="H91" i="46"/>
  <c r="V91" i="46" s="1"/>
  <c r="W91" i="46" s="1"/>
  <c r="I91" i="46"/>
  <c r="P91" i="46"/>
  <c r="C92" i="46"/>
  <c r="Q92" i="46" s="1"/>
  <c r="H92" i="46"/>
  <c r="V92" i="46" s="1"/>
  <c r="W92" i="46" s="1"/>
  <c r="I92" i="46"/>
  <c r="P92" i="46"/>
  <c r="C93" i="46"/>
  <c r="Q93" i="46" s="1"/>
  <c r="H93" i="46"/>
  <c r="V93" i="46" s="1"/>
  <c r="W93" i="46" s="1"/>
  <c r="I93" i="46"/>
  <c r="P93" i="46"/>
  <c r="C94" i="46"/>
  <c r="Q94" i="46" s="1"/>
  <c r="H94" i="46"/>
  <c r="V94" i="46" s="1"/>
  <c r="W94" i="46" s="1"/>
  <c r="I94" i="46"/>
  <c r="P94" i="46"/>
  <c r="C95" i="46"/>
  <c r="Q95" i="46" s="1"/>
  <c r="H95" i="46"/>
  <c r="V95" i="46" s="1"/>
  <c r="W95" i="46" s="1"/>
  <c r="I95" i="46"/>
  <c r="P95" i="46"/>
  <c r="C96" i="46"/>
  <c r="Q96" i="46" s="1"/>
  <c r="H96" i="46"/>
  <c r="V96" i="46" s="1"/>
  <c r="W96" i="46" s="1"/>
  <c r="I96" i="46"/>
  <c r="P96" i="46"/>
  <c r="C97" i="46"/>
  <c r="Q97" i="46" s="1"/>
  <c r="H97" i="46"/>
  <c r="V97" i="46" s="1"/>
  <c r="W97" i="46" s="1"/>
  <c r="I97" i="46"/>
  <c r="P97" i="46"/>
  <c r="C98" i="46"/>
  <c r="Q98" i="46" s="1"/>
  <c r="H98" i="46"/>
  <c r="V98" i="46" s="1"/>
  <c r="W98" i="46" s="1"/>
  <c r="I98" i="46"/>
  <c r="P98" i="46"/>
  <c r="C99" i="46"/>
  <c r="Q99" i="46" s="1"/>
  <c r="H99" i="46"/>
  <c r="V99" i="46" s="1"/>
  <c r="W99" i="46" s="1"/>
  <c r="I99" i="46"/>
  <c r="P99" i="46"/>
  <c r="C100" i="46"/>
  <c r="Q100" i="46" s="1"/>
  <c r="H100" i="46"/>
  <c r="V100" i="46" s="1"/>
  <c r="W100" i="46" s="1"/>
  <c r="I100" i="46"/>
  <c r="P100" i="46"/>
  <c r="C101" i="46"/>
  <c r="Q101" i="46" s="1"/>
  <c r="H101" i="46"/>
  <c r="V101" i="46" s="1"/>
  <c r="W101" i="46" s="1"/>
  <c r="I101" i="46"/>
  <c r="P101" i="46"/>
  <c r="C102" i="46"/>
  <c r="Q102" i="46" s="1"/>
  <c r="H102" i="46"/>
  <c r="V102" i="46" s="1"/>
  <c r="W102" i="46" s="1"/>
  <c r="I102" i="46"/>
  <c r="P102" i="46"/>
  <c r="C103" i="46"/>
  <c r="Q103" i="46" s="1"/>
  <c r="H103" i="46"/>
  <c r="V103" i="46" s="1"/>
  <c r="W103" i="46" s="1"/>
  <c r="I103" i="46"/>
  <c r="P103" i="46"/>
  <c r="C104" i="46"/>
  <c r="Q104" i="46" s="1"/>
  <c r="H104" i="46"/>
  <c r="V104" i="46" s="1"/>
  <c r="W104" i="46" s="1"/>
  <c r="I104" i="46"/>
  <c r="P104" i="46"/>
  <c r="C105" i="46"/>
  <c r="Q105" i="46" s="1"/>
  <c r="H105" i="46"/>
  <c r="V105" i="46" s="1"/>
  <c r="W105" i="46" s="1"/>
  <c r="I105" i="46"/>
  <c r="P105" i="46"/>
  <c r="C106" i="46"/>
  <c r="Q106" i="46" s="1"/>
  <c r="H106" i="46"/>
  <c r="V106" i="46" s="1"/>
  <c r="W106" i="46" s="1"/>
  <c r="I106" i="46"/>
  <c r="P106" i="46"/>
  <c r="C107" i="46"/>
  <c r="Q107" i="46" s="1"/>
  <c r="H107" i="46"/>
  <c r="V107" i="46" s="1"/>
  <c r="W107" i="46" s="1"/>
  <c r="I107" i="46"/>
  <c r="P107" i="46"/>
  <c r="C108" i="46"/>
  <c r="Q108" i="46" s="1"/>
  <c r="H108" i="46"/>
  <c r="V108" i="46" s="1"/>
  <c r="W108" i="46" s="1"/>
  <c r="I108" i="46"/>
  <c r="M109" i="46"/>
  <c r="N109" i="46"/>
  <c r="C115" i="46"/>
  <c r="H115" i="46"/>
  <c r="I115" i="46"/>
  <c r="C126" i="46"/>
  <c r="H126" i="46"/>
  <c r="I126" i="46"/>
  <c r="C127" i="46"/>
  <c r="H127" i="46"/>
  <c r="I127" i="46"/>
  <c r="C128" i="46"/>
  <c r="H128" i="46"/>
  <c r="I128" i="46"/>
  <c r="C129" i="46"/>
  <c r="H129" i="46"/>
  <c r="I129" i="46"/>
  <c r="C148" i="46"/>
  <c r="I148" i="46"/>
  <c r="C149" i="46"/>
  <c r="I149" i="46"/>
  <c r="C150" i="46"/>
  <c r="I150" i="46"/>
  <c r="J135" i="69"/>
  <c r="J130" i="46" s="1"/>
  <c r="J136" i="69"/>
  <c r="J131" i="46" s="1"/>
  <c r="J137" i="69"/>
  <c r="J132" i="46" s="1"/>
  <c r="J138" i="69"/>
  <c r="J133" i="46" s="1"/>
  <c r="J139" i="69"/>
  <c r="J134" i="46" s="1"/>
  <c r="J48" i="69"/>
  <c r="J48" i="46" s="1"/>
  <c r="J49" i="69"/>
  <c r="J49" i="46" s="1"/>
  <c r="J50" i="69"/>
  <c r="J50" i="46" s="1"/>
  <c r="J51" i="69"/>
  <c r="J51" i="46" s="1"/>
  <c r="J52" i="69"/>
  <c r="J52" i="46" s="1"/>
  <c r="J53" i="69"/>
  <c r="J53" i="46" s="1"/>
  <c r="J54" i="69"/>
  <c r="J54" i="46" s="1"/>
  <c r="J55" i="69"/>
  <c r="J55" i="46" s="1"/>
  <c r="J56" i="69"/>
  <c r="J56" i="46" s="1"/>
  <c r="J57" i="69"/>
  <c r="J57" i="46" s="1"/>
  <c r="J58" i="69"/>
  <c r="J58" i="46" s="1"/>
  <c r="J59" i="69"/>
  <c r="J59" i="46" s="1"/>
  <c r="J60" i="69"/>
  <c r="J60" i="46" s="1"/>
  <c r="J61" i="69"/>
  <c r="J61" i="46" s="1"/>
  <c r="J62" i="69"/>
  <c r="J62" i="46" s="1"/>
  <c r="J63" i="69"/>
  <c r="J63" i="46" s="1"/>
  <c r="J64" i="69"/>
  <c r="J64" i="46" s="1"/>
  <c r="J65" i="69"/>
  <c r="J66" i="69"/>
  <c r="J66" i="46" s="1"/>
  <c r="J67" i="69"/>
  <c r="J67" i="46" s="1"/>
  <c r="J68" i="69"/>
  <c r="J68" i="46" s="1"/>
  <c r="J69" i="69"/>
  <c r="J69" i="46" s="1"/>
  <c r="J70" i="69"/>
  <c r="J70" i="46" s="1"/>
  <c r="J71" i="69"/>
  <c r="J71" i="46" s="1"/>
  <c r="J72" i="69"/>
  <c r="J72" i="46" s="1"/>
  <c r="J73" i="69"/>
  <c r="J73" i="46" s="1"/>
  <c r="J74" i="69"/>
  <c r="J74" i="46" s="1"/>
  <c r="J75" i="69"/>
  <c r="J75" i="46" s="1"/>
  <c r="J76" i="69"/>
  <c r="J76" i="46" s="1"/>
  <c r="J77" i="69"/>
  <c r="J77" i="46" s="1"/>
  <c r="J78" i="69"/>
  <c r="J78" i="46" s="1"/>
  <c r="J79" i="69"/>
  <c r="J79" i="46" s="1"/>
  <c r="J80" i="69"/>
  <c r="J80" i="46" s="1"/>
  <c r="J81" i="69"/>
  <c r="J81" i="46" s="1"/>
  <c r="J82" i="69"/>
  <c r="J82" i="46" s="1"/>
  <c r="J83" i="69"/>
  <c r="J83" i="46" s="1"/>
  <c r="J84" i="69"/>
  <c r="J84" i="46" s="1"/>
  <c r="J85" i="69"/>
  <c r="J85" i="46" s="1"/>
  <c r="J86" i="69"/>
  <c r="J86" i="46" s="1"/>
  <c r="K86" i="46" s="1"/>
  <c r="L86" i="46" s="1"/>
  <c r="J87" i="69"/>
  <c r="J87" i="46" s="1"/>
  <c r="J88" i="69"/>
  <c r="J88" i="46" s="1"/>
  <c r="J89" i="69"/>
  <c r="J89" i="46" s="1"/>
  <c r="J90" i="69"/>
  <c r="J90" i="46" s="1"/>
  <c r="J91" i="69"/>
  <c r="J91" i="46" s="1"/>
  <c r="J92" i="69"/>
  <c r="J92" i="46" s="1"/>
  <c r="J93" i="69"/>
  <c r="J93" i="46" s="1"/>
  <c r="J94" i="69"/>
  <c r="J94" i="46" s="1"/>
  <c r="J95" i="69"/>
  <c r="J95" i="46" s="1"/>
  <c r="J96" i="69"/>
  <c r="J96" i="46" s="1"/>
  <c r="K96" i="46" s="1"/>
  <c r="L96" i="46" s="1"/>
  <c r="J97" i="69"/>
  <c r="J97" i="46" s="1"/>
  <c r="J98" i="69"/>
  <c r="J98" i="46" s="1"/>
  <c r="J99" i="69"/>
  <c r="J99" i="46" s="1"/>
  <c r="J100" i="69"/>
  <c r="J100" i="46" s="1"/>
  <c r="J101" i="69"/>
  <c r="J101" i="46" s="1"/>
  <c r="J102" i="69"/>
  <c r="J102" i="46" s="1"/>
  <c r="J103" i="69"/>
  <c r="J103" i="46" s="1"/>
  <c r="J104" i="69"/>
  <c r="J104" i="46" s="1"/>
  <c r="J105" i="69"/>
  <c r="J105" i="46" s="1"/>
  <c r="J106" i="69"/>
  <c r="J106" i="46" s="1"/>
  <c r="J107" i="69"/>
  <c r="J107" i="46" s="1"/>
  <c r="G27" i="47"/>
  <c r="G25" i="47"/>
  <c r="G24" i="47"/>
  <c r="G9" i="47"/>
  <c r="G7" i="47"/>
  <c r="G6" i="47"/>
  <c r="AB8" i="47"/>
  <c r="AC8" i="47"/>
  <c r="AC16" i="47" s="1"/>
  <c r="AC17" i="47" s="1"/>
  <c r="AC19" i="47" s="1"/>
  <c r="AD8" i="47"/>
  <c r="AD16" i="47" s="1"/>
  <c r="AD17" i="47" s="1"/>
  <c r="AD19" i="47" s="1"/>
  <c r="AE8" i="47"/>
  <c r="AF8" i="47"/>
  <c r="AG8" i="47"/>
  <c r="AH8" i="47"/>
  <c r="AH16" i="47" s="1"/>
  <c r="AH17" i="47" s="1"/>
  <c r="AI8" i="47"/>
  <c r="AI16" i="47"/>
  <c r="AI17" i="47" s="1"/>
  <c r="AJ8" i="47"/>
  <c r="AK8" i="47"/>
  <c r="AK16" i="47" s="1"/>
  <c r="AK17" i="47" s="1"/>
  <c r="AK19" i="47" s="1"/>
  <c r="AL8" i="47"/>
  <c r="AM8" i="47"/>
  <c r="AN8" i="47"/>
  <c r="AO8" i="47"/>
  <c r="AO16" i="47" s="1"/>
  <c r="AO17" i="47" s="1"/>
  <c r="AO19" i="47" s="1"/>
  <c r="AP8" i="47"/>
  <c r="AQ8" i="47"/>
  <c r="AR8" i="47"/>
  <c r="AS8" i="47"/>
  <c r="AT8" i="47"/>
  <c r="AU8" i="47"/>
  <c r="AV8" i="47"/>
  <c r="AW8" i="47"/>
  <c r="AW16" i="47" s="1"/>
  <c r="AW17" i="47" s="1"/>
  <c r="AX8" i="47"/>
  <c r="AY8" i="47"/>
  <c r="AZ8" i="47"/>
  <c r="AZ18" i="47" s="1"/>
  <c r="BA8" i="47"/>
  <c r="BA16" i="47" s="1"/>
  <c r="BA17" i="47" s="1"/>
  <c r="BB8" i="47"/>
  <c r="BC8" i="47"/>
  <c r="BD8" i="47"/>
  <c r="BE8" i="47"/>
  <c r="BF8" i="47"/>
  <c r="BG8" i="47"/>
  <c r="BH8" i="47"/>
  <c r="BH18" i="47" s="1"/>
  <c r="BI8" i="47"/>
  <c r="BJ8" i="47"/>
  <c r="BJ16" i="47" s="1"/>
  <c r="BJ17" i="47" s="1"/>
  <c r="BJ19" i="47" s="1"/>
  <c r="BK8" i="47"/>
  <c r="BL8" i="47"/>
  <c r="BM8" i="47"/>
  <c r="BN8" i="47"/>
  <c r="BO8" i="47"/>
  <c r="BP8" i="47"/>
  <c r="BQ8" i="47"/>
  <c r="BR8" i="47"/>
  <c r="BS8" i="47"/>
  <c r="BT8" i="47"/>
  <c r="BU8" i="47"/>
  <c r="BV8" i="47"/>
  <c r="BV18" i="47" s="1"/>
  <c r="BW8" i="47"/>
  <c r="BW16" i="47"/>
  <c r="BW17" i="47" s="1"/>
  <c r="BX8" i="47"/>
  <c r="BY8" i="47"/>
  <c r="BZ8" i="47"/>
  <c r="BZ16" i="47" s="1"/>
  <c r="BZ17" i="47" s="1"/>
  <c r="BZ19" i="47" s="1"/>
  <c r="CA8" i="47"/>
  <c r="CB8" i="47"/>
  <c r="CC8" i="47"/>
  <c r="CD8" i="47"/>
  <c r="CE8" i="47"/>
  <c r="CF8" i="47"/>
  <c r="CG8" i="47"/>
  <c r="CH8" i="47"/>
  <c r="CH18" i="47" s="1"/>
  <c r="CI8" i="47"/>
  <c r="CJ8" i="47"/>
  <c r="CK8" i="47"/>
  <c r="CL8" i="47"/>
  <c r="CM8" i="47"/>
  <c r="CN8" i="47"/>
  <c r="CO8" i="47"/>
  <c r="CP8" i="47"/>
  <c r="CP16" i="47" s="1"/>
  <c r="CP17" i="47" s="1"/>
  <c r="CP19" i="47" s="1"/>
  <c r="CQ8" i="47"/>
  <c r="CR8" i="47"/>
  <c r="CS8" i="47"/>
  <c r="CT8" i="47"/>
  <c r="CU8" i="47"/>
  <c r="CV8" i="47"/>
  <c r="CW8" i="47"/>
  <c r="CX8" i="47"/>
  <c r="CX16" i="47" s="1"/>
  <c r="CX17" i="47" s="1"/>
  <c r="CX19" i="47" s="1"/>
  <c r="CY8" i="47"/>
  <c r="CZ8" i="47"/>
  <c r="DA8" i="47"/>
  <c r="DB8" i="47"/>
  <c r="DC8" i="47"/>
  <c r="AB12" i="47"/>
  <c r="AC12" i="47"/>
  <c r="AD12" i="47"/>
  <c r="AE12" i="47"/>
  <c r="AF12" i="47"/>
  <c r="AF18" i="47" s="1"/>
  <c r="AG12" i="47"/>
  <c r="AH12" i="47"/>
  <c r="AI12" i="47"/>
  <c r="AI18" i="47" s="1"/>
  <c r="AJ12" i="47"/>
  <c r="AK12" i="47"/>
  <c r="AL12" i="47"/>
  <c r="AM12" i="47"/>
  <c r="AN12" i="47"/>
  <c r="AN18" i="47" s="1"/>
  <c r="AO12" i="47"/>
  <c r="AP12" i="47"/>
  <c r="AP18" i="47" s="1"/>
  <c r="AQ12" i="47"/>
  <c r="AR12" i="47"/>
  <c r="AS12" i="47"/>
  <c r="AT12" i="47"/>
  <c r="AT18" i="47" s="1"/>
  <c r="AU12" i="47"/>
  <c r="AV12" i="47"/>
  <c r="AV18" i="47" s="1"/>
  <c r="AW12" i="47"/>
  <c r="AW18" i="47" s="1"/>
  <c r="AX12" i="47"/>
  <c r="AY12" i="47"/>
  <c r="AZ12" i="47"/>
  <c r="BA12" i="47"/>
  <c r="BB12" i="47"/>
  <c r="BC12" i="47"/>
  <c r="BD12" i="47"/>
  <c r="BD18" i="47" s="1"/>
  <c r="BD43" i="47" s="1"/>
  <c r="BE12" i="47"/>
  <c r="BF12" i="47"/>
  <c r="BF18" i="47" s="1"/>
  <c r="BG12" i="47"/>
  <c r="BH12" i="47"/>
  <c r="BI12" i="47"/>
  <c r="BJ12" i="47"/>
  <c r="BJ18" i="47" s="1"/>
  <c r="BK12" i="47"/>
  <c r="BL12" i="47"/>
  <c r="BL18" i="47" s="1"/>
  <c r="BM12" i="47"/>
  <c r="BN12" i="47"/>
  <c r="BO12" i="47"/>
  <c r="BP12" i="47"/>
  <c r="BQ12" i="47"/>
  <c r="BR12" i="47"/>
  <c r="BS12" i="47"/>
  <c r="BT12" i="47"/>
  <c r="BU12" i="47"/>
  <c r="BU18" i="47" s="1"/>
  <c r="BV12" i="47"/>
  <c r="BW12" i="47"/>
  <c r="BX12" i="47"/>
  <c r="BY12" i="47"/>
  <c r="BZ12" i="47"/>
  <c r="CA12" i="47"/>
  <c r="CB12" i="47"/>
  <c r="CC12" i="47"/>
  <c r="CD12" i="47"/>
  <c r="CE12" i="47"/>
  <c r="CF12" i="47"/>
  <c r="CG12" i="47"/>
  <c r="CH12" i="47"/>
  <c r="CI12" i="47"/>
  <c r="CJ12" i="47"/>
  <c r="CK12" i="47"/>
  <c r="CL12" i="47"/>
  <c r="CM12" i="47"/>
  <c r="CN12" i="47"/>
  <c r="CO12" i="47"/>
  <c r="CP12" i="47"/>
  <c r="CQ12" i="47"/>
  <c r="CR12" i="47"/>
  <c r="CS12" i="47"/>
  <c r="CT12" i="47"/>
  <c r="CU12" i="47"/>
  <c r="CV12" i="47"/>
  <c r="CW12" i="47"/>
  <c r="CX12" i="47"/>
  <c r="CY12" i="47"/>
  <c r="CZ12" i="47"/>
  <c r="DA12" i="47"/>
  <c r="DB12" i="47"/>
  <c r="DC12" i="47"/>
  <c r="AF16" i="47"/>
  <c r="AF17" i="47" s="1"/>
  <c r="AF19" i="47" s="1"/>
  <c r="AM16" i="47"/>
  <c r="AM17" i="47" s="1"/>
  <c r="AM19" i="47" s="1"/>
  <c r="AN16" i="47"/>
  <c r="AN17" i="47" s="1"/>
  <c r="AN19" i="47" s="1"/>
  <c r="AP16" i="47"/>
  <c r="AP17" i="47" s="1"/>
  <c r="AP19" i="47" s="1"/>
  <c r="AU16" i="47"/>
  <c r="AU17" i="47" s="1"/>
  <c r="AV16" i="47"/>
  <c r="AX16" i="47"/>
  <c r="AZ16" i="47"/>
  <c r="AZ17" i="47" s="1"/>
  <c r="BC16" i="47"/>
  <c r="BD16" i="47"/>
  <c r="BE16" i="47"/>
  <c r="BE17" i="47" s="1"/>
  <c r="BF16" i="47"/>
  <c r="BF17" i="47" s="1"/>
  <c r="BG16" i="47"/>
  <c r="BG17" i="47" s="1"/>
  <c r="BH16" i="47"/>
  <c r="BH17" i="47" s="1"/>
  <c r="BI16" i="47"/>
  <c r="BI17" i="47" s="1"/>
  <c r="BK16" i="47"/>
  <c r="BK17" i="47" s="1"/>
  <c r="BL16" i="47"/>
  <c r="BN16" i="47"/>
  <c r="BN17" i="47" s="1"/>
  <c r="BN19" i="47" s="1"/>
  <c r="BR16" i="47"/>
  <c r="BR17" i="47" s="1"/>
  <c r="BR19" i="47" s="1"/>
  <c r="BU16" i="47"/>
  <c r="BU17" i="47" s="1"/>
  <c r="BU19" i="47" s="1"/>
  <c r="BV16" i="47"/>
  <c r="BV17" i="47" s="1"/>
  <c r="BX16" i="47"/>
  <c r="BX17" i="47" s="1"/>
  <c r="BX19" i="47" s="1"/>
  <c r="CA16" i="47"/>
  <c r="CA17" i="47" s="1"/>
  <c r="CA19" i="47" s="1"/>
  <c r="CF16" i="47"/>
  <c r="CF17" i="47" s="1"/>
  <c r="CF19" i="47" s="1"/>
  <c r="CI16" i="47"/>
  <c r="CI17" i="47" s="1"/>
  <c r="CN16" i="47"/>
  <c r="CN17" i="47" s="1"/>
  <c r="CN19" i="47" s="1"/>
  <c r="CQ16" i="47"/>
  <c r="CQ17" i="47" s="1"/>
  <c r="CQ19" i="47" s="1"/>
  <c r="CV16" i="47"/>
  <c r="CV17" i="47" s="1"/>
  <c r="CV19" i="47" s="1"/>
  <c r="CY16" i="47"/>
  <c r="CY17" i="47" s="1"/>
  <c r="CY19" i="47" s="1"/>
  <c r="AV17" i="47"/>
  <c r="AV19" i="47" s="1"/>
  <c r="AX17" i="47"/>
  <c r="AX19" i="47" s="1"/>
  <c r="AX41" i="47" s="1"/>
  <c r="AX42" i="47" s="1"/>
  <c r="BC17" i="47"/>
  <c r="BD17" i="47"/>
  <c r="BL17" i="47"/>
  <c r="AD18" i="47"/>
  <c r="AM18" i="47"/>
  <c r="AU18" i="47"/>
  <c r="AU43" i="47" s="1"/>
  <c r="AX18" i="47"/>
  <c r="BC18" i="47"/>
  <c r="BK18" i="47"/>
  <c r="BN18" i="47"/>
  <c r="BN43" i="47" s="1"/>
  <c r="BR18" i="47"/>
  <c r="BX18" i="47"/>
  <c r="CA18" i="47"/>
  <c r="CF18" i="47"/>
  <c r="CI18" i="47"/>
  <c r="CN18" i="47"/>
  <c r="CP18" i="47"/>
  <c r="CQ18" i="47"/>
  <c r="CQ43" i="47" s="1"/>
  <c r="CQ59" i="47" s="1"/>
  <c r="CV18" i="47"/>
  <c r="CX18" i="47"/>
  <c r="CY18" i="47"/>
  <c r="AU19" i="47"/>
  <c r="BA19" i="47"/>
  <c r="BD19" i="47"/>
  <c r="BF19" i="47"/>
  <c r="BL19" i="47"/>
  <c r="CI19" i="47"/>
  <c r="AB26" i="47"/>
  <c r="AC26" i="47"/>
  <c r="AD26" i="47"/>
  <c r="AE26" i="47"/>
  <c r="AF26" i="47"/>
  <c r="AG26" i="47"/>
  <c r="AH26" i="47"/>
  <c r="AI26" i="47"/>
  <c r="AJ26" i="47"/>
  <c r="AK26" i="47"/>
  <c r="AL26" i="47"/>
  <c r="AM26" i="47"/>
  <c r="AN26" i="47"/>
  <c r="AO26" i="47"/>
  <c r="AP26" i="47"/>
  <c r="AQ26" i="47"/>
  <c r="AR26" i="47"/>
  <c r="AS26" i="47"/>
  <c r="AT26" i="47"/>
  <c r="AU26" i="47"/>
  <c r="AV26" i="47"/>
  <c r="AW26" i="47"/>
  <c r="AX26" i="47"/>
  <c r="AY26" i="47"/>
  <c r="AZ26" i="47"/>
  <c r="BA26" i="47"/>
  <c r="BB26" i="47"/>
  <c r="BC26" i="47"/>
  <c r="BD26" i="47"/>
  <c r="BE26" i="47"/>
  <c r="BF26" i="47"/>
  <c r="BG26" i="47"/>
  <c r="BH26" i="47"/>
  <c r="BI26" i="47"/>
  <c r="BJ26" i="47"/>
  <c r="BK26" i="47"/>
  <c r="BL26" i="47"/>
  <c r="BM26" i="47"/>
  <c r="BN26" i="47"/>
  <c r="BO26" i="47"/>
  <c r="BP26" i="47"/>
  <c r="BP34" i="47" s="1"/>
  <c r="BQ26" i="47"/>
  <c r="BR26" i="47"/>
  <c r="BS26" i="47"/>
  <c r="BT26" i="47"/>
  <c r="BT34" i="47" s="1"/>
  <c r="BT35" i="47" s="1"/>
  <c r="BT37" i="47" s="1"/>
  <c r="BU26" i="47"/>
  <c r="BV26" i="47"/>
  <c r="BW26" i="47"/>
  <c r="BX26" i="47"/>
  <c r="BY26" i="47"/>
  <c r="BZ26" i="47"/>
  <c r="CA26" i="47"/>
  <c r="CB26" i="47"/>
  <c r="CC26" i="47"/>
  <c r="CD26" i="47"/>
  <c r="CE26" i="47"/>
  <c r="CF26" i="47"/>
  <c r="CF34" i="47" s="1"/>
  <c r="CG26" i="47"/>
  <c r="CH26" i="47"/>
  <c r="CH62" i="47" s="1"/>
  <c r="CH64" i="47" s="1"/>
  <c r="CI26" i="47"/>
  <c r="CJ26" i="47"/>
  <c r="CK26" i="47"/>
  <c r="CL26" i="47"/>
  <c r="CM26" i="47"/>
  <c r="CM34" i="47" s="1"/>
  <c r="CM35" i="47" s="1"/>
  <c r="CN26" i="47"/>
  <c r="CN34" i="47" s="1"/>
  <c r="CN35" i="47" s="1"/>
  <c r="CO26" i="47"/>
  <c r="CP26" i="47"/>
  <c r="CQ26" i="47"/>
  <c r="CR26" i="47"/>
  <c r="CR36" i="47" s="1"/>
  <c r="CS26" i="47"/>
  <c r="CT26" i="47"/>
  <c r="CU26" i="47"/>
  <c r="CV26" i="47"/>
  <c r="CV34" i="47" s="1"/>
  <c r="CV35" i="47" s="1"/>
  <c r="CW26" i="47"/>
  <c r="CW34" i="47" s="1"/>
  <c r="CW35" i="47" s="1"/>
  <c r="CW37" i="47" s="1"/>
  <c r="CX26" i="47"/>
  <c r="CY26" i="47"/>
  <c r="CY34" i="47" s="1"/>
  <c r="CZ26" i="47"/>
  <c r="DA26" i="47"/>
  <c r="DB26" i="47"/>
  <c r="DC26" i="47"/>
  <c r="AB30" i="47"/>
  <c r="AC30" i="47"/>
  <c r="AD30" i="47"/>
  <c r="AE30" i="47"/>
  <c r="AF30" i="47"/>
  <c r="AG30" i="47"/>
  <c r="AH30" i="47"/>
  <c r="AI30" i="47"/>
  <c r="AJ30" i="47"/>
  <c r="AJ36" i="47" s="1"/>
  <c r="AK30" i="47"/>
  <c r="AL30" i="47"/>
  <c r="AM30" i="47"/>
  <c r="AN30" i="47"/>
  <c r="AO30" i="47"/>
  <c r="AP30" i="47"/>
  <c r="AQ30" i="47"/>
  <c r="AR30" i="47"/>
  <c r="AS30" i="47"/>
  <c r="AT30" i="47"/>
  <c r="AU30" i="47"/>
  <c r="AV30" i="47"/>
  <c r="AW30" i="47"/>
  <c r="AX30" i="47"/>
  <c r="AY30" i="47"/>
  <c r="AZ30" i="47"/>
  <c r="BA30" i="47"/>
  <c r="BB30" i="47"/>
  <c r="BC30" i="47"/>
  <c r="BD30" i="47"/>
  <c r="BE30" i="47"/>
  <c r="BF30" i="47"/>
  <c r="BG30" i="47"/>
  <c r="BH30" i="47"/>
  <c r="BI30" i="47"/>
  <c r="BJ30" i="47"/>
  <c r="BK30" i="47"/>
  <c r="BL30" i="47"/>
  <c r="BM30" i="47"/>
  <c r="BN30" i="47"/>
  <c r="BO30" i="47"/>
  <c r="BP30" i="47"/>
  <c r="BP36" i="47" s="1"/>
  <c r="BQ30" i="47"/>
  <c r="BR30" i="47"/>
  <c r="BS30" i="47"/>
  <c r="BT30" i="47"/>
  <c r="BU30" i="47"/>
  <c r="BV30" i="47"/>
  <c r="BW30" i="47"/>
  <c r="BX30" i="47"/>
  <c r="BY30" i="47"/>
  <c r="BZ30" i="47"/>
  <c r="CA30" i="47"/>
  <c r="CB30" i="47"/>
  <c r="CC30" i="47"/>
  <c r="CD30" i="47"/>
  <c r="CE30" i="47"/>
  <c r="CF30" i="47"/>
  <c r="CG30" i="47"/>
  <c r="CH30" i="47"/>
  <c r="CI30" i="47"/>
  <c r="CJ30" i="47"/>
  <c r="CK30" i="47"/>
  <c r="CL30" i="47"/>
  <c r="CM30" i="47"/>
  <c r="CN30" i="47"/>
  <c r="CO30" i="47"/>
  <c r="CP30" i="47"/>
  <c r="CQ30" i="47"/>
  <c r="CR30" i="47"/>
  <c r="CS30" i="47"/>
  <c r="CT30" i="47"/>
  <c r="CU30" i="47"/>
  <c r="CV30" i="47"/>
  <c r="CW30" i="47"/>
  <c r="CX30" i="47"/>
  <c r="CY30" i="47"/>
  <c r="CZ30" i="47"/>
  <c r="DA30" i="47"/>
  <c r="DB30" i="47"/>
  <c r="DC30" i="47"/>
  <c r="AB34" i="47"/>
  <c r="AB35" i="47" s="1"/>
  <c r="AB37" i="47" s="1"/>
  <c r="AC34" i="47"/>
  <c r="AD34" i="47"/>
  <c r="AD35" i="47" s="1"/>
  <c r="AD37" i="47" s="1"/>
  <c r="AE34" i="47"/>
  <c r="AF34" i="47"/>
  <c r="AF35" i="47" s="1"/>
  <c r="AG34" i="47"/>
  <c r="AG35" i="47" s="1"/>
  <c r="AH34" i="47"/>
  <c r="AI34" i="47"/>
  <c r="AI35" i="47" s="1"/>
  <c r="AJ34" i="47"/>
  <c r="AJ35" i="47" s="1"/>
  <c r="AJ37" i="47" s="1"/>
  <c r="AK34" i="47"/>
  <c r="AL34" i="47"/>
  <c r="AL35" i="47" s="1"/>
  <c r="AL37" i="47" s="1"/>
  <c r="AM34" i="47"/>
  <c r="AN34" i="47"/>
  <c r="AN35" i="47" s="1"/>
  <c r="AN37" i="47" s="1"/>
  <c r="AO34" i="47"/>
  <c r="AO35" i="47" s="1"/>
  <c r="AP34" i="47"/>
  <c r="AQ34" i="47"/>
  <c r="AQ35" i="47" s="1"/>
  <c r="AR34" i="47"/>
  <c r="AR35" i="47" s="1"/>
  <c r="AR37" i="47" s="1"/>
  <c r="AS34" i="47"/>
  <c r="AT34" i="47"/>
  <c r="AT35" i="47" s="1"/>
  <c r="AU34" i="47"/>
  <c r="AU35" i="47" s="1"/>
  <c r="AU37" i="47" s="1"/>
  <c r="AU41" i="47" s="1"/>
  <c r="AU42" i="47" s="1"/>
  <c r="AV34" i="47"/>
  <c r="AV35" i="47" s="1"/>
  <c r="AV37" i="47" s="1"/>
  <c r="AV41" i="47" s="1"/>
  <c r="AV42" i="47" s="1"/>
  <c r="AW34" i="47"/>
  <c r="AW35" i="47" s="1"/>
  <c r="AX34" i="47"/>
  <c r="AY34" i="47"/>
  <c r="AY35" i="47" s="1"/>
  <c r="AZ34" i="47"/>
  <c r="BA34" i="47"/>
  <c r="BB34" i="47"/>
  <c r="BB35" i="47" s="1"/>
  <c r="BC34" i="47"/>
  <c r="BC35" i="47" s="1"/>
  <c r="BD34" i="47"/>
  <c r="BD35" i="47" s="1"/>
  <c r="BD37" i="47" s="1"/>
  <c r="BE34" i="47"/>
  <c r="BE35" i="47" s="1"/>
  <c r="BF34" i="47"/>
  <c r="BG34" i="47"/>
  <c r="BG35" i="47" s="1"/>
  <c r="BH34" i="47"/>
  <c r="BH35" i="47" s="1"/>
  <c r="BH37" i="47" s="1"/>
  <c r="BI34" i="47"/>
  <c r="BJ34" i="47"/>
  <c r="BJ35" i="47" s="1"/>
  <c r="BK34" i="47"/>
  <c r="BN34" i="47"/>
  <c r="BN35" i="47" s="1"/>
  <c r="BN37" i="47" s="1"/>
  <c r="BQ34" i="47"/>
  <c r="BS34" i="47"/>
  <c r="BS35" i="47" s="1"/>
  <c r="BV34" i="47"/>
  <c r="BV35" i="47" s="1"/>
  <c r="BV37" i="47" s="1"/>
  <c r="BX34" i="47"/>
  <c r="BX35" i="47" s="1"/>
  <c r="BY34" i="47"/>
  <c r="BY35" i="47" s="1"/>
  <c r="BY37" i="47" s="1"/>
  <c r="CD34" i="47"/>
  <c r="CD35" i="47" s="1"/>
  <c r="CD37" i="47" s="1"/>
  <c r="CG34" i="47"/>
  <c r="CG35" i="47" s="1"/>
  <c r="CG37" i="47" s="1"/>
  <c r="CI34" i="47"/>
  <c r="CI35" i="47" s="1"/>
  <c r="CI37" i="47" s="1"/>
  <c r="CI41" i="47" s="1"/>
  <c r="CL34" i="47"/>
  <c r="CO34" i="47"/>
  <c r="CO35" i="47" s="1"/>
  <c r="CO37" i="47" s="1"/>
  <c r="CQ34" i="47"/>
  <c r="CQ35" i="47" s="1"/>
  <c r="CR34" i="47"/>
  <c r="CR35" i="47" s="1"/>
  <c r="CR37" i="47" s="1"/>
  <c r="CT34" i="47"/>
  <c r="CT35" i="47" s="1"/>
  <c r="CT37" i="47" s="1"/>
  <c r="CZ34" i="47"/>
  <c r="DB34" i="47"/>
  <c r="AC35" i="47"/>
  <c r="AC37" i="47" s="1"/>
  <c r="AC41" i="47" s="1"/>
  <c r="AE35" i="47"/>
  <c r="AE37" i="47" s="1"/>
  <c r="AH35" i="47"/>
  <c r="AH37" i="47" s="1"/>
  <c r="AK35" i="47"/>
  <c r="AK37" i="47" s="1"/>
  <c r="AK41" i="47" s="1"/>
  <c r="AM35" i="47"/>
  <c r="AM37" i="47" s="1"/>
  <c r="AM41" i="47" s="1"/>
  <c r="AM42" i="47" s="1"/>
  <c r="AP35" i="47"/>
  <c r="AP37" i="47" s="1"/>
  <c r="AS35" i="47"/>
  <c r="AS37" i="47" s="1"/>
  <c r="AX35" i="47"/>
  <c r="AX37" i="47" s="1"/>
  <c r="AZ35" i="47"/>
  <c r="AZ37" i="47" s="1"/>
  <c r="BA35" i="47"/>
  <c r="BF35" i="47"/>
  <c r="BI35" i="47"/>
  <c r="BI37" i="47" s="1"/>
  <c r="BK35" i="47"/>
  <c r="BP35" i="47"/>
  <c r="BP37" i="47" s="1"/>
  <c r="BQ35" i="47"/>
  <c r="BQ37" i="47" s="1"/>
  <c r="CF35" i="47"/>
  <c r="CL35" i="47"/>
  <c r="CY35" i="47"/>
  <c r="CZ35" i="47"/>
  <c r="DB35" i="47"/>
  <c r="DB37" i="47" s="1"/>
  <c r="AC36" i="47"/>
  <c r="AE36" i="47"/>
  <c r="AH36" i="47"/>
  <c r="AK36" i="47"/>
  <c r="AM36" i="47"/>
  <c r="AM43" i="47" s="1"/>
  <c r="AM44" i="47" s="1"/>
  <c r="AP36" i="47"/>
  <c r="AP43" i="47" s="1"/>
  <c r="AS36" i="47"/>
  <c r="AT36" i="47"/>
  <c r="AU36" i="47"/>
  <c r="AX36" i="47"/>
  <c r="BA36" i="47"/>
  <c r="BC36" i="47"/>
  <c r="BC43" i="47" s="1"/>
  <c r="BD36" i="47"/>
  <c r="BF36" i="47"/>
  <c r="BF43" i="47" s="1"/>
  <c r="BI36" i="47"/>
  <c r="BK36" i="47"/>
  <c r="BN36" i="47"/>
  <c r="BO36" i="47"/>
  <c r="BQ36" i="47"/>
  <c r="BT36" i="47"/>
  <c r="BV36" i="47"/>
  <c r="BX36" i="47"/>
  <c r="BX43" i="47" s="1"/>
  <c r="BY36" i="47"/>
  <c r="CB36" i="47"/>
  <c r="CD36" i="47"/>
  <c r="CE36" i="47"/>
  <c r="CG36" i="47"/>
  <c r="CI36" i="47"/>
  <c r="CI43" i="47" s="1"/>
  <c r="CI44" i="47" s="1"/>
  <c r="CL36" i="47"/>
  <c r="CO36" i="47"/>
  <c r="CQ36" i="47"/>
  <c r="CT36" i="47"/>
  <c r="CW36" i="47"/>
  <c r="CY36" i="47"/>
  <c r="DB36" i="47"/>
  <c r="AF37" i="47"/>
  <c r="AI37" i="47"/>
  <c r="AY37" i="47"/>
  <c r="BA37" i="47"/>
  <c r="BC37" i="47"/>
  <c r="BF37" i="47"/>
  <c r="BS37" i="47"/>
  <c r="BX37" i="47"/>
  <c r="BX41" i="47" s="1"/>
  <c r="BX42" i="47" s="1"/>
  <c r="CF37" i="47"/>
  <c r="CL37" i="47"/>
  <c r="CV37" i="47"/>
  <c r="CY37" i="47"/>
  <c r="BF41" i="47"/>
  <c r="BF42" i="47" s="1"/>
  <c r="CY43" i="47"/>
  <c r="CY44" i="47" s="1"/>
  <c r="BC44" i="47"/>
  <c r="BN44" i="47"/>
  <c r="CQ44" i="47"/>
  <c r="AB53" i="47"/>
  <c r="AB57" i="47" s="1"/>
  <c r="AC53" i="47"/>
  <c r="AD53" i="47"/>
  <c r="AE53" i="47"/>
  <c r="AF53" i="47"/>
  <c r="AG53" i="47"/>
  <c r="AH53" i="47"/>
  <c r="AI53" i="47"/>
  <c r="AJ53" i="47"/>
  <c r="AJ57" i="47" s="1"/>
  <c r="AK53" i="47"/>
  <c r="AL53" i="47"/>
  <c r="AM53" i="47"/>
  <c r="AN53" i="47"/>
  <c r="AO53" i="47"/>
  <c r="AP53" i="47"/>
  <c r="AQ53" i="47"/>
  <c r="AR53" i="47"/>
  <c r="AR57" i="47" s="1"/>
  <c r="AS53" i="47"/>
  <c r="AT53" i="47"/>
  <c r="AU53" i="47"/>
  <c r="AV53" i="47"/>
  <c r="AW53" i="47"/>
  <c r="AX53" i="47"/>
  <c r="AY53" i="47"/>
  <c r="AZ53" i="47"/>
  <c r="AZ57" i="47" s="1"/>
  <c r="AZ58" i="47" s="1"/>
  <c r="BA53" i="47"/>
  <c r="BB53" i="47"/>
  <c r="BC53" i="47"/>
  <c r="BD53" i="47"/>
  <c r="BE53" i="47"/>
  <c r="BF53" i="47"/>
  <c r="BG53" i="47"/>
  <c r="BH53" i="47"/>
  <c r="BH57" i="47" s="1"/>
  <c r="BI53" i="47"/>
  <c r="BJ53" i="47"/>
  <c r="BK53" i="47"/>
  <c r="BL53" i="47"/>
  <c r="BM53" i="47"/>
  <c r="BN53" i="47"/>
  <c r="BO53" i="47"/>
  <c r="BP53" i="47"/>
  <c r="BP57" i="47" s="1"/>
  <c r="BQ53" i="47"/>
  <c r="BR53" i="47"/>
  <c r="BS53" i="47"/>
  <c r="BT53" i="47"/>
  <c r="BU53" i="47"/>
  <c r="BV53" i="47"/>
  <c r="BW53" i="47"/>
  <c r="BX53" i="47"/>
  <c r="BX57" i="47" s="1"/>
  <c r="BY53" i="47"/>
  <c r="BZ53" i="47"/>
  <c r="CA53" i="47"/>
  <c r="CB53" i="47"/>
  <c r="CC53" i="47"/>
  <c r="CD53" i="47"/>
  <c r="CE53" i="47"/>
  <c r="CF53" i="47"/>
  <c r="CF57" i="47" s="1"/>
  <c r="CF58" i="47" s="1"/>
  <c r="CG53" i="47"/>
  <c r="CH53" i="47"/>
  <c r="CI53" i="47"/>
  <c r="CJ53" i="47"/>
  <c r="CK53" i="47"/>
  <c r="CL53" i="47"/>
  <c r="CM53" i="47"/>
  <c r="CN53" i="47"/>
  <c r="CN57" i="47" s="1"/>
  <c r="CO53" i="47"/>
  <c r="CP53" i="47"/>
  <c r="CQ53" i="47"/>
  <c r="CR53" i="47"/>
  <c r="CS53" i="47"/>
  <c r="CT53" i="47"/>
  <c r="CU53" i="47"/>
  <c r="CV53" i="47"/>
  <c r="CV57" i="47" s="1"/>
  <c r="CW53" i="47"/>
  <c r="CX53" i="47"/>
  <c r="CY53" i="47"/>
  <c r="CZ53" i="47"/>
  <c r="DA53" i="47"/>
  <c r="DB53" i="47"/>
  <c r="DC53" i="47"/>
  <c r="AB54" i="47"/>
  <c r="AB56" i="47" s="1"/>
  <c r="AB58" i="47" s="1"/>
  <c r="AC54" i="47"/>
  <c r="AC56" i="47" s="1"/>
  <c r="AD54" i="47"/>
  <c r="AD56" i="47" s="1"/>
  <c r="AE54" i="47"/>
  <c r="AE56" i="47" s="1"/>
  <c r="AF54" i="47"/>
  <c r="AF56" i="47" s="1"/>
  <c r="AG54" i="47"/>
  <c r="AH54" i="47"/>
  <c r="AI54" i="47"/>
  <c r="AJ54" i="47"/>
  <c r="AJ56" i="47" s="1"/>
  <c r="AJ58" i="47" s="1"/>
  <c r="AK54" i="47"/>
  <c r="AK56" i="47" s="1"/>
  <c r="AL54" i="47"/>
  <c r="AL56" i="47" s="1"/>
  <c r="AM54" i="47"/>
  <c r="AN54" i="47"/>
  <c r="AN56" i="47" s="1"/>
  <c r="AO54" i="47"/>
  <c r="AP54" i="47"/>
  <c r="AQ54" i="47"/>
  <c r="AR54" i="47"/>
  <c r="AR56" i="47" s="1"/>
  <c r="AR58" i="47" s="1"/>
  <c r="AS54" i="47"/>
  <c r="AS56" i="47" s="1"/>
  <c r="AT54" i="47"/>
  <c r="AT56" i="47" s="1"/>
  <c r="AU54" i="47"/>
  <c r="AU56" i="47" s="1"/>
  <c r="AV54" i="47"/>
  <c r="AV56" i="47" s="1"/>
  <c r="AW54" i="47"/>
  <c r="AX54" i="47"/>
  <c r="AY54" i="47"/>
  <c r="AY56" i="47"/>
  <c r="AZ54" i="47"/>
  <c r="BA54" i="47"/>
  <c r="BA56" i="47" s="1"/>
  <c r="BB54" i="47"/>
  <c r="BB56" i="47" s="1"/>
  <c r="BC54" i="47"/>
  <c r="BC56" i="47" s="1"/>
  <c r="BD54" i="47"/>
  <c r="BD56" i="47" s="1"/>
  <c r="BE54" i="47"/>
  <c r="BF54" i="47"/>
  <c r="BF56" i="47" s="1"/>
  <c r="BG54" i="47"/>
  <c r="BH54" i="47"/>
  <c r="BI54" i="47"/>
  <c r="BJ54" i="47"/>
  <c r="BJ56" i="47" s="1"/>
  <c r="BK54" i="47"/>
  <c r="BK56" i="47" s="1"/>
  <c r="BL54" i="47"/>
  <c r="BL56" i="47" s="1"/>
  <c r="BM54" i="47"/>
  <c r="BN54" i="47"/>
  <c r="BN56" i="47" s="1"/>
  <c r="BO54" i="47"/>
  <c r="BO56" i="47" s="1"/>
  <c r="BP54" i="47"/>
  <c r="BQ54" i="47"/>
  <c r="BR54" i="47"/>
  <c r="BS54" i="47"/>
  <c r="BS56" i="47" s="1"/>
  <c r="BS58" i="47" s="1"/>
  <c r="BT54" i="47"/>
  <c r="BT56" i="47" s="1"/>
  <c r="BU54" i="47"/>
  <c r="BV54" i="47"/>
  <c r="BV56" i="47" s="1"/>
  <c r="BW54" i="47"/>
  <c r="BW56" i="47" s="1"/>
  <c r="BX54" i="47"/>
  <c r="BY54" i="47"/>
  <c r="BY56" i="47" s="1"/>
  <c r="BZ54" i="47"/>
  <c r="BZ56" i="47" s="1"/>
  <c r="CA54" i="47"/>
  <c r="CA56" i="47" s="1"/>
  <c r="CB54" i="47"/>
  <c r="CB56" i="47" s="1"/>
  <c r="CC54" i="47"/>
  <c r="CD54" i="47"/>
  <c r="CD56" i="47" s="1"/>
  <c r="CE54" i="47"/>
  <c r="CF54" i="47"/>
  <c r="CG54" i="47"/>
  <c r="CG56" i="47" s="1"/>
  <c r="CH54" i="47"/>
  <c r="CH56" i="47" s="1"/>
  <c r="CI54" i="47"/>
  <c r="CI56" i="47" s="1"/>
  <c r="CJ54" i="47"/>
  <c r="CJ56" i="47" s="1"/>
  <c r="CK54" i="47"/>
  <c r="CL54" i="47"/>
  <c r="CL56" i="47" s="1"/>
  <c r="CM54" i="47"/>
  <c r="CN54" i="47"/>
  <c r="CO54" i="47"/>
  <c r="CP54" i="47"/>
  <c r="CP56" i="47" s="1"/>
  <c r="CQ54" i="47"/>
  <c r="CQ56" i="47" s="1"/>
  <c r="CR54" i="47"/>
  <c r="CR56" i="47" s="1"/>
  <c r="CS54" i="47"/>
  <c r="CT54" i="47"/>
  <c r="CT56" i="47" s="1"/>
  <c r="CU54" i="47"/>
  <c r="CU56" i="47" s="1"/>
  <c r="CU58" i="47" s="1"/>
  <c r="CV54" i="47"/>
  <c r="CW54" i="47"/>
  <c r="CX54" i="47"/>
  <c r="CY54" i="47"/>
  <c r="CY56" i="47" s="1"/>
  <c r="CZ54" i="47"/>
  <c r="CZ56" i="47" s="1"/>
  <c r="DA54" i="47"/>
  <c r="DB54" i="47"/>
  <c r="DB56" i="47" s="1"/>
  <c r="DC54" i="47"/>
  <c r="DC56" i="47" s="1"/>
  <c r="AB55" i="47"/>
  <c r="AC55" i="47"/>
  <c r="AC57" i="47" s="1"/>
  <c r="AD55" i="47"/>
  <c r="AE55" i="47"/>
  <c r="AE57" i="47" s="1"/>
  <c r="AF55" i="47"/>
  <c r="AG55" i="47"/>
  <c r="AH55" i="47"/>
  <c r="AI55" i="47"/>
  <c r="AJ55" i="47"/>
  <c r="AK55" i="47"/>
  <c r="AL55" i="47"/>
  <c r="AM55" i="47"/>
  <c r="AN55" i="47"/>
  <c r="AO55" i="47"/>
  <c r="AP55" i="47"/>
  <c r="AQ55" i="47"/>
  <c r="AQ57" i="47" s="1"/>
  <c r="AQ58" i="47" s="1"/>
  <c r="AR55" i="47"/>
  <c r="AS55" i="47"/>
  <c r="AS57" i="47" s="1"/>
  <c r="AT55" i="47"/>
  <c r="AU55" i="47"/>
  <c r="AU57" i="47" s="1"/>
  <c r="AV55" i="47"/>
  <c r="AW55" i="47"/>
  <c r="AX55" i="47"/>
  <c r="AX57" i="47" s="1"/>
  <c r="AY55" i="47"/>
  <c r="AZ55" i="47"/>
  <c r="BA55" i="47"/>
  <c r="BB55" i="47"/>
  <c r="BC55" i="47"/>
  <c r="BC57" i="47" s="1"/>
  <c r="BD55" i="47"/>
  <c r="BE55" i="47"/>
  <c r="BF55" i="47"/>
  <c r="BF57" i="47" s="1"/>
  <c r="BG55" i="47"/>
  <c r="BG57" i="47" s="1"/>
  <c r="BH55" i="47"/>
  <c r="BI55" i="47"/>
  <c r="BI57" i="47" s="1"/>
  <c r="BJ55" i="47"/>
  <c r="BK55" i="47"/>
  <c r="BK57" i="47" s="1"/>
  <c r="BL55" i="47"/>
  <c r="BM55" i="47"/>
  <c r="BN55" i="47"/>
  <c r="BN57" i="47" s="1"/>
  <c r="BO55" i="47"/>
  <c r="BP55" i="47"/>
  <c r="BQ55" i="47"/>
  <c r="BR55" i="47"/>
  <c r="BS55" i="47"/>
  <c r="BT55" i="47"/>
  <c r="BU55" i="47"/>
  <c r="BV55" i="47"/>
  <c r="BV57" i="47" s="1"/>
  <c r="BW55" i="47"/>
  <c r="BW57" i="47" s="1"/>
  <c r="BX55" i="47"/>
  <c r="BY55" i="47"/>
  <c r="BY57" i="47" s="1"/>
  <c r="BZ55" i="47"/>
  <c r="CA55" i="47"/>
  <c r="CA57" i="47" s="1"/>
  <c r="CB55" i="47"/>
  <c r="CC55" i="47"/>
  <c r="CD55" i="47"/>
  <c r="CD57" i="47" s="1"/>
  <c r="CE55" i="47"/>
  <c r="CF55" i="47"/>
  <c r="CG55" i="47"/>
  <c r="CH55" i="47"/>
  <c r="CI55" i="47"/>
  <c r="CI57" i="47" s="1"/>
  <c r="CI58" i="47" s="1"/>
  <c r="CI60" i="47" s="1"/>
  <c r="CI61" i="47" s="1"/>
  <c r="CJ55" i="47"/>
  <c r="CK55" i="47"/>
  <c r="CK57" i="47" s="1"/>
  <c r="CL55" i="47"/>
  <c r="CL57" i="47" s="1"/>
  <c r="CM55" i="47"/>
  <c r="CM57" i="47" s="1"/>
  <c r="CN55" i="47"/>
  <c r="CO55" i="47"/>
  <c r="CO57" i="47" s="1"/>
  <c r="CP55" i="47"/>
  <c r="CP57" i="47" s="1"/>
  <c r="CP58" i="47" s="1"/>
  <c r="CQ55" i="47"/>
  <c r="CQ57" i="47" s="1"/>
  <c r="CQ58" i="47" s="1"/>
  <c r="CR55" i="47"/>
  <c r="CS55" i="47"/>
  <c r="CS57" i="47" s="1"/>
  <c r="CT55" i="47"/>
  <c r="CT57" i="47" s="1"/>
  <c r="CU55" i="47"/>
  <c r="CV55" i="47"/>
  <c r="CW55" i="47"/>
  <c r="CX55" i="47"/>
  <c r="CY55" i="47"/>
  <c r="CY57" i="47" s="1"/>
  <c r="CZ55" i="47"/>
  <c r="DA55" i="47"/>
  <c r="DA57" i="47" s="1"/>
  <c r="DB55" i="47"/>
  <c r="DB57" i="47" s="1"/>
  <c r="DC55" i="47"/>
  <c r="DC57" i="47" s="1"/>
  <c r="AG56" i="47"/>
  <c r="AH56" i="47"/>
  <c r="AI56" i="47"/>
  <c r="AM56" i="47"/>
  <c r="AO56" i="47"/>
  <c r="AP56" i="47"/>
  <c r="AQ56" i="47"/>
  <c r="AW56" i="47"/>
  <c r="AW58" i="47" s="1"/>
  <c r="AX56" i="47"/>
  <c r="AZ56" i="47"/>
  <c r="BE56" i="47"/>
  <c r="BG56" i="47"/>
  <c r="BH56" i="47"/>
  <c r="BI56" i="47"/>
  <c r="BI58" i="47" s="1"/>
  <c r="BM56" i="47"/>
  <c r="BP56" i="47"/>
  <c r="BQ56" i="47"/>
  <c r="BR56" i="47"/>
  <c r="BU56" i="47"/>
  <c r="BX56" i="47"/>
  <c r="CC56" i="47"/>
  <c r="CC58" i="47" s="1"/>
  <c r="CE56" i="47"/>
  <c r="CE58" i="47" s="1"/>
  <c r="CF56" i="47"/>
  <c r="CK56" i="47"/>
  <c r="CK58" i="47" s="1"/>
  <c r="CM56" i="47"/>
  <c r="CN56" i="47"/>
  <c r="CO56" i="47"/>
  <c r="CO58" i="47" s="1"/>
  <c r="CS56" i="47"/>
  <c r="CS58" i="47" s="1"/>
  <c r="CV56" i="47"/>
  <c r="CW56" i="47"/>
  <c r="CW58" i="47" s="1"/>
  <c r="CX56" i="47"/>
  <c r="DA56" i="47"/>
  <c r="DA58" i="47" s="1"/>
  <c r="AG57" i="47"/>
  <c r="AI57" i="47"/>
  <c r="AK57" i="47"/>
  <c r="AM57" i="47"/>
  <c r="AO57" i="47"/>
  <c r="AW57" i="47"/>
  <c r="AY57" i="47"/>
  <c r="BA57" i="47"/>
  <c r="BE57" i="47"/>
  <c r="BM57" i="47"/>
  <c r="BO57" i="47"/>
  <c r="BQ57" i="47"/>
  <c r="BS57" i="47"/>
  <c r="BU57" i="47"/>
  <c r="CC57" i="47"/>
  <c r="CE57" i="47"/>
  <c r="CG57" i="47"/>
  <c r="CU57" i="47"/>
  <c r="CW57" i="47"/>
  <c r="CX57" i="47"/>
  <c r="CX58" i="47" s="1"/>
  <c r="BA58" i="47"/>
  <c r="BY58" i="47"/>
  <c r="CA58" i="47"/>
  <c r="AM59" i="47"/>
  <c r="BC59" i="47"/>
  <c r="BN59" i="47"/>
  <c r="CI59" i="47"/>
  <c r="CY59" i="47"/>
  <c r="AC62" i="47"/>
  <c r="AE62" i="47"/>
  <c r="AE64" i="47" s="1"/>
  <c r="AF62" i="47"/>
  <c r="AF64" i="47" s="1"/>
  <c r="AH62" i="47"/>
  <c r="AH64" i="47" s="1"/>
  <c r="AI62" i="47"/>
  <c r="AI64" i="47" s="1"/>
  <c r="AJ62" i="47"/>
  <c r="AJ64" i="47" s="1"/>
  <c r="AK62" i="47"/>
  <c r="AM62" i="47"/>
  <c r="AN62" i="47"/>
  <c r="AN64" i="47" s="1"/>
  <c r="AO62" i="47"/>
  <c r="AP62" i="47"/>
  <c r="AP64" i="47" s="1"/>
  <c r="AR62" i="47"/>
  <c r="AR64" i="47" s="1"/>
  <c r="AS62" i="47"/>
  <c r="AS64" i="47" s="1"/>
  <c r="AU62" i="47"/>
  <c r="AU64" i="47" s="1"/>
  <c r="AV62" i="47"/>
  <c r="AV64" i="47" s="1"/>
  <c r="AW62" i="47"/>
  <c r="AW64" i="47" s="1"/>
  <c r="AX62" i="47"/>
  <c r="AX64" i="47" s="1"/>
  <c r="AZ62" i="47"/>
  <c r="AZ64" i="47" s="1"/>
  <c r="BA62" i="47"/>
  <c r="BC62" i="47"/>
  <c r="BD62" i="47"/>
  <c r="BD64" i="47" s="1"/>
  <c r="BE62" i="47"/>
  <c r="BE64" i="47" s="1"/>
  <c r="BF62" i="47"/>
  <c r="BF64" i="47" s="1"/>
  <c r="BH62" i="47"/>
  <c r="BH64" i="47" s="1"/>
  <c r="BI62" i="47"/>
  <c r="BK62" i="47"/>
  <c r="BK64" i="47" s="1"/>
  <c r="BL62" i="47"/>
  <c r="BL64" i="47" s="1"/>
  <c r="BM62" i="47"/>
  <c r="BM64" i="47" s="1"/>
  <c r="BN62" i="47"/>
  <c r="BN64" i="47" s="1"/>
  <c r="BP62" i="47"/>
  <c r="BP64" i="47" s="1"/>
  <c r="BQ62" i="47"/>
  <c r="BT62" i="47"/>
  <c r="BT64" i="47" s="1"/>
  <c r="BU62" i="47"/>
  <c r="BV62" i="47"/>
  <c r="BV64" i="47" s="1"/>
  <c r="BX62" i="47"/>
  <c r="BX64" i="47" s="1"/>
  <c r="CA62" i="47"/>
  <c r="CA64" i="47" s="1"/>
  <c r="CD62" i="47"/>
  <c r="CD64" i="47" s="1"/>
  <c r="CE62" i="47"/>
  <c r="CE64" i="47" s="1"/>
  <c r="CF62" i="47"/>
  <c r="CF64" i="47" s="1"/>
  <c r="CI62" i="47"/>
  <c r="CI64" i="47" s="1"/>
  <c r="CL62" i="47"/>
  <c r="CM62" i="47"/>
  <c r="CM64" i="47" s="1"/>
  <c r="CN62" i="47"/>
  <c r="CN64" i="47" s="1"/>
  <c r="CP62" i="47"/>
  <c r="CP64" i="47" s="1"/>
  <c r="CQ62" i="47"/>
  <c r="CQ64" i="47" s="1"/>
  <c r="CT62" i="47"/>
  <c r="CT64" i="47" s="1"/>
  <c r="CU62" i="47"/>
  <c r="CU64" i="47" s="1"/>
  <c r="CV62" i="47"/>
  <c r="CY62" i="47"/>
  <c r="CY64" i="47" s="1"/>
  <c r="CZ62" i="47"/>
  <c r="CZ64" i="47" s="1"/>
  <c r="DB62" i="47"/>
  <c r="DC62" i="47"/>
  <c r="DC64" i="47" s="1"/>
  <c r="AU63" i="47"/>
  <c r="AV63" i="47"/>
  <c r="BX63" i="47"/>
  <c r="AC64" i="47"/>
  <c r="AK64" i="47"/>
  <c r="AM64" i="47"/>
  <c r="AO64" i="47"/>
  <c r="BA64" i="47"/>
  <c r="BC64" i="47"/>
  <c r="BI64" i="47"/>
  <c r="BQ64" i="47"/>
  <c r="BU64" i="47"/>
  <c r="CL64" i="47"/>
  <c r="CV64" i="47"/>
  <c r="DB64" i="47"/>
  <c r="M235" i="44"/>
  <c r="N235" i="44"/>
  <c r="C230" i="44"/>
  <c r="H230" i="44"/>
  <c r="I230" i="44"/>
  <c r="C231" i="44"/>
  <c r="H231" i="44"/>
  <c r="I231" i="44"/>
  <c r="C232" i="44"/>
  <c r="H232" i="44"/>
  <c r="I232" i="44"/>
  <c r="C233" i="44"/>
  <c r="H233" i="44"/>
  <c r="I233" i="44"/>
  <c r="C234" i="44"/>
  <c r="H234" i="44"/>
  <c r="I234" i="44"/>
  <c r="C108" i="44"/>
  <c r="Q108" i="44" s="1"/>
  <c r="H108" i="44"/>
  <c r="V108" i="44" s="1"/>
  <c r="W108" i="44" s="1"/>
  <c r="I108" i="44"/>
  <c r="P108" i="44"/>
  <c r="C109" i="44"/>
  <c r="Q109" i="44" s="1"/>
  <c r="H109" i="44"/>
  <c r="V109" i="44" s="1"/>
  <c r="W109" i="44" s="1"/>
  <c r="I109" i="44"/>
  <c r="P109" i="44"/>
  <c r="C110" i="44"/>
  <c r="Q110" i="44" s="1"/>
  <c r="H110" i="44"/>
  <c r="V110" i="44" s="1"/>
  <c r="W110" i="44" s="1"/>
  <c r="I110" i="44"/>
  <c r="P110" i="44"/>
  <c r="C111" i="44"/>
  <c r="Q111" i="44" s="1"/>
  <c r="H111" i="44"/>
  <c r="V111" i="44" s="1"/>
  <c r="W111" i="44" s="1"/>
  <c r="I111" i="44"/>
  <c r="P111" i="44"/>
  <c r="C112" i="44"/>
  <c r="Q112" i="44" s="1"/>
  <c r="H112" i="44"/>
  <c r="V112" i="44" s="1"/>
  <c r="W112" i="44" s="1"/>
  <c r="I112" i="44"/>
  <c r="P112" i="44"/>
  <c r="C113" i="44"/>
  <c r="Q113" i="44" s="1"/>
  <c r="H113" i="44"/>
  <c r="V113" i="44" s="1"/>
  <c r="W113" i="44" s="1"/>
  <c r="I113" i="44"/>
  <c r="P113" i="44"/>
  <c r="C114" i="44"/>
  <c r="Q114" i="44" s="1"/>
  <c r="H114" i="44"/>
  <c r="V114" i="44" s="1"/>
  <c r="W114" i="44" s="1"/>
  <c r="I114" i="44"/>
  <c r="P114" i="44"/>
  <c r="C115" i="44"/>
  <c r="Q115" i="44" s="1"/>
  <c r="H115" i="44"/>
  <c r="V115" i="44" s="1"/>
  <c r="W115" i="44" s="1"/>
  <c r="I115" i="44"/>
  <c r="P115" i="44"/>
  <c r="C116" i="44"/>
  <c r="Q116" i="44" s="1"/>
  <c r="H116" i="44"/>
  <c r="V116" i="44" s="1"/>
  <c r="W116" i="44" s="1"/>
  <c r="I116" i="44"/>
  <c r="P116" i="44"/>
  <c r="C117" i="44"/>
  <c r="Q117" i="44" s="1"/>
  <c r="H117" i="44"/>
  <c r="V117" i="44" s="1"/>
  <c r="W117" i="44" s="1"/>
  <c r="I117" i="44"/>
  <c r="P117" i="44"/>
  <c r="C118" i="44"/>
  <c r="Q118" i="44" s="1"/>
  <c r="H118" i="44"/>
  <c r="V118" i="44" s="1"/>
  <c r="W118" i="44" s="1"/>
  <c r="I118" i="44"/>
  <c r="P118" i="44"/>
  <c r="C119" i="44"/>
  <c r="Q119" i="44" s="1"/>
  <c r="H119" i="44"/>
  <c r="V119" i="44" s="1"/>
  <c r="W119" i="44" s="1"/>
  <c r="I119" i="44"/>
  <c r="P119" i="44"/>
  <c r="C120" i="44"/>
  <c r="Q120" i="44" s="1"/>
  <c r="H120" i="44"/>
  <c r="V120" i="44" s="1"/>
  <c r="W120" i="44" s="1"/>
  <c r="I120" i="44"/>
  <c r="P120" i="44"/>
  <c r="C121" i="44"/>
  <c r="Q121" i="44" s="1"/>
  <c r="H121" i="44"/>
  <c r="V121" i="44" s="1"/>
  <c r="W121" i="44" s="1"/>
  <c r="I121" i="44"/>
  <c r="P121" i="44"/>
  <c r="C122" i="44"/>
  <c r="Q122" i="44" s="1"/>
  <c r="H122" i="44"/>
  <c r="V122" i="44" s="1"/>
  <c r="W122" i="44" s="1"/>
  <c r="I122" i="44"/>
  <c r="P122" i="44"/>
  <c r="C123" i="44"/>
  <c r="Q123" i="44" s="1"/>
  <c r="H123" i="44"/>
  <c r="V123" i="44" s="1"/>
  <c r="W123" i="44" s="1"/>
  <c r="I123" i="44"/>
  <c r="P123" i="44"/>
  <c r="C124" i="44"/>
  <c r="Q124" i="44" s="1"/>
  <c r="H124" i="44"/>
  <c r="V124" i="44" s="1"/>
  <c r="W124" i="44" s="1"/>
  <c r="I124" i="44"/>
  <c r="P124" i="44"/>
  <c r="C125" i="44"/>
  <c r="Q125" i="44" s="1"/>
  <c r="H125" i="44"/>
  <c r="V125" i="44" s="1"/>
  <c r="W125" i="44" s="1"/>
  <c r="I125" i="44"/>
  <c r="P125" i="44"/>
  <c r="C126" i="44"/>
  <c r="Q126" i="44" s="1"/>
  <c r="H126" i="44"/>
  <c r="V126" i="44" s="1"/>
  <c r="W126" i="44" s="1"/>
  <c r="I126" i="44"/>
  <c r="P126" i="44"/>
  <c r="C127" i="44"/>
  <c r="Q127" i="44" s="1"/>
  <c r="H127" i="44"/>
  <c r="V127" i="44" s="1"/>
  <c r="W127" i="44" s="1"/>
  <c r="I127" i="44"/>
  <c r="P127" i="44"/>
  <c r="C128" i="44"/>
  <c r="Q128" i="44" s="1"/>
  <c r="H128" i="44"/>
  <c r="V128" i="44" s="1"/>
  <c r="W128" i="44" s="1"/>
  <c r="I128" i="44"/>
  <c r="P128" i="44"/>
  <c r="C129" i="44"/>
  <c r="Q129" i="44" s="1"/>
  <c r="H129" i="44"/>
  <c r="V129" i="44" s="1"/>
  <c r="W129" i="44" s="1"/>
  <c r="I129" i="44"/>
  <c r="P129" i="44"/>
  <c r="C130" i="44"/>
  <c r="Q130" i="44" s="1"/>
  <c r="H130" i="44"/>
  <c r="V130" i="44" s="1"/>
  <c r="W130" i="44" s="1"/>
  <c r="I130" i="44"/>
  <c r="P130" i="44"/>
  <c r="C131" i="44"/>
  <c r="Q131" i="44" s="1"/>
  <c r="H131" i="44"/>
  <c r="V131" i="44" s="1"/>
  <c r="W131" i="44" s="1"/>
  <c r="I131" i="44"/>
  <c r="P131" i="44"/>
  <c r="C132" i="44"/>
  <c r="Q132" i="44" s="1"/>
  <c r="H132" i="44"/>
  <c r="V132" i="44" s="1"/>
  <c r="W132" i="44" s="1"/>
  <c r="I132" i="44"/>
  <c r="P132" i="44"/>
  <c r="C133" i="44"/>
  <c r="Q133" i="44" s="1"/>
  <c r="H133" i="44"/>
  <c r="V133" i="44" s="1"/>
  <c r="W133" i="44" s="1"/>
  <c r="I133" i="44"/>
  <c r="P133" i="44"/>
  <c r="C134" i="44"/>
  <c r="Q134" i="44" s="1"/>
  <c r="H134" i="44"/>
  <c r="V134" i="44" s="1"/>
  <c r="W134" i="44" s="1"/>
  <c r="I134" i="44"/>
  <c r="P134" i="44"/>
  <c r="C135" i="44"/>
  <c r="Q135" i="44" s="1"/>
  <c r="H135" i="44"/>
  <c r="V135" i="44" s="1"/>
  <c r="W135" i="44" s="1"/>
  <c r="I135" i="44"/>
  <c r="P135" i="44"/>
  <c r="C136" i="44"/>
  <c r="Q136" i="44" s="1"/>
  <c r="H136" i="44"/>
  <c r="V136" i="44" s="1"/>
  <c r="W136" i="44" s="1"/>
  <c r="I136" i="44"/>
  <c r="P136" i="44"/>
  <c r="C137" i="44"/>
  <c r="Q137" i="44" s="1"/>
  <c r="H137" i="44"/>
  <c r="V137" i="44" s="1"/>
  <c r="W137" i="44" s="1"/>
  <c r="I137" i="44"/>
  <c r="P137" i="44"/>
  <c r="C138" i="44"/>
  <c r="Q138" i="44" s="1"/>
  <c r="H138" i="44"/>
  <c r="V138" i="44" s="1"/>
  <c r="W138" i="44" s="1"/>
  <c r="I138" i="44"/>
  <c r="P138" i="44"/>
  <c r="C139" i="44"/>
  <c r="Q139" i="44" s="1"/>
  <c r="H139" i="44"/>
  <c r="V139" i="44" s="1"/>
  <c r="W139" i="44" s="1"/>
  <c r="I139" i="44"/>
  <c r="P139" i="44"/>
  <c r="C140" i="44"/>
  <c r="Q140" i="44" s="1"/>
  <c r="H140" i="44"/>
  <c r="V140" i="44" s="1"/>
  <c r="W140" i="44" s="1"/>
  <c r="I140" i="44"/>
  <c r="P140" i="44"/>
  <c r="C141" i="44"/>
  <c r="Q141" i="44" s="1"/>
  <c r="H141" i="44"/>
  <c r="V141" i="44" s="1"/>
  <c r="W141" i="44" s="1"/>
  <c r="I141" i="44"/>
  <c r="P141" i="44"/>
  <c r="C142" i="44"/>
  <c r="Q142" i="44" s="1"/>
  <c r="H142" i="44"/>
  <c r="V142" i="44" s="1"/>
  <c r="W142" i="44" s="1"/>
  <c r="I142" i="44"/>
  <c r="P142" i="44"/>
  <c r="C143" i="44"/>
  <c r="Q143" i="44" s="1"/>
  <c r="H143" i="44"/>
  <c r="V143" i="44" s="1"/>
  <c r="W143" i="44" s="1"/>
  <c r="I143" i="44"/>
  <c r="P143" i="44"/>
  <c r="C144" i="44"/>
  <c r="Q144" i="44" s="1"/>
  <c r="H144" i="44"/>
  <c r="V144" i="44" s="1"/>
  <c r="W144" i="44" s="1"/>
  <c r="I144" i="44"/>
  <c r="P144" i="44"/>
  <c r="C145" i="44"/>
  <c r="Q145" i="44" s="1"/>
  <c r="H145" i="44"/>
  <c r="V145" i="44" s="1"/>
  <c r="W145" i="44" s="1"/>
  <c r="I145" i="44"/>
  <c r="P145" i="44"/>
  <c r="C146" i="44"/>
  <c r="Q146" i="44" s="1"/>
  <c r="H146" i="44"/>
  <c r="V146" i="44" s="1"/>
  <c r="W146" i="44" s="1"/>
  <c r="I146" i="44"/>
  <c r="P146" i="44"/>
  <c r="C147" i="44"/>
  <c r="Q147" i="44" s="1"/>
  <c r="H147" i="44"/>
  <c r="V147" i="44" s="1"/>
  <c r="W147" i="44" s="1"/>
  <c r="I147" i="44"/>
  <c r="P147" i="44"/>
  <c r="C148" i="44"/>
  <c r="Q148" i="44" s="1"/>
  <c r="H148" i="44"/>
  <c r="V148" i="44" s="1"/>
  <c r="W148" i="44" s="1"/>
  <c r="I148" i="44"/>
  <c r="P148" i="44"/>
  <c r="C149" i="44"/>
  <c r="Q149" i="44" s="1"/>
  <c r="H149" i="44"/>
  <c r="V149" i="44" s="1"/>
  <c r="W149" i="44" s="1"/>
  <c r="I149" i="44"/>
  <c r="P149" i="44"/>
  <c r="C150" i="44"/>
  <c r="Q150" i="44" s="1"/>
  <c r="H150" i="44"/>
  <c r="V150" i="44" s="1"/>
  <c r="W150" i="44" s="1"/>
  <c r="I150" i="44"/>
  <c r="P150" i="44"/>
  <c r="C151" i="44"/>
  <c r="Q151" i="44" s="1"/>
  <c r="H151" i="44"/>
  <c r="V151" i="44" s="1"/>
  <c r="W151" i="44" s="1"/>
  <c r="I151" i="44"/>
  <c r="P151" i="44"/>
  <c r="C152" i="44"/>
  <c r="Q152" i="44" s="1"/>
  <c r="H152" i="44"/>
  <c r="V152" i="44" s="1"/>
  <c r="W152" i="44" s="1"/>
  <c r="I152" i="44"/>
  <c r="P152" i="44"/>
  <c r="C153" i="44"/>
  <c r="Q153" i="44" s="1"/>
  <c r="H153" i="44"/>
  <c r="V153" i="44" s="1"/>
  <c r="W153" i="44" s="1"/>
  <c r="I153" i="44"/>
  <c r="P153" i="44"/>
  <c r="C154" i="44"/>
  <c r="Q154" i="44" s="1"/>
  <c r="H154" i="44"/>
  <c r="V154" i="44" s="1"/>
  <c r="W154" i="44" s="1"/>
  <c r="I154" i="44"/>
  <c r="P154" i="44"/>
  <c r="C155" i="44"/>
  <c r="Q155" i="44" s="1"/>
  <c r="H155" i="44"/>
  <c r="V155" i="44" s="1"/>
  <c r="W155" i="44" s="1"/>
  <c r="I155" i="44"/>
  <c r="P155" i="44"/>
  <c r="C156" i="44"/>
  <c r="Q156" i="44" s="1"/>
  <c r="H156" i="44"/>
  <c r="V156" i="44" s="1"/>
  <c r="W156" i="44" s="1"/>
  <c r="I156" i="44"/>
  <c r="P156" i="44"/>
  <c r="C157" i="44"/>
  <c r="Q157" i="44" s="1"/>
  <c r="H157" i="44"/>
  <c r="V157" i="44" s="1"/>
  <c r="W157" i="44" s="1"/>
  <c r="I157" i="44"/>
  <c r="P157" i="44"/>
  <c r="C158" i="44"/>
  <c r="Q158" i="44" s="1"/>
  <c r="H158" i="44"/>
  <c r="V158" i="44" s="1"/>
  <c r="W158" i="44" s="1"/>
  <c r="I158" i="44"/>
  <c r="P158" i="44"/>
  <c r="C159" i="44"/>
  <c r="Q159" i="44" s="1"/>
  <c r="H159" i="44"/>
  <c r="V159" i="44" s="1"/>
  <c r="W159" i="44" s="1"/>
  <c r="I159" i="44"/>
  <c r="P159" i="44"/>
  <c r="C160" i="44"/>
  <c r="Q160" i="44" s="1"/>
  <c r="H160" i="44"/>
  <c r="V160" i="44" s="1"/>
  <c r="W160" i="44" s="1"/>
  <c r="I160" i="44"/>
  <c r="P160" i="44"/>
  <c r="C161" i="44"/>
  <c r="Q161" i="44" s="1"/>
  <c r="H161" i="44"/>
  <c r="V161" i="44" s="1"/>
  <c r="W161" i="44" s="1"/>
  <c r="I161" i="44"/>
  <c r="P161" i="44"/>
  <c r="C162" i="44"/>
  <c r="Q162" i="44" s="1"/>
  <c r="H162" i="44"/>
  <c r="V162" i="44" s="1"/>
  <c r="W162" i="44" s="1"/>
  <c r="I162" i="44"/>
  <c r="P162" i="44"/>
  <c r="C163" i="44"/>
  <c r="Q163" i="44" s="1"/>
  <c r="H163" i="44"/>
  <c r="V163" i="44" s="1"/>
  <c r="W163" i="44" s="1"/>
  <c r="I163" i="44"/>
  <c r="P163" i="44"/>
  <c r="C164" i="44"/>
  <c r="Q164" i="44" s="1"/>
  <c r="H164" i="44"/>
  <c r="V164" i="44" s="1"/>
  <c r="W164" i="44" s="1"/>
  <c r="I164" i="44"/>
  <c r="P164" i="44"/>
  <c r="C165" i="44"/>
  <c r="Q165" i="44" s="1"/>
  <c r="H165" i="44"/>
  <c r="V165" i="44" s="1"/>
  <c r="W165" i="44" s="1"/>
  <c r="I165" i="44"/>
  <c r="P165" i="44"/>
  <c r="C166" i="44"/>
  <c r="Q166" i="44" s="1"/>
  <c r="H166" i="44"/>
  <c r="V166" i="44" s="1"/>
  <c r="W166" i="44" s="1"/>
  <c r="I166" i="44"/>
  <c r="P166" i="44"/>
  <c r="C167" i="44"/>
  <c r="Q167" i="44" s="1"/>
  <c r="H167" i="44"/>
  <c r="V167" i="44" s="1"/>
  <c r="W167" i="44" s="1"/>
  <c r="I167" i="44"/>
  <c r="P167" i="44"/>
  <c r="C168" i="44"/>
  <c r="Q168" i="44" s="1"/>
  <c r="H168" i="44"/>
  <c r="V168" i="44" s="1"/>
  <c r="W168" i="44" s="1"/>
  <c r="I168" i="44"/>
  <c r="P168" i="44"/>
  <c r="C169" i="44"/>
  <c r="Q169" i="44" s="1"/>
  <c r="H169" i="44"/>
  <c r="V169" i="44" s="1"/>
  <c r="W169" i="44" s="1"/>
  <c r="I169" i="44"/>
  <c r="P169" i="44"/>
  <c r="C170" i="44"/>
  <c r="Q170" i="44" s="1"/>
  <c r="H170" i="44"/>
  <c r="V170" i="44" s="1"/>
  <c r="W170" i="44" s="1"/>
  <c r="I170" i="44"/>
  <c r="P170" i="44"/>
  <c r="C171" i="44"/>
  <c r="Q171" i="44" s="1"/>
  <c r="H171" i="44"/>
  <c r="V171" i="44" s="1"/>
  <c r="W171" i="44" s="1"/>
  <c r="I171" i="44"/>
  <c r="P171" i="44"/>
  <c r="C172" i="44"/>
  <c r="Q172" i="44" s="1"/>
  <c r="H172" i="44"/>
  <c r="V172" i="44" s="1"/>
  <c r="W172" i="44" s="1"/>
  <c r="I172" i="44"/>
  <c r="P172" i="44"/>
  <c r="C173" i="44"/>
  <c r="Q173" i="44" s="1"/>
  <c r="H173" i="44"/>
  <c r="V173" i="44" s="1"/>
  <c r="W173" i="44" s="1"/>
  <c r="I173" i="44"/>
  <c r="P173" i="44"/>
  <c r="C174" i="44"/>
  <c r="Q174" i="44" s="1"/>
  <c r="H174" i="44"/>
  <c r="V174" i="44" s="1"/>
  <c r="W174" i="44" s="1"/>
  <c r="I174" i="44"/>
  <c r="P174" i="44"/>
  <c r="C175" i="44"/>
  <c r="Q175" i="44" s="1"/>
  <c r="H175" i="44"/>
  <c r="V175" i="44" s="1"/>
  <c r="W175" i="44" s="1"/>
  <c r="I175" i="44"/>
  <c r="P175" i="44"/>
  <c r="C176" i="44"/>
  <c r="Q176" i="44" s="1"/>
  <c r="H176" i="44"/>
  <c r="V176" i="44" s="1"/>
  <c r="W176" i="44" s="1"/>
  <c r="I176" i="44"/>
  <c r="P176" i="44"/>
  <c r="C177" i="44"/>
  <c r="Q177" i="44" s="1"/>
  <c r="H177" i="44"/>
  <c r="V177" i="44" s="1"/>
  <c r="W177" i="44" s="1"/>
  <c r="I177" i="44"/>
  <c r="P177" i="44"/>
  <c r="C178" i="44"/>
  <c r="Q178" i="44" s="1"/>
  <c r="H178" i="44"/>
  <c r="V178" i="44" s="1"/>
  <c r="W178" i="44" s="1"/>
  <c r="I178" i="44"/>
  <c r="P178" i="44"/>
  <c r="C179" i="44"/>
  <c r="Q179" i="44" s="1"/>
  <c r="H179" i="44"/>
  <c r="V179" i="44" s="1"/>
  <c r="W179" i="44" s="1"/>
  <c r="I179" i="44"/>
  <c r="P179" i="44"/>
  <c r="C180" i="44"/>
  <c r="Q180" i="44" s="1"/>
  <c r="H180" i="44"/>
  <c r="V180" i="44" s="1"/>
  <c r="W180" i="44" s="1"/>
  <c r="I180" i="44"/>
  <c r="P180" i="44"/>
  <c r="C181" i="44"/>
  <c r="Q181" i="44" s="1"/>
  <c r="H181" i="44"/>
  <c r="V181" i="44" s="1"/>
  <c r="W181" i="44" s="1"/>
  <c r="I181" i="44"/>
  <c r="P181" i="44"/>
  <c r="C182" i="44"/>
  <c r="Q182" i="44" s="1"/>
  <c r="H182" i="44"/>
  <c r="V182" i="44" s="1"/>
  <c r="W182" i="44" s="1"/>
  <c r="I182" i="44"/>
  <c r="P182" i="44"/>
  <c r="C183" i="44"/>
  <c r="Q183" i="44" s="1"/>
  <c r="H183" i="44"/>
  <c r="V183" i="44" s="1"/>
  <c r="W183" i="44" s="1"/>
  <c r="I183" i="44"/>
  <c r="P183" i="44"/>
  <c r="C184" i="44"/>
  <c r="Q184" i="44" s="1"/>
  <c r="H184" i="44"/>
  <c r="V184" i="44" s="1"/>
  <c r="W184" i="44" s="1"/>
  <c r="I184" i="44"/>
  <c r="P184" i="44"/>
  <c r="C185" i="44"/>
  <c r="Q185" i="44" s="1"/>
  <c r="H185" i="44"/>
  <c r="V185" i="44" s="1"/>
  <c r="W185" i="44" s="1"/>
  <c r="I185" i="44"/>
  <c r="P185" i="44"/>
  <c r="C186" i="44"/>
  <c r="Q186" i="44" s="1"/>
  <c r="H186" i="44"/>
  <c r="V186" i="44" s="1"/>
  <c r="W186" i="44" s="1"/>
  <c r="I186" i="44"/>
  <c r="P186" i="44"/>
  <c r="C187" i="44"/>
  <c r="Q187" i="44" s="1"/>
  <c r="H187" i="44"/>
  <c r="V187" i="44" s="1"/>
  <c r="W187" i="44" s="1"/>
  <c r="I187" i="44"/>
  <c r="P187" i="44"/>
  <c r="C188" i="44"/>
  <c r="Q188" i="44" s="1"/>
  <c r="H188" i="44"/>
  <c r="V188" i="44" s="1"/>
  <c r="W188" i="44" s="1"/>
  <c r="I188" i="44"/>
  <c r="P188" i="44"/>
  <c r="C189" i="44"/>
  <c r="Q189" i="44" s="1"/>
  <c r="H189" i="44"/>
  <c r="V189" i="44" s="1"/>
  <c r="W189" i="44" s="1"/>
  <c r="I189" i="44"/>
  <c r="P189" i="44"/>
  <c r="C190" i="44"/>
  <c r="Q190" i="44" s="1"/>
  <c r="H190" i="44"/>
  <c r="V190" i="44" s="1"/>
  <c r="W190" i="44" s="1"/>
  <c r="I190" i="44"/>
  <c r="P190" i="44"/>
  <c r="C191" i="44"/>
  <c r="Q191" i="44" s="1"/>
  <c r="H191" i="44"/>
  <c r="V191" i="44" s="1"/>
  <c r="W191" i="44" s="1"/>
  <c r="I191" i="44"/>
  <c r="P191" i="44"/>
  <c r="C192" i="44"/>
  <c r="Q192" i="44" s="1"/>
  <c r="H192" i="44"/>
  <c r="V192" i="44" s="1"/>
  <c r="W192" i="44" s="1"/>
  <c r="I192" i="44"/>
  <c r="P192" i="44"/>
  <c r="C193" i="44"/>
  <c r="Q193" i="44" s="1"/>
  <c r="H193" i="44"/>
  <c r="V193" i="44" s="1"/>
  <c r="W193" i="44" s="1"/>
  <c r="I193" i="44"/>
  <c r="P193" i="44"/>
  <c r="C194" i="44"/>
  <c r="Q194" i="44" s="1"/>
  <c r="H194" i="44"/>
  <c r="V194" i="44" s="1"/>
  <c r="W194" i="44" s="1"/>
  <c r="I194" i="44"/>
  <c r="P194" i="44"/>
  <c r="C195" i="44"/>
  <c r="Q195" i="44" s="1"/>
  <c r="H195" i="44"/>
  <c r="V195" i="44" s="1"/>
  <c r="W195" i="44" s="1"/>
  <c r="I195" i="44"/>
  <c r="P195" i="44"/>
  <c r="C196" i="44"/>
  <c r="Q196" i="44" s="1"/>
  <c r="H196" i="44"/>
  <c r="V196" i="44" s="1"/>
  <c r="W196" i="44" s="1"/>
  <c r="I196" i="44"/>
  <c r="P196" i="44"/>
  <c r="C197" i="44"/>
  <c r="Q197" i="44" s="1"/>
  <c r="H197" i="44"/>
  <c r="V197" i="44" s="1"/>
  <c r="W197" i="44" s="1"/>
  <c r="I197" i="44"/>
  <c r="P197" i="44"/>
  <c r="C198" i="44"/>
  <c r="Q198" i="44" s="1"/>
  <c r="H198" i="44"/>
  <c r="V198" i="44" s="1"/>
  <c r="W198" i="44" s="1"/>
  <c r="I198" i="44"/>
  <c r="P198" i="44"/>
  <c r="C199" i="44"/>
  <c r="Q199" i="44" s="1"/>
  <c r="H199" i="44"/>
  <c r="V199" i="44" s="1"/>
  <c r="W199" i="44" s="1"/>
  <c r="I199" i="44"/>
  <c r="P199" i="44"/>
  <c r="C200" i="44"/>
  <c r="Q200" i="44" s="1"/>
  <c r="H200" i="44"/>
  <c r="V200" i="44" s="1"/>
  <c r="W200" i="44" s="1"/>
  <c r="I200" i="44"/>
  <c r="P200" i="44"/>
  <c r="C201" i="44"/>
  <c r="Q201" i="44" s="1"/>
  <c r="H201" i="44"/>
  <c r="V201" i="44" s="1"/>
  <c r="W201" i="44" s="1"/>
  <c r="I201" i="44"/>
  <c r="P201" i="44"/>
  <c r="C202" i="44"/>
  <c r="Q202" i="44" s="1"/>
  <c r="H202" i="44"/>
  <c r="V202" i="44" s="1"/>
  <c r="W202" i="44" s="1"/>
  <c r="I202" i="44"/>
  <c r="P202" i="44"/>
  <c r="C203" i="44"/>
  <c r="Q203" i="44" s="1"/>
  <c r="H203" i="44"/>
  <c r="V203" i="44" s="1"/>
  <c r="W203" i="44" s="1"/>
  <c r="I203" i="44"/>
  <c r="P203" i="44"/>
  <c r="C204" i="44"/>
  <c r="Q204" i="44" s="1"/>
  <c r="H204" i="44"/>
  <c r="V204" i="44" s="1"/>
  <c r="W204" i="44" s="1"/>
  <c r="I204" i="44"/>
  <c r="P204" i="44"/>
  <c r="C205" i="44"/>
  <c r="Q205" i="44" s="1"/>
  <c r="H205" i="44"/>
  <c r="V205" i="44" s="1"/>
  <c r="W205" i="44" s="1"/>
  <c r="I205" i="44"/>
  <c r="P205" i="44"/>
  <c r="C206" i="44"/>
  <c r="Q206" i="44" s="1"/>
  <c r="H206" i="44"/>
  <c r="V206" i="44" s="1"/>
  <c r="W206" i="44" s="1"/>
  <c r="I206" i="44"/>
  <c r="P206" i="44"/>
  <c r="C207" i="44"/>
  <c r="Q207" i="44" s="1"/>
  <c r="H207" i="44"/>
  <c r="V207" i="44" s="1"/>
  <c r="W207" i="44" s="1"/>
  <c r="I207" i="44"/>
  <c r="P207" i="44"/>
  <c r="J230" i="44"/>
  <c r="J231" i="44"/>
  <c r="J232" i="44"/>
  <c r="J233" i="44"/>
  <c r="J234" i="44"/>
  <c r="J108" i="68"/>
  <c r="J108" i="44" s="1"/>
  <c r="J109" i="68"/>
  <c r="J109" i="44" s="1"/>
  <c r="J110" i="68"/>
  <c r="J110" i="44" s="1"/>
  <c r="J111" i="68"/>
  <c r="J111" i="44" s="1"/>
  <c r="J112" i="68"/>
  <c r="J112" i="44" s="1"/>
  <c r="J113" i="68"/>
  <c r="J113" i="44" s="1"/>
  <c r="J114" i="68"/>
  <c r="J114" i="44" s="1"/>
  <c r="J115" i="68"/>
  <c r="J115" i="44" s="1"/>
  <c r="J116" i="68"/>
  <c r="J116" i="44" s="1"/>
  <c r="J117" i="68"/>
  <c r="J117" i="44" s="1"/>
  <c r="J118" i="68"/>
  <c r="J118" i="44" s="1"/>
  <c r="J119" i="68"/>
  <c r="J119" i="44" s="1"/>
  <c r="J120" i="68"/>
  <c r="J120" i="44" s="1"/>
  <c r="J121" i="68"/>
  <c r="J121" i="44" s="1"/>
  <c r="J122" i="68"/>
  <c r="J122" i="44" s="1"/>
  <c r="J123" i="68"/>
  <c r="J123" i="44" s="1"/>
  <c r="J124" i="68"/>
  <c r="J124" i="44" s="1"/>
  <c r="K124" i="44" s="1"/>
  <c r="L124" i="44" s="1"/>
  <c r="J125" i="68"/>
  <c r="J125" i="44" s="1"/>
  <c r="J126" i="68"/>
  <c r="J126" i="44" s="1"/>
  <c r="J127" i="68"/>
  <c r="J127" i="44" s="1"/>
  <c r="J128" i="68"/>
  <c r="J128" i="44" s="1"/>
  <c r="J129" i="68"/>
  <c r="J129" i="44" s="1"/>
  <c r="J130" i="68"/>
  <c r="J130" i="44" s="1"/>
  <c r="J131" i="68"/>
  <c r="J131" i="44" s="1"/>
  <c r="J132" i="68"/>
  <c r="J132" i="44" s="1"/>
  <c r="J133" i="68"/>
  <c r="J133" i="44" s="1"/>
  <c r="J134" i="68"/>
  <c r="J134" i="44" s="1"/>
  <c r="J135" i="68"/>
  <c r="J135" i="44" s="1"/>
  <c r="J136" i="68"/>
  <c r="J136" i="44" s="1"/>
  <c r="J137" i="68"/>
  <c r="J137" i="44" s="1"/>
  <c r="J138" i="68"/>
  <c r="J138" i="44" s="1"/>
  <c r="J139" i="68"/>
  <c r="J139" i="44" s="1"/>
  <c r="J140" i="68"/>
  <c r="J140" i="44" s="1"/>
  <c r="J141" i="68"/>
  <c r="J141" i="44" s="1"/>
  <c r="J142" i="68"/>
  <c r="J142" i="44" s="1"/>
  <c r="J143" i="68"/>
  <c r="J143" i="44" s="1"/>
  <c r="J144" i="68"/>
  <c r="J144" i="44" s="1"/>
  <c r="J145" i="68"/>
  <c r="J145" i="44" s="1"/>
  <c r="J146" i="68"/>
  <c r="J146" i="44" s="1"/>
  <c r="J147" i="68"/>
  <c r="J147" i="44" s="1"/>
  <c r="J148" i="68"/>
  <c r="J148" i="44" s="1"/>
  <c r="J149" i="68"/>
  <c r="J149" i="44" s="1"/>
  <c r="K149" i="44" s="1"/>
  <c r="L149" i="44" s="1"/>
  <c r="J150" i="68"/>
  <c r="J150" i="44" s="1"/>
  <c r="J151" i="68"/>
  <c r="J151" i="44" s="1"/>
  <c r="J152" i="68"/>
  <c r="J152" i="44" s="1"/>
  <c r="J153" i="68"/>
  <c r="J153" i="44" s="1"/>
  <c r="J154" i="68"/>
  <c r="J154" i="44" s="1"/>
  <c r="J155" i="68"/>
  <c r="J155" i="44" s="1"/>
  <c r="J156" i="68"/>
  <c r="J156" i="44" s="1"/>
  <c r="J157" i="68"/>
  <c r="J157" i="44" s="1"/>
  <c r="J158" i="68"/>
  <c r="J158" i="44" s="1"/>
  <c r="J159" i="68"/>
  <c r="J159" i="44" s="1"/>
  <c r="J160" i="68"/>
  <c r="J160" i="44" s="1"/>
  <c r="J161" i="68"/>
  <c r="J161" i="44" s="1"/>
  <c r="J162" i="68"/>
  <c r="J162" i="44" s="1"/>
  <c r="J163" i="68"/>
  <c r="J163" i="44" s="1"/>
  <c r="K163" i="44" s="1"/>
  <c r="L163" i="44" s="1"/>
  <c r="J164" i="68"/>
  <c r="J164" i="44" s="1"/>
  <c r="J165" i="68"/>
  <c r="J165" i="44" s="1"/>
  <c r="K165" i="44" s="1"/>
  <c r="L165" i="44" s="1"/>
  <c r="J166" i="68"/>
  <c r="J166" i="44" s="1"/>
  <c r="J167" i="68"/>
  <c r="J167" i="44" s="1"/>
  <c r="J168" i="68"/>
  <c r="J168" i="44" s="1"/>
  <c r="J169" i="68"/>
  <c r="J169" i="44" s="1"/>
  <c r="J170" i="68"/>
  <c r="J170" i="44" s="1"/>
  <c r="J171" i="68"/>
  <c r="J171" i="44" s="1"/>
  <c r="J172" i="68"/>
  <c r="J172" i="44" s="1"/>
  <c r="J173" i="68"/>
  <c r="J173" i="44" s="1"/>
  <c r="J174" i="68"/>
  <c r="J174" i="44" s="1"/>
  <c r="J175" i="68"/>
  <c r="J175" i="44" s="1"/>
  <c r="J176" i="68"/>
  <c r="J176" i="44" s="1"/>
  <c r="J177" i="68"/>
  <c r="J177" i="44" s="1"/>
  <c r="J178" i="68"/>
  <c r="J178" i="44" s="1"/>
  <c r="J179" i="68"/>
  <c r="J179" i="44" s="1"/>
  <c r="J180" i="68"/>
  <c r="J180" i="44" s="1"/>
  <c r="J181" i="68"/>
  <c r="J181" i="44" s="1"/>
  <c r="J182" i="68"/>
  <c r="J182" i="44" s="1"/>
  <c r="J183" i="68"/>
  <c r="J183" i="44" s="1"/>
  <c r="J184" i="68"/>
  <c r="J184" i="44" s="1"/>
  <c r="K184" i="44" s="1"/>
  <c r="L184" i="44" s="1"/>
  <c r="J185" i="68"/>
  <c r="J185" i="44" s="1"/>
  <c r="J186" i="68"/>
  <c r="J186" i="44" s="1"/>
  <c r="J187" i="68"/>
  <c r="J187" i="44" s="1"/>
  <c r="J188" i="68"/>
  <c r="J188" i="44" s="1"/>
  <c r="J189" i="68"/>
  <c r="J189" i="44" s="1"/>
  <c r="J190" i="68"/>
  <c r="J190" i="44" s="1"/>
  <c r="J191" i="68"/>
  <c r="J191" i="44" s="1"/>
  <c r="J192" i="68"/>
  <c r="J192" i="44" s="1"/>
  <c r="J193" i="68"/>
  <c r="J193" i="44" s="1"/>
  <c r="J194" i="68"/>
  <c r="J194" i="44" s="1"/>
  <c r="K194" i="44" s="1"/>
  <c r="L194" i="44" s="1"/>
  <c r="J195" i="68"/>
  <c r="J195" i="44" s="1"/>
  <c r="J196" i="68"/>
  <c r="J196" i="44" s="1"/>
  <c r="J197" i="68"/>
  <c r="J197" i="44" s="1"/>
  <c r="J198" i="68"/>
  <c r="J198" i="44" s="1"/>
  <c r="K198" i="44" s="1"/>
  <c r="L198" i="44" s="1"/>
  <c r="J199" i="68"/>
  <c r="J199" i="44" s="1"/>
  <c r="J200" i="68"/>
  <c r="J200" i="44" s="1"/>
  <c r="J201" i="68"/>
  <c r="J201" i="44" s="1"/>
  <c r="J202" i="68"/>
  <c r="J202" i="44" s="1"/>
  <c r="J203" i="68"/>
  <c r="J203" i="44" s="1"/>
  <c r="J204" i="68"/>
  <c r="J204" i="44" s="1"/>
  <c r="J205" i="68"/>
  <c r="J205" i="44" s="1"/>
  <c r="K205" i="44" s="1"/>
  <c r="L205" i="44" s="1"/>
  <c r="J206" i="68"/>
  <c r="J206" i="44" s="1"/>
  <c r="J207" i="68"/>
  <c r="J207" i="44" s="1"/>
  <c r="G29" i="45"/>
  <c r="G25" i="45"/>
  <c r="G9" i="45"/>
  <c r="G5" i="45"/>
  <c r="BF10" i="45"/>
  <c r="BG10" i="45"/>
  <c r="BG11" i="45" s="1"/>
  <c r="BH10" i="45"/>
  <c r="BH11" i="45" s="1"/>
  <c r="BI10" i="45"/>
  <c r="BJ10" i="45"/>
  <c r="BK10" i="45"/>
  <c r="BL10" i="45"/>
  <c r="BL11" i="45"/>
  <c r="BL18" i="45" s="1"/>
  <c r="BL19" i="45" s="1"/>
  <c r="BM10" i="45"/>
  <c r="BM11" i="45" s="1"/>
  <c r="BN10" i="45"/>
  <c r="BO10" i="45"/>
  <c r="BP10" i="45"/>
  <c r="BP11" i="45" s="1"/>
  <c r="BQ10" i="45"/>
  <c r="BR10" i="45"/>
  <c r="BR11" i="45" s="1"/>
  <c r="BS10" i="45"/>
  <c r="BS11" i="45" s="1"/>
  <c r="BS18" i="45" s="1"/>
  <c r="BS19" i="45" s="1"/>
  <c r="BS21" i="45" s="1"/>
  <c r="BT10" i="45"/>
  <c r="BT11" i="45" s="1"/>
  <c r="BU10" i="45"/>
  <c r="BU11" i="45" s="1"/>
  <c r="BV10" i="45"/>
  <c r="BW10" i="45"/>
  <c r="BW11" i="45" s="1"/>
  <c r="BX10" i="45"/>
  <c r="BX11" i="45" s="1"/>
  <c r="BY10" i="45"/>
  <c r="BZ10" i="45"/>
  <c r="BZ11" i="45" s="1"/>
  <c r="BZ18" i="45" s="1"/>
  <c r="BZ19" i="45" s="1"/>
  <c r="BZ21" i="45" s="1"/>
  <c r="CA10" i="45"/>
  <c r="CA11" i="45" s="1"/>
  <c r="CB10" i="45"/>
  <c r="CB11" i="45" s="1"/>
  <c r="CC10" i="45"/>
  <c r="CC11" i="45" s="1"/>
  <c r="CD10" i="45"/>
  <c r="CE10" i="45"/>
  <c r="CF10" i="45"/>
  <c r="CF11" i="45" s="1"/>
  <c r="CG10" i="45"/>
  <c r="CH10" i="45"/>
  <c r="CH11" i="45" s="1"/>
  <c r="CH18" i="45" s="1"/>
  <c r="CH19" i="45" s="1"/>
  <c r="CH21" i="45" s="1"/>
  <c r="CI10" i="45"/>
  <c r="CJ10" i="45"/>
  <c r="CJ11" i="45" s="1"/>
  <c r="CK10" i="45"/>
  <c r="CK11" i="45" s="1"/>
  <c r="CL10" i="45"/>
  <c r="CM10" i="45"/>
  <c r="CM11" i="45" s="1"/>
  <c r="CN10" i="45"/>
  <c r="CN11" i="45" s="1"/>
  <c r="CO10" i="45"/>
  <c r="CO11" i="45" s="1"/>
  <c r="CP10" i="45"/>
  <c r="CQ10" i="45"/>
  <c r="CQ11" i="45" s="1"/>
  <c r="CQ18" i="45" s="1"/>
  <c r="CQ19" i="45" s="1"/>
  <c r="CQ21" i="45" s="1"/>
  <c r="CR10" i="45"/>
  <c r="CR11" i="45" s="1"/>
  <c r="CR18" i="45" s="1"/>
  <c r="CR19" i="45" s="1"/>
  <c r="CS10" i="45"/>
  <c r="CS11" i="45" s="1"/>
  <c r="CT10" i="45"/>
  <c r="CU10" i="45"/>
  <c r="CU11" i="45" s="1"/>
  <c r="CU20" i="45" s="1"/>
  <c r="CV10" i="45"/>
  <c r="CV11" i="45" s="1"/>
  <c r="CW10" i="45"/>
  <c r="CX10" i="45"/>
  <c r="CX11" i="45" s="1"/>
  <c r="CY10" i="45"/>
  <c r="CZ10" i="45"/>
  <c r="CZ11" i="45"/>
  <c r="DA10" i="45"/>
  <c r="DA11" i="45" s="1"/>
  <c r="DB10" i="45"/>
  <c r="DB11" i="45" s="1"/>
  <c r="DC10" i="45"/>
  <c r="DC11" i="45" s="1"/>
  <c r="DD10" i="45"/>
  <c r="DD11" i="45" s="1"/>
  <c r="DE10" i="45"/>
  <c r="DF10" i="45"/>
  <c r="DG10" i="45"/>
  <c r="DH10" i="45"/>
  <c r="DH11" i="45" s="1"/>
  <c r="DH18" i="45" s="1"/>
  <c r="DH19" i="45" s="1"/>
  <c r="DH21" i="45" s="1"/>
  <c r="DI10" i="45"/>
  <c r="DI11" i="45" s="1"/>
  <c r="DJ10" i="45"/>
  <c r="DK10" i="45"/>
  <c r="DL10" i="45"/>
  <c r="DL11" i="45" s="1"/>
  <c r="DM10" i="45"/>
  <c r="DN10" i="45"/>
  <c r="DN11" i="45" s="1"/>
  <c r="DO10" i="45"/>
  <c r="DO11" i="45" s="1"/>
  <c r="DO18" i="45" s="1"/>
  <c r="DO19" i="45" s="1"/>
  <c r="DO21" i="45" s="1"/>
  <c r="DP10" i="45"/>
  <c r="DP11" i="45" s="1"/>
  <c r="DQ10" i="45"/>
  <c r="DQ11" i="45" s="1"/>
  <c r="DR10" i="45"/>
  <c r="DR11" i="45" s="1"/>
  <c r="DS10" i="45"/>
  <c r="DS11" i="45" s="1"/>
  <c r="DT10" i="45"/>
  <c r="DT11" i="45" s="1"/>
  <c r="DU10" i="45"/>
  <c r="DU11" i="45" s="1"/>
  <c r="DU18" i="45" s="1"/>
  <c r="DU19" i="45" s="1"/>
  <c r="DU21" i="45" s="1"/>
  <c r="DV10" i="45"/>
  <c r="DV11" i="45" s="1"/>
  <c r="DV20" i="45" s="1"/>
  <c r="DW10" i="45"/>
  <c r="DX10" i="45"/>
  <c r="DX11" i="45"/>
  <c r="DX18" i="45" s="1"/>
  <c r="DX19" i="45" s="1"/>
  <c r="DX21" i="45" s="1"/>
  <c r="DY10" i="45"/>
  <c r="DY11" i="45" s="1"/>
  <c r="DZ10" i="45"/>
  <c r="EA10" i="45"/>
  <c r="EA11" i="45" s="1"/>
  <c r="EB10" i="45"/>
  <c r="EB11" i="45" s="1"/>
  <c r="EC10" i="45"/>
  <c r="ED10" i="45"/>
  <c r="EE10" i="45"/>
  <c r="EE11" i="45" s="1"/>
  <c r="EF10" i="45"/>
  <c r="EF11" i="45" s="1"/>
  <c r="EF18" i="45" s="1"/>
  <c r="EG10" i="45"/>
  <c r="EG11" i="45" s="1"/>
  <c r="EH10" i="45"/>
  <c r="EH11" i="45" s="1"/>
  <c r="EH18" i="45" s="1"/>
  <c r="EH19" i="45" s="1"/>
  <c r="EH21" i="45" s="1"/>
  <c r="EI10" i="45"/>
  <c r="EI11" i="45" s="1"/>
  <c r="EJ10" i="45"/>
  <c r="EJ11" i="45" s="1"/>
  <c r="EK10" i="45"/>
  <c r="EL10" i="45"/>
  <c r="EM10" i="45"/>
  <c r="EN10" i="45"/>
  <c r="EN11" i="45"/>
  <c r="EN18" i="45"/>
  <c r="EN19" i="45" s="1"/>
  <c r="EN21" i="45" s="1"/>
  <c r="EO10" i="45"/>
  <c r="EO11" i="45" s="1"/>
  <c r="EP10" i="45"/>
  <c r="EP11" i="45" s="1"/>
  <c r="EQ10" i="45"/>
  <c r="ER10" i="45"/>
  <c r="ER11" i="45" s="1"/>
  <c r="ES10" i="45"/>
  <c r="ET10" i="45"/>
  <c r="ET11" i="45" s="1"/>
  <c r="EU10" i="45"/>
  <c r="EU11" i="45" s="1"/>
  <c r="EV10" i="45"/>
  <c r="EV11" i="45" s="1"/>
  <c r="EW10" i="45"/>
  <c r="EW11" i="45" s="1"/>
  <c r="EX10" i="45"/>
  <c r="EY10" i="45"/>
  <c r="EY11" i="45" s="1"/>
  <c r="EZ10" i="45"/>
  <c r="EZ11" i="45" s="1"/>
  <c r="FA10" i="45"/>
  <c r="FB10" i="45"/>
  <c r="FC10" i="45"/>
  <c r="FC11" i="45" s="1"/>
  <c r="FD10" i="45"/>
  <c r="FD11" i="45" s="1"/>
  <c r="FE10" i="45"/>
  <c r="FE11" i="45" s="1"/>
  <c r="FF10" i="45"/>
  <c r="FG10" i="45"/>
  <c r="FH10" i="45"/>
  <c r="FH11" i="45" s="1"/>
  <c r="FI10" i="45"/>
  <c r="FI11" i="45" s="1"/>
  <c r="FJ10" i="45"/>
  <c r="FJ11" i="45" s="1"/>
  <c r="FK10" i="45"/>
  <c r="FK11" i="45" s="1"/>
  <c r="FK18" i="45" s="1"/>
  <c r="FK19" i="45" s="1"/>
  <c r="FK21" i="45" s="1"/>
  <c r="FL10" i="45"/>
  <c r="FL11" i="45"/>
  <c r="FM10" i="45"/>
  <c r="FM11" i="45" s="1"/>
  <c r="FN10" i="45"/>
  <c r="FO10" i="45"/>
  <c r="FO11" i="45" s="1"/>
  <c r="FP10" i="45"/>
  <c r="FP11" i="45" s="1"/>
  <c r="FQ10" i="45"/>
  <c r="FQ11" i="45" s="1"/>
  <c r="FQ18" i="45" s="1"/>
  <c r="FQ19" i="45" s="1"/>
  <c r="FQ21" i="45" s="1"/>
  <c r="FR10" i="45"/>
  <c r="FS10" i="45"/>
  <c r="FT10" i="45"/>
  <c r="FT11" i="45" s="1"/>
  <c r="FT18" i="45" s="1"/>
  <c r="FU10" i="45"/>
  <c r="FU11" i="45" s="1"/>
  <c r="FV10" i="45"/>
  <c r="FW10" i="45"/>
  <c r="FW11" i="45" s="1"/>
  <c r="FX10" i="45"/>
  <c r="FX11" i="45"/>
  <c r="FY10" i="45"/>
  <c r="FY11" i="45" s="1"/>
  <c r="FZ10" i="45"/>
  <c r="GA10" i="45"/>
  <c r="GB10" i="45"/>
  <c r="GB11" i="45"/>
  <c r="GB18" i="45" s="1"/>
  <c r="GC10" i="45"/>
  <c r="GC11" i="45" s="1"/>
  <c r="GD10" i="45"/>
  <c r="GD11" i="45" s="1"/>
  <c r="GD20" i="45" s="1"/>
  <c r="GE10" i="45"/>
  <c r="GF10" i="45"/>
  <c r="GF11" i="45" s="1"/>
  <c r="GG10" i="45"/>
  <c r="GG11" i="45" s="1"/>
  <c r="GG18" i="45" s="1"/>
  <c r="GH10" i="45"/>
  <c r="GI10" i="45"/>
  <c r="GJ10" i="45"/>
  <c r="GJ11" i="45" s="1"/>
  <c r="GJ20" i="45" s="1"/>
  <c r="GK10" i="45"/>
  <c r="GK11" i="45" s="1"/>
  <c r="GL10" i="45"/>
  <c r="GM10" i="45"/>
  <c r="GM11" i="45" s="1"/>
  <c r="GN10" i="45"/>
  <c r="GN11" i="45" s="1"/>
  <c r="GN18" i="45" s="1"/>
  <c r="GN19" i="45" s="1"/>
  <c r="GO10" i="45"/>
  <c r="GO11" i="45" s="1"/>
  <c r="GO18" i="45" s="1"/>
  <c r="GP10" i="45"/>
  <c r="GQ10" i="45"/>
  <c r="GR10" i="45"/>
  <c r="GR11" i="45" s="1"/>
  <c r="GR18" i="45" s="1"/>
  <c r="GR19" i="45" s="1"/>
  <c r="GS10" i="45"/>
  <c r="GS11" i="45" s="1"/>
  <c r="GT10" i="45"/>
  <c r="GT11" i="45" s="1"/>
  <c r="GT18" i="45" s="1"/>
  <c r="GU10" i="45"/>
  <c r="GU11" i="45" s="1"/>
  <c r="GV10" i="45"/>
  <c r="GV11" i="45" s="1"/>
  <c r="GW10" i="45"/>
  <c r="GX10" i="45"/>
  <c r="GX11" i="45" s="1"/>
  <c r="GX18" i="45" s="1"/>
  <c r="GX19" i="45" s="1"/>
  <c r="GX21" i="45" s="1"/>
  <c r="GY10" i="45"/>
  <c r="GY11" i="45" s="1"/>
  <c r="BF11" i="45"/>
  <c r="BI11" i="45"/>
  <c r="BI18" i="45" s="1"/>
  <c r="BI19" i="45" s="1"/>
  <c r="BJ11" i="45"/>
  <c r="BJ18" i="45" s="1"/>
  <c r="BJ19" i="45" s="1"/>
  <c r="BK11" i="45"/>
  <c r="BN11" i="45"/>
  <c r="BO11" i="45"/>
  <c r="BO18" i="45" s="1"/>
  <c r="BO19" i="45" s="1"/>
  <c r="BO21" i="45" s="1"/>
  <c r="BQ11" i="45"/>
  <c r="BV11" i="45"/>
  <c r="BV18" i="45" s="1"/>
  <c r="BV19" i="45" s="1"/>
  <c r="BV21" i="45" s="1"/>
  <c r="BY11" i="45"/>
  <c r="CD11" i="45"/>
  <c r="CE11" i="45"/>
  <c r="CE20" i="45" s="1"/>
  <c r="CG11" i="45"/>
  <c r="CG18" i="45" s="1"/>
  <c r="CG19" i="45" s="1"/>
  <c r="CI11" i="45"/>
  <c r="CL11" i="45"/>
  <c r="CP11" i="45"/>
  <c r="CT11" i="45"/>
  <c r="CW11" i="45"/>
  <c r="CW18" i="45" s="1"/>
  <c r="CW19" i="45" s="1"/>
  <c r="CW21" i="45" s="1"/>
  <c r="CY11" i="45"/>
  <c r="DE11" i="45"/>
  <c r="DF11" i="45"/>
  <c r="DG11" i="45"/>
  <c r="DJ11" i="45"/>
  <c r="DK11" i="45"/>
  <c r="DM11" i="45"/>
  <c r="DR18" i="45"/>
  <c r="DR19" i="45" s="1"/>
  <c r="DW11" i="45"/>
  <c r="DZ11" i="45"/>
  <c r="EC11" i="45"/>
  <c r="EC18" i="45" s="1"/>
  <c r="ED11" i="45"/>
  <c r="EK11" i="45"/>
  <c r="EL11" i="45"/>
  <c r="EL20" i="45" s="1"/>
  <c r="EM11" i="45"/>
  <c r="EM20" i="45" s="1"/>
  <c r="EQ11" i="45"/>
  <c r="ES11" i="45"/>
  <c r="EX11" i="45"/>
  <c r="EX18" i="45" s="1"/>
  <c r="EX19" i="45" s="1"/>
  <c r="FA11" i="45"/>
  <c r="FA18" i="45" s="1"/>
  <c r="FA19" i="45" s="1"/>
  <c r="FA21" i="45" s="1"/>
  <c r="FB11" i="45"/>
  <c r="FF11" i="45"/>
  <c r="FG11" i="45"/>
  <c r="FG18" i="45" s="1"/>
  <c r="FN11" i="45"/>
  <c r="FR11" i="45"/>
  <c r="FS11" i="45"/>
  <c r="FV11" i="45"/>
  <c r="FZ11" i="45"/>
  <c r="GA11" i="45"/>
  <c r="GE11" i="45"/>
  <c r="GH11" i="45"/>
  <c r="GI11" i="45"/>
  <c r="GL11" i="45"/>
  <c r="GP11" i="45"/>
  <c r="GP18" i="45" s="1"/>
  <c r="GP19" i="45" s="1"/>
  <c r="GP21" i="45" s="1"/>
  <c r="GQ11" i="45"/>
  <c r="GW11" i="45"/>
  <c r="BF14" i="45"/>
  <c r="BG14" i="45"/>
  <c r="BH14" i="45"/>
  <c r="BI14" i="45"/>
  <c r="BJ14" i="45"/>
  <c r="BK14" i="45"/>
  <c r="BL14" i="45"/>
  <c r="BM14" i="45"/>
  <c r="BN14" i="45"/>
  <c r="BN20" i="45" s="1"/>
  <c r="BO14" i="45"/>
  <c r="BP14" i="45"/>
  <c r="BQ14" i="45"/>
  <c r="BR14" i="45"/>
  <c r="BR20" i="45" s="1"/>
  <c r="BS14" i="45"/>
  <c r="BT14" i="45"/>
  <c r="BU14" i="45"/>
  <c r="BV14" i="45"/>
  <c r="BV20" i="45" s="1"/>
  <c r="BW14" i="45"/>
  <c r="BX14" i="45"/>
  <c r="BY14" i="45"/>
  <c r="BZ14" i="45"/>
  <c r="CA14" i="45"/>
  <c r="CB14" i="45"/>
  <c r="CC14" i="45"/>
  <c r="CD14" i="45"/>
  <c r="CE14" i="45"/>
  <c r="CF14" i="45"/>
  <c r="CG14" i="45"/>
  <c r="CG20" i="45" s="1"/>
  <c r="CH14" i="45"/>
  <c r="CI14" i="45"/>
  <c r="CJ14" i="45"/>
  <c r="CK14" i="45"/>
  <c r="CL14" i="45"/>
  <c r="CM14" i="45"/>
  <c r="CN14" i="45"/>
  <c r="CO14" i="45"/>
  <c r="CP14" i="45"/>
  <c r="CQ14" i="45"/>
  <c r="CR14" i="45"/>
  <c r="CS14" i="45"/>
  <c r="CT14" i="45"/>
  <c r="CU14" i="45"/>
  <c r="CV14" i="45"/>
  <c r="CW14" i="45"/>
  <c r="CX14" i="45"/>
  <c r="CY14" i="45"/>
  <c r="CZ14" i="45"/>
  <c r="DA14" i="45"/>
  <c r="DB14" i="45"/>
  <c r="DC14" i="45"/>
  <c r="DD14" i="45"/>
  <c r="DE14" i="45"/>
  <c r="DE20" i="45" s="1"/>
  <c r="DF14" i="45"/>
  <c r="DF20" i="45" s="1"/>
  <c r="DG14" i="45"/>
  <c r="DH14" i="45"/>
  <c r="DI14" i="45"/>
  <c r="DJ14" i="45"/>
  <c r="DK14" i="45"/>
  <c r="DL14" i="45"/>
  <c r="DM14" i="45"/>
  <c r="DN14" i="45"/>
  <c r="DO14" i="45"/>
  <c r="DP14" i="45"/>
  <c r="DQ14" i="45"/>
  <c r="DR14" i="45"/>
  <c r="DS14" i="45"/>
  <c r="DT14" i="45"/>
  <c r="DU14" i="45"/>
  <c r="DU20" i="45" s="1"/>
  <c r="DV14" i="45"/>
  <c r="DW14" i="45"/>
  <c r="DX14" i="45"/>
  <c r="DY14" i="45"/>
  <c r="DZ14" i="45"/>
  <c r="EA14" i="45"/>
  <c r="EB14" i="45"/>
  <c r="EC14" i="45"/>
  <c r="EC20" i="45" s="1"/>
  <c r="ED14" i="45"/>
  <c r="EE14" i="45"/>
  <c r="EF14" i="45"/>
  <c r="EG14" i="45"/>
  <c r="EH14" i="45"/>
  <c r="EI14" i="45"/>
  <c r="EJ14" i="45"/>
  <c r="EK14" i="45"/>
  <c r="EK20" i="45" s="1"/>
  <c r="EL14" i="45"/>
  <c r="EM14" i="45"/>
  <c r="EN14" i="45"/>
  <c r="EO14" i="45"/>
  <c r="EP14" i="45"/>
  <c r="EQ14" i="45"/>
  <c r="ER14" i="45"/>
  <c r="ES14" i="45"/>
  <c r="ET14" i="45"/>
  <c r="EU14" i="45"/>
  <c r="EV14" i="45"/>
  <c r="EW14" i="45"/>
  <c r="EX14" i="45"/>
  <c r="EX20" i="45" s="1"/>
  <c r="EY14" i="45"/>
  <c r="EZ14" i="45"/>
  <c r="FA14" i="45"/>
  <c r="FA20" i="45" s="1"/>
  <c r="FB14" i="45"/>
  <c r="FC14" i="45"/>
  <c r="FD14" i="45"/>
  <c r="FE14" i="45"/>
  <c r="FF14" i="45"/>
  <c r="FG14" i="45"/>
  <c r="FG20" i="45" s="1"/>
  <c r="FH14" i="45"/>
  <c r="FI14" i="45"/>
  <c r="FJ14" i="45"/>
  <c r="FK14" i="45"/>
  <c r="FL14" i="45"/>
  <c r="FM14" i="45"/>
  <c r="FN14" i="45"/>
  <c r="FO14" i="45"/>
  <c r="FP14" i="45"/>
  <c r="FQ14" i="45"/>
  <c r="FR14" i="45"/>
  <c r="FS14" i="45"/>
  <c r="FT14" i="45"/>
  <c r="FU14" i="45"/>
  <c r="FV14" i="45"/>
  <c r="FW14" i="45"/>
  <c r="FX14" i="45"/>
  <c r="FY14" i="45"/>
  <c r="FY20" i="45" s="1"/>
  <c r="FZ14" i="45"/>
  <c r="GA14" i="45"/>
  <c r="GB14" i="45"/>
  <c r="GC14" i="45"/>
  <c r="GD14" i="45"/>
  <c r="GE14" i="45"/>
  <c r="GF14" i="45"/>
  <c r="GG14" i="45"/>
  <c r="GG20" i="45" s="1"/>
  <c r="GH14" i="45"/>
  <c r="GI14" i="45"/>
  <c r="GJ14" i="45"/>
  <c r="GK14" i="45"/>
  <c r="GL14" i="45"/>
  <c r="GM14" i="45"/>
  <c r="GN14" i="45"/>
  <c r="GO14" i="45"/>
  <c r="GP14" i="45"/>
  <c r="GQ14" i="45"/>
  <c r="GR14" i="45"/>
  <c r="GS14" i="45"/>
  <c r="GT14" i="45"/>
  <c r="GU14" i="45"/>
  <c r="GV14" i="45"/>
  <c r="GW14" i="45"/>
  <c r="GX14" i="45"/>
  <c r="GY14" i="45"/>
  <c r="BJ21" i="45"/>
  <c r="BN18" i="45"/>
  <c r="BN19" i="45" s="1"/>
  <c r="BN21" i="45" s="1"/>
  <c r="BR18" i="45"/>
  <c r="BW18" i="45"/>
  <c r="BW19" i="45" s="1"/>
  <c r="CD18" i="45"/>
  <c r="CD19" i="45" s="1"/>
  <c r="CD21" i="45" s="1"/>
  <c r="CE18" i="45"/>
  <c r="CE19" i="45" s="1"/>
  <c r="CE21" i="45" s="1"/>
  <c r="CI18" i="45"/>
  <c r="CO18" i="45"/>
  <c r="CP18" i="45"/>
  <c r="CP19" i="45" s="1"/>
  <c r="CP21" i="45" s="1"/>
  <c r="CU18" i="45"/>
  <c r="CU19" i="45" s="1"/>
  <c r="CU21" i="45" s="1"/>
  <c r="CX18" i="45"/>
  <c r="CY18" i="45"/>
  <c r="DC18" i="45"/>
  <c r="DC19" i="45" s="1"/>
  <c r="DC21" i="45" s="1"/>
  <c r="DE18" i="45"/>
  <c r="DE19" i="45" s="1"/>
  <c r="DF18" i="45"/>
  <c r="DF19" i="45"/>
  <c r="DF21" i="45" s="1"/>
  <c r="DG18" i="45"/>
  <c r="DG19" i="45" s="1"/>
  <c r="DG21" i="45" s="1"/>
  <c r="DM18" i="45"/>
  <c r="DM19" i="45" s="1"/>
  <c r="DM21" i="45" s="1"/>
  <c r="DN18" i="45"/>
  <c r="DZ18" i="45"/>
  <c r="DZ19" i="45" s="1"/>
  <c r="EA18" i="45"/>
  <c r="EA19" i="45" s="1"/>
  <c r="EA21" i="45" s="1"/>
  <c r="EE18" i="45"/>
  <c r="EE19" i="45" s="1"/>
  <c r="EE21" i="45" s="1"/>
  <c r="EK18" i="45"/>
  <c r="EM18" i="45"/>
  <c r="EM19" i="45" s="1"/>
  <c r="EQ18" i="45"/>
  <c r="EQ19" i="45" s="1"/>
  <c r="ET18" i="45"/>
  <c r="ET19" i="45" s="1"/>
  <c r="EU18" i="45"/>
  <c r="EU19" i="45" s="1"/>
  <c r="EU21" i="45" s="1"/>
  <c r="EY18" i="45"/>
  <c r="EY19" i="45" s="1"/>
  <c r="EY21" i="45" s="1"/>
  <c r="FB18" i="45"/>
  <c r="FB19" i="45" s="1"/>
  <c r="FB21" i="45" s="1"/>
  <c r="FG19" i="45"/>
  <c r="FG21" i="45" s="1"/>
  <c r="FI18" i="45"/>
  <c r="FS18" i="45"/>
  <c r="FS19" i="45" s="1"/>
  <c r="FS21" i="45" s="1"/>
  <c r="FX18" i="45"/>
  <c r="FX19" i="45" s="1"/>
  <c r="FY18" i="45"/>
  <c r="GA18" i="45"/>
  <c r="GA19" i="45" s="1"/>
  <c r="GA21" i="45" s="1"/>
  <c r="GF18" i="45"/>
  <c r="GF19" i="45" s="1"/>
  <c r="GF21" i="45" s="1"/>
  <c r="GG19" i="45"/>
  <c r="GG21" i="45"/>
  <c r="GM18" i="45"/>
  <c r="GO19" i="45"/>
  <c r="GO21" i="45" s="1"/>
  <c r="GO45" i="45" s="1"/>
  <c r="GO46" i="45" s="1"/>
  <c r="GT19" i="45"/>
  <c r="GT21" i="45" s="1"/>
  <c r="GU18" i="45"/>
  <c r="GU19" i="45" s="1"/>
  <c r="GU21" i="45" s="1"/>
  <c r="GV18" i="45"/>
  <c r="GV19" i="45" s="1"/>
  <c r="GV21" i="45" s="1"/>
  <c r="GY18" i="45"/>
  <c r="GY19" i="45" s="1"/>
  <c r="GY21" i="45" s="1"/>
  <c r="BR19" i="45"/>
  <c r="BR21" i="45" s="1"/>
  <c r="CG21" i="45"/>
  <c r="CI19" i="45"/>
  <c r="CO19" i="45"/>
  <c r="CO21" i="45" s="1"/>
  <c r="CX19" i="45"/>
  <c r="CX21" i="45" s="1"/>
  <c r="CY19" i="45"/>
  <c r="CY21" i="45" s="1"/>
  <c r="DN19" i="45"/>
  <c r="EC19" i="45"/>
  <c r="EF19" i="45"/>
  <c r="EF21" i="45" s="1"/>
  <c r="EK19" i="45"/>
  <c r="FI19" i="45"/>
  <c r="FI21" i="45" s="1"/>
  <c r="FT19" i="45"/>
  <c r="FT21" i="45" s="1"/>
  <c r="FY19" i="45"/>
  <c r="GB19" i="45"/>
  <c r="GB21" i="45" s="1"/>
  <c r="GM19" i="45"/>
  <c r="GM21" i="45" s="1"/>
  <c r="BJ20" i="45"/>
  <c r="BK20" i="45"/>
  <c r="BO20" i="45"/>
  <c r="BS20" i="45"/>
  <c r="BZ20" i="45"/>
  <c r="CD20" i="45"/>
  <c r="CH20" i="45"/>
  <c r="CI20" i="45"/>
  <c r="CJ20" i="45"/>
  <c r="CP20" i="45"/>
  <c r="CQ20" i="45"/>
  <c r="CQ47" i="45" s="1"/>
  <c r="CR20" i="45"/>
  <c r="CX20" i="45"/>
  <c r="CY20" i="45"/>
  <c r="DC20" i="45"/>
  <c r="DG20" i="45"/>
  <c r="DH20" i="45"/>
  <c r="DN20" i="45"/>
  <c r="DO20" i="45"/>
  <c r="DX20" i="45"/>
  <c r="DZ20" i="45"/>
  <c r="EA20" i="45"/>
  <c r="EE20" i="45"/>
  <c r="EF20" i="45"/>
  <c r="EN20" i="45"/>
  <c r="EN47" i="45" s="1"/>
  <c r="ET20" i="45"/>
  <c r="EU20" i="45"/>
  <c r="EY20" i="45"/>
  <c r="FB20" i="45"/>
  <c r="FK20" i="45"/>
  <c r="FL20" i="45"/>
  <c r="FQ20" i="45"/>
  <c r="FQ47" i="45" s="1"/>
  <c r="FQ63" i="45" s="1"/>
  <c r="FS20" i="45"/>
  <c r="FT20" i="45"/>
  <c r="FZ20" i="45"/>
  <c r="GA20" i="45"/>
  <c r="GB20" i="45"/>
  <c r="GM20" i="45"/>
  <c r="GT20" i="45"/>
  <c r="GX20" i="45"/>
  <c r="GY20" i="45"/>
  <c r="BI21" i="45"/>
  <c r="CI21" i="45"/>
  <c r="CR21" i="45"/>
  <c r="DE21" i="45"/>
  <c r="EK21" i="45"/>
  <c r="EM21" i="45"/>
  <c r="ET21" i="45"/>
  <c r="EX21" i="45"/>
  <c r="FY21" i="45"/>
  <c r="BF30" i="45"/>
  <c r="BF31" i="45"/>
  <c r="BG30" i="45"/>
  <c r="BH30" i="45"/>
  <c r="BH31" i="45" s="1"/>
  <c r="BI30" i="45"/>
  <c r="BJ30" i="45"/>
  <c r="BJ31" i="45"/>
  <c r="BK30" i="45"/>
  <c r="BK31" i="45" s="1"/>
  <c r="BL30" i="45"/>
  <c r="BM30" i="45"/>
  <c r="BN30" i="45"/>
  <c r="BN31" i="45" s="1"/>
  <c r="BO30" i="45"/>
  <c r="BO31" i="45" s="1"/>
  <c r="BP30" i="45"/>
  <c r="BP31" i="45" s="1"/>
  <c r="BQ30" i="45"/>
  <c r="BR30" i="45"/>
  <c r="BR31" i="45" s="1"/>
  <c r="BS30" i="45"/>
  <c r="BS31" i="45" s="1"/>
  <c r="BT30" i="45"/>
  <c r="BU30" i="45"/>
  <c r="BU31" i="45" s="1"/>
  <c r="BU38" i="45" s="1"/>
  <c r="BU39" i="45" s="1"/>
  <c r="BU41" i="45" s="1"/>
  <c r="BV30" i="45"/>
  <c r="BV31" i="45" s="1"/>
  <c r="BW30" i="45"/>
  <c r="BX30" i="45"/>
  <c r="BY30" i="45"/>
  <c r="BZ30" i="45"/>
  <c r="BZ31" i="45" s="1"/>
  <c r="CA30" i="45"/>
  <c r="CA31" i="45"/>
  <c r="CA38" i="45" s="1"/>
  <c r="CA39" i="45" s="1"/>
  <c r="CA41" i="45" s="1"/>
  <c r="CB30" i="45"/>
  <c r="CB31" i="45" s="1"/>
  <c r="CC30" i="45"/>
  <c r="CC31" i="45" s="1"/>
  <c r="CC66" i="45" s="1"/>
  <c r="CC68" i="45" s="1"/>
  <c r="CD30" i="45"/>
  <c r="CD31" i="45" s="1"/>
  <c r="CE30" i="45"/>
  <c r="CF30" i="45"/>
  <c r="CF31" i="45" s="1"/>
  <c r="CG30" i="45"/>
  <c r="CH30" i="45"/>
  <c r="CH31" i="45"/>
  <c r="CI30" i="45"/>
  <c r="CI31" i="45" s="1"/>
  <c r="CJ30" i="45"/>
  <c r="CK30" i="45"/>
  <c r="CL30" i="45"/>
  <c r="CL31" i="45" s="1"/>
  <c r="CM30" i="45"/>
  <c r="CM31" i="45" s="1"/>
  <c r="CN30" i="45"/>
  <c r="CN31" i="45" s="1"/>
  <c r="CO30" i="45"/>
  <c r="CP30" i="45"/>
  <c r="CP31" i="45" s="1"/>
  <c r="CQ30" i="45"/>
  <c r="CQ31" i="45" s="1"/>
  <c r="CQ38" i="45" s="1"/>
  <c r="CQ39" i="45" s="1"/>
  <c r="CQ41" i="45" s="1"/>
  <c r="CR30" i="45"/>
  <c r="CS30" i="45"/>
  <c r="CT30" i="45"/>
  <c r="CT31" i="45" s="1"/>
  <c r="CU30" i="45"/>
  <c r="CV30" i="45"/>
  <c r="CW30" i="45"/>
  <c r="CW31" i="45" s="1"/>
  <c r="CX30" i="45"/>
  <c r="CX31" i="45" s="1"/>
  <c r="CY30" i="45"/>
  <c r="CY31" i="45" s="1"/>
  <c r="CZ30" i="45"/>
  <c r="DA30" i="45"/>
  <c r="DA31" i="45" s="1"/>
  <c r="DA66" i="45" s="1"/>
  <c r="DB30" i="45"/>
  <c r="DB31" i="45" s="1"/>
  <c r="DC30" i="45"/>
  <c r="DD30" i="45"/>
  <c r="DD31" i="45" s="1"/>
  <c r="DD38" i="45" s="1"/>
  <c r="DD39" i="45" s="1"/>
  <c r="DD41" i="45" s="1"/>
  <c r="DE30" i="45"/>
  <c r="DF30" i="45"/>
  <c r="DF31" i="45" s="1"/>
  <c r="DG30" i="45"/>
  <c r="DG31" i="45"/>
  <c r="DG40" i="45" s="1"/>
  <c r="DG47" i="45" s="1"/>
  <c r="DH30" i="45"/>
  <c r="DH31" i="45" s="1"/>
  <c r="DI30" i="45"/>
  <c r="DJ30" i="45"/>
  <c r="DJ31" i="45" s="1"/>
  <c r="DK30" i="45"/>
  <c r="DK31" i="45" s="1"/>
  <c r="DL30" i="45"/>
  <c r="DL31" i="45" s="1"/>
  <c r="DL40" i="45" s="1"/>
  <c r="DM30" i="45"/>
  <c r="DN30" i="45"/>
  <c r="DN31" i="45"/>
  <c r="DO30" i="45"/>
  <c r="DO31" i="45" s="1"/>
  <c r="DO40" i="45" s="1"/>
  <c r="DP30" i="45"/>
  <c r="DP31" i="45" s="1"/>
  <c r="DP40" i="45" s="1"/>
  <c r="DQ30" i="45"/>
  <c r="DQ31" i="45" s="1"/>
  <c r="DQ38" i="45" s="1"/>
  <c r="DQ39" i="45" s="1"/>
  <c r="DR30" i="45"/>
  <c r="DR31" i="45" s="1"/>
  <c r="DS30" i="45"/>
  <c r="DT30" i="45"/>
  <c r="DU30" i="45"/>
  <c r="DV30" i="45"/>
  <c r="DV31" i="45" s="1"/>
  <c r="DW30" i="45"/>
  <c r="DW31" i="45"/>
  <c r="DX30" i="45"/>
  <c r="DX31" i="45" s="1"/>
  <c r="DX38" i="45" s="1"/>
  <c r="DX39" i="45" s="1"/>
  <c r="DX41" i="45" s="1"/>
  <c r="DY30" i="45"/>
  <c r="DY31" i="45" s="1"/>
  <c r="DZ30" i="45"/>
  <c r="DZ31" i="45" s="1"/>
  <c r="EA30" i="45"/>
  <c r="EB30" i="45"/>
  <c r="EC30" i="45"/>
  <c r="EC31" i="45" s="1"/>
  <c r="ED30" i="45"/>
  <c r="ED31" i="45" s="1"/>
  <c r="EE30" i="45"/>
  <c r="EE31" i="45" s="1"/>
  <c r="EF30" i="45"/>
  <c r="EG30" i="45"/>
  <c r="EH30" i="45"/>
  <c r="EH31" i="45"/>
  <c r="EI30" i="45"/>
  <c r="EI31" i="45" s="1"/>
  <c r="EJ30" i="45"/>
  <c r="EK30" i="45"/>
  <c r="EK31" i="45" s="1"/>
  <c r="EL30" i="45"/>
  <c r="EL31" i="45" s="1"/>
  <c r="EM30" i="45"/>
  <c r="EM31" i="45" s="1"/>
  <c r="EN30" i="45"/>
  <c r="EO30" i="45"/>
  <c r="EP30" i="45"/>
  <c r="EP31" i="45" s="1"/>
  <c r="EQ30" i="45"/>
  <c r="EQ31" i="45" s="1"/>
  <c r="ER30" i="45"/>
  <c r="ES30" i="45"/>
  <c r="ES31" i="45" s="1"/>
  <c r="ET30" i="45"/>
  <c r="ET31" i="45" s="1"/>
  <c r="EU30" i="45"/>
  <c r="EU31" i="45" s="1"/>
  <c r="EV30" i="45"/>
  <c r="EW30" i="45"/>
  <c r="EX30" i="45"/>
  <c r="EX31" i="45" s="1"/>
  <c r="EY30" i="45"/>
  <c r="EZ30" i="45"/>
  <c r="EZ31" i="45" s="1"/>
  <c r="FA30" i="45"/>
  <c r="FA31" i="45" s="1"/>
  <c r="FB30" i="45"/>
  <c r="FB31" i="45" s="1"/>
  <c r="FC30" i="45"/>
  <c r="FC31" i="45" s="1"/>
  <c r="FC38" i="45" s="1"/>
  <c r="FC39" i="45" s="1"/>
  <c r="FD30" i="45"/>
  <c r="FE30" i="45"/>
  <c r="FE31" i="45" s="1"/>
  <c r="FF30" i="45"/>
  <c r="FF31" i="45" s="1"/>
  <c r="FG30" i="45"/>
  <c r="FG31" i="45" s="1"/>
  <c r="FH30" i="45"/>
  <c r="FI30" i="45"/>
  <c r="FJ30" i="45"/>
  <c r="FJ31" i="45" s="1"/>
  <c r="FK30" i="45"/>
  <c r="FK31" i="45"/>
  <c r="FK38" i="45" s="1"/>
  <c r="FL30" i="45"/>
  <c r="FL31" i="45" s="1"/>
  <c r="FM30" i="45"/>
  <c r="FN30" i="45"/>
  <c r="FN31" i="45"/>
  <c r="FN66" i="45" s="1"/>
  <c r="FN68" i="45" s="1"/>
  <c r="FO30" i="45"/>
  <c r="FO31" i="45" s="1"/>
  <c r="FP30" i="45"/>
  <c r="FQ30" i="45"/>
  <c r="FR30" i="45"/>
  <c r="FR31" i="45" s="1"/>
  <c r="FS30" i="45"/>
  <c r="FS31" i="45" s="1"/>
  <c r="FT30" i="45"/>
  <c r="FU30" i="45"/>
  <c r="FU31" i="45" s="1"/>
  <c r="FV30" i="45"/>
  <c r="FV31" i="45" s="1"/>
  <c r="FV66" i="45" s="1"/>
  <c r="FV68" i="45" s="1"/>
  <c r="FW30" i="45"/>
  <c r="FW31" i="45" s="1"/>
  <c r="FX30" i="45"/>
  <c r="FY30" i="45"/>
  <c r="FZ30" i="45"/>
  <c r="FZ31" i="45"/>
  <c r="FZ38" i="45" s="1"/>
  <c r="FZ39" i="45" s="1"/>
  <c r="GA30" i="45"/>
  <c r="GA31" i="45" s="1"/>
  <c r="GB30" i="45"/>
  <c r="GB31" i="45" s="1"/>
  <c r="GC30" i="45"/>
  <c r="GC31" i="45" s="1"/>
  <c r="GD30" i="45"/>
  <c r="GD31" i="45" s="1"/>
  <c r="GD66" i="45" s="1"/>
  <c r="GD68" i="45" s="1"/>
  <c r="GE30" i="45"/>
  <c r="GF30" i="45"/>
  <c r="GG30" i="45"/>
  <c r="GG31" i="45" s="1"/>
  <c r="GH30" i="45"/>
  <c r="GH31" i="45" s="1"/>
  <c r="GI30" i="45"/>
  <c r="GI31" i="45" s="1"/>
  <c r="GJ30" i="45"/>
  <c r="GJ31" i="45" s="1"/>
  <c r="GK30" i="45"/>
  <c r="GK31" i="45" s="1"/>
  <c r="GL30" i="45"/>
  <c r="GL31" i="45" s="1"/>
  <c r="GL66" i="45" s="1"/>
  <c r="GL68" i="45" s="1"/>
  <c r="GM30" i="45"/>
  <c r="GN30" i="45"/>
  <c r="GN31" i="45" s="1"/>
  <c r="GO30" i="45"/>
  <c r="GO31" i="45" s="1"/>
  <c r="GO40" i="45" s="1"/>
  <c r="GP30" i="45"/>
  <c r="GP31" i="45" s="1"/>
  <c r="GQ30" i="45"/>
  <c r="GQ31" i="45" s="1"/>
  <c r="GR30" i="45"/>
  <c r="GS30" i="45"/>
  <c r="GS31" i="45" s="1"/>
  <c r="GT30" i="45"/>
  <c r="GT31" i="45" s="1"/>
  <c r="GU30" i="45"/>
  <c r="GU31" i="45" s="1"/>
  <c r="GV30" i="45"/>
  <c r="GW30" i="45"/>
  <c r="GX30" i="45"/>
  <c r="GX31" i="45" s="1"/>
  <c r="GX38" i="45" s="1"/>
  <c r="GX39" i="45" s="1"/>
  <c r="GX41" i="45" s="1"/>
  <c r="GY30" i="45"/>
  <c r="GY31" i="45" s="1"/>
  <c r="BG31" i="45"/>
  <c r="BI31" i="45"/>
  <c r="BL31" i="45"/>
  <c r="BM31" i="45"/>
  <c r="BQ31" i="45"/>
  <c r="BQ38" i="45" s="1"/>
  <c r="BQ39" i="45" s="1"/>
  <c r="BQ41" i="45" s="1"/>
  <c r="BT31" i="45"/>
  <c r="BT38" i="45" s="1"/>
  <c r="BT39" i="45" s="1"/>
  <c r="BT41" i="45" s="1"/>
  <c r="BW31" i="45"/>
  <c r="BX31" i="45"/>
  <c r="BX40" i="45" s="1"/>
  <c r="BY31" i="45"/>
  <c r="CC38" i="45"/>
  <c r="CC39" i="45" s="1"/>
  <c r="CE31" i="45"/>
  <c r="CG31" i="45"/>
  <c r="CJ31" i="45"/>
  <c r="CJ38" i="45" s="1"/>
  <c r="CK31" i="45"/>
  <c r="CK38" i="45" s="1"/>
  <c r="CK39" i="45" s="1"/>
  <c r="CK41" i="45" s="1"/>
  <c r="CO31" i="45"/>
  <c r="CR31" i="45"/>
  <c r="CR38" i="45" s="1"/>
  <c r="CR39" i="45" s="1"/>
  <c r="CR41" i="45" s="1"/>
  <c r="CR45" i="45" s="1"/>
  <c r="CR67" i="45" s="1"/>
  <c r="CS31" i="45"/>
  <c r="CU31" i="45"/>
  <c r="CV31" i="45"/>
  <c r="CV38" i="45" s="1"/>
  <c r="CV39" i="45" s="1"/>
  <c r="CV41" i="45" s="1"/>
  <c r="CZ31" i="45"/>
  <c r="DC31" i="45"/>
  <c r="DE31" i="45"/>
  <c r="DI31" i="45"/>
  <c r="DM31" i="45"/>
  <c r="DM66" i="45" s="1"/>
  <c r="DM68" i="45" s="1"/>
  <c r="DS31" i="45"/>
  <c r="DS38" i="45" s="1"/>
  <c r="DS39" i="45" s="1"/>
  <c r="DT31" i="45"/>
  <c r="DU31" i="45"/>
  <c r="EA31" i="45"/>
  <c r="EB31" i="45"/>
  <c r="EF31" i="45"/>
  <c r="EG31" i="45"/>
  <c r="EJ31" i="45"/>
  <c r="EJ38" i="45" s="1"/>
  <c r="EN31" i="45"/>
  <c r="EO31" i="45"/>
  <c r="EO38" i="45" s="1"/>
  <c r="EO39" i="45" s="1"/>
  <c r="EO41" i="45" s="1"/>
  <c r="ER31" i="45"/>
  <c r="EV31" i="45"/>
  <c r="EW31" i="45"/>
  <c r="EY31" i="45"/>
  <c r="FD31" i="45"/>
  <c r="FD38" i="45" s="1"/>
  <c r="FD39" i="45" s="1"/>
  <c r="FD41" i="45" s="1"/>
  <c r="FH31" i="45"/>
  <c r="FI31" i="45"/>
  <c r="FM31" i="45"/>
  <c r="FP31" i="45"/>
  <c r="FQ31" i="45"/>
  <c r="FT31" i="45"/>
  <c r="FT38" i="45" s="1"/>
  <c r="FT39" i="45" s="1"/>
  <c r="FX31" i="45"/>
  <c r="FY31" i="45"/>
  <c r="GE31" i="45"/>
  <c r="GE38" i="45"/>
  <c r="GF31" i="45"/>
  <c r="GF38" i="45" s="1"/>
  <c r="GF39" i="45" s="1"/>
  <c r="GM31" i="45"/>
  <c r="GR31" i="45"/>
  <c r="GU38" i="45"/>
  <c r="GV31" i="45"/>
  <c r="GW31" i="45"/>
  <c r="GW38" i="45" s="1"/>
  <c r="GW39" i="45" s="1"/>
  <c r="GW41" i="45" s="1"/>
  <c r="BF34" i="45"/>
  <c r="BG34" i="45"/>
  <c r="BH34" i="45"/>
  <c r="BI34" i="45"/>
  <c r="BJ34" i="45"/>
  <c r="BK34" i="45"/>
  <c r="BL34" i="45"/>
  <c r="BM34" i="45"/>
  <c r="BN34" i="45"/>
  <c r="BO34" i="45"/>
  <c r="BP34" i="45"/>
  <c r="BQ34" i="45"/>
  <c r="BR34" i="45"/>
  <c r="BS34" i="45"/>
  <c r="BT34" i="45"/>
  <c r="BU34" i="45"/>
  <c r="BV34" i="45"/>
  <c r="BW34" i="45"/>
  <c r="BW40" i="45" s="1"/>
  <c r="BX34" i="45"/>
  <c r="BY34" i="45"/>
  <c r="BZ34" i="45"/>
  <c r="CA34" i="45"/>
  <c r="CB34" i="45"/>
  <c r="CC34" i="45"/>
  <c r="CD34" i="45"/>
  <c r="CE34" i="45"/>
  <c r="CE40" i="45" s="1"/>
  <c r="CF34" i="45"/>
  <c r="CG34" i="45"/>
  <c r="CH34" i="45"/>
  <c r="CI34" i="45"/>
  <c r="CJ34" i="45"/>
  <c r="CK34" i="45"/>
  <c r="CL34" i="45"/>
  <c r="CM34" i="45"/>
  <c r="CN34" i="45"/>
  <c r="CO34" i="45"/>
  <c r="CP34" i="45"/>
  <c r="CQ34" i="45"/>
  <c r="CR34" i="45"/>
  <c r="CS34" i="45"/>
  <c r="CT34" i="45"/>
  <c r="CU34" i="45"/>
  <c r="CV34" i="45"/>
  <c r="CW34" i="45"/>
  <c r="CX34" i="45"/>
  <c r="CY34" i="45"/>
  <c r="CZ34" i="45"/>
  <c r="DA34" i="45"/>
  <c r="DB34" i="45"/>
  <c r="DC34" i="45"/>
  <c r="DC40" i="45"/>
  <c r="DC47" i="45" s="1"/>
  <c r="DC48" i="45" s="1"/>
  <c r="DD34" i="45"/>
  <c r="DE34" i="45"/>
  <c r="DF34" i="45"/>
  <c r="DG34" i="45"/>
  <c r="DH34" i="45"/>
  <c r="DI34" i="45"/>
  <c r="DJ34" i="45"/>
  <c r="DK34" i="45"/>
  <c r="DK40" i="45" s="1"/>
  <c r="DL34" i="45"/>
  <c r="DM34" i="45"/>
  <c r="DN34" i="45"/>
  <c r="DO34" i="45"/>
  <c r="DP34" i="45"/>
  <c r="DQ34" i="45"/>
  <c r="DR34" i="45"/>
  <c r="DS34" i="45"/>
  <c r="DS40" i="45" s="1"/>
  <c r="DT34" i="45"/>
  <c r="DU34" i="45"/>
  <c r="DV34" i="45"/>
  <c r="DW34" i="45"/>
  <c r="DX34" i="45"/>
  <c r="DY34" i="45"/>
  <c r="DZ34" i="45"/>
  <c r="EA34" i="45"/>
  <c r="EB34" i="45"/>
  <c r="EC34" i="45"/>
  <c r="ED34" i="45"/>
  <c r="EE34" i="45"/>
  <c r="EF34" i="45"/>
  <c r="EG34" i="45"/>
  <c r="EH34" i="45"/>
  <c r="EI34" i="45"/>
  <c r="EJ34" i="45"/>
  <c r="EK34" i="45"/>
  <c r="EL34" i="45"/>
  <c r="EM34" i="45"/>
  <c r="EN34" i="45"/>
  <c r="EO34" i="45"/>
  <c r="EP34" i="45"/>
  <c r="EQ34" i="45"/>
  <c r="ER34" i="45"/>
  <c r="ES34" i="45"/>
  <c r="ET34" i="45"/>
  <c r="EU34" i="45"/>
  <c r="EV34" i="45"/>
  <c r="EW34" i="45"/>
  <c r="EX34" i="45"/>
  <c r="EY34" i="45"/>
  <c r="EZ34" i="45"/>
  <c r="FA34" i="45"/>
  <c r="FB34" i="45"/>
  <c r="FC34" i="45"/>
  <c r="FD34" i="45"/>
  <c r="FE34" i="45"/>
  <c r="FF34" i="45"/>
  <c r="FG34" i="45"/>
  <c r="FH34" i="45"/>
  <c r="FI34" i="45"/>
  <c r="FJ34" i="45"/>
  <c r="FK34" i="45"/>
  <c r="FL34" i="45"/>
  <c r="FM34" i="45"/>
  <c r="FN34" i="45"/>
  <c r="FO34" i="45"/>
  <c r="FP34" i="45"/>
  <c r="FQ34" i="45"/>
  <c r="FR34" i="45"/>
  <c r="FS34" i="45"/>
  <c r="FT34" i="45"/>
  <c r="FU34" i="45"/>
  <c r="FV34" i="45"/>
  <c r="FW34" i="45"/>
  <c r="FX34" i="45"/>
  <c r="FY34" i="45"/>
  <c r="FZ34" i="45"/>
  <c r="GA34" i="45"/>
  <c r="GB34" i="45"/>
  <c r="GC34" i="45"/>
  <c r="GD34" i="45"/>
  <c r="GE34" i="45"/>
  <c r="GE40" i="45"/>
  <c r="GF34" i="45"/>
  <c r="GG34" i="45"/>
  <c r="GH34" i="45"/>
  <c r="GI34" i="45"/>
  <c r="GJ34" i="45"/>
  <c r="GK34" i="45"/>
  <c r="GL34" i="45"/>
  <c r="GM34" i="45"/>
  <c r="GN34" i="45"/>
  <c r="GN40" i="45" s="1"/>
  <c r="GO34" i="45"/>
  <c r="GP34" i="45"/>
  <c r="GQ34" i="45"/>
  <c r="GR34" i="45"/>
  <c r="GS34" i="45"/>
  <c r="GT34" i="45"/>
  <c r="GU34" i="45"/>
  <c r="GU40" i="45" s="1"/>
  <c r="GV34" i="45"/>
  <c r="GW34" i="45"/>
  <c r="GX34" i="45"/>
  <c r="GY34" i="45"/>
  <c r="BL38" i="45"/>
  <c r="BL39" i="45" s="1"/>
  <c r="BW38" i="45"/>
  <c r="BX38" i="45"/>
  <c r="BX39" i="45" s="1"/>
  <c r="BX41" i="45" s="1"/>
  <c r="CE38" i="45"/>
  <c r="CF38" i="45"/>
  <c r="CF39" i="45" s="1"/>
  <c r="CF41" i="45" s="1"/>
  <c r="CG38" i="45"/>
  <c r="CG39" i="45" s="1"/>
  <c r="CJ39" i="45"/>
  <c r="CN38" i="45"/>
  <c r="CN39" i="45" s="1"/>
  <c r="CN41" i="45" s="1"/>
  <c r="CO38" i="45"/>
  <c r="CO39" i="45" s="1"/>
  <c r="CW38" i="45"/>
  <c r="CW39" i="45"/>
  <c r="CY38" i="45"/>
  <c r="CY39" i="45" s="1"/>
  <c r="CZ38" i="45"/>
  <c r="CZ39" i="45" s="1"/>
  <c r="CZ41" i="45" s="1"/>
  <c r="DC38" i="45"/>
  <c r="DC39" i="45" s="1"/>
  <c r="DE38" i="45"/>
  <c r="DE39" i="45" s="1"/>
  <c r="DE41" i="45" s="1"/>
  <c r="DE45" i="45" s="1"/>
  <c r="DK38" i="45"/>
  <c r="DK39" i="45" s="1"/>
  <c r="DK41" i="45" s="1"/>
  <c r="DL38" i="45"/>
  <c r="DL39" i="45" s="1"/>
  <c r="DL41" i="45" s="1"/>
  <c r="DO38" i="45"/>
  <c r="DO39" i="45"/>
  <c r="DO41" i="45" s="1"/>
  <c r="DT38" i="45"/>
  <c r="DT39" i="45" s="1"/>
  <c r="DT41" i="45" s="1"/>
  <c r="DY38" i="45"/>
  <c r="DY39" i="45" s="1"/>
  <c r="DY41" i="45" s="1"/>
  <c r="EA38" i="45"/>
  <c r="EA39" i="45" s="1"/>
  <c r="EA41" i="45" s="1"/>
  <c r="EF38" i="45"/>
  <c r="EF39" i="45" s="1"/>
  <c r="EG38" i="45"/>
  <c r="EG39" i="45" s="1"/>
  <c r="EG41" i="45" s="1"/>
  <c r="EJ39" i="45"/>
  <c r="EJ41" i="45" s="1"/>
  <c r="EQ38" i="45"/>
  <c r="EQ39" i="45" s="1"/>
  <c r="ES38" i="45"/>
  <c r="ES39" i="45" s="1"/>
  <c r="EU38" i="45"/>
  <c r="EU39" i="45" s="1"/>
  <c r="EU41" i="45" s="1"/>
  <c r="EU45" i="45" s="1"/>
  <c r="EV38" i="45"/>
  <c r="EV39" i="45"/>
  <c r="EV41" i="45" s="1"/>
  <c r="EW38" i="45"/>
  <c r="EW39" i="45" s="1"/>
  <c r="EW41" i="45" s="1"/>
  <c r="EY38" i="45"/>
  <c r="FE38" i="45"/>
  <c r="FE39" i="45" s="1"/>
  <c r="FE41" i="45" s="1"/>
  <c r="FG38" i="45"/>
  <c r="FG39" i="45" s="1"/>
  <c r="FG41" i="45" s="1"/>
  <c r="FL38" i="45"/>
  <c r="FL39" i="45"/>
  <c r="FP38" i="45"/>
  <c r="FP39" i="45" s="1"/>
  <c r="FQ38" i="45"/>
  <c r="FQ39" i="45" s="1"/>
  <c r="FQ41" i="45" s="1"/>
  <c r="FT41" i="45"/>
  <c r="FT45" i="45" s="1"/>
  <c r="FT67" i="45" s="1"/>
  <c r="FU38" i="45"/>
  <c r="FU39" i="45" s="1"/>
  <c r="FU41" i="45" s="1"/>
  <c r="GG38" i="45"/>
  <c r="GG39" i="45" s="1"/>
  <c r="GG41" i="45" s="1"/>
  <c r="GG45" i="45" s="1"/>
  <c r="GK38" i="45"/>
  <c r="GK39" i="45" s="1"/>
  <c r="GK41" i="45" s="1"/>
  <c r="GO38" i="45"/>
  <c r="GO39" i="45" s="1"/>
  <c r="GO41" i="45" s="1"/>
  <c r="GV38" i="45"/>
  <c r="GV39" i="45"/>
  <c r="BW39" i="45"/>
  <c r="BW41" i="45" s="1"/>
  <c r="CE39" i="45"/>
  <c r="EY39" i="45"/>
  <c r="EY41" i="45" s="1"/>
  <c r="FK39" i="45"/>
  <c r="FK41" i="45" s="1"/>
  <c r="GE39" i="45"/>
  <c r="GE41" i="45"/>
  <c r="GU39" i="45"/>
  <c r="GU41" i="45"/>
  <c r="BJ40" i="45"/>
  <c r="BL40" i="45"/>
  <c r="BQ40" i="45"/>
  <c r="BT40" i="45"/>
  <c r="BU40" i="45"/>
  <c r="CA40" i="45"/>
  <c r="CB40" i="45"/>
  <c r="CF40" i="45"/>
  <c r="CG40" i="45"/>
  <c r="CJ40" i="45"/>
  <c r="CK40" i="45"/>
  <c r="CO40" i="45"/>
  <c r="CQ40" i="45"/>
  <c r="CR40" i="45"/>
  <c r="CR47" i="45" s="1"/>
  <c r="CR63" i="45" s="1"/>
  <c r="CV40" i="45"/>
  <c r="CW40" i="45"/>
  <c r="CZ40" i="45"/>
  <c r="DD40" i="45"/>
  <c r="DE40" i="45"/>
  <c r="DE47" i="45" s="1"/>
  <c r="DQ40" i="45"/>
  <c r="DT40" i="45"/>
  <c r="DX40" i="45"/>
  <c r="DY40" i="45"/>
  <c r="EA40" i="45"/>
  <c r="EA47" i="45" s="1"/>
  <c r="EC40" i="45"/>
  <c r="EE40" i="45"/>
  <c r="EE47" i="45" s="1"/>
  <c r="EE48" i="45" s="1"/>
  <c r="EG40" i="45"/>
  <c r="EJ40" i="45"/>
  <c r="EN40" i="45"/>
  <c r="EV40" i="45"/>
  <c r="EW40" i="45"/>
  <c r="FC40" i="45"/>
  <c r="FE40" i="45"/>
  <c r="FK40" i="45"/>
  <c r="FK47" i="45"/>
  <c r="FK48" i="45" s="1"/>
  <c r="FP40" i="45"/>
  <c r="FQ40" i="45"/>
  <c r="FT40" i="45"/>
  <c r="FT47" i="45" s="1"/>
  <c r="FZ40" i="45"/>
  <c r="GF40" i="45"/>
  <c r="GG40" i="45"/>
  <c r="GV40" i="45"/>
  <c r="GW40" i="45"/>
  <c r="GX40" i="45"/>
  <c r="CG41" i="45"/>
  <c r="CG45" i="45" s="1"/>
  <c r="CJ41" i="45"/>
  <c r="CO41" i="45"/>
  <c r="CO45" i="45" s="1"/>
  <c r="CW41" i="45"/>
  <c r="DS41" i="45"/>
  <c r="FC41" i="45"/>
  <c r="FL41" i="45"/>
  <c r="CG47" i="45"/>
  <c r="CJ47" i="45"/>
  <c r="DX47" i="45"/>
  <c r="FZ47" i="45"/>
  <c r="FZ48" i="45" s="1"/>
  <c r="CG48" i="45"/>
  <c r="DX48" i="45"/>
  <c r="FQ48" i="45"/>
  <c r="FT48" i="45"/>
  <c r="BF57" i="45"/>
  <c r="BG57" i="45"/>
  <c r="BH57" i="45"/>
  <c r="BI57" i="45"/>
  <c r="BI61" i="45" s="1"/>
  <c r="BJ57" i="45"/>
  <c r="BJ61" i="45" s="1"/>
  <c r="BJ62" i="45" s="1"/>
  <c r="BK57" i="45"/>
  <c r="BL57" i="45"/>
  <c r="BM57" i="45"/>
  <c r="BN57" i="45"/>
  <c r="BO57" i="45"/>
  <c r="BP57" i="45"/>
  <c r="BQ57" i="45"/>
  <c r="BQ61" i="45" s="1"/>
  <c r="BQ62" i="45" s="1"/>
  <c r="BR57" i="45"/>
  <c r="BR61" i="45" s="1"/>
  <c r="BR62" i="45" s="1"/>
  <c r="BS57" i="45"/>
  <c r="BT57" i="45"/>
  <c r="BU57" i="45"/>
  <c r="BV57" i="45"/>
  <c r="BW57" i="45"/>
  <c r="BX57" i="45"/>
  <c r="BY57" i="45"/>
  <c r="BY61" i="45" s="1"/>
  <c r="BZ57" i="45"/>
  <c r="CA57" i="45"/>
  <c r="CB57" i="45"/>
  <c r="CC57" i="45"/>
  <c r="CD57" i="45"/>
  <c r="CE57" i="45"/>
  <c r="CF57" i="45"/>
  <c r="CF61" i="45" s="1"/>
  <c r="CF62" i="45" s="1"/>
  <c r="CG57" i="45"/>
  <c r="CG61" i="45" s="1"/>
  <c r="CH57" i="45"/>
  <c r="CH61" i="45" s="1"/>
  <c r="CH62" i="45" s="1"/>
  <c r="CI57" i="45"/>
  <c r="CJ57" i="45"/>
  <c r="CK57" i="45"/>
  <c r="CL57" i="45"/>
  <c r="CM57" i="45"/>
  <c r="CN57" i="45"/>
  <c r="CN61" i="45" s="1"/>
  <c r="CN62" i="45" s="1"/>
  <c r="CO57" i="45"/>
  <c r="CO61" i="45" s="1"/>
  <c r="CO62" i="45" s="1"/>
  <c r="CP57" i="45"/>
  <c r="CP61" i="45" s="1"/>
  <c r="CP62" i="45" s="1"/>
  <c r="CQ57" i="45"/>
  <c r="CR57" i="45"/>
  <c r="CS57" i="45"/>
  <c r="CT57" i="45"/>
  <c r="CU57" i="45"/>
  <c r="CV57" i="45"/>
  <c r="CV61" i="45" s="1"/>
  <c r="CV62" i="45" s="1"/>
  <c r="CW57" i="45"/>
  <c r="CW61" i="45" s="1"/>
  <c r="CX57" i="45"/>
  <c r="CX61" i="45" s="1"/>
  <c r="CY57" i="45"/>
  <c r="CZ57" i="45"/>
  <c r="DA57" i="45"/>
  <c r="DB57" i="45"/>
  <c r="DC57" i="45"/>
  <c r="DD57" i="45"/>
  <c r="DE57" i="45"/>
  <c r="DE61" i="45" s="1"/>
  <c r="DF57" i="45"/>
  <c r="DF61" i="45" s="1"/>
  <c r="DG57" i="45"/>
  <c r="DH57" i="45"/>
  <c r="DI57" i="45"/>
  <c r="DJ57" i="45"/>
  <c r="DK57" i="45"/>
  <c r="DL57" i="45"/>
  <c r="DM57" i="45"/>
  <c r="DN57" i="45"/>
  <c r="DO57" i="45"/>
  <c r="DP57" i="45"/>
  <c r="DQ57" i="45"/>
  <c r="DR57" i="45"/>
  <c r="DS57" i="45"/>
  <c r="DT57" i="45"/>
  <c r="DT61" i="45" s="1"/>
  <c r="DU57" i="45"/>
  <c r="DV57" i="45"/>
  <c r="DW57" i="45"/>
  <c r="DX57" i="45"/>
  <c r="DY57" i="45"/>
  <c r="DZ57" i="45"/>
  <c r="EA57" i="45"/>
  <c r="EB57" i="45"/>
  <c r="EC57" i="45"/>
  <c r="ED57" i="45"/>
  <c r="EE57" i="45"/>
  <c r="EF57" i="45"/>
  <c r="EG57" i="45"/>
  <c r="EH57" i="45"/>
  <c r="EI57" i="45"/>
  <c r="EJ57" i="45"/>
  <c r="EK57" i="45"/>
  <c r="EL57" i="45"/>
  <c r="EL61" i="45" s="1"/>
  <c r="EM57" i="45"/>
  <c r="EN57" i="45"/>
  <c r="EO57" i="45"/>
  <c r="EP57" i="45"/>
  <c r="EQ57" i="45"/>
  <c r="ER57" i="45"/>
  <c r="ES57" i="45"/>
  <c r="ET57" i="45"/>
  <c r="ET61" i="45" s="1"/>
  <c r="EU57" i="45"/>
  <c r="EV57" i="45"/>
  <c r="EW57" i="45"/>
  <c r="EX57" i="45"/>
  <c r="EY57" i="45"/>
  <c r="EZ57" i="45"/>
  <c r="FA57" i="45"/>
  <c r="FA61" i="45" s="1"/>
  <c r="FA62" i="45" s="1"/>
  <c r="FB57" i="45"/>
  <c r="FB61" i="45" s="1"/>
  <c r="FB62" i="45" s="1"/>
  <c r="FC57" i="45"/>
  <c r="FD57" i="45"/>
  <c r="FE57" i="45"/>
  <c r="FF57" i="45"/>
  <c r="FG57" i="45"/>
  <c r="FH57" i="45"/>
  <c r="FH61" i="45" s="1"/>
  <c r="FI57" i="45"/>
  <c r="FI61" i="45" s="1"/>
  <c r="FJ57" i="45"/>
  <c r="FJ61" i="45" s="1"/>
  <c r="FK57" i="45"/>
  <c r="FL57" i="45"/>
  <c r="FM57" i="45"/>
  <c r="FN57" i="45"/>
  <c r="FO57" i="45"/>
  <c r="FP57" i="45"/>
  <c r="FP61" i="45" s="1"/>
  <c r="FQ57" i="45"/>
  <c r="FR57" i="45"/>
  <c r="FR61" i="45" s="1"/>
  <c r="FR62" i="45" s="1"/>
  <c r="FS57" i="45"/>
  <c r="FT57" i="45"/>
  <c r="FU57" i="45"/>
  <c r="FV57" i="45"/>
  <c r="FW57" i="45"/>
  <c r="FX57" i="45"/>
  <c r="FX61" i="45" s="1"/>
  <c r="FY57" i="45"/>
  <c r="FZ57" i="45"/>
  <c r="GA57" i="45"/>
  <c r="GB57" i="45"/>
  <c r="GC57" i="45"/>
  <c r="GD57" i="45"/>
  <c r="GE57" i="45"/>
  <c r="GF57" i="45"/>
  <c r="GG57" i="45"/>
  <c r="GH57" i="45"/>
  <c r="GI57" i="45"/>
  <c r="GJ57" i="45"/>
  <c r="GK57" i="45"/>
  <c r="GL57" i="45"/>
  <c r="GM57" i="45"/>
  <c r="GN57" i="45"/>
  <c r="GO57" i="45"/>
  <c r="GP57" i="45"/>
  <c r="GQ57" i="45"/>
  <c r="GR57" i="45"/>
  <c r="GS57" i="45"/>
  <c r="GT57" i="45"/>
  <c r="GU57" i="45"/>
  <c r="GV57" i="45"/>
  <c r="GW57" i="45"/>
  <c r="GX57" i="45"/>
  <c r="GX61" i="45" s="1"/>
  <c r="GY57" i="45"/>
  <c r="BF58" i="45"/>
  <c r="BG58" i="45"/>
  <c r="BG60" i="45"/>
  <c r="BH58" i="45"/>
  <c r="BH60" i="45"/>
  <c r="BI58" i="45"/>
  <c r="BI60" i="45"/>
  <c r="BJ58" i="45"/>
  <c r="BK58" i="45"/>
  <c r="BL58" i="45"/>
  <c r="BM58" i="45"/>
  <c r="BM60" i="45" s="1"/>
  <c r="BN58" i="45"/>
  <c r="BO58" i="45"/>
  <c r="BO60" i="45" s="1"/>
  <c r="BP58" i="45"/>
  <c r="BQ58" i="45"/>
  <c r="BQ60" i="45"/>
  <c r="BR58" i="45"/>
  <c r="BS58" i="45"/>
  <c r="BT58" i="45"/>
  <c r="BT60" i="45" s="1"/>
  <c r="BU58" i="45"/>
  <c r="BU60" i="45" s="1"/>
  <c r="BU62" i="45" s="1"/>
  <c r="BV58" i="45"/>
  <c r="BV60" i="45" s="1"/>
  <c r="BW58" i="45"/>
  <c r="BW60" i="45" s="1"/>
  <c r="BX58" i="45"/>
  <c r="BY58" i="45"/>
  <c r="BY60" i="45"/>
  <c r="BZ58" i="45"/>
  <c r="CA58" i="45"/>
  <c r="CA60" i="45" s="1"/>
  <c r="CA62" i="45" s="1"/>
  <c r="CB58" i="45"/>
  <c r="CC58" i="45"/>
  <c r="CC60" i="45" s="1"/>
  <c r="CD58" i="45"/>
  <c r="CE58" i="45"/>
  <c r="CF58" i="45"/>
  <c r="CG58" i="45"/>
  <c r="CG60" i="45" s="1"/>
  <c r="CH58" i="45"/>
  <c r="CI58" i="45"/>
  <c r="CJ58" i="45"/>
  <c r="CK58" i="45"/>
  <c r="CK60" i="45" s="1"/>
  <c r="CL58" i="45"/>
  <c r="CM58" i="45"/>
  <c r="CN58" i="45"/>
  <c r="CO58" i="45"/>
  <c r="CO60" i="45" s="1"/>
  <c r="CP58" i="45"/>
  <c r="CQ58" i="45"/>
  <c r="CQ60" i="45" s="1"/>
  <c r="CQ62" i="45" s="1"/>
  <c r="CR58" i="45"/>
  <c r="CR60" i="45" s="1"/>
  <c r="CR62" i="45" s="1"/>
  <c r="CS58" i="45"/>
  <c r="CS60" i="45" s="1"/>
  <c r="CT58" i="45"/>
  <c r="CU58" i="45"/>
  <c r="CV58" i="45"/>
  <c r="CW58" i="45"/>
  <c r="CW60" i="45" s="1"/>
  <c r="CX58" i="45"/>
  <c r="CX60" i="45" s="1"/>
  <c r="CY58" i="45"/>
  <c r="CY60" i="45" s="1"/>
  <c r="CY62" i="45" s="1"/>
  <c r="CZ58" i="45"/>
  <c r="CZ60" i="45" s="1"/>
  <c r="DA58" i="45"/>
  <c r="DA60" i="45" s="1"/>
  <c r="DB58" i="45"/>
  <c r="DC58" i="45"/>
  <c r="DC60" i="45" s="1"/>
  <c r="DD58" i="45"/>
  <c r="DE58" i="45"/>
  <c r="DE60" i="45" s="1"/>
  <c r="DF58" i="45"/>
  <c r="DG58" i="45"/>
  <c r="DG60" i="45" s="1"/>
  <c r="DH58" i="45"/>
  <c r="DH60" i="45" s="1"/>
  <c r="DI58" i="45"/>
  <c r="DI60" i="45" s="1"/>
  <c r="DJ58" i="45"/>
  <c r="DK58" i="45"/>
  <c r="DL58" i="45"/>
  <c r="DM58" i="45"/>
  <c r="DM60" i="45" s="1"/>
  <c r="DN58" i="45"/>
  <c r="DO58" i="45"/>
  <c r="DO60" i="45" s="1"/>
  <c r="DO62" i="45" s="1"/>
  <c r="DP58" i="45"/>
  <c r="DQ58" i="45"/>
  <c r="DQ60" i="45" s="1"/>
  <c r="DR58" i="45"/>
  <c r="DS58" i="45"/>
  <c r="DT58" i="45"/>
  <c r="DU58" i="45"/>
  <c r="DU60" i="45" s="1"/>
  <c r="DV58" i="45"/>
  <c r="DV60" i="45" s="1"/>
  <c r="DW58" i="45"/>
  <c r="DW60" i="45" s="1"/>
  <c r="DX58" i="45"/>
  <c r="DY58" i="45"/>
  <c r="DY60" i="45"/>
  <c r="DZ58" i="45"/>
  <c r="EA58" i="45"/>
  <c r="EB58" i="45"/>
  <c r="EB60" i="45" s="1"/>
  <c r="EC58" i="45"/>
  <c r="EC60" i="45" s="1"/>
  <c r="ED58" i="45"/>
  <c r="ED60" i="45" s="1"/>
  <c r="EE58" i="45"/>
  <c r="EF58" i="45"/>
  <c r="EG58" i="45"/>
  <c r="EG60" i="45"/>
  <c r="EH58" i="45"/>
  <c r="EI58" i="45"/>
  <c r="EI60" i="45" s="1"/>
  <c r="EJ58" i="45"/>
  <c r="EK58" i="45"/>
  <c r="EK60" i="45" s="1"/>
  <c r="EL58" i="45"/>
  <c r="EM58" i="45"/>
  <c r="EN58" i="45"/>
  <c r="EO58" i="45"/>
  <c r="EO60" i="45" s="1"/>
  <c r="EP58" i="45"/>
  <c r="EQ58" i="45"/>
  <c r="EQ60" i="45" s="1"/>
  <c r="ER58" i="45"/>
  <c r="ER60" i="45" s="1"/>
  <c r="ES58" i="45"/>
  <c r="ES60" i="45" s="1"/>
  <c r="ET58" i="45"/>
  <c r="EU58" i="45"/>
  <c r="EV58" i="45"/>
  <c r="EW58" i="45"/>
  <c r="EW60" i="45"/>
  <c r="EX58" i="45"/>
  <c r="EX60" i="45" s="1"/>
  <c r="EY58" i="45"/>
  <c r="EY60" i="45" s="1"/>
  <c r="EZ58" i="45"/>
  <c r="FA58" i="45"/>
  <c r="FA60" i="45"/>
  <c r="FB58" i="45"/>
  <c r="FC58" i="45"/>
  <c r="FD58" i="45"/>
  <c r="FD60" i="45" s="1"/>
  <c r="FD62" i="45" s="1"/>
  <c r="FE58" i="45"/>
  <c r="FE60" i="45" s="1"/>
  <c r="FF58" i="45"/>
  <c r="FG58" i="45"/>
  <c r="FH58" i="45"/>
  <c r="FI58" i="45"/>
  <c r="FI60" i="45"/>
  <c r="FJ58" i="45"/>
  <c r="FK58" i="45"/>
  <c r="FK60" i="45" s="1"/>
  <c r="FK62" i="45" s="1"/>
  <c r="FL58" i="45"/>
  <c r="FM58" i="45"/>
  <c r="FM60" i="45" s="1"/>
  <c r="FN58" i="45"/>
  <c r="FO58" i="45"/>
  <c r="FO60" i="45"/>
  <c r="FP58" i="45"/>
  <c r="FQ58" i="45"/>
  <c r="FQ60" i="45"/>
  <c r="FR58" i="45"/>
  <c r="FR60" i="45" s="1"/>
  <c r="FS58" i="45"/>
  <c r="FS60" i="45" s="1"/>
  <c r="FT58" i="45"/>
  <c r="FU58" i="45"/>
  <c r="FU60" i="45" s="1"/>
  <c r="FV58" i="45"/>
  <c r="FW58" i="45"/>
  <c r="FX58" i="45"/>
  <c r="FY58" i="45"/>
  <c r="FY60" i="45" s="1"/>
  <c r="FY62" i="45" s="1"/>
  <c r="FZ58" i="45"/>
  <c r="GA58" i="45"/>
  <c r="GB58" i="45"/>
  <c r="GC58" i="45"/>
  <c r="GC60" i="45"/>
  <c r="GD58" i="45"/>
  <c r="GE58" i="45"/>
  <c r="GF58" i="45"/>
  <c r="GF60" i="45" s="1"/>
  <c r="GF62" i="45" s="1"/>
  <c r="GG58" i="45"/>
  <c r="GG60" i="45" s="1"/>
  <c r="GH58" i="45"/>
  <c r="GI58" i="45"/>
  <c r="GJ58" i="45"/>
  <c r="GK58" i="45"/>
  <c r="GK60" i="45"/>
  <c r="GL58" i="45"/>
  <c r="GM58" i="45"/>
  <c r="GM60" i="45" s="1"/>
  <c r="GN58" i="45"/>
  <c r="GN60" i="45" s="1"/>
  <c r="GO58" i="45"/>
  <c r="GO60" i="45" s="1"/>
  <c r="GP58" i="45"/>
  <c r="GQ58" i="45"/>
  <c r="GR58" i="45"/>
  <c r="GS58" i="45"/>
  <c r="GS60" i="45" s="1"/>
  <c r="GT58" i="45"/>
  <c r="GT60" i="45" s="1"/>
  <c r="GT62" i="45" s="1"/>
  <c r="GU58" i="45"/>
  <c r="GU60" i="45" s="1"/>
  <c r="GU62" i="45" s="1"/>
  <c r="GV58" i="45"/>
  <c r="GW58" i="45"/>
  <c r="GW60" i="45" s="1"/>
  <c r="GX58" i="45"/>
  <c r="GY58" i="45"/>
  <c r="BF59" i="45"/>
  <c r="BG59" i="45"/>
  <c r="BG61" i="45" s="1"/>
  <c r="BG62" i="45" s="1"/>
  <c r="BH59" i="45"/>
  <c r="BH61" i="45" s="1"/>
  <c r="BI59" i="45"/>
  <c r="BJ59" i="45"/>
  <c r="BK59" i="45"/>
  <c r="BK61" i="45" s="1"/>
  <c r="BL59" i="45"/>
  <c r="BM59" i="45"/>
  <c r="BN59" i="45"/>
  <c r="BN61" i="45" s="1"/>
  <c r="BO59" i="45"/>
  <c r="BO61" i="45" s="1"/>
  <c r="BP59" i="45"/>
  <c r="BP61" i="45" s="1"/>
  <c r="BQ59" i="45"/>
  <c r="BR59" i="45"/>
  <c r="BS59" i="45"/>
  <c r="BS61" i="45" s="1"/>
  <c r="BT59" i="45"/>
  <c r="BU59" i="45"/>
  <c r="BV59" i="45"/>
  <c r="BW59" i="45"/>
  <c r="BW61" i="45" s="1"/>
  <c r="BW62" i="45" s="1"/>
  <c r="BX59" i="45"/>
  <c r="BX61" i="45" s="1"/>
  <c r="BX62" i="45" s="1"/>
  <c r="BY59" i="45"/>
  <c r="BZ59" i="45"/>
  <c r="CA59" i="45"/>
  <c r="CA61" i="45"/>
  <c r="CB59" i="45"/>
  <c r="CC59" i="45"/>
  <c r="CC61" i="45" s="1"/>
  <c r="CD59" i="45"/>
  <c r="CD61" i="45" s="1"/>
  <c r="CD62" i="45" s="1"/>
  <c r="CE59" i="45"/>
  <c r="CE61" i="45" s="1"/>
  <c r="CE62" i="45" s="1"/>
  <c r="CF59" i="45"/>
  <c r="CG59" i="45"/>
  <c r="CH59" i="45"/>
  <c r="CI59" i="45"/>
  <c r="CI61" i="45" s="1"/>
  <c r="CJ59" i="45"/>
  <c r="CK59" i="45"/>
  <c r="CK61" i="45" s="1"/>
  <c r="CL59" i="45"/>
  <c r="CL61" i="45" s="1"/>
  <c r="CM59" i="45"/>
  <c r="CM61" i="45" s="1"/>
  <c r="CM62" i="45" s="1"/>
  <c r="CN59" i="45"/>
  <c r="CO59" i="45"/>
  <c r="CP59" i="45"/>
  <c r="CQ59" i="45"/>
  <c r="CQ61" i="45" s="1"/>
  <c r="CR59" i="45"/>
  <c r="CS59" i="45"/>
  <c r="CS61" i="45" s="1"/>
  <c r="CT59" i="45"/>
  <c r="CU59" i="45"/>
  <c r="CU61" i="45" s="1"/>
  <c r="CU62" i="45" s="1"/>
  <c r="CV59" i="45"/>
  <c r="CW59" i="45"/>
  <c r="CX59" i="45"/>
  <c r="CY59" i="45"/>
  <c r="CY61" i="45" s="1"/>
  <c r="CZ59" i="45"/>
  <c r="CZ61" i="45" s="1"/>
  <c r="DA59" i="45"/>
  <c r="DA61" i="45" s="1"/>
  <c r="DB59" i="45"/>
  <c r="DB61" i="45" s="1"/>
  <c r="DC59" i="45"/>
  <c r="DC61" i="45" s="1"/>
  <c r="DD59" i="45"/>
  <c r="DE59" i="45"/>
  <c r="DF59" i="45"/>
  <c r="DG59" i="45"/>
  <c r="DG61" i="45"/>
  <c r="DH59" i="45"/>
  <c r="DH61" i="45" s="1"/>
  <c r="DI59" i="45"/>
  <c r="DJ59" i="45"/>
  <c r="DK59" i="45"/>
  <c r="DL59" i="45"/>
  <c r="DM59" i="45"/>
  <c r="DN59" i="45"/>
  <c r="DO59" i="45"/>
  <c r="DO61" i="45" s="1"/>
  <c r="DP59" i="45"/>
  <c r="DP61" i="45" s="1"/>
  <c r="DQ59" i="45"/>
  <c r="DR59" i="45"/>
  <c r="DS59" i="45"/>
  <c r="DT59" i="45"/>
  <c r="DU59" i="45"/>
  <c r="DU61" i="45"/>
  <c r="DV59" i="45"/>
  <c r="DV61" i="45" s="1"/>
  <c r="DW59" i="45"/>
  <c r="DW61" i="45" s="1"/>
  <c r="DX59" i="45"/>
  <c r="DY59" i="45"/>
  <c r="DZ59" i="45"/>
  <c r="EA59" i="45"/>
  <c r="EA61" i="45" s="1"/>
  <c r="EB59" i="45"/>
  <c r="EB61" i="45" s="1"/>
  <c r="EC59" i="45"/>
  <c r="EC61" i="45" s="1"/>
  <c r="ED59" i="45"/>
  <c r="ED61" i="45" s="1"/>
  <c r="ED62" i="45" s="1"/>
  <c r="EE59" i="45"/>
  <c r="EE61" i="45" s="1"/>
  <c r="EE62" i="45" s="1"/>
  <c r="EF59" i="45"/>
  <c r="EG59" i="45"/>
  <c r="EH59" i="45"/>
  <c r="EI59" i="45"/>
  <c r="EI61" i="45" s="1"/>
  <c r="EJ59" i="45"/>
  <c r="EJ61" i="45" s="1"/>
  <c r="EK59" i="45"/>
  <c r="EK61" i="45" s="1"/>
  <c r="EL59" i="45"/>
  <c r="EM59" i="45"/>
  <c r="EM61" i="45" s="1"/>
  <c r="EN59" i="45"/>
  <c r="EO59" i="45"/>
  <c r="EP59" i="45"/>
  <c r="EQ59" i="45"/>
  <c r="EQ61" i="45" s="1"/>
  <c r="ER59" i="45"/>
  <c r="ER61" i="45" s="1"/>
  <c r="ES59" i="45"/>
  <c r="ES61" i="45" s="1"/>
  <c r="ET59" i="45"/>
  <c r="EU59" i="45"/>
  <c r="EU61" i="45"/>
  <c r="EV59" i="45"/>
  <c r="EW59" i="45"/>
  <c r="EX59" i="45"/>
  <c r="EX61" i="45" s="1"/>
  <c r="EY59" i="45"/>
  <c r="EY61" i="45" s="1"/>
  <c r="EZ59" i="45"/>
  <c r="FA59" i="45"/>
  <c r="FB59" i="45"/>
  <c r="FC59" i="45"/>
  <c r="FC61" i="45"/>
  <c r="FD59" i="45"/>
  <c r="FE59" i="45"/>
  <c r="FE61" i="45" s="1"/>
  <c r="FF59" i="45"/>
  <c r="FF61" i="45" s="1"/>
  <c r="FG59" i="45"/>
  <c r="FG61" i="45" s="1"/>
  <c r="FH59" i="45"/>
  <c r="FI59" i="45"/>
  <c r="FJ59" i="45"/>
  <c r="FK59" i="45"/>
  <c r="FK61" i="45" s="1"/>
  <c r="FL59" i="45"/>
  <c r="FM59" i="45"/>
  <c r="FM61" i="45" s="1"/>
  <c r="FN59" i="45"/>
  <c r="FN61" i="45" s="1"/>
  <c r="FO59" i="45"/>
  <c r="FO61" i="45" s="1"/>
  <c r="FP59" i="45"/>
  <c r="FQ59" i="45"/>
  <c r="FR59" i="45"/>
  <c r="FS59" i="45"/>
  <c r="FS61" i="45" s="1"/>
  <c r="FT59" i="45"/>
  <c r="FT61" i="45" s="1"/>
  <c r="FU59" i="45"/>
  <c r="FV59" i="45"/>
  <c r="FW59" i="45"/>
  <c r="FX59" i="45"/>
  <c r="FY59" i="45"/>
  <c r="FY61" i="45" s="1"/>
  <c r="FZ59" i="45"/>
  <c r="FZ61" i="45" s="1"/>
  <c r="GA59" i="45"/>
  <c r="GA61" i="45" s="1"/>
  <c r="GB59" i="45"/>
  <c r="GC59" i="45"/>
  <c r="GC61" i="45" s="1"/>
  <c r="GD59" i="45"/>
  <c r="GE59" i="45"/>
  <c r="GF59" i="45"/>
  <c r="GG59" i="45"/>
  <c r="GG61" i="45" s="1"/>
  <c r="GH59" i="45"/>
  <c r="GI59" i="45"/>
  <c r="GI61" i="45" s="1"/>
  <c r="GJ59" i="45"/>
  <c r="GK59" i="45"/>
  <c r="GL59" i="45"/>
  <c r="GM59" i="45"/>
  <c r="GM61" i="45" s="1"/>
  <c r="GN59" i="45"/>
  <c r="GN61" i="45" s="1"/>
  <c r="GN62" i="45" s="1"/>
  <c r="GO59" i="45"/>
  <c r="GO61" i="45" s="1"/>
  <c r="GP59" i="45"/>
  <c r="GP61" i="45" s="1"/>
  <c r="GP62" i="45" s="1"/>
  <c r="GQ59" i="45"/>
  <c r="GQ61" i="45" s="1"/>
  <c r="GR59" i="45"/>
  <c r="GS59" i="45"/>
  <c r="GT59" i="45"/>
  <c r="GU59" i="45"/>
  <c r="GV59" i="45"/>
  <c r="GV61" i="45" s="1"/>
  <c r="GV62" i="45" s="1"/>
  <c r="GW59" i="45"/>
  <c r="GW61" i="45" s="1"/>
  <c r="GX59" i="45"/>
  <c r="GY59" i="45"/>
  <c r="GY61" i="45" s="1"/>
  <c r="GY62" i="45" s="1"/>
  <c r="BF60" i="45"/>
  <c r="BJ60" i="45"/>
  <c r="BK60" i="45"/>
  <c r="BL60" i="45"/>
  <c r="BL62" i="45" s="1"/>
  <c r="BN60" i="45"/>
  <c r="BN62" i="45" s="1"/>
  <c r="BP60" i="45"/>
  <c r="BP62" i="45" s="1"/>
  <c r="BR60" i="45"/>
  <c r="BS60" i="45"/>
  <c r="BX60" i="45"/>
  <c r="BZ60" i="45"/>
  <c r="CB60" i="45"/>
  <c r="CB62" i="45" s="1"/>
  <c r="CD60" i="45"/>
  <c r="CE60" i="45"/>
  <c r="CF60" i="45"/>
  <c r="CH60" i="45"/>
  <c r="CI60" i="45"/>
  <c r="CI62" i="45" s="1"/>
  <c r="CJ60" i="45"/>
  <c r="CL60" i="45"/>
  <c r="CM60" i="45"/>
  <c r="CN60" i="45"/>
  <c r="CP60" i="45"/>
  <c r="CT60" i="45"/>
  <c r="CU60" i="45"/>
  <c r="CV60" i="45"/>
  <c r="DB60" i="45"/>
  <c r="DB62" i="45" s="1"/>
  <c r="DD60" i="45"/>
  <c r="DD62" i="45" s="1"/>
  <c r="DF60" i="45"/>
  <c r="DF62" i="45" s="1"/>
  <c r="DJ60" i="45"/>
  <c r="DK60" i="45"/>
  <c r="DL60" i="45"/>
  <c r="DN60" i="45"/>
  <c r="DP60" i="45"/>
  <c r="DP62" i="45" s="1"/>
  <c r="DR60" i="45"/>
  <c r="DS60" i="45"/>
  <c r="DT60" i="45"/>
  <c r="DX60" i="45"/>
  <c r="DZ60" i="45"/>
  <c r="DZ62" i="45" s="1"/>
  <c r="EA60" i="45"/>
  <c r="EE60" i="45"/>
  <c r="EF60" i="45"/>
  <c r="EH60" i="45"/>
  <c r="EJ60" i="45"/>
  <c r="EL60" i="45"/>
  <c r="EM60" i="45"/>
  <c r="EM62" i="45" s="1"/>
  <c r="EN60" i="45"/>
  <c r="EP60" i="45"/>
  <c r="ET60" i="45"/>
  <c r="EU60" i="45"/>
  <c r="EU62" i="45"/>
  <c r="EV60" i="45"/>
  <c r="EZ60" i="45"/>
  <c r="FB60" i="45"/>
  <c r="FC60" i="45"/>
  <c r="FC62" i="45" s="1"/>
  <c r="FF60" i="45"/>
  <c r="FG60" i="45"/>
  <c r="FH60" i="45"/>
  <c r="FJ60" i="45"/>
  <c r="FL60" i="45"/>
  <c r="FN60" i="45"/>
  <c r="FP60" i="45"/>
  <c r="FP62" i="45" s="1"/>
  <c r="FT60" i="45"/>
  <c r="FV60" i="45"/>
  <c r="FW60" i="45"/>
  <c r="FX60" i="45"/>
  <c r="FX62" i="45" s="1"/>
  <c r="FZ60" i="45"/>
  <c r="FZ62" i="45" s="1"/>
  <c r="GA60" i="45"/>
  <c r="GB60" i="45"/>
  <c r="GD60" i="45"/>
  <c r="GE60" i="45"/>
  <c r="GH60" i="45"/>
  <c r="GI60" i="45"/>
  <c r="GI62" i="45" s="1"/>
  <c r="GJ60" i="45"/>
  <c r="GL60" i="45"/>
  <c r="GP60" i="45"/>
  <c r="GQ60" i="45"/>
  <c r="GR60" i="45"/>
  <c r="GV60" i="45"/>
  <c r="GX60" i="45"/>
  <c r="GY60" i="45"/>
  <c r="BF61" i="45"/>
  <c r="BL61" i="45"/>
  <c r="BM61" i="45"/>
  <c r="BT61" i="45"/>
  <c r="BU61" i="45"/>
  <c r="BV61" i="45"/>
  <c r="BZ61" i="45"/>
  <c r="CB61" i="45"/>
  <c r="CJ61" i="45"/>
  <c r="CR61" i="45"/>
  <c r="CT61" i="45"/>
  <c r="DD61" i="45"/>
  <c r="DI61" i="45"/>
  <c r="DJ61" i="45"/>
  <c r="DK61" i="45"/>
  <c r="DK62" i="45"/>
  <c r="DL61" i="45"/>
  <c r="DN61" i="45"/>
  <c r="DN62" i="45" s="1"/>
  <c r="DQ61" i="45"/>
  <c r="DR61" i="45"/>
  <c r="DS61" i="45"/>
  <c r="DX61" i="45"/>
  <c r="DX62" i="45" s="1"/>
  <c r="DY61" i="45"/>
  <c r="DZ61" i="45"/>
  <c r="EF61" i="45"/>
  <c r="EG61" i="45"/>
  <c r="EH61" i="45"/>
  <c r="EH62" i="45" s="1"/>
  <c r="EN61" i="45"/>
  <c r="EN62" i="45" s="1"/>
  <c r="EO61" i="45"/>
  <c r="EP61" i="45"/>
  <c r="EP62" i="45" s="1"/>
  <c r="ET62" i="45"/>
  <c r="EV61" i="45"/>
  <c r="EW61" i="45"/>
  <c r="FD61" i="45"/>
  <c r="FJ62" i="45"/>
  <c r="FL61" i="45"/>
  <c r="FL62" i="45" s="1"/>
  <c r="FU61" i="45"/>
  <c r="FV61" i="45"/>
  <c r="FW61" i="45"/>
  <c r="FW62" i="45" s="1"/>
  <c r="GB61" i="45"/>
  <c r="GD61" i="45"/>
  <c r="GD62" i="45" s="1"/>
  <c r="GE61" i="45"/>
  <c r="GF61" i="45"/>
  <c r="GJ61" i="45"/>
  <c r="GK61" i="45"/>
  <c r="GL61" i="45"/>
  <c r="GR61" i="45"/>
  <c r="GS61" i="45"/>
  <c r="GT61" i="45"/>
  <c r="GU61" i="45"/>
  <c r="BS62" i="45"/>
  <c r="CJ62" i="45"/>
  <c r="CL62" i="45"/>
  <c r="CW62" i="45"/>
  <c r="EI62" i="45"/>
  <c r="FG62" i="45"/>
  <c r="FH62" i="45"/>
  <c r="FI62" i="45"/>
  <c r="GB62" i="45"/>
  <c r="GL62" i="45"/>
  <c r="CG63" i="45"/>
  <c r="DC63" i="45"/>
  <c r="DX63" i="45"/>
  <c r="EA63" i="45"/>
  <c r="EE63" i="45"/>
  <c r="FK63" i="45"/>
  <c r="FT63" i="45"/>
  <c r="FZ63" i="45"/>
  <c r="BJ66" i="45"/>
  <c r="BJ68" i="45" s="1"/>
  <c r="BK66" i="45"/>
  <c r="BL66" i="45"/>
  <c r="BM66" i="45"/>
  <c r="BN66" i="45"/>
  <c r="BN68" i="45" s="1"/>
  <c r="BP66" i="45"/>
  <c r="BP68" i="45" s="1"/>
  <c r="BR66" i="45"/>
  <c r="BR68" i="45" s="1"/>
  <c r="BS66" i="45"/>
  <c r="BT66" i="45"/>
  <c r="BU66" i="45"/>
  <c r="BV66" i="45"/>
  <c r="BV68" i="45" s="1"/>
  <c r="BW66" i="45"/>
  <c r="BX66" i="45"/>
  <c r="BZ66" i="45"/>
  <c r="BZ68" i="45" s="1"/>
  <c r="CA66" i="45"/>
  <c r="CA68" i="45" s="1"/>
  <c r="CB66" i="45"/>
  <c r="CD66" i="45"/>
  <c r="CD68" i="45" s="1"/>
  <c r="CE66" i="45"/>
  <c r="CE68" i="45" s="1"/>
  <c r="CF66" i="45"/>
  <c r="CG66" i="45"/>
  <c r="CH66" i="45"/>
  <c r="CH68" i="45" s="1"/>
  <c r="CI66" i="45"/>
  <c r="CJ66" i="45"/>
  <c r="CK66" i="45"/>
  <c r="CL66" i="45"/>
  <c r="CL68" i="45" s="1"/>
  <c r="CM66" i="45"/>
  <c r="CN66" i="45"/>
  <c r="CO66" i="45"/>
  <c r="CO68" i="45" s="1"/>
  <c r="CP66" i="45"/>
  <c r="CP68" i="45" s="1"/>
  <c r="CQ66" i="45"/>
  <c r="CR66" i="45"/>
  <c r="CT66" i="45"/>
  <c r="CT68" i="45" s="1"/>
  <c r="CV66" i="45"/>
  <c r="CW66" i="45"/>
  <c r="CW68" i="45" s="1"/>
  <c r="CX66" i="45"/>
  <c r="CX68" i="45" s="1"/>
  <c r="CY66" i="45"/>
  <c r="CY68" i="45" s="1"/>
  <c r="CZ66" i="45"/>
  <c r="DB66" i="45"/>
  <c r="DB68" i="45" s="1"/>
  <c r="DC66" i="45"/>
  <c r="DD66" i="45"/>
  <c r="DE66" i="45"/>
  <c r="DE68" i="45" s="1"/>
  <c r="DF66" i="45"/>
  <c r="DF68" i="45" s="1"/>
  <c r="DG66" i="45"/>
  <c r="DG68" i="45" s="1"/>
  <c r="DI66" i="45"/>
  <c r="DJ66" i="45"/>
  <c r="DJ68" i="45" s="1"/>
  <c r="DK66" i="45"/>
  <c r="DK68" i="45" s="1"/>
  <c r="DL66" i="45"/>
  <c r="DN66" i="45"/>
  <c r="DN68" i="45" s="1"/>
  <c r="DO66" i="45"/>
  <c r="DP66" i="45"/>
  <c r="DQ66" i="45"/>
  <c r="DR66" i="45"/>
  <c r="DR68" i="45" s="1"/>
  <c r="DS66" i="45"/>
  <c r="DT66" i="45"/>
  <c r="DU66" i="45"/>
  <c r="DU68" i="45" s="1"/>
  <c r="DV66" i="45"/>
  <c r="DV68" i="45" s="1"/>
  <c r="DW66" i="45"/>
  <c r="DW68" i="45" s="1"/>
  <c r="DX66" i="45"/>
  <c r="DY66" i="45"/>
  <c r="DZ66" i="45"/>
  <c r="DZ68" i="45" s="1"/>
  <c r="EA66" i="45"/>
  <c r="EB66" i="45"/>
  <c r="EC66" i="45"/>
  <c r="EC68" i="45" s="1"/>
  <c r="ED66" i="45"/>
  <c r="ED68" i="45" s="1"/>
  <c r="EE66" i="45"/>
  <c r="EE68" i="45" s="1"/>
  <c r="EF66" i="45"/>
  <c r="EG66" i="45"/>
  <c r="EH66" i="45"/>
  <c r="EH68" i="45" s="1"/>
  <c r="EJ66" i="45"/>
  <c r="EK66" i="45"/>
  <c r="EK68" i="45" s="1"/>
  <c r="EL66" i="45"/>
  <c r="EL68" i="45" s="1"/>
  <c r="EM66" i="45"/>
  <c r="EM68" i="45" s="1"/>
  <c r="EN66" i="45"/>
  <c r="EO66" i="45"/>
  <c r="EP66" i="45"/>
  <c r="EP68" i="45" s="1"/>
  <c r="ER66" i="45"/>
  <c r="ES66" i="45"/>
  <c r="ES68" i="45" s="1"/>
  <c r="ET66" i="45"/>
  <c r="ET68" i="45" s="1"/>
  <c r="EU66" i="45"/>
  <c r="EV66" i="45"/>
  <c r="EW66" i="45"/>
  <c r="EX66" i="45"/>
  <c r="EX68" i="45" s="1"/>
  <c r="EY66" i="45"/>
  <c r="FA66" i="45"/>
  <c r="FA68" i="45" s="1"/>
  <c r="FB66" i="45"/>
  <c r="FB68" i="45" s="1"/>
  <c r="FC66" i="45"/>
  <c r="FC68" i="45" s="1"/>
  <c r="FD66" i="45"/>
  <c r="FE66" i="45"/>
  <c r="FF66" i="45"/>
  <c r="FF68" i="45" s="1"/>
  <c r="FJ66" i="45"/>
  <c r="FJ68" i="45" s="1"/>
  <c r="FK66" i="45"/>
  <c r="FK68" i="45" s="1"/>
  <c r="FL66" i="45"/>
  <c r="FM66" i="45"/>
  <c r="FP66" i="45"/>
  <c r="FQ66" i="45"/>
  <c r="FQ68" i="45" s="1"/>
  <c r="FR66" i="45"/>
  <c r="FR68" i="45" s="1"/>
  <c r="FS66" i="45"/>
  <c r="FS68" i="45" s="1"/>
  <c r="FT66" i="45"/>
  <c r="FY66" i="45"/>
  <c r="FZ66" i="45"/>
  <c r="FZ68" i="45" s="1"/>
  <c r="GA66" i="45"/>
  <c r="GE66" i="45"/>
  <c r="GF66" i="45"/>
  <c r="GG66" i="45"/>
  <c r="GG68" i="45" s="1"/>
  <c r="GH66" i="45"/>
  <c r="GH68" i="45" s="1"/>
  <c r="GI66" i="45"/>
  <c r="GI68" i="45" s="1"/>
  <c r="GM66" i="45"/>
  <c r="GN66" i="45"/>
  <c r="GO66" i="45"/>
  <c r="GO68" i="45" s="1"/>
  <c r="GP66" i="45"/>
  <c r="GP68" i="45" s="1"/>
  <c r="GQ66" i="45"/>
  <c r="GQ68" i="45" s="1"/>
  <c r="GR66" i="45"/>
  <c r="GT66" i="45"/>
  <c r="GT68" i="45" s="1"/>
  <c r="GU66" i="45"/>
  <c r="GV66" i="45"/>
  <c r="GW66" i="45"/>
  <c r="GW68" i="45" s="1"/>
  <c r="GX66" i="45"/>
  <c r="GX68" i="45" s="1"/>
  <c r="GY66" i="45"/>
  <c r="GY68" i="45" s="1"/>
  <c r="CO67" i="45"/>
  <c r="BK68" i="45"/>
  <c r="BL68" i="45"/>
  <c r="BM68" i="45"/>
  <c r="BS68" i="45"/>
  <c r="BT68" i="45"/>
  <c r="BU68" i="45"/>
  <c r="BW68" i="45"/>
  <c r="BX68" i="45"/>
  <c r="CB68" i="45"/>
  <c r="CF68" i="45"/>
  <c r="CG68" i="45"/>
  <c r="CI68" i="45"/>
  <c r="CJ68" i="45"/>
  <c r="CK68" i="45"/>
  <c r="CM68" i="45"/>
  <c r="CN68" i="45"/>
  <c r="CQ68" i="45"/>
  <c r="CR68" i="45"/>
  <c r="CV68" i="45"/>
  <c r="CZ68" i="45"/>
  <c r="DA68" i="45"/>
  <c r="DC68" i="45"/>
  <c r="DD68" i="45"/>
  <c r="DI68" i="45"/>
  <c r="DL68" i="45"/>
  <c r="DO68" i="45"/>
  <c r="DP68" i="45"/>
  <c r="DQ68" i="45"/>
  <c r="DS68" i="45"/>
  <c r="DT68" i="45"/>
  <c r="DX68" i="45"/>
  <c r="DY68" i="45"/>
  <c r="EA68" i="45"/>
  <c r="EB68" i="45"/>
  <c r="EF68" i="45"/>
  <c r="EG68" i="45"/>
  <c r="EJ68" i="45"/>
  <c r="EN68" i="45"/>
  <c r="EO68" i="45"/>
  <c r="ER68" i="45"/>
  <c r="EU68" i="45"/>
  <c r="EV68" i="45"/>
  <c r="EW68" i="45"/>
  <c r="EY68" i="45"/>
  <c r="FD68" i="45"/>
  <c r="FE68" i="45"/>
  <c r="FL68" i="45"/>
  <c r="FM68" i="45"/>
  <c r="FP68" i="45"/>
  <c r="FT68" i="45"/>
  <c r="FY68" i="45"/>
  <c r="GA68" i="45"/>
  <c r="GE68" i="45"/>
  <c r="GF68" i="45"/>
  <c r="GM68" i="45"/>
  <c r="GN68" i="45"/>
  <c r="GR68" i="45"/>
  <c r="GU68" i="45"/>
  <c r="GV68" i="45"/>
  <c r="C48" i="42"/>
  <c r="Q48" i="42" s="1"/>
  <c r="H48" i="42"/>
  <c r="V48" i="42" s="1"/>
  <c r="W48" i="42" s="1"/>
  <c r="I48" i="42"/>
  <c r="P48" i="42"/>
  <c r="C49" i="42"/>
  <c r="Q49" i="42" s="1"/>
  <c r="H49" i="42"/>
  <c r="V49" i="42" s="1"/>
  <c r="W49" i="42" s="1"/>
  <c r="I49" i="42"/>
  <c r="P49" i="42"/>
  <c r="C50" i="42"/>
  <c r="Q50" i="42" s="1"/>
  <c r="H50" i="42"/>
  <c r="V50" i="42" s="1"/>
  <c r="W50" i="42" s="1"/>
  <c r="I50" i="42"/>
  <c r="P50" i="42"/>
  <c r="C51" i="42"/>
  <c r="Q51" i="42" s="1"/>
  <c r="H51" i="42"/>
  <c r="V51" i="42" s="1"/>
  <c r="W51" i="42" s="1"/>
  <c r="I51" i="42"/>
  <c r="P51" i="42"/>
  <c r="C52" i="42"/>
  <c r="Q52" i="42" s="1"/>
  <c r="H52" i="42"/>
  <c r="V52" i="42" s="1"/>
  <c r="W52" i="42" s="1"/>
  <c r="I52" i="42"/>
  <c r="P52" i="42"/>
  <c r="C53" i="42"/>
  <c r="Q53" i="42" s="1"/>
  <c r="H53" i="42"/>
  <c r="V53" i="42" s="1"/>
  <c r="W53" i="42" s="1"/>
  <c r="I53" i="42"/>
  <c r="P53" i="42"/>
  <c r="C54" i="42"/>
  <c r="Q54" i="42" s="1"/>
  <c r="H54" i="42"/>
  <c r="V54" i="42" s="1"/>
  <c r="W54" i="42" s="1"/>
  <c r="I54" i="42"/>
  <c r="P54" i="42"/>
  <c r="C55" i="42"/>
  <c r="Q55" i="42" s="1"/>
  <c r="H55" i="42"/>
  <c r="V55" i="42" s="1"/>
  <c r="W55" i="42" s="1"/>
  <c r="I55" i="42"/>
  <c r="P55" i="42"/>
  <c r="C56" i="42"/>
  <c r="Q56" i="42" s="1"/>
  <c r="H56" i="42"/>
  <c r="V56" i="42" s="1"/>
  <c r="W56" i="42" s="1"/>
  <c r="I56" i="42"/>
  <c r="P56" i="42"/>
  <c r="C57" i="42"/>
  <c r="Q57" i="42" s="1"/>
  <c r="H57" i="42"/>
  <c r="V57" i="42" s="1"/>
  <c r="W57" i="42" s="1"/>
  <c r="I57" i="42"/>
  <c r="P57" i="42"/>
  <c r="C58" i="42"/>
  <c r="Q58" i="42" s="1"/>
  <c r="H58" i="42"/>
  <c r="V58" i="42" s="1"/>
  <c r="W58" i="42" s="1"/>
  <c r="I58" i="42"/>
  <c r="P58" i="42"/>
  <c r="C59" i="42"/>
  <c r="Q59" i="42" s="1"/>
  <c r="H59" i="42"/>
  <c r="V59" i="42" s="1"/>
  <c r="W59" i="42" s="1"/>
  <c r="I59" i="42"/>
  <c r="P59" i="42"/>
  <c r="C60" i="42"/>
  <c r="Q60" i="42" s="1"/>
  <c r="H60" i="42"/>
  <c r="V60" i="42" s="1"/>
  <c r="W60" i="42" s="1"/>
  <c r="I60" i="42"/>
  <c r="P60" i="42"/>
  <c r="C61" i="42"/>
  <c r="Q61" i="42" s="1"/>
  <c r="H61" i="42"/>
  <c r="V61" i="42" s="1"/>
  <c r="W61" i="42" s="1"/>
  <c r="I61" i="42"/>
  <c r="P61" i="42"/>
  <c r="C62" i="42"/>
  <c r="Q62" i="42" s="1"/>
  <c r="H62" i="42"/>
  <c r="V62" i="42" s="1"/>
  <c r="W62" i="42" s="1"/>
  <c r="I62" i="42"/>
  <c r="P62" i="42"/>
  <c r="C63" i="42"/>
  <c r="Q63" i="42" s="1"/>
  <c r="H63" i="42"/>
  <c r="V63" i="42" s="1"/>
  <c r="W63" i="42" s="1"/>
  <c r="I63" i="42"/>
  <c r="P63" i="42"/>
  <c r="C64" i="42"/>
  <c r="Q64" i="42" s="1"/>
  <c r="H64" i="42"/>
  <c r="V64" i="42" s="1"/>
  <c r="W64" i="42" s="1"/>
  <c r="I64" i="42"/>
  <c r="P64" i="42"/>
  <c r="C65" i="42"/>
  <c r="Q65" i="42" s="1"/>
  <c r="H65" i="42"/>
  <c r="V65" i="42" s="1"/>
  <c r="W65" i="42" s="1"/>
  <c r="I65" i="42"/>
  <c r="P65" i="42"/>
  <c r="C66" i="42"/>
  <c r="Q66" i="42" s="1"/>
  <c r="H66" i="42"/>
  <c r="V66" i="42" s="1"/>
  <c r="W66" i="42" s="1"/>
  <c r="I66" i="42"/>
  <c r="P66" i="42"/>
  <c r="C67" i="42"/>
  <c r="Q67" i="42" s="1"/>
  <c r="H67" i="42"/>
  <c r="V67" i="42" s="1"/>
  <c r="W67" i="42" s="1"/>
  <c r="I67" i="42"/>
  <c r="P67" i="42"/>
  <c r="C68" i="42"/>
  <c r="Q68" i="42" s="1"/>
  <c r="H68" i="42"/>
  <c r="V68" i="42" s="1"/>
  <c r="W68" i="42" s="1"/>
  <c r="I68" i="42"/>
  <c r="P68" i="42"/>
  <c r="C69" i="42"/>
  <c r="Q69" i="42" s="1"/>
  <c r="H69" i="42"/>
  <c r="V69" i="42" s="1"/>
  <c r="W69" i="42" s="1"/>
  <c r="I69" i="42"/>
  <c r="P69" i="42"/>
  <c r="C70" i="42"/>
  <c r="Q70" i="42" s="1"/>
  <c r="H70" i="42"/>
  <c r="V70" i="42" s="1"/>
  <c r="W70" i="42" s="1"/>
  <c r="I70" i="42"/>
  <c r="P70" i="42"/>
  <c r="C71" i="42"/>
  <c r="Q71" i="42" s="1"/>
  <c r="H71" i="42"/>
  <c r="V71" i="42" s="1"/>
  <c r="W71" i="42" s="1"/>
  <c r="I71" i="42"/>
  <c r="P71" i="42"/>
  <c r="C72" i="42"/>
  <c r="Q72" i="42" s="1"/>
  <c r="H72" i="42"/>
  <c r="V72" i="42" s="1"/>
  <c r="W72" i="42" s="1"/>
  <c r="I72" i="42"/>
  <c r="P72" i="42"/>
  <c r="C73" i="42"/>
  <c r="Q73" i="42" s="1"/>
  <c r="H73" i="42"/>
  <c r="V73" i="42" s="1"/>
  <c r="W73" i="42" s="1"/>
  <c r="I73" i="42"/>
  <c r="P73" i="42"/>
  <c r="C74" i="42"/>
  <c r="Q74" i="42" s="1"/>
  <c r="H74" i="42"/>
  <c r="V74" i="42" s="1"/>
  <c r="W74" i="42" s="1"/>
  <c r="I74" i="42"/>
  <c r="P74" i="42"/>
  <c r="C75" i="42"/>
  <c r="Q75" i="42" s="1"/>
  <c r="H75" i="42"/>
  <c r="V75" i="42" s="1"/>
  <c r="W75" i="42" s="1"/>
  <c r="I75" i="42"/>
  <c r="P75" i="42"/>
  <c r="C76" i="42"/>
  <c r="Q76" i="42" s="1"/>
  <c r="H76" i="42"/>
  <c r="V76" i="42" s="1"/>
  <c r="W76" i="42" s="1"/>
  <c r="I76" i="42"/>
  <c r="P76" i="42"/>
  <c r="C77" i="42"/>
  <c r="Q77" i="42" s="1"/>
  <c r="H77" i="42"/>
  <c r="V77" i="42" s="1"/>
  <c r="W77" i="42" s="1"/>
  <c r="I77" i="42"/>
  <c r="P77" i="42"/>
  <c r="C78" i="42"/>
  <c r="Q78" i="42" s="1"/>
  <c r="H78" i="42"/>
  <c r="V78" i="42" s="1"/>
  <c r="W78" i="42" s="1"/>
  <c r="I78" i="42"/>
  <c r="P78" i="42"/>
  <c r="C79" i="42"/>
  <c r="Q79" i="42" s="1"/>
  <c r="H79" i="42"/>
  <c r="V79" i="42" s="1"/>
  <c r="W79" i="42" s="1"/>
  <c r="I79" i="42"/>
  <c r="P79" i="42"/>
  <c r="C80" i="42"/>
  <c r="Q80" i="42" s="1"/>
  <c r="H80" i="42"/>
  <c r="V80" i="42" s="1"/>
  <c r="W80" i="42" s="1"/>
  <c r="I80" i="42"/>
  <c r="P80" i="42"/>
  <c r="C81" i="42"/>
  <c r="Q81" i="42" s="1"/>
  <c r="H81" i="42"/>
  <c r="V81" i="42" s="1"/>
  <c r="W81" i="42" s="1"/>
  <c r="I81" i="42"/>
  <c r="P81" i="42"/>
  <c r="C82" i="42"/>
  <c r="Q82" i="42" s="1"/>
  <c r="H82" i="42"/>
  <c r="V82" i="42" s="1"/>
  <c r="W82" i="42" s="1"/>
  <c r="I82" i="42"/>
  <c r="P82" i="42"/>
  <c r="C83" i="42"/>
  <c r="Q83" i="42" s="1"/>
  <c r="H83" i="42"/>
  <c r="V83" i="42" s="1"/>
  <c r="W83" i="42" s="1"/>
  <c r="I83" i="42"/>
  <c r="P83" i="42"/>
  <c r="C84" i="42"/>
  <c r="Q84" i="42" s="1"/>
  <c r="H84" i="42"/>
  <c r="V84" i="42" s="1"/>
  <c r="W84" i="42" s="1"/>
  <c r="I84" i="42"/>
  <c r="P84" i="42"/>
  <c r="C85" i="42"/>
  <c r="Q85" i="42" s="1"/>
  <c r="H85" i="42"/>
  <c r="I85" i="42"/>
  <c r="P85" i="42"/>
  <c r="V85" i="42"/>
  <c r="W85" i="42" s="1"/>
  <c r="C86" i="42"/>
  <c r="Q86" i="42" s="1"/>
  <c r="H86" i="42"/>
  <c r="V86" i="42" s="1"/>
  <c r="W86" i="42" s="1"/>
  <c r="I86" i="42"/>
  <c r="P86" i="42"/>
  <c r="C87" i="42"/>
  <c r="Q87" i="42" s="1"/>
  <c r="H87" i="42"/>
  <c r="V87" i="42" s="1"/>
  <c r="W87" i="42" s="1"/>
  <c r="I87" i="42"/>
  <c r="P87" i="42"/>
  <c r="C88" i="42"/>
  <c r="Q88" i="42" s="1"/>
  <c r="H88" i="42"/>
  <c r="V88" i="42" s="1"/>
  <c r="W88" i="42" s="1"/>
  <c r="I88" i="42"/>
  <c r="P88" i="42"/>
  <c r="C89" i="42"/>
  <c r="Q89" i="42" s="1"/>
  <c r="H89" i="42"/>
  <c r="V89" i="42" s="1"/>
  <c r="W89" i="42" s="1"/>
  <c r="I89" i="42"/>
  <c r="P89" i="42"/>
  <c r="C90" i="42"/>
  <c r="Q90" i="42" s="1"/>
  <c r="H90" i="42"/>
  <c r="V90" i="42" s="1"/>
  <c r="W90" i="42" s="1"/>
  <c r="I90" i="42"/>
  <c r="P90" i="42"/>
  <c r="C91" i="42"/>
  <c r="Q91" i="42" s="1"/>
  <c r="H91" i="42"/>
  <c r="V91" i="42" s="1"/>
  <c r="W91" i="42" s="1"/>
  <c r="I91" i="42"/>
  <c r="P91" i="42"/>
  <c r="C92" i="42"/>
  <c r="Q92" i="42" s="1"/>
  <c r="H92" i="42"/>
  <c r="V92" i="42" s="1"/>
  <c r="W92" i="42" s="1"/>
  <c r="I92" i="42"/>
  <c r="P92" i="42"/>
  <c r="C93" i="42"/>
  <c r="Q93" i="42" s="1"/>
  <c r="H93" i="42"/>
  <c r="V93" i="42" s="1"/>
  <c r="W93" i="42" s="1"/>
  <c r="I93" i="42"/>
  <c r="P93" i="42"/>
  <c r="C94" i="42"/>
  <c r="Q94" i="42" s="1"/>
  <c r="H94" i="42"/>
  <c r="V94" i="42" s="1"/>
  <c r="W94" i="42" s="1"/>
  <c r="I94" i="42"/>
  <c r="P94" i="42"/>
  <c r="C95" i="42"/>
  <c r="Q95" i="42" s="1"/>
  <c r="H95" i="42"/>
  <c r="V95" i="42" s="1"/>
  <c r="W95" i="42" s="1"/>
  <c r="I95" i="42"/>
  <c r="P95" i="42"/>
  <c r="C96" i="42"/>
  <c r="Q96" i="42" s="1"/>
  <c r="H96" i="42"/>
  <c r="V96" i="42" s="1"/>
  <c r="W96" i="42" s="1"/>
  <c r="I96" i="42"/>
  <c r="P96" i="42"/>
  <c r="C97" i="42"/>
  <c r="Q97" i="42" s="1"/>
  <c r="H97" i="42"/>
  <c r="V97" i="42" s="1"/>
  <c r="W97" i="42" s="1"/>
  <c r="I97" i="42"/>
  <c r="P97" i="42"/>
  <c r="C98" i="42"/>
  <c r="Q98" i="42" s="1"/>
  <c r="H98" i="42"/>
  <c r="V98" i="42" s="1"/>
  <c r="W98" i="42" s="1"/>
  <c r="I98" i="42"/>
  <c r="P98" i="42"/>
  <c r="C99" i="42"/>
  <c r="Q99" i="42" s="1"/>
  <c r="H99" i="42"/>
  <c r="V99" i="42" s="1"/>
  <c r="W99" i="42" s="1"/>
  <c r="I99" i="42"/>
  <c r="P99" i="42"/>
  <c r="C100" i="42"/>
  <c r="Q100" i="42" s="1"/>
  <c r="H100" i="42"/>
  <c r="V100" i="42" s="1"/>
  <c r="W100" i="42" s="1"/>
  <c r="I100" i="42"/>
  <c r="P100" i="42"/>
  <c r="C101" i="42"/>
  <c r="Q101" i="42" s="1"/>
  <c r="H101" i="42"/>
  <c r="V101" i="42" s="1"/>
  <c r="W101" i="42" s="1"/>
  <c r="I101" i="42"/>
  <c r="P101" i="42"/>
  <c r="C102" i="42"/>
  <c r="Q102" i="42" s="1"/>
  <c r="H102" i="42"/>
  <c r="V102" i="42" s="1"/>
  <c r="W102" i="42" s="1"/>
  <c r="I102" i="42"/>
  <c r="P102" i="42"/>
  <c r="C103" i="42"/>
  <c r="Q103" i="42" s="1"/>
  <c r="H103" i="42"/>
  <c r="V103" i="42" s="1"/>
  <c r="W103" i="42" s="1"/>
  <c r="I103" i="42"/>
  <c r="P103" i="42"/>
  <c r="C104" i="42"/>
  <c r="Q104" i="42" s="1"/>
  <c r="H104" i="42"/>
  <c r="V104" i="42" s="1"/>
  <c r="W104" i="42" s="1"/>
  <c r="I104" i="42"/>
  <c r="P104" i="42"/>
  <c r="C105" i="42"/>
  <c r="Q105" i="42" s="1"/>
  <c r="H105" i="42"/>
  <c r="V105" i="42" s="1"/>
  <c r="W105" i="42" s="1"/>
  <c r="I105" i="42"/>
  <c r="P105" i="42"/>
  <c r="C106" i="42"/>
  <c r="Q106" i="42" s="1"/>
  <c r="H106" i="42"/>
  <c r="V106" i="42" s="1"/>
  <c r="W106" i="42" s="1"/>
  <c r="I106" i="42"/>
  <c r="P106" i="42"/>
  <c r="C107" i="42"/>
  <c r="Q107" i="42" s="1"/>
  <c r="H107" i="42"/>
  <c r="V107" i="42" s="1"/>
  <c r="W107" i="42" s="1"/>
  <c r="I107" i="42"/>
  <c r="P107" i="42"/>
  <c r="M135" i="42"/>
  <c r="N135" i="42"/>
  <c r="C130" i="42"/>
  <c r="H130" i="42"/>
  <c r="I130" i="42"/>
  <c r="C131" i="42"/>
  <c r="H131" i="42"/>
  <c r="I131" i="42"/>
  <c r="C132" i="42"/>
  <c r="H132" i="42"/>
  <c r="I132" i="42"/>
  <c r="C133" i="42"/>
  <c r="H133" i="42"/>
  <c r="I133" i="42"/>
  <c r="C134" i="42"/>
  <c r="H134" i="42"/>
  <c r="I134" i="42"/>
  <c r="J135" i="67"/>
  <c r="J130" i="42" s="1"/>
  <c r="J136" i="67"/>
  <c r="J131" i="42" s="1"/>
  <c r="J137" i="67"/>
  <c r="J132" i="42" s="1"/>
  <c r="J138" i="67"/>
  <c r="J133" i="42" s="1"/>
  <c r="J139" i="67"/>
  <c r="J134" i="42" s="1"/>
  <c r="J48" i="67"/>
  <c r="J48" i="42" s="1"/>
  <c r="J49" i="67"/>
  <c r="J49" i="42" s="1"/>
  <c r="J50" i="67"/>
  <c r="J50" i="42" s="1"/>
  <c r="K50" i="42" s="1"/>
  <c r="L50" i="42" s="1"/>
  <c r="J51" i="67"/>
  <c r="J51" i="42" s="1"/>
  <c r="J52" i="67"/>
  <c r="J52" i="42" s="1"/>
  <c r="J53" i="67"/>
  <c r="J53" i="42" s="1"/>
  <c r="J54" i="67"/>
  <c r="J54" i="42" s="1"/>
  <c r="J55" i="67"/>
  <c r="J55" i="42" s="1"/>
  <c r="J56" i="67"/>
  <c r="J56" i="42" s="1"/>
  <c r="J57" i="67"/>
  <c r="J57" i="42" s="1"/>
  <c r="J58" i="67"/>
  <c r="J58" i="42" s="1"/>
  <c r="J59" i="67"/>
  <c r="J59" i="42" s="1"/>
  <c r="J60" i="67"/>
  <c r="J60" i="42" s="1"/>
  <c r="J61" i="67"/>
  <c r="J61" i="42" s="1"/>
  <c r="J62" i="67"/>
  <c r="J62" i="42" s="1"/>
  <c r="J63" i="67"/>
  <c r="J63" i="42" s="1"/>
  <c r="J64" i="67"/>
  <c r="J64" i="42" s="1"/>
  <c r="J65" i="67"/>
  <c r="J65" i="42" s="1"/>
  <c r="J66" i="67"/>
  <c r="J66" i="42" s="1"/>
  <c r="J67" i="67"/>
  <c r="J67" i="42" s="1"/>
  <c r="J68" i="67"/>
  <c r="J68" i="42" s="1"/>
  <c r="J69" i="67"/>
  <c r="J69" i="42" s="1"/>
  <c r="K69" i="42" s="1"/>
  <c r="L69" i="42" s="1"/>
  <c r="J70" i="67"/>
  <c r="J70" i="42" s="1"/>
  <c r="J71" i="67"/>
  <c r="J71" i="42" s="1"/>
  <c r="J72" i="67"/>
  <c r="J72" i="42" s="1"/>
  <c r="J73" i="67"/>
  <c r="J73" i="42" s="1"/>
  <c r="J74" i="67"/>
  <c r="J74" i="42" s="1"/>
  <c r="J75" i="67"/>
  <c r="J75" i="42" s="1"/>
  <c r="J76" i="67"/>
  <c r="J76" i="42" s="1"/>
  <c r="J77" i="67"/>
  <c r="J77" i="42" s="1"/>
  <c r="J78" i="67"/>
  <c r="J78" i="42" s="1"/>
  <c r="J79" i="67"/>
  <c r="J79" i="42" s="1"/>
  <c r="J80" i="67"/>
  <c r="J80" i="42" s="1"/>
  <c r="J81" i="67"/>
  <c r="J81" i="42" s="1"/>
  <c r="J82" i="67"/>
  <c r="J82" i="42" s="1"/>
  <c r="J83" i="67"/>
  <c r="J83" i="42" s="1"/>
  <c r="J84" i="67"/>
  <c r="J84" i="42" s="1"/>
  <c r="J85" i="67"/>
  <c r="J85" i="42" s="1"/>
  <c r="J86" i="67"/>
  <c r="J86" i="42" s="1"/>
  <c r="J87" i="67"/>
  <c r="J87" i="42" s="1"/>
  <c r="J88" i="67"/>
  <c r="J88" i="42" s="1"/>
  <c r="J89" i="67"/>
  <c r="J89" i="42" s="1"/>
  <c r="J90" i="67"/>
  <c r="J90" i="42" s="1"/>
  <c r="J91" i="67"/>
  <c r="J91" i="42" s="1"/>
  <c r="J92" i="67"/>
  <c r="J92" i="42" s="1"/>
  <c r="J93" i="67"/>
  <c r="J93" i="42" s="1"/>
  <c r="J94" i="67"/>
  <c r="J94" i="42" s="1"/>
  <c r="J95" i="67"/>
  <c r="J95" i="42" s="1"/>
  <c r="J96" i="67"/>
  <c r="J96" i="42" s="1"/>
  <c r="J97" i="67"/>
  <c r="J97" i="42" s="1"/>
  <c r="J98" i="67"/>
  <c r="J98" i="42" s="1"/>
  <c r="J99" i="67"/>
  <c r="J99" i="42" s="1"/>
  <c r="J100" i="67"/>
  <c r="J100" i="42" s="1"/>
  <c r="J101" i="67"/>
  <c r="J101" i="42" s="1"/>
  <c r="J102" i="67"/>
  <c r="J102" i="42" s="1"/>
  <c r="J103" i="67"/>
  <c r="J103" i="42" s="1"/>
  <c r="J104" i="67"/>
  <c r="J104" i="42" s="1"/>
  <c r="J105" i="67"/>
  <c r="J105" i="42" s="1"/>
  <c r="J106" i="67"/>
  <c r="J106" i="42" s="1"/>
  <c r="J107" i="67"/>
  <c r="J107" i="42" s="1"/>
  <c r="G28" i="43"/>
  <c r="G26" i="43"/>
  <c r="G8" i="43"/>
  <c r="G6" i="43"/>
  <c r="AB9" i="43"/>
  <c r="AB11" i="43" s="1"/>
  <c r="AC9" i="43"/>
  <c r="AD9" i="43"/>
  <c r="AE9" i="43"/>
  <c r="AF9" i="43"/>
  <c r="AF11" i="43" s="1"/>
  <c r="AF66" i="43" s="1"/>
  <c r="AF68" i="43" s="1"/>
  <c r="AG9" i="43"/>
  <c r="AG11" i="43" s="1"/>
  <c r="AH9" i="43"/>
  <c r="AI9" i="43"/>
  <c r="AI11" i="43" s="1"/>
  <c r="AJ9" i="43"/>
  <c r="AK9" i="43"/>
  <c r="AK11" i="43" s="1"/>
  <c r="AK18" i="43" s="1"/>
  <c r="AK19" i="43" s="1"/>
  <c r="AK21" i="43" s="1"/>
  <c r="AL9" i="43"/>
  <c r="AL11" i="43" s="1"/>
  <c r="AL18" i="43" s="1"/>
  <c r="AL19" i="43" s="1"/>
  <c r="AL21" i="43" s="1"/>
  <c r="AM9" i="43"/>
  <c r="AM11" i="43" s="1"/>
  <c r="AN9" i="43"/>
  <c r="AN11" i="43" s="1"/>
  <c r="AN18" i="43" s="1"/>
  <c r="AN19" i="43" s="1"/>
  <c r="AN21" i="43" s="1"/>
  <c r="AO9" i="43"/>
  <c r="AP9" i="43"/>
  <c r="AQ9" i="43"/>
  <c r="AQ11" i="43" s="1"/>
  <c r="AR9" i="43"/>
  <c r="AS9" i="43"/>
  <c r="AT9" i="43"/>
  <c r="AT11" i="43" s="1"/>
  <c r="AU9" i="43"/>
  <c r="AU11" i="43" s="1"/>
  <c r="AV9" i="43"/>
  <c r="AV11" i="43" s="1"/>
  <c r="AV20" i="43" s="1"/>
  <c r="AW9" i="43"/>
  <c r="AX9" i="43"/>
  <c r="AX11" i="43" s="1"/>
  <c r="AY9" i="43"/>
  <c r="AZ9" i="43"/>
  <c r="BA9" i="43"/>
  <c r="BB9" i="43"/>
  <c r="BB11" i="43" s="1"/>
  <c r="BC9" i="43"/>
  <c r="BD9" i="43"/>
  <c r="BD11" i="43" s="1"/>
  <c r="BE9" i="43"/>
  <c r="BF9" i="43"/>
  <c r="BF11" i="43" s="1"/>
  <c r="BG9" i="43"/>
  <c r="BH9" i="43"/>
  <c r="BI9" i="43"/>
  <c r="BJ9" i="43"/>
  <c r="BJ11" i="43" s="1"/>
  <c r="BK9" i="43"/>
  <c r="BL9" i="43"/>
  <c r="BM9" i="43"/>
  <c r="BN9" i="43"/>
  <c r="BN11" i="43" s="1"/>
  <c r="BO9" i="43"/>
  <c r="BO11" i="43"/>
  <c r="BP9" i="43"/>
  <c r="BQ9" i="43"/>
  <c r="BQ11" i="43" s="1"/>
  <c r="BR9" i="43"/>
  <c r="BR11" i="43" s="1"/>
  <c r="BS9" i="43"/>
  <c r="BS11" i="43" s="1"/>
  <c r="BT9" i="43"/>
  <c r="BU9" i="43"/>
  <c r="BU11" i="43" s="1"/>
  <c r="BV9" i="43"/>
  <c r="BW9" i="43"/>
  <c r="BX9" i="43"/>
  <c r="BY9" i="43"/>
  <c r="BY11" i="43" s="1"/>
  <c r="BZ9" i="43"/>
  <c r="CA9" i="43"/>
  <c r="CA11" i="43" s="1"/>
  <c r="CA20" i="43" s="1"/>
  <c r="CB9" i="43"/>
  <c r="CC9" i="43"/>
  <c r="CC11" i="43" s="1"/>
  <c r="CD9" i="43"/>
  <c r="CE9" i="43"/>
  <c r="CF9" i="43"/>
  <c r="CG9" i="43"/>
  <c r="CG11" i="43" s="1"/>
  <c r="CH9" i="43"/>
  <c r="CH11" i="43" s="1"/>
  <c r="CI9" i="43"/>
  <c r="CI11" i="43" s="1"/>
  <c r="CJ9" i="43"/>
  <c r="CK9" i="43"/>
  <c r="CK11" i="43" s="1"/>
  <c r="CL9" i="43"/>
  <c r="CM9" i="43"/>
  <c r="CN9" i="43"/>
  <c r="CO9" i="43"/>
  <c r="CO11" i="43" s="1"/>
  <c r="CP9" i="43"/>
  <c r="CP11" i="43" s="1"/>
  <c r="CP20" i="43" s="1"/>
  <c r="CP47" i="43" s="1"/>
  <c r="CQ9" i="43"/>
  <c r="CQ11" i="43" s="1"/>
  <c r="CQ20" i="43" s="1"/>
  <c r="CQ47" i="43" s="1"/>
  <c r="CR9" i="43"/>
  <c r="CS9" i="43"/>
  <c r="CS11" i="43" s="1"/>
  <c r="CT9" i="43"/>
  <c r="CU9" i="43"/>
  <c r="CV9" i="43"/>
  <c r="CW9" i="43"/>
  <c r="CW11" i="43" s="1"/>
  <c r="CX9" i="43"/>
  <c r="CX11" i="43" s="1"/>
  <c r="CY9" i="43"/>
  <c r="CY11" i="43" s="1"/>
  <c r="CZ9" i="43"/>
  <c r="DA9" i="43"/>
  <c r="DA11" i="43" s="1"/>
  <c r="DB9" i="43"/>
  <c r="DC9" i="43"/>
  <c r="AC11" i="43"/>
  <c r="AC18" i="43" s="1"/>
  <c r="AC19" i="43" s="1"/>
  <c r="AC21" i="43" s="1"/>
  <c r="AD11" i="43"/>
  <c r="AD20" i="43" s="1"/>
  <c r="AE11" i="43"/>
  <c r="AE20" i="43" s="1"/>
  <c r="AE47" i="43" s="1"/>
  <c r="AH11" i="43"/>
  <c r="AJ11" i="43"/>
  <c r="AO11" i="43"/>
  <c r="AO18" i="43" s="1"/>
  <c r="AO19" i="43" s="1"/>
  <c r="AO21" i="43" s="1"/>
  <c r="AP11" i="43"/>
  <c r="AR11" i="43"/>
  <c r="AR20" i="43" s="1"/>
  <c r="AR47" i="43" s="1"/>
  <c r="AS11" i="43"/>
  <c r="AW11" i="43"/>
  <c r="AY11" i="43"/>
  <c r="AY18" i="43" s="1"/>
  <c r="AY19" i="43" s="1"/>
  <c r="AY21" i="43" s="1"/>
  <c r="AZ11" i="43"/>
  <c r="BA11" i="43"/>
  <c r="BC11" i="43"/>
  <c r="BE11" i="43"/>
  <c r="BG11" i="43"/>
  <c r="BG18" i="43" s="1"/>
  <c r="BG19" i="43" s="1"/>
  <c r="BG21" i="43" s="1"/>
  <c r="BH11" i="43"/>
  <c r="BI11" i="43"/>
  <c r="BK11" i="43"/>
  <c r="BK18" i="43" s="1"/>
  <c r="BK19" i="43" s="1"/>
  <c r="BK21" i="43" s="1"/>
  <c r="BL11" i="43"/>
  <c r="BM11" i="43"/>
  <c r="BP11" i="43"/>
  <c r="BP18" i="43" s="1"/>
  <c r="BP19" i="43" s="1"/>
  <c r="BP21" i="43" s="1"/>
  <c r="BT11" i="43"/>
  <c r="BT18" i="43" s="1"/>
  <c r="BT19" i="43" s="1"/>
  <c r="BT21" i="43" s="1"/>
  <c r="BV11" i="43"/>
  <c r="BW11" i="43"/>
  <c r="BW18" i="43" s="1"/>
  <c r="BW19" i="43" s="1"/>
  <c r="BW21" i="43" s="1"/>
  <c r="BX11" i="43"/>
  <c r="BZ11" i="43"/>
  <c r="BZ20" i="43" s="1"/>
  <c r="BZ47" i="43" s="1"/>
  <c r="CB11" i="43"/>
  <c r="CB18" i="43" s="1"/>
  <c r="CB19" i="43" s="1"/>
  <c r="CB21" i="43" s="1"/>
  <c r="CD11" i="43"/>
  <c r="CE11" i="43"/>
  <c r="CF11" i="43"/>
  <c r="CF18" i="43" s="1"/>
  <c r="CF19" i="43" s="1"/>
  <c r="CF21" i="43" s="1"/>
  <c r="CJ11" i="43"/>
  <c r="CL11" i="43"/>
  <c r="CM11" i="43"/>
  <c r="CN11" i="43"/>
  <c r="CN18" i="43" s="1"/>
  <c r="CN19" i="43" s="1"/>
  <c r="CN21" i="43" s="1"/>
  <c r="CR11" i="43"/>
  <c r="CR18" i="43" s="1"/>
  <c r="CR19" i="43" s="1"/>
  <c r="CR21" i="43" s="1"/>
  <c r="CT11" i="43"/>
  <c r="CT20" i="43" s="1"/>
  <c r="CU11" i="43"/>
  <c r="CV11" i="43"/>
  <c r="CV18" i="43" s="1"/>
  <c r="CV19" i="43" s="1"/>
  <c r="CV21" i="43" s="1"/>
  <c r="CZ11" i="43"/>
  <c r="CZ18" i="43" s="1"/>
  <c r="CZ19" i="43" s="1"/>
  <c r="CZ21" i="43" s="1"/>
  <c r="DB11" i="43"/>
  <c r="DC11" i="43"/>
  <c r="AB14" i="43"/>
  <c r="AC14" i="43"/>
  <c r="AC20" i="43" s="1"/>
  <c r="AD14" i="43"/>
  <c r="AE14" i="43"/>
  <c r="AF14" i="43"/>
  <c r="AG14" i="43"/>
  <c r="AH14" i="43"/>
  <c r="AI14" i="43"/>
  <c r="AJ14" i="43"/>
  <c r="AJ20" i="43" s="1"/>
  <c r="AK14" i="43"/>
  <c r="AL14" i="43"/>
  <c r="AM14" i="43"/>
  <c r="AN14" i="43"/>
  <c r="AO14" i="43"/>
  <c r="AP14" i="43"/>
  <c r="AQ14" i="43"/>
  <c r="AR14" i="43"/>
  <c r="AS14" i="43"/>
  <c r="AS20" i="43" s="1"/>
  <c r="AT14" i="43"/>
  <c r="AU14" i="43"/>
  <c r="AV14" i="43"/>
  <c r="AW14" i="43"/>
  <c r="AX14" i="43"/>
  <c r="AY14" i="43"/>
  <c r="AY20" i="43" s="1"/>
  <c r="AZ14" i="43"/>
  <c r="BA14" i="43"/>
  <c r="BB14" i="43"/>
  <c r="BC14" i="43"/>
  <c r="BD14" i="43"/>
  <c r="BE14" i="43"/>
  <c r="BF14" i="43"/>
  <c r="BG14" i="43"/>
  <c r="BG20" i="43" s="1"/>
  <c r="BH14" i="43"/>
  <c r="BI14" i="43"/>
  <c r="BJ14" i="43"/>
  <c r="BK14" i="43"/>
  <c r="BL14" i="43"/>
  <c r="BM14" i="43"/>
  <c r="BN14" i="43"/>
  <c r="BO14" i="43"/>
  <c r="BP14" i="43"/>
  <c r="BP20" i="43" s="1"/>
  <c r="BQ14" i="43"/>
  <c r="BR14" i="43"/>
  <c r="BS14" i="43"/>
  <c r="BT14" i="43"/>
  <c r="BU14" i="43"/>
  <c r="BV14" i="43"/>
  <c r="BW14" i="43"/>
  <c r="BX14" i="43"/>
  <c r="BY14" i="43"/>
  <c r="BZ14" i="43"/>
  <c r="CA14" i="43"/>
  <c r="CB14" i="43"/>
  <c r="CC14" i="43"/>
  <c r="CD14" i="43"/>
  <c r="CE14" i="43"/>
  <c r="CE20" i="43" s="1"/>
  <c r="CF14" i="43"/>
  <c r="CG14" i="43"/>
  <c r="CH14" i="43"/>
  <c r="CI14" i="43"/>
  <c r="CJ14" i="43"/>
  <c r="CK14" i="43"/>
  <c r="CL14" i="43"/>
  <c r="CM14" i="43"/>
  <c r="CM20" i="43" s="1"/>
  <c r="CN14" i="43"/>
  <c r="CN20" i="43" s="1"/>
  <c r="CO14" i="43"/>
  <c r="CP14" i="43"/>
  <c r="CQ14" i="43"/>
  <c r="CR14" i="43"/>
  <c r="CS14" i="43"/>
  <c r="CT14" i="43"/>
  <c r="CU14" i="43"/>
  <c r="CV14" i="43"/>
  <c r="CV20" i="43" s="1"/>
  <c r="CW14" i="43"/>
  <c r="CX14" i="43"/>
  <c r="CY14" i="43"/>
  <c r="CZ14" i="43"/>
  <c r="DA14" i="43"/>
  <c r="DB14" i="43"/>
  <c r="DC14" i="43"/>
  <c r="AE18" i="43"/>
  <c r="AE19" i="43" s="1"/>
  <c r="AE21" i="43" s="1"/>
  <c r="AE45" i="43" s="1"/>
  <c r="AE46" i="43" s="1"/>
  <c r="AH18" i="43"/>
  <c r="AJ18" i="43"/>
  <c r="AR18" i="43"/>
  <c r="AR19" i="43" s="1"/>
  <c r="AR21" i="43" s="1"/>
  <c r="AS18" i="43"/>
  <c r="AS19" i="43" s="1"/>
  <c r="AS21" i="43" s="1"/>
  <c r="AV18" i="43"/>
  <c r="AV19" i="43" s="1"/>
  <c r="AV21" i="43" s="1"/>
  <c r="AW18" i="43"/>
  <c r="BE18" i="43"/>
  <c r="BH18" i="43"/>
  <c r="BH19" i="43" s="1"/>
  <c r="BH21" i="43" s="1"/>
  <c r="BH45" i="43" s="1"/>
  <c r="BI18" i="43"/>
  <c r="BI19" i="43" s="1"/>
  <c r="BI21" i="43" s="1"/>
  <c r="BV18" i="43"/>
  <c r="CA18" i="43"/>
  <c r="CA19" i="43" s="1"/>
  <c r="CA21" i="43" s="1"/>
  <c r="CD18" i="43"/>
  <c r="CD19" i="43" s="1"/>
  <c r="CD21" i="43" s="1"/>
  <c r="CE18" i="43"/>
  <c r="CE19" i="43" s="1"/>
  <c r="CE21" i="43" s="1"/>
  <c r="CL18" i="43"/>
  <c r="CM18" i="43"/>
  <c r="CM19" i="43" s="1"/>
  <c r="CM21" i="43" s="1"/>
  <c r="CT18" i="43"/>
  <c r="CT19" i="43" s="1"/>
  <c r="CT21" i="43" s="1"/>
  <c r="DB18" i="43"/>
  <c r="AH19" i="43"/>
  <c r="AH21" i="43" s="1"/>
  <c r="AJ19" i="43"/>
  <c r="AJ21" i="43" s="1"/>
  <c r="AW19" i="43"/>
  <c r="AW21" i="43" s="1"/>
  <c r="BE19" i="43"/>
  <c r="BE21" i="43" s="1"/>
  <c r="BV19" i="43"/>
  <c r="BV21" i="43" s="1"/>
  <c r="CL19" i="43"/>
  <c r="CL21" i="43" s="1"/>
  <c r="DB19" i="43"/>
  <c r="DB21" i="43" s="1"/>
  <c r="AH20" i="43"/>
  <c r="AK20" i="43"/>
  <c r="AK47" i="43" s="1"/>
  <c r="AO20" i="43"/>
  <c r="AW20" i="43"/>
  <c r="BE20" i="43"/>
  <c r="BH20" i="43"/>
  <c r="BH47" i="43" s="1"/>
  <c r="BI20" i="43"/>
  <c r="BT20" i="43"/>
  <c r="BV20" i="43"/>
  <c r="CB20" i="43"/>
  <c r="CD20" i="43"/>
  <c r="CF20" i="43"/>
  <c r="CF47" i="43" s="1"/>
  <c r="CL20" i="43"/>
  <c r="CZ20" i="43"/>
  <c r="DB20" i="43"/>
  <c r="DC20" i="43"/>
  <c r="AB29" i="43"/>
  <c r="AC29" i="43"/>
  <c r="AD29" i="43"/>
  <c r="AE29" i="43"/>
  <c r="AF29" i="43"/>
  <c r="AG29" i="43"/>
  <c r="AH29" i="43"/>
  <c r="AI29" i="43"/>
  <c r="AJ29" i="43"/>
  <c r="AK29" i="43"/>
  <c r="AL29" i="43"/>
  <c r="AM29" i="43"/>
  <c r="AN29" i="43"/>
  <c r="AO29" i="43"/>
  <c r="AP29" i="43"/>
  <c r="AQ29" i="43"/>
  <c r="AR29" i="43"/>
  <c r="AS29" i="43"/>
  <c r="AT29" i="43"/>
  <c r="AU29" i="43"/>
  <c r="AV29" i="43"/>
  <c r="AW29" i="43"/>
  <c r="AX29" i="43"/>
  <c r="AY29" i="43"/>
  <c r="AZ29" i="43"/>
  <c r="BA29" i="43"/>
  <c r="BB29" i="43"/>
  <c r="BC29" i="43"/>
  <c r="BD29" i="43"/>
  <c r="BE29" i="43"/>
  <c r="BF29" i="43"/>
  <c r="BG29" i="43"/>
  <c r="BH29" i="43"/>
  <c r="BI29" i="43"/>
  <c r="BJ29" i="43"/>
  <c r="BK29" i="43"/>
  <c r="BL29" i="43"/>
  <c r="BM29" i="43"/>
  <c r="BN29" i="43"/>
  <c r="BO29" i="43"/>
  <c r="BP29" i="43"/>
  <c r="BQ29" i="43"/>
  <c r="BR29" i="43"/>
  <c r="BS29" i="43"/>
  <c r="BT29" i="43"/>
  <c r="BU29" i="43"/>
  <c r="BV29" i="43"/>
  <c r="BW29" i="43"/>
  <c r="BX29" i="43"/>
  <c r="BY29" i="43"/>
  <c r="BZ29" i="43"/>
  <c r="CA29" i="43"/>
  <c r="CB29" i="43"/>
  <c r="CC29" i="43"/>
  <c r="CD29" i="43"/>
  <c r="CE29" i="43"/>
  <c r="CF29" i="43"/>
  <c r="CG29" i="43"/>
  <c r="CH29" i="43"/>
  <c r="CI29" i="43"/>
  <c r="CJ29" i="43"/>
  <c r="CK29" i="43"/>
  <c r="CL29" i="43"/>
  <c r="CM29" i="43"/>
  <c r="CN29" i="43"/>
  <c r="CO29" i="43"/>
  <c r="CP29" i="43"/>
  <c r="CQ29" i="43"/>
  <c r="CR29" i="43"/>
  <c r="CS29" i="43"/>
  <c r="CT29" i="43"/>
  <c r="CU29" i="43"/>
  <c r="CV29" i="43"/>
  <c r="CW29" i="43"/>
  <c r="CX29" i="43"/>
  <c r="CY29" i="43"/>
  <c r="CZ29" i="43"/>
  <c r="DA29" i="43"/>
  <c r="DB29" i="43"/>
  <c r="DC29" i="43"/>
  <c r="AB31" i="43"/>
  <c r="AB38" i="43" s="1"/>
  <c r="AB39" i="43" s="1"/>
  <c r="AC31" i="43"/>
  <c r="AD31" i="43"/>
  <c r="AE31" i="43"/>
  <c r="AF31" i="43"/>
  <c r="AF38" i="43" s="1"/>
  <c r="AG31" i="43"/>
  <c r="AH31" i="43"/>
  <c r="AI31" i="43"/>
  <c r="AJ31" i="43"/>
  <c r="AJ38" i="43" s="1"/>
  <c r="AK31" i="43"/>
  <c r="AL31" i="43"/>
  <c r="AM31" i="43"/>
  <c r="AN31" i="43"/>
  <c r="AO31" i="43"/>
  <c r="AP31" i="43"/>
  <c r="AQ31" i="43"/>
  <c r="AR31" i="43"/>
  <c r="AS31" i="43"/>
  <c r="AT31" i="43"/>
  <c r="AU31" i="43"/>
  <c r="AV31" i="43"/>
  <c r="AW31" i="43"/>
  <c r="AX31" i="43"/>
  <c r="AY31" i="43"/>
  <c r="AZ31" i="43"/>
  <c r="BA31" i="43"/>
  <c r="BB31" i="43"/>
  <c r="BC31" i="43"/>
  <c r="BD31" i="43"/>
  <c r="BE31" i="43"/>
  <c r="BF31" i="43"/>
  <c r="BG31" i="43"/>
  <c r="BH31" i="43"/>
  <c r="BH38" i="43" s="1"/>
  <c r="BH39" i="43" s="1"/>
  <c r="BI31" i="43"/>
  <c r="BJ31" i="43"/>
  <c r="BK31" i="43"/>
  <c r="BL31" i="43"/>
  <c r="BM31" i="43"/>
  <c r="BN31" i="43"/>
  <c r="BO31" i="43"/>
  <c r="BP31" i="43"/>
  <c r="BP38" i="43" s="1"/>
  <c r="BQ31" i="43"/>
  <c r="BR31" i="43"/>
  <c r="BS31" i="43"/>
  <c r="BT31" i="43"/>
  <c r="BU31" i="43"/>
  <c r="BV31" i="43"/>
  <c r="BW31" i="43"/>
  <c r="BX31" i="43"/>
  <c r="BX38" i="43" s="1"/>
  <c r="BX39" i="43" s="1"/>
  <c r="BY31" i="43"/>
  <c r="BZ31" i="43"/>
  <c r="CA31" i="43"/>
  <c r="CB31" i="43"/>
  <c r="CC31" i="43"/>
  <c r="CD31" i="43"/>
  <c r="CE31" i="43"/>
  <c r="CF31" i="43"/>
  <c r="CF38" i="43" s="1"/>
  <c r="CG31" i="43"/>
  <c r="CH31" i="43"/>
  <c r="CI31" i="43"/>
  <c r="CJ31" i="43"/>
  <c r="CK31" i="43"/>
  <c r="CL31" i="43"/>
  <c r="CM31" i="43"/>
  <c r="CN31" i="43"/>
  <c r="CN38" i="43" s="1"/>
  <c r="CN39" i="43" s="1"/>
  <c r="CO31" i="43"/>
  <c r="CP31" i="43"/>
  <c r="CQ31" i="43"/>
  <c r="CR31" i="43"/>
  <c r="CS31" i="43"/>
  <c r="CT31" i="43"/>
  <c r="CU31" i="43"/>
  <c r="CV31" i="43"/>
  <c r="CV38" i="43" s="1"/>
  <c r="CW31" i="43"/>
  <c r="CX31" i="43"/>
  <c r="CY31" i="43"/>
  <c r="CZ31" i="43"/>
  <c r="DA31" i="43"/>
  <c r="DB31" i="43"/>
  <c r="DC31" i="43"/>
  <c r="AB34" i="43"/>
  <c r="AC34" i="43"/>
  <c r="AD34" i="43"/>
  <c r="AE34" i="43"/>
  <c r="AF34" i="43"/>
  <c r="AG34" i="43"/>
  <c r="AH34" i="43"/>
  <c r="AI34" i="43"/>
  <c r="AJ34" i="43"/>
  <c r="AK34" i="43"/>
  <c r="AL34" i="43"/>
  <c r="AM34" i="43"/>
  <c r="AN34" i="43"/>
  <c r="AO34" i="43"/>
  <c r="AP34" i="43"/>
  <c r="AQ34" i="43"/>
  <c r="AR34" i="43"/>
  <c r="AS34" i="43"/>
  <c r="AT34" i="43"/>
  <c r="AU34" i="43"/>
  <c r="AV34" i="43"/>
  <c r="AV40" i="43" s="1"/>
  <c r="AW34" i="43"/>
  <c r="AX34" i="43"/>
  <c r="AY34" i="43"/>
  <c r="AZ34" i="43"/>
  <c r="BA34" i="43"/>
  <c r="BB34" i="43"/>
  <c r="BC34" i="43"/>
  <c r="BD34" i="43"/>
  <c r="BE34" i="43"/>
  <c r="BF34" i="43"/>
  <c r="BG34" i="43"/>
  <c r="BH34" i="43"/>
  <c r="BI34" i="43"/>
  <c r="BJ34" i="43"/>
  <c r="BK34" i="43"/>
  <c r="BL34" i="43"/>
  <c r="BL40" i="43" s="1"/>
  <c r="BM34" i="43"/>
  <c r="BN34" i="43"/>
  <c r="BO34" i="43"/>
  <c r="BP34" i="43"/>
  <c r="BQ34" i="43"/>
  <c r="BR34" i="43"/>
  <c r="BS34" i="43"/>
  <c r="BT34" i="43"/>
  <c r="BU34" i="43"/>
  <c r="BV34" i="43"/>
  <c r="BW34" i="43"/>
  <c r="BX34" i="43"/>
  <c r="BY34" i="43"/>
  <c r="BZ34" i="43"/>
  <c r="CA34" i="43"/>
  <c r="CB34" i="43"/>
  <c r="CC34" i="43"/>
  <c r="CD34" i="43"/>
  <c r="CE34" i="43"/>
  <c r="CF34" i="43"/>
  <c r="CG34" i="43"/>
  <c r="CH34" i="43"/>
  <c r="CI34" i="43"/>
  <c r="CJ34" i="43"/>
  <c r="CK34" i="43"/>
  <c r="CL34" i="43"/>
  <c r="CM34" i="43"/>
  <c r="CN34" i="43"/>
  <c r="CO34" i="43"/>
  <c r="CP34" i="43"/>
  <c r="CQ34" i="43"/>
  <c r="CR34" i="43"/>
  <c r="CS34" i="43"/>
  <c r="CT34" i="43"/>
  <c r="CU34" i="43"/>
  <c r="CV34" i="43"/>
  <c r="CW34" i="43"/>
  <c r="CX34" i="43"/>
  <c r="CY34" i="43"/>
  <c r="CZ34" i="43"/>
  <c r="CZ40" i="43" s="1"/>
  <c r="CZ47" i="43" s="1"/>
  <c r="DA34" i="43"/>
  <c r="DB34" i="43"/>
  <c r="DC34" i="43"/>
  <c r="AC38" i="43"/>
  <c r="AD38" i="43"/>
  <c r="AE38" i="43"/>
  <c r="AK38" i="43"/>
  <c r="AK39" i="43" s="1"/>
  <c r="AK41" i="43" s="1"/>
  <c r="AK45" i="43" s="1"/>
  <c r="AL38" i="43"/>
  <c r="AL39" i="43"/>
  <c r="AL41" i="43" s="1"/>
  <c r="AL45" i="43" s="1"/>
  <c r="AM38" i="43"/>
  <c r="AN38" i="43"/>
  <c r="AR38" i="43"/>
  <c r="AS38" i="43"/>
  <c r="AS39" i="43" s="1"/>
  <c r="AS41" i="43" s="1"/>
  <c r="AT38" i="43"/>
  <c r="AT39" i="43" s="1"/>
  <c r="AT41" i="43" s="1"/>
  <c r="AU38" i="43"/>
  <c r="AU39" i="43" s="1"/>
  <c r="AU41" i="43" s="1"/>
  <c r="AV38" i="43"/>
  <c r="AZ38" i="43"/>
  <c r="BA38" i="43"/>
  <c r="BA39" i="43" s="1"/>
  <c r="BA41" i="43" s="1"/>
  <c r="BB38" i="43"/>
  <c r="BB39" i="43"/>
  <c r="BB41" i="43" s="1"/>
  <c r="BC38" i="43"/>
  <c r="BD38" i="43"/>
  <c r="BD39" i="43" s="1"/>
  <c r="BD41" i="43" s="1"/>
  <c r="BI38" i="43"/>
  <c r="BI39" i="43" s="1"/>
  <c r="BI41" i="43" s="1"/>
  <c r="BI45" i="43" s="1"/>
  <c r="BJ38" i="43"/>
  <c r="BJ39" i="43" s="1"/>
  <c r="BJ41" i="43" s="1"/>
  <c r="BK38" i="43"/>
  <c r="BL38" i="43"/>
  <c r="BQ38" i="43"/>
  <c r="BR38" i="43"/>
  <c r="BR39" i="43" s="1"/>
  <c r="BR41" i="43" s="1"/>
  <c r="BS38" i="43"/>
  <c r="BS39" i="43" s="1"/>
  <c r="BS41" i="43" s="1"/>
  <c r="BT38" i="43"/>
  <c r="BT39" i="43" s="1"/>
  <c r="BT41" i="43" s="1"/>
  <c r="BT45" i="43" s="1"/>
  <c r="BU38" i="43"/>
  <c r="BU39" i="43" s="1"/>
  <c r="BY38" i="43"/>
  <c r="BZ38" i="43"/>
  <c r="CA38" i="43"/>
  <c r="CB38" i="43"/>
  <c r="CB39" i="43" s="1"/>
  <c r="CB41" i="43" s="1"/>
  <c r="CG38" i="43"/>
  <c r="CH38" i="43"/>
  <c r="CH39" i="43" s="1"/>
  <c r="CH41" i="43" s="1"/>
  <c r="CI38" i="43"/>
  <c r="CJ38" i="43"/>
  <c r="CJ39" i="43" s="1"/>
  <c r="CJ41" i="43" s="1"/>
  <c r="CO38" i="43"/>
  <c r="CP38" i="43"/>
  <c r="CP39" i="43" s="1"/>
  <c r="CP41" i="43" s="1"/>
  <c r="CQ38" i="43"/>
  <c r="CR38" i="43"/>
  <c r="CW38" i="43"/>
  <c r="CX38" i="43"/>
  <c r="CX39" i="43" s="1"/>
  <c r="CX41" i="43" s="1"/>
  <c r="CY38" i="43"/>
  <c r="CY39" i="43" s="1"/>
  <c r="CZ38" i="43"/>
  <c r="CZ39" i="43" s="1"/>
  <c r="CZ41" i="43" s="1"/>
  <c r="CZ45" i="43" s="1"/>
  <c r="AC39" i="43"/>
  <c r="AD39" i="43"/>
  <c r="AD41" i="43" s="1"/>
  <c r="AE39" i="43"/>
  <c r="AF39" i="43"/>
  <c r="AF41" i="43" s="1"/>
  <c r="AJ39" i="43"/>
  <c r="AM39" i="43"/>
  <c r="AN39" i="43"/>
  <c r="AN41" i="43" s="1"/>
  <c r="AR39" i="43"/>
  <c r="AR41" i="43" s="1"/>
  <c r="AR45" i="43" s="1"/>
  <c r="AV39" i="43"/>
  <c r="AV41" i="43"/>
  <c r="AZ39" i="43"/>
  <c r="BC39" i="43"/>
  <c r="BK39" i="43"/>
  <c r="BL39" i="43"/>
  <c r="BL41" i="43" s="1"/>
  <c r="BP39" i="43"/>
  <c r="BP41" i="43" s="1"/>
  <c r="BP45" i="43" s="1"/>
  <c r="BQ39" i="43"/>
  <c r="BY39" i="43"/>
  <c r="BZ39" i="43"/>
  <c r="BZ41" i="43" s="1"/>
  <c r="CA39" i="43"/>
  <c r="CF39" i="43"/>
  <c r="CF41" i="43" s="1"/>
  <c r="CF45" i="43" s="1"/>
  <c r="CG39" i="43"/>
  <c r="CI39" i="43"/>
  <c r="CO39" i="43"/>
  <c r="CO41" i="43" s="1"/>
  <c r="CQ39" i="43"/>
  <c r="CQ41" i="43" s="1"/>
  <c r="CR39" i="43"/>
  <c r="CR41" i="43"/>
  <c r="CV39" i="43"/>
  <c r="CV41" i="43" s="1"/>
  <c r="CV45" i="43" s="1"/>
  <c r="CW39" i="43"/>
  <c r="CW41" i="43" s="1"/>
  <c r="AB40" i="43"/>
  <c r="AC40" i="43"/>
  <c r="AD40" i="43"/>
  <c r="AE40" i="43"/>
  <c r="AF40" i="43"/>
  <c r="AJ40" i="43"/>
  <c r="AJ47" i="43" s="1"/>
  <c r="AJ48" i="43" s="1"/>
  <c r="AK40" i="43"/>
  <c r="AL40" i="43"/>
  <c r="AM40" i="43"/>
  <c r="AN40" i="43"/>
  <c r="AR40" i="43"/>
  <c r="AS40" i="43"/>
  <c r="AT40" i="43"/>
  <c r="AU40" i="43"/>
  <c r="AZ40" i="43"/>
  <c r="BA40" i="43"/>
  <c r="BB40" i="43"/>
  <c r="BC40" i="43"/>
  <c r="BD40" i="43"/>
  <c r="BH40" i="43"/>
  <c r="BI40" i="43"/>
  <c r="BJ40" i="43"/>
  <c r="BK40" i="43"/>
  <c r="BP40" i="43"/>
  <c r="BQ40" i="43"/>
  <c r="BR40" i="43"/>
  <c r="BS40" i="43"/>
  <c r="BT40" i="43"/>
  <c r="BT47" i="43" s="1"/>
  <c r="BX40" i="43"/>
  <c r="BY40" i="43"/>
  <c r="BZ40" i="43"/>
  <c r="CA40" i="43"/>
  <c r="CB40" i="43"/>
  <c r="CF40" i="43"/>
  <c r="CG40" i="43"/>
  <c r="CH40" i="43"/>
  <c r="CI40" i="43"/>
  <c r="CJ40" i="43"/>
  <c r="CN40" i="43"/>
  <c r="CO40" i="43"/>
  <c r="CP40" i="43"/>
  <c r="CQ40" i="43"/>
  <c r="CR40" i="43"/>
  <c r="CV40" i="43"/>
  <c r="CW40" i="43"/>
  <c r="CX40" i="43"/>
  <c r="CY40" i="43"/>
  <c r="AB41" i="43"/>
  <c r="AC41" i="43"/>
  <c r="AE41" i="43"/>
  <c r="AJ41" i="43"/>
  <c r="AJ45" i="43" s="1"/>
  <c r="AM41" i="43"/>
  <c r="AZ41" i="43"/>
  <c r="BC41" i="43"/>
  <c r="BH41" i="43"/>
  <c r="BK41" i="43"/>
  <c r="BQ41" i="43"/>
  <c r="BX41" i="43"/>
  <c r="BY41" i="43"/>
  <c r="CA41" i="43"/>
  <c r="CG41" i="43"/>
  <c r="CI41" i="43"/>
  <c r="CN41" i="43"/>
  <c r="CN45" i="43" s="1"/>
  <c r="CY41" i="43"/>
  <c r="AC45" i="43"/>
  <c r="AC46" i="43" s="1"/>
  <c r="AS45" i="43"/>
  <c r="AC47" i="43"/>
  <c r="AC48" i="43" s="1"/>
  <c r="AD47" i="43"/>
  <c r="AS47" i="43"/>
  <c r="BP47" i="43"/>
  <c r="BP63" i="43" s="1"/>
  <c r="BP64" i="43" s="1"/>
  <c r="CA47" i="43"/>
  <c r="CA48" i="43" s="1"/>
  <c r="CB47" i="43"/>
  <c r="CN47" i="43"/>
  <c r="CV47" i="43"/>
  <c r="CV63" i="43" s="1"/>
  <c r="AS48" i="43"/>
  <c r="BP48" i="43"/>
  <c r="CN48" i="43"/>
  <c r="CV48" i="43"/>
  <c r="AB57" i="43"/>
  <c r="AC57" i="43"/>
  <c r="AD57" i="43"/>
  <c r="AE57" i="43"/>
  <c r="AF57" i="43"/>
  <c r="AG57" i="43"/>
  <c r="AH57" i="43"/>
  <c r="AI57" i="43"/>
  <c r="AJ57" i="43"/>
  <c r="AK57" i="43"/>
  <c r="AL57" i="43"/>
  <c r="AM57" i="43"/>
  <c r="AN57" i="43"/>
  <c r="AO57" i="43"/>
  <c r="AP57" i="43"/>
  <c r="AQ57" i="43"/>
  <c r="AR57" i="43"/>
  <c r="AS57" i="43"/>
  <c r="AT57" i="43"/>
  <c r="AU57" i="43"/>
  <c r="AV57" i="43"/>
  <c r="AW57" i="43"/>
  <c r="AX57" i="43"/>
  <c r="AY57" i="43"/>
  <c r="AZ57" i="43"/>
  <c r="BA57" i="43"/>
  <c r="BB57" i="43"/>
  <c r="BC57" i="43"/>
  <c r="BD57" i="43"/>
  <c r="BE57" i="43"/>
  <c r="BF57" i="43"/>
  <c r="BG57" i="43"/>
  <c r="BH57" i="43"/>
  <c r="BI57" i="43"/>
  <c r="BJ57" i="43"/>
  <c r="BK57" i="43"/>
  <c r="BL57" i="43"/>
  <c r="BM57" i="43"/>
  <c r="BN57" i="43"/>
  <c r="BO57" i="43"/>
  <c r="BP57" i="43"/>
  <c r="BQ57" i="43"/>
  <c r="BR57" i="43"/>
  <c r="BS57" i="43"/>
  <c r="BT57" i="43"/>
  <c r="BU57" i="43"/>
  <c r="BV57" i="43"/>
  <c r="BW57" i="43"/>
  <c r="BX57" i="43"/>
  <c r="BY57" i="43"/>
  <c r="BZ57" i="43"/>
  <c r="CA57" i="43"/>
  <c r="CB57" i="43"/>
  <c r="CC57" i="43"/>
  <c r="CD57" i="43"/>
  <c r="CE57" i="43"/>
  <c r="CF57" i="43"/>
  <c r="CG57" i="43"/>
  <c r="CH57" i="43"/>
  <c r="CI57" i="43"/>
  <c r="CJ57" i="43"/>
  <c r="CK57" i="43"/>
  <c r="CL57" i="43"/>
  <c r="CM57" i="43"/>
  <c r="CN57" i="43"/>
  <c r="CO57" i="43"/>
  <c r="CP57" i="43"/>
  <c r="CQ57" i="43"/>
  <c r="CR57" i="43"/>
  <c r="CS57" i="43"/>
  <c r="CT57" i="43"/>
  <c r="CU57" i="43"/>
  <c r="CV57" i="43"/>
  <c r="CW57" i="43"/>
  <c r="CX57" i="43"/>
  <c r="CY57" i="43"/>
  <c r="CZ57" i="43"/>
  <c r="DA57" i="43"/>
  <c r="DB57" i="43"/>
  <c r="DC57" i="43"/>
  <c r="AB58" i="43"/>
  <c r="AC58" i="43"/>
  <c r="AD58" i="43"/>
  <c r="AE58" i="43"/>
  <c r="AF58" i="43"/>
  <c r="AG58" i="43"/>
  <c r="AH58" i="43"/>
  <c r="AI58" i="43"/>
  <c r="AJ58" i="43"/>
  <c r="AK58" i="43"/>
  <c r="AL58" i="43"/>
  <c r="AM58" i="43"/>
  <c r="AN58" i="43"/>
  <c r="AO58" i="43"/>
  <c r="AP58" i="43"/>
  <c r="AQ58" i="43"/>
  <c r="AR58" i="43"/>
  <c r="AS58" i="43"/>
  <c r="AT58" i="43"/>
  <c r="AU58" i="43"/>
  <c r="AV58" i="43"/>
  <c r="AW58" i="43"/>
  <c r="AX58" i="43"/>
  <c r="AY58" i="43"/>
  <c r="AZ58" i="43"/>
  <c r="BA58" i="43"/>
  <c r="BB58" i="43"/>
  <c r="BC58" i="43"/>
  <c r="BD58" i="43"/>
  <c r="BE58" i="43"/>
  <c r="BF58" i="43"/>
  <c r="BG58" i="43"/>
  <c r="BH58" i="43"/>
  <c r="BI58" i="43"/>
  <c r="BJ58" i="43"/>
  <c r="BK58" i="43"/>
  <c r="BL58" i="43"/>
  <c r="BM58" i="43"/>
  <c r="BN58" i="43"/>
  <c r="BO58" i="43"/>
  <c r="BP58" i="43"/>
  <c r="BQ58" i="43"/>
  <c r="BR58" i="43"/>
  <c r="BS58" i="43"/>
  <c r="BT58" i="43"/>
  <c r="BU58" i="43"/>
  <c r="BV58" i="43"/>
  <c r="BW58" i="43"/>
  <c r="BX58" i="43"/>
  <c r="BY58" i="43"/>
  <c r="BZ58" i="43"/>
  <c r="CA58" i="43"/>
  <c r="CB58" i="43"/>
  <c r="CC58" i="43"/>
  <c r="CD58" i="43"/>
  <c r="CE58" i="43"/>
  <c r="CF58" i="43"/>
  <c r="CG58" i="43"/>
  <c r="CH58" i="43"/>
  <c r="CI58" i="43"/>
  <c r="CJ58" i="43"/>
  <c r="CK58" i="43"/>
  <c r="CL58" i="43"/>
  <c r="CM58" i="43"/>
  <c r="CN58" i="43"/>
  <c r="CO58" i="43"/>
  <c r="CP58" i="43"/>
  <c r="CQ58" i="43"/>
  <c r="CR58" i="43"/>
  <c r="CS58" i="43"/>
  <c r="CT58" i="43"/>
  <c r="CU58" i="43"/>
  <c r="CV58" i="43"/>
  <c r="CW58" i="43"/>
  <c r="CX58" i="43"/>
  <c r="CY58" i="43"/>
  <c r="CZ58" i="43"/>
  <c r="DA58" i="43"/>
  <c r="DB58" i="43"/>
  <c r="DC58" i="43"/>
  <c r="AB59" i="43"/>
  <c r="AC59" i="43"/>
  <c r="AD59" i="43"/>
  <c r="AE59" i="43"/>
  <c r="AF59" i="43"/>
  <c r="AG59" i="43"/>
  <c r="AH59" i="43"/>
  <c r="AI59" i="43"/>
  <c r="AJ59" i="43"/>
  <c r="AK59" i="43"/>
  <c r="AL59" i="43"/>
  <c r="AM59" i="43"/>
  <c r="AN59" i="43"/>
  <c r="AO59" i="43"/>
  <c r="AP59" i="43"/>
  <c r="AQ59" i="43"/>
  <c r="AR59" i="43"/>
  <c r="AS59" i="43"/>
  <c r="AT59" i="43"/>
  <c r="AU59" i="43"/>
  <c r="AV59" i="43"/>
  <c r="AW59" i="43"/>
  <c r="AX59" i="43"/>
  <c r="AY59" i="43"/>
  <c r="AZ59" i="43"/>
  <c r="BA59" i="43"/>
  <c r="BB59" i="43"/>
  <c r="BC59" i="43"/>
  <c r="BD59" i="43"/>
  <c r="BE59" i="43"/>
  <c r="BF59" i="43"/>
  <c r="BG59" i="43"/>
  <c r="BH59" i="43"/>
  <c r="BI59" i="43"/>
  <c r="BJ59" i="43"/>
  <c r="BK59" i="43"/>
  <c r="BL59" i="43"/>
  <c r="BM59" i="43"/>
  <c r="BN59" i="43"/>
  <c r="BO59" i="43"/>
  <c r="BP59" i="43"/>
  <c r="BQ59" i="43"/>
  <c r="BR59" i="43"/>
  <c r="BS59" i="43"/>
  <c r="BT59" i="43"/>
  <c r="BU59" i="43"/>
  <c r="BV59" i="43"/>
  <c r="BW59" i="43"/>
  <c r="BX59" i="43"/>
  <c r="BY59" i="43"/>
  <c r="BZ59" i="43"/>
  <c r="CA59" i="43"/>
  <c r="CB59" i="43"/>
  <c r="CC59" i="43"/>
  <c r="CD59" i="43"/>
  <c r="CE59" i="43"/>
  <c r="CF59" i="43"/>
  <c r="CG59" i="43"/>
  <c r="CH59" i="43"/>
  <c r="CI59" i="43"/>
  <c r="CJ59" i="43"/>
  <c r="CK59" i="43"/>
  <c r="CL59" i="43"/>
  <c r="CM59" i="43"/>
  <c r="CN59" i="43"/>
  <c r="CO59" i="43"/>
  <c r="CP59" i="43"/>
  <c r="CQ59" i="43"/>
  <c r="CR59" i="43"/>
  <c r="CS59" i="43"/>
  <c r="CT59" i="43"/>
  <c r="CU59" i="43"/>
  <c r="CV59" i="43"/>
  <c r="CW59" i="43"/>
  <c r="CX59" i="43"/>
  <c r="CY59" i="43"/>
  <c r="CZ59" i="43"/>
  <c r="DA59" i="43"/>
  <c r="DB59" i="43"/>
  <c r="DC59" i="43"/>
  <c r="AB60" i="43"/>
  <c r="AC60" i="43"/>
  <c r="AD60" i="43"/>
  <c r="AE60" i="43"/>
  <c r="AF60" i="43"/>
  <c r="AG60" i="43"/>
  <c r="AH60" i="43"/>
  <c r="AI60" i="43"/>
  <c r="AJ60" i="43"/>
  <c r="AK60" i="43"/>
  <c r="AL60" i="43"/>
  <c r="AM60" i="43"/>
  <c r="AN60" i="43"/>
  <c r="AO60" i="43"/>
  <c r="AP60" i="43"/>
  <c r="AQ60" i="43"/>
  <c r="AR60" i="43"/>
  <c r="AS60" i="43"/>
  <c r="AT60" i="43"/>
  <c r="AU60" i="43"/>
  <c r="AV60" i="43"/>
  <c r="AW60" i="43"/>
  <c r="AX60" i="43"/>
  <c r="AY60" i="43"/>
  <c r="AZ60" i="43"/>
  <c r="BA60" i="43"/>
  <c r="BB60" i="43"/>
  <c r="BC60" i="43"/>
  <c r="BD60" i="43"/>
  <c r="BE60" i="43"/>
  <c r="BF60" i="43"/>
  <c r="BG60" i="43"/>
  <c r="BH60" i="43"/>
  <c r="BI60" i="43"/>
  <c r="BJ60" i="43"/>
  <c r="BK60" i="43"/>
  <c r="BL60" i="43"/>
  <c r="BM60" i="43"/>
  <c r="BN60" i="43"/>
  <c r="BO60" i="43"/>
  <c r="BP60" i="43"/>
  <c r="BQ60" i="43"/>
  <c r="BR60" i="43"/>
  <c r="BS60" i="43"/>
  <c r="BT60" i="43"/>
  <c r="BU60" i="43"/>
  <c r="BV60" i="43"/>
  <c r="BW60" i="43"/>
  <c r="BX60" i="43"/>
  <c r="BY60" i="43"/>
  <c r="BZ60" i="43"/>
  <c r="CA60" i="43"/>
  <c r="CB60" i="43"/>
  <c r="CC60" i="43"/>
  <c r="CD60" i="43"/>
  <c r="CE60" i="43"/>
  <c r="CF60" i="43"/>
  <c r="CG60" i="43"/>
  <c r="CH60" i="43"/>
  <c r="CI60" i="43"/>
  <c r="CJ60" i="43"/>
  <c r="CK60" i="43"/>
  <c r="CL60" i="43"/>
  <c r="CM60" i="43"/>
  <c r="CN60" i="43"/>
  <c r="CO60" i="43"/>
  <c r="CP60" i="43"/>
  <c r="CQ60" i="43"/>
  <c r="CR60" i="43"/>
  <c r="CS60" i="43"/>
  <c r="CT60" i="43"/>
  <c r="CU60" i="43"/>
  <c r="CV60" i="43"/>
  <c r="CW60" i="43"/>
  <c r="CX60" i="43"/>
  <c r="CY60" i="43"/>
  <c r="CZ60" i="43"/>
  <c r="DA60" i="43"/>
  <c r="DB60" i="43"/>
  <c r="DC60" i="43"/>
  <c r="AB61" i="43"/>
  <c r="AC61" i="43"/>
  <c r="AD61" i="43"/>
  <c r="AE61" i="43"/>
  <c r="AF61" i="43"/>
  <c r="AG61" i="43"/>
  <c r="AH61" i="43"/>
  <c r="AI61" i="43"/>
  <c r="AJ61" i="43"/>
  <c r="AK61" i="43"/>
  <c r="AL61" i="43"/>
  <c r="AM61" i="43"/>
  <c r="AN61" i="43"/>
  <c r="AO61" i="43"/>
  <c r="AP61" i="43"/>
  <c r="AQ61" i="43"/>
  <c r="AR61" i="43"/>
  <c r="AS61" i="43"/>
  <c r="AT61" i="43"/>
  <c r="AU61" i="43"/>
  <c r="AV61" i="43"/>
  <c r="AW61" i="43"/>
  <c r="AX61" i="43"/>
  <c r="AY61" i="43"/>
  <c r="AZ61" i="43"/>
  <c r="BA61" i="43"/>
  <c r="BB61" i="43"/>
  <c r="BC61" i="43"/>
  <c r="BD61" i="43"/>
  <c r="BE61" i="43"/>
  <c r="BF61" i="43"/>
  <c r="BG61" i="43"/>
  <c r="BH61" i="43"/>
  <c r="BI61" i="43"/>
  <c r="BJ61" i="43"/>
  <c r="BK61" i="43"/>
  <c r="BL61" i="43"/>
  <c r="BM61" i="43"/>
  <c r="BN61" i="43"/>
  <c r="BO61" i="43"/>
  <c r="BP61" i="43"/>
  <c r="BQ61" i="43"/>
  <c r="BR61" i="43"/>
  <c r="BS61" i="43"/>
  <c r="BT61" i="43"/>
  <c r="BU61" i="43"/>
  <c r="BV61" i="43"/>
  <c r="BW61" i="43"/>
  <c r="BX61" i="43"/>
  <c r="BY61" i="43"/>
  <c r="BZ61" i="43"/>
  <c r="CA61" i="43"/>
  <c r="CB61" i="43"/>
  <c r="CC61" i="43"/>
  <c r="CD61" i="43"/>
  <c r="CE61" i="43"/>
  <c r="CF61" i="43"/>
  <c r="CG61" i="43"/>
  <c r="CH61" i="43"/>
  <c r="CI61" i="43"/>
  <c r="CJ61" i="43"/>
  <c r="CK61" i="43"/>
  <c r="CL61" i="43"/>
  <c r="CM61" i="43"/>
  <c r="CN61" i="43"/>
  <c r="CO61" i="43"/>
  <c r="CP61" i="43"/>
  <c r="CQ61" i="43"/>
  <c r="CR61" i="43"/>
  <c r="CS61" i="43"/>
  <c r="CT61" i="43"/>
  <c r="CU61" i="43"/>
  <c r="CV61" i="43"/>
  <c r="CW61" i="43"/>
  <c r="CX61" i="43"/>
  <c r="CY61" i="43"/>
  <c r="CZ61" i="43"/>
  <c r="DA61" i="43"/>
  <c r="DB61" i="43"/>
  <c r="DC61" i="43"/>
  <c r="AB62" i="43"/>
  <c r="AC62" i="43"/>
  <c r="AD62" i="43"/>
  <c r="AE62" i="43"/>
  <c r="AF62" i="43"/>
  <c r="AG62" i="43"/>
  <c r="AH62" i="43"/>
  <c r="AI62" i="43"/>
  <c r="AJ62" i="43"/>
  <c r="AK62" i="43"/>
  <c r="AL62" i="43"/>
  <c r="AM62" i="43"/>
  <c r="AN62" i="43"/>
  <c r="AO62" i="43"/>
  <c r="AP62" i="43"/>
  <c r="AQ62" i="43"/>
  <c r="AR62" i="43"/>
  <c r="AS62" i="43"/>
  <c r="AT62" i="43"/>
  <c r="AU62" i="43"/>
  <c r="AV62" i="43"/>
  <c r="AW62" i="43"/>
  <c r="AX62" i="43"/>
  <c r="AY62" i="43"/>
  <c r="AZ62" i="43"/>
  <c r="BA62" i="43"/>
  <c r="BB62" i="43"/>
  <c r="BC62" i="43"/>
  <c r="BD62" i="43"/>
  <c r="BE62" i="43"/>
  <c r="BF62" i="43"/>
  <c r="BG62" i="43"/>
  <c r="BH62" i="43"/>
  <c r="BI62" i="43"/>
  <c r="BJ62" i="43"/>
  <c r="BK62" i="43"/>
  <c r="BL62" i="43"/>
  <c r="BM62" i="43"/>
  <c r="BN62" i="43"/>
  <c r="BO62" i="43"/>
  <c r="BP62" i="43"/>
  <c r="BQ62" i="43"/>
  <c r="BR62" i="43"/>
  <c r="BS62" i="43"/>
  <c r="BT62" i="43"/>
  <c r="BU62" i="43"/>
  <c r="BV62" i="43"/>
  <c r="BW62" i="43"/>
  <c r="BX62" i="43"/>
  <c r="BY62" i="43"/>
  <c r="BZ62" i="43"/>
  <c r="CA62" i="43"/>
  <c r="CB62" i="43"/>
  <c r="CC62" i="43"/>
  <c r="CD62" i="43"/>
  <c r="CE62" i="43"/>
  <c r="CF62" i="43"/>
  <c r="CG62" i="43"/>
  <c r="CH62" i="43"/>
  <c r="CI62" i="43"/>
  <c r="CJ62" i="43"/>
  <c r="CK62" i="43"/>
  <c r="CL62" i="43"/>
  <c r="CM62" i="43"/>
  <c r="CN62" i="43"/>
  <c r="CO62" i="43"/>
  <c r="CP62" i="43"/>
  <c r="CQ62" i="43"/>
  <c r="CR62" i="43"/>
  <c r="CS62" i="43"/>
  <c r="CT62" i="43"/>
  <c r="CU62" i="43"/>
  <c r="CV62" i="43"/>
  <c r="CW62" i="43"/>
  <c r="CX62" i="43"/>
  <c r="CY62" i="43"/>
  <c r="CZ62" i="43"/>
  <c r="DA62" i="43"/>
  <c r="DB62" i="43"/>
  <c r="DC62" i="43"/>
  <c r="AJ63" i="43"/>
  <c r="AS63" i="43"/>
  <c r="CN63" i="43"/>
  <c r="AS64" i="43"/>
  <c r="AS65" i="43" s="1"/>
  <c r="CN64" i="43"/>
  <c r="CN65" i="43" s="1"/>
  <c r="CV64" i="43"/>
  <c r="BP65" i="43"/>
  <c r="AB66" i="43"/>
  <c r="AB68" i="43" s="1"/>
  <c r="AC66" i="43"/>
  <c r="AD66" i="43"/>
  <c r="AE66" i="43"/>
  <c r="AJ66" i="43"/>
  <c r="AJ68" i="43" s="1"/>
  <c r="AK66" i="43"/>
  <c r="AK68" i="43" s="1"/>
  <c r="AL66" i="43"/>
  <c r="AM66" i="43"/>
  <c r="AM68" i="43" s="1"/>
  <c r="AO66" i="43"/>
  <c r="AO68" i="43" s="1"/>
  <c r="AR66" i="43"/>
  <c r="AS66" i="43"/>
  <c r="AS68" i="43" s="1"/>
  <c r="AT66" i="43"/>
  <c r="AT68" i="43" s="1"/>
  <c r="AU66" i="43"/>
  <c r="AW66" i="43"/>
  <c r="BA66" i="43"/>
  <c r="BB66" i="43"/>
  <c r="BB68" i="43" s="1"/>
  <c r="BC66" i="43"/>
  <c r="BE66" i="43"/>
  <c r="BH66" i="43"/>
  <c r="BH68" i="43" s="1"/>
  <c r="BI66" i="43"/>
  <c r="BI68" i="43" s="1"/>
  <c r="BJ66" i="43"/>
  <c r="BJ68" i="43" s="1"/>
  <c r="BM66" i="43"/>
  <c r="BP66" i="43"/>
  <c r="BP68" i="43" s="1"/>
  <c r="BQ66" i="43"/>
  <c r="BR66" i="43"/>
  <c r="BR68" i="43" s="1"/>
  <c r="BS66" i="43"/>
  <c r="BS68" i="43" s="1"/>
  <c r="BT66" i="43"/>
  <c r="BU66" i="43"/>
  <c r="BU68" i="43" s="1"/>
  <c r="BX66" i="43"/>
  <c r="BY66" i="43"/>
  <c r="BZ66" i="43"/>
  <c r="BZ68" i="43" s="1"/>
  <c r="CA66" i="43"/>
  <c r="CA68" i="43" s="1"/>
  <c r="CB66" i="43"/>
  <c r="CC66" i="43"/>
  <c r="CC68" i="43" s="1"/>
  <c r="CF66" i="43"/>
  <c r="CG66" i="43"/>
  <c r="CI66" i="43"/>
  <c r="CI68" i="43" s="1"/>
  <c r="CJ66" i="43"/>
  <c r="CK66" i="43"/>
  <c r="CK68" i="43" s="1"/>
  <c r="CN66" i="43"/>
  <c r="CN68" i="43" s="1"/>
  <c r="CO66" i="43"/>
  <c r="CO68" i="43" s="1"/>
  <c r="CP66" i="43"/>
  <c r="CP68" i="43" s="1"/>
  <c r="CQ66" i="43"/>
  <c r="CQ68" i="43" s="1"/>
  <c r="CR66" i="43"/>
  <c r="CS66" i="43"/>
  <c r="CV66" i="43"/>
  <c r="CV68" i="43" s="1"/>
  <c r="CW66" i="43"/>
  <c r="CX66" i="43"/>
  <c r="CX68" i="43" s="1"/>
  <c r="CY66" i="43"/>
  <c r="CY68" i="43" s="1"/>
  <c r="CZ66" i="43"/>
  <c r="DA66" i="43"/>
  <c r="DA68" i="43" s="1"/>
  <c r="AC67" i="43"/>
  <c r="AC68" i="43"/>
  <c r="AD68" i="43"/>
  <c r="AE68" i="43"/>
  <c r="AL68" i="43"/>
  <c r="AR68" i="43"/>
  <c r="AU68" i="43"/>
  <c r="AW68" i="43"/>
  <c r="BA68" i="43"/>
  <c r="BC68" i="43"/>
  <c r="BE68" i="43"/>
  <c r="BM68" i="43"/>
  <c r="BQ68" i="43"/>
  <c r="BT68" i="43"/>
  <c r="BX68" i="43"/>
  <c r="BY68" i="43"/>
  <c r="CB68" i="43"/>
  <c r="CF68" i="43"/>
  <c r="CG68" i="43"/>
  <c r="CJ68" i="43"/>
  <c r="CR68" i="43"/>
  <c r="CS68" i="43"/>
  <c r="CW68" i="43"/>
  <c r="CZ68" i="43"/>
  <c r="C526" i="40"/>
  <c r="H526" i="40"/>
  <c r="I526" i="40"/>
  <c r="C527" i="40"/>
  <c r="H527" i="40"/>
  <c r="I527" i="40"/>
  <c r="C528" i="40"/>
  <c r="H528" i="40"/>
  <c r="I528" i="40"/>
  <c r="C529" i="40"/>
  <c r="H529" i="40"/>
  <c r="I529" i="40"/>
  <c r="C530" i="40"/>
  <c r="H530" i="40"/>
  <c r="I530" i="40"/>
  <c r="C531" i="40"/>
  <c r="H531" i="40"/>
  <c r="I531" i="40"/>
  <c r="C532" i="40"/>
  <c r="H532" i="40"/>
  <c r="I532" i="40"/>
  <c r="C533" i="40"/>
  <c r="H533" i="40"/>
  <c r="I533" i="40"/>
  <c r="C534" i="40"/>
  <c r="H534" i="40"/>
  <c r="I534" i="40"/>
  <c r="C103" i="40"/>
  <c r="Q103" i="40" s="1"/>
  <c r="H103" i="40"/>
  <c r="V103" i="40" s="1"/>
  <c r="W103" i="40" s="1"/>
  <c r="I103" i="40"/>
  <c r="P103" i="40"/>
  <c r="C104" i="40"/>
  <c r="Q104" i="40" s="1"/>
  <c r="H104" i="40"/>
  <c r="V104" i="40" s="1"/>
  <c r="W104" i="40" s="1"/>
  <c r="I104" i="40"/>
  <c r="P104" i="40"/>
  <c r="C105" i="40"/>
  <c r="Q105" i="40" s="1"/>
  <c r="H105" i="40"/>
  <c r="V105" i="40" s="1"/>
  <c r="W105" i="40" s="1"/>
  <c r="I105" i="40"/>
  <c r="P105" i="40"/>
  <c r="C106" i="40"/>
  <c r="Q106" i="40" s="1"/>
  <c r="H106" i="40"/>
  <c r="V106" i="40" s="1"/>
  <c r="W106" i="40" s="1"/>
  <c r="I106" i="40"/>
  <c r="P106" i="40"/>
  <c r="C107" i="40"/>
  <c r="Q107" i="40" s="1"/>
  <c r="H107" i="40"/>
  <c r="V107" i="40" s="1"/>
  <c r="W107" i="40" s="1"/>
  <c r="I107" i="40"/>
  <c r="P107" i="40"/>
  <c r="C108" i="40"/>
  <c r="Q108" i="40" s="1"/>
  <c r="H108" i="40"/>
  <c r="V108" i="40" s="1"/>
  <c r="W108" i="40" s="1"/>
  <c r="I108" i="40"/>
  <c r="P108" i="40"/>
  <c r="C109" i="40"/>
  <c r="Q109" i="40" s="1"/>
  <c r="H109" i="40"/>
  <c r="V109" i="40" s="1"/>
  <c r="W109" i="40" s="1"/>
  <c r="I109" i="40"/>
  <c r="P109" i="40"/>
  <c r="C110" i="40"/>
  <c r="Q110" i="40" s="1"/>
  <c r="H110" i="40"/>
  <c r="V110" i="40" s="1"/>
  <c r="W110" i="40" s="1"/>
  <c r="I110" i="40"/>
  <c r="P110" i="40"/>
  <c r="C111" i="40"/>
  <c r="Q111" i="40" s="1"/>
  <c r="H111" i="40"/>
  <c r="V111" i="40" s="1"/>
  <c r="W111" i="40" s="1"/>
  <c r="I111" i="40"/>
  <c r="P111" i="40"/>
  <c r="C112" i="40"/>
  <c r="Q112" i="40" s="1"/>
  <c r="H112" i="40"/>
  <c r="V112" i="40" s="1"/>
  <c r="W112" i="40" s="1"/>
  <c r="I112" i="40"/>
  <c r="P112" i="40"/>
  <c r="C113" i="40"/>
  <c r="Q113" i="40" s="1"/>
  <c r="H113" i="40"/>
  <c r="V113" i="40" s="1"/>
  <c r="W113" i="40" s="1"/>
  <c r="I113" i="40"/>
  <c r="P113" i="40"/>
  <c r="C114" i="40"/>
  <c r="Q114" i="40" s="1"/>
  <c r="H114" i="40"/>
  <c r="V114" i="40" s="1"/>
  <c r="W114" i="40" s="1"/>
  <c r="I114" i="40"/>
  <c r="P114" i="40"/>
  <c r="C115" i="40"/>
  <c r="Q115" i="40" s="1"/>
  <c r="H115" i="40"/>
  <c r="V115" i="40" s="1"/>
  <c r="W115" i="40" s="1"/>
  <c r="I115" i="40"/>
  <c r="P115" i="40"/>
  <c r="C116" i="40"/>
  <c r="Q116" i="40" s="1"/>
  <c r="H116" i="40"/>
  <c r="V116" i="40" s="1"/>
  <c r="W116" i="40" s="1"/>
  <c r="I116" i="40"/>
  <c r="P116" i="40"/>
  <c r="C117" i="40"/>
  <c r="Q117" i="40" s="1"/>
  <c r="H117" i="40"/>
  <c r="V117" i="40" s="1"/>
  <c r="W117" i="40" s="1"/>
  <c r="I117" i="40"/>
  <c r="P117" i="40"/>
  <c r="C118" i="40"/>
  <c r="Q118" i="40" s="1"/>
  <c r="H118" i="40"/>
  <c r="V118" i="40" s="1"/>
  <c r="W118" i="40" s="1"/>
  <c r="I118" i="40"/>
  <c r="P118" i="40"/>
  <c r="C119" i="40"/>
  <c r="Q119" i="40" s="1"/>
  <c r="H119" i="40"/>
  <c r="V119" i="40" s="1"/>
  <c r="W119" i="40" s="1"/>
  <c r="I119" i="40"/>
  <c r="P119" i="40"/>
  <c r="C120" i="40"/>
  <c r="Q120" i="40" s="1"/>
  <c r="H120" i="40"/>
  <c r="V120" i="40" s="1"/>
  <c r="W120" i="40" s="1"/>
  <c r="I120" i="40"/>
  <c r="P120" i="40"/>
  <c r="C121" i="40"/>
  <c r="Q121" i="40" s="1"/>
  <c r="H121" i="40"/>
  <c r="V121" i="40" s="1"/>
  <c r="W121" i="40" s="1"/>
  <c r="I121" i="40"/>
  <c r="P121" i="40"/>
  <c r="C122" i="40"/>
  <c r="Q122" i="40" s="1"/>
  <c r="H122" i="40"/>
  <c r="V122" i="40" s="1"/>
  <c r="W122" i="40" s="1"/>
  <c r="I122" i="40"/>
  <c r="P122" i="40"/>
  <c r="C123" i="40"/>
  <c r="Q123" i="40" s="1"/>
  <c r="H123" i="40"/>
  <c r="V123" i="40" s="1"/>
  <c r="W123" i="40" s="1"/>
  <c r="I123" i="40"/>
  <c r="P123" i="40"/>
  <c r="C124" i="40"/>
  <c r="Q124" i="40" s="1"/>
  <c r="H124" i="40"/>
  <c r="V124" i="40" s="1"/>
  <c r="W124" i="40" s="1"/>
  <c r="I124" i="40"/>
  <c r="P124" i="40"/>
  <c r="C125" i="40"/>
  <c r="Q125" i="40" s="1"/>
  <c r="H125" i="40"/>
  <c r="V125" i="40" s="1"/>
  <c r="W125" i="40" s="1"/>
  <c r="I125" i="40"/>
  <c r="P125" i="40"/>
  <c r="C126" i="40"/>
  <c r="Q126" i="40" s="1"/>
  <c r="H126" i="40"/>
  <c r="V126" i="40" s="1"/>
  <c r="W126" i="40" s="1"/>
  <c r="I126" i="40"/>
  <c r="P126" i="40"/>
  <c r="C127" i="40"/>
  <c r="Q127" i="40" s="1"/>
  <c r="H127" i="40"/>
  <c r="V127" i="40" s="1"/>
  <c r="W127" i="40" s="1"/>
  <c r="I127" i="40"/>
  <c r="P127" i="40"/>
  <c r="C128" i="40"/>
  <c r="Q128" i="40" s="1"/>
  <c r="H128" i="40"/>
  <c r="V128" i="40" s="1"/>
  <c r="W128" i="40" s="1"/>
  <c r="I128" i="40"/>
  <c r="P128" i="40"/>
  <c r="C129" i="40"/>
  <c r="Q129" i="40" s="1"/>
  <c r="H129" i="40"/>
  <c r="V129" i="40" s="1"/>
  <c r="W129" i="40" s="1"/>
  <c r="I129" i="40"/>
  <c r="P129" i="40"/>
  <c r="C130" i="40"/>
  <c r="Q130" i="40" s="1"/>
  <c r="H130" i="40"/>
  <c r="V130" i="40" s="1"/>
  <c r="W130" i="40" s="1"/>
  <c r="I130" i="40"/>
  <c r="P130" i="40"/>
  <c r="C131" i="40"/>
  <c r="Q131" i="40" s="1"/>
  <c r="H131" i="40"/>
  <c r="V131" i="40" s="1"/>
  <c r="W131" i="40" s="1"/>
  <c r="I131" i="40"/>
  <c r="P131" i="40"/>
  <c r="C132" i="40"/>
  <c r="Q132" i="40" s="1"/>
  <c r="H132" i="40"/>
  <c r="V132" i="40" s="1"/>
  <c r="W132" i="40" s="1"/>
  <c r="I132" i="40"/>
  <c r="P132" i="40"/>
  <c r="C133" i="40"/>
  <c r="Q133" i="40" s="1"/>
  <c r="H133" i="40"/>
  <c r="V133" i="40" s="1"/>
  <c r="W133" i="40" s="1"/>
  <c r="I133" i="40"/>
  <c r="P133" i="40"/>
  <c r="C134" i="40"/>
  <c r="Q134" i="40" s="1"/>
  <c r="H134" i="40"/>
  <c r="V134" i="40" s="1"/>
  <c r="W134" i="40" s="1"/>
  <c r="I134" i="40"/>
  <c r="P134" i="40"/>
  <c r="C135" i="40"/>
  <c r="Q135" i="40" s="1"/>
  <c r="H135" i="40"/>
  <c r="V135" i="40" s="1"/>
  <c r="W135" i="40" s="1"/>
  <c r="I135" i="40"/>
  <c r="P135" i="40"/>
  <c r="C136" i="40"/>
  <c r="Q136" i="40" s="1"/>
  <c r="H136" i="40"/>
  <c r="V136" i="40" s="1"/>
  <c r="W136" i="40" s="1"/>
  <c r="I136" i="40"/>
  <c r="P136" i="40"/>
  <c r="C137" i="40"/>
  <c r="Q137" i="40" s="1"/>
  <c r="H137" i="40"/>
  <c r="V137" i="40" s="1"/>
  <c r="W137" i="40" s="1"/>
  <c r="I137" i="40"/>
  <c r="P137" i="40"/>
  <c r="C138" i="40"/>
  <c r="Q138" i="40" s="1"/>
  <c r="H138" i="40"/>
  <c r="V138" i="40" s="1"/>
  <c r="W138" i="40" s="1"/>
  <c r="I138" i="40"/>
  <c r="P138" i="40"/>
  <c r="C139" i="40"/>
  <c r="Q139" i="40" s="1"/>
  <c r="H139" i="40"/>
  <c r="V139" i="40" s="1"/>
  <c r="W139" i="40" s="1"/>
  <c r="I139" i="40"/>
  <c r="P139" i="40"/>
  <c r="C140" i="40"/>
  <c r="Q140" i="40" s="1"/>
  <c r="H140" i="40"/>
  <c r="V140" i="40" s="1"/>
  <c r="W140" i="40" s="1"/>
  <c r="I140" i="40"/>
  <c r="P140" i="40"/>
  <c r="C141" i="40"/>
  <c r="Q141" i="40" s="1"/>
  <c r="H141" i="40"/>
  <c r="V141" i="40" s="1"/>
  <c r="W141" i="40" s="1"/>
  <c r="I141" i="40"/>
  <c r="P141" i="40"/>
  <c r="C142" i="40"/>
  <c r="Q142" i="40" s="1"/>
  <c r="H142" i="40"/>
  <c r="V142" i="40" s="1"/>
  <c r="W142" i="40" s="1"/>
  <c r="I142" i="40"/>
  <c r="P142" i="40"/>
  <c r="C143" i="40"/>
  <c r="Q143" i="40" s="1"/>
  <c r="H143" i="40"/>
  <c r="V143" i="40" s="1"/>
  <c r="W143" i="40" s="1"/>
  <c r="I143" i="40"/>
  <c r="P143" i="40"/>
  <c r="C144" i="40"/>
  <c r="Q144" i="40" s="1"/>
  <c r="H144" i="40"/>
  <c r="V144" i="40" s="1"/>
  <c r="W144" i="40" s="1"/>
  <c r="I144" i="40"/>
  <c r="P144" i="40"/>
  <c r="C145" i="40"/>
  <c r="Q145" i="40" s="1"/>
  <c r="H145" i="40"/>
  <c r="V145" i="40" s="1"/>
  <c r="W145" i="40" s="1"/>
  <c r="I145" i="40"/>
  <c r="P145" i="40"/>
  <c r="C146" i="40"/>
  <c r="Q146" i="40" s="1"/>
  <c r="H146" i="40"/>
  <c r="V146" i="40" s="1"/>
  <c r="W146" i="40" s="1"/>
  <c r="I146" i="40"/>
  <c r="P146" i="40"/>
  <c r="C147" i="40"/>
  <c r="Q147" i="40" s="1"/>
  <c r="H147" i="40"/>
  <c r="V147" i="40" s="1"/>
  <c r="W147" i="40" s="1"/>
  <c r="I147" i="40"/>
  <c r="P147" i="40"/>
  <c r="C148" i="40"/>
  <c r="Q148" i="40" s="1"/>
  <c r="H148" i="40"/>
  <c r="V148" i="40" s="1"/>
  <c r="W148" i="40" s="1"/>
  <c r="I148" i="40"/>
  <c r="P148" i="40"/>
  <c r="C149" i="40"/>
  <c r="Q149" i="40" s="1"/>
  <c r="H149" i="40"/>
  <c r="V149" i="40" s="1"/>
  <c r="W149" i="40" s="1"/>
  <c r="I149" i="40"/>
  <c r="P149" i="40"/>
  <c r="C150" i="40"/>
  <c r="Q150" i="40" s="1"/>
  <c r="H150" i="40"/>
  <c r="V150" i="40" s="1"/>
  <c r="W150" i="40" s="1"/>
  <c r="I150" i="40"/>
  <c r="P150" i="40"/>
  <c r="C151" i="40"/>
  <c r="Q151" i="40" s="1"/>
  <c r="H151" i="40"/>
  <c r="V151" i="40" s="1"/>
  <c r="W151" i="40" s="1"/>
  <c r="I151" i="40"/>
  <c r="P151" i="40"/>
  <c r="C152" i="40"/>
  <c r="Q152" i="40" s="1"/>
  <c r="H152" i="40"/>
  <c r="V152" i="40" s="1"/>
  <c r="W152" i="40" s="1"/>
  <c r="I152" i="40"/>
  <c r="P152" i="40"/>
  <c r="C153" i="40"/>
  <c r="Q153" i="40" s="1"/>
  <c r="H153" i="40"/>
  <c r="V153" i="40" s="1"/>
  <c r="W153" i="40" s="1"/>
  <c r="I153" i="40"/>
  <c r="P153" i="40"/>
  <c r="C154" i="40"/>
  <c r="Q154" i="40" s="1"/>
  <c r="H154" i="40"/>
  <c r="V154" i="40" s="1"/>
  <c r="W154" i="40" s="1"/>
  <c r="I154" i="40"/>
  <c r="P154" i="40"/>
  <c r="C155" i="40"/>
  <c r="Q155" i="40" s="1"/>
  <c r="H155" i="40"/>
  <c r="V155" i="40" s="1"/>
  <c r="W155" i="40" s="1"/>
  <c r="I155" i="40"/>
  <c r="P155" i="40"/>
  <c r="C156" i="40"/>
  <c r="Q156" i="40" s="1"/>
  <c r="H156" i="40"/>
  <c r="V156" i="40" s="1"/>
  <c r="W156" i="40" s="1"/>
  <c r="I156" i="40"/>
  <c r="P156" i="40"/>
  <c r="C157" i="40"/>
  <c r="Q157" i="40" s="1"/>
  <c r="H157" i="40"/>
  <c r="V157" i="40" s="1"/>
  <c r="W157" i="40" s="1"/>
  <c r="I157" i="40"/>
  <c r="P157" i="40"/>
  <c r="C158" i="40"/>
  <c r="Q158" i="40" s="1"/>
  <c r="H158" i="40"/>
  <c r="V158" i="40" s="1"/>
  <c r="W158" i="40" s="1"/>
  <c r="I158" i="40"/>
  <c r="P158" i="40"/>
  <c r="C159" i="40"/>
  <c r="Q159" i="40" s="1"/>
  <c r="H159" i="40"/>
  <c r="V159" i="40" s="1"/>
  <c r="W159" i="40" s="1"/>
  <c r="I159" i="40"/>
  <c r="P159" i="40"/>
  <c r="C160" i="40"/>
  <c r="Q160" i="40" s="1"/>
  <c r="H160" i="40"/>
  <c r="V160" i="40" s="1"/>
  <c r="W160" i="40" s="1"/>
  <c r="I160" i="40"/>
  <c r="P160" i="40"/>
  <c r="C161" i="40"/>
  <c r="Q161" i="40" s="1"/>
  <c r="H161" i="40"/>
  <c r="V161" i="40" s="1"/>
  <c r="W161" i="40" s="1"/>
  <c r="I161" i="40"/>
  <c r="P161" i="40"/>
  <c r="C162" i="40"/>
  <c r="Q162" i="40" s="1"/>
  <c r="H162" i="40"/>
  <c r="V162" i="40" s="1"/>
  <c r="W162" i="40" s="1"/>
  <c r="I162" i="40"/>
  <c r="P162" i="40"/>
  <c r="C163" i="40"/>
  <c r="Q163" i="40" s="1"/>
  <c r="H163" i="40"/>
  <c r="V163" i="40" s="1"/>
  <c r="W163" i="40" s="1"/>
  <c r="I163" i="40"/>
  <c r="P163" i="40"/>
  <c r="C164" i="40"/>
  <c r="Q164" i="40" s="1"/>
  <c r="H164" i="40"/>
  <c r="V164" i="40" s="1"/>
  <c r="W164" i="40" s="1"/>
  <c r="I164" i="40"/>
  <c r="P164" i="40"/>
  <c r="C165" i="40"/>
  <c r="Q165" i="40" s="1"/>
  <c r="H165" i="40"/>
  <c r="V165" i="40" s="1"/>
  <c r="W165" i="40" s="1"/>
  <c r="I165" i="40"/>
  <c r="P165" i="40"/>
  <c r="C166" i="40"/>
  <c r="Q166" i="40" s="1"/>
  <c r="H166" i="40"/>
  <c r="V166" i="40" s="1"/>
  <c r="W166" i="40" s="1"/>
  <c r="I166" i="40"/>
  <c r="P166" i="40"/>
  <c r="C167" i="40"/>
  <c r="Q167" i="40" s="1"/>
  <c r="H167" i="40"/>
  <c r="V167" i="40" s="1"/>
  <c r="W167" i="40" s="1"/>
  <c r="I167" i="40"/>
  <c r="P167" i="40"/>
  <c r="C168" i="40"/>
  <c r="Q168" i="40" s="1"/>
  <c r="H168" i="40"/>
  <c r="V168" i="40" s="1"/>
  <c r="W168" i="40" s="1"/>
  <c r="I168" i="40"/>
  <c r="P168" i="40"/>
  <c r="C169" i="40"/>
  <c r="Q169" i="40" s="1"/>
  <c r="H169" i="40"/>
  <c r="V169" i="40" s="1"/>
  <c r="W169" i="40" s="1"/>
  <c r="I169" i="40"/>
  <c r="P169" i="40"/>
  <c r="C170" i="40"/>
  <c r="Q170" i="40" s="1"/>
  <c r="H170" i="40"/>
  <c r="V170" i="40" s="1"/>
  <c r="W170" i="40" s="1"/>
  <c r="I170" i="40"/>
  <c r="P170" i="40"/>
  <c r="C171" i="40"/>
  <c r="Q171" i="40" s="1"/>
  <c r="H171" i="40"/>
  <c r="V171" i="40" s="1"/>
  <c r="W171" i="40" s="1"/>
  <c r="I171" i="40"/>
  <c r="P171" i="40"/>
  <c r="C172" i="40"/>
  <c r="Q172" i="40" s="1"/>
  <c r="H172" i="40"/>
  <c r="V172" i="40" s="1"/>
  <c r="W172" i="40" s="1"/>
  <c r="I172" i="40"/>
  <c r="P172" i="40"/>
  <c r="C173" i="40"/>
  <c r="Q173" i="40" s="1"/>
  <c r="H173" i="40"/>
  <c r="V173" i="40" s="1"/>
  <c r="I173" i="40"/>
  <c r="P173" i="40"/>
  <c r="C174" i="40"/>
  <c r="Q174" i="40" s="1"/>
  <c r="H174" i="40"/>
  <c r="V174" i="40" s="1"/>
  <c r="W174" i="40" s="1"/>
  <c r="I174" i="40"/>
  <c r="P174" i="40"/>
  <c r="C175" i="40"/>
  <c r="Q175" i="40" s="1"/>
  <c r="H175" i="40"/>
  <c r="V175" i="40" s="1"/>
  <c r="I175" i="40"/>
  <c r="P175" i="40"/>
  <c r="C176" i="40"/>
  <c r="Q176" i="40" s="1"/>
  <c r="H176" i="40"/>
  <c r="V176" i="40" s="1"/>
  <c r="W176" i="40" s="1"/>
  <c r="I176" i="40"/>
  <c r="P176" i="40"/>
  <c r="C177" i="40"/>
  <c r="Q177" i="40" s="1"/>
  <c r="H177" i="40"/>
  <c r="V177" i="40" s="1"/>
  <c r="I177" i="40"/>
  <c r="P177" i="40"/>
  <c r="C178" i="40"/>
  <c r="Q178" i="40" s="1"/>
  <c r="H178" i="40"/>
  <c r="V178" i="40" s="1"/>
  <c r="W178" i="40" s="1"/>
  <c r="I178" i="40"/>
  <c r="P178" i="40"/>
  <c r="C179" i="40"/>
  <c r="Q179" i="40" s="1"/>
  <c r="H179" i="40"/>
  <c r="V179" i="40" s="1"/>
  <c r="I179" i="40"/>
  <c r="P179" i="40"/>
  <c r="C180" i="40"/>
  <c r="Q180" i="40" s="1"/>
  <c r="H180" i="40"/>
  <c r="V180" i="40" s="1"/>
  <c r="W180" i="40" s="1"/>
  <c r="I180" i="40"/>
  <c r="P180" i="40"/>
  <c r="C181" i="40"/>
  <c r="Q181" i="40" s="1"/>
  <c r="H181" i="40"/>
  <c r="V181" i="40" s="1"/>
  <c r="I181" i="40"/>
  <c r="P181" i="40"/>
  <c r="C182" i="40"/>
  <c r="Q182" i="40" s="1"/>
  <c r="H182" i="40"/>
  <c r="V182" i="40" s="1"/>
  <c r="W182" i="40" s="1"/>
  <c r="I182" i="40"/>
  <c r="P182" i="40"/>
  <c r="C183" i="40"/>
  <c r="Q183" i="40" s="1"/>
  <c r="H183" i="40"/>
  <c r="V183" i="40" s="1"/>
  <c r="W183" i="40" s="1"/>
  <c r="I183" i="40"/>
  <c r="P183" i="40"/>
  <c r="C184" i="40"/>
  <c r="Q184" i="40" s="1"/>
  <c r="H184" i="40"/>
  <c r="V184" i="40" s="1"/>
  <c r="W184" i="40" s="1"/>
  <c r="I184" i="40"/>
  <c r="P184" i="40"/>
  <c r="C185" i="40"/>
  <c r="Q185" i="40" s="1"/>
  <c r="H185" i="40"/>
  <c r="V185" i="40" s="1"/>
  <c r="I185" i="40"/>
  <c r="P185" i="40"/>
  <c r="C186" i="40"/>
  <c r="Q186" i="40" s="1"/>
  <c r="H186" i="40"/>
  <c r="V186" i="40" s="1"/>
  <c r="W186" i="40" s="1"/>
  <c r="I186" i="40"/>
  <c r="P186" i="40"/>
  <c r="C187" i="40"/>
  <c r="Q187" i="40" s="1"/>
  <c r="H187" i="40"/>
  <c r="V187" i="40" s="1"/>
  <c r="W187" i="40" s="1"/>
  <c r="I187" i="40"/>
  <c r="P187" i="40"/>
  <c r="C188" i="40"/>
  <c r="Q188" i="40" s="1"/>
  <c r="H188" i="40"/>
  <c r="V188" i="40" s="1"/>
  <c r="W188" i="40" s="1"/>
  <c r="I188" i="40"/>
  <c r="P188" i="40"/>
  <c r="C189" i="40"/>
  <c r="Q189" i="40" s="1"/>
  <c r="H189" i="40"/>
  <c r="V189" i="40" s="1"/>
  <c r="W189" i="40" s="1"/>
  <c r="I189" i="40"/>
  <c r="P189" i="40"/>
  <c r="C190" i="40"/>
  <c r="Q190" i="40" s="1"/>
  <c r="H190" i="40"/>
  <c r="V190" i="40" s="1"/>
  <c r="W190" i="40" s="1"/>
  <c r="I190" i="40"/>
  <c r="P190" i="40"/>
  <c r="C191" i="40"/>
  <c r="Q191" i="40" s="1"/>
  <c r="H191" i="40"/>
  <c r="V191" i="40" s="1"/>
  <c r="W191" i="40" s="1"/>
  <c r="I191" i="40"/>
  <c r="P191" i="40"/>
  <c r="C192" i="40"/>
  <c r="Q192" i="40" s="1"/>
  <c r="H192" i="40"/>
  <c r="V192" i="40" s="1"/>
  <c r="W192" i="40" s="1"/>
  <c r="I192" i="40"/>
  <c r="P192" i="40"/>
  <c r="C193" i="40"/>
  <c r="Q193" i="40" s="1"/>
  <c r="H193" i="40"/>
  <c r="V193" i="40" s="1"/>
  <c r="W193" i="40" s="1"/>
  <c r="I193" i="40"/>
  <c r="P193" i="40"/>
  <c r="C194" i="40"/>
  <c r="Q194" i="40" s="1"/>
  <c r="H194" i="40"/>
  <c r="V194" i="40" s="1"/>
  <c r="W194" i="40" s="1"/>
  <c r="I194" i="40"/>
  <c r="P194" i="40"/>
  <c r="C195" i="40"/>
  <c r="Q195" i="40" s="1"/>
  <c r="H195" i="40"/>
  <c r="V195" i="40" s="1"/>
  <c r="W195" i="40" s="1"/>
  <c r="I195" i="40"/>
  <c r="P195" i="40"/>
  <c r="C196" i="40"/>
  <c r="Q196" i="40" s="1"/>
  <c r="H196" i="40"/>
  <c r="V196" i="40" s="1"/>
  <c r="W196" i="40" s="1"/>
  <c r="I196" i="40"/>
  <c r="P196" i="40"/>
  <c r="C197" i="40"/>
  <c r="Q197" i="40" s="1"/>
  <c r="H197" i="40"/>
  <c r="V197" i="40" s="1"/>
  <c r="W197" i="40" s="1"/>
  <c r="I197" i="40"/>
  <c r="P197" i="40"/>
  <c r="C198" i="40"/>
  <c r="Q198" i="40" s="1"/>
  <c r="H198" i="40"/>
  <c r="V198" i="40" s="1"/>
  <c r="W198" i="40" s="1"/>
  <c r="I198" i="40"/>
  <c r="P198" i="40"/>
  <c r="C199" i="40"/>
  <c r="Q199" i="40" s="1"/>
  <c r="H199" i="40"/>
  <c r="V199" i="40" s="1"/>
  <c r="W199" i="40" s="1"/>
  <c r="I199" i="40"/>
  <c r="P199" i="40"/>
  <c r="C200" i="40"/>
  <c r="Q200" i="40" s="1"/>
  <c r="H200" i="40"/>
  <c r="V200" i="40" s="1"/>
  <c r="W200" i="40" s="1"/>
  <c r="I200" i="40"/>
  <c r="P200" i="40"/>
  <c r="C201" i="40"/>
  <c r="Q201" i="40" s="1"/>
  <c r="H201" i="40"/>
  <c r="V201" i="40" s="1"/>
  <c r="I201" i="40"/>
  <c r="P201" i="40"/>
  <c r="C202" i="40"/>
  <c r="Q202" i="40" s="1"/>
  <c r="H202" i="40"/>
  <c r="V202" i="40" s="1"/>
  <c r="W202" i="40" s="1"/>
  <c r="I202" i="40"/>
  <c r="P202" i="40"/>
  <c r="C203" i="40"/>
  <c r="Q203" i="40" s="1"/>
  <c r="H203" i="40"/>
  <c r="V203" i="40" s="1"/>
  <c r="W203" i="40" s="1"/>
  <c r="I203" i="40"/>
  <c r="P203" i="40"/>
  <c r="C204" i="40"/>
  <c r="Q204" i="40" s="1"/>
  <c r="H204" i="40"/>
  <c r="V204" i="40" s="1"/>
  <c r="W204" i="40" s="1"/>
  <c r="I204" i="40"/>
  <c r="P204" i="40"/>
  <c r="C205" i="40"/>
  <c r="Q205" i="40" s="1"/>
  <c r="H205" i="40"/>
  <c r="V205" i="40" s="1"/>
  <c r="W205" i="40" s="1"/>
  <c r="I205" i="40"/>
  <c r="P205" i="40"/>
  <c r="C206" i="40"/>
  <c r="Q206" i="40" s="1"/>
  <c r="H206" i="40"/>
  <c r="V206" i="40" s="1"/>
  <c r="W206" i="40" s="1"/>
  <c r="I206" i="40"/>
  <c r="P206" i="40"/>
  <c r="C207" i="40"/>
  <c r="Q207" i="40" s="1"/>
  <c r="H207" i="40"/>
  <c r="V207" i="40" s="1"/>
  <c r="W207" i="40" s="1"/>
  <c r="I207" i="40"/>
  <c r="P207" i="40"/>
  <c r="C208" i="40"/>
  <c r="Q208" i="40" s="1"/>
  <c r="H208" i="40"/>
  <c r="V208" i="40" s="1"/>
  <c r="W208" i="40" s="1"/>
  <c r="I208" i="40"/>
  <c r="P208" i="40"/>
  <c r="C209" i="40"/>
  <c r="Q209" i="40" s="1"/>
  <c r="H209" i="40"/>
  <c r="V209" i="40" s="1"/>
  <c r="W209" i="40" s="1"/>
  <c r="I209" i="40"/>
  <c r="P209" i="40"/>
  <c r="C210" i="40"/>
  <c r="Q210" i="40" s="1"/>
  <c r="H210" i="40"/>
  <c r="V210" i="40" s="1"/>
  <c r="W210" i="40" s="1"/>
  <c r="I210" i="40"/>
  <c r="P210" i="40"/>
  <c r="C211" i="40"/>
  <c r="Q211" i="40" s="1"/>
  <c r="H211" i="40"/>
  <c r="V211" i="40" s="1"/>
  <c r="W211" i="40" s="1"/>
  <c r="I211" i="40"/>
  <c r="P211" i="40"/>
  <c r="C212" i="40"/>
  <c r="Q212" i="40" s="1"/>
  <c r="H212" i="40"/>
  <c r="V212" i="40" s="1"/>
  <c r="W212" i="40" s="1"/>
  <c r="I212" i="40"/>
  <c r="P212" i="40"/>
  <c r="C213" i="40"/>
  <c r="Q213" i="40" s="1"/>
  <c r="H213" i="40"/>
  <c r="V213" i="40" s="1"/>
  <c r="I213" i="40"/>
  <c r="P213" i="40"/>
  <c r="C214" i="40"/>
  <c r="Q214" i="40" s="1"/>
  <c r="H214" i="40"/>
  <c r="V214" i="40" s="1"/>
  <c r="W214" i="40" s="1"/>
  <c r="I214" i="40"/>
  <c r="P214" i="40"/>
  <c r="C215" i="40"/>
  <c r="Q215" i="40" s="1"/>
  <c r="H215" i="40"/>
  <c r="V215" i="40" s="1"/>
  <c r="W215" i="40" s="1"/>
  <c r="I215" i="40"/>
  <c r="P215" i="40"/>
  <c r="C216" i="40"/>
  <c r="Q216" i="40" s="1"/>
  <c r="H216" i="40"/>
  <c r="V216" i="40" s="1"/>
  <c r="W216" i="40" s="1"/>
  <c r="I216" i="40"/>
  <c r="P216" i="40"/>
  <c r="C217" i="40"/>
  <c r="Q217" i="40" s="1"/>
  <c r="H217" i="40"/>
  <c r="V217" i="40" s="1"/>
  <c r="I217" i="40"/>
  <c r="P217" i="40"/>
  <c r="C218" i="40"/>
  <c r="Q218" i="40" s="1"/>
  <c r="H218" i="40"/>
  <c r="V218" i="40" s="1"/>
  <c r="W218" i="40" s="1"/>
  <c r="I218" i="40"/>
  <c r="P218" i="40"/>
  <c r="C219" i="40"/>
  <c r="Q219" i="40" s="1"/>
  <c r="H219" i="40"/>
  <c r="V219" i="40" s="1"/>
  <c r="I219" i="40"/>
  <c r="P219" i="40"/>
  <c r="C220" i="40"/>
  <c r="Q220" i="40" s="1"/>
  <c r="H220" i="40"/>
  <c r="V220" i="40" s="1"/>
  <c r="W220" i="40" s="1"/>
  <c r="I220" i="40"/>
  <c r="P220" i="40"/>
  <c r="C221" i="40"/>
  <c r="Q221" i="40" s="1"/>
  <c r="H221" i="40"/>
  <c r="V221" i="40" s="1"/>
  <c r="I221" i="40"/>
  <c r="P221" i="40"/>
  <c r="C222" i="40"/>
  <c r="Q222" i="40" s="1"/>
  <c r="H222" i="40"/>
  <c r="V222" i="40" s="1"/>
  <c r="W222" i="40" s="1"/>
  <c r="I222" i="40"/>
  <c r="P222" i="40"/>
  <c r="C223" i="40"/>
  <c r="Q223" i="40" s="1"/>
  <c r="H223" i="40"/>
  <c r="V223" i="40" s="1"/>
  <c r="W223" i="40" s="1"/>
  <c r="I223" i="40"/>
  <c r="P223" i="40"/>
  <c r="C224" i="40"/>
  <c r="Q224" i="40" s="1"/>
  <c r="H224" i="40"/>
  <c r="V224" i="40" s="1"/>
  <c r="W224" i="40" s="1"/>
  <c r="I224" i="40"/>
  <c r="P224" i="40"/>
  <c r="C225" i="40"/>
  <c r="Q225" i="40" s="1"/>
  <c r="H225" i="40"/>
  <c r="V225" i="40" s="1"/>
  <c r="I225" i="40"/>
  <c r="K225" i="40" s="1"/>
  <c r="L225" i="40" s="1"/>
  <c r="P225" i="40"/>
  <c r="C226" i="40"/>
  <c r="Q226" i="40" s="1"/>
  <c r="H226" i="40"/>
  <c r="V226" i="40" s="1"/>
  <c r="W226" i="40" s="1"/>
  <c r="I226" i="40"/>
  <c r="P226" i="40"/>
  <c r="C227" i="40"/>
  <c r="Q227" i="40" s="1"/>
  <c r="H227" i="40"/>
  <c r="V227" i="40" s="1"/>
  <c r="I227" i="40"/>
  <c r="P227" i="40"/>
  <c r="C228" i="40"/>
  <c r="Q228" i="40" s="1"/>
  <c r="H228" i="40"/>
  <c r="V228" i="40" s="1"/>
  <c r="W228" i="40" s="1"/>
  <c r="I228" i="40"/>
  <c r="P228" i="40"/>
  <c r="C229" i="40"/>
  <c r="Q229" i="40" s="1"/>
  <c r="H229" i="40"/>
  <c r="V229" i="40" s="1"/>
  <c r="W229" i="40" s="1"/>
  <c r="I229" i="40"/>
  <c r="P229" i="40"/>
  <c r="C230" i="40"/>
  <c r="Q230" i="40" s="1"/>
  <c r="H230" i="40"/>
  <c r="V230" i="40" s="1"/>
  <c r="W230" i="40" s="1"/>
  <c r="I230" i="40"/>
  <c r="P230" i="40"/>
  <c r="C231" i="40"/>
  <c r="Q231" i="40" s="1"/>
  <c r="H231" i="40"/>
  <c r="V231" i="40" s="1"/>
  <c r="I231" i="40"/>
  <c r="P231" i="40"/>
  <c r="C232" i="40"/>
  <c r="Q232" i="40" s="1"/>
  <c r="H232" i="40"/>
  <c r="V232" i="40" s="1"/>
  <c r="W232" i="40" s="1"/>
  <c r="I232" i="40"/>
  <c r="P232" i="40"/>
  <c r="C233" i="40"/>
  <c r="Q233" i="40" s="1"/>
  <c r="H233" i="40"/>
  <c r="V233" i="40" s="1"/>
  <c r="W233" i="40" s="1"/>
  <c r="I233" i="40"/>
  <c r="P233" i="40"/>
  <c r="C234" i="40"/>
  <c r="Q234" i="40" s="1"/>
  <c r="H234" i="40"/>
  <c r="V234" i="40" s="1"/>
  <c r="W234" i="40" s="1"/>
  <c r="I234" i="40"/>
  <c r="P234" i="40"/>
  <c r="C235" i="40"/>
  <c r="Q235" i="40" s="1"/>
  <c r="H235" i="40"/>
  <c r="V235" i="40" s="1"/>
  <c r="W235" i="40" s="1"/>
  <c r="I235" i="40"/>
  <c r="P235" i="40"/>
  <c r="C236" i="40"/>
  <c r="Q236" i="40" s="1"/>
  <c r="H236" i="40"/>
  <c r="V236" i="40" s="1"/>
  <c r="W236" i="40" s="1"/>
  <c r="I236" i="40"/>
  <c r="P236" i="40"/>
  <c r="C237" i="40"/>
  <c r="Q237" i="40" s="1"/>
  <c r="H237" i="40"/>
  <c r="V237" i="40" s="1"/>
  <c r="W237" i="40" s="1"/>
  <c r="I237" i="40"/>
  <c r="P237" i="40"/>
  <c r="C238" i="40"/>
  <c r="Q238" i="40" s="1"/>
  <c r="H238" i="40"/>
  <c r="V238" i="40" s="1"/>
  <c r="W238" i="40" s="1"/>
  <c r="I238" i="40"/>
  <c r="P238" i="40"/>
  <c r="C239" i="40"/>
  <c r="Q239" i="40" s="1"/>
  <c r="H239" i="40"/>
  <c r="V239" i="40" s="1"/>
  <c r="W239" i="40" s="1"/>
  <c r="I239" i="40"/>
  <c r="P239" i="40"/>
  <c r="C240" i="40"/>
  <c r="Q240" i="40" s="1"/>
  <c r="H240" i="40"/>
  <c r="V240" i="40" s="1"/>
  <c r="W240" i="40" s="1"/>
  <c r="I240" i="40"/>
  <c r="P240" i="40"/>
  <c r="C241" i="40"/>
  <c r="Q241" i="40" s="1"/>
  <c r="H241" i="40"/>
  <c r="V241" i="40" s="1"/>
  <c r="W241" i="40" s="1"/>
  <c r="I241" i="40"/>
  <c r="P241" i="40"/>
  <c r="C242" i="40"/>
  <c r="Q242" i="40" s="1"/>
  <c r="H242" i="40"/>
  <c r="V242" i="40" s="1"/>
  <c r="W242" i="40" s="1"/>
  <c r="I242" i="40"/>
  <c r="P242" i="40"/>
  <c r="C243" i="40"/>
  <c r="Q243" i="40" s="1"/>
  <c r="H243" i="40"/>
  <c r="V243" i="40" s="1"/>
  <c r="W243" i="40" s="1"/>
  <c r="I243" i="40"/>
  <c r="P243" i="40"/>
  <c r="C244" i="40"/>
  <c r="Q244" i="40" s="1"/>
  <c r="H244" i="40"/>
  <c r="V244" i="40" s="1"/>
  <c r="I244" i="40"/>
  <c r="P244" i="40"/>
  <c r="C245" i="40"/>
  <c r="Q245" i="40" s="1"/>
  <c r="H245" i="40"/>
  <c r="V245" i="40" s="1"/>
  <c r="W245" i="40" s="1"/>
  <c r="I245" i="40"/>
  <c r="P245" i="40"/>
  <c r="C246" i="40"/>
  <c r="Q246" i="40" s="1"/>
  <c r="H246" i="40"/>
  <c r="V246" i="40" s="1"/>
  <c r="W246" i="40" s="1"/>
  <c r="I246" i="40"/>
  <c r="P246" i="40"/>
  <c r="C247" i="40"/>
  <c r="Q247" i="40" s="1"/>
  <c r="H247" i="40"/>
  <c r="V247" i="40" s="1"/>
  <c r="W247" i="40" s="1"/>
  <c r="I247" i="40"/>
  <c r="P247" i="40"/>
  <c r="C248" i="40"/>
  <c r="Q248" i="40" s="1"/>
  <c r="H248" i="40"/>
  <c r="V248" i="40" s="1"/>
  <c r="W248" i="40" s="1"/>
  <c r="I248" i="40"/>
  <c r="P248" i="40"/>
  <c r="C249" i="40"/>
  <c r="Q249" i="40" s="1"/>
  <c r="H249" i="40"/>
  <c r="V249" i="40" s="1"/>
  <c r="I249" i="40"/>
  <c r="P249" i="40"/>
  <c r="C250" i="40"/>
  <c r="Q250" i="40" s="1"/>
  <c r="H250" i="40"/>
  <c r="V250" i="40" s="1"/>
  <c r="W250" i="40" s="1"/>
  <c r="I250" i="40"/>
  <c r="P250" i="40"/>
  <c r="C251" i="40"/>
  <c r="Q251" i="40" s="1"/>
  <c r="H251" i="40"/>
  <c r="V251" i="40" s="1"/>
  <c r="W251" i="40" s="1"/>
  <c r="I251" i="40"/>
  <c r="P251" i="40"/>
  <c r="C252" i="40"/>
  <c r="Q252" i="40" s="1"/>
  <c r="H252" i="40"/>
  <c r="V252" i="40" s="1"/>
  <c r="W252" i="40" s="1"/>
  <c r="I252" i="40"/>
  <c r="P252" i="40"/>
  <c r="C253" i="40"/>
  <c r="Q253" i="40" s="1"/>
  <c r="H253" i="40"/>
  <c r="V253" i="40" s="1"/>
  <c r="W253" i="40" s="1"/>
  <c r="I253" i="40"/>
  <c r="P253" i="40"/>
  <c r="C254" i="40"/>
  <c r="Q254" i="40" s="1"/>
  <c r="H254" i="40"/>
  <c r="V254" i="40" s="1"/>
  <c r="W254" i="40" s="1"/>
  <c r="I254" i="40"/>
  <c r="P254" i="40"/>
  <c r="C255" i="40"/>
  <c r="Q255" i="40" s="1"/>
  <c r="H255" i="40"/>
  <c r="V255" i="40" s="1"/>
  <c r="W255" i="40" s="1"/>
  <c r="I255" i="40"/>
  <c r="P255" i="40"/>
  <c r="C256" i="40"/>
  <c r="Q256" i="40" s="1"/>
  <c r="H256" i="40"/>
  <c r="V256" i="40" s="1"/>
  <c r="W256" i="40" s="1"/>
  <c r="I256" i="40"/>
  <c r="P256" i="40"/>
  <c r="C257" i="40"/>
  <c r="Q257" i="40" s="1"/>
  <c r="H257" i="40"/>
  <c r="V257" i="40" s="1"/>
  <c r="W257" i="40" s="1"/>
  <c r="I257" i="40"/>
  <c r="P257" i="40"/>
  <c r="C258" i="40"/>
  <c r="Q258" i="40" s="1"/>
  <c r="H258" i="40"/>
  <c r="V258" i="40" s="1"/>
  <c r="W258" i="40" s="1"/>
  <c r="I258" i="40"/>
  <c r="P258" i="40"/>
  <c r="C259" i="40"/>
  <c r="Q259" i="40" s="1"/>
  <c r="H259" i="40"/>
  <c r="V259" i="40" s="1"/>
  <c r="W259" i="40" s="1"/>
  <c r="I259" i="40"/>
  <c r="P259" i="40"/>
  <c r="C260" i="40"/>
  <c r="Q260" i="40" s="1"/>
  <c r="H260" i="40"/>
  <c r="V260" i="40" s="1"/>
  <c r="W260" i="40" s="1"/>
  <c r="I260" i="40"/>
  <c r="P260" i="40"/>
  <c r="C261" i="40"/>
  <c r="Q261" i="40" s="1"/>
  <c r="H261" i="40"/>
  <c r="V261" i="40" s="1"/>
  <c r="W261" i="40" s="1"/>
  <c r="I261" i="40"/>
  <c r="P261" i="40"/>
  <c r="C262" i="40"/>
  <c r="Q262" i="40" s="1"/>
  <c r="H262" i="40"/>
  <c r="V262" i="40" s="1"/>
  <c r="W262" i="40" s="1"/>
  <c r="I262" i="40"/>
  <c r="P262" i="40"/>
  <c r="C263" i="40"/>
  <c r="Q263" i="40" s="1"/>
  <c r="H263" i="40"/>
  <c r="V263" i="40" s="1"/>
  <c r="W263" i="40" s="1"/>
  <c r="I263" i="40"/>
  <c r="P263" i="40"/>
  <c r="C264" i="40"/>
  <c r="Q264" i="40" s="1"/>
  <c r="H264" i="40"/>
  <c r="V264" i="40" s="1"/>
  <c r="W264" i="40" s="1"/>
  <c r="I264" i="40"/>
  <c r="P264" i="40"/>
  <c r="C265" i="40"/>
  <c r="Q265" i="40" s="1"/>
  <c r="H265" i="40"/>
  <c r="V265" i="40" s="1"/>
  <c r="W265" i="40" s="1"/>
  <c r="I265" i="40"/>
  <c r="P265" i="40"/>
  <c r="C266" i="40"/>
  <c r="Q266" i="40" s="1"/>
  <c r="H266" i="40"/>
  <c r="V266" i="40" s="1"/>
  <c r="W266" i="40" s="1"/>
  <c r="I266" i="40"/>
  <c r="P266" i="40"/>
  <c r="C267" i="40"/>
  <c r="Q267" i="40" s="1"/>
  <c r="H267" i="40"/>
  <c r="V267" i="40" s="1"/>
  <c r="W267" i="40" s="1"/>
  <c r="I267" i="40"/>
  <c r="P267" i="40"/>
  <c r="C268" i="40"/>
  <c r="Q268" i="40" s="1"/>
  <c r="H268" i="40"/>
  <c r="V268" i="40" s="1"/>
  <c r="W268" i="40" s="1"/>
  <c r="I268" i="40"/>
  <c r="P268" i="40"/>
  <c r="C269" i="40"/>
  <c r="Q269" i="40" s="1"/>
  <c r="H269" i="40"/>
  <c r="V269" i="40" s="1"/>
  <c r="W269" i="40" s="1"/>
  <c r="I269" i="40"/>
  <c r="P269" i="40"/>
  <c r="C270" i="40"/>
  <c r="Q270" i="40" s="1"/>
  <c r="H270" i="40"/>
  <c r="V270" i="40" s="1"/>
  <c r="W270" i="40" s="1"/>
  <c r="I270" i="40"/>
  <c r="P270" i="40"/>
  <c r="C271" i="40"/>
  <c r="Q271" i="40" s="1"/>
  <c r="H271" i="40"/>
  <c r="V271" i="40" s="1"/>
  <c r="W271" i="40" s="1"/>
  <c r="I271" i="40"/>
  <c r="P271" i="40"/>
  <c r="C272" i="40"/>
  <c r="Q272" i="40" s="1"/>
  <c r="H272" i="40"/>
  <c r="V272" i="40" s="1"/>
  <c r="W272" i="40" s="1"/>
  <c r="I272" i="40"/>
  <c r="P272" i="40"/>
  <c r="C273" i="40"/>
  <c r="Q273" i="40" s="1"/>
  <c r="H273" i="40"/>
  <c r="V273" i="40" s="1"/>
  <c r="W273" i="40" s="1"/>
  <c r="I273" i="40"/>
  <c r="P273" i="40"/>
  <c r="C274" i="40"/>
  <c r="Q274" i="40" s="1"/>
  <c r="H274" i="40"/>
  <c r="V274" i="40" s="1"/>
  <c r="W274" i="40" s="1"/>
  <c r="I274" i="40"/>
  <c r="P274" i="40"/>
  <c r="C275" i="40"/>
  <c r="Q275" i="40" s="1"/>
  <c r="H275" i="40"/>
  <c r="V275" i="40" s="1"/>
  <c r="W275" i="40" s="1"/>
  <c r="I275" i="40"/>
  <c r="P275" i="40"/>
  <c r="C276" i="40"/>
  <c r="Q276" i="40" s="1"/>
  <c r="H276" i="40"/>
  <c r="V276" i="40" s="1"/>
  <c r="W276" i="40" s="1"/>
  <c r="I276" i="40"/>
  <c r="P276" i="40"/>
  <c r="C277" i="40"/>
  <c r="Q277" i="40" s="1"/>
  <c r="H277" i="40"/>
  <c r="V277" i="40" s="1"/>
  <c r="W277" i="40" s="1"/>
  <c r="I277" i="40"/>
  <c r="P277" i="40"/>
  <c r="C278" i="40"/>
  <c r="Q278" i="40" s="1"/>
  <c r="H278" i="40"/>
  <c r="V278" i="40" s="1"/>
  <c r="W278" i="40" s="1"/>
  <c r="I278" i="40"/>
  <c r="P278" i="40"/>
  <c r="C279" i="40"/>
  <c r="Q279" i="40" s="1"/>
  <c r="H279" i="40"/>
  <c r="V279" i="40" s="1"/>
  <c r="W279" i="40" s="1"/>
  <c r="I279" i="40"/>
  <c r="P279" i="40"/>
  <c r="C280" i="40"/>
  <c r="Q280" i="40" s="1"/>
  <c r="H280" i="40"/>
  <c r="V280" i="40" s="1"/>
  <c r="W280" i="40" s="1"/>
  <c r="I280" i="40"/>
  <c r="P280" i="40"/>
  <c r="C281" i="40"/>
  <c r="Q281" i="40" s="1"/>
  <c r="H281" i="40"/>
  <c r="V281" i="40" s="1"/>
  <c r="W281" i="40" s="1"/>
  <c r="I281" i="40"/>
  <c r="P281" i="40"/>
  <c r="C282" i="40"/>
  <c r="Q282" i="40" s="1"/>
  <c r="H282" i="40"/>
  <c r="V282" i="40" s="1"/>
  <c r="I282" i="40"/>
  <c r="P282" i="40"/>
  <c r="C283" i="40"/>
  <c r="Q283" i="40" s="1"/>
  <c r="H283" i="40"/>
  <c r="V283" i="40" s="1"/>
  <c r="W283" i="40" s="1"/>
  <c r="I283" i="40"/>
  <c r="P283" i="40"/>
  <c r="C284" i="40"/>
  <c r="Q284" i="40" s="1"/>
  <c r="H284" i="40"/>
  <c r="V284" i="40" s="1"/>
  <c r="W284" i="40" s="1"/>
  <c r="I284" i="40"/>
  <c r="P284" i="40"/>
  <c r="C285" i="40"/>
  <c r="Q285" i="40" s="1"/>
  <c r="H285" i="40"/>
  <c r="V285" i="40" s="1"/>
  <c r="W285" i="40" s="1"/>
  <c r="I285" i="40"/>
  <c r="P285" i="40"/>
  <c r="C286" i="40"/>
  <c r="Q286" i="40" s="1"/>
  <c r="H286" i="40"/>
  <c r="V286" i="40" s="1"/>
  <c r="I286" i="40"/>
  <c r="P286" i="40"/>
  <c r="C287" i="40"/>
  <c r="Q287" i="40" s="1"/>
  <c r="H287" i="40"/>
  <c r="V287" i="40" s="1"/>
  <c r="W287" i="40" s="1"/>
  <c r="I287" i="40"/>
  <c r="P287" i="40"/>
  <c r="C288" i="40"/>
  <c r="Q288" i="40" s="1"/>
  <c r="H288" i="40"/>
  <c r="V288" i="40" s="1"/>
  <c r="W288" i="40" s="1"/>
  <c r="I288" i="40"/>
  <c r="P288" i="40"/>
  <c r="C289" i="40"/>
  <c r="Q289" i="40" s="1"/>
  <c r="H289" i="40"/>
  <c r="V289" i="40" s="1"/>
  <c r="W289" i="40" s="1"/>
  <c r="I289" i="40"/>
  <c r="P289" i="40"/>
  <c r="C290" i="40"/>
  <c r="Q290" i="40" s="1"/>
  <c r="H290" i="40"/>
  <c r="V290" i="40" s="1"/>
  <c r="W290" i="40" s="1"/>
  <c r="I290" i="40"/>
  <c r="P290" i="40"/>
  <c r="C291" i="40"/>
  <c r="Q291" i="40" s="1"/>
  <c r="H291" i="40"/>
  <c r="V291" i="40" s="1"/>
  <c r="W291" i="40" s="1"/>
  <c r="I291" i="40"/>
  <c r="P291" i="40"/>
  <c r="C292" i="40"/>
  <c r="Q292" i="40" s="1"/>
  <c r="H292" i="40"/>
  <c r="V292" i="40" s="1"/>
  <c r="W292" i="40" s="1"/>
  <c r="I292" i="40"/>
  <c r="P292" i="40"/>
  <c r="C293" i="40"/>
  <c r="Q293" i="40" s="1"/>
  <c r="H293" i="40"/>
  <c r="V293" i="40" s="1"/>
  <c r="W293" i="40" s="1"/>
  <c r="I293" i="40"/>
  <c r="P293" i="40"/>
  <c r="C294" i="40"/>
  <c r="Q294" i="40" s="1"/>
  <c r="H294" i="40"/>
  <c r="V294" i="40" s="1"/>
  <c r="W294" i="40" s="1"/>
  <c r="I294" i="40"/>
  <c r="P294" i="40"/>
  <c r="C295" i="40"/>
  <c r="Q295" i="40" s="1"/>
  <c r="H295" i="40"/>
  <c r="V295" i="40" s="1"/>
  <c r="W295" i="40" s="1"/>
  <c r="I295" i="40"/>
  <c r="P295" i="40"/>
  <c r="C296" i="40"/>
  <c r="Q296" i="40" s="1"/>
  <c r="H296" i="40"/>
  <c r="V296" i="40" s="1"/>
  <c r="W296" i="40" s="1"/>
  <c r="I296" i="40"/>
  <c r="P296" i="40"/>
  <c r="C297" i="40"/>
  <c r="Q297" i="40" s="1"/>
  <c r="H297" i="40"/>
  <c r="V297" i="40" s="1"/>
  <c r="I297" i="40"/>
  <c r="P297" i="40"/>
  <c r="C298" i="40"/>
  <c r="Q298" i="40" s="1"/>
  <c r="H298" i="40"/>
  <c r="V298" i="40" s="1"/>
  <c r="W298" i="40" s="1"/>
  <c r="I298" i="40"/>
  <c r="P298" i="40"/>
  <c r="C299" i="40"/>
  <c r="Q299" i="40" s="1"/>
  <c r="H299" i="40"/>
  <c r="V299" i="40" s="1"/>
  <c r="W299" i="40" s="1"/>
  <c r="I299" i="40"/>
  <c r="P299" i="40"/>
  <c r="C300" i="40"/>
  <c r="Q300" i="40" s="1"/>
  <c r="H300" i="40"/>
  <c r="V300" i="40" s="1"/>
  <c r="W300" i="40" s="1"/>
  <c r="I300" i="40"/>
  <c r="P300" i="40"/>
  <c r="C301" i="40"/>
  <c r="Q301" i="40" s="1"/>
  <c r="H301" i="40"/>
  <c r="V301" i="40" s="1"/>
  <c r="W301" i="40" s="1"/>
  <c r="I301" i="40"/>
  <c r="P301" i="40"/>
  <c r="C302" i="40"/>
  <c r="Q302" i="40" s="1"/>
  <c r="H302" i="40"/>
  <c r="V302" i="40" s="1"/>
  <c r="W302" i="40" s="1"/>
  <c r="I302" i="40"/>
  <c r="P302" i="40"/>
  <c r="C303" i="40"/>
  <c r="Q303" i="40" s="1"/>
  <c r="H303" i="40"/>
  <c r="V303" i="40" s="1"/>
  <c r="W303" i="40" s="1"/>
  <c r="I303" i="40"/>
  <c r="P303" i="40"/>
  <c r="C304" i="40"/>
  <c r="Q304" i="40" s="1"/>
  <c r="H304" i="40"/>
  <c r="V304" i="40" s="1"/>
  <c r="W304" i="40" s="1"/>
  <c r="I304" i="40"/>
  <c r="P304" i="40"/>
  <c r="C305" i="40"/>
  <c r="Q305" i="40" s="1"/>
  <c r="H305" i="40"/>
  <c r="V305" i="40" s="1"/>
  <c r="W305" i="40" s="1"/>
  <c r="I305" i="40"/>
  <c r="P305" i="40"/>
  <c r="C306" i="40"/>
  <c r="Q306" i="40" s="1"/>
  <c r="H306" i="40"/>
  <c r="V306" i="40" s="1"/>
  <c r="W306" i="40" s="1"/>
  <c r="I306" i="40"/>
  <c r="P306" i="40"/>
  <c r="C307" i="40"/>
  <c r="Q307" i="40" s="1"/>
  <c r="H307" i="40"/>
  <c r="V307" i="40" s="1"/>
  <c r="W307" i="40" s="1"/>
  <c r="I307" i="40"/>
  <c r="P307" i="40"/>
  <c r="C308" i="40"/>
  <c r="Q308" i="40" s="1"/>
  <c r="H308" i="40"/>
  <c r="V308" i="40" s="1"/>
  <c r="W308" i="40" s="1"/>
  <c r="I308" i="40"/>
  <c r="P308" i="40"/>
  <c r="C309" i="40"/>
  <c r="Q309" i="40" s="1"/>
  <c r="H309" i="40"/>
  <c r="V309" i="40" s="1"/>
  <c r="W309" i="40" s="1"/>
  <c r="I309" i="40"/>
  <c r="P309" i="40"/>
  <c r="C310" i="40"/>
  <c r="Q310" i="40" s="1"/>
  <c r="H310" i="40"/>
  <c r="I310" i="40"/>
  <c r="P310" i="40"/>
  <c r="V310" i="40"/>
  <c r="W310" i="40" s="1"/>
  <c r="C311" i="40"/>
  <c r="Q311" i="40" s="1"/>
  <c r="H311" i="40"/>
  <c r="V311" i="40" s="1"/>
  <c r="W311" i="40" s="1"/>
  <c r="I311" i="40"/>
  <c r="P311" i="40"/>
  <c r="C312" i="40"/>
  <c r="Q312" i="40" s="1"/>
  <c r="H312" i="40"/>
  <c r="V312" i="40" s="1"/>
  <c r="W312" i="40" s="1"/>
  <c r="I312" i="40"/>
  <c r="P312" i="40"/>
  <c r="C313" i="40"/>
  <c r="Q313" i="40" s="1"/>
  <c r="H313" i="40"/>
  <c r="V313" i="40" s="1"/>
  <c r="W313" i="40" s="1"/>
  <c r="I313" i="40"/>
  <c r="P313" i="40"/>
  <c r="C314" i="40"/>
  <c r="Q314" i="40" s="1"/>
  <c r="H314" i="40"/>
  <c r="V314" i="40" s="1"/>
  <c r="W314" i="40" s="1"/>
  <c r="I314" i="40"/>
  <c r="P314" i="40"/>
  <c r="C315" i="40"/>
  <c r="Q315" i="40" s="1"/>
  <c r="H315" i="40"/>
  <c r="V315" i="40" s="1"/>
  <c r="W315" i="40" s="1"/>
  <c r="I315" i="40"/>
  <c r="P315" i="40"/>
  <c r="C316" i="40"/>
  <c r="Q316" i="40" s="1"/>
  <c r="H316" i="40"/>
  <c r="V316" i="40" s="1"/>
  <c r="W316" i="40" s="1"/>
  <c r="I316" i="40"/>
  <c r="P316" i="40"/>
  <c r="C317" i="40"/>
  <c r="Q317" i="40" s="1"/>
  <c r="H317" i="40"/>
  <c r="V317" i="40" s="1"/>
  <c r="W317" i="40" s="1"/>
  <c r="I317" i="40"/>
  <c r="P317" i="40"/>
  <c r="C318" i="40"/>
  <c r="Q318" i="40" s="1"/>
  <c r="H318" i="40"/>
  <c r="V318" i="40" s="1"/>
  <c r="W318" i="40" s="1"/>
  <c r="I318" i="40"/>
  <c r="P318" i="40"/>
  <c r="C319" i="40"/>
  <c r="Q319" i="40" s="1"/>
  <c r="H319" i="40"/>
  <c r="V319" i="40" s="1"/>
  <c r="W319" i="40" s="1"/>
  <c r="I319" i="40"/>
  <c r="P319" i="40"/>
  <c r="C320" i="40"/>
  <c r="Q320" i="40" s="1"/>
  <c r="H320" i="40"/>
  <c r="V320" i="40" s="1"/>
  <c r="W320" i="40" s="1"/>
  <c r="I320" i="40"/>
  <c r="P320" i="40"/>
  <c r="C321" i="40"/>
  <c r="Q321" i="40" s="1"/>
  <c r="H321" i="40"/>
  <c r="V321" i="40" s="1"/>
  <c r="W321" i="40" s="1"/>
  <c r="I321" i="40"/>
  <c r="P321" i="40"/>
  <c r="C322" i="40"/>
  <c r="Q322" i="40" s="1"/>
  <c r="H322" i="40"/>
  <c r="V322" i="40" s="1"/>
  <c r="W322" i="40" s="1"/>
  <c r="I322" i="40"/>
  <c r="P322" i="40"/>
  <c r="C323" i="40"/>
  <c r="Q323" i="40" s="1"/>
  <c r="H323" i="40"/>
  <c r="V323" i="40" s="1"/>
  <c r="W323" i="40" s="1"/>
  <c r="I323" i="40"/>
  <c r="P323" i="40"/>
  <c r="C324" i="40"/>
  <c r="Q324" i="40" s="1"/>
  <c r="H324" i="40"/>
  <c r="V324" i="40" s="1"/>
  <c r="W324" i="40" s="1"/>
  <c r="I324" i="40"/>
  <c r="P324" i="40"/>
  <c r="C325" i="40"/>
  <c r="Q325" i="40" s="1"/>
  <c r="H325" i="40"/>
  <c r="V325" i="40" s="1"/>
  <c r="W325" i="40" s="1"/>
  <c r="I325" i="40"/>
  <c r="P325" i="40"/>
  <c r="C326" i="40"/>
  <c r="Q326" i="40" s="1"/>
  <c r="H326" i="40"/>
  <c r="V326" i="40" s="1"/>
  <c r="W326" i="40" s="1"/>
  <c r="I326" i="40"/>
  <c r="P326" i="40"/>
  <c r="C327" i="40"/>
  <c r="Q327" i="40" s="1"/>
  <c r="H327" i="40"/>
  <c r="V327" i="40" s="1"/>
  <c r="I327" i="40"/>
  <c r="P327" i="40"/>
  <c r="C328" i="40"/>
  <c r="Q328" i="40" s="1"/>
  <c r="H328" i="40"/>
  <c r="V328" i="40" s="1"/>
  <c r="W328" i="40" s="1"/>
  <c r="I328" i="40"/>
  <c r="P328" i="40"/>
  <c r="C329" i="40"/>
  <c r="Q329" i="40" s="1"/>
  <c r="H329" i="40"/>
  <c r="V329" i="40" s="1"/>
  <c r="W329" i="40" s="1"/>
  <c r="I329" i="40"/>
  <c r="P329" i="40"/>
  <c r="C330" i="40"/>
  <c r="Q330" i="40" s="1"/>
  <c r="H330" i="40"/>
  <c r="V330" i="40" s="1"/>
  <c r="W330" i="40" s="1"/>
  <c r="I330" i="40"/>
  <c r="P330" i="40"/>
  <c r="C331" i="40"/>
  <c r="Q331" i="40" s="1"/>
  <c r="H331" i="40"/>
  <c r="V331" i="40" s="1"/>
  <c r="W331" i="40" s="1"/>
  <c r="I331" i="40"/>
  <c r="P331" i="40"/>
  <c r="C332" i="40"/>
  <c r="Q332" i="40" s="1"/>
  <c r="H332" i="40"/>
  <c r="V332" i="40" s="1"/>
  <c r="W332" i="40" s="1"/>
  <c r="I332" i="40"/>
  <c r="P332" i="40"/>
  <c r="C333" i="40"/>
  <c r="Q333" i="40" s="1"/>
  <c r="H333" i="40"/>
  <c r="V333" i="40" s="1"/>
  <c r="W333" i="40" s="1"/>
  <c r="I333" i="40"/>
  <c r="P333" i="40"/>
  <c r="C334" i="40"/>
  <c r="Q334" i="40" s="1"/>
  <c r="H334" i="40"/>
  <c r="V334" i="40" s="1"/>
  <c r="W334" i="40" s="1"/>
  <c r="I334" i="40"/>
  <c r="P334" i="40"/>
  <c r="C335" i="40"/>
  <c r="Q335" i="40" s="1"/>
  <c r="H335" i="40"/>
  <c r="V335" i="40" s="1"/>
  <c r="W335" i="40" s="1"/>
  <c r="I335" i="40"/>
  <c r="P335" i="40"/>
  <c r="C336" i="40"/>
  <c r="Q336" i="40" s="1"/>
  <c r="H336" i="40"/>
  <c r="V336" i="40" s="1"/>
  <c r="W336" i="40" s="1"/>
  <c r="I336" i="40"/>
  <c r="P336" i="40"/>
  <c r="C337" i="40"/>
  <c r="Q337" i="40" s="1"/>
  <c r="H337" i="40"/>
  <c r="V337" i="40" s="1"/>
  <c r="W337" i="40" s="1"/>
  <c r="I337" i="40"/>
  <c r="P337" i="40"/>
  <c r="C338" i="40"/>
  <c r="Q338" i="40" s="1"/>
  <c r="H338" i="40"/>
  <c r="V338" i="40" s="1"/>
  <c r="W338" i="40" s="1"/>
  <c r="I338" i="40"/>
  <c r="P338" i="40"/>
  <c r="C339" i="40"/>
  <c r="Q339" i="40" s="1"/>
  <c r="H339" i="40"/>
  <c r="V339" i="40" s="1"/>
  <c r="W339" i="40" s="1"/>
  <c r="I339" i="40"/>
  <c r="P339" i="40"/>
  <c r="C340" i="40"/>
  <c r="Q340" i="40" s="1"/>
  <c r="H340" i="40"/>
  <c r="V340" i="40" s="1"/>
  <c r="W340" i="40" s="1"/>
  <c r="I340" i="40"/>
  <c r="P340" i="40"/>
  <c r="C341" i="40"/>
  <c r="Q341" i="40" s="1"/>
  <c r="H341" i="40"/>
  <c r="V341" i="40" s="1"/>
  <c r="W341" i="40" s="1"/>
  <c r="I341" i="40"/>
  <c r="P341" i="40"/>
  <c r="C342" i="40"/>
  <c r="Q342" i="40" s="1"/>
  <c r="H342" i="40"/>
  <c r="V342" i="40" s="1"/>
  <c r="W342" i="40" s="1"/>
  <c r="I342" i="40"/>
  <c r="P342" i="40"/>
  <c r="C343" i="40"/>
  <c r="Q343" i="40" s="1"/>
  <c r="H343" i="40"/>
  <c r="V343" i="40" s="1"/>
  <c r="W343" i="40" s="1"/>
  <c r="I343" i="40"/>
  <c r="P343" i="40"/>
  <c r="C344" i="40"/>
  <c r="Q344" i="40" s="1"/>
  <c r="H344" i="40"/>
  <c r="V344" i="40" s="1"/>
  <c r="W344" i="40" s="1"/>
  <c r="I344" i="40"/>
  <c r="P344" i="40"/>
  <c r="C345" i="40"/>
  <c r="Q345" i="40" s="1"/>
  <c r="H345" i="40"/>
  <c r="V345" i="40" s="1"/>
  <c r="W345" i="40" s="1"/>
  <c r="I345" i="40"/>
  <c r="P345" i="40"/>
  <c r="C346" i="40"/>
  <c r="Q346" i="40" s="1"/>
  <c r="H346" i="40"/>
  <c r="V346" i="40" s="1"/>
  <c r="W346" i="40" s="1"/>
  <c r="I346" i="40"/>
  <c r="P346" i="40"/>
  <c r="C347" i="40"/>
  <c r="Q347" i="40" s="1"/>
  <c r="H347" i="40"/>
  <c r="V347" i="40" s="1"/>
  <c r="W347" i="40" s="1"/>
  <c r="I347" i="40"/>
  <c r="P347" i="40"/>
  <c r="C348" i="40"/>
  <c r="Q348" i="40" s="1"/>
  <c r="H348" i="40"/>
  <c r="V348" i="40" s="1"/>
  <c r="W348" i="40" s="1"/>
  <c r="I348" i="40"/>
  <c r="P348" i="40"/>
  <c r="C349" i="40"/>
  <c r="Q349" i="40" s="1"/>
  <c r="H349" i="40"/>
  <c r="V349" i="40" s="1"/>
  <c r="W349" i="40" s="1"/>
  <c r="I349" i="40"/>
  <c r="P349" i="40"/>
  <c r="C350" i="40"/>
  <c r="Q350" i="40" s="1"/>
  <c r="H350" i="40"/>
  <c r="V350" i="40" s="1"/>
  <c r="W350" i="40" s="1"/>
  <c r="I350" i="40"/>
  <c r="P350" i="40"/>
  <c r="C351" i="40"/>
  <c r="Q351" i="40" s="1"/>
  <c r="H351" i="40"/>
  <c r="V351" i="40" s="1"/>
  <c r="W351" i="40" s="1"/>
  <c r="I351" i="40"/>
  <c r="P351" i="40"/>
  <c r="C352" i="40"/>
  <c r="Q352" i="40" s="1"/>
  <c r="H352" i="40"/>
  <c r="V352" i="40" s="1"/>
  <c r="W352" i="40" s="1"/>
  <c r="I352" i="40"/>
  <c r="P352" i="40"/>
  <c r="C353" i="40"/>
  <c r="Q353" i="40" s="1"/>
  <c r="H353" i="40"/>
  <c r="V353" i="40" s="1"/>
  <c r="W353" i="40" s="1"/>
  <c r="I353" i="40"/>
  <c r="P353" i="40"/>
  <c r="C354" i="40"/>
  <c r="Q354" i="40" s="1"/>
  <c r="H354" i="40"/>
  <c r="V354" i="40" s="1"/>
  <c r="W354" i="40" s="1"/>
  <c r="I354" i="40"/>
  <c r="P354" i="40"/>
  <c r="C355" i="40"/>
  <c r="Q355" i="40" s="1"/>
  <c r="H355" i="40"/>
  <c r="V355" i="40" s="1"/>
  <c r="W355" i="40" s="1"/>
  <c r="I355" i="40"/>
  <c r="P355" i="40"/>
  <c r="C356" i="40"/>
  <c r="Q356" i="40" s="1"/>
  <c r="H356" i="40"/>
  <c r="V356" i="40" s="1"/>
  <c r="W356" i="40" s="1"/>
  <c r="I356" i="40"/>
  <c r="P356" i="40"/>
  <c r="C357" i="40"/>
  <c r="Q357" i="40" s="1"/>
  <c r="H357" i="40"/>
  <c r="V357" i="40" s="1"/>
  <c r="W357" i="40" s="1"/>
  <c r="I357" i="40"/>
  <c r="P357" i="40"/>
  <c r="C358" i="40"/>
  <c r="Q358" i="40" s="1"/>
  <c r="H358" i="40"/>
  <c r="V358" i="40" s="1"/>
  <c r="W358" i="40" s="1"/>
  <c r="I358" i="40"/>
  <c r="P358" i="40"/>
  <c r="C359" i="40"/>
  <c r="Q359" i="40" s="1"/>
  <c r="H359" i="40"/>
  <c r="V359" i="40" s="1"/>
  <c r="I359" i="40"/>
  <c r="P359" i="40"/>
  <c r="C360" i="40"/>
  <c r="Q360" i="40" s="1"/>
  <c r="H360" i="40"/>
  <c r="V360" i="40" s="1"/>
  <c r="W360" i="40" s="1"/>
  <c r="I360" i="40"/>
  <c r="P360" i="40"/>
  <c r="C361" i="40"/>
  <c r="Q361" i="40" s="1"/>
  <c r="H361" i="40"/>
  <c r="V361" i="40" s="1"/>
  <c r="W361" i="40" s="1"/>
  <c r="I361" i="40"/>
  <c r="P361" i="40"/>
  <c r="C362" i="40"/>
  <c r="Q362" i="40" s="1"/>
  <c r="H362" i="40"/>
  <c r="V362" i="40" s="1"/>
  <c r="W362" i="40" s="1"/>
  <c r="I362" i="40"/>
  <c r="P362" i="40"/>
  <c r="C363" i="40"/>
  <c r="Q363" i="40" s="1"/>
  <c r="H363" i="40"/>
  <c r="V363" i="40" s="1"/>
  <c r="W363" i="40" s="1"/>
  <c r="I363" i="40"/>
  <c r="P363" i="40"/>
  <c r="C364" i="40"/>
  <c r="Q364" i="40" s="1"/>
  <c r="H364" i="40"/>
  <c r="V364" i="40" s="1"/>
  <c r="W364" i="40" s="1"/>
  <c r="I364" i="40"/>
  <c r="P364" i="40"/>
  <c r="C365" i="40"/>
  <c r="Q365" i="40" s="1"/>
  <c r="H365" i="40"/>
  <c r="V365" i="40" s="1"/>
  <c r="W365" i="40" s="1"/>
  <c r="I365" i="40"/>
  <c r="P365" i="40"/>
  <c r="C366" i="40"/>
  <c r="Q366" i="40" s="1"/>
  <c r="H366" i="40"/>
  <c r="V366" i="40" s="1"/>
  <c r="W366" i="40" s="1"/>
  <c r="I366" i="40"/>
  <c r="P366" i="40"/>
  <c r="C367" i="40"/>
  <c r="Q367" i="40" s="1"/>
  <c r="H367" i="40"/>
  <c r="V367" i="40" s="1"/>
  <c r="W367" i="40" s="1"/>
  <c r="I367" i="40"/>
  <c r="P367" i="40"/>
  <c r="C368" i="40"/>
  <c r="Q368" i="40" s="1"/>
  <c r="H368" i="40"/>
  <c r="V368" i="40" s="1"/>
  <c r="W368" i="40" s="1"/>
  <c r="I368" i="40"/>
  <c r="P368" i="40"/>
  <c r="C369" i="40"/>
  <c r="Q369" i="40" s="1"/>
  <c r="H369" i="40"/>
  <c r="V369" i="40" s="1"/>
  <c r="W369" i="40" s="1"/>
  <c r="I369" i="40"/>
  <c r="P369" i="40"/>
  <c r="C370" i="40"/>
  <c r="Q370" i="40" s="1"/>
  <c r="H370" i="40"/>
  <c r="V370" i="40" s="1"/>
  <c r="W370" i="40" s="1"/>
  <c r="I370" i="40"/>
  <c r="P370" i="40"/>
  <c r="C371" i="40"/>
  <c r="Q371" i="40" s="1"/>
  <c r="H371" i="40"/>
  <c r="V371" i="40" s="1"/>
  <c r="W371" i="40" s="1"/>
  <c r="I371" i="40"/>
  <c r="P371" i="40"/>
  <c r="C372" i="40"/>
  <c r="Q372" i="40" s="1"/>
  <c r="H372" i="40"/>
  <c r="V372" i="40" s="1"/>
  <c r="W372" i="40" s="1"/>
  <c r="I372" i="40"/>
  <c r="P372" i="40"/>
  <c r="C373" i="40"/>
  <c r="Q373" i="40" s="1"/>
  <c r="H373" i="40"/>
  <c r="V373" i="40" s="1"/>
  <c r="W373" i="40" s="1"/>
  <c r="I373" i="40"/>
  <c r="P373" i="40"/>
  <c r="C374" i="40"/>
  <c r="Q374" i="40" s="1"/>
  <c r="H374" i="40"/>
  <c r="V374" i="40" s="1"/>
  <c r="W374" i="40" s="1"/>
  <c r="I374" i="40"/>
  <c r="P374" i="40"/>
  <c r="C375" i="40"/>
  <c r="Q375" i="40" s="1"/>
  <c r="H375" i="40"/>
  <c r="V375" i="40" s="1"/>
  <c r="W375" i="40" s="1"/>
  <c r="I375" i="40"/>
  <c r="P375" i="40"/>
  <c r="C376" i="40"/>
  <c r="Q376" i="40" s="1"/>
  <c r="H376" i="40"/>
  <c r="V376" i="40" s="1"/>
  <c r="W376" i="40" s="1"/>
  <c r="I376" i="40"/>
  <c r="P376" i="40"/>
  <c r="C377" i="40"/>
  <c r="Q377" i="40" s="1"/>
  <c r="H377" i="40"/>
  <c r="V377" i="40" s="1"/>
  <c r="W377" i="40" s="1"/>
  <c r="I377" i="40"/>
  <c r="P377" i="40"/>
  <c r="C378" i="40"/>
  <c r="Q378" i="40" s="1"/>
  <c r="H378" i="40"/>
  <c r="V378" i="40" s="1"/>
  <c r="W378" i="40" s="1"/>
  <c r="I378" i="40"/>
  <c r="P378" i="40"/>
  <c r="C379" i="40"/>
  <c r="Q379" i="40" s="1"/>
  <c r="H379" i="40"/>
  <c r="V379" i="40" s="1"/>
  <c r="W379" i="40" s="1"/>
  <c r="I379" i="40"/>
  <c r="P379" i="40"/>
  <c r="C380" i="40"/>
  <c r="Q380" i="40" s="1"/>
  <c r="H380" i="40"/>
  <c r="V380" i="40" s="1"/>
  <c r="W380" i="40" s="1"/>
  <c r="I380" i="40"/>
  <c r="P380" i="40"/>
  <c r="C381" i="40"/>
  <c r="Q381" i="40" s="1"/>
  <c r="H381" i="40"/>
  <c r="V381" i="40" s="1"/>
  <c r="W381" i="40" s="1"/>
  <c r="I381" i="40"/>
  <c r="P381" i="40"/>
  <c r="C382" i="40"/>
  <c r="Q382" i="40" s="1"/>
  <c r="H382" i="40"/>
  <c r="V382" i="40" s="1"/>
  <c r="W382" i="40" s="1"/>
  <c r="I382" i="40"/>
  <c r="P382" i="40"/>
  <c r="C383" i="40"/>
  <c r="Q383" i="40" s="1"/>
  <c r="H383" i="40"/>
  <c r="V383" i="40" s="1"/>
  <c r="I383" i="40"/>
  <c r="P383" i="40"/>
  <c r="C384" i="40"/>
  <c r="Q384" i="40" s="1"/>
  <c r="H384" i="40"/>
  <c r="V384" i="40" s="1"/>
  <c r="W384" i="40" s="1"/>
  <c r="I384" i="40"/>
  <c r="P384" i="40"/>
  <c r="C385" i="40"/>
  <c r="Q385" i="40" s="1"/>
  <c r="H385" i="40"/>
  <c r="V385" i="40" s="1"/>
  <c r="W385" i="40" s="1"/>
  <c r="I385" i="40"/>
  <c r="P385" i="40"/>
  <c r="C386" i="40"/>
  <c r="Q386" i="40" s="1"/>
  <c r="H386" i="40"/>
  <c r="V386" i="40" s="1"/>
  <c r="W386" i="40" s="1"/>
  <c r="I386" i="40"/>
  <c r="P386" i="40"/>
  <c r="C387" i="40"/>
  <c r="Q387" i="40" s="1"/>
  <c r="H387" i="40"/>
  <c r="V387" i="40" s="1"/>
  <c r="I387" i="40"/>
  <c r="P387" i="40"/>
  <c r="C388" i="40"/>
  <c r="Q388" i="40" s="1"/>
  <c r="H388" i="40"/>
  <c r="V388" i="40" s="1"/>
  <c r="W388" i="40" s="1"/>
  <c r="I388" i="40"/>
  <c r="P388" i="40"/>
  <c r="C389" i="40"/>
  <c r="Q389" i="40" s="1"/>
  <c r="H389" i="40"/>
  <c r="V389" i="40" s="1"/>
  <c r="W389" i="40" s="1"/>
  <c r="I389" i="40"/>
  <c r="P389" i="40"/>
  <c r="C390" i="40"/>
  <c r="Q390" i="40" s="1"/>
  <c r="H390" i="40"/>
  <c r="V390" i="40" s="1"/>
  <c r="W390" i="40" s="1"/>
  <c r="I390" i="40"/>
  <c r="P390" i="40"/>
  <c r="C391" i="40"/>
  <c r="Q391" i="40" s="1"/>
  <c r="H391" i="40"/>
  <c r="V391" i="40" s="1"/>
  <c r="I391" i="40"/>
  <c r="P391" i="40"/>
  <c r="C392" i="40"/>
  <c r="Q392" i="40" s="1"/>
  <c r="H392" i="40"/>
  <c r="V392" i="40" s="1"/>
  <c r="W392" i="40" s="1"/>
  <c r="I392" i="40"/>
  <c r="P392" i="40"/>
  <c r="C393" i="40"/>
  <c r="Q393" i="40" s="1"/>
  <c r="H393" i="40"/>
  <c r="V393" i="40" s="1"/>
  <c r="W393" i="40" s="1"/>
  <c r="I393" i="40"/>
  <c r="P393" i="40"/>
  <c r="C394" i="40"/>
  <c r="Q394" i="40" s="1"/>
  <c r="H394" i="40"/>
  <c r="V394" i="40" s="1"/>
  <c r="W394" i="40" s="1"/>
  <c r="I394" i="40"/>
  <c r="P394" i="40"/>
  <c r="C395" i="40"/>
  <c r="Q395" i="40" s="1"/>
  <c r="H395" i="40"/>
  <c r="V395" i="40" s="1"/>
  <c r="W395" i="40" s="1"/>
  <c r="I395" i="40"/>
  <c r="P395" i="40"/>
  <c r="C396" i="40"/>
  <c r="Q396" i="40" s="1"/>
  <c r="H396" i="40"/>
  <c r="V396" i="40" s="1"/>
  <c r="W396" i="40" s="1"/>
  <c r="I396" i="40"/>
  <c r="P396" i="40"/>
  <c r="C397" i="40"/>
  <c r="Q397" i="40" s="1"/>
  <c r="H397" i="40"/>
  <c r="V397" i="40" s="1"/>
  <c r="I397" i="40"/>
  <c r="P397" i="40"/>
  <c r="C398" i="40"/>
  <c r="Q398" i="40" s="1"/>
  <c r="H398" i="40"/>
  <c r="V398" i="40" s="1"/>
  <c r="W398" i="40" s="1"/>
  <c r="I398" i="40"/>
  <c r="P398" i="40"/>
  <c r="C399" i="40"/>
  <c r="Q399" i="40" s="1"/>
  <c r="H399" i="40"/>
  <c r="V399" i="40" s="1"/>
  <c r="W399" i="40" s="1"/>
  <c r="I399" i="40"/>
  <c r="P399" i="40"/>
  <c r="C400" i="40"/>
  <c r="Q400" i="40" s="1"/>
  <c r="H400" i="40"/>
  <c r="V400" i="40" s="1"/>
  <c r="W400" i="40" s="1"/>
  <c r="I400" i="40"/>
  <c r="P400" i="40"/>
  <c r="C401" i="40"/>
  <c r="Q401" i="40" s="1"/>
  <c r="H401" i="40"/>
  <c r="V401" i="40" s="1"/>
  <c r="W401" i="40" s="1"/>
  <c r="I401" i="40"/>
  <c r="P401" i="40"/>
  <c r="C402" i="40"/>
  <c r="Q402" i="40" s="1"/>
  <c r="H402" i="40"/>
  <c r="V402" i="40" s="1"/>
  <c r="W402" i="40" s="1"/>
  <c r="I402" i="40"/>
  <c r="P402" i="40"/>
  <c r="C403" i="40"/>
  <c r="Q403" i="40" s="1"/>
  <c r="H403" i="40"/>
  <c r="V403" i="40" s="1"/>
  <c r="W403" i="40" s="1"/>
  <c r="I403" i="40"/>
  <c r="P403" i="40"/>
  <c r="C404" i="40"/>
  <c r="Q404" i="40" s="1"/>
  <c r="H404" i="40"/>
  <c r="V404" i="40" s="1"/>
  <c r="W404" i="40" s="1"/>
  <c r="I404" i="40"/>
  <c r="P404" i="40"/>
  <c r="C405" i="40"/>
  <c r="Q405" i="40" s="1"/>
  <c r="H405" i="40"/>
  <c r="V405" i="40" s="1"/>
  <c r="W405" i="40" s="1"/>
  <c r="I405" i="40"/>
  <c r="P405" i="40"/>
  <c r="C406" i="40"/>
  <c r="Q406" i="40" s="1"/>
  <c r="H406" i="40"/>
  <c r="V406" i="40" s="1"/>
  <c r="W406" i="40" s="1"/>
  <c r="I406" i="40"/>
  <c r="P406" i="40"/>
  <c r="C407" i="40"/>
  <c r="Q407" i="40" s="1"/>
  <c r="H407" i="40"/>
  <c r="V407" i="40" s="1"/>
  <c r="W407" i="40" s="1"/>
  <c r="I407" i="40"/>
  <c r="P407" i="40"/>
  <c r="C408" i="40"/>
  <c r="Q408" i="40" s="1"/>
  <c r="H408" i="40"/>
  <c r="V408" i="40" s="1"/>
  <c r="W408" i="40" s="1"/>
  <c r="I408" i="40"/>
  <c r="P408" i="40"/>
  <c r="C409" i="40"/>
  <c r="Q409" i="40" s="1"/>
  <c r="H409" i="40"/>
  <c r="V409" i="40" s="1"/>
  <c r="W409" i="40" s="1"/>
  <c r="I409" i="40"/>
  <c r="P409" i="40"/>
  <c r="C410" i="40"/>
  <c r="Q410" i="40" s="1"/>
  <c r="H410" i="40"/>
  <c r="V410" i="40" s="1"/>
  <c r="W410" i="40" s="1"/>
  <c r="I410" i="40"/>
  <c r="P410" i="40"/>
  <c r="C411" i="40"/>
  <c r="Q411" i="40" s="1"/>
  <c r="H411" i="40"/>
  <c r="V411" i="40" s="1"/>
  <c r="W411" i="40" s="1"/>
  <c r="I411" i="40"/>
  <c r="P411" i="40"/>
  <c r="C412" i="40"/>
  <c r="Q412" i="40" s="1"/>
  <c r="H412" i="40"/>
  <c r="V412" i="40" s="1"/>
  <c r="W412" i="40" s="1"/>
  <c r="I412" i="40"/>
  <c r="P412" i="40"/>
  <c r="C413" i="40"/>
  <c r="Q413" i="40" s="1"/>
  <c r="H413" i="40"/>
  <c r="V413" i="40" s="1"/>
  <c r="W413" i="40" s="1"/>
  <c r="I413" i="40"/>
  <c r="P413" i="40"/>
  <c r="C414" i="40"/>
  <c r="Q414" i="40" s="1"/>
  <c r="H414" i="40"/>
  <c r="V414" i="40" s="1"/>
  <c r="W414" i="40" s="1"/>
  <c r="I414" i="40"/>
  <c r="P414" i="40"/>
  <c r="C415" i="40"/>
  <c r="Q415" i="40" s="1"/>
  <c r="H415" i="40"/>
  <c r="V415" i="40" s="1"/>
  <c r="W415" i="40" s="1"/>
  <c r="I415" i="40"/>
  <c r="P415" i="40"/>
  <c r="C416" i="40"/>
  <c r="Q416" i="40" s="1"/>
  <c r="H416" i="40"/>
  <c r="V416" i="40" s="1"/>
  <c r="W416" i="40" s="1"/>
  <c r="I416" i="40"/>
  <c r="P416" i="40"/>
  <c r="C417" i="40"/>
  <c r="Q417" i="40" s="1"/>
  <c r="H417" i="40"/>
  <c r="V417" i="40" s="1"/>
  <c r="W417" i="40" s="1"/>
  <c r="I417" i="40"/>
  <c r="P417" i="40"/>
  <c r="C418" i="40"/>
  <c r="Q418" i="40" s="1"/>
  <c r="H418" i="40"/>
  <c r="V418" i="40" s="1"/>
  <c r="W418" i="40" s="1"/>
  <c r="I418" i="40"/>
  <c r="P418" i="40"/>
  <c r="C419" i="40"/>
  <c r="Q419" i="40" s="1"/>
  <c r="H419" i="40"/>
  <c r="V419" i="40" s="1"/>
  <c r="W419" i="40" s="1"/>
  <c r="I419" i="40"/>
  <c r="P419" i="40"/>
  <c r="C420" i="40"/>
  <c r="Q420" i="40" s="1"/>
  <c r="H420" i="40"/>
  <c r="V420" i="40" s="1"/>
  <c r="W420" i="40" s="1"/>
  <c r="I420" i="40"/>
  <c r="P420" i="40"/>
  <c r="C421" i="40"/>
  <c r="Q421" i="40" s="1"/>
  <c r="H421" i="40"/>
  <c r="V421" i="40" s="1"/>
  <c r="W421" i="40" s="1"/>
  <c r="I421" i="40"/>
  <c r="P421" i="40"/>
  <c r="C422" i="40"/>
  <c r="Q422" i="40" s="1"/>
  <c r="H422" i="40"/>
  <c r="V422" i="40" s="1"/>
  <c r="W422" i="40" s="1"/>
  <c r="I422" i="40"/>
  <c r="P422" i="40"/>
  <c r="C423" i="40"/>
  <c r="Q423" i="40" s="1"/>
  <c r="H423" i="40"/>
  <c r="V423" i="40" s="1"/>
  <c r="W423" i="40" s="1"/>
  <c r="I423" i="40"/>
  <c r="P423" i="40"/>
  <c r="C424" i="40"/>
  <c r="Q424" i="40" s="1"/>
  <c r="H424" i="40"/>
  <c r="V424" i="40" s="1"/>
  <c r="W424" i="40" s="1"/>
  <c r="I424" i="40"/>
  <c r="P424" i="40"/>
  <c r="C425" i="40"/>
  <c r="Q425" i="40" s="1"/>
  <c r="H425" i="40"/>
  <c r="V425" i="40" s="1"/>
  <c r="W425" i="40" s="1"/>
  <c r="I425" i="40"/>
  <c r="P425" i="40"/>
  <c r="C426" i="40"/>
  <c r="Q426" i="40" s="1"/>
  <c r="H426" i="40"/>
  <c r="V426" i="40" s="1"/>
  <c r="W426" i="40" s="1"/>
  <c r="I426" i="40"/>
  <c r="P426" i="40"/>
  <c r="C427" i="40"/>
  <c r="Q427" i="40" s="1"/>
  <c r="H427" i="40"/>
  <c r="V427" i="40" s="1"/>
  <c r="I427" i="40"/>
  <c r="P427" i="40"/>
  <c r="C428" i="40"/>
  <c r="Q428" i="40" s="1"/>
  <c r="H428" i="40"/>
  <c r="V428" i="40" s="1"/>
  <c r="W428" i="40" s="1"/>
  <c r="I428" i="40"/>
  <c r="P428" i="40"/>
  <c r="C429" i="40"/>
  <c r="Q429" i="40" s="1"/>
  <c r="H429" i="40"/>
  <c r="V429" i="40" s="1"/>
  <c r="I429" i="40"/>
  <c r="P429" i="40"/>
  <c r="C430" i="40"/>
  <c r="Q430" i="40" s="1"/>
  <c r="H430" i="40"/>
  <c r="V430" i="40" s="1"/>
  <c r="W430" i="40" s="1"/>
  <c r="I430" i="40"/>
  <c r="P430" i="40"/>
  <c r="C431" i="40"/>
  <c r="Q431" i="40" s="1"/>
  <c r="H431" i="40"/>
  <c r="V431" i="40" s="1"/>
  <c r="I431" i="40"/>
  <c r="P431" i="40"/>
  <c r="C432" i="40"/>
  <c r="Q432" i="40" s="1"/>
  <c r="H432" i="40"/>
  <c r="V432" i="40" s="1"/>
  <c r="W432" i="40" s="1"/>
  <c r="I432" i="40"/>
  <c r="P432" i="40"/>
  <c r="C433" i="40"/>
  <c r="Q433" i="40" s="1"/>
  <c r="H433" i="40"/>
  <c r="V433" i="40" s="1"/>
  <c r="W433" i="40" s="1"/>
  <c r="I433" i="40"/>
  <c r="P433" i="40"/>
  <c r="C434" i="40"/>
  <c r="Q434" i="40" s="1"/>
  <c r="H434" i="40"/>
  <c r="V434" i="40" s="1"/>
  <c r="W434" i="40" s="1"/>
  <c r="I434" i="40"/>
  <c r="P434" i="40"/>
  <c r="C435" i="40"/>
  <c r="Q435" i="40" s="1"/>
  <c r="H435" i="40"/>
  <c r="V435" i="40" s="1"/>
  <c r="I435" i="40"/>
  <c r="P435" i="40"/>
  <c r="C436" i="40"/>
  <c r="Q436" i="40" s="1"/>
  <c r="H436" i="40"/>
  <c r="V436" i="40" s="1"/>
  <c r="W436" i="40" s="1"/>
  <c r="I436" i="40"/>
  <c r="P436" i="40"/>
  <c r="C437" i="40"/>
  <c r="Q437" i="40" s="1"/>
  <c r="H437" i="40"/>
  <c r="V437" i="40" s="1"/>
  <c r="I437" i="40"/>
  <c r="P437" i="40"/>
  <c r="C438" i="40"/>
  <c r="Q438" i="40" s="1"/>
  <c r="H438" i="40"/>
  <c r="V438" i="40" s="1"/>
  <c r="W438" i="40" s="1"/>
  <c r="I438" i="40"/>
  <c r="P438" i="40"/>
  <c r="C439" i="40"/>
  <c r="Q439" i="40" s="1"/>
  <c r="H439" i="40"/>
  <c r="V439" i="40" s="1"/>
  <c r="I439" i="40"/>
  <c r="P439" i="40"/>
  <c r="C440" i="40"/>
  <c r="Q440" i="40" s="1"/>
  <c r="H440" i="40"/>
  <c r="V440" i="40" s="1"/>
  <c r="W440" i="40" s="1"/>
  <c r="I440" i="40"/>
  <c r="P440" i="40"/>
  <c r="C441" i="40"/>
  <c r="Q441" i="40" s="1"/>
  <c r="H441" i="40"/>
  <c r="V441" i="40" s="1"/>
  <c r="W441" i="40" s="1"/>
  <c r="I441" i="40"/>
  <c r="P441" i="40"/>
  <c r="C442" i="40"/>
  <c r="Q442" i="40" s="1"/>
  <c r="H442" i="40"/>
  <c r="V442" i="40" s="1"/>
  <c r="W442" i="40" s="1"/>
  <c r="I442" i="40"/>
  <c r="P442" i="40"/>
  <c r="C443" i="40"/>
  <c r="Q443" i="40" s="1"/>
  <c r="H443" i="40"/>
  <c r="V443" i="40" s="1"/>
  <c r="I443" i="40"/>
  <c r="P443" i="40"/>
  <c r="C444" i="40"/>
  <c r="Q444" i="40" s="1"/>
  <c r="H444" i="40"/>
  <c r="V444" i="40" s="1"/>
  <c r="W444" i="40" s="1"/>
  <c r="I444" i="40"/>
  <c r="P444" i="40"/>
  <c r="C445" i="40"/>
  <c r="Q445" i="40" s="1"/>
  <c r="H445" i="40"/>
  <c r="V445" i="40" s="1"/>
  <c r="W445" i="40" s="1"/>
  <c r="I445" i="40"/>
  <c r="P445" i="40"/>
  <c r="C446" i="40"/>
  <c r="Q446" i="40" s="1"/>
  <c r="H446" i="40"/>
  <c r="V446" i="40" s="1"/>
  <c r="W446" i="40" s="1"/>
  <c r="I446" i="40"/>
  <c r="P446" i="40"/>
  <c r="C447" i="40"/>
  <c r="Q447" i="40" s="1"/>
  <c r="H447" i="40"/>
  <c r="V447" i="40" s="1"/>
  <c r="W447" i="40" s="1"/>
  <c r="I447" i="40"/>
  <c r="P447" i="40"/>
  <c r="C448" i="40"/>
  <c r="Q448" i="40" s="1"/>
  <c r="H448" i="40"/>
  <c r="V448" i="40" s="1"/>
  <c r="W448" i="40" s="1"/>
  <c r="I448" i="40"/>
  <c r="P448" i="40"/>
  <c r="C449" i="40"/>
  <c r="Q449" i="40" s="1"/>
  <c r="H449" i="40"/>
  <c r="V449" i="40" s="1"/>
  <c r="W449" i="40" s="1"/>
  <c r="I449" i="40"/>
  <c r="P449" i="40"/>
  <c r="C450" i="40"/>
  <c r="Q450" i="40" s="1"/>
  <c r="H450" i="40"/>
  <c r="V450" i="40" s="1"/>
  <c r="W450" i="40" s="1"/>
  <c r="I450" i="40"/>
  <c r="P450" i="40"/>
  <c r="C451" i="40"/>
  <c r="Q451" i="40" s="1"/>
  <c r="H451" i="40"/>
  <c r="V451" i="40" s="1"/>
  <c r="W451" i="40" s="1"/>
  <c r="I451" i="40"/>
  <c r="P451" i="40"/>
  <c r="C452" i="40"/>
  <c r="Q452" i="40" s="1"/>
  <c r="H452" i="40"/>
  <c r="V452" i="40" s="1"/>
  <c r="W452" i="40" s="1"/>
  <c r="I452" i="40"/>
  <c r="P452" i="40"/>
  <c r="C453" i="40"/>
  <c r="Q453" i="40" s="1"/>
  <c r="H453" i="40"/>
  <c r="V453" i="40" s="1"/>
  <c r="W453" i="40" s="1"/>
  <c r="I453" i="40"/>
  <c r="P453" i="40"/>
  <c r="C454" i="40"/>
  <c r="Q454" i="40" s="1"/>
  <c r="H454" i="40"/>
  <c r="V454" i="40" s="1"/>
  <c r="W454" i="40" s="1"/>
  <c r="I454" i="40"/>
  <c r="P454" i="40"/>
  <c r="C455" i="40"/>
  <c r="Q455" i="40" s="1"/>
  <c r="H455" i="40"/>
  <c r="V455" i="40" s="1"/>
  <c r="I455" i="40"/>
  <c r="P455" i="40"/>
  <c r="C456" i="40"/>
  <c r="Q456" i="40" s="1"/>
  <c r="H456" i="40"/>
  <c r="V456" i="40" s="1"/>
  <c r="W456" i="40" s="1"/>
  <c r="I456" i="40"/>
  <c r="P456" i="40"/>
  <c r="C457" i="40"/>
  <c r="Q457" i="40" s="1"/>
  <c r="H457" i="40"/>
  <c r="V457" i="40" s="1"/>
  <c r="W457" i="40" s="1"/>
  <c r="I457" i="40"/>
  <c r="P457" i="40"/>
  <c r="C458" i="40"/>
  <c r="Q458" i="40" s="1"/>
  <c r="H458" i="40"/>
  <c r="V458" i="40" s="1"/>
  <c r="W458" i="40" s="1"/>
  <c r="I458" i="40"/>
  <c r="P458" i="40"/>
  <c r="C459" i="40"/>
  <c r="Q459" i="40" s="1"/>
  <c r="H459" i="40"/>
  <c r="V459" i="40" s="1"/>
  <c r="W459" i="40" s="1"/>
  <c r="I459" i="40"/>
  <c r="P459" i="40"/>
  <c r="C460" i="40"/>
  <c r="Q460" i="40" s="1"/>
  <c r="H460" i="40"/>
  <c r="V460" i="40" s="1"/>
  <c r="W460" i="40" s="1"/>
  <c r="I460" i="40"/>
  <c r="P460" i="40"/>
  <c r="C461" i="40"/>
  <c r="Q461" i="40" s="1"/>
  <c r="H461" i="40"/>
  <c r="V461" i="40" s="1"/>
  <c r="W461" i="40" s="1"/>
  <c r="I461" i="40"/>
  <c r="P461" i="40"/>
  <c r="C462" i="40"/>
  <c r="Q462" i="40" s="1"/>
  <c r="H462" i="40"/>
  <c r="V462" i="40" s="1"/>
  <c r="W462" i="40" s="1"/>
  <c r="I462" i="40"/>
  <c r="P462" i="40"/>
  <c r="C463" i="40"/>
  <c r="Q463" i="40" s="1"/>
  <c r="H463" i="40"/>
  <c r="V463" i="40" s="1"/>
  <c r="W463" i="40" s="1"/>
  <c r="I463" i="40"/>
  <c r="P463" i="40"/>
  <c r="C464" i="40"/>
  <c r="Q464" i="40" s="1"/>
  <c r="H464" i="40"/>
  <c r="V464" i="40" s="1"/>
  <c r="W464" i="40" s="1"/>
  <c r="I464" i="40"/>
  <c r="P464" i="40"/>
  <c r="C465" i="40"/>
  <c r="Q465" i="40" s="1"/>
  <c r="H465" i="40"/>
  <c r="V465" i="40" s="1"/>
  <c r="W465" i="40" s="1"/>
  <c r="I465" i="40"/>
  <c r="P465" i="40"/>
  <c r="C466" i="40"/>
  <c r="Q466" i="40" s="1"/>
  <c r="H466" i="40"/>
  <c r="V466" i="40" s="1"/>
  <c r="W466" i="40" s="1"/>
  <c r="I466" i="40"/>
  <c r="P466" i="40"/>
  <c r="C467" i="40"/>
  <c r="Q467" i="40" s="1"/>
  <c r="H467" i="40"/>
  <c r="V467" i="40" s="1"/>
  <c r="I467" i="40"/>
  <c r="P467" i="40"/>
  <c r="C468" i="40"/>
  <c r="Q468" i="40" s="1"/>
  <c r="H468" i="40"/>
  <c r="V468" i="40" s="1"/>
  <c r="W468" i="40" s="1"/>
  <c r="I468" i="40"/>
  <c r="P468" i="40"/>
  <c r="C469" i="40"/>
  <c r="Q469" i="40" s="1"/>
  <c r="H469" i="40"/>
  <c r="V469" i="40" s="1"/>
  <c r="W469" i="40" s="1"/>
  <c r="I469" i="40"/>
  <c r="P469" i="40"/>
  <c r="C470" i="40"/>
  <c r="Q470" i="40" s="1"/>
  <c r="H470" i="40"/>
  <c r="V470" i="40" s="1"/>
  <c r="W470" i="40" s="1"/>
  <c r="I470" i="40"/>
  <c r="P470" i="40"/>
  <c r="C471" i="40"/>
  <c r="Q471" i="40" s="1"/>
  <c r="H471" i="40"/>
  <c r="V471" i="40" s="1"/>
  <c r="W471" i="40" s="1"/>
  <c r="I471" i="40"/>
  <c r="P471" i="40"/>
  <c r="C472" i="40"/>
  <c r="Q472" i="40" s="1"/>
  <c r="H472" i="40"/>
  <c r="V472" i="40" s="1"/>
  <c r="W472" i="40" s="1"/>
  <c r="I472" i="40"/>
  <c r="P472" i="40"/>
  <c r="C473" i="40"/>
  <c r="Q473" i="40" s="1"/>
  <c r="H473" i="40"/>
  <c r="V473" i="40" s="1"/>
  <c r="W473" i="40" s="1"/>
  <c r="I473" i="40"/>
  <c r="P473" i="40"/>
  <c r="C474" i="40"/>
  <c r="Q474" i="40" s="1"/>
  <c r="H474" i="40"/>
  <c r="V474" i="40" s="1"/>
  <c r="W474" i="40" s="1"/>
  <c r="I474" i="40"/>
  <c r="P474" i="40"/>
  <c r="C475" i="40"/>
  <c r="Q475" i="40" s="1"/>
  <c r="H475" i="40"/>
  <c r="V475" i="40" s="1"/>
  <c r="W475" i="40" s="1"/>
  <c r="I475" i="40"/>
  <c r="P475" i="40"/>
  <c r="C476" i="40"/>
  <c r="Q476" i="40" s="1"/>
  <c r="H476" i="40"/>
  <c r="V476" i="40" s="1"/>
  <c r="W476" i="40" s="1"/>
  <c r="I476" i="40"/>
  <c r="P476" i="40"/>
  <c r="C477" i="40"/>
  <c r="Q477" i="40" s="1"/>
  <c r="H477" i="40"/>
  <c r="V477" i="40" s="1"/>
  <c r="I477" i="40"/>
  <c r="P477" i="40"/>
  <c r="C478" i="40"/>
  <c r="Q478" i="40" s="1"/>
  <c r="H478" i="40"/>
  <c r="V478" i="40" s="1"/>
  <c r="W478" i="40" s="1"/>
  <c r="I478" i="40"/>
  <c r="P478" i="40"/>
  <c r="C479" i="40"/>
  <c r="Q479" i="40" s="1"/>
  <c r="H479" i="40"/>
  <c r="V479" i="40" s="1"/>
  <c r="W479" i="40" s="1"/>
  <c r="I479" i="40"/>
  <c r="P479" i="40"/>
  <c r="C480" i="40"/>
  <c r="Q480" i="40" s="1"/>
  <c r="H480" i="40"/>
  <c r="V480" i="40" s="1"/>
  <c r="W480" i="40" s="1"/>
  <c r="I480" i="40"/>
  <c r="P480" i="40"/>
  <c r="C481" i="40"/>
  <c r="Q481" i="40" s="1"/>
  <c r="H481" i="40"/>
  <c r="V481" i="40" s="1"/>
  <c r="I481" i="40"/>
  <c r="P481" i="40"/>
  <c r="C482" i="40"/>
  <c r="Q482" i="40" s="1"/>
  <c r="H482" i="40"/>
  <c r="V482" i="40" s="1"/>
  <c r="W482" i="40" s="1"/>
  <c r="I482" i="40"/>
  <c r="P482" i="40"/>
  <c r="C483" i="40"/>
  <c r="Q483" i="40" s="1"/>
  <c r="H483" i="40"/>
  <c r="V483" i="40" s="1"/>
  <c r="W483" i="40" s="1"/>
  <c r="I483" i="40"/>
  <c r="P483" i="40"/>
  <c r="C484" i="40"/>
  <c r="Q484" i="40" s="1"/>
  <c r="H484" i="40"/>
  <c r="V484" i="40" s="1"/>
  <c r="W484" i="40" s="1"/>
  <c r="I484" i="40"/>
  <c r="P484" i="40"/>
  <c r="C485" i="40"/>
  <c r="Q485" i="40" s="1"/>
  <c r="H485" i="40"/>
  <c r="V485" i="40" s="1"/>
  <c r="I485" i="40"/>
  <c r="P485" i="40"/>
  <c r="C486" i="40"/>
  <c r="Q486" i="40" s="1"/>
  <c r="H486" i="40"/>
  <c r="V486" i="40" s="1"/>
  <c r="W486" i="40" s="1"/>
  <c r="I486" i="40"/>
  <c r="P486" i="40"/>
  <c r="C487" i="40"/>
  <c r="Q487" i="40" s="1"/>
  <c r="H487" i="40"/>
  <c r="V487" i="40" s="1"/>
  <c r="W487" i="40" s="1"/>
  <c r="I487" i="40"/>
  <c r="P487" i="40"/>
  <c r="C488" i="40"/>
  <c r="Q488" i="40" s="1"/>
  <c r="H488" i="40"/>
  <c r="V488" i="40" s="1"/>
  <c r="W488" i="40" s="1"/>
  <c r="I488" i="40"/>
  <c r="P488" i="40"/>
  <c r="C489" i="40"/>
  <c r="Q489" i="40" s="1"/>
  <c r="H489" i="40"/>
  <c r="V489" i="40" s="1"/>
  <c r="I489" i="40"/>
  <c r="P489" i="40"/>
  <c r="C490" i="40"/>
  <c r="Q490" i="40" s="1"/>
  <c r="H490" i="40"/>
  <c r="V490" i="40" s="1"/>
  <c r="W490" i="40" s="1"/>
  <c r="I490" i="40"/>
  <c r="P490" i="40"/>
  <c r="C491" i="40"/>
  <c r="Q491" i="40" s="1"/>
  <c r="H491" i="40"/>
  <c r="V491" i="40" s="1"/>
  <c r="W491" i="40" s="1"/>
  <c r="I491" i="40"/>
  <c r="P491" i="40"/>
  <c r="C492" i="40"/>
  <c r="Q492" i="40" s="1"/>
  <c r="H492" i="40"/>
  <c r="V492" i="40" s="1"/>
  <c r="W492" i="40" s="1"/>
  <c r="I492" i="40"/>
  <c r="P492" i="40"/>
  <c r="C493" i="40"/>
  <c r="Q493" i="40" s="1"/>
  <c r="H493" i="40"/>
  <c r="V493" i="40" s="1"/>
  <c r="W493" i="40" s="1"/>
  <c r="I493" i="40"/>
  <c r="P493" i="40"/>
  <c r="C494" i="40"/>
  <c r="Q494" i="40" s="1"/>
  <c r="H494" i="40"/>
  <c r="V494" i="40" s="1"/>
  <c r="W494" i="40" s="1"/>
  <c r="I494" i="40"/>
  <c r="P494" i="40"/>
  <c r="C495" i="40"/>
  <c r="Q495" i="40" s="1"/>
  <c r="H495" i="40"/>
  <c r="V495" i="40" s="1"/>
  <c r="W495" i="40" s="1"/>
  <c r="I495" i="40"/>
  <c r="P495" i="40"/>
  <c r="C496" i="40"/>
  <c r="Q496" i="40" s="1"/>
  <c r="H496" i="40"/>
  <c r="V496" i="40" s="1"/>
  <c r="W496" i="40" s="1"/>
  <c r="I496" i="40"/>
  <c r="P496" i="40"/>
  <c r="C497" i="40"/>
  <c r="Q497" i="40" s="1"/>
  <c r="H497" i="40"/>
  <c r="V497" i="40" s="1"/>
  <c r="W497" i="40" s="1"/>
  <c r="I497" i="40"/>
  <c r="P497" i="40"/>
  <c r="C498" i="40"/>
  <c r="Q498" i="40" s="1"/>
  <c r="H498" i="40"/>
  <c r="V498" i="40" s="1"/>
  <c r="I498" i="40"/>
  <c r="P498" i="40"/>
  <c r="C499" i="40"/>
  <c r="Q499" i="40" s="1"/>
  <c r="H499" i="40"/>
  <c r="V499" i="40" s="1"/>
  <c r="W499" i="40" s="1"/>
  <c r="I499" i="40"/>
  <c r="P499" i="40"/>
  <c r="C500" i="40"/>
  <c r="Q500" i="40" s="1"/>
  <c r="H500" i="40"/>
  <c r="V500" i="40" s="1"/>
  <c r="W500" i="40" s="1"/>
  <c r="I500" i="40"/>
  <c r="P500" i="40"/>
  <c r="C501" i="40"/>
  <c r="Q501" i="40" s="1"/>
  <c r="H501" i="40"/>
  <c r="V501" i="40" s="1"/>
  <c r="W501" i="40" s="1"/>
  <c r="I501" i="40"/>
  <c r="P501" i="40"/>
  <c r="C502" i="40"/>
  <c r="Q502" i="40" s="1"/>
  <c r="H502" i="40"/>
  <c r="V502" i="40" s="1"/>
  <c r="W502" i="40" s="1"/>
  <c r="I502" i="40"/>
  <c r="P502" i="40"/>
  <c r="C503" i="40"/>
  <c r="Q503" i="40" s="1"/>
  <c r="H503" i="40"/>
  <c r="V503" i="40" s="1"/>
  <c r="W503" i="40" s="1"/>
  <c r="I503" i="40"/>
  <c r="P503" i="40"/>
  <c r="C504" i="40"/>
  <c r="Q504" i="40" s="1"/>
  <c r="H504" i="40"/>
  <c r="V504" i="40" s="1"/>
  <c r="W504" i="40" s="1"/>
  <c r="I504" i="40"/>
  <c r="P504" i="40"/>
  <c r="C505" i="40"/>
  <c r="Q505" i="40" s="1"/>
  <c r="H505" i="40"/>
  <c r="V505" i="40" s="1"/>
  <c r="W505" i="40" s="1"/>
  <c r="I505" i="40"/>
  <c r="P505" i="40"/>
  <c r="C506" i="40"/>
  <c r="Q506" i="40" s="1"/>
  <c r="H506" i="40"/>
  <c r="V506" i="40" s="1"/>
  <c r="W506" i="40" s="1"/>
  <c r="I506" i="40"/>
  <c r="P506" i="40"/>
  <c r="C507" i="40"/>
  <c r="Q507" i="40" s="1"/>
  <c r="H507" i="40"/>
  <c r="V507" i="40" s="1"/>
  <c r="W507" i="40" s="1"/>
  <c r="I507" i="40"/>
  <c r="P507" i="40"/>
  <c r="J534" i="64"/>
  <c r="J529" i="40" s="1"/>
  <c r="J535" i="64"/>
  <c r="J530" i="40" s="1"/>
  <c r="J536" i="64"/>
  <c r="J531" i="40" s="1"/>
  <c r="J537" i="64"/>
  <c r="J532" i="40" s="1"/>
  <c r="J538" i="64"/>
  <c r="J533" i="40" s="1"/>
  <c r="J504" i="64"/>
  <c r="J504" i="40" s="1"/>
  <c r="J106" i="64"/>
  <c r="J106" i="40" s="1"/>
  <c r="J107" i="64"/>
  <c r="J107" i="40" s="1"/>
  <c r="J108" i="64"/>
  <c r="J108" i="40" s="1"/>
  <c r="J109" i="64"/>
  <c r="J109" i="40" s="1"/>
  <c r="J110" i="64"/>
  <c r="J110" i="40" s="1"/>
  <c r="J111" i="64"/>
  <c r="J111" i="40" s="1"/>
  <c r="J112" i="64"/>
  <c r="J112" i="40" s="1"/>
  <c r="J113" i="64"/>
  <c r="J113" i="40" s="1"/>
  <c r="J114" i="64"/>
  <c r="J114" i="40" s="1"/>
  <c r="J115" i="64"/>
  <c r="J115" i="40" s="1"/>
  <c r="J116" i="64"/>
  <c r="J116" i="40" s="1"/>
  <c r="J117" i="64"/>
  <c r="J117" i="40" s="1"/>
  <c r="J118" i="64"/>
  <c r="J118" i="40" s="1"/>
  <c r="J119" i="64"/>
  <c r="J119" i="40" s="1"/>
  <c r="J120" i="64"/>
  <c r="J120" i="40" s="1"/>
  <c r="J121" i="64"/>
  <c r="J121" i="40" s="1"/>
  <c r="J122" i="64"/>
  <c r="J122" i="40" s="1"/>
  <c r="J123" i="64"/>
  <c r="J123" i="40" s="1"/>
  <c r="J124" i="64"/>
  <c r="J124" i="40" s="1"/>
  <c r="J125" i="64"/>
  <c r="J125" i="40" s="1"/>
  <c r="J126" i="64"/>
  <c r="J126" i="40" s="1"/>
  <c r="J127" i="64"/>
  <c r="J127" i="40" s="1"/>
  <c r="J128" i="64"/>
  <c r="J128" i="40" s="1"/>
  <c r="J129" i="64"/>
  <c r="J129" i="40" s="1"/>
  <c r="J130" i="64"/>
  <c r="J130" i="40" s="1"/>
  <c r="J131" i="64"/>
  <c r="J131" i="40" s="1"/>
  <c r="J132" i="64"/>
  <c r="J132" i="40" s="1"/>
  <c r="J133" i="64"/>
  <c r="J133" i="40" s="1"/>
  <c r="J134" i="64"/>
  <c r="J134" i="40" s="1"/>
  <c r="J135" i="64"/>
  <c r="J135" i="40" s="1"/>
  <c r="J136" i="64"/>
  <c r="J136" i="40" s="1"/>
  <c r="J137" i="64"/>
  <c r="J137" i="40" s="1"/>
  <c r="J138" i="64"/>
  <c r="J138" i="40" s="1"/>
  <c r="J139" i="64"/>
  <c r="J139" i="40" s="1"/>
  <c r="J140" i="64"/>
  <c r="J140" i="40" s="1"/>
  <c r="J141" i="64"/>
  <c r="J141" i="40" s="1"/>
  <c r="J142" i="64"/>
  <c r="J142" i="40" s="1"/>
  <c r="J143" i="64"/>
  <c r="J143" i="40" s="1"/>
  <c r="J144" i="64"/>
  <c r="J144" i="40" s="1"/>
  <c r="J145" i="64"/>
  <c r="J145" i="40" s="1"/>
  <c r="J146" i="64"/>
  <c r="J146" i="40" s="1"/>
  <c r="J147" i="64"/>
  <c r="J147" i="40" s="1"/>
  <c r="J148" i="64"/>
  <c r="J148" i="40" s="1"/>
  <c r="J149" i="64"/>
  <c r="J149" i="40" s="1"/>
  <c r="J150" i="64"/>
  <c r="J150" i="40" s="1"/>
  <c r="J151" i="64"/>
  <c r="J151" i="40" s="1"/>
  <c r="J152" i="64"/>
  <c r="J152" i="40" s="1"/>
  <c r="J153" i="64"/>
  <c r="J153" i="40" s="1"/>
  <c r="J154" i="64"/>
  <c r="J154" i="40" s="1"/>
  <c r="J155" i="64"/>
  <c r="J155" i="40" s="1"/>
  <c r="J156" i="64"/>
  <c r="J156" i="40" s="1"/>
  <c r="J157" i="64"/>
  <c r="J157" i="40" s="1"/>
  <c r="J158" i="64"/>
  <c r="J158" i="40" s="1"/>
  <c r="J159" i="64"/>
  <c r="J159" i="40" s="1"/>
  <c r="J160" i="64"/>
  <c r="J160" i="40" s="1"/>
  <c r="J161" i="64"/>
  <c r="J161" i="40" s="1"/>
  <c r="J162" i="64"/>
  <c r="J162" i="40" s="1"/>
  <c r="J163" i="64"/>
  <c r="J163" i="40" s="1"/>
  <c r="J164" i="64"/>
  <c r="J164" i="40" s="1"/>
  <c r="J165" i="64"/>
  <c r="J165" i="40" s="1"/>
  <c r="J166" i="64"/>
  <c r="J166" i="40" s="1"/>
  <c r="J167" i="64"/>
  <c r="J167" i="40" s="1"/>
  <c r="J168" i="64"/>
  <c r="J168" i="40" s="1"/>
  <c r="J169" i="64"/>
  <c r="J169" i="40" s="1"/>
  <c r="J170" i="64"/>
  <c r="J170" i="40" s="1"/>
  <c r="J171" i="64"/>
  <c r="J171" i="40" s="1"/>
  <c r="J172" i="64"/>
  <c r="J172" i="40" s="1"/>
  <c r="J173" i="64"/>
  <c r="J173" i="40" s="1"/>
  <c r="J174" i="64"/>
  <c r="J174" i="40" s="1"/>
  <c r="J175" i="64"/>
  <c r="J175" i="40" s="1"/>
  <c r="J176" i="64"/>
  <c r="J176" i="40" s="1"/>
  <c r="J177" i="64"/>
  <c r="J177" i="40" s="1"/>
  <c r="J178" i="64"/>
  <c r="J178" i="40" s="1"/>
  <c r="J179" i="64"/>
  <c r="J179" i="40" s="1"/>
  <c r="J180" i="64"/>
  <c r="J180" i="40" s="1"/>
  <c r="J181" i="64"/>
  <c r="J181" i="40" s="1"/>
  <c r="J182" i="64"/>
  <c r="J182" i="40" s="1"/>
  <c r="J183" i="64"/>
  <c r="J183" i="40" s="1"/>
  <c r="J184" i="64"/>
  <c r="J184" i="40" s="1"/>
  <c r="J185" i="64"/>
  <c r="J185" i="40" s="1"/>
  <c r="J186" i="64"/>
  <c r="J186" i="40" s="1"/>
  <c r="J187" i="64"/>
  <c r="J187" i="40" s="1"/>
  <c r="J188" i="64"/>
  <c r="J188" i="40" s="1"/>
  <c r="J189" i="64"/>
  <c r="J189" i="40" s="1"/>
  <c r="J190" i="64"/>
  <c r="J190" i="40" s="1"/>
  <c r="J191" i="64"/>
  <c r="J191" i="40" s="1"/>
  <c r="J192" i="64"/>
  <c r="J192" i="40" s="1"/>
  <c r="J193" i="64"/>
  <c r="J193" i="40" s="1"/>
  <c r="J194" i="64"/>
  <c r="J194" i="40" s="1"/>
  <c r="J195" i="64"/>
  <c r="J195" i="40" s="1"/>
  <c r="J196" i="64"/>
  <c r="J196" i="40" s="1"/>
  <c r="J197" i="64"/>
  <c r="J197" i="40" s="1"/>
  <c r="J198" i="64"/>
  <c r="J198" i="40" s="1"/>
  <c r="J199" i="64"/>
  <c r="J199" i="40" s="1"/>
  <c r="J200" i="64"/>
  <c r="J200" i="40" s="1"/>
  <c r="J201" i="64"/>
  <c r="J201" i="40" s="1"/>
  <c r="J202" i="64"/>
  <c r="J202" i="40" s="1"/>
  <c r="J203" i="64"/>
  <c r="J203" i="40" s="1"/>
  <c r="J204" i="64"/>
  <c r="J204" i="40" s="1"/>
  <c r="J205" i="64"/>
  <c r="J205" i="40" s="1"/>
  <c r="J206" i="64"/>
  <c r="J206" i="40" s="1"/>
  <c r="J207" i="64"/>
  <c r="J207" i="40" s="1"/>
  <c r="J208" i="64"/>
  <c r="J208" i="40" s="1"/>
  <c r="J209" i="64"/>
  <c r="J209" i="40" s="1"/>
  <c r="J210" i="64"/>
  <c r="J210" i="40" s="1"/>
  <c r="J211" i="64"/>
  <c r="J211" i="40" s="1"/>
  <c r="J212" i="64"/>
  <c r="J212" i="40" s="1"/>
  <c r="J213" i="64"/>
  <c r="J213" i="40" s="1"/>
  <c r="J214" i="64"/>
  <c r="J214" i="40" s="1"/>
  <c r="J215" i="64"/>
  <c r="J215" i="40" s="1"/>
  <c r="J216" i="64"/>
  <c r="J216" i="40" s="1"/>
  <c r="J217" i="64"/>
  <c r="J217" i="40" s="1"/>
  <c r="J218" i="64"/>
  <c r="J218" i="40" s="1"/>
  <c r="J219" i="64"/>
  <c r="J219" i="40" s="1"/>
  <c r="J220" i="64"/>
  <c r="J220" i="40" s="1"/>
  <c r="J221" i="64"/>
  <c r="J221" i="40" s="1"/>
  <c r="J222" i="64"/>
  <c r="J222" i="40" s="1"/>
  <c r="J223" i="64"/>
  <c r="J223" i="40" s="1"/>
  <c r="J224" i="64"/>
  <c r="J224" i="40" s="1"/>
  <c r="J225" i="64"/>
  <c r="J225" i="40" s="1"/>
  <c r="J226" i="64"/>
  <c r="J226" i="40" s="1"/>
  <c r="J227" i="64"/>
  <c r="J227" i="40" s="1"/>
  <c r="J228" i="64"/>
  <c r="J228" i="40" s="1"/>
  <c r="J229" i="64"/>
  <c r="J229" i="40" s="1"/>
  <c r="J230" i="64"/>
  <c r="J230" i="40" s="1"/>
  <c r="J231" i="64"/>
  <c r="J231" i="40" s="1"/>
  <c r="J232" i="64"/>
  <c r="J232" i="40" s="1"/>
  <c r="J233" i="64"/>
  <c r="J233" i="40" s="1"/>
  <c r="J234" i="64"/>
  <c r="J234" i="40" s="1"/>
  <c r="J235" i="64"/>
  <c r="J235" i="40" s="1"/>
  <c r="J236" i="64"/>
  <c r="J236" i="40" s="1"/>
  <c r="J237" i="64"/>
  <c r="J237" i="40" s="1"/>
  <c r="J238" i="64"/>
  <c r="J238" i="40" s="1"/>
  <c r="K238" i="40" s="1"/>
  <c r="L238" i="40" s="1"/>
  <c r="J239" i="64"/>
  <c r="J239" i="40" s="1"/>
  <c r="J240" i="64"/>
  <c r="J240" i="40" s="1"/>
  <c r="J241" i="64"/>
  <c r="J241" i="40" s="1"/>
  <c r="J242" i="64"/>
  <c r="J242" i="40" s="1"/>
  <c r="J243" i="64"/>
  <c r="J243" i="40" s="1"/>
  <c r="J244" i="64"/>
  <c r="J244" i="40" s="1"/>
  <c r="J245" i="64"/>
  <c r="J245" i="40" s="1"/>
  <c r="J246" i="64"/>
  <c r="J246" i="40" s="1"/>
  <c r="K246" i="40" s="1"/>
  <c r="L246" i="40" s="1"/>
  <c r="J247" i="64"/>
  <c r="J247" i="40" s="1"/>
  <c r="J248" i="64"/>
  <c r="J248" i="40" s="1"/>
  <c r="J249" i="64"/>
  <c r="J249" i="40" s="1"/>
  <c r="J250" i="64"/>
  <c r="J250" i="40" s="1"/>
  <c r="K250" i="40" s="1"/>
  <c r="J251" i="64"/>
  <c r="J251" i="40" s="1"/>
  <c r="J252" i="64"/>
  <c r="J252" i="40" s="1"/>
  <c r="J253" i="64"/>
  <c r="J253" i="40" s="1"/>
  <c r="J254" i="64"/>
  <c r="J254" i="40" s="1"/>
  <c r="J255" i="64"/>
  <c r="J255" i="40" s="1"/>
  <c r="J256" i="64"/>
  <c r="J256" i="40" s="1"/>
  <c r="J257" i="64"/>
  <c r="J257" i="40" s="1"/>
  <c r="J258" i="64"/>
  <c r="J258" i="40" s="1"/>
  <c r="J259" i="64"/>
  <c r="J259" i="40" s="1"/>
  <c r="J260" i="64"/>
  <c r="J260" i="40" s="1"/>
  <c r="J261" i="64"/>
  <c r="J261" i="40" s="1"/>
  <c r="J262" i="64"/>
  <c r="J262" i="40" s="1"/>
  <c r="K262" i="40" s="1"/>
  <c r="L262" i="40" s="1"/>
  <c r="J263" i="64"/>
  <c r="J263" i="40" s="1"/>
  <c r="J264" i="64"/>
  <c r="J264" i="40" s="1"/>
  <c r="J265" i="64"/>
  <c r="J265" i="40" s="1"/>
  <c r="J266" i="64"/>
  <c r="J266" i="40" s="1"/>
  <c r="J267" i="64"/>
  <c r="J267" i="40" s="1"/>
  <c r="J268" i="64"/>
  <c r="J268" i="40" s="1"/>
  <c r="J269" i="64"/>
  <c r="J269" i="40" s="1"/>
  <c r="J270" i="64"/>
  <c r="J270" i="40" s="1"/>
  <c r="J271" i="64"/>
  <c r="J271" i="40" s="1"/>
  <c r="J272" i="64"/>
  <c r="J272" i="40" s="1"/>
  <c r="K272" i="40" s="1"/>
  <c r="L272" i="40" s="1"/>
  <c r="J273" i="64"/>
  <c r="J273" i="40" s="1"/>
  <c r="J274" i="64"/>
  <c r="J274" i="40" s="1"/>
  <c r="J275" i="64"/>
  <c r="J275" i="40" s="1"/>
  <c r="J276" i="64"/>
  <c r="J276" i="40" s="1"/>
  <c r="J277" i="64"/>
  <c r="J277" i="40" s="1"/>
  <c r="J278" i="64"/>
  <c r="J278" i="40" s="1"/>
  <c r="J279" i="64"/>
  <c r="J279" i="40" s="1"/>
  <c r="J280" i="64"/>
  <c r="J280" i="40" s="1"/>
  <c r="K280" i="40" s="1"/>
  <c r="L280" i="40" s="1"/>
  <c r="J281" i="64"/>
  <c r="J281" i="40" s="1"/>
  <c r="K281" i="40" s="1"/>
  <c r="L281" i="40" s="1"/>
  <c r="J282" i="64"/>
  <c r="J282" i="40" s="1"/>
  <c r="J283" i="64"/>
  <c r="J283" i="40" s="1"/>
  <c r="J284" i="64"/>
  <c r="J284" i="40" s="1"/>
  <c r="J285" i="64"/>
  <c r="J285" i="40" s="1"/>
  <c r="J286" i="64"/>
  <c r="J286" i="40" s="1"/>
  <c r="J287" i="64"/>
  <c r="J287" i="40" s="1"/>
  <c r="J288" i="64"/>
  <c r="J288" i="40" s="1"/>
  <c r="K288" i="40" s="1"/>
  <c r="L288" i="40" s="1"/>
  <c r="J289" i="64"/>
  <c r="J289" i="40" s="1"/>
  <c r="J290" i="64"/>
  <c r="J290" i="40" s="1"/>
  <c r="J291" i="64"/>
  <c r="J291" i="40" s="1"/>
  <c r="J292" i="64"/>
  <c r="J292" i="40" s="1"/>
  <c r="J293" i="64"/>
  <c r="J293" i="40" s="1"/>
  <c r="J294" i="64"/>
  <c r="J294" i="40" s="1"/>
  <c r="J295" i="64"/>
  <c r="J295" i="40" s="1"/>
  <c r="J296" i="64"/>
  <c r="J296" i="40" s="1"/>
  <c r="K296" i="40" s="1"/>
  <c r="L296" i="40" s="1"/>
  <c r="J297" i="64"/>
  <c r="J297" i="40" s="1"/>
  <c r="J298" i="64"/>
  <c r="J298" i="40" s="1"/>
  <c r="J299" i="64"/>
  <c r="J299" i="40" s="1"/>
  <c r="J300" i="64"/>
  <c r="J300" i="40" s="1"/>
  <c r="K300" i="40" s="1"/>
  <c r="L300" i="40" s="1"/>
  <c r="J301" i="64"/>
  <c r="J301" i="40" s="1"/>
  <c r="K301" i="40" s="1"/>
  <c r="L301" i="40" s="1"/>
  <c r="J302" i="64"/>
  <c r="J302" i="40" s="1"/>
  <c r="J303" i="64"/>
  <c r="J303" i="40" s="1"/>
  <c r="K303" i="40" s="1"/>
  <c r="L303" i="40" s="1"/>
  <c r="J304" i="64"/>
  <c r="J304" i="40" s="1"/>
  <c r="J305" i="64"/>
  <c r="J305" i="40" s="1"/>
  <c r="K305" i="40" s="1"/>
  <c r="L305" i="40" s="1"/>
  <c r="J306" i="64"/>
  <c r="J306" i="40" s="1"/>
  <c r="K306" i="40" s="1"/>
  <c r="L306" i="40" s="1"/>
  <c r="J307" i="64"/>
  <c r="J307" i="40" s="1"/>
  <c r="J308" i="64"/>
  <c r="J308" i="40" s="1"/>
  <c r="K308" i="40" s="1"/>
  <c r="J309" i="64"/>
  <c r="J309" i="40" s="1"/>
  <c r="J310" i="64"/>
  <c r="J310" i="40" s="1"/>
  <c r="K310" i="40" s="1"/>
  <c r="L310" i="40" s="1"/>
  <c r="J311" i="64"/>
  <c r="J311" i="40" s="1"/>
  <c r="J312" i="64"/>
  <c r="J312" i="40" s="1"/>
  <c r="K312" i="40" s="1"/>
  <c r="L312" i="40" s="1"/>
  <c r="J313" i="64"/>
  <c r="J313" i="40" s="1"/>
  <c r="J314" i="64"/>
  <c r="J314" i="40" s="1"/>
  <c r="J315" i="64"/>
  <c r="J315" i="40" s="1"/>
  <c r="J316" i="64"/>
  <c r="J316" i="40" s="1"/>
  <c r="J317" i="64"/>
  <c r="J317" i="40" s="1"/>
  <c r="J318" i="64"/>
  <c r="J318" i="40" s="1"/>
  <c r="J319" i="64"/>
  <c r="J319" i="40" s="1"/>
  <c r="J320" i="64"/>
  <c r="J320" i="40" s="1"/>
  <c r="K320" i="40" s="1"/>
  <c r="L320" i="40" s="1"/>
  <c r="J321" i="64"/>
  <c r="J321" i="40" s="1"/>
  <c r="J322" i="64"/>
  <c r="J322" i="40" s="1"/>
  <c r="K322" i="40" s="1"/>
  <c r="L322" i="40" s="1"/>
  <c r="J323" i="64"/>
  <c r="J323" i="40" s="1"/>
  <c r="J324" i="64"/>
  <c r="J324" i="40" s="1"/>
  <c r="J325" i="64"/>
  <c r="J325" i="40" s="1"/>
  <c r="J326" i="64"/>
  <c r="J326" i="40" s="1"/>
  <c r="J327" i="64"/>
  <c r="J327" i="40" s="1"/>
  <c r="J328" i="64"/>
  <c r="J328" i="40" s="1"/>
  <c r="K328" i="40" s="1"/>
  <c r="L328" i="40" s="1"/>
  <c r="J329" i="64"/>
  <c r="J329" i="40" s="1"/>
  <c r="J330" i="64"/>
  <c r="J330" i="40" s="1"/>
  <c r="J331" i="64"/>
  <c r="J331" i="40" s="1"/>
  <c r="J332" i="64"/>
  <c r="J332" i="40" s="1"/>
  <c r="J333" i="64"/>
  <c r="J333" i="40" s="1"/>
  <c r="J334" i="64"/>
  <c r="J334" i="40" s="1"/>
  <c r="K334" i="40" s="1"/>
  <c r="L334" i="40" s="1"/>
  <c r="J335" i="64"/>
  <c r="J335" i="40" s="1"/>
  <c r="J336" i="64"/>
  <c r="J336" i="40" s="1"/>
  <c r="J337" i="64"/>
  <c r="J337" i="40" s="1"/>
  <c r="J338" i="64"/>
  <c r="J338" i="40" s="1"/>
  <c r="J339" i="64"/>
  <c r="J339" i="40" s="1"/>
  <c r="J340" i="64"/>
  <c r="J340" i="40" s="1"/>
  <c r="K340" i="40" s="1"/>
  <c r="L340" i="40" s="1"/>
  <c r="J341" i="64"/>
  <c r="J341" i="40" s="1"/>
  <c r="J342" i="64"/>
  <c r="J342" i="40" s="1"/>
  <c r="J343" i="64"/>
  <c r="J343" i="40" s="1"/>
  <c r="J344" i="64"/>
  <c r="J344" i="40" s="1"/>
  <c r="J345" i="64"/>
  <c r="J345" i="40" s="1"/>
  <c r="J346" i="64"/>
  <c r="J346" i="40" s="1"/>
  <c r="J347" i="64"/>
  <c r="J347" i="40" s="1"/>
  <c r="J348" i="64"/>
  <c r="J348" i="40" s="1"/>
  <c r="J349" i="64"/>
  <c r="J349" i="40" s="1"/>
  <c r="J350" i="64"/>
  <c r="J350" i="40" s="1"/>
  <c r="K350" i="40" s="1"/>
  <c r="L350" i="40" s="1"/>
  <c r="J351" i="64"/>
  <c r="J351" i="40" s="1"/>
  <c r="J352" i="64"/>
  <c r="J352" i="40" s="1"/>
  <c r="K352" i="40" s="1"/>
  <c r="L352" i="40" s="1"/>
  <c r="J353" i="64"/>
  <c r="J353" i="40" s="1"/>
  <c r="J354" i="64"/>
  <c r="J354" i="40" s="1"/>
  <c r="J355" i="64"/>
  <c r="J355" i="40" s="1"/>
  <c r="J356" i="64"/>
  <c r="J356" i="40" s="1"/>
  <c r="K356" i="40" s="1"/>
  <c r="L356" i="40" s="1"/>
  <c r="J357" i="64"/>
  <c r="J357" i="40" s="1"/>
  <c r="J358" i="64"/>
  <c r="J358" i="40" s="1"/>
  <c r="J359" i="64"/>
  <c r="J359" i="40" s="1"/>
  <c r="J360" i="64"/>
  <c r="J360" i="40" s="1"/>
  <c r="J361" i="64"/>
  <c r="J361" i="40" s="1"/>
  <c r="J362" i="64"/>
  <c r="J362" i="40" s="1"/>
  <c r="J363" i="64"/>
  <c r="J363" i="40" s="1"/>
  <c r="J364" i="64"/>
  <c r="J364" i="40" s="1"/>
  <c r="J365" i="64"/>
  <c r="J365" i="40" s="1"/>
  <c r="J366" i="64"/>
  <c r="J366" i="40" s="1"/>
  <c r="J367" i="64"/>
  <c r="J367" i="40" s="1"/>
  <c r="J368" i="64"/>
  <c r="J368" i="40" s="1"/>
  <c r="K368" i="40" s="1"/>
  <c r="L368" i="40" s="1"/>
  <c r="J369" i="64"/>
  <c r="J369" i="40" s="1"/>
  <c r="J370" i="64"/>
  <c r="J370" i="40" s="1"/>
  <c r="J371" i="64"/>
  <c r="J371" i="40" s="1"/>
  <c r="J372" i="64"/>
  <c r="J372" i="40" s="1"/>
  <c r="J373" i="64"/>
  <c r="J373" i="40" s="1"/>
  <c r="J374" i="64"/>
  <c r="J374" i="40" s="1"/>
  <c r="J375" i="64"/>
  <c r="J375" i="40" s="1"/>
  <c r="J376" i="64"/>
  <c r="J376" i="40" s="1"/>
  <c r="J377" i="64"/>
  <c r="J377" i="40" s="1"/>
  <c r="J378" i="64"/>
  <c r="J378" i="40" s="1"/>
  <c r="J379" i="64"/>
  <c r="J379" i="40" s="1"/>
  <c r="J380" i="64"/>
  <c r="J380" i="40" s="1"/>
  <c r="J381" i="64"/>
  <c r="J381" i="40" s="1"/>
  <c r="J382" i="64"/>
  <c r="J382" i="40" s="1"/>
  <c r="J383" i="64"/>
  <c r="J383" i="40" s="1"/>
  <c r="J384" i="64"/>
  <c r="J384" i="40" s="1"/>
  <c r="J385" i="64"/>
  <c r="J385" i="40" s="1"/>
  <c r="J386" i="64"/>
  <c r="J386" i="40" s="1"/>
  <c r="K386" i="40" s="1"/>
  <c r="L386" i="40" s="1"/>
  <c r="J387" i="64"/>
  <c r="J387" i="40" s="1"/>
  <c r="J388" i="64"/>
  <c r="J388" i="40" s="1"/>
  <c r="K388" i="40" s="1"/>
  <c r="J389" i="64"/>
  <c r="J389" i="40" s="1"/>
  <c r="J390" i="64"/>
  <c r="J390" i="40" s="1"/>
  <c r="J391" i="64"/>
  <c r="J391" i="40" s="1"/>
  <c r="J392" i="64"/>
  <c r="J392" i="40" s="1"/>
  <c r="K392" i="40" s="1"/>
  <c r="L392" i="40" s="1"/>
  <c r="J393" i="64"/>
  <c r="J393" i="40" s="1"/>
  <c r="J394" i="64"/>
  <c r="J394" i="40" s="1"/>
  <c r="J395" i="64"/>
  <c r="J395" i="40" s="1"/>
  <c r="J396" i="64"/>
  <c r="J396" i="40" s="1"/>
  <c r="J397" i="64"/>
  <c r="J397" i="40" s="1"/>
  <c r="J398" i="64"/>
  <c r="J398" i="40" s="1"/>
  <c r="J399" i="64"/>
  <c r="J399" i="40" s="1"/>
  <c r="J400" i="64"/>
  <c r="J400" i="40" s="1"/>
  <c r="K400" i="40" s="1"/>
  <c r="L400" i="40" s="1"/>
  <c r="J401" i="64"/>
  <c r="J401" i="40" s="1"/>
  <c r="J402" i="64"/>
  <c r="J402" i="40" s="1"/>
  <c r="J403" i="64"/>
  <c r="J403" i="40" s="1"/>
  <c r="J404" i="64"/>
  <c r="J404" i="40" s="1"/>
  <c r="K404" i="40" s="1"/>
  <c r="L404" i="40" s="1"/>
  <c r="J405" i="64"/>
  <c r="J405" i="40" s="1"/>
  <c r="J406" i="64"/>
  <c r="J406" i="40" s="1"/>
  <c r="J407" i="64"/>
  <c r="J407" i="40" s="1"/>
  <c r="J408" i="64"/>
  <c r="J408" i="40" s="1"/>
  <c r="K408" i="40" s="1"/>
  <c r="L408" i="40" s="1"/>
  <c r="J409" i="64"/>
  <c r="J409" i="40" s="1"/>
  <c r="J410" i="64"/>
  <c r="J410" i="40" s="1"/>
  <c r="K410" i="40" s="1"/>
  <c r="J411" i="64"/>
  <c r="J411" i="40" s="1"/>
  <c r="J412" i="64"/>
  <c r="J412" i="40" s="1"/>
  <c r="K412" i="40" s="1"/>
  <c r="L412" i="40" s="1"/>
  <c r="J413" i="64"/>
  <c r="J413" i="40" s="1"/>
  <c r="J414" i="64"/>
  <c r="J414" i="40" s="1"/>
  <c r="J415" i="64"/>
  <c r="J415" i="40" s="1"/>
  <c r="J416" i="64"/>
  <c r="J416" i="40" s="1"/>
  <c r="K416" i="40" s="1"/>
  <c r="L416" i="40" s="1"/>
  <c r="J417" i="64"/>
  <c r="J417" i="40" s="1"/>
  <c r="J418" i="64"/>
  <c r="J418" i="40" s="1"/>
  <c r="J419" i="64"/>
  <c r="J419" i="40" s="1"/>
  <c r="J420" i="64"/>
  <c r="J420" i="40" s="1"/>
  <c r="J421" i="64"/>
  <c r="J421" i="40" s="1"/>
  <c r="J422" i="64"/>
  <c r="J422" i="40" s="1"/>
  <c r="J423" i="64"/>
  <c r="J423" i="40" s="1"/>
  <c r="J424" i="64"/>
  <c r="J424" i="40" s="1"/>
  <c r="J425" i="64"/>
  <c r="J425" i="40" s="1"/>
  <c r="J426" i="64"/>
  <c r="J426" i="40" s="1"/>
  <c r="J427" i="64"/>
  <c r="J427" i="40" s="1"/>
  <c r="J428" i="64"/>
  <c r="J428" i="40" s="1"/>
  <c r="K428" i="40" s="1"/>
  <c r="L428" i="40" s="1"/>
  <c r="J429" i="64"/>
  <c r="J429" i="40" s="1"/>
  <c r="J430" i="64"/>
  <c r="J430" i="40" s="1"/>
  <c r="J431" i="64"/>
  <c r="J431" i="40" s="1"/>
  <c r="J432" i="64"/>
  <c r="J432" i="40" s="1"/>
  <c r="K432" i="40" s="1"/>
  <c r="L432" i="40" s="1"/>
  <c r="J433" i="64"/>
  <c r="J433" i="40" s="1"/>
  <c r="J434" i="64"/>
  <c r="J434" i="40" s="1"/>
  <c r="K434" i="40" s="1"/>
  <c r="J435" i="64"/>
  <c r="J435" i="40" s="1"/>
  <c r="J436" i="64"/>
  <c r="J436" i="40" s="1"/>
  <c r="J437" i="64"/>
  <c r="J437" i="40" s="1"/>
  <c r="J438" i="64"/>
  <c r="J438" i="40" s="1"/>
  <c r="J439" i="64"/>
  <c r="J439" i="40" s="1"/>
  <c r="J440" i="64"/>
  <c r="J440" i="40" s="1"/>
  <c r="J441" i="64"/>
  <c r="J441" i="40" s="1"/>
  <c r="J442" i="64"/>
  <c r="J442" i="40" s="1"/>
  <c r="K442" i="40" s="1"/>
  <c r="J443" i="64"/>
  <c r="J443" i="40" s="1"/>
  <c r="J444" i="64"/>
  <c r="J444" i="40" s="1"/>
  <c r="K444" i="40" s="1"/>
  <c r="L444" i="40" s="1"/>
  <c r="J445" i="64"/>
  <c r="J445" i="40" s="1"/>
  <c r="J446" i="64"/>
  <c r="J446" i="40" s="1"/>
  <c r="J447" i="64"/>
  <c r="J447" i="40" s="1"/>
  <c r="J448" i="64"/>
  <c r="J448" i="40" s="1"/>
  <c r="K448" i="40" s="1"/>
  <c r="L448" i="40" s="1"/>
  <c r="J449" i="64"/>
  <c r="J449" i="40" s="1"/>
  <c r="J450" i="64"/>
  <c r="J450" i="40" s="1"/>
  <c r="J451" i="64"/>
  <c r="J451" i="40" s="1"/>
  <c r="J452" i="64"/>
  <c r="J452" i="40" s="1"/>
  <c r="K452" i="40" s="1"/>
  <c r="L452" i="40" s="1"/>
  <c r="J453" i="64"/>
  <c r="J453" i="40" s="1"/>
  <c r="J454" i="64"/>
  <c r="J454" i="40" s="1"/>
  <c r="J455" i="64"/>
  <c r="J455" i="40" s="1"/>
  <c r="J456" i="64"/>
  <c r="J456" i="40" s="1"/>
  <c r="J457" i="64"/>
  <c r="J457" i="40" s="1"/>
  <c r="J458" i="64"/>
  <c r="J458" i="40" s="1"/>
  <c r="J459" i="64"/>
  <c r="J459" i="40" s="1"/>
  <c r="J460" i="64"/>
  <c r="J460" i="40" s="1"/>
  <c r="J461" i="64"/>
  <c r="J461" i="40" s="1"/>
  <c r="J462" i="64"/>
  <c r="J462" i="40" s="1"/>
  <c r="J463" i="64"/>
  <c r="J463" i="40" s="1"/>
  <c r="J464" i="64"/>
  <c r="J464" i="40" s="1"/>
  <c r="J465" i="64"/>
  <c r="J465" i="40" s="1"/>
  <c r="J466" i="64"/>
  <c r="J466" i="40" s="1"/>
  <c r="J467" i="64"/>
  <c r="J467" i="40" s="1"/>
  <c r="J468" i="64"/>
  <c r="J468" i="40" s="1"/>
  <c r="J469" i="64"/>
  <c r="J469" i="40" s="1"/>
  <c r="J470" i="64"/>
  <c r="J470" i="40" s="1"/>
  <c r="J471" i="64"/>
  <c r="J471" i="40" s="1"/>
  <c r="J472" i="64"/>
  <c r="J472" i="40" s="1"/>
  <c r="J473" i="64"/>
  <c r="J473" i="40" s="1"/>
  <c r="J474" i="64"/>
  <c r="J474" i="40" s="1"/>
  <c r="J475" i="64"/>
  <c r="J475" i="40" s="1"/>
  <c r="J476" i="64"/>
  <c r="J476" i="40" s="1"/>
  <c r="J477" i="64"/>
  <c r="J477" i="40" s="1"/>
  <c r="J478" i="64"/>
  <c r="J478" i="40" s="1"/>
  <c r="J479" i="64"/>
  <c r="J479" i="40" s="1"/>
  <c r="J480" i="64"/>
  <c r="J480" i="40" s="1"/>
  <c r="J481" i="64"/>
  <c r="J481" i="40" s="1"/>
  <c r="J482" i="64"/>
  <c r="J482" i="40" s="1"/>
  <c r="J483" i="64"/>
  <c r="J483" i="40" s="1"/>
  <c r="J484" i="64"/>
  <c r="J484" i="40" s="1"/>
  <c r="J485" i="64"/>
  <c r="J485" i="40" s="1"/>
  <c r="J486" i="64"/>
  <c r="J486" i="40" s="1"/>
  <c r="J487" i="64"/>
  <c r="J487" i="40" s="1"/>
  <c r="J488" i="64"/>
  <c r="J488" i="40" s="1"/>
  <c r="K488" i="40" s="1"/>
  <c r="L488" i="40" s="1"/>
  <c r="J489" i="64"/>
  <c r="J489" i="40" s="1"/>
  <c r="J490" i="64"/>
  <c r="J490" i="40" s="1"/>
  <c r="K490" i="40" s="1"/>
  <c r="L490" i="40" s="1"/>
  <c r="J491" i="64"/>
  <c r="J491" i="40" s="1"/>
  <c r="J492" i="64"/>
  <c r="J492" i="40" s="1"/>
  <c r="K492" i="40" s="1"/>
  <c r="L492" i="40" s="1"/>
  <c r="J493" i="64"/>
  <c r="J493" i="40" s="1"/>
  <c r="J494" i="64"/>
  <c r="J494" i="40" s="1"/>
  <c r="J495" i="64"/>
  <c r="J495" i="40" s="1"/>
  <c r="J496" i="64"/>
  <c r="J496" i="40" s="1"/>
  <c r="J497" i="64"/>
  <c r="J497" i="40" s="1"/>
  <c r="J498" i="64"/>
  <c r="J498" i="40" s="1"/>
  <c r="J499" i="64"/>
  <c r="J499" i="40" s="1"/>
  <c r="J500" i="64"/>
  <c r="J500" i="40" s="1"/>
  <c r="K500" i="40" s="1"/>
  <c r="J501" i="64"/>
  <c r="J501" i="40" s="1"/>
  <c r="J502" i="64"/>
  <c r="J502" i="40" s="1"/>
  <c r="J503" i="64"/>
  <c r="J503" i="40" s="1"/>
  <c r="J105" i="64"/>
  <c r="J105" i="40" s="1"/>
  <c r="G28" i="41"/>
  <c r="G27" i="41"/>
  <c r="G26" i="41"/>
  <c r="G25" i="41"/>
  <c r="G9" i="41"/>
  <c r="G8" i="41"/>
  <c r="G7" i="41"/>
  <c r="G6" i="41"/>
  <c r="BW18" i="47"/>
  <c r="BW62" i="47"/>
  <c r="BW64" i="47" s="1"/>
  <c r="BW19" i="47"/>
  <c r="BO18" i="47"/>
  <c r="BO43" i="47" s="1"/>
  <c r="GG46" i="45"/>
  <c r="GG67" i="45"/>
  <c r="CG46" i="45"/>
  <c r="CG67" i="45"/>
  <c r="EU46" i="45"/>
  <c r="EU67" i="45"/>
  <c r="DE46" i="45"/>
  <c r="DE67" i="45"/>
  <c r="GO67" i="45"/>
  <c r="CR46" i="45"/>
  <c r="DQ41" i="45"/>
  <c r="DS62" i="45"/>
  <c r="DH62" i="45"/>
  <c r="FV62" i="45"/>
  <c r="DX64" i="45"/>
  <c r="DX65" i="45" s="1"/>
  <c r="GE62" i="45"/>
  <c r="FT62" i="45"/>
  <c r="FT64" i="45" s="1"/>
  <c r="FT65" i="45" s="1"/>
  <c r="EA62" i="45"/>
  <c r="EA64" i="45" s="1"/>
  <c r="EA65" i="45" s="1"/>
  <c r="CR64" i="45"/>
  <c r="CR65" i="45" s="1"/>
  <c r="EL62" i="45"/>
  <c r="GM62" i="45"/>
  <c r="GX62" i="45"/>
  <c r="GW62" i="45"/>
  <c r="GO62" i="45"/>
  <c r="EK62" i="45"/>
  <c r="EC62" i="45"/>
  <c r="BY62" i="45"/>
  <c r="FT46" i="45"/>
  <c r="CR48" i="45"/>
  <c r="GK62" i="45"/>
  <c r="GC62" i="45"/>
  <c r="FM62" i="45"/>
  <c r="FE62" i="45"/>
  <c r="DY62" i="45"/>
  <c r="DQ62" i="45"/>
  <c r="DI62" i="45"/>
  <c r="DA62" i="45"/>
  <c r="CS62" i="45"/>
  <c r="BM62" i="45"/>
  <c r="FQ45" i="45"/>
  <c r="CO46" i="45"/>
  <c r="EA48" i="45"/>
  <c r="GQ18" i="45"/>
  <c r="GQ19" i="45" s="1"/>
  <c r="GQ21" i="45" s="1"/>
  <c r="GQ20" i="45"/>
  <c r="GE20" i="45"/>
  <c r="GE47" i="45" s="1"/>
  <c r="GE18" i="45"/>
  <c r="GE19" i="45" s="1"/>
  <c r="GE21" i="45" s="1"/>
  <c r="GE45" i="45" s="1"/>
  <c r="FR20" i="45"/>
  <c r="FR18" i="45"/>
  <c r="FR19" i="45" s="1"/>
  <c r="FR21" i="45" s="1"/>
  <c r="FF18" i="45"/>
  <c r="FF19" i="45" s="1"/>
  <c r="FF21" i="45" s="1"/>
  <c r="FF20" i="45"/>
  <c r="ES20" i="45"/>
  <c r="DS18" i="45"/>
  <c r="DS19" i="45" s="1"/>
  <c r="DS21" i="45" s="1"/>
  <c r="DS45" i="45" s="1"/>
  <c r="DS20" i="45"/>
  <c r="DS47" i="45" s="1"/>
  <c r="CT18" i="45"/>
  <c r="CT19" i="45" s="1"/>
  <c r="CT21" i="45" s="1"/>
  <c r="CT20" i="45"/>
  <c r="BG18" i="45"/>
  <c r="BG19" i="45" s="1"/>
  <c r="BG21" i="45" s="1"/>
  <c r="BG20" i="45"/>
  <c r="GS20" i="45"/>
  <c r="GS18" i="45"/>
  <c r="GS19" i="45" s="1"/>
  <c r="GS21" i="45" s="1"/>
  <c r="GK20" i="45"/>
  <c r="GK18" i="45"/>
  <c r="GK19" i="45" s="1"/>
  <c r="GK21" i="45" s="1"/>
  <c r="GK45" i="45" s="1"/>
  <c r="GC20" i="45"/>
  <c r="GC18" i="45"/>
  <c r="GC19" i="45" s="1"/>
  <c r="GC21" i="45" s="1"/>
  <c r="FU20" i="45"/>
  <c r="FU18" i="45"/>
  <c r="FU19" i="45" s="1"/>
  <c r="FU21" i="45" s="1"/>
  <c r="FU45" i="45" s="1"/>
  <c r="FM20" i="45"/>
  <c r="FM18" i="45"/>
  <c r="FM19" i="45" s="1"/>
  <c r="FM21" i="45" s="1"/>
  <c r="FE18" i="45"/>
  <c r="FE19" i="45" s="1"/>
  <c r="FE21" i="45" s="1"/>
  <c r="FE45" i="45" s="1"/>
  <c r="FE20" i="45"/>
  <c r="FE47" i="45" s="1"/>
  <c r="EW18" i="45"/>
  <c r="EW19" i="45" s="1"/>
  <c r="EW21" i="45" s="1"/>
  <c r="EW45" i="45" s="1"/>
  <c r="EW20" i="45"/>
  <c r="EW47" i="45" s="1"/>
  <c r="EO18" i="45"/>
  <c r="EO19" i="45" s="1"/>
  <c r="EO21" i="45" s="1"/>
  <c r="EO45" i="45" s="1"/>
  <c r="EO20" i="45"/>
  <c r="EG20" i="45"/>
  <c r="EG47" i="45" s="1"/>
  <c r="EG18" i="45"/>
  <c r="EG19" i="45" s="1"/>
  <c r="EG21" i="45" s="1"/>
  <c r="EG45" i="45" s="1"/>
  <c r="DY18" i="45"/>
  <c r="DY19" i="45" s="1"/>
  <c r="DY21" i="45" s="1"/>
  <c r="DY45" i="45" s="1"/>
  <c r="DY20" i="45"/>
  <c r="DY47" i="45" s="1"/>
  <c r="DQ18" i="45"/>
  <c r="DQ19" i="45" s="1"/>
  <c r="DQ21" i="45" s="1"/>
  <c r="DQ45" i="45" s="1"/>
  <c r="DQ20" i="45"/>
  <c r="DQ47" i="45" s="1"/>
  <c r="DI20" i="45"/>
  <c r="DI18" i="45"/>
  <c r="DI19" i="45" s="1"/>
  <c r="DI21" i="45" s="1"/>
  <c r="DA20" i="45"/>
  <c r="DA18" i="45"/>
  <c r="DA19" i="45" s="1"/>
  <c r="DA21" i="45" s="1"/>
  <c r="CS18" i="45"/>
  <c r="CS19" i="45"/>
  <c r="CS21" i="45" s="1"/>
  <c r="CS20" i="45"/>
  <c r="CK18" i="45"/>
  <c r="CK19" i="45"/>
  <c r="CK21" i="45" s="1"/>
  <c r="CK45" i="45" s="1"/>
  <c r="CK20" i="45"/>
  <c r="CK47" i="45" s="1"/>
  <c r="CK48" i="45" s="1"/>
  <c r="CC18" i="45"/>
  <c r="CC19" i="45"/>
  <c r="CC21" i="45" s="1"/>
  <c r="CC45" i="45" s="1"/>
  <c r="BU20" i="45"/>
  <c r="BU47" i="45" s="1"/>
  <c r="BU18" i="45"/>
  <c r="BU19" i="45"/>
  <c r="BU21" i="45" s="1"/>
  <c r="BU45" i="45" s="1"/>
  <c r="BM18" i="45"/>
  <c r="BM19" i="45" s="1"/>
  <c r="BM21" i="45" s="1"/>
  <c r="BM20" i="45"/>
  <c r="FG45" i="45"/>
  <c r="ES18" i="45"/>
  <c r="ES19" i="45"/>
  <c r="ES21" i="45" s="1"/>
  <c r="CE47" i="45"/>
  <c r="CC41" i="45"/>
  <c r="EO40" i="45"/>
  <c r="GP38" i="45"/>
  <c r="GP39" i="45"/>
  <c r="GP41" i="45" s="1"/>
  <c r="GP45" i="45" s="1"/>
  <c r="GP40" i="45"/>
  <c r="GH38" i="45"/>
  <c r="GH39" i="45" s="1"/>
  <c r="GH41" i="45" s="1"/>
  <c r="FJ38" i="45"/>
  <c r="FJ39" i="45" s="1"/>
  <c r="FJ41" i="45" s="1"/>
  <c r="FJ40" i="45"/>
  <c r="FB38" i="45"/>
  <c r="FB39" i="45" s="1"/>
  <c r="FB41" i="45" s="1"/>
  <c r="FB45" i="45" s="1"/>
  <c r="EL38" i="45"/>
  <c r="EL39" i="45" s="1"/>
  <c r="EL41" i="45" s="1"/>
  <c r="EL40" i="45"/>
  <c r="EL47" i="45" s="1"/>
  <c r="ED38" i="45"/>
  <c r="ED39" i="45" s="1"/>
  <c r="ED41" i="45" s="1"/>
  <c r="ED40" i="45"/>
  <c r="DV38" i="45"/>
  <c r="DV39" i="45" s="1"/>
  <c r="DV41" i="45" s="1"/>
  <c r="CX38" i="45"/>
  <c r="CX39" i="45"/>
  <c r="CX41" i="45" s="1"/>
  <c r="CX45" i="45" s="1"/>
  <c r="CX40" i="45"/>
  <c r="CX47" i="45" s="1"/>
  <c r="CP38" i="45"/>
  <c r="CP39" i="45"/>
  <c r="CP41" i="45" s="1"/>
  <c r="CP45" i="45" s="1"/>
  <c r="CP40" i="45"/>
  <c r="CP47" i="45" s="1"/>
  <c r="CH38" i="45"/>
  <c r="CH39" i="45"/>
  <c r="CH41" i="45" s="1"/>
  <c r="CH45" i="45" s="1"/>
  <c r="CH40" i="45"/>
  <c r="CH47" i="45" s="1"/>
  <c r="BZ38" i="45"/>
  <c r="BZ39" i="45"/>
  <c r="BZ41" i="45" s="1"/>
  <c r="BZ45" i="45" s="1"/>
  <c r="BZ40" i="45"/>
  <c r="BZ47" i="45" s="1"/>
  <c r="BR38" i="45"/>
  <c r="BR39" i="45"/>
  <c r="BR41" i="45" s="1"/>
  <c r="BR45" i="45" s="1"/>
  <c r="BR40" i="45"/>
  <c r="BR47" i="45" s="1"/>
  <c r="BR63" i="45" s="1"/>
  <c r="BR64" i="45" s="1"/>
  <c r="BR65" i="45" s="1"/>
  <c r="BJ38" i="45"/>
  <c r="BJ39" i="45"/>
  <c r="BJ41" i="45" s="1"/>
  <c r="BJ45" i="45" s="1"/>
  <c r="GB38" i="45"/>
  <c r="GB39" i="45" s="1"/>
  <c r="GB41" i="45" s="1"/>
  <c r="GB45" i="45" s="1"/>
  <c r="EN38" i="45"/>
  <c r="EN39" i="45"/>
  <c r="EN41" i="45" s="1"/>
  <c r="EN45" i="45" s="1"/>
  <c r="DA38" i="45"/>
  <c r="DA39" i="45" s="1"/>
  <c r="DA41" i="45" s="1"/>
  <c r="DA40" i="45"/>
  <c r="CB38" i="45"/>
  <c r="CB39" i="45" s="1"/>
  <c r="CB41" i="45" s="1"/>
  <c r="CC20" i="45"/>
  <c r="FK45" i="45"/>
  <c r="GN38" i="45"/>
  <c r="GN39" i="45"/>
  <c r="GN41" i="45" s="1"/>
  <c r="ET40" i="45"/>
  <c r="ET47" i="45" s="1"/>
  <c r="CC40" i="45"/>
  <c r="GH40" i="45"/>
  <c r="DP38" i="45"/>
  <c r="DP39" i="45"/>
  <c r="DP41" i="45" s="1"/>
  <c r="GY40" i="45"/>
  <c r="GY47" i="45" s="1"/>
  <c r="GV41" i="45"/>
  <c r="GV45" i="45" s="1"/>
  <c r="GT40" i="45"/>
  <c r="GT47" i="45" s="1"/>
  <c r="GT38" i="45"/>
  <c r="GT39" i="45"/>
  <c r="GT41" i="45" s="1"/>
  <c r="GT45" i="45" s="1"/>
  <c r="GL40" i="45"/>
  <c r="GL38" i="45"/>
  <c r="GL39" i="45"/>
  <c r="GL41" i="45" s="1"/>
  <c r="GD40" i="45"/>
  <c r="GD47" i="45" s="1"/>
  <c r="GD38" i="45"/>
  <c r="GD39" i="45"/>
  <c r="GD41" i="45" s="1"/>
  <c r="FV40" i="45"/>
  <c r="FV38" i="45"/>
  <c r="FV39" i="45" s="1"/>
  <c r="FV41" i="45" s="1"/>
  <c r="FN40" i="45"/>
  <c r="FN38" i="45"/>
  <c r="FN39" i="45" s="1"/>
  <c r="FN41" i="45" s="1"/>
  <c r="FF40" i="45"/>
  <c r="FF38" i="45"/>
  <c r="FF39" i="45" s="1"/>
  <c r="FF41" i="45" s="1"/>
  <c r="EX40" i="45"/>
  <c r="EX47" i="45" s="1"/>
  <c r="EX38" i="45"/>
  <c r="EX39" i="45" s="1"/>
  <c r="EX41" i="45" s="1"/>
  <c r="EX45" i="45" s="1"/>
  <c r="EP40" i="45"/>
  <c r="EP38" i="45"/>
  <c r="EP39" i="45" s="1"/>
  <c r="EP41" i="45" s="1"/>
  <c r="EH40" i="45"/>
  <c r="EH38" i="45"/>
  <c r="EH39" i="45" s="1"/>
  <c r="EH41" i="45" s="1"/>
  <c r="EH45" i="45" s="1"/>
  <c r="DZ40" i="45"/>
  <c r="DZ47" i="45" s="1"/>
  <c r="DZ38" i="45"/>
  <c r="DZ39" i="45" s="1"/>
  <c r="DZ41" i="45" s="1"/>
  <c r="DR40" i="45"/>
  <c r="DR38" i="45"/>
  <c r="DR39" i="45" s="1"/>
  <c r="DR41" i="45" s="1"/>
  <c r="DJ40" i="45"/>
  <c r="DJ38" i="45"/>
  <c r="DJ39" i="45" s="1"/>
  <c r="DJ41" i="45" s="1"/>
  <c r="DB40" i="45"/>
  <c r="DB38" i="45"/>
  <c r="DB39" i="45" s="1"/>
  <c r="DB41" i="45" s="1"/>
  <c r="CT40" i="45"/>
  <c r="CT38" i="45"/>
  <c r="CT39" i="45" s="1"/>
  <c r="CT41" i="45" s="1"/>
  <c r="CL40" i="45"/>
  <c r="CL38" i="45"/>
  <c r="CL39" i="45"/>
  <c r="CL41" i="45" s="1"/>
  <c r="CD40" i="45"/>
  <c r="CD47" i="45" s="1"/>
  <c r="CD48" i="45" s="1"/>
  <c r="CD38" i="45"/>
  <c r="CD39" i="45"/>
  <c r="CD41" i="45" s="1"/>
  <c r="CD45" i="45" s="1"/>
  <c r="BV40" i="45"/>
  <c r="BV47" i="45" s="1"/>
  <c r="BV38" i="45"/>
  <c r="BV39" i="45"/>
  <c r="BV41" i="45" s="1"/>
  <c r="BV45" i="45" s="1"/>
  <c r="BN40" i="45"/>
  <c r="BN47" i="45" s="1"/>
  <c r="BN38" i="45"/>
  <c r="BN39" i="45"/>
  <c r="BN41" i="45" s="1"/>
  <c r="BN45" i="45" s="1"/>
  <c r="BF40" i="45"/>
  <c r="BF38" i="45"/>
  <c r="BF39" i="45" s="1"/>
  <c r="BF41" i="45" s="1"/>
  <c r="GF41" i="45"/>
  <c r="GF45" i="45" s="1"/>
  <c r="FP41" i="45"/>
  <c r="EQ21" i="45"/>
  <c r="GP20" i="45"/>
  <c r="GP47" i="45"/>
  <c r="ED20" i="45"/>
  <c r="ED47" i="45" s="1"/>
  <c r="ED48" i="45" s="1"/>
  <c r="GD18" i="45"/>
  <c r="GD19" i="45"/>
  <c r="GD21" i="45" s="1"/>
  <c r="GD45" i="45" s="1"/>
  <c r="ED18" i="45"/>
  <c r="ED19" i="45" s="1"/>
  <c r="ED21" i="45" s="1"/>
  <c r="ED45" i="45" s="1"/>
  <c r="DN21" i="45"/>
  <c r="DR20" i="45"/>
  <c r="BF20" i="45"/>
  <c r="GV20" i="45"/>
  <c r="GV47" i="45" s="1"/>
  <c r="GN20" i="45"/>
  <c r="GN47" i="45" s="1"/>
  <c r="GF20" i="45"/>
  <c r="GF47" i="45" s="1"/>
  <c r="FX20" i="45"/>
  <c r="FP20" i="45"/>
  <c r="FP47" i="45" s="1"/>
  <c r="FP18" i="45"/>
  <c r="FP19" i="45" s="1"/>
  <c r="FP21" i="45" s="1"/>
  <c r="FH20" i="45"/>
  <c r="FH18" i="45"/>
  <c r="FH19" i="45" s="1"/>
  <c r="FH21" i="45" s="1"/>
  <c r="EZ20" i="45"/>
  <c r="EZ18" i="45"/>
  <c r="EZ19" i="45" s="1"/>
  <c r="EZ21" i="45" s="1"/>
  <c r="ER20" i="45"/>
  <c r="ER18" i="45"/>
  <c r="ER19" i="45" s="1"/>
  <c r="ER21" i="45" s="1"/>
  <c r="EJ20" i="45"/>
  <c r="EJ47" i="45" s="1"/>
  <c r="EJ18" i="45"/>
  <c r="EJ19" i="45" s="1"/>
  <c r="EJ21" i="45" s="1"/>
  <c r="EJ45" i="45" s="1"/>
  <c r="EB20" i="45"/>
  <c r="EB18" i="45"/>
  <c r="EB19" i="45" s="1"/>
  <c r="EB21" i="45" s="1"/>
  <c r="DT20" i="45"/>
  <c r="DT47" i="45" s="1"/>
  <c r="DT18" i="45"/>
  <c r="DT19" i="45" s="1"/>
  <c r="DT21" i="45" s="1"/>
  <c r="DT45" i="45" s="1"/>
  <c r="DL20" i="45"/>
  <c r="DL47" i="45" s="1"/>
  <c r="DL18" i="45"/>
  <c r="DL19" i="45" s="1"/>
  <c r="DL21" i="45" s="1"/>
  <c r="DL45" i="45" s="1"/>
  <c r="DD20" i="45"/>
  <c r="DD47" i="45" s="1"/>
  <c r="DD18" i="45"/>
  <c r="DD19" i="45" s="1"/>
  <c r="DD21" i="45" s="1"/>
  <c r="DD45" i="45" s="1"/>
  <c r="CV20" i="45"/>
  <c r="CV47" i="45" s="1"/>
  <c r="CV18" i="45"/>
  <c r="CV19" i="45" s="1"/>
  <c r="CV21" i="45" s="1"/>
  <c r="CV45" i="45" s="1"/>
  <c r="CN20" i="45"/>
  <c r="CN18" i="45"/>
  <c r="CN19" i="45" s="1"/>
  <c r="CN21" i="45" s="1"/>
  <c r="CN45" i="45" s="1"/>
  <c r="CF20" i="45"/>
  <c r="CF47" i="45" s="1"/>
  <c r="CF18" i="45"/>
  <c r="CF19" i="45" s="1"/>
  <c r="CF21" i="45" s="1"/>
  <c r="CF45" i="45" s="1"/>
  <c r="BX20" i="45"/>
  <c r="BX47" i="45" s="1"/>
  <c r="BX18" i="45"/>
  <c r="BX19" i="45" s="1"/>
  <c r="BX21" i="45" s="1"/>
  <c r="BX45" i="45" s="1"/>
  <c r="BP20" i="45"/>
  <c r="BP18" i="45"/>
  <c r="BP19" i="45" s="1"/>
  <c r="BP21" i="45" s="1"/>
  <c r="BH20" i="45"/>
  <c r="BH18" i="45"/>
  <c r="BH19" i="45" s="1"/>
  <c r="BH21" i="45" s="1"/>
  <c r="BH46" i="43"/>
  <c r="BH67" i="43"/>
  <c r="CZ46" i="43"/>
  <c r="CZ67" i="43"/>
  <c r="BT46" i="43"/>
  <c r="BT67" i="43"/>
  <c r="AR46" i="43"/>
  <c r="AR67" i="43"/>
  <c r="AL46" i="43"/>
  <c r="AL67" i="43"/>
  <c r="BI67" i="43"/>
  <c r="AS67" i="43"/>
  <c r="AJ67" i="43"/>
  <c r="BI46" i="43"/>
  <c r="AS46" i="43"/>
  <c r="AJ46" i="43"/>
  <c r="CV67" i="43"/>
  <c r="CN67" i="43"/>
  <c r="CF67" i="43"/>
  <c r="BP67" i="43"/>
  <c r="CV46" i="43"/>
  <c r="CN46" i="43"/>
  <c r="CF46" i="43"/>
  <c r="BP46" i="43"/>
  <c r="AE67" i="43"/>
  <c r="AI18" i="43"/>
  <c r="AI19" i="43" s="1"/>
  <c r="AI21" i="43" s="1"/>
  <c r="AI66" i="43"/>
  <c r="AI68" i="43"/>
  <c r="AI20" i="43"/>
  <c r="BO20" i="43"/>
  <c r="BO18" i="43"/>
  <c r="BO19" i="43" s="1"/>
  <c r="BO21" i="43" s="1"/>
  <c r="BO66" i="43"/>
  <c r="BO68" i="43"/>
  <c r="AQ20" i="43"/>
  <c r="AQ66" i="43"/>
  <c r="AQ68" i="43"/>
  <c r="AQ18" i="43"/>
  <c r="AQ19" i="43" s="1"/>
  <c r="AQ21" i="43" s="1"/>
  <c r="K446" i="40"/>
  <c r="L446" i="40" s="1"/>
  <c r="K258" i="40"/>
  <c r="L258" i="40" s="1"/>
  <c r="K242" i="40"/>
  <c r="L308" i="40"/>
  <c r="K126" i="40"/>
  <c r="K317" i="40"/>
  <c r="L317" i="40" s="1"/>
  <c r="K291" i="40"/>
  <c r="L291" i="40" s="1"/>
  <c r="K277" i="40"/>
  <c r="L277" i="40" s="1"/>
  <c r="K211" i="40"/>
  <c r="L211" i="40" s="1"/>
  <c r="K293" i="40"/>
  <c r="L293" i="40" s="1"/>
  <c r="K190" i="40"/>
  <c r="L190" i="40" s="1"/>
  <c r="K222" i="40"/>
  <c r="L222" i="40" s="1"/>
  <c r="K138" i="40"/>
  <c r="L138" i="40" s="1"/>
  <c r="K114" i="40"/>
  <c r="L114" i="40" s="1"/>
  <c r="K106" i="40"/>
  <c r="L106" i="40" s="1"/>
  <c r="L500" i="40"/>
  <c r="W489" i="40"/>
  <c r="W485" i="40"/>
  <c r="W498" i="40"/>
  <c r="W427" i="40"/>
  <c r="W429" i="40"/>
  <c r="L442" i="40"/>
  <c r="W467" i="40"/>
  <c r="W327" i="40"/>
  <c r="W297" i="40"/>
  <c r="W481" i="40"/>
  <c r="L434" i="40"/>
  <c r="W431" i="40"/>
  <c r="W397" i="40"/>
  <c r="W477" i="40"/>
  <c r="W387" i="40"/>
  <c r="W455" i="40"/>
  <c r="W443" i="40"/>
  <c r="W439" i="40"/>
  <c r="W437" i="40"/>
  <c r="W435" i="40"/>
  <c r="W391" i="40"/>
  <c r="W383" i="40"/>
  <c r="W359" i="40"/>
  <c r="W282" i="40"/>
  <c r="L388" i="40"/>
  <c r="K325" i="40"/>
  <c r="L325" i="40" s="1"/>
  <c r="W213" i="40"/>
  <c r="W286" i="40"/>
  <c r="L250" i="40"/>
  <c r="K354" i="40"/>
  <c r="K346" i="40"/>
  <c r="W225" i="40"/>
  <c r="W219" i="40"/>
  <c r="W249" i="40"/>
  <c r="W231" i="40"/>
  <c r="K266" i="40"/>
  <c r="L266" i="40" s="1"/>
  <c r="W221" i="40"/>
  <c r="W244" i="40"/>
  <c r="W227" i="40"/>
  <c r="W217" i="40"/>
  <c r="W201" i="40"/>
  <c r="L126" i="40"/>
  <c r="W185" i="40"/>
  <c r="W181" i="40"/>
  <c r="W179" i="40"/>
  <c r="W177" i="40"/>
  <c r="W175" i="40"/>
  <c r="W173" i="40"/>
  <c r="BO59" i="47"/>
  <c r="BO44" i="47"/>
  <c r="CK63" i="45"/>
  <c r="DA47" i="45"/>
  <c r="CT47" i="45"/>
  <c r="FF47" i="45"/>
  <c r="GP48" i="45"/>
  <c r="GP63" i="45"/>
  <c r="GP64" i="45" s="1"/>
  <c r="GP65" i="45" s="1"/>
  <c r="BN48" i="45"/>
  <c r="BN63" i="45"/>
  <c r="FK46" i="45"/>
  <c r="FK67" i="45"/>
  <c r="CC47" i="45"/>
  <c r="BF47" i="45"/>
  <c r="BV48" i="45"/>
  <c r="BV63" i="45"/>
  <c r="GT48" i="45"/>
  <c r="GT63" i="45"/>
  <c r="CP48" i="45"/>
  <c r="CP63" i="45"/>
  <c r="CP64" i="45" s="1"/>
  <c r="CP65" i="45" s="1"/>
  <c r="CE48" i="45"/>
  <c r="CE63" i="45"/>
  <c r="CE64" i="45" s="1"/>
  <c r="CE65" i="45" s="1"/>
  <c r="DR47" i="45"/>
  <c r="BR48" i="45"/>
  <c r="CX48" i="45"/>
  <c r="CX63" i="45"/>
  <c r="BU48" i="45"/>
  <c r="BU63" i="45"/>
  <c r="GD48" i="45"/>
  <c r="GD63" i="45"/>
  <c r="BZ48" i="45"/>
  <c r="BZ63" i="45"/>
  <c r="FG46" i="45"/>
  <c r="FG67" i="45"/>
  <c r="FQ46" i="45"/>
  <c r="FQ67" i="45"/>
  <c r="L354" i="40"/>
  <c r="L346" i="40"/>
  <c r="AO191" i="35"/>
  <c r="AO192" i="35" s="1"/>
  <c r="AO193" i="35" s="1"/>
  <c r="AO190" i="35"/>
  <c r="AO185" i="35"/>
  <c r="AO184" i="35"/>
  <c r="AO188" i="35"/>
  <c r="AO183" i="35"/>
  <c r="AO187" i="35" s="1"/>
  <c r="AO182" i="35"/>
  <c r="AO186" i="35" s="1"/>
  <c r="AN182" i="35"/>
  <c r="AN183" i="35" s="1"/>
  <c r="AN184" i="35" s="1"/>
  <c r="AN185" i="35" s="1"/>
  <c r="AO170" i="35"/>
  <c r="AO171" i="35" s="1"/>
  <c r="AO172" i="35" s="1"/>
  <c r="AO169" i="35"/>
  <c r="AO164" i="35"/>
  <c r="AO163" i="35"/>
  <c r="AO167" i="35" s="1"/>
  <c r="AO162" i="35"/>
  <c r="AO166" i="35" s="1"/>
  <c r="AO161" i="35"/>
  <c r="AO165" i="35" s="1"/>
  <c r="AN161" i="35"/>
  <c r="AN162" i="35" s="1"/>
  <c r="AN163" i="35" s="1"/>
  <c r="AN164" i="35" s="1"/>
  <c r="AO149" i="35"/>
  <c r="AO150" i="35" s="1"/>
  <c r="AO151" i="35" s="1"/>
  <c r="AO148" i="35"/>
  <c r="AX146" i="35"/>
  <c r="AW146" i="35"/>
  <c r="AX145" i="35"/>
  <c r="AW145" i="35"/>
  <c r="AX144" i="35"/>
  <c r="AW144" i="35"/>
  <c r="AX143" i="35"/>
  <c r="AW143" i="35"/>
  <c r="AO143" i="35"/>
  <c r="AX142" i="35"/>
  <c r="AW142" i="35"/>
  <c r="AO142" i="35"/>
  <c r="AO146" i="35" s="1"/>
  <c r="AX141" i="35"/>
  <c r="AW141" i="35"/>
  <c r="AO141" i="35"/>
  <c r="AO145" i="35" s="1"/>
  <c r="AO140" i="35"/>
  <c r="AO144" i="35" s="1"/>
  <c r="AN140" i="35"/>
  <c r="AN141" i="35" s="1"/>
  <c r="AN142" i="35" s="1"/>
  <c r="AN143" i="35" s="1"/>
  <c r="AO128" i="35"/>
  <c r="AO129" i="35" s="1"/>
  <c r="AO130" i="35" s="1"/>
  <c r="AO127" i="35"/>
  <c r="AO122" i="35"/>
  <c r="AO121" i="35"/>
  <c r="AO125" i="35" s="1"/>
  <c r="AO120" i="35"/>
  <c r="AO124" i="35" s="1"/>
  <c r="AO119" i="35"/>
  <c r="AO123" i="35" s="1"/>
  <c r="AN119" i="35"/>
  <c r="AN120" i="35" s="1"/>
  <c r="AN121" i="35" s="1"/>
  <c r="AN122" i="35" s="1"/>
  <c r="AB102" i="35"/>
  <c r="AB103" i="35" s="1"/>
  <c r="AB104" i="35" s="1"/>
  <c r="AB105" i="35" s="1"/>
  <c r="AB106" i="35" s="1"/>
  <c r="AB107" i="35" s="1"/>
  <c r="AB108" i="35" s="1"/>
  <c r="AB109" i="35" s="1"/>
  <c r="AB110" i="35" s="1"/>
  <c r="AB111" i="35" s="1"/>
  <c r="N16" i="33" s="1"/>
  <c r="W100" i="35"/>
  <c r="V100" i="35"/>
  <c r="AB91" i="35"/>
  <c r="AB92" i="35" s="1"/>
  <c r="AB93" i="35" s="1"/>
  <c r="AB94" i="35" s="1"/>
  <c r="AB95" i="35" s="1"/>
  <c r="AB96" i="35" s="1"/>
  <c r="AB97" i="35" s="1"/>
  <c r="AB98" i="35" s="1"/>
  <c r="AB99" i="35" s="1"/>
  <c r="AB100" i="35" s="1"/>
  <c r="W88" i="35"/>
  <c r="W89" i="35" s="1"/>
  <c r="V88" i="35"/>
  <c r="V89" i="35" s="1"/>
  <c r="W87" i="35"/>
  <c r="V87" i="35"/>
  <c r="W86" i="35"/>
  <c r="V86" i="35"/>
  <c r="W85" i="35"/>
  <c r="V85" i="35"/>
  <c r="W84" i="35"/>
  <c r="V84" i="35"/>
  <c r="W83" i="35"/>
  <c r="V83" i="35"/>
  <c r="W82" i="35"/>
  <c r="V82" i="35"/>
  <c r="W81" i="35"/>
  <c r="V81" i="35"/>
  <c r="AB80" i="35"/>
  <c r="AB81" i="35" s="1"/>
  <c r="AB82" i="35" s="1"/>
  <c r="AB83" i="35" s="1"/>
  <c r="AB84" i="35" s="1"/>
  <c r="AB85" i="35" s="1"/>
  <c r="AB86" i="35" s="1"/>
  <c r="AB87" i="35" s="1"/>
  <c r="AB88" i="35" s="1"/>
  <c r="AB89" i="35" s="1"/>
  <c r="W80" i="35"/>
  <c r="V80" i="35"/>
  <c r="W79" i="35"/>
  <c r="V79" i="35"/>
  <c r="W78" i="35"/>
  <c r="V78" i="35"/>
  <c r="AB69" i="35"/>
  <c r="AB70" i="35" s="1"/>
  <c r="AB71" i="35" s="1"/>
  <c r="AB72" i="35" s="1"/>
  <c r="AB73" i="35" s="1"/>
  <c r="AB74" i="35" s="1"/>
  <c r="AB75" i="35" s="1"/>
  <c r="AB76" i="35" s="1"/>
  <c r="AB77" i="35" s="1"/>
  <c r="AB78" i="35" s="1"/>
  <c r="DR48" i="45"/>
  <c r="DR63" i="45"/>
  <c r="CC48" i="45"/>
  <c r="CC63" i="45"/>
  <c r="CT48" i="45"/>
  <c r="CT63" i="45"/>
  <c r="GD64" i="45"/>
  <c r="GD65" i="45" s="1"/>
  <c r="GT65" i="45"/>
  <c r="GT64" i="45"/>
  <c r="BF48" i="45"/>
  <c r="BF63" i="45"/>
  <c r="DA48" i="45"/>
  <c r="DA63" i="45"/>
  <c r="BU65" i="45"/>
  <c r="BU64" i="45"/>
  <c r="FF48" i="45"/>
  <c r="FF63" i="45"/>
  <c r="DA64" i="45"/>
  <c r="I35" i="75"/>
  <c r="I39" i="75" s="1"/>
  <c r="J35" i="75"/>
  <c r="K35" i="75"/>
  <c r="L35" i="75"/>
  <c r="M35" i="75"/>
  <c r="N35" i="75"/>
  <c r="N39" i="75"/>
  <c r="O35" i="75"/>
  <c r="P35" i="75"/>
  <c r="Q35" i="75"/>
  <c r="R35" i="75"/>
  <c r="S35" i="75"/>
  <c r="T35" i="75"/>
  <c r="U35" i="75"/>
  <c r="V35" i="75"/>
  <c r="W35" i="75"/>
  <c r="X35" i="75"/>
  <c r="Y35" i="75"/>
  <c r="Z35" i="75"/>
  <c r="AA35" i="75"/>
  <c r="AA39" i="75" s="1"/>
  <c r="AA40" i="75" s="1"/>
  <c r="I36" i="75"/>
  <c r="J36" i="75"/>
  <c r="J38" i="75"/>
  <c r="K36" i="75"/>
  <c r="K38" i="75"/>
  <c r="L36" i="75"/>
  <c r="M36" i="75"/>
  <c r="N36" i="75"/>
  <c r="N38" i="75" s="1"/>
  <c r="O36" i="75"/>
  <c r="O38" i="75" s="1"/>
  <c r="P36" i="75"/>
  <c r="Q36" i="75"/>
  <c r="Q38" i="75" s="1"/>
  <c r="R36" i="75"/>
  <c r="R38" i="75"/>
  <c r="R40" i="75" s="1"/>
  <c r="S36" i="75"/>
  <c r="S38" i="75"/>
  <c r="T36" i="75"/>
  <c r="U36" i="75"/>
  <c r="U38" i="75" s="1"/>
  <c r="V36" i="75"/>
  <c r="W36" i="75"/>
  <c r="W38" i="75" s="1"/>
  <c r="W40" i="75" s="1"/>
  <c r="X36" i="75"/>
  <c r="Y36" i="75"/>
  <c r="Y38" i="75" s="1"/>
  <c r="Z36" i="75"/>
  <c r="Z38" i="75"/>
  <c r="AA36" i="75"/>
  <c r="AA38" i="75"/>
  <c r="I37" i="75"/>
  <c r="J37" i="75"/>
  <c r="J39" i="75" s="1"/>
  <c r="K37" i="75"/>
  <c r="L37" i="75"/>
  <c r="L39" i="75" s="1"/>
  <c r="M37" i="75"/>
  <c r="N37" i="75"/>
  <c r="O37" i="75"/>
  <c r="O39" i="75"/>
  <c r="P37" i="75"/>
  <c r="P39" i="75"/>
  <c r="Q37" i="75"/>
  <c r="Q39" i="75" s="1"/>
  <c r="R37" i="75"/>
  <c r="S37" i="75"/>
  <c r="S39" i="75" s="1"/>
  <c r="S40" i="75" s="1"/>
  <c r="T37" i="75"/>
  <c r="U37" i="75"/>
  <c r="U39" i="75" s="1"/>
  <c r="V37" i="75"/>
  <c r="W37" i="75"/>
  <c r="W39" i="75" s="1"/>
  <c r="X37" i="75"/>
  <c r="X39" i="75" s="1"/>
  <c r="Y37" i="75"/>
  <c r="Z37" i="75"/>
  <c r="AA37" i="75"/>
  <c r="I38" i="75"/>
  <c r="L38" i="75"/>
  <c r="M38" i="75"/>
  <c r="P38" i="75"/>
  <c r="T38" i="75"/>
  <c r="V38" i="75"/>
  <c r="X38" i="75"/>
  <c r="R39" i="75"/>
  <c r="I45" i="75"/>
  <c r="I44" i="75" s="1"/>
  <c r="J45" i="75"/>
  <c r="K45" i="75"/>
  <c r="K44" i="75" s="1"/>
  <c r="L45" i="75"/>
  <c r="M45" i="75"/>
  <c r="N45" i="75"/>
  <c r="O45" i="75"/>
  <c r="O44" i="75" s="1"/>
  <c r="P45" i="75"/>
  <c r="Q45" i="75"/>
  <c r="Q44" i="75" s="1"/>
  <c r="R45" i="75"/>
  <c r="S45" i="75"/>
  <c r="S44" i="75" s="1"/>
  <c r="T45" i="75"/>
  <c r="U45" i="75"/>
  <c r="V45" i="75"/>
  <c r="W45" i="75"/>
  <c r="X45" i="75"/>
  <c r="X44" i="75" s="1"/>
  <c r="Y45" i="75"/>
  <c r="Z45" i="75"/>
  <c r="AA45" i="75"/>
  <c r="AA44" i="75" s="1"/>
  <c r="I46" i="75"/>
  <c r="J46" i="75"/>
  <c r="J44" i="75" s="1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W44" i="75" s="1"/>
  <c r="X46" i="75"/>
  <c r="Y46" i="75"/>
  <c r="Z46" i="75"/>
  <c r="AA46" i="75"/>
  <c r="H46" i="75"/>
  <c r="H45" i="75"/>
  <c r="P44" i="75"/>
  <c r="U44" i="75"/>
  <c r="M44" i="75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9" i="52"/>
  <c r="K89" i="52" s="1"/>
  <c r="L89" i="52" s="1"/>
  <c r="I90" i="52"/>
  <c r="H10" i="45"/>
  <c r="H11" i="45" s="1"/>
  <c r="V52" i="35"/>
  <c r="W52" i="35"/>
  <c r="V53" i="35"/>
  <c r="W53" i="35"/>
  <c r="V54" i="35"/>
  <c r="W54" i="35"/>
  <c r="V55" i="35"/>
  <c r="V56" i="35" s="1"/>
  <c r="W55" i="35"/>
  <c r="W56" i="35" s="1"/>
  <c r="W51" i="35"/>
  <c r="V51" i="35"/>
  <c r="V47" i="35"/>
  <c r="W47" i="35"/>
  <c r="V48" i="35"/>
  <c r="W48" i="35"/>
  <c r="V49" i="35"/>
  <c r="W49" i="35"/>
  <c r="V50" i="35"/>
  <c r="W50" i="35"/>
  <c r="W46" i="35"/>
  <c r="V46" i="35"/>
  <c r="I3" i="35"/>
  <c r="H3" i="35"/>
  <c r="G3" i="35"/>
  <c r="F3" i="35"/>
  <c r="E3" i="35"/>
  <c r="D3" i="35"/>
  <c r="C3" i="35"/>
  <c r="B3" i="35"/>
  <c r="F18" i="76"/>
  <c r="F16" i="76"/>
  <c r="F14" i="76"/>
  <c r="I15" i="76"/>
  <c r="D6" i="76"/>
  <c r="D5" i="76"/>
  <c r="D4" i="76"/>
  <c r="Q28" i="57"/>
  <c r="Q27" i="57"/>
  <c r="Q6" i="57"/>
  <c r="Q7" i="57"/>
  <c r="Q8" i="57"/>
  <c r="Q9" i="57"/>
  <c r="Q10" i="57"/>
  <c r="Q11" i="57"/>
  <c r="Q12" i="57"/>
  <c r="Q13" i="57"/>
  <c r="Q14" i="57"/>
  <c r="Q15" i="57"/>
  <c r="Q16" i="57"/>
  <c r="Q17" i="57"/>
  <c r="Q18" i="57"/>
  <c r="Q19" i="57"/>
  <c r="Q20" i="57"/>
  <c r="Q21" i="57"/>
  <c r="Q22" i="57"/>
  <c r="Q23" i="57"/>
  <c r="Q24" i="57"/>
  <c r="Q25" i="57"/>
  <c r="Q26" i="57"/>
  <c r="Q5" i="57"/>
  <c r="E36" i="57"/>
  <c r="I447" i="37"/>
  <c r="J447" i="37"/>
  <c r="I448" i="37"/>
  <c r="J448" i="37"/>
  <c r="I449" i="37"/>
  <c r="J449" i="37"/>
  <c r="I450" i="37"/>
  <c r="J450" i="37"/>
  <c r="I451" i="37"/>
  <c r="J451" i="37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86" i="74" s="1"/>
  <c r="O466" i="37"/>
  <c r="M86" i="74" s="1"/>
  <c r="O444" i="37"/>
  <c r="L444" i="61"/>
  <c r="L465" i="37" s="1"/>
  <c r="K444" i="61"/>
  <c r="K465" i="37" s="1"/>
  <c r="M465" i="37" s="1"/>
  <c r="N465" i="37" s="1"/>
  <c r="L443" i="61"/>
  <c r="L464" i="37" s="1"/>
  <c r="K443" i="61"/>
  <c r="K464" i="37" s="1"/>
  <c r="L442" i="61"/>
  <c r="L463" i="37" s="1"/>
  <c r="K442" i="61"/>
  <c r="K463" i="37" s="1"/>
  <c r="L441" i="61"/>
  <c r="L462" i="37" s="1"/>
  <c r="K441" i="61"/>
  <c r="K462" i="37" s="1"/>
  <c r="L440" i="61"/>
  <c r="L461" i="37" s="1"/>
  <c r="K440" i="61"/>
  <c r="K461" i="37" s="1"/>
  <c r="M461" i="37" s="1"/>
  <c r="N461" i="37" s="1"/>
  <c r="L439" i="61"/>
  <c r="L460" i="37" s="1"/>
  <c r="K439" i="61"/>
  <c r="K460" i="37" s="1"/>
  <c r="M460" i="37" s="1"/>
  <c r="N460" i="37" s="1"/>
  <c r="L438" i="61"/>
  <c r="L459" i="37" s="1"/>
  <c r="K438" i="61"/>
  <c r="K459" i="37" s="1"/>
  <c r="L437" i="61"/>
  <c r="L458" i="37" s="1"/>
  <c r="K437" i="61"/>
  <c r="K458" i="37" s="1"/>
  <c r="L436" i="61"/>
  <c r="L457" i="37" s="1"/>
  <c r="K436" i="61"/>
  <c r="K457" i="37" s="1"/>
  <c r="M457" i="37" s="1"/>
  <c r="N457" i="37" s="1"/>
  <c r="L435" i="61"/>
  <c r="L456" i="37" s="1"/>
  <c r="K435" i="61"/>
  <c r="K456" i="37" s="1"/>
  <c r="M456" i="37" s="1"/>
  <c r="N456" i="37" s="1"/>
  <c r="L434" i="61"/>
  <c r="L455" i="37" s="1"/>
  <c r="K434" i="61"/>
  <c r="K455" i="37" s="1"/>
  <c r="M455" i="37" s="1"/>
  <c r="N455" i="37" s="1"/>
  <c r="L433" i="61"/>
  <c r="L454" i="37" s="1"/>
  <c r="K433" i="61"/>
  <c r="K454" i="37" s="1"/>
  <c r="M454" i="37" s="1"/>
  <c r="N454" i="37" s="1"/>
  <c r="L432" i="61"/>
  <c r="L453" i="37"/>
  <c r="K432" i="61"/>
  <c r="K453" i="37"/>
  <c r="L431" i="61"/>
  <c r="L452" i="37" s="1"/>
  <c r="K431" i="61"/>
  <c r="K452" i="37" s="1"/>
  <c r="L430" i="61"/>
  <c r="L451" i="37" s="1"/>
  <c r="K430" i="61"/>
  <c r="K451" i="37" s="1"/>
  <c r="L429" i="61"/>
  <c r="L450" i="37"/>
  <c r="K429" i="61"/>
  <c r="K450" i="37"/>
  <c r="M450" i="37" s="1"/>
  <c r="N450" i="37" s="1"/>
  <c r="L428" i="61"/>
  <c r="L449" i="37" s="1"/>
  <c r="K428" i="61"/>
  <c r="K449" i="37" s="1"/>
  <c r="L427" i="61"/>
  <c r="L448" i="37" s="1"/>
  <c r="K427" i="61"/>
  <c r="K448" i="37" s="1"/>
  <c r="L426" i="61"/>
  <c r="L447" i="37" s="1"/>
  <c r="K426" i="61"/>
  <c r="K447" i="37" s="1"/>
  <c r="M447" i="37" s="1"/>
  <c r="N447" i="37" s="1"/>
  <c r="L425" i="61"/>
  <c r="L446" i="37" s="1"/>
  <c r="M446" i="37" s="1"/>
  <c r="K425" i="61"/>
  <c r="K446" i="37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G21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Z20" i="75"/>
  <c r="AA20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I26" i="75"/>
  <c r="I41" i="75" s="1"/>
  <c r="J26" i="75"/>
  <c r="J41" i="75" s="1"/>
  <c r="K26" i="75"/>
  <c r="K41" i="75"/>
  <c r="L26" i="75"/>
  <c r="L41" i="75" s="1"/>
  <c r="M26" i="75"/>
  <c r="M41" i="75" s="1"/>
  <c r="N26" i="75"/>
  <c r="N41" i="75" s="1"/>
  <c r="O26" i="75"/>
  <c r="O41" i="75" s="1"/>
  <c r="P26" i="75"/>
  <c r="Q26" i="75"/>
  <c r="Q41" i="75" s="1"/>
  <c r="R26" i="75"/>
  <c r="R41" i="75" s="1"/>
  <c r="S26" i="75"/>
  <c r="S41" i="75"/>
  <c r="T26" i="75"/>
  <c r="T41" i="75" s="1"/>
  <c r="U26" i="75"/>
  <c r="U41" i="75" s="1"/>
  <c r="V26" i="75"/>
  <c r="V41" i="75" s="1"/>
  <c r="W26" i="75"/>
  <c r="W41" i="75" s="1"/>
  <c r="X26" i="75"/>
  <c r="X41" i="75" s="1"/>
  <c r="Y26" i="75"/>
  <c r="Y41" i="75" s="1"/>
  <c r="Z26" i="75"/>
  <c r="Z41" i="75" s="1"/>
  <c r="AA26" i="75"/>
  <c r="AA41" i="75"/>
  <c r="H26" i="75"/>
  <c r="H41" i="75" s="1"/>
  <c r="H25" i="75"/>
  <c r="H23" i="75"/>
  <c r="G24" i="75"/>
  <c r="G25" i="75" s="1"/>
  <c r="H20" i="75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H37" i="75"/>
  <c r="H36" i="75"/>
  <c r="H38" i="75" s="1"/>
  <c r="H35" i="75"/>
  <c r="I90" i="74"/>
  <c r="C90" i="74"/>
  <c r="I89" i="74"/>
  <c r="C89" i="74"/>
  <c r="I88" i="74"/>
  <c r="C88" i="74"/>
  <c r="K85" i="74"/>
  <c r="N75" i="74"/>
  <c r="M75" i="74"/>
  <c r="I74" i="74"/>
  <c r="H74" i="74"/>
  <c r="C74" i="74"/>
  <c r="I73" i="74"/>
  <c r="H73" i="74"/>
  <c r="C73" i="74"/>
  <c r="I72" i="74"/>
  <c r="H72" i="74"/>
  <c r="C72" i="74"/>
  <c r="I56" i="74"/>
  <c r="H56" i="74"/>
  <c r="C56" i="74"/>
  <c r="I55" i="74"/>
  <c r="H55" i="74"/>
  <c r="C55" i="74"/>
  <c r="N49" i="74"/>
  <c r="M49" i="74"/>
  <c r="I48" i="74"/>
  <c r="H48" i="74"/>
  <c r="V48" i="74" s="1"/>
  <c r="W48" i="74" s="1"/>
  <c r="C48" i="74"/>
  <c r="Q48" i="74" s="1"/>
  <c r="P47" i="74"/>
  <c r="I47" i="74"/>
  <c r="H47" i="74"/>
  <c r="V47" i="74" s="1"/>
  <c r="W47" i="74" s="1"/>
  <c r="C47" i="74"/>
  <c r="Q47" i="74" s="1"/>
  <c r="P46" i="74"/>
  <c r="I46" i="74"/>
  <c r="H46" i="74"/>
  <c r="V46" i="74" s="1"/>
  <c r="W46" i="74" s="1"/>
  <c r="C46" i="74"/>
  <c r="Q46" i="74" s="1"/>
  <c r="P45" i="74"/>
  <c r="I45" i="74"/>
  <c r="H45" i="74"/>
  <c r="V45" i="74" s="1"/>
  <c r="W45" i="74" s="1"/>
  <c r="C45" i="74"/>
  <c r="Q45" i="74" s="1"/>
  <c r="P44" i="74"/>
  <c r="I44" i="74"/>
  <c r="H44" i="74"/>
  <c r="V44" i="74" s="1"/>
  <c r="W44" i="74" s="1"/>
  <c r="C44" i="74"/>
  <c r="Q44" i="74" s="1"/>
  <c r="P43" i="74"/>
  <c r="I43" i="74"/>
  <c r="H43" i="74"/>
  <c r="V43" i="74" s="1"/>
  <c r="W43" i="74" s="1"/>
  <c r="C43" i="74"/>
  <c r="Q43" i="74" s="1"/>
  <c r="P42" i="74"/>
  <c r="I42" i="74"/>
  <c r="H42" i="74"/>
  <c r="V42" i="74" s="1"/>
  <c r="W42" i="74" s="1"/>
  <c r="C42" i="74"/>
  <c r="Q42" i="74" s="1"/>
  <c r="P41" i="74"/>
  <c r="I41" i="74"/>
  <c r="H41" i="74"/>
  <c r="V41" i="74" s="1"/>
  <c r="W41" i="74" s="1"/>
  <c r="C41" i="74"/>
  <c r="Q41" i="74" s="1"/>
  <c r="P40" i="74"/>
  <c r="I40" i="74"/>
  <c r="H40" i="74"/>
  <c r="V40" i="74" s="1"/>
  <c r="W40" i="74" s="1"/>
  <c r="C40" i="74"/>
  <c r="Q40" i="74" s="1"/>
  <c r="P39" i="74"/>
  <c r="I39" i="74"/>
  <c r="H39" i="74"/>
  <c r="V39" i="74" s="1"/>
  <c r="W39" i="74" s="1"/>
  <c r="C39" i="74"/>
  <c r="Q39" i="74" s="1"/>
  <c r="P38" i="74"/>
  <c r="I38" i="74"/>
  <c r="H38" i="74"/>
  <c r="V38" i="74" s="1"/>
  <c r="W38" i="74" s="1"/>
  <c r="C38" i="74"/>
  <c r="Q38" i="74" s="1"/>
  <c r="P37" i="74"/>
  <c r="I37" i="74"/>
  <c r="H37" i="74"/>
  <c r="V37" i="74" s="1"/>
  <c r="W37" i="74" s="1"/>
  <c r="C37" i="74"/>
  <c r="Q37" i="74" s="1"/>
  <c r="P36" i="74"/>
  <c r="I36" i="74"/>
  <c r="H36" i="74"/>
  <c r="V36" i="74" s="1"/>
  <c r="C36" i="74"/>
  <c r="Q36" i="74" s="1"/>
  <c r="P35" i="74"/>
  <c r="I35" i="74"/>
  <c r="H35" i="74"/>
  <c r="V35" i="74" s="1"/>
  <c r="W35" i="74" s="1"/>
  <c r="C35" i="74"/>
  <c r="Q35" i="74" s="1"/>
  <c r="P34" i="74"/>
  <c r="I34" i="74"/>
  <c r="H34" i="74"/>
  <c r="V34" i="74" s="1"/>
  <c r="W34" i="74" s="1"/>
  <c r="C34" i="74"/>
  <c r="Q34" i="74" s="1"/>
  <c r="P33" i="74"/>
  <c r="I33" i="74"/>
  <c r="H33" i="74"/>
  <c r="V33" i="74" s="1"/>
  <c r="W33" i="74" s="1"/>
  <c r="C33" i="74"/>
  <c r="Q33" i="74" s="1"/>
  <c r="P32" i="74"/>
  <c r="I32" i="74"/>
  <c r="H32" i="74"/>
  <c r="V32" i="74" s="1"/>
  <c r="W32" i="74" s="1"/>
  <c r="C32" i="74"/>
  <c r="Q32" i="74" s="1"/>
  <c r="P31" i="74"/>
  <c r="I31" i="74"/>
  <c r="H31" i="74"/>
  <c r="V31" i="74" s="1"/>
  <c r="W31" i="74" s="1"/>
  <c r="C31" i="74"/>
  <c r="Q31" i="74" s="1"/>
  <c r="P30" i="74"/>
  <c r="I30" i="74"/>
  <c r="H30" i="74"/>
  <c r="V30" i="74" s="1"/>
  <c r="W30" i="74" s="1"/>
  <c r="C30" i="74"/>
  <c r="Q30" i="74" s="1"/>
  <c r="P29" i="74"/>
  <c r="I29" i="74"/>
  <c r="H29" i="74"/>
  <c r="V29" i="74" s="1"/>
  <c r="W29" i="74" s="1"/>
  <c r="C29" i="74"/>
  <c r="Q29" i="74" s="1"/>
  <c r="P28" i="74"/>
  <c r="I28" i="74"/>
  <c r="H28" i="74"/>
  <c r="V28" i="74" s="1"/>
  <c r="W28" i="74" s="1"/>
  <c r="C28" i="74"/>
  <c r="Q28" i="74" s="1"/>
  <c r="P27" i="74"/>
  <c r="I27" i="74"/>
  <c r="H27" i="74"/>
  <c r="V27" i="74" s="1"/>
  <c r="W27" i="74" s="1"/>
  <c r="C27" i="74"/>
  <c r="Q27" i="74" s="1"/>
  <c r="P26" i="74"/>
  <c r="I26" i="74"/>
  <c r="H26" i="74"/>
  <c r="V26" i="74" s="1"/>
  <c r="W26" i="74" s="1"/>
  <c r="C26" i="74"/>
  <c r="Q26" i="74" s="1"/>
  <c r="P25" i="74"/>
  <c r="I25" i="74"/>
  <c r="H25" i="74"/>
  <c r="V25" i="74" s="1"/>
  <c r="W25" i="74" s="1"/>
  <c r="C25" i="74"/>
  <c r="Q25" i="74" s="1"/>
  <c r="P24" i="74"/>
  <c r="I24" i="74"/>
  <c r="H24" i="74"/>
  <c r="V24" i="74" s="1"/>
  <c r="W24" i="74" s="1"/>
  <c r="C24" i="74"/>
  <c r="Q24" i="74" s="1"/>
  <c r="P23" i="74"/>
  <c r="I23" i="74"/>
  <c r="H23" i="74"/>
  <c r="V23" i="74" s="1"/>
  <c r="W23" i="74" s="1"/>
  <c r="C23" i="74"/>
  <c r="Q23" i="74" s="1"/>
  <c r="P22" i="74"/>
  <c r="I22" i="74"/>
  <c r="H22" i="74"/>
  <c r="V22" i="74" s="1"/>
  <c r="W22" i="74" s="1"/>
  <c r="C22" i="74"/>
  <c r="Q22" i="74" s="1"/>
  <c r="P21" i="74"/>
  <c r="I21" i="74"/>
  <c r="H21" i="74"/>
  <c r="V21" i="74" s="1"/>
  <c r="W21" i="74" s="1"/>
  <c r="C21" i="74"/>
  <c r="Q21" i="74" s="1"/>
  <c r="P20" i="74"/>
  <c r="I20" i="74"/>
  <c r="H20" i="74"/>
  <c r="V20" i="74" s="1"/>
  <c r="C20" i="74"/>
  <c r="Q20" i="74" s="1"/>
  <c r="P19" i="74"/>
  <c r="I19" i="74"/>
  <c r="H19" i="74"/>
  <c r="V19" i="74" s="1"/>
  <c r="W19" i="74" s="1"/>
  <c r="C19" i="74"/>
  <c r="Q19" i="74" s="1"/>
  <c r="P18" i="74"/>
  <c r="I18" i="74"/>
  <c r="H18" i="74"/>
  <c r="V18" i="74" s="1"/>
  <c r="W18" i="74" s="1"/>
  <c r="C18" i="74"/>
  <c r="Q18" i="74" s="1"/>
  <c r="P17" i="74"/>
  <c r="I17" i="74"/>
  <c r="H17" i="74"/>
  <c r="V17" i="74" s="1"/>
  <c r="W17" i="74" s="1"/>
  <c r="C17" i="74"/>
  <c r="Q17" i="74" s="1"/>
  <c r="P16" i="74"/>
  <c r="I16" i="74"/>
  <c r="H16" i="74"/>
  <c r="V16" i="74" s="1"/>
  <c r="W16" i="74" s="1"/>
  <c r="C16" i="74"/>
  <c r="Q16" i="74" s="1"/>
  <c r="P15" i="74"/>
  <c r="I15" i="74"/>
  <c r="H15" i="74"/>
  <c r="V15" i="74" s="1"/>
  <c r="W15" i="74" s="1"/>
  <c r="C15" i="74"/>
  <c r="Q15" i="74" s="1"/>
  <c r="P14" i="74"/>
  <c r="I14" i="74"/>
  <c r="H14" i="74"/>
  <c r="V14" i="74" s="1"/>
  <c r="W14" i="74" s="1"/>
  <c r="C14" i="74"/>
  <c r="Q14" i="74" s="1"/>
  <c r="P13" i="74"/>
  <c r="I13" i="74"/>
  <c r="H13" i="74"/>
  <c r="V13" i="74" s="1"/>
  <c r="W13" i="74" s="1"/>
  <c r="C13" i="74"/>
  <c r="Q13" i="74" s="1"/>
  <c r="P12" i="74"/>
  <c r="I12" i="74"/>
  <c r="H12" i="74"/>
  <c r="V12" i="74" s="1"/>
  <c r="W12" i="74" s="1"/>
  <c r="C12" i="74"/>
  <c r="Q12" i="74" s="1"/>
  <c r="P11" i="74"/>
  <c r="I11" i="74"/>
  <c r="H11" i="74"/>
  <c r="V11" i="74" s="1"/>
  <c r="W11" i="74" s="1"/>
  <c r="C11" i="74"/>
  <c r="Q11" i="74" s="1"/>
  <c r="P10" i="74"/>
  <c r="I10" i="74"/>
  <c r="H10" i="74"/>
  <c r="V10" i="74" s="1"/>
  <c r="W10" i="74" s="1"/>
  <c r="C10" i="74"/>
  <c r="Q10" i="74" s="1"/>
  <c r="P9" i="74"/>
  <c r="I9" i="74"/>
  <c r="H9" i="74"/>
  <c r="V9" i="74" s="1"/>
  <c r="W9" i="74" s="1"/>
  <c r="C9" i="74"/>
  <c r="Q9" i="74" s="1"/>
  <c r="P8" i="74"/>
  <c r="I8" i="74"/>
  <c r="H8" i="74"/>
  <c r="V8" i="74" s="1"/>
  <c r="W8" i="74" s="1"/>
  <c r="C8" i="74"/>
  <c r="Q8" i="74" s="1"/>
  <c r="P7" i="74"/>
  <c r="P2" i="74"/>
  <c r="J107" i="73"/>
  <c r="J90" i="74" s="1"/>
  <c r="K90" i="74" s="1"/>
  <c r="L90" i="74" s="1"/>
  <c r="J106" i="73"/>
  <c r="J89" i="74" s="1"/>
  <c r="J105" i="73"/>
  <c r="J88" i="74" s="1"/>
  <c r="J93" i="73"/>
  <c r="J92" i="73"/>
  <c r="J91" i="73"/>
  <c r="J79" i="73"/>
  <c r="J74" i="74" s="1"/>
  <c r="J78" i="73"/>
  <c r="J73" i="74" s="1"/>
  <c r="J77" i="73"/>
  <c r="J72" i="74" s="1"/>
  <c r="K72" i="74" s="1"/>
  <c r="L72" i="74" s="1"/>
  <c r="J61" i="73"/>
  <c r="J56" i="74" s="1"/>
  <c r="J60" i="73"/>
  <c r="J55" i="74" s="1"/>
  <c r="J48" i="73"/>
  <c r="J48" i="74" s="1"/>
  <c r="K48" i="74" s="1"/>
  <c r="L48" i="74" s="1"/>
  <c r="J47" i="73"/>
  <c r="J47" i="74" s="1"/>
  <c r="K47" i="74" s="1"/>
  <c r="L47" i="74" s="1"/>
  <c r="J46" i="73"/>
  <c r="J46" i="74" s="1"/>
  <c r="J45" i="73"/>
  <c r="J45" i="74" s="1"/>
  <c r="K45" i="74" s="1"/>
  <c r="L45" i="74" s="1"/>
  <c r="J44" i="73"/>
  <c r="J44" i="74" s="1"/>
  <c r="J43" i="73"/>
  <c r="J43" i="74" s="1"/>
  <c r="J42" i="73"/>
  <c r="J42" i="74" s="1"/>
  <c r="J41" i="73"/>
  <c r="J41" i="74" s="1"/>
  <c r="J40" i="73"/>
  <c r="J40" i="74" s="1"/>
  <c r="K40" i="74" s="1"/>
  <c r="L40" i="74" s="1"/>
  <c r="J39" i="73"/>
  <c r="J39" i="74" s="1"/>
  <c r="K39" i="74" s="1"/>
  <c r="L39" i="74" s="1"/>
  <c r="J38" i="73"/>
  <c r="J38" i="74" s="1"/>
  <c r="J37" i="73"/>
  <c r="J37" i="74" s="1"/>
  <c r="K37" i="74" s="1"/>
  <c r="L37" i="74" s="1"/>
  <c r="J36" i="73"/>
  <c r="J36" i="74" s="1"/>
  <c r="J35" i="73"/>
  <c r="J35" i="74" s="1"/>
  <c r="J34" i="73"/>
  <c r="J34" i="74" s="1"/>
  <c r="J33" i="73"/>
  <c r="J33" i="74" s="1"/>
  <c r="J32" i="73"/>
  <c r="J32" i="74" s="1"/>
  <c r="K32" i="74" s="1"/>
  <c r="L32" i="74" s="1"/>
  <c r="J31" i="73"/>
  <c r="J31" i="74" s="1"/>
  <c r="K31" i="74" s="1"/>
  <c r="L31" i="74" s="1"/>
  <c r="J30" i="73"/>
  <c r="J30" i="74" s="1"/>
  <c r="J29" i="73"/>
  <c r="J29" i="74" s="1"/>
  <c r="K29" i="74" s="1"/>
  <c r="L29" i="74" s="1"/>
  <c r="J28" i="73"/>
  <c r="J28" i="74" s="1"/>
  <c r="J27" i="73"/>
  <c r="J27" i="74" s="1"/>
  <c r="J26" i="73"/>
  <c r="J26" i="74" s="1"/>
  <c r="J25" i="73"/>
  <c r="J25" i="74" s="1"/>
  <c r="J24" i="73"/>
  <c r="J24" i="74" s="1"/>
  <c r="K24" i="74" s="1"/>
  <c r="L24" i="74" s="1"/>
  <c r="J23" i="73"/>
  <c r="J23" i="74" s="1"/>
  <c r="K23" i="74" s="1"/>
  <c r="L23" i="74" s="1"/>
  <c r="J22" i="73"/>
  <c r="J22" i="74" s="1"/>
  <c r="J21" i="73"/>
  <c r="J21" i="74" s="1"/>
  <c r="K21" i="74" s="1"/>
  <c r="L21" i="74" s="1"/>
  <c r="J20" i="73"/>
  <c r="J20" i="74" s="1"/>
  <c r="J19" i="73"/>
  <c r="J19" i="74" s="1"/>
  <c r="J18" i="73"/>
  <c r="J18" i="74" s="1"/>
  <c r="J17" i="73"/>
  <c r="J17" i="74" s="1"/>
  <c r="J16" i="73"/>
  <c r="J16" i="74" s="1"/>
  <c r="K16" i="74" s="1"/>
  <c r="L16" i="74" s="1"/>
  <c r="J15" i="73"/>
  <c r="J15" i="74" s="1"/>
  <c r="K15" i="74" s="1"/>
  <c r="L15" i="74" s="1"/>
  <c r="J14" i="73"/>
  <c r="J14" i="74" s="1"/>
  <c r="J13" i="73"/>
  <c r="J13" i="74" s="1"/>
  <c r="K13" i="74" s="1"/>
  <c r="L13" i="74" s="1"/>
  <c r="J12" i="73"/>
  <c r="J12" i="74" s="1"/>
  <c r="J11" i="73"/>
  <c r="J11" i="74" s="1"/>
  <c r="K11" i="74" s="1"/>
  <c r="L11" i="74" s="1"/>
  <c r="J10" i="73"/>
  <c r="J10" i="74" s="1"/>
  <c r="J9" i="73"/>
  <c r="J9" i="74" s="1"/>
  <c r="K9" i="74" s="1"/>
  <c r="L9" i="74" s="1"/>
  <c r="J8" i="73"/>
  <c r="J8" i="74" s="1"/>
  <c r="K8" i="74" s="1"/>
  <c r="C89" i="52"/>
  <c r="C90" i="52"/>
  <c r="I88" i="52"/>
  <c r="C88" i="52"/>
  <c r="C74" i="52"/>
  <c r="H56" i="52"/>
  <c r="I56" i="52"/>
  <c r="H72" i="52"/>
  <c r="I72" i="52"/>
  <c r="K72" i="52" s="1"/>
  <c r="L72" i="52" s="1"/>
  <c r="H73" i="52"/>
  <c r="I73" i="52"/>
  <c r="H74" i="52"/>
  <c r="I74" i="52"/>
  <c r="C56" i="52"/>
  <c r="C72" i="52"/>
  <c r="C73" i="52"/>
  <c r="I55" i="52"/>
  <c r="H55" i="52"/>
  <c r="C55" i="52"/>
  <c r="H9" i="52"/>
  <c r="V9" i="52" s="1"/>
  <c r="W9" i="52" s="1"/>
  <c r="I9" i="52"/>
  <c r="H10" i="52"/>
  <c r="I10" i="52"/>
  <c r="H11" i="52"/>
  <c r="I11" i="52"/>
  <c r="K11" i="52" s="1"/>
  <c r="L11" i="52" s="1"/>
  <c r="H12" i="52"/>
  <c r="I12" i="52"/>
  <c r="H13" i="52"/>
  <c r="V13" i="52" s="1"/>
  <c r="W13" i="52" s="1"/>
  <c r="I13" i="52"/>
  <c r="H14" i="52"/>
  <c r="I14" i="52"/>
  <c r="H15" i="52"/>
  <c r="I15" i="52"/>
  <c r="H16" i="52"/>
  <c r="V16" i="52" s="1"/>
  <c r="W16" i="52" s="1"/>
  <c r="I16" i="52"/>
  <c r="H17" i="52"/>
  <c r="V17" i="52" s="1"/>
  <c r="W17" i="52" s="1"/>
  <c r="I17" i="52"/>
  <c r="H18" i="52"/>
  <c r="I18" i="52"/>
  <c r="H19" i="52"/>
  <c r="I19" i="52"/>
  <c r="H20" i="52"/>
  <c r="V20" i="52" s="1"/>
  <c r="W20" i="52" s="1"/>
  <c r="I20" i="52"/>
  <c r="H21" i="52"/>
  <c r="V21" i="52" s="1"/>
  <c r="W21" i="52" s="1"/>
  <c r="I21" i="52"/>
  <c r="H22" i="52"/>
  <c r="I22" i="52"/>
  <c r="H23" i="52"/>
  <c r="I23" i="52"/>
  <c r="H24" i="52"/>
  <c r="V24" i="52" s="1"/>
  <c r="W24" i="52" s="1"/>
  <c r="I24" i="52"/>
  <c r="H25" i="52"/>
  <c r="V25" i="52" s="1"/>
  <c r="W25" i="52" s="1"/>
  <c r="I25" i="52"/>
  <c r="H26" i="52"/>
  <c r="I26" i="52"/>
  <c r="H27" i="52"/>
  <c r="I27" i="52"/>
  <c r="K27" i="52" s="1"/>
  <c r="L27" i="52" s="1"/>
  <c r="H28" i="52"/>
  <c r="I28" i="52"/>
  <c r="H29" i="52"/>
  <c r="V29" i="52" s="1"/>
  <c r="W29" i="52" s="1"/>
  <c r="I29" i="52"/>
  <c r="H30" i="52"/>
  <c r="I30" i="52"/>
  <c r="H31" i="52"/>
  <c r="I31" i="52"/>
  <c r="H32" i="52"/>
  <c r="V32" i="52" s="1"/>
  <c r="W32" i="52" s="1"/>
  <c r="I32" i="52"/>
  <c r="H33" i="52"/>
  <c r="V33" i="52" s="1"/>
  <c r="W33" i="52" s="1"/>
  <c r="I33" i="52"/>
  <c r="H34" i="52"/>
  <c r="I34" i="52"/>
  <c r="H35" i="52"/>
  <c r="I35" i="52"/>
  <c r="K35" i="52" s="1"/>
  <c r="L35" i="52" s="1"/>
  <c r="H36" i="52"/>
  <c r="V36" i="52" s="1"/>
  <c r="W36" i="52" s="1"/>
  <c r="I36" i="52"/>
  <c r="H37" i="52"/>
  <c r="V37" i="52" s="1"/>
  <c r="W37" i="52" s="1"/>
  <c r="I37" i="52"/>
  <c r="H38" i="52"/>
  <c r="I38" i="52"/>
  <c r="H39" i="52"/>
  <c r="I39" i="52"/>
  <c r="H40" i="52"/>
  <c r="V40" i="52" s="1"/>
  <c r="W40" i="52" s="1"/>
  <c r="I40" i="52"/>
  <c r="H41" i="52"/>
  <c r="V41" i="52" s="1"/>
  <c r="W41" i="52" s="1"/>
  <c r="I41" i="52"/>
  <c r="H42" i="52"/>
  <c r="I42" i="52"/>
  <c r="H43" i="52"/>
  <c r="I43" i="52"/>
  <c r="K43" i="52" s="1"/>
  <c r="L43" i="52" s="1"/>
  <c r="H44" i="52"/>
  <c r="I44" i="52"/>
  <c r="H45" i="52"/>
  <c r="V45" i="52" s="1"/>
  <c r="W45" i="52" s="1"/>
  <c r="I45" i="52"/>
  <c r="H46" i="52"/>
  <c r="I46" i="52"/>
  <c r="H47" i="52"/>
  <c r="I47" i="52"/>
  <c r="H48" i="52"/>
  <c r="I48" i="52"/>
  <c r="C9" i="52"/>
  <c r="Q9" i="52" s="1"/>
  <c r="C10" i="52"/>
  <c r="Q10" i="52" s="1"/>
  <c r="C11" i="52"/>
  <c r="C12" i="52"/>
  <c r="C13" i="52"/>
  <c r="C14" i="52"/>
  <c r="Q14" i="52" s="1"/>
  <c r="C15" i="52"/>
  <c r="C16" i="52"/>
  <c r="Q16" i="52" s="1"/>
  <c r="C17" i="52"/>
  <c r="Q17" i="52" s="1"/>
  <c r="C18" i="52"/>
  <c r="Q18" i="52" s="1"/>
  <c r="C19" i="52"/>
  <c r="C20" i="52"/>
  <c r="C21" i="52"/>
  <c r="C22" i="52"/>
  <c r="Q22" i="52" s="1"/>
  <c r="C23" i="52"/>
  <c r="Q23" i="52" s="1"/>
  <c r="C24" i="52"/>
  <c r="Q24" i="52" s="1"/>
  <c r="C25" i="52"/>
  <c r="Q25" i="52" s="1"/>
  <c r="C26" i="52"/>
  <c r="Q26" i="52" s="1"/>
  <c r="C27" i="52"/>
  <c r="C28" i="52"/>
  <c r="C29" i="52"/>
  <c r="C30" i="52"/>
  <c r="Q30" i="52" s="1"/>
  <c r="C31" i="52"/>
  <c r="Q31" i="52" s="1"/>
  <c r="C32" i="52"/>
  <c r="Q32" i="52" s="1"/>
  <c r="C33" i="52"/>
  <c r="Q33" i="52" s="1"/>
  <c r="C34" i="52"/>
  <c r="Q34" i="52" s="1"/>
  <c r="C35" i="52"/>
  <c r="C36" i="52"/>
  <c r="C37" i="52"/>
  <c r="C38" i="52"/>
  <c r="Q38" i="52" s="1"/>
  <c r="C39" i="52"/>
  <c r="Q39" i="52" s="1"/>
  <c r="C40" i="52"/>
  <c r="Q40" i="52" s="1"/>
  <c r="C41" i="52"/>
  <c r="Q41" i="52" s="1"/>
  <c r="C42" i="52"/>
  <c r="Q42" i="52" s="1"/>
  <c r="C43" i="52"/>
  <c r="C44" i="52"/>
  <c r="C45" i="52"/>
  <c r="C46" i="52"/>
  <c r="C47" i="52"/>
  <c r="Q47" i="52" s="1"/>
  <c r="C48" i="52"/>
  <c r="Q48" i="52" s="1"/>
  <c r="I8" i="52"/>
  <c r="H8" i="52"/>
  <c r="V8" i="52" s="1"/>
  <c r="W8" i="52" s="1"/>
  <c r="C8" i="52"/>
  <c r="J107" i="72"/>
  <c r="J90" i="52" s="1"/>
  <c r="J106" i="72"/>
  <c r="J89" i="52" s="1"/>
  <c r="J105" i="72"/>
  <c r="J88" i="52" s="1"/>
  <c r="J93" i="72"/>
  <c r="J92" i="72"/>
  <c r="J91" i="72"/>
  <c r="J79" i="72"/>
  <c r="J74" i="52" s="1"/>
  <c r="J78" i="72"/>
  <c r="J73" i="52" s="1"/>
  <c r="J77" i="72"/>
  <c r="J72" i="52" s="1"/>
  <c r="J61" i="72"/>
  <c r="J56" i="52" s="1"/>
  <c r="J60" i="72"/>
  <c r="J55" i="52" s="1"/>
  <c r="J48" i="72"/>
  <c r="J48" i="52" s="1"/>
  <c r="J47" i="72"/>
  <c r="J47" i="52" s="1"/>
  <c r="J46" i="72"/>
  <c r="J46" i="52" s="1"/>
  <c r="K46" i="52" s="1"/>
  <c r="L46" i="52" s="1"/>
  <c r="J45" i="72"/>
  <c r="J45" i="52" s="1"/>
  <c r="J44" i="72"/>
  <c r="J44" i="52" s="1"/>
  <c r="J43" i="72"/>
  <c r="J43" i="52" s="1"/>
  <c r="J42" i="72"/>
  <c r="J42" i="52" s="1"/>
  <c r="J41" i="72"/>
  <c r="J41" i="52" s="1"/>
  <c r="J40" i="72"/>
  <c r="J40" i="52" s="1"/>
  <c r="J39" i="72"/>
  <c r="J39" i="52" s="1"/>
  <c r="J38" i="72"/>
  <c r="J38" i="52" s="1"/>
  <c r="K38" i="52" s="1"/>
  <c r="L38" i="52" s="1"/>
  <c r="J37" i="72"/>
  <c r="J37" i="52" s="1"/>
  <c r="J36" i="72"/>
  <c r="J36" i="52" s="1"/>
  <c r="J35" i="72"/>
  <c r="J35" i="52" s="1"/>
  <c r="J34" i="72"/>
  <c r="J34" i="52" s="1"/>
  <c r="J33" i="72"/>
  <c r="J33" i="52" s="1"/>
  <c r="J32" i="72"/>
  <c r="J32" i="52" s="1"/>
  <c r="J31" i="72"/>
  <c r="J31" i="52" s="1"/>
  <c r="J30" i="72"/>
  <c r="J30" i="52" s="1"/>
  <c r="K30" i="52" s="1"/>
  <c r="L30" i="52" s="1"/>
  <c r="J29" i="72"/>
  <c r="J29" i="52" s="1"/>
  <c r="J28" i="72"/>
  <c r="J28" i="52" s="1"/>
  <c r="J27" i="72"/>
  <c r="J27" i="52" s="1"/>
  <c r="J26" i="72"/>
  <c r="J26" i="52" s="1"/>
  <c r="J25" i="72"/>
  <c r="J25" i="52" s="1"/>
  <c r="J24" i="72"/>
  <c r="J24" i="52" s="1"/>
  <c r="J23" i="72"/>
  <c r="J23" i="52" s="1"/>
  <c r="J22" i="72"/>
  <c r="J22" i="52" s="1"/>
  <c r="K22" i="52" s="1"/>
  <c r="L22" i="52" s="1"/>
  <c r="J21" i="72"/>
  <c r="J21" i="52" s="1"/>
  <c r="J20" i="72"/>
  <c r="J20" i="52" s="1"/>
  <c r="J19" i="72"/>
  <c r="J19" i="52" s="1"/>
  <c r="J18" i="72"/>
  <c r="J18" i="52" s="1"/>
  <c r="J17" i="72"/>
  <c r="J17" i="52" s="1"/>
  <c r="J16" i="72"/>
  <c r="J16" i="52" s="1"/>
  <c r="J15" i="72"/>
  <c r="J15" i="52" s="1"/>
  <c r="J14" i="72"/>
  <c r="J14" i="52" s="1"/>
  <c r="K14" i="52" s="1"/>
  <c r="L14" i="52" s="1"/>
  <c r="J13" i="72"/>
  <c r="J13" i="52" s="1"/>
  <c r="J12" i="72"/>
  <c r="J12" i="52" s="1"/>
  <c r="J11" i="72"/>
  <c r="J11" i="52" s="1"/>
  <c r="J10" i="72"/>
  <c r="J10" i="52" s="1"/>
  <c r="J9" i="72"/>
  <c r="J9" i="52" s="1"/>
  <c r="J8" i="72"/>
  <c r="J8" i="52" s="1"/>
  <c r="I89" i="50"/>
  <c r="I90" i="50"/>
  <c r="C89" i="50"/>
  <c r="C90" i="50"/>
  <c r="I88" i="50"/>
  <c r="C88" i="50"/>
  <c r="H56" i="50"/>
  <c r="I56" i="50"/>
  <c r="H72" i="50"/>
  <c r="I72" i="50"/>
  <c r="H73" i="50"/>
  <c r="I73" i="50"/>
  <c r="H74" i="50"/>
  <c r="I74" i="50"/>
  <c r="C56" i="50"/>
  <c r="C72" i="50"/>
  <c r="C73" i="50"/>
  <c r="C74" i="50"/>
  <c r="I55" i="50"/>
  <c r="H55" i="50"/>
  <c r="C55" i="50"/>
  <c r="H9" i="50"/>
  <c r="V9" i="50" s="1"/>
  <c r="W9" i="50" s="1"/>
  <c r="I9" i="50"/>
  <c r="K9" i="50" s="1"/>
  <c r="L9" i="50" s="1"/>
  <c r="H10" i="50"/>
  <c r="V10" i="50" s="1"/>
  <c r="W10" i="50" s="1"/>
  <c r="I10" i="50"/>
  <c r="H11" i="50"/>
  <c r="V11" i="50" s="1"/>
  <c r="W11" i="50" s="1"/>
  <c r="I11" i="50"/>
  <c r="H12" i="50"/>
  <c r="V12" i="50" s="1"/>
  <c r="W12" i="50" s="1"/>
  <c r="I12" i="50"/>
  <c r="H13" i="50"/>
  <c r="I13" i="50"/>
  <c r="K13" i="50" s="1"/>
  <c r="L13" i="50" s="1"/>
  <c r="H14" i="50"/>
  <c r="V14" i="50" s="1"/>
  <c r="W14" i="50" s="1"/>
  <c r="I14" i="50"/>
  <c r="H15" i="50"/>
  <c r="V15" i="50" s="1"/>
  <c r="W15" i="50" s="1"/>
  <c r="I15" i="50"/>
  <c r="H16" i="50"/>
  <c r="V16" i="50" s="1"/>
  <c r="W16" i="50" s="1"/>
  <c r="I16" i="50"/>
  <c r="H17" i="50"/>
  <c r="V17" i="50" s="1"/>
  <c r="W17" i="50" s="1"/>
  <c r="I17" i="50"/>
  <c r="K17" i="50" s="1"/>
  <c r="L17" i="50" s="1"/>
  <c r="H18" i="50"/>
  <c r="V18" i="50" s="1"/>
  <c r="W18" i="50" s="1"/>
  <c r="I18" i="50"/>
  <c r="H19" i="50"/>
  <c r="V19" i="50" s="1"/>
  <c r="W19" i="50" s="1"/>
  <c r="I19" i="50"/>
  <c r="H20" i="50"/>
  <c r="V20" i="50" s="1"/>
  <c r="W20" i="50" s="1"/>
  <c r="I20" i="50"/>
  <c r="H21" i="50"/>
  <c r="V21" i="50" s="1"/>
  <c r="W21" i="50" s="1"/>
  <c r="I21" i="50"/>
  <c r="H22" i="50"/>
  <c r="V22" i="50" s="1"/>
  <c r="W22" i="50" s="1"/>
  <c r="I22" i="50"/>
  <c r="H23" i="50"/>
  <c r="V23" i="50" s="1"/>
  <c r="W23" i="50" s="1"/>
  <c r="I23" i="50"/>
  <c r="H24" i="50"/>
  <c r="V24" i="50" s="1"/>
  <c r="W24" i="50" s="1"/>
  <c r="I24" i="50"/>
  <c r="H25" i="50"/>
  <c r="V25" i="50" s="1"/>
  <c r="W25" i="50" s="1"/>
  <c r="I25" i="50"/>
  <c r="K25" i="50" s="1"/>
  <c r="L25" i="50" s="1"/>
  <c r="H26" i="50"/>
  <c r="I26" i="50"/>
  <c r="H27" i="50"/>
  <c r="V27" i="50" s="1"/>
  <c r="W27" i="50" s="1"/>
  <c r="I27" i="50"/>
  <c r="H28" i="50"/>
  <c r="V28" i="50" s="1"/>
  <c r="W28" i="50" s="1"/>
  <c r="I28" i="50"/>
  <c r="H29" i="50"/>
  <c r="V29" i="50" s="1"/>
  <c r="W29" i="50" s="1"/>
  <c r="I29" i="50"/>
  <c r="H30" i="50"/>
  <c r="V30" i="50" s="1"/>
  <c r="W30" i="50" s="1"/>
  <c r="I30" i="50"/>
  <c r="H31" i="50"/>
  <c r="V31" i="50" s="1"/>
  <c r="W31" i="50" s="1"/>
  <c r="I31" i="50"/>
  <c r="H32" i="50"/>
  <c r="V32" i="50" s="1"/>
  <c r="W32" i="50" s="1"/>
  <c r="I32" i="50"/>
  <c r="H33" i="50"/>
  <c r="V33" i="50" s="1"/>
  <c r="W33" i="50" s="1"/>
  <c r="I33" i="50"/>
  <c r="H34" i="50"/>
  <c r="V34" i="50" s="1"/>
  <c r="W34" i="50" s="1"/>
  <c r="I34" i="50"/>
  <c r="H35" i="50"/>
  <c r="V35" i="50" s="1"/>
  <c r="W35" i="50" s="1"/>
  <c r="I35" i="50"/>
  <c r="H36" i="50"/>
  <c r="V36" i="50" s="1"/>
  <c r="W36" i="50" s="1"/>
  <c r="I36" i="50"/>
  <c r="H37" i="50"/>
  <c r="V37" i="50" s="1"/>
  <c r="W37" i="50" s="1"/>
  <c r="I37" i="50"/>
  <c r="H38" i="50"/>
  <c r="V38" i="50" s="1"/>
  <c r="W38" i="50" s="1"/>
  <c r="I38" i="50"/>
  <c r="H39" i="50"/>
  <c r="V39" i="50" s="1"/>
  <c r="W39" i="50" s="1"/>
  <c r="I39" i="50"/>
  <c r="H40" i="50"/>
  <c r="V40" i="50" s="1"/>
  <c r="W40" i="50" s="1"/>
  <c r="I40" i="50"/>
  <c r="H41" i="50"/>
  <c r="I41" i="50"/>
  <c r="H42" i="50"/>
  <c r="V42" i="50" s="1"/>
  <c r="W42" i="50" s="1"/>
  <c r="I42" i="50"/>
  <c r="H43" i="50"/>
  <c r="V43" i="50" s="1"/>
  <c r="W43" i="50" s="1"/>
  <c r="I43" i="50"/>
  <c r="H44" i="50"/>
  <c r="V44" i="50" s="1"/>
  <c r="W44" i="50" s="1"/>
  <c r="I44" i="50"/>
  <c r="H45" i="50"/>
  <c r="V45" i="50" s="1"/>
  <c r="W45" i="50" s="1"/>
  <c r="I45" i="50"/>
  <c r="H46" i="50"/>
  <c r="V46" i="50" s="1"/>
  <c r="W46" i="50" s="1"/>
  <c r="I46" i="50"/>
  <c r="H47" i="50"/>
  <c r="V47" i="50" s="1"/>
  <c r="W47" i="50" s="1"/>
  <c r="I47" i="50"/>
  <c r="H48" i="50"/>
  <c r="V48" i="50" s="1"/>
  <c r="W48" i="50" s="1"/>
  <c r="I48" i="50"/>
  <c r="C9" i="50"/>
  <c r="Q9" i="50" s="1"/>
  <c r="C10" i="50"/>
  <c r="Q10" i="50" s="1"/>
  <c r="C11" i="50"/>
  <c r="Q11" i="50" s="1"/>
  <c r="C12" i="50"/>
  <c r="Q12" i="50" s="1"/>
  <c r="C13" i="50"/>
  <c r="Q13" i="50" s="1"/>
  <c r="C14" i="50"/>
  <c r="Q14" i="50" s="1"/>
  <c r="C15" i="50"/>
  <c r="Q15" i="50" s="1"/>
  <c r="C16" i="50"/>
  <c r="C17" i="50"/>
  <c r="C18" i="50"/>
  <c r="C19" i="50"/>
  <c r="Q19" i="50" s="1"/>
  <c r="C20" i="50"/>
  <c r="Q20" i="50" s="1"/>
  <c r="C21" i="50"/>
  <c r="C22" i="50"/>
  <c r="Q22" i="50" s="1"/>
  <c r="C23" i="50"/>
  <c r="Q23" i="50" s="1"/>
  <c r="C24" i="50"/>
  <c r="C25" i="50"/>
  <c r="Q25" i="50" s="1"/>
  <c r="C26" i="50"/>
  <c r="Q26" i="50" s="1"/>
  <c r="C27" i="50"/>
  <c r="Q27" i="50" s="1"/>
  <c r="C28" i="50"/>
  <c r="Q28" i="50" s="1"/>
  <c r="C29" i="50"/>
  <c r="Q29" i="50" s="1"/>
  <c r="C30" i="50"/>
  <c r="Q30" i="50" s="1"/>
  <c r="C31" i="50"/>
  <c r="Q31" i="50" s="1"/>
  <c r="C32" i="50"/>
  <c r="C33" i="50"/>
  <c r="Q33" i="50" s="1"/>
  <c r="C34" i="50"/>
  <c r="Q34" i="50" s="1"/>
  <c r="C35" i="50"/>
  <c r="Q35" i="50" s="1"/>
  <c r="C36" i="50"/>
  <c r="Q36" i="50" s="1"/>
  <c r="C37" i="50"/>
  <c r="Q37" i="50" s="1"/>
  <c r="C38" i="50"/>
  <c r="Q38" i="50" s="1"/>
  <c r="C39" i="50"/>
  <c r="Q39" i="50" s="1"/>
  <c r="C40" i="50"/>
  <c r="C41" i="50"/>
  <c r="Q41" i="50" s="1"/>
  <c r="C42" i="50"/>
  <c r="Q42" i="50" s="1"/>
  <c r="C43" i="50"/>
  <c r="Q43" i="50" s="1"/>
  <c r="C44" i="50"/>
  <c r="Q44" i="50" s="1"/>
  <c r="C45" i="50"/>
  <c r="Q45" i="50" s="1"/>
  <c r="C46" i="50"/>
  <c r="Q46" i="50" s="1"/>
  <c r="C47" i="50"/>
  <c r="Q47" i="50" s="1"/>
  <c r="C48" i="50"/>
  <c r="I8" i="50"/>
  <c r="H8" i="50"/>
  <c r="V8" i="50" s="1"/>
  <c r="W8" i="50" s="1"/>
  <c r="C8" i="50"/>
  <c r="Q8" i="50" s="1"/>
  <c r="J107" i="71"/>
  <c r="J90" i="50" s="1"/>
  <c r="J106" i="71"/>
  <c r="J89" i="50" s="1"/>
  <c r="J105" i="71"/>
  <c r="J88" i="50" s="1"/>
  <c r="K88" i="50" s="1"/>
  <c r="J93" i="71"/>
  <c r="J92" i="71"/>
  <c r="J91" i="71"/>
  <c r="J79" i="71"/>
  <c r="J74" i="50" s="1"/>
  <c r="J78" i="71"/>
  <c r="J73" i="50" s="1"/>
  <c r="J77" i="71"/>
  <c r="J72" i="50" s="1"/>
  <c r="J61" i="71"/>
  <c r="J56" i="50" s="1"/>
  <c r="J60" i="71"/>
  <c r="J55" i="50" s="1"/>
  <c r="J48" i="71"/>
  <c r="J48" i="50"/>
  <c r="J47" i="71"/>
  <c r="J47" i="50"/>
  <c r="J46" i="71"/>
  <c r="J46" i="50" s="1"/>
  <c r="J45" i="71"/>
  <c r="J45" i="50" s="1"/>
  <c r="J44" i="71"/>
  <c r="J44" i="50" s="1"/>
  <c r="K44" i="50" s="1"/>
  <c r="L44" i="50" s="1"/>
  <c r="J43" i="71"/>
  <c r="J43" i="50" s="1"/>
  <c r="J42" i="71"/>
  <c r="J42" i="50" s="1"/>
  <c r="J41" i="71"/>
  <c r="J41" i="50"/>
  <c r="J40" i="71"/>
  <c r="J40" i="50" s="1"/>
  <c r="K40" i="50" s="1"/>
  <c r="L40" i="50" s="1"/>
  <c r="J39" i="71"/>
  <c r="J39" i="50" s="1"/>
  <c r="J38" i="71"/>
  <c r="J38" i="50" s="1"/>
  <c r="J37" i="71"/>
  <c r="J37" i="50" s="1"/>
  <c r="J36" i="71"/>
  <c r="J36" i="50" s="1"/>
  <c r="K36" i="50" s="1"/>
  <c r="L36" i="50" s="1"/>
  <c r="J35" i="71"/>
  <c r="J35" i="50" s="1"/>
  <c r="J34" i="71"/>
  <c r="J34" i="50" s="1"/>
  <c r="J33" i="71"/>
  <c r="J33" i="50"/>
  <c r="J32" i="71"/>
  <c r="J32" i="50" s="1"/>
  <c r="K32" i="50" s="1"/>
  <c r="L32" i="50" s="1"/>
  <c r="J31" i="71"/>
  <c r="J31" i="50" s="1"/>
  <c r="J30" i="71"/>
  <c r="J30" i="50" s="1"/>
  <c r="J29" i="71"/>
  <c r="J29" i="50" s="1"/>
  <c r="J28" i="71"/>
  <c r="J28" i="50" s="1"/>
  <c r="K28" i="50" s="1"/>
  <c r="L28" i="50" s="1"/>
  <c r="J27" i="71"/>
  <c r="J27" i="50" s="1"/>
  <c r="J26" i="71"/>
  <c r="J26" i="50" s="1"/>
  <c r="J25" i="71"/>
  <c r="J25" i="50" s="1"/>
  <c r="J24" i="71"/>
  <c r="J24" i="50" s="1"/>
  <c r="K24" i="50" s="1"/>
  <c r="L24" i="50" s="1"/>
  <c r="J23" i="71"/>
  <c r="J23" i="50" s="1"/>
  <c r="J22" i="71"/>
  <c r="J22" i="50" s="1"/>
  <c r="J21" i="71"/>
  <c r="J21" i="50" s="1"/>
  <c r="J20" i="71"/>
  <c r="J20" i="50" s="1"/>
  <c r="K20" i="50" s="1"/>
  <c r="L20" i="50" s="1"/>
  <c r="J19" i="71"/>
  <c r="J19" i="50" s="1"/>
  <c r="J18" i="71"/>
  <c r="J18" i="50" s="1"/>
  <c r="J17" i="71"/>
  <c r="J17" i="50" s="1"/>
  <c r="J16" i="71"/>
  <c r="J16" i="50" s="1"/>
  <c r="K16" i="50" s="1"/>
  <c r="L16" i="50" s="1"/>
  <c r="J15" i="71"/>
  <c r="J15" i="50" s="1"/>
  <c r="J14" i="71"/>
  <c r="J14" i="50" s="1"/>
  <c r="J13" i="71"/>
  <c r="J13" i="50" s="1"/>
  <c r="J12" i="71"/>
  <c r="J12" i="50" s="1"/>
  <c r="K12" i="50" s="1"/>
  <c r="L12" i="50" s="1"/>
  <c r="J11" i="71"/>
  <c r="J11" i="50" s="1"/>
  <c r="J10" i="71"/>
  <c r="J10" i="50" s="1"/>
  <c r="J9" i="71"/>
  <c r="J9" i="50" s="1"/>
  <c r="J8" i="71"/>
  <c r="J8" i="50" s="1"/>
  <c r="C89" i="48"/>
  <c r="C90" i="48"/>
  <c r="I89" i="48"/>
  <c r="I90" i="48"/>
  <c r="I88" i="48"/>
  <c r="C88" i="48"/>
  <c r="H71" i="48"/>
  <c r="I71" i="48"/>
  <c r="H72" i="48"/>
  <c r="I72" i="48"/>
  <c r="H73" i="48"/>
  <c r="I73" i="48"/>
  <c r="H74" i="48"/>
  <c r="I74" i="48"/>
  <c r="C71" i="48"/>
  <c r="C72" i="48"/>
  <c r="C73" i="48"/>
  <c r="C74" i="48"/>
  <c r="I55" i="48"/>
  <c r="H55" i="48"/>
  <c r="C55" i="48"/>
  <c r="H9" i="48"/>
  <c r="I9" i="48"/>
  <c r="H10" i="48"/>
  <c r="I10" i="48"/>
  <c r="H11" i="48"/>
  <c r="V11" i="48" s="1"/>
  <c r="W11" i="48" s="1"/>
  <c r="I11" i="48"/>
  <c r="H12" i="48"/>
  <c r="I12" i="48"/>
  <c r="H13" i="48"/>
  <c r="V13" i="48" s="1"/>
  <c r="W13" i="48" s="1"/>
  <c r="I13" i="48"/>
  <c r="H14" i="48"/>
  <c r="I14" i="48"/>
  <c r="H15" i="48"/>
  <c r="I15" i="48"/>
  <c r="H16" i="48"/>
  <c r="I16" i="48"/>
  <c r="H17" i="48"/>
  <c r="V17" i="48" s="1"/>
  <c r="W17" i="48" s="1"/>
  <c r="I17" i="48"/>
  <c r="H18" i="48"/>
  <c r="I18" i="48"/>
  <c r="H19" i="48"/>
  <c r="V19" i="48" s="1"/>
  <c r="W19" i="48" s="1"/>
  <c r="I19" i="48"/>
  <c r="H20" i="48"/>
  <c r="I20" i="48"/>
  <c r="H21" i="48"/>
  <c r="V21" i="48" s="1"/>
  <c r="W21" i="48" s="1"/>
  <c r="I21" i="48"/>
  <c r="H22" i="48"/>
  <c r="I22" i="48"/>
  <c r="H23" i="48"/>
  <c r="V23" i="48" s="1"/>
  <c r="W23" i="48" s="1"/>
  <c r="I23" i="48"/>
  <c r="H24" i="48"/>
  <c r="I24" i="48"/>
  <c r="H25" i="48"/>
  <c r="V25" i="48" s="1"/>
  <c r="W25" i="48" s="1"/>
  <c r="I25" i="48"/>
  <c r="H26" i="48"/>
  <c r="I26" i="48"/>
  <c r="H27" i="48"/>
  <c r="I27" i="48"/>
  <c r="H28" i="48"/>
  <c r="I28" i="48"/>
  <c r="H29" i="48"/>
  <c r="I29" i="48"/>
  <c r="H30" i="48"/>
  <c r="I30" i="48"/>
  <c r="H31" i="48"/>
  <c r="V31" i="48" s="1"/>
  <c r="W31" i="48" s="1"/>
  <c r="I31" i="48"/>
  <c r="H32" i="48"/>
  <c r="I32" i="48"/>
  <c r="H33" i="48"/>
  <c r="V33" i="48" s="1"/>
  <c r="W33" i="48" s="1"/>
  <c r="I33" i="48"/>
  <c r="H34" i="48"/>
  <c r="V34" i="48" s="1"/>
  <c r="W34" i="48" s="1"/>
  <c r="I34" i="48"/>
  <c r="H35" i="48"/>
  <c r="V35" i="48" s="1"/>
  <c r="W35" i="48" s="1"/>
  <c r="I35" i="48"/>
  <c r="H36" i="48"/>
  <c r="I36" i="48"/>
  <c r="H37" i="48"/>
  <c r="I37" i="48"/>
  <c r="H38" i="48"/>
  <c r="V38" i="48" s="1"/>
  <c r="W38" i="48" s="1"/>
  <c r="I38" i="48"/>
  <c r="H39" i="48"/>
  <c r="V39" i="48" s="1"/>
  <c r="W39" i="48" s="1"/>
  <c r="I39" i="48"/>
  <c r="H40" i="48"/>
  <c r="I40" i="48"/>
  <c r="H41" i="48"/>
  <c r="V41" i="48" s="1"/>
  <c r="W41" i="48" s="1"/>
  <c r="I41" i="48"/>
  <c r="H42" i="48"/>
  <c r="V42" i="48" s="1"/>
  <c r="W42" i="48" s="1"/>
  <c r="I42" i="48"/>
  <c r="H43" i="48"/>
  <c r="V43" i="48" s="1"/>
  <c r="W43" i="48" s="1"/>
  <c r="I43" i="48"/>
  <c r="H44" i="48"/>
  <c r="I44" i="48"/>
  <c r="H45" i="48"/>
  <c r="I45" i="48"/>
  <c r="H46" i="48"/>
  <c r="V46" i="48" s="1"/>
  <c r="W46" i="48" s="1"/>
  <c r="I46" i="48"/>
  <c r="H47" i="48"/>
  <c r="V47" i="48" s="1"/>
  <c r="W47" i="48" s="1"/>
  <c r="I47" i="48"/>
  <c r="H48" i="48"/>
  <c r="I48" i="48"/>
  <c r="C48" i="48"/>
  <c r="Q48" i="48" s="1"/>
  <c r="C9" i="48"/>
  <c r="Q9" i="48" s="1"/>
  <c r="C10" i="48"/>
  <c r="C11" i="48"/>
  <c r="Q11" i="48" s="1"/>
  <c r="C12" i="48"/>
  <c r="Q12" i="48" s="1"/>
  <c r="C13" i="48"/>
  <c r="C14" i="48"/>
  <c r="C15" i="48"/>
  <c r="C16" i="48"/>
  <c r="Q16" i="48" s="1"/>
  <c r="C17" i="48"/>
  <c r="Q17" i="48" s="1"/>
  <c r="C18" i="48"/>
  <c r="Q18" i="48" s="1"/>
  <c r="C19" i="48"/>
  <c r="Q19" i="48" s="1"/>
  <c r="C20" i="48"/>
  <c r="Q20" i="48" s="1"/>
  <c r="C21" i="48"/>
  <c r="C22" i="48"/>
  <c r="C23" i="48"/>
  <c r="C24" i="48"/>
  <c r="Q24" i="48" s="1"/>
  <c r="C25" i="48"/>
  <c r="Q25" i="48" s="1"/>
  <c r="C26" i="48"/>
  <c r="Q26" i="48" s="1"/>
  <c r="C27" i="48"/>
  <c r="Q27" i="48" s="1"/>
  <c r="C28" i="48"/>
  <c r="Q28" i="48" s="1"/>
  <c r="C29" i="48"/>
  <c r="C30" i="48"/>
  <c r="C31" i="48"/>
  <c r="C32" i="48"/>
  <c r="Q32" i="48" s="1"/>
  <c r="C33" i="48"/>
  <c r="Q33" i="48" s="1"/>
  <c r="C34" i="48"/>
  <c r="Q34" i="48" s="1"/>
  <c r="C35" i="48"/>
  <c r="Q35" i="48" s="1"/>
  <c r="C36" i="48"/>
  <c r="Q36" i="48" s="1"/>
  <c r="C37" i="48"/>
  <c r="C38" i="48"/>
  <c r="C39" i="48"/>
  <c r="C40" i="48"/>
  <c r="Q40" i="48" s="1"/>
  <c r="C41" i="48"/>
  <c r="Q41" i="48" s="1"/>
  <c r="C42" i="48"/>
  <c r="Q42" i="48" s="1"/>
  <c r="C43" i="48"/>
  <c r="Q43" i="48" s="1"/>
  <c r="C44" i="48"/>
  <c r="Q44" i="48" s="1"/>
  <c r="C45" i="48"/>
  <c r="C46" i="48"/>
  <c r="C47" i="48"/>
  <c r="I8" i="48"/>
  <c r="H8" i="48"/>
  <c r="V8" i="48" s="1"/>
  <c r="W8" i="48" s="1"/>
  <c r="C8" i="48"/>
  <c r="Q8" i="48" s="1"/>
  <c r="J93" i="70"/>
  <c r="J90" i="48" s="1"/>
  <c r="K90" i="48" s="1"/>
  <c r="L90" i="48" s="1"/>
  <c r="J92" i="70"/>
  <c r="J89" i="48" s="1"/>
  <c r="J91" i="70"/>
  <c r="J88" i="48" s="1"/>
  <c r="K88" i="48" s="1"/>
  <c r="L88" i="48" s="1"/>
  <c r="J79" i="70"/>
  <c r="J74" i="48" s="1"/>
  <c r="J78" i="70"/>
  <c r="J73" i="48" s="1"/>
  <c r="J77" i="70"/>
  <c r="J72" i="48" s="1"/>
  <c r="J76" i="70"/>
  <c r="J71" i="48" s="1"/>
  <c r="K71" i="48" s="1"/>
  <c r="L71" i="48" s="1"/>
  <c r="J60" i="70"/>
  <c r="J55" i="48" s="1"/>
  <c r="J48" i="70"/>
  <c r="J48" i="48" s="1"/>
  <c r="K48" i="48" s="1"/>
  <c r="L48" i="48" s="1"/>
  <c r="J47" i="70"/>
  <c r="J47" i="48" s="1"/>
  <c r="J46" i="70"/>
  <c r="J46" i="48" s="1"/>
  <c r="J45" i="70"/>
  <c r="J45" i="48" s="1"/>
  <c r="J44" i="70"/>
  <c r="J44" i="48" s="1"/>
  <c r="K44" i="48" s="1"/>
  <c r="L44" i="48" s="1"/>
  <c r="J43" i="70"/>
  <c r="J43" i="48" s="1"/>
  <c r="J42" i="70"/>
  <c r="J42" i="48" s="1"/>
  <c r="J41" i="70"/>
  <c r="J41" i="48" s="1"/>
  <c r="J40" i="70"/>
  <c r="J40" i="48" s="1"/>
  <c r="K40" i="48" s="1"/>
  <c r="L40" i="48" s="1"/>
  <c r="J39" i="70"/>
  <c r="J39" i="48"/>
  <c r="J38" i="70"/>
  <c r="J38" i="48" s="1"/>
  <c r="J37" i="70"/>
  <c r="J37" i="48" s="1"/>
  <c r="J36" i="70"/>
  <c r="J36" i="48" s="1"/>
  <c r="K36" i="48" s="1"/>
  <c r="L36" i="48" s="1"/>
  <c r="J35" i="70"/>
  <c r="J35" i="48" s="1"/>
  <c r="J34" i="70"/>
  <c r="J34" i="48" s="1"/>
  <c r="J33" i="70"/>
  <c r="J33" i="48" s="1"/>
  <c r="J32" i="70"/>
  <c r="J32" i="48" s="1"/>
  <c r="K32" i="48" s="1"/>
  <c r="L32" i="48" s="1"/>
  <c r="J31" i="70"/>
  <c r="J31" i="48" s="1"/>
  <c r="J30" i="70"/>
  <c r="J30" i="48" s="1"/>
  <c r="J29" i="70"/>
  <c r="J29" i="48" s="1"/>
  <c r="J28" i="70"/>
  <c r="J28" i="48" s="1"/>
  <c r="K28" i="48" s="1"/>
  <c r="L28" i="48" s="1"/>
  <c r="J27" i="70"/>
  <c r="J27" i="48" s="1"/>
  <c r="J26" i="70"/>
  <c r="J26" i="48" s="1"/>
  <c r="J25" i="70"/>
  <c r="J25" i="48" s="1"/>
  <c r="J24" i="70"/>
  <c r="J24" i="48" s="1"/>
  <c r="K24" i="48" s="1"/>
  <c r="L24" i="48" s="1"/>
  <c r="J23" i="70"/>
  <c r="J23" i="48" s="1"/>
  <c r="J22" i="70"/>
  <c r="J22" i="48" s="1"/>
  <c r="J21" i="70"/>
  <c r="J21" i="48" s="1"/>
  <c r="J20" i="70"/>
  <c r="J20" i="48" s="1"/>
  <c r="K20" i="48" s="1"/>
  <c r="L20" i="48" s="1"/>
  <c r="J19" i="70"/>
  <c r="J19" i="48" s="1"/>
  <c r="J18" i="70"/>
  <c r="J18" i="48" s="1"/>
  <c r="J17" i="70"/>
  <c r="J17" i="48" s="1"/>
  <c r="J16" i="70"/>
  <c r="J16" i="48" s="1"/>
  <c r="K16" i="48" s="1"/>
  <c r="L16" i="48" s="1"/>
  <c r="J15" i="70"/>
  <c r="J15" i="48" s="1"/>
  <c r="J14" i="70"/>
  <c r="J14" i="48" s="1"/>
  <c r="J13" i="70"/>
  <c r="J13" i="48" s="1"/>
  <c r="J12" i="70"/>
  <c r="J12" i="48" s="1"/>
  <c r="K12" i="48" s="1"/>
  <c r="L12" i="48" s="1"/>
  <c r="J11" i="70"/>
  <c r="J11" i="48" s="1"/>
  <c r="J10" i="70"/>
  <c r="J10" i="48" s="1"/>
  <c r="J9" i="70"/>
  <c r="J9" i="48" s="1"/>
  <c r="J8" i="70"/>
  <c r="J8" i="48" s="1"/>
  <c r="G37" i="49"/>
  <c r="H9" i="46"/>
  <c r="I9" i="46"/>
  <c r="H10" i="46"/>
  <c r="V10" i="46" s="1"/>
  <c r="W10" i="46" s="1"/>
  <c r="I10" i="46"/>
  <c r="H11" i="46"/>
  <c r="I11" i="46"/>
  <c r="H12" i="46"/>
  <c r="I12" i="46"/>
  <c r="H13" i="46"/>
  <c r="I13" i="46"/>
  <c r="H14" i="46"/>
  <c r="V14" i="46" s="1"/>
  <c r="W14" i="46" s="1"/>
  <c r="I14" i="46"/>
  <c r="H15" i="46"/>
  <c r="I15" i="46"/>
  <c r="H16" i="46"/>
  <c r="I16" i="46"/>
  <c r="H17" i="46"/>
  <c r="I17" i="46"/>
  <c r="H18" i="46"/>
  <c r="V18" i="46" s="1"/>
  <c r="W18" i="46" s="1"/>
  <c r="I18" i="46"/>
  <c r="H19" i="46"/>
  <c r="I19" i="46"/>
  <c r="H20" i="46"/>
  <c r="I20" i="46"/>
  <c r="H21" i="46"/>
  <c r="I21" i="46"/>
  <c r="H22" i="46"/>
  <c r="V22" i="46" s="1"/>
  <c r="W22" i="46" s="1"/>
  <c r="I22" i="46"/>
  <c r="H23" i="46"/>
  <c r="I23" i="46"/>
  <c r="H24" i="46"/>
  <c r="I24" i="46"/>
  <c r="H25" i="46"/>
  <c r="I25" i="46"/>
  <c r="H26" i="46"/>
  <c r="V26" i="46" s="1"/>
  <c r="W26" i="46" s="1"/>
  <c r="I26" i="46"/>
  <c r="H27" i="46"/>
  <c r="I27" i="46"/>
  <c r="H28" i="46"/>
  <c r="I28" i="46"/>
  <c r="H29" i="46"/>
  <c r="I29" i="46"/>
  <c r="H30" i="46"/>
  <c r="V30" i="46" s="1"/>
  <c r="W30" i="46" s="1"/>
  <c r="I30" i="46"/>
  <c r="H31" i="46"/>
  <c r="I31" i="46"/>
  <c r="H32" i="46"/>
  <c r="I32" i="46"/>
  <c r="H33" i="46"/>
  <c r="I33" i="46"/>
  <c r="H34" i="46"/>
  <c r="V34" i="46" s="1"/>
  <c r="W34" i="46" s="1"/>
  <c r="I34" i="46"/>
  <c r="H35" i="46"/>
  <c r="I35" i="46"/>
  <c r="H36" i="46"/>
  <c r="I36" i="46"/>
  <c r="H37" i="46"/>
  <c r="I37" i="46"/>
  <c r="H38" i="46"/>
  <c r="V38" i="46" s="1"/>
  <c r="W38" i="46" s="1"/>
  <c r="I38" i="46"/>
  <c r="H39" i="46"/>
  <c r="I39" i="46"/>
  <c r="H40" i="46"/>
  <c r="I40" i="46"/>
  <c r="H41" i="46"/>
  <c r="I41" i="46"/>
  <c r="H42" i="46"/>
  <c r="V42" i="46" s="1"/>
  <c r="W42" i="46" s="1"/>
  <c r="I42" i="46"/>
  <c r="H43" i="46"/>
  <c r="I43" i="46"/>
  <c r="H44" i="46"/>
  <c r="I44" i="46"/>
  <c r="H45" i="46"/>
  <c r="I45" i="46"/>
  <c r="H46" i="46"/>
  <c r="V46" i="46" s="1"/>
  <c r="W46" i="46" s="1"/>
  <c r="I46" i="46"/>
  <c r="H47" i="46"/>
  <c r="I47" i="46"/>
  <c r="C9" i="46"/>
  <c r="C10" i="46"/>
  <c r="C11" i="46"/>
  <c r="C12" i="46"/>
  <c r="Q12" i="46" s="1"/>
  <c r="C13" i="46"/>
  <c r="Q13" i="46" s="1"/>
  <c r="C14" i="46"/>
  <c r="Q14" i="46" s="1"/>
  <c r="C15" i="46"/>
  <c r="C16" i="46"/>
  <c r="C17" i="46"/>
  <c r="C18" i="46"/>
  <c r="C19" i="46"/>
  <c r="C20" i="46"/>
  <c r="Q20" i="46" s="1"/>
  <c r="C21" i="46"/>
  <c r="Q21" i="46" s="1"/>
  <c r="C22" i="46"/>
  <c r="Q22" i="46" s="1"/>
  <c r="C23" i="46"/>
  <c r="Q23" i="46" s="1"/>
  <c r="C24" i="46"/>
  <c r="C25" i="46"/>
  <c r="C26" i="46"/>
  <c r="C27" i="46"/>
  <c r="C28" i="46"/>
  <c r="Q28" i="46" s="1"/>
  <c r="C29" i="46"/>
  <c r="Q29" i="46" s="1"/>
  <c r="C30" i="46"/>
  <c r="Q30" i="46" s="1"/>
  <c r="C31" i="46"/>
  <c r="Q31" i="46" s="1"/>
  <c r="C32" i="46"/>
  <c r="C33" i="46"/>
  <c r="C34" i="46"/>
  <c r="C35" i="46"/>
  <c r="C36" i="46"/>
  <c r="Q36" i="46" s="1"/>
  <c r="C37" i="46"/>
  <c r="Q37" i="46" s="1"/>
  <c r="C38" i="46"/>
  <c r="Q38" i="46" s="1"/>
  <c r="C39" i="46"/>
  <c r="Q39" i="46" s="1"/>
  <c r="C40" i="46"/>
  <c r="C41" i="46"/>
  <c r="C42" i="46"/>
  <c r="C43" i="46"/>
  <c r="C44" i="46"/>
  <c r="Q44" i="46" s="1"/>
  <c r="C45" i="46"/>
  <c r="Q45" i="46" s="1"/>
  <c r="C46" i="46"/>
  <c r="Q46" i="46" s="1"/>
  <c r="C47" i="46"/>
  <c r="Q47" i="46" s="1"/>
  <c r="I8" i="46"/>
  <c r="H8" i="46"/>
  <c r="C8" i="46"/>
  <c r="J153" i="69"/>
  <c r="J150" i="46" s="1"/>
  <c r="J152" i="69"/>
  <c r="J149" i="46" s="1"/>
  <c r="K149" i="46" s="1"/>
  <c r="L149" i="46" s="1"/>
  <c r="J151" i="69"/>
  <c r="J148" i="46" s="1"/>
  <c r="J134" i="69"/>
  <c r="J129" i="46" s="1"/>
  <c r="K129" i="46" s="1"/>
  <c r="L129" i="46" s="1"/>
  <c r="J133" i="69"/>
  <c r="J128" i="46" s="1"/>
  <c r="J132" i="69"/>
  <c r="J127" i="46" s="1"/>
  <c r="J131" i="69"/>
  <c r="J126" i="46" s="1"/>
  <c r="J120" i="69"/>
  <c r="J115" i="46" s="1"/>
  <c r="J108" i="69"/>
  <c r="J108" i="46" s="1"/>
  <c r="J47" i="69"/>
  <c r="J47" i="46" s="1"/>
  <c r="J46" i="69"/>
  <c r="J46" i="46" s="1"/>
  <c r="J45" i="69"/>
  <c r="J45" i="46" s="1"/>
  <c r="J44" i="69"/>
  <c r="J44" i="46" s="1"/>
  <c r="J43" i="69"/>
  <c r="J43" i="46" s="1"/>
  <c r="J42" i="69"/>
  <c r="J42" i="46" s="1"/>
  <c r="J41" i="69"/>
  <c r="J41" i="46" s="1"/>
  <c r="J40" i="69"/>
  <c r="J40" i="46" s="1"/>
  <c r="J39" i="69"/>
  <c r="J39" i="46" s="1"/>
  <c r="J38" i="69"/>
  <c r="J38" i="46" s="1"/>
  <c r="J37" i="69"/>
  <c r="J37" i="46"/>
  <c r="J36" i="69"/>
  <c r="J36" i="46" s="1"/>
  <c r="J35" i="69"/>
  <c r="J35" i="46" s="1"/>
  <c r="J34" i="69"/>
  <c r="J34" i="46" s="1"/>
  <c r="J33" i="69"/>
  <c r="J33" i="46" s="1"/>
  <c r="J32" i="69"/>
  <c r="J32" i="46" s="1"/>
  <c r="J31" i="69"/>
  <c r="J31" i="46"/>
  <c r="J30" i="69"/>
  <c r="J30" i="46" s="1"/>
  <c r="J29" i="69"/>
  <c r="J29" i="46"/>
  <c r="J28" i="69"/>
  <c r="J28" i="46" s="1"/>
  <c r="J27" i="69"/>
  <c r="J27" i="46" s="1"/>
  <c r="J26" i="69"/>
  <c r="J26" i="46" s="1"/>
  <c r="J25" i="69"/>
  <c r="J25" i="46" s="1"/>
  <c r="J24" i="69"/>
  <c r="J24" i="46" s="1"/>
  <c r="J23" i="69"/>
  <c r="J23" i="46" s="1"/>
  <c r="J22" i="69"/>
  <c r="J22" i="46" s="1"/>
  <c r="J21" i="69"/>
  <c r="J21" i="46" s="1"/>
  <c r="J20" i="69"/>
  <c r="J20" i="46" s="1"/>
  <c r="J19" i="69"/>
  <c r="J19" i="46" s="1"/>
  <c r="J18" i="69"/>
  <c r="J18" i="46" s="1"/>
  <c r="J17" i="69"/>
  <c r="J17" i="46" s="1"/>
  <c r="J16" i="69"/>
  <c r="J16" i="46" s="1"/>
  <c r="J15" i="69"/>
  <c r="J15" i="46" s="1"/>
  <c r="J14" i="69"/>
  <c r="J14" i="46" s="1"/>
  <c r="J13" i="69"/>
  <c r="J13" i="46" s="1"/>
  <c r="J12" i="69"/>
  <c r="J12" i="46" s="1"/>
  <c r="J11" i="69"/>
  <c r="J11" i="46" s="1"/>
  <c r="J10" i="69"/>
  <c r="J10" i="46" s="1"/>
  <c r="J9" i="69"/>
  <c r="J9" i="46" s="1"/>
  <c r="J8" i="69"/>
  <c r="J8" i="46" s="1"/>
  <c r="K8" i="46" s="1"/>
  <c r="L8" i="46" s="1"/>
  <c r="I249" i="44"/>
  <c r="I250" i="44"/>
  <c r="C249" i="44"/>
  <c r="C250" i="44"/>
  <c r="I248" i="44"/>
  <c r="C248" i="44"/>
  <c r="H226" i="44"/>
  <c r="I226" i="44"/>
  <c r="H227" i="44"/>
  <c r="I227" i="44"/>
  <c r="H228" i="44"/>
  <c r="I228" i="44"/>
  <c r="H229" i="44"/>
  <c r="I229" i="44"/>
  <c r="C226" i="44"/>
  <c r="C227" i="44"/>
  <c r="C228" i="44"/>
  <c r="C229" i="44"/>
  <c r="I215" i="44"/>
  <c r="H215" i="44"/>
  <c r="C215" i="44"/>
  <c r="H9" i="44"/>
  <c r="V9" i="44" s="1"/>
  <c r="W9" i="44" s="1"/>
  <c r="I9" i="44"/>
  <c r="H10" i="44"/>
  <c r="I10" i="44"/>
  <c r="H11" i="44"/>
  <c r="I11" i="44"/>
  <c r="H12" i="44"/>
  <c r="V12" i="44" s="1"/>
  <c r="W12" i="44" s="1"/>
  <c r="I12" i="44"/>
  <c r="H13" i="44"/>
  <c r="V13" i="44" s="1"/>
  <c r="W13" i="44" s="1"/>
  <c r="I13" i="44"/>
  <c r="H14" i="44"/>
  <c r="I14" i="44"/>
  <c r="H15" i="44"/>
  <c r="I15" i="44"/>
  <c r="H16" i="44"/>
  <c r="V16" i="44" s="1"/>
  <c r="W16" i="44" s="1"/>
  <c r="I16" i="44"/>
  <c r="H17" i="44"/>
  <c r="V17" i="44" s="1"/>
  <c r="W17" i="44" s="1"/>
  <c r="I17" i="44"/>
  <c r="H18" i="44"/>
  <c r="I18" i="44"/>
  <c r="H19" i="44"/>
  <c r="I19" i="44"/>
  <c r="H20" i="44"/>
  <c r="V20" i="44" s="1"/>
  <c r="W20" i="44" s="1"/>
  <c r="I20" i="44"/>
  <c r="H21" i="44"/>
  <c r="V21" i="44" s="1"/>
  <c r="W21" i="44" s="1"/>
  <c r="I21" i="44"/>
  <c r="H22" i="44"/>
  <c r="I22" i="44"/>
  <c r="H23" i="44"/>
  <c r="I23" i="44"/>
  <c r="H24" i="44"/>
  <c r="V24" i="44" s="1"/>
  <c r="W24" i="44" s="1"/>
  <c r="I24" i="44"/>
  <c r="H25" i="44"/>
  <c r="I25" i="44"/>
  <c r="H26" i="44"/>
  <c r="I26" i="44"/>
  <c r="H27" i="44"/>
  <c r="I27" i="44"/>
  <c r="H28" i="44"/>
  <c r="V28" i="44" s="1"/>
  <c r="W28" i="44" s="1"/>
  <c r="I28" i="44"/>
  <c r="H29" i="44"/>
  <c r="V29" i="44" s="1"/>
  <c r="W29" i="44" s="1"/>
  <c r="I29" i="44"/>
  <c r="H30" i="44"/>
  <c r="I30" i="44"/>
  <c r="H31" i="44"/>
  <c r="I31" i="44"/>
  <c r="H32" i="44"/>
  <c r="V32" i="44" s="1"/>
  <c r="W32" i="44" s="1"/>
  <c r="I32" i="44"/>
  <c r="H33" i="44"/>
  <c r="I33" i="44"/>
  <c r="H34" i="44"/>
  <c r="I34" i="44"/>
  <c r="H35" i="44"/>
  <c r="I35" i="44"/>
  <c r="H36" i="44"/>
  <c r="V36" i="44" s="1"/>
  <c r="W36" i="44" s="1"/>
  <c r="I36" i="44"/>
  <c r="H37" i="44"/>
  <c r="V37" i="44" s="1"/>
  <c r="W37" i="44" s="1"/>
  <c r="I37" i="44"/>
  <c r="H38" i="44"/>
  <c r="I38" i="44"/>
  <c r="H39" i="44"/>
  <c r="I39" i="44"/>
  <c r="H40" i="44"/>
  <c r="V40" i="44" s="1"/>
  <c r="W40" i="44" s="1"/>
  <c r="I40" i="44"/>
  <c r="H41" i="44"/>
  <c r="V41" i="44" s="1"/>
  <c r="W41" i="44" s="1"/>
  <c r="I41" i="44"/>
  <c r="H42" i="44"/>
  <c r="I42" i="44"/>
  <c r="H43" i="44"/>
  <c r="I43" i="44"/>
  <c r="H44" i="44"/>
  <c r="V44" i="44" s="1"/>
  <c r="W44" i="44" s="1"/>
  <c r="I44" i="44"/>
  <c r="H45" i="44"/>
  <c r="I45" i="44"/>
  <c r="H46" i="44"/>
  <c r="I46" i="44"/>
  <c r="H47" i="44"/>
  <c r="I47" i="44"/>
  <c r="H48" i="44"/>
  <c r="V48" i="44" s="1"/>
  <c r="W48" i="44" s="1"/>
  <c r="I48" i="44"/>
  <c r="H49" i="44"/>
  <c r="V49" i="44" s="1"/>
  <c r="W49" i="44" s="1"/>
  <c r="I49" i="44"/>
  <c r="H50" i="44"/>
  <c r="I50" i="44"/>
  <c r="H51" i="44"/>
  <c r="I51" i="44"/>
  <c r="H52" i="44"/>
  <c r="V52" i="44" s="1"/>
  <c r="W52" i="44" s="1"/>
  <c r="I52" i="44"/>
  <c r="H53" i="44"/>
  <c r="V53" i="44" s="1"/>
  <c r="W53" i="44" s="1"/>
  <c r="I53" i="44"/>
  <c r="H54" i="44"/>
  <c r="I54" i="44"/>
  <c r="H55" i="44"/>
  <c r="I55" i="44"/>
  <c r="H56" i="44"/>
  <c r="V56" i="44" s="1"/>
  <c r="W56" i="44" s="1"/>
  <c r="I56" i="44"/>
  <c r="H57" i="44"/>
  <c r="V57" i="44" s="1"/>
  <c r="W57" i="44" s="1"/>
  <c r="I57" i="44"/>
  <c r="H58" i="44"/>
  <c r="I58" i="44"/>
  <c r="H59" i="44"/>
  <c r="I59" i="44"/>
  <c r="H60" i="44"/>
  <c r="V60" i="44" s="1"/>
  <c r="W60" i="44" s="1"/>
  <c r="I60" i="44"/>
  <c r="H61" i="44"/>
  <c r="I61" i="44"/>
  <c r="H62" i="44"/>
  <c r="I62" i="44"/>
  <c r="H63" i="44"/>
  <c r="I63" i="44"/>
  <c r="H64" i="44"/>
  <c r="V64" i="44" s="1"/>
  <c r="W64" i="44" s="1"/>
  <c r="I64" i="44"/>
  <c r="H65" i="44"/>
  <c r="V65" i="44" s="1"/>
  <c r="W65" i="44" s="1"/>
  <c r="I65" i="44"/>
  <c r="H66" i="44"/>
  <c r="I66" i="44"/>
  <c r="H67" i="44"/>
  <c r="I67" i="44"/>
  <c r="H68" i="44"/>
  <c r="V68" i="44" s="1"/>
  <c r="W68" i="44" s="1"/>
  <c r="I68" i="44"/>
  <c r="H69" i="44"/>
  <c r="I69" i="44"/>
  <c r="H70" i="44"/>
  <c r="I70" i="44"/>
  <c r="H71" i="44"/>
  <c r="I71" i="44"/>
  <c r="H72" i="44"/>
  <c r="V72" i="44" s="1"/>
  <c r="W72" i="44" s="1"/>
  <c r="I72" i="44"/>
  <c r="H73" i="44"/>
  <c r="V73" i="44" s="1"/>
  <c r="W73" i="44" s="1"/>
  <c r="I73" i="44"/>
  <c r="H74" i="44"/>
  <c r="I74" i="44"/>
  <c r="H75" i="44"/>
  <c r="I75" i="44"/>
  <c r="H76" i="44"/>
  <c r="V76" i="44" s="1"/>
  <c r="W76" i="44" s="1"/>
  <c r="I76" i="44"/>
  <c r="H77" i="44"/>
  <c r="V77" i="44" s="1"/>
  <c r="W77" i="44" s="1"/>
  <c r="I77" i="44"/>
  <c r="H78" i="44"/>
  <c r="I78" i="44"/>
  <c r="H79" i="44"/>
  <c r="I79" i="44"/>
  <c r="H80" i="44"/>
  <c r="V80" i="44" s="1"/>
  <c r="W80" i="44" s="1"/>
  <c r="I80" i="44"/>
  <c r="H81" i="44"/>
  <c r="I81" i="44"/>
  <c r="H82" i="44"/>
  <c r="I82" i="44"/>
  <c r="H83" i="44"/>
  <c r="I83" i="44"/>
  <c r="H84" i="44"/>
  <c r="V84" i="44" s="1"/>
  <c r="W84" i="44" s="1"/>
  <c r="I84" i="44"/>
  <c r="H85" i="44"/>
  <c r="V85" i="44" s="1"/>
  <c r="W85" i="44" s="1"/>
  <c r="I85" i="44"/>
  <c r="H86" i="44"/>
  <c r="I86" i="44"/>
  <c r="H87" i="44"/>
  <c r="I87" i="44"/>
  <c r="H88" i="44"/>
  <c r="V88" i="44" s="1"/>
  <c r="W88" i="44" s="1"/>
  <c r="I88" i="44"/>
  <c r="H89" i="44"/>
  <c r="V89" i="44" s="1"/>
  <c r="W89" i="44" s="1"/>
  <c r="I89" i="44"/>
  <c r="H90" i="44"/>
  <c r="I90" i="44"/>
  <c r="H91" i="44"/>
  <c r="I91" i="44"/>
  <c r="H92" i="44"/>
  <c r="V92" i="44" s="1"/>
  <c r="W92" i="44" s="1"/>
  <c r="I92" i="44"/>
  <c r="H93" i="44"/>
  <c r="V93" i="44" s="1"/>
  <c r="W93" i="44" s="1"/>
  <c r="I93" i="44"/>
  <c r="H94" i="44"/>
  <c r="I94" i="44"/>
  <c r="H95" i="44"/>
  <c r="I95" i="44"/>
  <c r="H96" i="44"/>
  <c r="V96" i="44" s="1"/>
  <c r="W96" i="44" s="1"/>
  <c r="I96" i="44"/>
  <c r="H97" i="44"/>
  <c r="V97" i="44" s="1"/>
  <c r="W97" i="44" s="1"/>
  <c r="I97" i="44"/>
  <c r="H98" i="44"/>
  <c r="I98" i="44"/>
  <c r="H99" i="44"/>
  <c r="I99" i="44"/>
  <c r="H100" i="44"/>
  <c r="V100" i="44" s="1"/>
  <c r="W100" i="44" s="1"/>
  <c r="I100" i="44"/>
  <c r="H101" i="44"/>
  <c r="V101" i="44" s="1"/>
  <c r="W101" i="44" s="1"/>
  <c r="I101" i="44"/>
  <c r="H102" i="44"/>
  <c r="I102" i="44"/>
  <c r="H103" i="44"/>
  <c r="I103" i="44"/>
  <c r="H104" i="44"/>
  <c r="V104" i="44" s="1"/>
  <c r="W104" i="44" s="1"/>
  <c r="I104" i="44"/>
  <c r="H105" i="44"/>
  <c r="V105" i="44" s="1"/>
  <c r="W105" i="44" s="1"/>
  <c r="I105" i="44"/>
  <c r="H106" i="44"/>
  <c r="I106" i="44"/>
  <c r="H107" i="44"/>
  <c r="I107" i="44"/>
  <c r="H208" i="44"/>
  <c r="V208" i="44" s="1"/>
  <c r="W208" i="44" s="1"/>
  <c r="I208" i="44"/>
  <c r="C9" i="44"/>
  <c r="Q9" i="44" s="1"/>
  <c r="C10" i="44"/>
  <c r="Q10" i="44" s="1"/>
  <c r="C11" i="44"/>
  <c r="C12" i="44"/>
  <c r="C13" i="44"/>
  <c r="C14" i="44"/>
  <c r="Q14" i="44" s="1"/>
  <c r="C15" i="44"/>
  <c r="Q15" i="44" s="1"/>
  <c r="C16" i="44"/>
  <c r="C17" i="44"/>
  <c r="C18" i="44"/>
  <c r="Q18" i="44" s="1"/>
  <c r="C19" i="44"/>
  <c r="C20" i="44"/>
  <c r="C21" i="44"/>
  <c r="C22" i="44"/>
  <c r="Q22" i="44" s="1"/>
  <c r="C23" i="44"/>
  <c r="Q23" i="44" s="1"/>
  <c r="C24" i="44"/>
  <c r="C25" i="44"/>
  <c r="C26" i="44"/>
  <c r="Q26" i="44" s="1"/>
  <c r="C27" i="44"/>
  <c r="C28" i="44"/>
  <c r="C29" i="44"/>
  <c r="C30" i="44"/>
  <c r="Q30" i="44" s="1"/>
  <c r="C31" i="44"/>
  <c r="Q31" i="44" s="1"/>
  <c r="C32" i="44"/>
  <c r="C33" i="44"/>
  <c r="Q33" i="44" s="1"/>
  <c r="C34" i="44"/>
  <c r="Q34" i="44" s="1"/>
  <c r="C35" i="44"/>
  <c r="C36" i="44"/>
  <c r="C37" i="44"/>
  <c r="C38" i="44"/>
  <c r="Q38" i="44" s="1"/>
  <c r="C39" i="44"/>
  <c r="Q39" i="44" s="1"/>
  <c r="C40" i="44"/>
  <c r="C41" i="44"/>
  <c r="Q41" i="44" s="1"/>
  <c r="C42" i="44"/>
  <c r="Q42" i="44" s="1"/>
  <c r="C43" i="44"/>
  <c r="C44" i="44"/>
  <c r="C45" i="44"/>
  <c r="C46" i="44"/>
  <c r="Q46" i="44" s="1"/>
  <c r="C47" i="44"/>
  <c r="Q47" i="44" s="1"/>
  <c r="C48" i="44"/>
  <c r="C49" i="44"/>
  <c r="Q49" i="44" s="1"/>
  <c r="C50" i="44"/>
  <c r="Q50" i="44" s="1"/>
  <c r="C51" i="44"/>
  <c r="C52" i="44"/>
  <c r="C53" i="44"/>
  <c r="C54" i="44"/>
  <c r="Q54" i="44" s="1"/>
  <c r="C55" i="44"/>
  <c r="Q55" i="44" s="1"/>
  <c r="C56" i="44"/>
  <c r="C57" i="44"/>
  <c r="Q57" i="44" s="1"/>
  <c r="C58" i="44"/>
  <c r="Q58" i="44" s="1"/>
  <c r="C59" i="44"/>
  <c r="C60" i="44"/>
  <c r="C61" i="44"/>
  <c r="C62" i="44"/>
  <c r="Q62" i="44" s="1"/>
  <c r="C63" i="44"/>
  <c r="Q63" i="44" s="1"/>
  <c r="C64" i="44"/>
  <c r="C65" i="44"/>
  <c r="Q65" i="44" s="1"/>
  <c r="C66" i="44"/>
  <c r="Q66" i="44" s="1"/>
  <c r="C67" i="44"/>
  <c r="C68" i="44"/>
  <c r="C69" i="44"/>
  <c r="C70" i="44"/>
  <c r="Q70" i="44" s="1"/>
  <c r="C71" i="44"/>
  <c r="Q71" i="44" s="1"/>
  <c r="C72" i="44"/>
  <c r="C73" i="44"/>
  <c r="Q73" i="44" s="1"/>
  <c r="C74" i="44"/>
  <c r="Q74" i="44" s="1"/>
  <c r="C75" i="44"/>
  <c r="C76" i="44"/>
  <c r="C77" i="44"/>
  <c r="C78" i="44"/>
  <c r="Q78" i="44" s="1"/>
  <c r="C79" i="44"/>
  <c r="Q79" i="44" s="1"/>
  <c r="C80" i="44"/>
  <c r="C81" i="44"/>
  <c r="C82" i="44"/>
  <c r="Q82" i="44" s="1"/>
  <c r="C83" i="44"/>
  <c r="Q83" i="44" s="1"/>
  <c r="C84" i="44"/>
  <c r="C85" i="44"/>
  <c r="C86" i="44"/>
  <c r="Q86" i="44" s="1"/>
  <c r="C87" i="44"/>
  <c r="Q87" i="44" s="1"/>
  <c r="C88" i="44"/>
  <c r="C89" i="44"/>
  <c r="C90" i="44"/>
  <c r="Q90" i="44" s="1"/>
  <c r="C91" i="44"/>
  <c r="Q91" i="44" s="1"/>
  <c r="C92" i="44"/>
  <c r="C93" i="44"/>
  <c r="C94" i="44"/>
  <c r="Q94" i="44" s="1"/>
  <c r="C95" i="44"/>
  <c r="Q95" i="44" s="1"/>
  <c r="C96" i="44"/>
  <c r="C97" i="44"/>
  <c r="C98" i="44"/>
  <c r="Q98" i="44" s="1"/>
  <c r="C99" i="44"/>
  <c r="Q99" i="44" s="1"/>
  <c r="C100" i="44"/>
  <c r="C101" i="44"/>
  <c r="C102" i="44"/>
  <c r="Q102" i="44" s="1"/>
  <c r="C103" i="44"/>
  <c r="Q103" i="44" s="1"/>
  <c r="C104" i="44"/>
  <c r="C105" i="44"/>
  <c r="Q105" i="44" s="1"/>
  <c r="C106" i="44"/>
  <c r="Q106" i="44" s="1"/>
  <c r="C107" i="44"/>
  <c r="Q107" i="44" s="1"/>
  <c r="C208" i="44"/>
  <c r="I8" i="44"/>
  <c r="H8" i="44"/>
  <c r="V8" i="44" s="1"/>
  <c r="W8" i="44" s="1"/>
  <c r="C8" i="44"/>
  <c r="Q8" i="44" s="1"/>
  <c r="J253" i="68"/>
  <c r="J250" i="44"/>
  <c r="J252" i="68"/>
  <c r="J249" i="44" s="1"/>
  <c r="J251" i="68"/>
  <c r="J248" i="44" s="1"/>
  <c r="J229" i="44"/>
  <c r="K229" i="44" s="1"/>
  <c r="L229" i="44" s="1"/>
  <c r="J228" i="44"/>
  <c r="J227" i="44"/>
  <c r="J226" i="44"/>
  <c r="J220" i="68"/>
  <c r="J215" i="44" s="1"/>
  <c r="J208" i="68"/>
  <c r="J208" i="44"/>
  <c r="K208" i="44" s="1"/>
  <c r="L208" i="44" s="1"/>
  <c r="J107" i="68"/>
  <c r="J107" i="44" s="1"/>
  <c r="K107" i="44" s="1"/>
  <c r="L107" i="44" s="1"/>
  <c r="J106" i="68"/>
  <c r="J106" i="44" s="1"/>
  <c r="K106" i="44" s="1"/>
  <c r="L106" i="44" s="1"/>
  <c r="J105" i="68"/>
  <c r="J105" i="44" s="1"/>
  <c r="J104" i="68"/>
  <c r="J104" i="44"/>
  <c r="K104" i="44" s="1"/>
  <c r="L104" i="44" s="1"/>
  <c r="J103" i="68"/>
  <c r="J103" i="44" s="1"/>
  <c r="J102" i="68"/>
  <c r="J102" i="44" s="1"/>
  <c r="K102" i="44" s="1"/>
  <c r="L102" i="44" s="1"/>
  <c r="J101" i="68"/>
  <c r="J101" i="44" s="1"/>
  <c r="J100" i="68"/>
  <c r="J100" i="44" s="1"/>
  <c r="J99" i="68"/>
  <c r="J99" i="44" s="1"/>
  <c r="K99" i="44" s="1"/>
  <c r="L99" i="44" s="1"/>
  <c r="J98" i="68"/>
  <c r="J98" i="44" s="1"/>
  <c r="K98" i="44" s="1"/>
  <c r="L98" i="44" s="1"/>
  <c r="J97" i="68"/>
  <c r="J97" i="44" s="1"/>
  <c r="J96" i="68"/>
  <c r="J96" i="44"/>
  <c r="K96" i="44" s="1"/>
  <c r="L96" i="44" s="1"/>
  <c r="J95" i="68"/>
  <c r="J95" i="44" s="1"/>
  <c r="K95" i="44" s="1"/>
  <c r="L95" i="44" s="1"/>
  <c r="J94" i="68"/>
  <c r="J94" i="44" s="1"/>
  <c r="K94" i="44" s="1"/>
  <c r="L94" i="44" s="1"/>
  <c r="J93" i="68"/>
  <c r="J93" i="44" s="1"/>
  <c r="J92" i="68"/>
  <c r="J92" i="44" s="1"/>
  <c r="K92" i="44" s="1"/>
  <c r="L92" i="44" s="1"/>
  <c r="J91" i="68"/>
  <c r="J91" i="44" s="1"/>
  <c r="K91" i="44" s="1"/>
  <c r="L91" i="44" s="1"/>
  <c r="J90" i="68"/>
  <c r="J90" i="44" s="1"/>
  <c r="K90" i="44" s="1"/>
  <c r="L90" i="44" s="1"/>
  <c r="J89" i="68"/>
  <c r="J89" i="44" s="1"/>
  <c r="J88" i="68"/>
  <c r="J88" i="44" s="1"/>
  <c r="J87" i="68"/>
  <c r="J87" i="44" s="1"/>
  <c r="J86" i="68"/>
  <c r="J86" i="44" s="1"/>
  <c r="K86" i="44" s="1"/>
  <c r="L86" i="44" s="1"/>
  <c r="J85" i="68"/>
  <c r="J85" i="44" s="1"/>
  <c r="J84" i="68"/>
  <c r="J84" i="44" s="1"/>
  <c r="J83" i="68"/>
  <c r="J83" i="44" s="1"/>
  <c r="K83" i="44" s="1"/>
  <c r="L83" i="44" s="1"/>
  <c r="J82" i="68"/>
  <c r="J82" i="44" s="1"/>
  <c r="K82" i="44" s="1"/>
  <c r="L82" i="44" s="1"/>
  <c r="J81" i="68"/>
  <c r="J81" i="44" s="1"/>
  <c r="J80" i="68"/>
  <c r="J80" i="44" s="1"/>
  <c r="J79" i="68"/>
  <c r="J79" i="44" s="1"/>
  <c r="K79" i="44" s="1"/>
  <c r="L79" i="44" s="1"/>
  <c r="J78" i="68"/>
  <c r="J78" i="44" s="1"/>
  <c r="K78" i="44" s="1"/>
  <c r="L78" i="44" s="1"/>
  <c r="J77" i="68"/>
  <c r="J77" i="44" s="1"/>
  <c r="J76" i="68"/>
  <c r="J76" i="44"/>
  <c r="J75" i="68"/>
  <c r="J75" i="44" s="1"/>
  <c r="K75" i="44" s="1"/>
  <c r="L75" i="44" s="1"/>
  <c r="J74" i="68"/>
  <c r="J74" i="44" s="1"/>
  <c r="K74" i="44" s="1"/>
  <c r="L74" i="44" s="1"/>
  <c r="J73" i="68"/>
  <c r="J73" i="44" s="1"/>
  <c r="J72" i="68"/>
  <c r="J72" i="44" s="1"/>
  <c r="K72" i="44" s="1"/>
  <c r="L72" i="44" s="1"/>
  <c r="J71" i="68"/>
  <c r="J71" i="44" s="1"/>
  <c r="K71" i="44" s="1"/>
  <c r="L71" i="44" s="1"/>
  <c r="J70" i="68"/>
  <c r="J70" i="44" s="1"/>
  <c r="K70" i="44" s="1"/>
  <c r="L70" i="44" s="1"/>
  <c r="J69" i="68"/>
  <c r="J69" i="44" s="1"/>
  <c r="J68" i="68"/>
  <c r="J68" i="44"/>
  <c r="J67" i="68"/>
  <c r="J67" i="44" s="1"/>
  <c r="K67" i="44" s="1"/>
  <c r="L67" i="44" s="1"/>
  <c r="J66" i="68"/>
  <c r="J66" i="44" s="1"/>
  <c r="K66" i="44" s="1"/>
  <c r="L66" i="44" s="1"/>
  <c r="J65" i="68"/>
  <c r="J65" i="44" s="1"/>
  <c r="J64" i="68"/>
  <c r="J64" i="44" s="1"/>
  <c r="K64" i="44" s="1"/>
  <c r="L64" i="44" s="1"/>
  <c r="J63" i="68"/>
  <c r="J63" i="44" s="1"/>
  <c r="K63" i="44" s="1"/>
  <c r="L63" i="44" s="1"/>
  <c r="J62" i="68"/>
  <c r="J62" i="44" s="1"/>
  <c r="K62" i="44" s="1"/>
  <c r="L62" i="44" s="1"/>
  <c r="J61" i="68"/>
  <c r="J61" i="44" s="1"/>
  <c r="J60" i="68"/>
  <c r="J60" i="44" s="1"/>
  <c r="J59" i="68"/>
  <c r="J59" i="44" s="1"/>
  <c r="K59" i="44" s="1"/>
  <c r="L59" i="44" s="1"/>
  <c r="J58" i="68"/>
  <c r="J58" i="44" s="1"/>
  <c r="K58" i="44" s="1"/>
  <c r="L58" i="44" s="1"/>
  <c r="J57" i="68"/>
  <c r="J57" i="44" s="1"/>
  <c r="J56" i="68"/>
  <c r="J56" i="44" s="1"/>
  <c r="K56" i="44" s="1"/>
  <c r="L56" i="44" s="1"/>
  <c r="J55" i="68"/>
  <c r="J55" i="44" s="1"/>
  <c r="J54" i="68"/>
  <c r="J54" i="44" s="1"/>
  <c r="K54" i="44" s="1"/>
  <c r="L54" i="44" s="1"/>
  <c r="J53" i="68"/>
  <c r="J53" i="44" s="1"/>
  <c r="J52" i="68"/>
  <c r="J52" i="44" s="1"/>
  <c r="J51" i="68"/>
  <c r="J51" i="44" s="1"/>
  <c r="K51" i="44" s="1"/>
  <c r="L51" i="44" s="1"/>
  <c r="J50" i="68"/>
  <c r="J50" i="44" s="1"/>
  <c r="K50" i="44" s="1"/>
  <c r="L50" i="44" s="1"/>
  <c r="J49" i="68"/>
  <c r="J49" i="44" s="1"/>
  <c r="J48" i="68"/>
  <c r="J48" i="44" s="1"/>
  <c r="K48" i="44" s="1"/>
  <c r="L48" i="44" s="1"/>
  <c r="J47" i="68"/>
  <c r="J47" i="44" s="1"/>
  <c r="K47" i="44" s="1"/>
  <c r="L47" i="44" s="1"/>
  <c r="J46" i="68"/>
  <c r="J46" i="44" s="1"/>
  <c r="K46" i="44" s="1"/>
  <c r="L46" i="44" s="1"/>
  <c r="J45" i="68"/>
  <c r="J45" i="44" s="1"/>
  <c r="J44" i="68"/>
  <c r="J44" i="44" s="1"/>
  <c r="J43" i="68"/>
  <c r="J43" i="44" s="1"/>
  <c r="J42" i="68"/>
  <c r="J42" i="44" s="1"/>
  <c r="K42" i="44" s="1"/>
  <c r="L42" i="44" s="1"/>
  <c r="J41" i="68"/>
  <c r="J41" i="44" s="1"/>
  <c r="J40" i="68"/>
  <c r="J40" i="44"/>
  <c r="K40" i="44" s="1"/>
  <c r="L40" i="44" s="1"/>
  <c r="J39" i="68"/>
  <c r="J39" i="44" s="1"/>
  <c r="K39" i="44" s="1"/>
  <c r="L39" i="44" s="1"/>
  <c r="J38" i="68"/>
  <c r="J38" i="44" s="1"/>
  <c r="K38" i="44" s="1"/>
  <c r="L38" i="44" s="1"/>
  <c r="J37" i="68"/>
  <c r="J37" i="44" s="1"/>
  <c r="J36" i="68"/>
  <c r="J36" i="44" s="1"/>
  <c r="J35" i="68"/>
  <c r="J35" i="44" s="1"/>
  <c r="K35" i="44" s="1"/>
  <c r="L35" i="44" s="1"/>
  <c r="J34" i="68"/>
  <c r="J34" i="44" s="1"/>
  <c r="K34" i="44" s="1"/>
  <c r="L34" i="44" s="1"/>
  <c r="J33" i="68"/>
  <c r="J33" i="44" s="1"/>
  <c r="J32" i="68"/>
  <c r="J32" i="44" s="1"/>
  <c r="K32" i="44" s="1"/>
  <c r="L32" i="44" s="1"/>
  <c r="J31" i="68"/>
  <c r="J31" i="44" s="1"/>
  <c r="K31" i="44" s="1"/>
  <c r="L31" i="44" s="1"/>
  <c r="J30" i="68"/>
  <c r="J30" i="44" s="1"/>
  <c r="K30" i="44" s="1"/>
  <c r="L30" i="44" s="1"/>
  <c r="J29" i="68"/>
  <c r="J29" i="44" s="1"/>
  <c r="J28" i="68"/>
  <c r="J28" i="44" s="1"/>
  <c r="J27" i="68"/>
  <c r="J27" i="44" s="1"/>
  <c r="J26" i="68"/>
  <c r="J26" i="44" s="1"/>
  <c r="K26" i="44" s="1"/>
  <c r="L26" i="44" s="1"/>
  <c r="J25" i="68"/>
  <c r="J25" i="44" s="1"/>
  <c r="J24" i="68"/>
  <c r="J24" i="44" s="1"/>
  <c r="J23" i="68"/>
  <c r="J23" i="44" s="1"/>
  <c r="K23" i="44" s="1"/>
  <c r="L23" i="44" s="1"/>
  <c r="J22" i="68"/>
  <c r="J22" i="44" s="1"/>
  <c r="K22" i="44" s="1"/>
  <c r="L22" i="44" s="1"/>
  <c r="J21" i="68"/>
  <c r="J21" i="44" s="1"/>
  <c r="J20" i="68"/>
  <c r="J20" i="44" s="1"/>
  <c r="J19" i="68"/>
  <c r="J19" i="44" s="1"/>
  <c r="K19" i="44" s="1"/>
  <c r="L19" i="44" s="1"/>
  <c r="J18" i="68"/>
  <c r="J18" i="44" s="1"/>
  <c r="K18" i="44" s="1"/>
  <c r="L18" i="44" s="1"/>
  <c r="J17" i="68"/>
  <c r="J17" i="44" s="1"/>
  <c r="J16" i="68"/>
  <c r="J16" i="44" s="1"/>
  <c r="J15" i="68"/>
  <c r="J15" i="44" s="1"/>
  <c r="K15" i="44" s="1"/>
  <c r="L15" i="44" s="1"/>
  <c r="J14" i="68"/>
  <c r="J14" i="44" s="1"/>
  <c r="K14" i="44" s="1"/>
  <c r="L14" i="44" s="1"/>
  <c r="J13" i="68"/>
  <c r="J13" i="44" s="1"/>
  <c r="J12" i="68"/>
  <c r="J12" i="44"/>
  <c r="J11" i="68"/>
  <c r="J11" i="44" s="1"/>
  <c r="J10" i="68"/>
  <c r="J10" i="44" s="1"/>
  <c r="K10" i="44" s="1"/>
  <c r="L10" i="44" s="1"/>
  <c r="J9" i="68"/>
  <c r="J9" i="44" s="1"/>
  <c r="J8" i="68"/>
  <c r="J8" i="44" s="1"/>
  <c r="K8" i="44" s="1"/>
  <c r="L8" i="44" s="1"/>
  <c r="C149" i="42"/>
  <c r="C150" i="42"/>
  <c r="I149" i="42"/>
  <c r="I150" i="42"/>
  <c r="I148" i="42"/>
  <c r="C148" i="42"/>
  <c r="C115" i="42"/>
  <c r="H126" i="42"/>
  <c r="I126" i="42"/>
  <c r="H127" i="42"/>
  <c r="I127" i="42"/>
  <c r="H128" i="42"/>
  <c r="I128" i="42"/>
  <c r="H129" i="42"/>
  <c r="I129" i="42"/>
  <c r="C126" i="42"/>
  <c r="C127" i="42"/>
  <c r="C128" i="42"/>
  <c r="C129" i="42"/>
  <c r="I115" i="42"/>
  <c r="H115" i="42"/>
  <c r="C108" i="42"/>
  <c r="Q108" i="42" s="1"/>
  <c r="H9" i="42"/>
  <c r="V9" i="42" s="1"/>
  <c r="W9" i="42" s="1"/>
  <c r="I9" i="42"/>
  <c r="H10" i="42"/>
  <c r="I10" i="42"/>
  <c r="H11" i="42"/>
  <c r="V11" i="42" s="1"/>
  <c r="W11" i="42" s="1"/>
  <c r="I11" i="42"/>
  <c r="H12" i="42"/>
  <c r="V12" i="42" s="1"/>
  <c r="W12" i="42" s="1"/>
  <c r="I12" i="42"/>
  <c r="H13" i="42"/>
  <c r="V13" i="42" s="1"/>
  <c r="W13" i="42" s="1"/>
  <c r="I13" i="42"/>
  <c r="H14" i="42"/>
  <c r="I14" i="42"/>
  <c r="H15" i="42"/>
  <c r="V15" i="42" s="1"/>
  <c r="W15" i="42" s="1"/>
  <c r="I15" i="42"/>
  <c r="H16" i="42"/>
  <c r="V16" i="42" s="1"/>
  <c r="W16" i="42" s="1"/>
  <c r="I16" i="42"/>
  <c r="H17" i="42"/>
  <c r="V17" i="42" s="1"/>
  <c r="W17" i="42" s="1"/>
  <c r="I17" i="42"/>
  <c r="H18" i="42"/>
  <c r="I18" i="42"/>
  <c r="H19" i="42"/>
  <c r="V19" i="42" s="1"/>
  <c r="W19" i="42" s="1"/>
  <c r="I19" i="42"/>
  <c r="H20" i="42"/>
  <c r="I20" i="42"/>
  <c r="H21" i="42"/>
  <c r="V21" i="42" s="1"/>
  <c r="W21" i="42" s="1"/>
  <c r="I21" i="42"/>
  <c r="H22" i="42"/>
  <c r="I22" i="42"/>
  <c r="H23" i="42"/>
  <c r="V23" i="42" s="1"/>
  <c r="W23" i="42" s="1"/>
  <c r="I23" i="42"/>
  <c r="H24" i="42"/>
  <c r="V24" i="42" s="1"/>
  <c r="W24" i="42" s="1"/>
  <c r="I24" i="42"/>
  <c r="H25" i="42"/>
  <c r="V25" i="42" s="1"/>
  <c r="W25" i="42" s="1"/>
  <c r="I25" i="42"/>
  <c r="H26" i="42"/>
  <c r="I26" i="42"/>
  <c r="H27" i="42"/>
  <c r="V27" i="42" s="1"/>
  <c r="W27" i="42" s="1"/>
  <c r="I27" i="42"/>
  <c r="H28" i="42"/>
  <c r="V28" i="42" s="1"/>
  <c r="W28" i="42" s="1"/>
  <c r="I28" i="42"/>
  <c r="H29" i="42"/>
  <c r="V29" i="42" s="1"/>
  <c r="W29" i="42" s="1"/>
  <c r="I29" i="42"/>
  <c r="H30" i="42"/>
  <c r="I30" i="42"/>
  <c r="H31" i="42"/>
  <c r="V31" i="42" s="1"/>
  <c r="W31" i="42" s="1"/>
  <c r="I31" i="42"/>
  <c r="H32" i="42"/>
  <c r="V32" i="42" s="1"/>
  <c r="W32" i="42" s="1"/>
  <c r="I32" i="42"/>
  <c r="H33" i="42"/>
  <c r="V33" i="42" s="1"/>
  <c r="W33" i="42" s="1"/>
  <c r="I33" i="42"/>
  <c r="H34" i="42"/>
  <c r="I34" i="42"/>
  <c r="H35" i="42"/>
  <c r="V35" i="42" s="1"/>
  <c r="W35" i="42" s="1"/>
  <c r="I35" i="42"/>
  <c r="H36" i="42"/>
  <c r="I36" i="42"/>
  <c r="H37" i="42"/>
  <c r="V37" i="42" s="1"/>
  <c r="W37" i="42" s="1"/>
  <c r="I37" i="42"/>
  <c r="H38" i="42"/>
  <c r="I38" i="42"/>
  <c r="H39" i="42"/>
  <c r="V39" i="42" s="1"/>
  <c r="W39" i="42" s="1"/>
  <c r="I39" i="42"/>
  <c r="H40" i="42"/>
  <c r="V40" i="42" s="1"/>
  <c r="W40" i="42" s="1"/>
  <c r="I40" i="42"/>
  <c r="H41" i="42"/>
  <c r="V41" i="42" s="1"/>
  <c r="W41" i="42" s="1"/>
  <c r="I41" i="42"/>
  <c r="H42" i="42"/>
  <c r="I42" i="42"/>
  <c r="H43" i="42"/>
  <c r="V43" i="42" s="1"/>
  <c r="W43" i="42" s="1"/>
  <c r="I43" i="42"/>
  <c r="H44" i="42"/>
  <c r="V44" i="42" s="1"/>
  <c r="W44" i="42" s="1"/>
  <c r="I44" i="42"/>
  <c r="H45" i="42"/>
  <c r="V45" i="42" s="1"/>
  <c r="W45" i="42" s="1"/>
  <c r="I45" i="42"/>
  <c r="H46" i="42"/>
  <c r="I46" i="42"/>
  <c r="H47" i="42"/>
  <c r="V47" i="42" s="1"/>
  <c r="W47" i="42" s="1"/>
  <c r="I47" i="42"/>
  <c r="H108" i="42"/>
  <c r="V108" i="42" s="1"/>
  <c r="W108" i="42" s="1"/>
  <c r="I108" i="42"/>
  <c r="C9" i="42"/>
  <c r="Q9" i="42" s="1"/>
  <c r="C10" i="42"/>
  <c r="Q10" i="42" s="1"/>
  <c r="C11" i="42"/>
  <c r="C12" i="42"/>
  <c r="C13" i="42"/>
  <c r="Q13" i="42" s="1"/>
  <c r="C14" i="42"/>
  <c r="C15" i="42"/>
  <c r="C16" i="42"/>
  <c r="Q16" i="42" s="1"/>
  <c r="C17" i="42"/>
  <c r="Q17" i="42" s="1"/>
  <c r="C18" i="42"/>
  <c r="Q18" i="42" s="1"/>
  <c r="C19" i="42"/>
  <c r="C20" i="42"/>
  <c r="C21" i="42"/>
  <c r="Q21" i="42" s="1"/>
  <c r="C22" i="42"/>
  <c r="Q22" i="42" s="1"/>
  <c r="C23" i="42"/>
  <c r="Q23" i="42" s="1"/>
  <c r="C24" i="42"/>
  <c r="Q24" i="42" s="1"/>
  <c r="C25" i="42"/>
  <c r="Q25" i="42" s="1"/>
  <c r="C26" i="42"/>
  <c r="Q26" i="42" s="1"/>
  <c r="C27" i="42"/>
  <c r="C28" i="42"/>
  <c r="C29" i="42"/>
  <c r="Q29" i="42" s="1"/>
  <c r="C30" i="42"/>
  <c r="Q30" i="42" s="1"/>
  <c r="C31" i="42"/>
  <c r="C32" i="42"/>
  <c r="Q32" i="42" s="1"/>
  <c r="C33" i="42"/>
  <c r="Q33" i="42" s="1"/>
  <c r="C34" i="42"/>
  <c r="Q34" i="42" s="1"/>
  <c r="C35" i="42"/>
  <c r="C36" i="42"/>
  <c r="C37" i="42"/>
  <c r="Q37" i="42" s="1"/>
  <c r="C38" i="42"/>
  <c r="Q38" i="42" s="1"/>
  <c r="C39" i="42"/>
  <c r="Q39" i="42" s="1"/>
  <c r="C40" i="42"/>
  <c r="Q40" i="42" s="1"/>
  <c r="C41" i="42"/>
  <c r="Q41" i="42" s="1"/>
  <c r="C42" i="42"/>
  <c r="Q42" i="42" s="1"/>
  <c r="C43" i="42"/>
  <c r="C44" i="42"/>
  <c r="C45" i="42"/>
  <c r="Q45" i="42" s="1"/>
  <c r="C46" i="42"/>
  <c r="Q46" i="42" s="1"/>
  <c r="C47" i="42"/>
  <c r="I8" i="42"/>
  <c r="H8" i="42"/>
  <c r="V8" i="42" s="1"/>
  <c r="W8" i="42" s="1"/>
  <c r="C8" i="42"/>
  <c r="Q8" i="42" s="1"/>
  <c r="C8" i="40"/>
  <c r="J153" i="67"/>
  <c r="J150" i="42" s="1"/>
  <c r="J152" i="67"/>
  <c r="J149" i="42" s="1"/>
  <c r="J151" i="67"/>
  <c r="J148" i="42" s="1"/>
  <c r="J134" i="67"/>
  <c r="J129" i="42" s="1"/>
  <c r="J133" i="67"/>
  <c r="J128" i="42" s="1"/>
  <c r="J132" i="67"/>
  <c r="J127" i="42" s="1"/>
  <c r="J131" i="67"/>
  <c r="J126" i="42"/>
  <c r="J120" i="67"/>
  <c r="J115" i="42" s="1"/>
  <c r="J108" i="67"/>
  <c r="J108" i="42" s="1"/>
  <c r="J47" i="67"/>
  <c r="J47" i="42" s="1"/>
  <c r="J46" i="67"/>
  <c r="J46" i="42" s="1"/>
  <c r="J45" i="67"/>
  <c r="J45" i="42" s="1"/>
  <c r="J44" i="67"/>
  <c r="J44" i="42" s="1"/>
  <c r="J43" i="67"/>
  <c r="J43" i="42" s="1"/>
  <c r="K43" i="42" s="1"/>
  <c r="L43" i="42" s="1"/>
  <c r="J42" i="67"/>
  <c r="J42" i="42" s="1"/>
  <c r="J41" i="67"/>
  <c r="J41" i="42"/>
  <c r="J40" i="67"/>
  <c r="J40" i="42" s="1"/>
  <c r="J39" i="67"/>
  <c r="J39" i="42"/>
  <c r="J38" i="67"/>
  <c r="J38" i="42" s="1"/>
  <c r="J37" i="67"/>
  <c r="J37" i="42" s="1"/>
  <c r="J36" i="67"/>
  <c r="J36" i="42" s="1"/>
  <c r="J35" i="67"/>
  <c r="J35" i="42" s="1"/>
  <c r="J34" i="67"/>
  <c r="J34" i="42" s="1"/>
  <c r="J33" i="67"/>
  <c r="J33" i="42" s="1"/>
  <c r="J32" i="67"/>
  <c r="J32" i="42" s="1"/>
  <c r="J31" i="67"/>
  <c r="J31" i="42" s="1"/>
  <c r="J30" i="67"/>
  <c r="J30" i="42" s="1"/>
  <c r="J29" i="67"/>
  <c r="J29" i="42" s="1"/>
  <c r="J28" i="67"/>
  <c r="J28" i="42" s="1"/>
  <c r="J27" i="67"/>
  <c r="J27" i="42" s="1"/>
  <c r="J26" i="67"/>
  <c r="J26" i="42" s="1"/>
  <c r="K26" i="42" s="1"/>
  <c r="L26" i="42" s="1"/>
  <c r="J25" i="67"/>
  <c r="J25" i="42" s="1"/>
  <c r="J24" i="67"/>
  <c r="J24" i="42" s="1"/>
  <c r="J23" i="67"/>
  <c r="J23" i="42"/>
  <c r="J22" i="67"/>
  <c r="J22" i="42" s="1"/>
  <c r="J21" i="67"/>
  <c r="J21" i="42" s="1"/>
  <c r="J20" i="67"/>
  <c r="J20" i="42" s="1"/>
  <c r="J19" i="67"/>
  <c r="J19" i="42" s="1"/>
  <c r="J18" i="67"/>
  <c r="J18" i="42" s="1"/>
  <c r="J17" i="67"/>
  <c r="J17" i="42" s="1"/>
  <c r="J16" i="67"/>
  <c r="J16" i="42" s="1"/>
  <c r="J15" i="67"/>
  <c r="J15" i="42" s="1"/>
  <c r="J14" i="67"/>
  <c r="J14" i="42"/>
  <c r="J13" i="67"/>
  <c r="J13" i="42" s="1"/>
  <c r="J12" i="67"/>
  <c r="J12" i="42" s="1"/>
  <c r="J11" i="67"/>
  <c r="J11" i="42" s="1"/>
  <c r="J10" i="67"/>
  <c r="J10" i="42" s="1"/>
  <c r="J9" i="67"/>
  <c r="J9" i="42" s="1"/>
  <c r="J8" i="67"/>
  <c r="J8" i="42" s="1"/>
  <c r="I549" i="40"/>
  <c r="I550" i="40"/>
  <c r="I548" i="40"/>
  <c r="C549" i="40"/>
  <c r="C550" i="40"/>
  <c r="C548" i="40"/>
  <c r="I515" i="40"/>
  <c r="H515" i="40"/>
  <c r="C515" i="40"/>
  <c r="H508" i="40"/>
  <c r="I508" i="40"/>
  <c r="K508" i="40" s="1"/>
  <c r="L508" i="40" s="1"/>
  <c r="H9" i="40"/>
  <c r="V9" i="40" s="1"/>
  <c r="W9" i="40" s="1"/>
  <c r="I9" i="40"/>
  <c r="H10" i="40"/>
  <c r="V10" i="40" s="1"/>
  <c r="W10" i="40" s="1"/>
  <c r="I10" i="40"/>
  <c r="H11" i="40"/>
  <c r="V11" i="40" s="1"/>
  <c r="W11" i="40" s="1"/>
  <c r="I11" i="40"/>
  <c r="H12" i="40"/>
  <c r="I12" i="40"/>
  <c r="H13" i="40"/>
  <c r="V13" i="40" s="1"/>
  <c r="W13" i="40" s="1"/>
  <c r="I13" i="40"/>
  <c r="H14" i="40"/>
  <c r="V14" i="40" s="1"/>
  <c r="W14" i="40" s="1"/>
  <c r="I14" i="40"/>
  <c r="H15" i="40"/>
  <c r="V15" i="40" s="1"/>
  <c r="W15" i="40" s="1"/>
  <c r="I15" i="40"/>
  <c r="H16" i="40"/>
  <c r="I16" i="40"/>
  <c r="H17" i="40"/>
  <c r="V17" i="40" s="1"/>
  <c r="W17" i="40" s="1"/>
  <c r="I17" i="40"/>
  <c r="H18" i="40"/>
  <c r="V18" i="40" s="1"/>
  <c r="W18" i="40" s="1"/>
  <c r="I18" i="40"/>
  <c r="H19" i="40"/>
  <c r="V19" i="40" s="1"/>
  <c r="W19" i="40" s="1"/>
  <c r="I19" i="40"/>
  <c r="H20" i="40"/>
  <c r="I20" i="40"/>
  <c r="H21" i="40"/>
  <c r="V21" i="40" s="1"/>
  <c r="W21" i="40" s="1"/>
  <c r="I21" i="40"/>
  <c r="H22" i="40"/>
  <c r="V22" i="40" s="1"/>
  <c r="W22" i="40" s="1"/>
  <c r="I22" i="40"/>
  <c r="H23" i="40"/>
  <c r="V23" i="40" s="1"/>
  <c r="W23" i="40" s="1"/>
  <c r="I23" i="40"/>
  <c r="H24" i="40"/>
  <c r="I24" i="40"/>
  <c r="H25" i="40"/>
  <c r="V25" i="40" s="1"/>
  <c r="W25" i="40" s="1"/>
  <c r="I25" i="40"/>
  <c r="H26" i="40"/>
  <c r="V26" i="40" s="1"/>
  <c r="W26" i="40" s="1"/>
  <c r="I26" i="40"/>
  <c r="H27" i="40"/>
  <c r="V27" i="40" s="1"/>
  <c r="W27" i="40" s="1"/>
  <c r="I27" i="40"/>
  <c r="H28" i="40"/>
  <c r="I28" i="40"/>
  <c r="H29" i="40"/>
  <c r="V29" i="40" s="1"/>
  <c r="W29" i="40" s="1"/>
  <c r="I29" i="40"/>
  <c r="H30" i="40"/>
  <c r="V30" i="40" s="1"/>
  <c r="W30" i="40" s="1"/>
  <c r="I30" i="40"/>
  <c r="H31" i="40"/>
  <c r="I31" i="40"/>
  <c r="H32" i="40"/>
  <c r="I32" i="40"/>
  <c r="H33" i="40"/>
  <c r="V33" i="40" s="1"/>
  <c r="W33" i="40" s="1"/>
  <c r="I33" i="40"/>
  <c r="H34" i="40"/>
  <c r="V34" i="40" s="1"/>
  <c r="W34" i="40" s="1"/>
  <c r="I34" i="40"/>
  <c r="H35" i="40"/>
  <c r="V35" i="40" s="1"/>
  <c r="W35" i="40" s="1"/>
  <c r="I35" i="40"/>
  <c r="H36" i="40"/>
  <c r="I36" i="40"/>
  <c r="H37" i="40"/>
  <c r="V37" i="40" s="1"/>
  <c r="W37" i="40" s="1"/>
  <c r="I37" i="40"/>
  <c r="H38" i="40"/>
  <c r="V38" i="40" s="1"/>
  <c r="W38" i="40" s="1"/>
  <c r="I38" i="40"/>
  <c r="H39" i="40"/>
  <c r="V39" i="40" s="1"/>
  <c r="W39" i="40" s="1"/>
  <c r="I39" i="40"/>
  <c r="H40" i="40"/>
  <c r="I40" i="40"/>
  <c r="H41" i="40"/>
  <c r="V41" i="40" s="1"/>
  <c r="W41" i="40" s="1"/>
  <c r="I41" i="40"/>
  <c r="H42" i="40"/>
  <c r="V42" i="40" s="1"/>
  <c r="W42" i="40" s="1"/>
  <c r="I42" i="40"/>
  <c r="H43" i="40"/>
  <c r="V43" i="40" s="1"/>
  <c r="W43" i="40" s="1"/>
  <c r="I43" i="40"/>
  <c r="H44" i="40"/>
  <c r="I44" i="40"/>
  <c r="H45" i="40"/>
  <c r="V45" i="40" s="1"/>
  <c r="W45" i="40" s="1"/>
  <c r="I45" i="40"/>
  <c r="H46" i="40"/>
  <c r="V46" i="40" s="1"/>
  <c r="W46" i="40" s="1"/>
  <c r="I46" i="40"/>
  <c r="H47" i="40"/>
  <c r="V47" i="40" s="1"/>
  <c r="W47" i="40" s="1"/>
  <c r="I47" i="40"/>
  <c r="H48" i="40"/>
  <c r="I48" i="40"/>
  <c r="H49" i="40"/>
  <c r="V49" i="40" s="1"/>
  <c r="W49" i="40" s="1"/>
  <c r="I49" i="40"/>
  <c r="H50" i="40"/>
  <c r="V50" i="40" s="1"/>
  <c r="W50" i="40" s="1"/>
  <c r="I50" i="40"/>
  <c r="H51" i="40"/>
  <c r="V51" i="40" s="1"/>
  <c r="W51" i="40" s="1"/>
  <c r="I51" i="40"/>
  <c r="H52" i="40"/>
  <c r="I52" i="40"/>
  <c r="H53" i="40"/>
  <c r="V53" i="40" s="1"/>
  <c r="W53" i="40" s="1"/>
  <c r="I53" i="40"/>
  <c r="H54" i="40"/>
  <c r="V54" i="40" s="1"/>
  <c r="W54" i="40" s="1"/>
  <c r="I54" i="40"/>
  <c r="H55" i="40"/>
  <c r="I55" i="40"/>
  <c r="H56" i="40"/>
  <c r="I56" i="40"/>
  <c r="H57" i="40"/>
  <c r="V57" i="40" s="1"/>
  <c r="W57" i="40" s="1"/>
  <c r="I57" i="40"/>
  <c r="H58" i="40"/>
  <c r="V58" i="40" s="1"/>
  <c r="W58" i="40" s="1"/>
  <c r="I58" i="40"/>
  <c r="H59" i="40"/>
  <c r="V59" i="40" s="1"/>
  <c r="W59" i="40" s="1"/>
  <c r="I59" i="40"/>
  <c r="H60" i="40"/>
  <c r="I60" i="40"/>
  <c r="H61" i="40"/>
  <c r="V61" i="40" s="1"/>
  <c r="W61" i="40" s="1"/>
  <c r="I61" i="40"/>
  <c r="H62" i="40"/>
  <c r="V62" i="40" s="1"/>
  <c r="W62" i="40" s="1"/>
  <c r="I62" i="40"/>
  <c r="H63" i="40"/>
  <c r="V63" i="40" s="1"/>
  <c r="W63" i="40" s="1"/>
  <c r="I63" i="40"/>
  <c r="H64" i="40"/>
  <c r="I64" i="40"/>
  <c r="H65" i="40"/>
  <c r="V65" i="40" s="1"/>
  <c r="W65" i="40" s="1"/>
  <c r="I65" i="40"/>
  <c r="H66" i="40"/>
  <c r="V66" i="40" s="1"/>
  <c r="W66" i="40" s="1"/>
  <c r="I66" i="40"/>
  <c r="H67" i="40"/>
  <c r="V67" i="40" s="1"/>
  <c r="W67" i="40" s="1"/>
  <c r="I67" i="40"/>
  <c r="H68" i="40"/>
  <c r="I68" i="40"/>
  <c r="H69" i="40"/>
  <c r="V69" i="40" s="1"/>
  <c r="W69" i="40" s="1"/>
  <c r="I69" i="40"/>
  <c r="H70" i="40"/>
  <c r="V70" i="40" s="1"/>
  <c r="W70" i="40" s="1"/>
  <c r="I70" i="40"/>
  <c r="H71" i="40"/>
  <c r="V71" i="40" s="1"/>
  <c r="W71" i="40" s="1"/>
  <c r="I71" i="40"/>
  <c r="H72" i="40"/>
  <c r="I72" i="40"/>
  <c r="H73" i="40"/>
  <c r="V73" i="40" s="1"/>
  <c r="W73" i="40" s="1"/>
  <c r="I73" i="40"/>
  <c r="H74" i="40"/>
  <c r="V74" i="40" s="1"/>
  <c r="W74" i="40" s="1"/>
  <c r="I74" i="40"/>
  <c r="H75" i="40"/>
  <c r="V75" i="40" s="1"/>
  <c r="W75" i="40" s="1"/>
  <c r="I75" i="40"/>
  <c r="H76" i="40"/>
  <c r="I76" i="40"/>
  <c r="H77" i="40"/>
  <c r="V77" i="40" s="1"/>
  <c r="W77" i="40" s="1"/>
  <c r="I77" i="40"/>
  <c r="H78" i="40"/>
  <c r="V78" i="40" s="1"/>
  <c r="W78" i="40" s="1"/>
  <c r="I78" i="40"/>
  <c r="H79" i="40"/>
  <c r="V79" i="40" s="1"/>
  <c r="W79" i="40" s="1"/>
  <c r="I79" i="40"/>
  <c r="H80" i="40"/>
  <c r="I80" i="40"/>
  <c r="H81" i="40"/>
  <c r="V81" i="40" s="1"/>
  <c r="W81" i="40" s="1"/>
  <c r="I81" i="40"/>
  <c r="H82" i="40"/>
  <c r="V82" i="40" s="1"/>
  <c r="W82" i="40" s="1"/>
  <c r="I82" i="40"/>
  <c r="H83" i="40"/>
  <c r="V83" i="40" s="1"/>
  <c r="W83" i="40" s="1"/>
  <c r="I83" i="40"/>
  <c r="H84" i="40"/>
  <c r="I84" i="40"/>
  <c r="H85" i="40"/>
  <c r="V85" i="40" s="1"/>
  <c r="W85" i="40" s="1"/>
  <c r="I85" i="40"/>
  <c r="H86" i="40"/>
  <c r="V86" i="40" s="1"/>
  <c r="W86" i="40" s="1"/>
  <c r="I86" i="40"/>
  <c r="H87" i="40"/>
  <c r="V87" i="40" s="1"/>
  <c r="W87" i="40" s="1"/>
  <c r="I87" i="40"/>
  <c r="H88" i="40"/>
  <c r="I88" i="40"/>
  <c r="H89" i="40"/>
  <c r="V89" i="40" s="1"/>
  <c r="W89" i="40" s="1"/>
  <c r="I89" i="40"/>
  <c r="H90" i="40"/>
  <c r="V90" i="40" s="1"/>
  <c r="W90" i="40" s="1"/>
  <c r="I90" i="40"/>
  <c r="H91" i="40"/>
  <c r="V91" i="40" s="1"/>
  <c r="W91" i="40" s="1"/>
  <c r="I91" i="40"/>
  <c r="H92" i="40"/>
  <c r="I92" i="40"/>
  <c r="H93" i="40"/>
  <c r="V93" i="40" s="1"/>
  <c r="W93" i="40" s="1"/>
  <c r="I93" i="40"/>
  <c r="H94" i="40"/>
  <c r="V94" i="40" s="1"/>
  <c r="W94" i="40" s="1"/>
  <c r="I94" i="40"/>
  <c r="H95" i="40"/>
  <c r="V95" i="40" s="1"/>
  <c r="W95" i="40" s="1"/>
  <c r="I95" i="40"/>
  <c r="H96" i="40"/>
  <c r="I96" i="40"/>
  <c r="H97" i="40"/>
  <c r="V97" i="40" s="1"/>
  <c r="W97" i="40" s="1"/>
  <c r="I97" i="40"/>
  <c r="H98" i="40"/>
  <c r="V98" i="40" s="1"/>
  <c r="W98" i="40" s="1"/>
  <c r="I98" i="40"/>
  <c r="H99" i="40"/>
  <c r="V99" i="40" s="1"/>
  <c r="W99" i="40" s="1"/>
  <c r="I99" i="40"/>
  <c r="H100" i="40"/>
  <c r="I100" i="40"/>
  <c r="H101" i="40"/>
  <c r="V101" i="40" s="1"/>
  <c r="W101" i="40" s="1"/>
  <c r="I101" i="40"/>
  <c r="H102" i="40"/>
  <c r="V102" i="40" s="1"/>
  <c r="W102" i="40" s="1"/>
  <c r="I102" i="40"/>
  <c r="I8" i="40"/>
  <c r="H8" i="40"/>
  <c r="V8" i="40" s="1"/>
  <c r="W8" i="40" s="1"/>
  <c r="K5" i="65"/>
  <c r="K5" i="66" s="1"/>
  <c r="J5" i="66"/>
  <c r="J6" i="66"/>
  <c r="J7" i="66"/>
  <c r="J8" i="66"/>
  <c r="J14" i="66"/>
  <c r="C5" i="66"/>
  <c r="C6" i="66"/>
  <c r="C7" i="66"/>
  <c r="C8" i="66"/>
  <c r="O15" i="66"/>
  <c r="N15" i="66"/>
  <c r="I14" i="66"/>
  <c r="C14" i="66"/>
  <c r="I8" i="66"/>
  <c r="I7" i="66"/>
  <c r="I6" i="66"/>
  <c r="I5" i="66"/>
  <c r="K14" i="65"/>
  <c r="K14" i="66" s="1"/>
  <c r="L14" i="66" s="1"/>
  <c r="M14" i="66" s="1"/>
  <c r="K8" i="65"/>
  <c r="K8" i="66" s="1"/>
  <c r="K7" i="65"/>
  <c r="K7" i="66"/>
  <c r="K6" i="65"/>
  <c r="K6" i="66" s="1"/>
  <c r="I19" i="63"/>
  <c r="K19" i="63" s="1"/>
  <c r="I20" i="63"/>
  <c r="I21" i="63"/>
  <c r="I22" i="63"/>
  <c r="I23" i="63"/>
  <c r="I24" i="63"/>
  <c r="I25" i="63"/>
  <c r="I26" i="63"/>
  <c r="I27" i="63"/>
  <c r="K27" i="63" s="1"/>
  <c r="L27" i="63" s="1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Q11" i="40" s="1"/>
  <c r="C12" i="40"/>
  <c r="C13" i="40"/>
  <c r="Q13" i="40" s="1"/>
  <c r="C14" i="40"/>
  <c r="C15" i="40"/>
  <c r="Q15" i="40" s="1"/>
  <c r="C16" i="40"/>
  <c r="Q16" i="40" s="1"/>
  <c r="C17" i="40"/>
  <c r="C18" i="40"/>
  <c r="C19" i="40"/>
  <c r="Q19" i="40" s="1"/>
  <c r="C20" i="40"/>
  <c r="C21" i="40"/>
  <c r="Q21" i="40" s="1"/>
  <c r="C22" i="40"/>
  <c r="C23" i="40"/>
  <c r="Q23" i="40" s="1"/>
  <c r="C24" i="40"/>
  <c r="Q24" i="40" s="1"/>
  <c r="C25" i="40"/>
  <c r="C26" i="40"/>
  <c r="C27" i="40"/>
  <c r="Q27" i="40" s="1"/>
  <c r="C28" i="40"/>
  <c r="C29" i="40"/>
  <c r="Q29" i="40" s="1"/>
  <c r="C30" i="40"/>
  <c r="C31" i="40"/>
  <c r="Q31" i="40" s="1"/>
  <c r="C32" i="40"/>
  <c r="Q32" i="40" s="1"/>
  <c r="C33" i="40"/>
  <c r="C34" i="40"/>
  <c r="C35" i="40"/>
  <c r="Q35" i="40" s="1"/>
  <c r="C36" i="40"/>
  <c r="C37" i="40"/>
  <c r="Q37" i="40" s="1"/>
  <c r="C38" i="40"/>
  <c r="C39" i="40"/>
  <c r="Q39" i="40" s="1"/>
  <c r="C40" i="40"/>
  <c r="Q40" i="40" s="1"/>
  <c r="C41" i="40"/>
  <c r="C42" i="40"/>
  <c r="C43" i="40"/>
  <c r="Q43" i="40" s="1"/>
  <c r="C44" i="40"/>
  <c r="C45" i="40"/>
  <c r="Q45" i="40" s="1"/>
  <c r="C46" i="40"/>
  <c r="C47" i="40"/>
  <c r="Q47" i="40" s="1"/>
  <c r="C48" i="40"/>
  <c r="Q48" i="40" s="1"/>
  <c r="C49" i="40"/>
  <c r="C50" i="40"/>
  <c r="C51" i="40"/>
  <c r="Q51" i="40" s="1"/>
  <c r="C52" i="40"/>
  <c r="C53" i="40"/>
  <c r="Q53" i="40" s="1"/>
  <c r="C54" i="40"/>
  <c r="C55" i="40"/>
  <c r="Q55" i="40" s="1"/>
  <c r="C56" i="40"/>
  <c r="Q56" i="40" s="1"/>
  <c r="C57" i="40"/>
  <c r="C58" i="40"/>
  <c r="C59" i="40"/>
  <c r="Q59" i="40" s="1"/>
  <c r="C60" i="40"/>
  <c r="C61" i="40"/>
  <c r="Q61" i="40" s="1"/>
  <c r="C62" i="40"/>
  <c r="C63" i="40"/>
  <c r="Q63" i="40" s="1"/>
  <c r="C64" i="40"/>
  <c r="Q64" i="40" s="1"/>
  <c r="C65" i="40"/>
  <c r="C66" i="40"/>
  <c r="C67" i="40"/>
  <c r="Q67" i="40" s="1"/>
  <c r="C68" i="40"/>
  <c r="C69" i="40"/>
  <c r="Q69" i="40" s="1"/>
  <c r="C70" i="40"/>
  <c r="C71" i="40"/>
  <c r="Q71" i="40" s="1"/>
  <c r="C72" i="40"/>
  <c r="Q72" i="40" s="1"/>
  <c r="C73" i="40"/>
  <c r="C74" i="40"/>
  <c r="C75" i="40"/>
  <c r="Q75" i="40" s="1"/>
  <c r="C76" i="40"/>
  <c r="C77" i="40"/>
  <c r="Q77" i="40" s="1"/>
  <c r="C78" i="40"/>
  <c r="C79" i="40"/>
  <c r="Q79" i="40" s="1"/>
  <c r="C80" i="40"/>
  <c r="Q80" i="40" s="1"/>
  <c r="C81" i="40"/>
  <c r="C82" i="40"/>
  <c r="C83" i="40"/>
  <c r="Q83" i="40" s="1"/>
  <c r="C84" i="40"/>
  <c r="C85" i="40"/>
  <c r="Q85" i="40" s="1"/>
  <c r="C86" i="40"/>
  <c r="C87" i="40"/>
  <c r="Q87" i="40" s="1"/>
  <c r="C88" i="40"/>
  <c r="Q88" i="40" s="1"/>
  <c r="C89" i="40"/>
  <c r="C90" i="40"/>
  <c r="C91" i="40"/>
  <c r="Q91" i="40" s="1"/>
  <c r="C92" i="40"/>
  <c r="C93" i="40"/>
  <c r="Q93" i="40" s="1"/>
  <c r="C94" i="40"/>
  <c r="C95" i="40"/>
  <c r="Q95" i="40" s="1"/>
  <c r="C96" i="40"/>
  <c r="C97" i="40"/>
  <c r="C98" i="40"/>
  <c r="C99" i="40"/>
  <c r="Q99" i="40" s="1"/>
  <c r="C100" i="40"/>
  <c r="C101" i="40"/>
  <c r="Q101" i="40" s="1"/>
  <c r="C102" i="40"/>
  <c r="C508" i="40"/>
  <c r="Q508" i="40" s="1"/>
  <c r="C10" i="37"/>
  <c r="J553" i="64"/>
  <c r="J550" i="40" s="1"/>
  <c r="J552" i="64"/>
  <c r="J549" i="40" s="1"/>
  <c r="J551" i="64"/>
  <c r="J548" i="40" s="1"/>
  <c r="J531" i="64"/>
  <c r="J526" i="40" s="1"/>
  <c r="J532" i="64"/>
  <c r="J527" i="40" s="1"/>
  <c r="J533" i="64"/>
  <c r="J528" i="40" s="1"/>
  <c r="J539" i="64"/>
  <c r="J534" i="40" s="1"/>
  <c r="J520" i="64"/>
  <c r="J515" i="40" s="1"/>
  <c r="J9" i="64"/>
  <c r="J9" i="40" s="1"/>
  <c r="K9" i="40" s="1"/>
  <c r="J10" i="64"/>
  <c r="J10" i="40" s="1"/>
  <c r="K10" i="40" s="1"/>
  <c r="L10" i="40" s="1"/>
  <c r="J11" i="64"/>
  <c r="J11" i="40" s="1"/>
  <c r="J12" i="64"/>
  <c r="J12" i="40" s="1"/>
  <c r="J13" i="64"/>
  <c r="J13" i="40" s="1"/>
  <c r="K13" i="40" s="1"/>
  <c r="L13" i="40" s="1"/>
  <c r="J14" i="64"/>
  <c r="J14" i="40" s="1"/>
  <c r="K14" i="40" s="1"/>
  <c r="L14" i="40" s="1"/>
  <c r="J15" i="64"/>
  <c r="J15" i="40" s="1"/>
  <c r="J16" i="64"/>
  <c r="J16" i="40" s="1"/>
  <c r="J17" i="64"/>
  <c r="J17" i="40" s="1"/>
  <c r="K17" i="40" s="1"/>
  <c r="L17" i="40" s="1"/>
  <c r="J18" i="64"/>
  <c r="J18" i="40" s="1"/>
  <c r="K18" i="40" s="1"/>
  <c r="L18" i="40" s="1"/>
  <c r="J19" i="64"/>
  <c r="J19" i="40" s="1"/>
  <c r="J20" i="64"/>
  <c r="J20" i="40" s="1"/>
  <c r="J21" i="64"/>
  <c r="J21" i="40" s="1"/>
  <c r="K21" i="40" s="1"/>
  <c r="L21" i="40" s="1"/>
  <c r="J22" i="64"/>
  <c r="J22" i="40" s="1"/>
  <c r="K22" i="40" s="1"/>
  <c r="L22" i="40" s="1"/>
  <c r="J23" i="64"/>
  <c r="J23" i="40" s="1"/>
  <c r="J24" i="64"/>
  <c r="J24" i="40" s="1"/>
  <c r="J25" i="64"/>
  <c r="J25" i="40" s="1"/>
  <c r="K25" i="40" s="1"/>
  <c r="L25" i="40" s="1"/>
  <c r="J26" i="64"/>
  <c r="J26" i="40" s="1"/>
  <c r="K26" i="40" s="1"/>
  <c r="L26" i="40" s="1"/>
  <c r="J27" i="64"/>
  <c r="J27" i="40" s="1"/>
  <c r="J28" i="64"/>
  <c r="J28" i="40" s="1"/>
  <c r="J29" i="64"/>
  <c r="J29" i="40" s="1"/>
  <c r="K29" i="40" s="1"/>
  <c r="L29" i="40" s="1"/>
  <c r="J30" i="64"/>
  <c r="J30" i="40" s="1"/>
  <c r="K30" i="40" s="1"/>
  <c r="L30" i="40" s="1"/>
  <c r="J31" i="64"/>
  <c r="J31" i="40" s="1"/>
  <c r="J32" i="64"/>
  <c r="J32" i="40" s="1"/>
  <c r="J33" i="64"/>
  <c r="J33" i="40" s="1"/>
  <c r="K33" i="40" s="1"/>
  <c r="L33" i="40" s="1"/>
  <c r="J34" i="64"/>
  <c r="J34" i="40" s="1"/>
  <c r="K34" i="40" s="1"/>
  <c r="L34" i="40" s="1"/>
  <c r="J35" i="64"/>
  <c r="J35" i="40" s="1"/>
  <c r="J36" i="64"/>
  <c r="J36" i="40" s="1"/>
  <c r="J37" i="64"/>
  <c r="J37" i="40" s="1"/>
  <c r="K37" i="40" s="1"/>
  <c r="L37" i="40" s="1"/>
  <c r="J38" i="64"/>
  <c r="J38" i="40" s="1"/>
  <c r="K38" i="40" s="1"/>
  <c r="L38" i="40" s="1"/>
  <c r="J39" i="64"/>
  <c r="J39" i="40" s="1"/>
  <c r="J40" i="64"/>
  <c r="J40" i="40" s="1"/>
  <c r="J41" i="64"/>
  <c r="J41" i="40" s="1"/>
  <c r="K41" i="40" s="1"/>
  <c r="L41" i="40" s="1"/>
  <c r="J42" i="64"/>
  <c r="J42" i="40" s="1"/>
  <c r="K42" i="40" s="1"/>
  <c r="L42" i="40" s="1"/>
  <c r="J43" i="64"/>
  <c r="J43" i="40" s="1"/>
  <c r="J44" i="64"/>
  <c r="J44" i="40" s="1"/>
  <c r="J45" i="64"/>
  <c r="J45" i="40" s="1"/>
  <c r="K45" i="40" s="1"/>
  <c r="L45" i="40" s="1"/>
  <c r="J46" i="64"/>
  <c r="J46" i="40" s="1"/>
  <c r="K46" i="40" s="1"/>
  <c r="L46" i="40" s="1"/>
  <c r="J47" i="64"/>
  <c r="J47" i="40" s="1"/>
  <c r="J48" i="64"/>
  <c r="J48" i="40" s="1"/>
  <c r="J49" i="64"/>
  <c r="J49" i="40" s="1"/>
  <c r="K49" i="40" s="1"/>
  <c r="L49" i="40" s="1"/>
  <c r="J50" i="64"/>
  <c r="J50" i="40" s="1"/>
  <c r="K50" i="40" s="1"/>
  <c r="L50" i="40" s="1"/>
  <c r="J51" i="64"/>
  <c r="J51" i="40" s="1"/>
  <c r="J52" i="64"/>
  <c r="J52" i="40" s="1"/>
  <c r="J53" i="64"/>
  <c r="J53" i="40" s="1"/>
  <c r="K53" i="40" s="1"/>
  <c r="L53" i="40" s="1"/>
  <c r="J54" i="64"/>
  <c r="J54" i="40" s="1"/>
  <c r="K54" i="40" s="1"/>
  <c r="L54" i="40" s="1"/>
  <c r="J55" i="64"/>
  <c r="J55" i="40" s="1"/>
  <c r="J56" i="64"/>
  <c r="J56" i="40" s="1"/>
  <c r="J57" i="64"/>
  <c r="J57" i="40" s="1"/>
  <c r="K57" i="40" s="1"/>
  <c r="L57" i="40" s="1"/>
  <c r="J58" i="64"/>
  <c r="J58" i="40" s="1"/>
  <c r="K58" i="40" s="1"/>
  <c r="L58" i="40" s="1"/>
  <c r="J59" i="64"/>
  <c r="J59" i="40" s="1"/>
  <c r="J60" i="64"/>
  <c r="J60" i="40" s="1"/>
  <c r="J61" i="64"/>
  <c r="J61" i="40" s="1"/>
  <c r="K61" i="40" s="1"/>
  <c r="L61" i="40" s="1"/>
  <c r="J62" i="64"/>
  <c r="J62" i="40" s="1"/>
  <c r="K62" i="40" s="1"/>
  <c r="L62" i="40" s="1"/>
  <c r="J63" i="64"/>
  <c r="J63" i="40" s="1"/>
  <c r="J64" i="64"/>
  <c r="J64" i="40" s="1"/>
  <c r="J65" i="64"/>
  <c r="J65" i="40" s="1"/>
  <c r="K65" i="40" s="1"/>
  <c r="L65" i="40" s="1"/>
  <c r="J66" i="64"/>
  <c r="J66" i="40" s="1"/>
  <c r="K66" i="40" s="1"/>
  <c r="L66" i="40" s="1"/>
  <c r="J67" i="64"/>
  <c r="J67" i="40" s="1"/>
  <c r="J68" i="64"/>
  <c r="J68" i="40" s="1"/>
  <c r="J69" i="64"/>
  <c r="J69" i="40" s="1"/>
  <c r="K69" i="40" s="1"/>
  <c r="L69" i="40" s="1"/>
  <c r="J70" i="64"/>
  <c r="J70" i="40" s="1"/>
  <c r="K70" i="40" s="1"/>
  <c r="L70" i="40" s="1"/>
  <c r="J71" i="64"/>
  <c r="J71" i="40" s="1"/>
  <c r="J72" i="64"/>
  <c r="J72" i="40" s="1"/>
  <c r="J73" i="64"/>
  <c r="J73" i="40" s="1"/>
  <c r="K73" i="40" s="1"/>
  <c r="L73" i="40" s="1"/>
  <c r="J74" i="64"/>
  <c r="J74" i="40" s="1"/>
  <c r="K74" i="40" s="1"/>
  <c r="L74" i="40" s="1"/>
  <c r="J75" i="64"/>
  <c r="J75" i="40" s="1"/>
  <c r="J76" i="64"/>
  <c r="J76" i="40" s="1"/>
  <c r="J77" i="64"/>
  <c r="J77" i="40" s="1"/>
  <c r="K77" i="40" s="1"/>
  <c r="L77" i="40" s="1"/>
  <c r="J78" i="64"/>
  <c r="J78" i="40" s="1"/>
  <c r="K78" i="40" s="1"/>
  <c r="L78" i="40" s="1"/>
  <c r="J79" i="64"/>
  <c r="J79" i="40" s="1"/>
  <c r="J80" i="64"/>
  <c r="J80" i="40" s="1"/>
  <c r="J81" i="64"/>
  <c r="J81" i="40" s="1"/>
  <c r="K81" i="40" s="1"/>
  <c r="L81" i="40" s="1"/>
  <c r="J82" i="64"/>
  <c r="J82" i="40" s="1"/>
  <c r="K82" i="40" s="1"/>
  <c r="L82" i="40" s="1"/>
  <c r="J83" i="64"/>
  <c r="J83" i="40" s="1"/>
  <c r="J84" i="64"/>
  <c r="J84" i="40" s="1"/>
  <c r="J85" i="64"/>
  <c r="J85" i="40" s="1"/>
  <c r="K85" i="40" s="1"/>
  <c r="L85" i="40" s="1"/>
  <c r="J86" i="64"/>
  <c r="J86" i="40" s="1"/>
  <c r="K86" i="40" s="1"/>
  <c r="L86" i="40" s="1"/>
  <c r="J87" i="64"/>
  <c r="J87" i="40" s="1"/>
  <c r="J88" i="64"/>
  <c r="J88" i="40" s="1"/>
  <c r="J89" i="64"/>
  <c r="J89" i="40" s="1"/>
  <c r="K89" i="40" s="1"/>
  <c r="L89" i="40" s="1"/>
  <c r="J90" i="64"/>
  <c r="J90" i="40" s="1"/>
  <c r="K90" i="40" s="1"/>
  <c r="L90" i="40" s="1"/>
  <c r="J91" i="64"/>
  <c r="J91" i="40" s="1"/>
  <c r="J92" i="64"/>
  <c r="J92" i="40" s="1"/>
  <c r="J93" i="64"/>
  <c r="J93" i="40" s="1"/>
  <c r="K93" i="40" s="1"/>
  <c r="L93" i="40" s="1"/>
  <c r="J94" i="64"/>
  <c r="J94" i="40" s="1"/>
  <c r="K94" i="40" s="1"/>
  <c r="L94" i="40" s="1"/>
  <c r="J95" i="64"/>
  <c r="J95" i="40" s="1"/>
  <c r="J96" i="64"/>
  <c r="J96" i="40" s="1"/>
  <c r="J97" i="64"/>
  <c r="J97" i="40" s="1"/>
  <c r="K97" i="40" s="1"/>
  <c r="L97" i="40" s="1"/>
  <c r="J98" i="64"/>
  <c r="J98" i="40" s="1"/>
  <c r="K98" i="40" s="1"/>
  <c r="L98" i="40" s="1"/>
  <c r="J99" i="64"/>
  <c r="J99" i="40" s="1"/>
  <c r="J100" i="64"/>
  <c r="J100" i="40" s="1"/>
  <c r="J101" i="64"/>
  <c r="J101" i="40" s="1"/>
  <c r="K101" i="40" s="1"/>
  <c r="L101" i="40" s="1"/>
  <c r="J102" i="64"/>
  <c r="J102" i="40" s="1"/>
  <c r="K102" i="40" s="1"/>
  <c r="L102" i="40" s="1"/>
  <c r="J103" i="64"/>
  <c r="J103" i="40" s="1"/>
  <c r="J104" i="64"/>
  <c r="J104" i="40" s="1"/>
  <c r="J505" i="64"/>
  <c r="J505" i="40" s="1"/>
  <c r="J506" i="64"/>
  <c r="J506" i="40" s="1"/>
  <c r="J507" i="64"/>
  <c r="J507" i="40" s="1"/>
  <c r="K507" i="40" s="1"/>
  <c r="L507" i="40" s="1"/>
  <c r="J508" i="64"/>
  <c r="J508" i="40" s="1"/>
  <c r="J8" i="64"/>
  <c r="J8" i="40" s="1"/>
  <c r="J35" i="62"/>
  <c r="J27" i="63"/>
  <c r="J34" i="62"/>
  <c r="J26" i="63" s="1"/>
  <c r="K26" i="63" s="1"/>
  <c r="L26" i="63" s="1"/>
  <c r="J33" i="62"/>
  <c r="J25" i="63" s="1"/>
  <c r="J32" i="62"/>
  <c r="J24" i="63" s="1"/>
  <c r="K24" i="63" s="1"/>
  <c r="L24" i="63" s="1"/>
  <c r="J31" i="62"/>
  <c r="J23" i="63"/>
  <c r="K23" i="63" s="1"/>
  <c r="L23" i="63" s="1"/>
  <c r="J30" i="62"/>
  <c r="J22" i="63" s="1"/>
  <c r="J29" i="62"/>
  <c r="J21" i="63" s="1"/>
  <c r="K21" i="63" s="1"/>
  <c r="L21" i="63" s="1"/>
  <c r="J28" i="62"/>
  <c r="J20" i="63" s="1"/>
  <c r="K20" i="63" s="1"/>
  <c r="J27" i="62"/>
  <c r="J19" i="63" s="1"/>
  <c r="J26" i="62"/>
  <c r="J18" i="63" s="1"/>
  <c r="K18" i="63" s="1"/>
  <c r="L18" i="63" s="1"/>
  <c r="J6" i="62"/>
  <c r="J7" i="62"/>
  <c r="J7" i="63" s="1"/>
  <c r="J8" i="62"/>
  <c r="J9" i="62"/>
  <c r="J10" i="62"/>
  <c r="J11" i="62"/>
  <c r="J12" i="62"/>
  <c r="J13" i="62"/>
  <c r="J13" i="63" s="1"/>
  <c r="K13" i="63" s="1"/>
  <c r="L13" i="63" s="1"/>
  <c r="J14" i="62"/>
  <c r="J5" i="62"/>
  <c r="J5" i="63" s="1"/>
  <c r="L421" i="61"/>
  <c r="L420" i="61"/>
  <c r="L419" i="61"/>
  <c r="L418" i="61"/>
  <c r="L417" i="61"/>
  <c r="L416" i="61"/>
  <c r="L415" i="61"/>
  <c r="L414" i="61"/>
  <c r="L433" i="37" s="1"/>
  <c r="L413" i="61"/>
  <c r="L412" i="61"/>
  <c r="L411" i="61"/>
  <c r="L410" i="61"/>
  <c r="L409" i="61"/>
  <c r="L408" i="61"/>
  <c r="L427" i="37" s="1"/>
  <c r="L407" i="61"/>
  <c r="L406" i="61"/>
  <c r="L425" i="37" s="1"/>
  <c r="L405" i="61"/>
  <c r="L404" i="61"/>
  <c r="L403" i="61"/>
  <c r="L402" i="61"/>
  <c r="L399" i="61"/>
  <c r="L398" i="61"/>
  <c r="L416" i="37" s="1"/>
  <c r="L397" i="61"/>
  <c r="L396" i="61"/>
  <c r="L414" i="37" s="1"/>
  <c r="M414" i="37" s="1"/>
  <c r="L395" i="61"/>
  <c r="L394" i="61"/>
  <c r="L393" i="61"/>
  <c r="L392" i="61"/>
  <c r="L391" i="61"/>
  <c r="L390" i="61"/>
  <c r="L408" i="37" s="1"/>
  <c r="L389" i="61"/>
  <c r="L388" i="61"/>
  <c r="L406" i="37" s="1"/>
  <c r="L387" i="61"/>
  <c r="L386" i="61"/>
  <c r="L385" i="61"/>
  <c r="L384" i="61"/>
  <c r="L383" i="61"/>
  <c r="L382" i="61"/>
  <c r="L400" i="37" s="1"/>
  <c r="L381" i="61"/>
  <c r="L380" i="61"/>
  <c r="L398" i="37" s="1"/>
  <c r="L376" i="61"/>
  <c r="L375" i="61"/>
  <c r="L374" i="61"/>
  <c r="L373" i="61"/>
  <c r="L372" i="61"/>
  <c r="L371" i="61"/>
  <c r="L387" i="37" s="1"/>
  <c r="L370" i="61"/>
  <c r="L369" i="61"/>
  <c r="L385" i="37" s="1"/>
  <c r="L368" i="61"/>
  <c r="L367" i="61"/>
  <c r="L366" i="61"/>
  <c r="L365" i="61"/>
  <c r="L364" i="61"/>
  <c r="L363" i="61"/>
  <c r="L379" i="37" s="1"/>
  <c r="L362" i="61"/>
  <c r="L361" i="61"/>
  <c r="L377" i="37" s="1"/>
  <c r="L360" i="61"/>
  <c r="L359" i="61"/>
  <c r="L358" i="61"/>
  <c r="L357" i="61"/>
  <c r="L336" i="61"/>
  <c r="L337" i="61"/>
  <c r="L352" i="37" s="1"/>
  <c r="M352" i="37" s="1"/>
  <c r="L338" i="61"/>
  <c r="L339" i="61"/>
  <c r="L354" i="37" s="1"/>
  <c r="L340" i="61"/>
  <c r="L341" i="61"/>
  <c r="L342" i="61"/>
  <c r="L343" i="61"/>
  <c r="L344" i="61"/>
  <c r="L345" i="61"/>
  <c r="L360" i="37" s="1"/>
  <c r="L346" i="61"/>
  <c r="L347" i="61"/>
  <c r="L362" i="37" s="1"/>
  <c r="M362" i="37" s="1"/>
  <c r="L348" i="61"/>
  <c r="L349" i="61"/>
  <c r="L350" i="61"/>
  <c r="L351" i="61"/>
  <c r="L352" i="61"/>
  <c r="L353" i="61"/>
  <c r="L368" i="37" s="1"/>
  <c r="L354" i="61"/>
  <c r="L335" i="61"/>
  <c r="L350" i="37" s="1"/>
  <c r="L331" i="61"/>
  <c r="L330" i="61"/>
  <c r="L329" i="61"/>
  <c r="L328" i="61"/>
  <c r="L327" i="61"/>
  <c r="L326" i="61"/>
  <c r="L339" i="37" s="1"/>
  <c r="L325" i="61"/>
  <c r="L324" i="61"/>
  <c r="L337" i="37" s="1"/>
  <c r="L323" i="61"/>
  <c r="L322" i="61"/>
  <c r="L311" i="61"/>
  <c r="L312" i="61"/>
  <c r="L313" i="61"/>
  <c r="L314" i="61"/>
  <c r="L326" i="37" s="1"/>
  <c r="L315" i="61"/>
  <c r="L316" i="61"/>
  <c r="L328" i="37" s="1"/>
  <c r="M328" i="37" s="1"/>
  <c r="L317" i="61"/>
  <c r="L318" i="61"/>
  <c r="L319" i="61"/>
  <c r="L310" i="61"/>
  <c r="L306" i="61"/>
  <c r="L305" i="61"/>
  <c r="L315" i="37" s="1"/>
  <c r="L304" i="61"/>
  <c r="L303" i="61"/>
  <c r="L313" i="37" s="1"/>
  <c r="L302" i="61"/>
  <c r="L301" i="61"/>
  <c r="L300" i="61"/>
  <c r="L299" i="61"/>
  <c r="L298" i="61"/>
  <c r="L297" i="61"/>
  <c r="L307" i="37" s="1"/>
  <c r="M307" i="37" s="1"/>
  <c r="L296" i="61"/>
  <c r="L295" i="61"/>
  <c r="L305" i="37" s="1"/>
  <c r="L294" i="61"/>
  <c r="L293" i="61"/>
  <c r="L292" i="61"/>
  <c r="L291" i="61"/>
  <c r="L290" i="61"/>
  <c r="L289" i="61"/>
  <c r="L299" i="37" s="1"/>
  <c r="L288" i="61"/>
  <c r="L287" i="61"/>
  <c r="L297" i="37" s="1"/>
  <c r="L266" i="61"/>
  <c r="L267" i="61"/>
  <c r="L268" i="61"/>
  <c r="L269" i="61"/>
  <c r="L270" i="61"/>
  <c r="L271" i="61"/>
  <c r="L272" i="61"/>
  <c r="L273" i="61"/>
  <c r="L282" i="37" s="1"/>
  <c r="M282" i="37" s="1"/>
  <c r="N282" i="37" s="1"/>
  <c r="L274" i="61"/>
  <c r="L275" i="61"/>
  <c r="L276" i="61"/>
  <c r="L277" i="61"/>
  <c r="L278" i="61"/>
  <c r="L279" i="61"/>
  <c r="L280" i="61"/>
  <c r="L281" i="61"/>
  <c r="L290" i="37" s="1"/>
  <c r="M290" i="37" s="1"/>
  <c r="N290" i="37" s="1"/>
  <c r="L282" i="61"/>
  <c r="L283" i="61"/>
  <c r="L284" i="61"/>
  <c r="L265" i="61"/>
  <c r="L213" i="61"/>
  <c r="L214" i="61"/>
  <c r="L221" i="37" s="1"/>
  <c r="M221" i="37" s="1"/>
  <c r="L215" i="61"/>
  <c r="L216" i="61"/>
  <c r="L223" i="37" s="1"/>
  <c r="L217" i="61"/>
  <c r="L218" i="61"/>
  <c r="L219" i="61"/>
  <c r="L220" i="61"/>
  <c r="L221" i="61"/>
  <c r="L222" i="61"/>
  <c r="L229" i="37" s="1"/>
  <c r="L223" i="61"/>
  <c r="L224" i="61"/>
  <c r="L231" i="37" s="1"/>
  <c r="L225" i="61"/>
  <c r="L226" i="61"/>
  <c r="L227" i="61"/>
  <c r="L228" i="61"/>
  <c r="L229" i="61"/>
  <c r="L230" i="61"/>
  <c r="L237" i="37" s="1"/>
  <c r="L231" i="61"/>
  <c r="L232" i="61"/>
  <c r="L239" i="37" s="1"/>
  <c r="M239" i="37" s="1"/>
  <c r="L233" i="61"/>
  <c r="L234" i="61"/>
  <c r="L235" i="61"/>
  <c r="L236" i="61"/>
  <c r="L237" i="61"/>
  <c r="L238" i="61"/>
  <c r="L245" i="37" s="1"/>
  <c r="L239" i="61"/>
  <c r="L240" i="61"/>
  <c r="L247" i="37" s="1"/>
  <c r="L241" i="61"/>
  <c r="L242" i="61"/>
  <c r="L243" i="61"/>
  <c r="L244" i="61"/>
  <c r="L245" i="61"/>
  <c r="L246" i="61"/>
  <c r="L253" i="37" s="1"/>
  <c r="L247" i="61"/>
  <c r="L248" i="61"/>
  <c r="L255" i="37" s="1"/>
  <c r="M255" i="37" s="1"/>
  <c r="L249" i="61"/>
  <c r="L250" i="61"/>
  <c r="L251" i="61"/>
  <c r="L252" i="61"/>
  <c r="L253" i="61"/>
  <c r="L254" i="61"/>
  <c r="L261" i="37" s="1"/>
  <c r="L255" i="61"/>
  <c r="L256" i="61"/>
  <c r="L263" i="37" s="1"/>
  <c r="L257" i="61"/>
  <c r="L258" i="61"/>
  <c r="L259" i="61"/>
  <c r="L260" i="61"/>
  <c r="L261" i="61"/>
  <c r="L212" i="61"/>
  <c r="L219" i="37" s="1"/>
  <c r="L161" i="61"/>
  <c r="L162" i="61"/>
  <c r="L168" i="37" s="1"/>
  <c r="L163" i="61"/>
  <c r="L164" i="61"/>
  <c r="L165" i="61"/>
  <c r="L166" i="61"/>
  <c r="L167" i="61"/>
  <c r="L168" i="61"/>
  <c r="L174" i="37" s="1"/>
  <c r="L169" i="61"/>
  <c r="L170" i="61"/>
  <c r="L176" i="37" s="1"/>
  <c r="L171" i="61"/>
  <c r="L172" i="61"/>
  <c r="L173" i="61"/>
  <c r="L174" i="61"/>
  <c r="L175" i="61"/>
  <c r="L176" i="61"/>
  <c r="L182" i="37" s="1"/>
  <c r="L177" i="61"/>
  <c r="L178" i="61"/>
  <c r="L184" i="37" s="1"/>
  <c r="L179" i="61"/>
  <c r="L180" i="61"/>
  <c r="L181" i="61"/>
  <c r="L182" i="61"/>
  <c r="L183" i="61"/>
  <c r="L184" i="61"/>
  <c r="L190" i="37" s="1"/>
  <c r="L185" i="61"/>
  <c r="L186" i="61"/>
  <c r="L192" i="37" s="1"/>
  <c r="L187" i="61"/>
  <c r="L188" i="61"/>
  <c r="L189" i="61"/>
  <c r="L190" i="61"/>
  <c r="L191" i="61"/>
  <c r="L192" i="61"/>
  <c r="L198" i="37" s="1"/>
  <c r="L193" i="61"/>
  <c r="L194" i="61"/>
  <c r="L200" i="37" s="1"/>
  <c r="L195" i="61"/>
  <c r="L196" i="61"/>
  <c r="L197" i="61"/>
  <c r="L198" i="61"/>
  <c r="L199" i="61"/>
  <c r="L200" i="61"/>
  <c r="L206" i="37" s="1"/>
  <c r="L201" i="61"/>
  <c r="L202" i="61"/>
  <c r="L208" i="37" s="1"/>
  <c r="L203" i="61"/>
  <c r="L204" i="61"/>
  <c r="L205" i="61"/>
  <c r="L206" i="61"/>
  <c r="L207" i="61"/>
  <c r="L208" i="61"/>
  <c r="L214" i="37" s="1"/>
  <c r="L209" i="61"/>
  <c r="L160" i="61"/>
  <c r="L166" i="37" s="1"/>
  <c r="L156" i="61"/>
  <c r="L155" i="61"/>
  <c r="L154" i="61"/>
  <c r="L153" i="61"/>
  <c r="L152" i="61"/>
  <c r="L151" i="61"/>
  <c r="L155" i="37" s="1"/>
  <c r="L150" i="61"/>
  <c r="L149" i="61"/>
  <c r="L153" i="37" s="1"/>
  <c r="L148" i="61"/>
  <c r="L147" i="61"/>
  <c r="L146" i="61"/>
  <c r="L145" i="61"/>
  <c r="L144" i="61"/>
  <c r="L143" i="61"/>
  <c r="L147" i="37" s="1"/>
  <c r="L142" i="61"/>
  <c r="L141" i="61"/>
  <c r="L145" i="37" s="1"/>
  <c r="L140" i="61"/>
  <c r="L139" i="61"/>
  <c r="L138" i="61"/>
  <c r="L137" i="61"/>
  <c r="L116" i="61"/>
  <c r="L117" i="61"/>
  <c r="L120" i="37" s="1"/>
  <c r="L118" i="61"/>
  <c r="L119" i="61"/>
  <c r="L122" i="37" s="1"/>
  <c r="L120" i="61"/>
  <c r="L121" i="61"/>
  <c r="L122" i="61"/>
  <c r="L123" i="61"/>
  <c r="L124" i="61"/>
  <c r="L125" i="61"/>
  <c r="L128" i="37" s="1"/>
  <c r="L126" i="61"/>
  <c r="L127" i="61"/>
  <c r="L130" i="37" s="1"/>
  <c r="L128" i="61"/>
  <c r="L129" i="61"/>
  <c r="L130" i="61"/>
  <c r="L131" i="61"/>
  <c r="L132" i="61"/>
  <c r="L133" i="61"/>
  <c r="L136" i="37" s="1"/>
  <c r="L134" i="61"/>
  <c r="L115" i="61"/>
  <c r="L118" i="37" s="1"/>
  <c r="L111" i="61"/>
  <c r="L110" i="61"/>
  <c r="L109" i="61"/>
  <c r="L108" i="61"/>
  <c r="L107" i="6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L94" i="61"/>
  <c r="L93" i="61"/>
  <c r="L92" i="61"/>
  <c r="L91" i="61"/>
  <c r="L90" i="61"/>
  <c r="L89" i="61"/>
  <c r="L88" i="61"/>
  <c r="L87" i="61"/>
  <c r="L86" i="61"/>
  <c r="L85" i="61"/>
  <c r="L84" i="61"/>
  <c r="L83" i="61"/>
  <c r="L82" i="61"/>
  <c r="L81" i="61"/>
  <c r="L80" i="61"/>
  <c r="L79" i="61"/>
  <c r="L78" i="61"/>
  <c r="L77" i="61"/>
  <c r="L76" i="61"/>
  <c r="L75" i="61"/>
  <c r="L74" i="61"/>
  <c r="L73" i="61"/>
  <c r="L72" i="61"/>
  <c r="L71" i="61"/>
  <c r="L70" i="61"/>
  <c r="L69" i="61"/>
  <c r="L68" i="61"/>
  <c r="L67" i="61"/>
  <c r="L66" i="61"/>
  <c r="L65" i="61"/>
  <c r="L64" i="61"/>
  <c r="L63" i="61"/>
  <c r="L62" i="61"/>
  <c r="L11" i="61"/>
  <c r="L12" i="61"/>
  <c r="L13" i="61"/>
  <c r="L14" i="61"/>
  <c r="L14" i="37" s="1"/>
  <c r="L15" i="61"/>
  <c r="L16" i="61"/>
  <c r="L17" i="61"/>
  <c r="L18" i="61"/>
  <c r="L19" i="61"/>
  <c r="L20" i="61"/>
  <c r="L21" i="61"/>
  <c r="L22" i="61"/>
  <c r="L22" i="37" s="1"/>
  <c r="L23" i="61"/>
  <c r="L24" i="61"/>
  <c r="L25" i="61"/>
  <c r="L26" i="61"/>
  <c r="L27" i="61"/>
  <c r="L28" i="61"/>
  <c r="L29" i="61"/>
  <c r="L30" i="61"/>
  <c r="L30" i="37" s="1"/>
  <c r="L31" i="61"/>
  <c r="L32" i="61"/>
  <c r="L33" i="61"/>
  <c r="L34" i="61"/>
  <c r="L35" i="61"/>
  <c r="L36" i="61"/>
  <c r="L37" i="61"/>
  <c r="L38" i="61"/>
  <c r="L38" i="37" s="1"/>
  <c r="L39" i="61"/>
  <c r="L40" i="61"/>
  <c r="L41" i="61"/>
  <c r="L42" i="61"/>
  <c r="L43" i="61"/>
  <c r="L44" i="61"/>
  <c r="L45" i="61"/>
  <c r="L46" i="61"/>
  <c r="L46" i="37" s="1"/>
  <c r="L47" i="61"/>
  <c r="L48" i="61"/>
  <c r="L49" i="61"/>
  <c r="L50" i="61"/>
  <c r="L51" i="61"/>
  <c r="L52" i="61"/>
  <c r="L53" i="61"/>
  <c r="L54" i="61"/>
  <c r="L54" i="37" s="1"/>
  <c r="L55" i="61"/>
  <c r="L56" i="61"/>
  <c r="L56" i="37" s="1"/>
  <c r="L57" i="61"/>
  <c r="L58" i="61"/>
  <c r="L59" i="61"/>
  <c r="L10" i="61"/>
  <c r="J6" i="59"/>
  <c r="J7" i="59"/>
  <c r="J7" i="58" s="1"/>
  <c r="K7" i="58" s="1"/>
  <c r="L7" i="58" s="1"/>
  <c r="J8" i="59"/>
  <c r="J9" i="59"/>
  <c r="J10" i="59"/>
  <c r="J11" i="59"/>
  <c r="J12" i="59"/>
  <c r="J13" i="59"/>
  <c r="J14" i="59"/>
  <c r="J5" i="59"/>
  <c r="J5" i="58" s="1"/>
  <c r="K5" i="58" s="1"/>
  <c r="J141" i="60"/>
  <c r="J140" i="60"/>
  <c r="J93" i="38" s="1"/>
  <c r="J139" i="60"/>
  <c r="J138" i="60"/>
  <c r="J137" i="60"/>
  <c r="J136" i="60"/>
  <c r="J135" i="60"/>
  <c r="J134" i="60"/>
  <c r="J87" i="38" s="1"/>
  <c r="J133" i="60"/>
  <c r="J132" i="60"/>
  <c r="J85" i="38" s="1"/>
  <c r="J120" i="60"/>
  <c r="J119" i="60"/>
  <c r="J118" i="60"/>
  <c r="J117" i="60"/>
  <c r="J116" i="60"/>
  <c r="J115" i="60"/>
  <c r="J76" i="38" s="1"/>
  <c r="J114" i="60"/>
  <c r="J113" i="60"/>
  <c r="J74" i="38" s="1"/>
  <c r="J112" i="60"/>
  <c r="J111" i="60"/>
  <c r="J99" i="60"/>
  <c r="J98" i="60"/>
  <c r="J97" i="60"/>
  <c r="J96" i="60"/>
  <c r="J65" i="38" s="1"/>
  <c r="J95" i="60"/>
  <c r="J94" i="60"/>
  <c r="J63" i="38" s="1"/>
  <c r="J93" i="60"/>
  <c r="J92" i="60"/>
  <c r="J91" i="60"/>
  <c r="J90" i="60"/>
  <c r="J78" i="60"/>
  <c r="J77" i="60"/>
  <c r="J54" i="38" s="1"/>
  <c r="J76" i="60"/>
  <c r="J75" i="60"/>
  <c r="J52" i="38" s="1"/>
  <c r="J74" i="60"/>
  <c r="J73" i="60"/>
  <c r="J72" i="60"/>
  <c r="J71" i="60"/>
  <c r="J70" i="60"/>
  <c r="J69" i="60"/>
  <c r="J46" i="38" s="1"/>
  <c r="J57" i="60"/>
  <c r="J56" i="60"/>
  <c r="J41" i="38" s="1"/>
  <c r="J55" i="60"/>
  <c r="J54" i="60"/>
  <c r="J53" i="60"/>
  <c r="J52" i="60"/>
  <c r="J51" i="60"/>
  <c r="J50" i="60"/>
  <c r="J35" i="38" s="1"/>
  <c r="J49" i="60"/>
  <c r="J48" i="60"/>
  <c r="J33" i="38" s="1"/>
  <c r="J36" i="60"/>
  <c r="J35" i="60"/>
  <c r="J34" i="60"/>
  <c r="J33" i="60"/>
  <c r="J32" i="60"/>
  <c r="J31" i="60"/>
  <c r="J24" i="38" s="1"/>
  <c r="J30" i="60"/>
  <c r="J29" i="60"/>
  <c r="J22" i="38" s="1"/>
  <c r="J28" i="60"/>
  <c r="J27" i="60"/>
  <c r="J7" i="60"/>
  <c r="J8" i="60"/>
  <c r="J9" i="60"/>
  <c r="J10" i="60"/>
  <c r="J11" i="38" s="1"/>
  <c r="J11" i="60"/>
  <c r="J12" i="60"/>
  <c r="J13" i="38" s="1"/>
  <c r="J13" i="60"/>
  <c r="J14" i="60"/>
  <c r="J15" i="60"/>
  <c r="J6" i="60"/>
  <c r="N26" i="66"/>
  <c r="G6" i="8"/>
  <c r="O26" i="66"/>
  <c r="H6" i="8"/>
  <c r="M458" i="37"/>
  <c r="N458" i="37" s="1"/>
  <c r="M459" i="37"/>
  <c r="N459" i="37" s="1"/>
  <c r="M462" i="37"/>
  <c r="N462" i="37" s="1"/>
  <c r="M463" i="37"/>
  <c r="N463" i="37" s="1"/>
  <c r="M464" i="37"/>
  <c r="N464" i="37" s="1"/>
  <c r="E35" i="57"/>
  <c r="F35" i="57" s="1"/>
  <c r="G35" i="57" s="1"/>
  <c r="H35" i="57" s="1"/>
  <c r="I35" i="57" s="1"/>
  <c r="H27" i="75"/>
  <c r="Z27" i="75"/>
  <c r="X27" i="75"/>
  <c r="V27" i="75"/>
  <c r="T27" i="75"/>
  <c r="R27" i="75"/>
  <c r="P27" i="75"/>
  <c r="N27" i="75"/>
  <c r="L27" i="75"/>
  <c r="J27" i="75"/>
  <c r="G9" i="75"/>
  <c r="AA27" i="75"/>
  <c r="Y27" i="75"/>
  <c r="W27" i="75"/>
  <c r="U27" i="75"/>
  <c r="S27" i="75"/>
  <c r="Q27" i="75"/>
  <c r="O27" i="75"/>
  <c r="M27" i="75"/>
  <c r="K27" i="75"/>
  <c r="I27" i="75"/>
  <c r="B7" i="75"/>
  <c r="B8" i="75"/>
  <c r="B9" i="75" s="1"/>
  <c r="B10" i="75" s="1"/>
  <c r="B13" i="75" s="1"/>
  <c r="B19" i="75" s="1"/>
  <c r="B20" i="75" s="1"/>
  <c r="B21" i="75" s="1"/>
  <c r="B22" i="75" s="1"/>
  <c r="B23" i="75" s="1"/>
  <c r="H39" i="75"/>
  <c r="W20" i="74"/>
  <c r="W36" i="74"/>
  <c r="G22" i="75"/>
  <c r="G23" i="75" s="1"/>
  <c r="G45" i="75"/>
  <c r="V7" i="39" s="1"/>
  <c r="G19" i="75"/>
  <c r="M15" i="63"/>
  <c r="M40" i="63"/>
  <c r="N15" i="63"/>
  <c r="N40" i="63" s="1"/>
  <c r="N28" i="63"/>
  <c r="M28" i="63"/>
  <c r="M29" i="63" s="1"/>
  <c r="G14" i="8" s="1"/>
  <c r="I14" i="63"/>
  <c r="K14" i="63" s="1"/>
  <c r="L14" i="63" s="1"/>
  <c r="C14" i="63"/>
  <c r="I13" i="63"/>
  <c r="C13" i="63"/>
  <c r="I12" i="63"/>
  <c r="C12" i="63"/>
  <c r="I11" i="63"/>
  <c r="C11" i="63"/>
  <c r="I10" i="63"/>
  <c r="K10" i="63" s="1"/>
  <c r="L10" i="63" s="1"/>
  <c r="C10" i="63"/>
  <c r="I9" i="63"/>
  <c r="C9" i="63"/>
  <c r="I8" i="63"/>
  <c r="C8" i="63"/>
  <c r="I7" i="63"/>
  <c r="C7" i="63"/>
  <c r="I6" i="63"/>
  <c r="K6" i="63" s="1"/>
  <c r="L6" i="63" s="1"/>
  <c r="C6" i="63"/>
  <c r="I5" i="63"/>
  <c r="C5" i="63"/>
  <c r="J14" i="63"/>
  <c r="J12" i="63"/>
  <c r="K12" i="63" s="1"/>
  <c r="L12" i="63" s="1"/>
  <c r="J11" i="63"/>
  <c r="J10" i="63"/>
  <c r="J9" i="63"/>
  <c r="J8" i="63"/>
  <c r="J6" i="63"/>
  <c r="L439" i="37"/>
  <c r="L437" i="37"/>
  <c r="L435" i="37"/>
  <c r="L431" i="37"/>
  <c r="L429" i="37"/>
  <c r="L423" i="37"/>
  <c r="L421" i="37"/>
  <c r="L274" i="37"/>
  <c r="L440" i="37"/>
  <c r="J440" i="37"/>
  <c r="I440" i="37"/>
  <c r="C440" i="37"/>
  <c r="J439" i="37"/>
  <c r="I439" i="37"/>
  <c r="C439" i="37"/>
  <c r="L438" i="37"/>
  <c r="J438" i="37"/>
  <c r="I438" i="37"/>
  <c r="C438" i="37"/>
  <c r="J437" i="37"/>
  <c r="I437" i="37"/>
  <c r="C437" i="37"/>
  <c r="L436" i="37"/>
  <c r="J436" i="37"/>
  <c r="I436" i="37"/>
  <c r="C436" i="37"/>
  <c r="J435" i="37"/>
  <c r="I435" i="37"/>
  <c r="C435" i="37"/>
  <c r="L434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L430" i="37"/>
  <c r="J430" i="37"/>
  <c r="I430" i="37"/>
  <c r="C430" i="37"/>
  <c r="J429" i="37"/>
  <c r="I429" i="37"/>
  <c r="C429" i="37"/>
  <c r="L428" i="37"/>
  <c r="J428" i="37"/>
  <c r="I428" i="37"/>
  <c r="C428" i="37"/>
  <c r="J427" i="37"/>
  <c r="I427" i="37"/>
  <c r="C427" i="37"/>
  <c r="L426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L422" i="37"/>
  <c r="J422" i="37"/>
  <c r="I422" i="37"/>
  <c r="C422" i="37"/>
  <c r="J421" i="37"/>
  <c r="I421" i="37"/>
  <c r="C421" i="37"/>
  <c r="L417" i="37"/>
  <c r="J417" i="37"/>
  <c r="I417" i="37"/>
  <c r="C417" i="37"/>
  <c r="J416" i="37"/>
  <c r="I416" i="37"/>
  <c r="C416" i="37"/>
  <c r="L415" i="37"/>
  <c r="J415" i="37"/>
  <c r="I415" i="37"/>
  <c r="C415" i="37"/>
  <c r="J414" i="37"/>
  <c r="I414" i="37"/>
  <c r="C414" i="37"/>
  <c r="L413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L409" i="37"/>
  <c r="J409" i="37"/>
  <c r="I409" i="37"/>
  <c r="C409" i="37"/>
  <c r="J408" i="37"/>
  <c r="I408" i="37"/>
  <c r="C408" i="37"/>
  <c r="L407" i="37"/>
  <c r="J407" i="37"/>
  <c r="M407" i="37" s="1"/>
  <c r="I407" i="37"/>
  <c r="C407" i="37"/>
  <c r="J406" i="37"/>
  <c r="I406" i="37"/>
  <c r="C406" i="37"/>
  <c r="L405" i="37"/>
  <c r="J405" i="37"/>
  <c r="M405" i="37" s="1"/>
  <c r="I405" i="37"/>
  <c r="C405" i="37"/>
  <c r="L404" i="37"/>
  <c r="J404" i="37"/>
  <c r="I404" i="37"/>
  <c r="C404" i="37"/>
  <c r="L403" i="37"/>
  <c r="J403" i="37"/>
  <c r="M403" i="37" s="1"/>
  <c r="I403" i="37"/>
  <c r="C403" i="37"/>
  <c r="L402" i="37"/>
  <c r="J402" i="37"/>
  <c r="I402" i="37"/>
  <c r="C402" i="37"/>
  <c r="L401" i="37"/>
  <c r="J401" i="37"/>
  <c r="I401" i="37"/>
  <c r="C401" i="37"/>
  <c r="J400" i="37"/>
  <c r="I400" i="37"/>
  <c r="C400" i="37"/>
  <c r="L399" i="37"/>
  <c r="J399" i="37"/>
  <c r="M399" i="37" s="1"/>
  <c r="N399" i="37" s="1"/>
  <c r="I399" i="37"/>
  <c r="C399" i="37"/>
  <c r="J398" i="37"/>
  <c r="I398" i="37"/>
  <c r="C398" i="37"/>
  <c r="L392" i="37"/>
  <c r="J392" i="37"/>
  <c r="I392" i="37"/>
  <c r="C392" i="37"/>
  <c r="L391" i="37"/>
  <c r="J391" i="37"/>
  <c r="I391" i="37"/>
  <c r="C391" i="37"/>
  <c r="L390" i="37"/>
  <c r="J390" i="37"/>
  <c r="I390" i="37"/>
  <c r="C390" i="37"/>
  <c r="L389" i="37"/>
  <c r="J389" i="37"/>
  <c r="I389" i="37"/>
  <c r="C389" i="37"/>
  <c r="L388" i="37"/>
  <c r="J388" i="37"/>
  <c r="M388" i="37" s="1"/>
  <c r="I388" i="37"/>
  <c r="C388" i="37"/>
  <c r="J387" i="37"/>
  <c r="I387" i="37"/>
  <c r="C387" i="37"/>
  <c r="L386" i="37"/>
  <c r="J386" i="37"/>
  <c r="M386" i="37" s="1"/>
  <c r="I386" i="37"/>
  <c r="C386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L380" i="37"/>
  <c r="J380" i="37"/>
  <c r="I380" i="37"/>
  <c r="C380" i="37"/>
  <c r="J379" i="37"/>
  <c r="I379" i="37"/>
  <c r="C379" i="37"/>
  <c r="L378" i="37"/>
  <c r="J378" i="37"/>
  <c r="M378" i="37" s="1"/>
  <c r="I378" i="37"/>
  <c r="C378" i="37"/>
  <c r="J377" i="37"/>
  <c r="I377" i="37"/>
  <c r="C377" i="37"/>
  <c r="L376" i="37"/>
  <c r="J376" i="37"/>
  <c r="I376" i="37"/>
  <c r="C376" i="37"/>
  <c r="L375" i="37"/>
  <c r="J375" i="37"/>
  <c r="I375" i="37"/>
  <c r="C375" i="37"/>
  <c r="L374" i="37"/>
  <c r="J374" i="37"/>
  <c r="M374" i="37" s="1"/>
  <c r="I374" i="37"/>
  <c r="C374" i="37"/>
  <c r="L373" i="37"/>
  <c r="J373" i="37"/>
  <c r="I373" i="37"/>
  <c r="C373" i="37"/>
  <c r="L369" i="37"/>
  <c r="J369" i="37"/>
  <c r="M369" i="37" s="1"/>
  <c r="I369" i="37"/>
  <c r="C369" i="37"/>
  <c r="J368" i="37"/>
  <c r="I368" i="37"/>
  <c r="C368" i="37"/>
  <c r="L367" i="37"/>
  <c r="J367" i="37"/>
  <c r="I367" i="37"/>
  <c r="C367" i="37"/>
  <c r="L366" i="37"/>
  <c r="J366" i="37"/>
  <c r="I366" i="37"/>
  <c r="C366" i="37"/>
  <c r="L365" i="37"/>
  <c r="J365" i="37"/>
  <c r="I365" i="37"/>
  <c r="C365" i="37"/>
  <c r="L364" i="37"/>
  <c r="J364" i="37"/>
  <c r="I364" i="37"/>
  <c r="C364" i="37"/>
  <c r="L363" i="37"/>
  <c r="J363" i="37"/>
  <c r="I363" i="37"/>
  <c r="C363" i="37"/>
  <c r="J362" i="37"/>
  <c r="I362" i="37"/>
  <c r="C362" i="37"/>
  <c r="L361" i="37"/>
  <c r="J361" i="37"/>
  <c r="I361" i="37"/>
  <c r="C361" i="37"/>
  <c r="J360" i="37"/>
  <c r="I360" i="37"/>
  <c r="C360" i="37"/>
  <c r="L359" i="37"/>
  <c r="J359" i="37"/>
  <c r="M359" i="37" s="1"/>
  <c r="N359" i="37" s="1"/>
  <c r="I359" i="37"/>
  <c r="C359" i="37"/>
  <c r="L358" i="37"/>
  <c r="J358" i="37"/>
  <c r="I358" i="37"/>
  <c r="C358" i="37"/>
  <c r="L357" i="37"/>
  <c r="J357" i="37"/>
  <c r="I357" i="37"/>
  <c r="C357" i="37"/>
  <c r="L356" i="37"/>
  <c r="J356" i="37"/>
  <c r="I356" i="37"/>
  <c r="C356" i="37"/>
  <c r="L355" i="37"/>
  <c r="J355" i="37"/>
  <c r="I355" i="37"/>
  <c r="C355" i="37"/>
  <c r="J354" i="37"/>
  <c r="I354" i="37"/>
  <c r="C354" i="37"/>
  <c r="L353" i="37"/>
  <c r="J353" i="37"/>
  <c r="I353" i="37"/>
  <c r="C353" i="37"/>
  <c r="J352" i="37"/>
  <c r="I352" i="37"/>
  <c r="C352" i="37"/>
  <c r="L351" i="37"/>
  <c r="J351" i="37"/>
  <c r="I351" i="37"/>
  <c r="C351" i="37"/>
  <c r="J350" i="37"/>
  <c r="I350" i="37"/>
  <c r="C350" i="37"/>
  <c r="L344" i="37"/>
  <c r="J344" i="37"/>
  <c r="I344" i="37"/>
  <c r="C344" i="37"/>
  <c r="L343" i="37"/>
  <c r="J343" i="37"/>
  <c r="I343" i="37"/>
  <c r="C343" i="37"/>
  <c r="L342" i="37"/>
  <c r="J342" i="37"/>
  <c r="I342" i="37"/>
  <c r="C342" i="37"/>
  <c r="L341" i="37"/>
  <c r="J341" i="37"/>
  <c r="I341" i="37"/>
  <c r="C341" i="37"/>
  <c r="L340" i="37"/>
  <c r="J340" i="37"/>
  <c r="I340" i="37"/>
  <c r="C340" i="37"/>
  <c r="J339" i="37"/>
  <c r="I339" i="37"/>
  <c r="C339" i="37"/>
  <c r="L338" i="37"/>
  <c r="J338" i="37"/>
  <c r="I338" i="37"/>
  <c r="C338" i="37"/>
  <c r="J337" i="37"/>
  <c r="I337" i="37"/>
  <c r="C337" i="37"/>
  <c r="L336" i="37"/>
  <c r="J336" i="37"/>
  <c r="I336" i="37"/>
  <c r="C336" i="37"/>
  <c r="L335" i="37"/>
  <c r="J335" i="37"/>
  <c r="I335" i="37"/>
  <c r="C335" i="37"/>
  <c r="L331" i="37"/>
  <c r="J331" i="37"/>
  <c r="I331" i="37"/>
  <c r="C331" i="37"/>
  <c r="L330" i="37"/>
  <c r="J330" i="37"/>
  <c r="I330" i="37"/>
  <c r="C330" i="37"/>
  <c r="L329" i="37"/>
  <c r="J329" i="37"/>
  <c r="I329" i="37"/>
  <c r="C329" i="37"/>
  <c r="J328" i="37"/>
  <c r="I328" i="37"/>
  <c r="C328" i="37"/>
  <c r="L327" i="37"/>
  <c r="J327" i="37"/>
  <c r="I327" i="37"/>
  <c r="C327" i="37"/>
  <c r="J326" i="37"/>
  <c r="I326" i="37"/>
  <c r="C326" i="37"/>
  <c r="L325" i="37"/>
  <c r="J325" i="37"/>
  <c r="I325" i="37"/>
  <c r="C325" i="37"/>
  <c r="L324" i="37"/>
  <c r="J324" i="37"/>
  <c r="I324" i="37"/>
  <c r="C324" i="37"/>
  <c r="L323" i="37"/>
  <c r="J323" i="37"/>
  <c r="I323" i="37"/>
  <c r="C323" i="37"/>
  <c r="L322" i="37"/>
  <c r="J322" i="37"/>
  <c r="I322" i="37"/>
  <c r="C322" i="37"/>
  <c r="L316" i="37"/>
  <c r="J316" i="37"/>
  <c r="I316" i="37"/>
  <c r="C316" i="37"/>
  <c r="J315" i="37"/>
  <c r="I315" i="37"/>
  <c r="C315" i="37"/>
  <c r="L314" i="37"/>
  <c r="J314" i="37"/>
  <c r="I314" i="37"/>
  <c r="C314" i="37"/>
  <c r="J313" i="37"/>
  <c r="I313" i="37"/>
  <c r="C313" i="37"/>
  <c r="L312" i="37"/>
  <c r="J312" i="37"/>
  <c r="I312" i="37"/>
  <c r="C312" i="37"/>
  <c r="L311" i="37"/>
  <c r="J311" i="37"/>
  <c r="I311" i="37"/>
  <c r="C311" i="37"/>
  <c r="L310" i="37"/>
  <c r="J310" i="37"/>
  <c r="I310" i="37"/>
  <c r="C310" i="37"/>
  <c r="L309" i="37"/>
  <c r="J309" i="37"/>
  <c r="I309" i="37"/>
  <c r="C309" i="37"/>
  <c r="L308" i="37"/>
  <c r="J308" i="37"/>
  <c r="I308" i="37"/>
  <c r="C308" i="37"/>
  <c r="J307" i="37"/>
  <c r="I307" i="37"/>
  <c r="C307" i="37"/>
  <c r="L306" i="37"/>
  <c r="J306" i="37"/>
  <c r="I306" i="37"/>
  <c r="C306" i="37"/>
  <c r="J305" i="37"/>
  <c r="I305" i="37"/>
  <c r="C305" i="37"/>
  <c r="L304" i="37"/>
  <c r="J304" i="37"/>
  <c r="I304" i="37"/>
  <c r="C304" i="37"/>
  <c r="L303" i="37"/>
  <c r="J303" i="37"/>
  <c r="I303" i="37"/>
  <c r="C303" i="37"/>
  <c r="L302" i="37"/>
  <c r="J302" i="37"/>
  <c r="I302" i="37"/>
  <c r="C302" i="37"/>
  <c r="L301" i="37"/>
  <c r="J301" i="37"/>
  <c r="I301" i="37"/>
  <c r="C301" i="37"/>
  <c r="L300" i="37"/>
  <c r="J300" i="37"/>
  <c r="I300" i="37"/>
  <c r="C300" i="37"/>
  <c r="J299" i="37"/>
  <c r="I299" i="37"/>
  <c r="C299" i="37"/>
  <c r="L298" i="37"/>
  <c r="J298" i="37"/>
  <c r="I298" i="37"/>
  <c r="C298" i="37"/>
  <c r="J297" i="37"/>
  <c r="I297" i="37"/>
  <c r="C297" i="37"/>
  <c r="I275" i="37"/>
  <c r="J275" i="37"/>
  <c r="L275" i="37"/>
  <c r="I276" i="37"/>
  <c r="J276" i="37"/>
  <c r="L276" i="37"/>
  <c r="I277" i="37"/>
  <c r="J277" i="37"/>
  <c r="L277" i="37"/>
  <c r="I278" i="37"/>
  <c r="J278" i="37"/>
  <c r="L278" i="37"/>
  <c r="I279" i="37"/>
  <c r="J279" i="37"/>
  <c r="L279" i="37"/>
  <c r="I280" i="37"/>
  <c r="J280" i="37"/>
  <c r="L280" i="37"/>
  <c r="I281" i="37"/>
  <c r="J281" i="37"/>
  <c r="L281" i="37"/>
  <c r="I282" i="37"/>
  <c r="J282" i="37"/>
  <c r="I283" i="37"/>
  <c r="J283" i="37"/>
  <c r="L283" i="37"/>
  <c r="I284" i="37"/>
  <c r="J284" i="37"/>
  <c r="L284" i="37"/>
  <c r="I285" i="37"/>
  <c r="J285" i="37"/>
  <c r="L285" i="37"/>
  <c r="I286" i="37"/>
  <c r="J286" i="37"/>
  <c r="L286" i="37"/>
  <c r="I287" i="37"/>
  <c r="J287" i="37"/>
  <c r="L287" i="37"/>
  <c r="I288" i="37"/>
  <c r="J288" i="37"/>
  <c r="L288" i="37"/>
  <c r="M288" i="37" s="1"/>
  <c r="I289" i="37"/>
  <c r="J289" i="37"/>
  <c r="L289" i="37"/>
  <c r="I290" i="37"/>
  <c r="J290" i="37"/>
  <c r="I291" i="37"/>
  <c r="J291" i="37"/>
  <c r="L291" i="37"/>
  <c r="I292" i="37"/>
  <c r="J292" i="37"/>
  <c r="L292" i="37"/>
  <c r="I293" i="37"/>
  <c r="J293" i="37"/>
  <c r="L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L267" i="37"/>
  <c r="J267" i="37"/>
  <c r="I267" i="37"/>
  <c r="C267" i="37"/>
  <c r="L266" i="37"/>
  <c r="J266" i="37"/>
  <c r="I266" i="37"/>
  <c r="C266" i="37"/>
  <c r="L265" i="37"/>
  <c r="J265" i="37"/>
  <c r="I265" i="37"/>
  <c r="C265" i="37"/>
  <c r="L264" i="37"/>
  <c r="J264" i="37"/>
  <c r="I264" i="37"/>
  <c r="C264" i="37"/>
  <c r="J263" i="37"/>
  <c r="I263" i="37"/>
  <c r="C263" i="37"/>
  <c r="L262" i="37"/>
  <c r="J262" i="37"/>
  <c r="I262" i="37"/>
  <c r="C262" i="37"/>
  <c r="J261" i="37"/>
  <c r="I261" i="37"/>
  <c r="C261" i="37"/>
  <c r="L260" i="37"/>
  <c r="J260" i="37"/>
  <c r="I260" i="37"/>
  <c r="C260" i="37"/>
  <c r="L259" i="37"/>
  <c r="J259" i="37"/>
  <c r="I259" i="37"/>
  <c r="C259" i="37"/>
  <c r="L258" i="37"/>
  <c r="J258" i="37"/>
  <c r="I258" i="37"/>
  <c r="C258" i="37"/>
  <c r="L257" i="37"/>
  <c r="J257" i="37"/>
  <c r="I257" i="37"/>
  <c r="C257" i="37"/>
  <c r="L256" i="37"/>
  <c r="J256" i="37"/>
  <c r="I256" i="37"/>
  <c r="C256" i="37"/>
  <c r="J255" i="37"/>
  <c r="I255" i="37"/>
  <c r="C255" i="37"/>
  <c r="L254" i="37"/>
  <c r="J254" i="37"/>
  <c r="I254" i="37"/>
  <c r="C254" i="37"/>
  <c r="J253" i="37"/>
  <c r="I253" i="37"/>
  <c r="C253" i="37"/>
  <c r="L252" i="37"/>
  <c r="J252" i="37"/>
  <c r="I252" i="37"/>
  <c r="C252" i="37"/>
  <c r="L251" i="37"/>
  <c r="J251" i="37"/>
  <c r="I251" i="37"/>
  <c r="C251" i="37"/>
  <c r="L250" i="37"/>
  <c r="J250" i="37"/>
  <c r="I250" i="37"/>
  <c r="C250" i="37"/>
  <c r="L249" i="37"/>
  <c r="J249" i="37"/>
  <c r="I249" i="37"/>
  <c r="C249" i="37"/>
  <c r="L248" i="37"/>
  <c r="J248" i="37"/>
  <c r="I248" i="37"/>
  <c r="C248" i="37"/>
  <c r="J247" i="37"/>
  <c r="I247" i="37"/>
  <c r="C247" i="37"/>
  <c r="L246" i="37"/>
  <c r="J246" i="37"/>
  <c r="I246" i="37"/>
  <c r="C246" i="37"/>
  <c r="J245" i="37"/>
  <c r="I245" i="37"/>
  <c r="C245" i="37"/>
  <c r="L244" i="37"/>
  <c r="J244" i="37"/>
  <c r="I244" i="37"/>
  <c r="C244" i="37"/>
  <c r="L243" i="37"/>
  <c r="J243" i="37"/>
  <c r="I243" i="37"/>
  <c r="C243" i="37"/>
  <c r="L242" i="37"/>
  <c r="J242" i="37"/>
  <c r="I242" i="37"/>
  <c r="C242" i="37"/>
  <c r="L241" i="37"/>
  <c r="J241" i="37"/>
  <c r="I241" i="37"/>
  <c r="C241" i="37"/>
  <c r="L240" i="37"/>
  <c r="J240" i="37"/>
  <c r="I240" i="37"/>
  <c r="C240" i="37"/>
  <c r="J239" i="37"/>
  <c r="I239" i="37"/>
  <c r="C239" i="37"/>
  <c r="L238" i="37"/>
  <c r="J238" i="37"/>
  <c r="I238" i="37"/>
  <c r="C238" i="37"/>
  <c r="J237" i="37"/>
  <c r="I237" i="37"/>
  <c r="C237" i="37"/>
  <c r="L236" i="37"/>
  <c r="J236" i="37"/>
  <c r="I236" i="37"/>
  <c r="C236" i="37"/>
  <c r="L235" i="37"/>
  <c r="J235" i="37"/>
  <c r="I235" i="37"/>
  <c r="C235" i="37"/>
  <c r="L234" i="37"/>
  <c r="J234" i="37"/>
  <c r="I234" i="37"/>
  <c r="C234" i="37"/>
  <c r="L233" i="37"/>
  <c r="J233" i="37"/>
  <c r="I233" i="37"/>
  <c r="C233" i="37"/>
  <c r="L232" i="37"/>
  <c r="J232" i="37"/>
  <c r="I232" i="37"/>
  <c r="C232" i="37"/>
  <c r="J231" i="37"/>
  <c r="I231" i="37"/>
  <c r="C231" i="37"/>
  <c r="L230" i="37"/>
  <c r="J230" i="37"/>
  <c r="I230" i="37"/>
  <c r="C230" i="37"/>
  <c r="J229" i="37"/>
  <c r="I229" i="37"/>
  <c r="C229" i="37"/>
  <c r="L228" i="37"/>
  <c r="J228" i="37"/>
  <c r="I228" i="37"/>
  <c r="C228" i="37"/>
  <c r="L227" i="37"/>
  <c r="J227" i="37"/>
  <c r="I227" i="37"/>
  <c r="C227" i="37"/>
  <c r="L226" i="37"/>
  <c r="J226" i="37"/>
  <c r="I226" i="37"/>
  <c r="C226" i="37"/>
  <c r="L225" i="37"/>
  <c r="J225" i="37"/>
  <c r="I225" i="37"/>
  <c r="C225" i="37"/>
  <c r="L224" i="37"/>
  <c r="J224" i="37"/>
  <c r="I224" i="37"/>
  <c r="C224" i="37"/>
  <c r="J223" i="37"/>
  <c r="I223" i="37"/>
  <c r="C223" i="37"/>
  <c r="L222" i="37"/>
  <c r="J222" i="37"/>
  <c r="I222" i="37"/>
  <c r="C222" i="37"/>
  <c r="J221" i="37"/>
  <c r="I221" i="37"/>
  <c r="C221" i="37"/>
  <c r="L220" i="37"/>
  <c r="J220" i="37"/>
  <c r="I220" i="37"/>
  <c r="C220" i="37"/>
  <c r="J219" i="37"/>
  <c r="I219" i="37"/>
  <c r="C219" i="37"/>
  <c r="I167" i="37"/>
  <c r="J167" i="37"/>
  <c r="L167" i="37"/>
  <c r="I168" i="37"/>
  <c r="J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I175" i="37"/>
  <c r="J175" i="37"/>
  <c r="L175" i="37"/>
  <c r="I176" i="37"/>
  <c r="J176" i="37"/>
  <c r="I177" i="37"/>
  <c r="J177" i="37"/>
  <c r="L177" i="37"/>
  <c r="I178" i="37"/>
  <c r="J178" i="37"/>
  <c r="L178" i="37"/>
  <c r="I179" i="37"/>
  <c r="J179" i="37"/>
  <c r="L179" i="37"/>
  <c r="I180" i="37"/>
  <c r="J180" i="37"/>
  <c r="L180" i="37"/>
  <c r="I181" i="37"/>
  <c r="J181" i="37"/>
  <c r="L181" i="37"/>
  <c r="I182" i="37"/>
  <c r="J182" i="37"/>
  <c r="I183" i="37"/>
  <c r="J183" i="37"/>
  <c r="L183" i="37"/>
  <c r="I184" i="37"/>
  <c r="J184" i="37"/>
  <c r="I185" i="37"/>
  <c r="J185" i="37"/>
  <c r="L185" i="37"/>
  <c r="I186" i="37"/>
  <c r="J186" i="37"/>
  <c r="M186" i="37" s="1"/>
  <c r="L186" i="37"/>
  <c r="I187" i="37"/>
  <c r="J187" i="37"/>
  <c r="L187" i="37"/>
  <c r="I188" i="37"/>
  <c r="J188" i="37"/>
  <c r="L188" i="37"/>
  <c r="I189" i="37"/>
  <c r="J189" i="37"/>
  <c r="L189" i="37"/>
  <c r="I190" i="37"/>
  <c r="J190" i="37"/>
  <c r="I191" i="37"/>
  <c r="J191" i="37"/>
  <c r="L191" i="37"/>
  <c r="I192" i="37"/>
  <c r="J192" i="37"/>
  <c r="I193" i="37"/>
  <c r="J193" i="37"/>
  <c r="L193" i="37"/>
  <c r="I194" i="37"/>
  <c r="J194" i="37"/>
  <c r="M194" i="37" s="1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I199" i="37"/>
  <c r="J199" i="37"/>
  <c r="L199" i="37"/>
  <c r="I200" i="37"/>
  <c r="J200" i="37"/>
  <c r="I201" i="37"/>
  <c r="J201" i="37"/>
  <c r="L201" i="37"/>
  <c r="I202" i="37"/>
  <c r="J202" i="37"/>
  <c r="L202" i="37"/>
  <c r="I203" i="37"/>
  <c r="J203" i="37"/>
  <c r="L203" i="37"/>
  <c r="I204" i="37"/>
  <c r="J204" i="37"/>
  <c r="L204" i="37"/>
  <c r="I205" i="37"/>
  <c r="J205" i="37"/>
  <c r="L205" i="37"/>
  <c r="I206" i="37"/>
  <c r="J206" i="37"/>
  <c r="I207" i="37"/>
  <c r="J207" i="37"/>
  <c r="L207" i="37"/>
  <c r="I208" i="37"/>
  <c r="J208" i="37"/>
  <c r="I209" i="37"/>
  <c r="J209" i="37"/>
  <c r="L209" i="37"/>
  <c r="I210" i="37"/>
  <c r="J210" i="37"/>
  <c r="L210" i="37"/>
  <c r="I211" i="37"/>
  <c r="J211" i="37"/>
  <c r="L211" i="37"/>
  <c r="I212" i="37"/>
  <c r="J212" i="37"/>
  <c r="L212" i="37"/>
  <c r="I213" i="37"/>
  <c r="J213" i="37"/>
  <c r="L213" i="37"/>
  <c r="I214" i="37"/>
  <c r="J214" i="37"/>
  <c r="I215" i="37"/>
  <c r="J215" i="37"/>
  <c r="L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J166" i="37"/>
  <c r="I166" i="37"/>
  <c r="C166" i="37"/>
  <c r="L160" i="37"/>
  <c r="J160" i="37"/>
  <c r="I160" i="37"/>
  <c r="C160" i="37"/>
  <c r="L159" i="37"/>
  <c r="J159" i="37"/>
  <c r="I159" i="37"/>
  <c r="C159" i="37"/>
  <c r="L158" i="37"/>
  <c r="J158" i="37"/>
  <c r="I158" i="37"/>
  <c r="C158" i="37"/>
  <c r="L157" i="37"/>
  <c r="J157" i="37"/>
  <c r="I157" i="37"/>
  <c r="C157" i="37"/>
  <c r="L156" i="37"/>
  <c r="J156" i="37"/>
  <c r="I156" i="37"/>
  <c r="C156" i="37"/>
  <c r="J155" i="37"/>
  <c r="I155" i="37"/>
  <c r="C155" i="37"/>
  <c r="L154" i="37"/>
  <c r="J154" i="37"/>
  <c r="I154" i="37"/>
  <c r="C154" i="37"/>
  <c r="J153" i="37"/>
  <c r="I153" i="37"/>
  <c r="C153" i="37"/>
  <c r="L152" i="37"/>
  <c r="J152" i="37"/>
  <c r="I152" i="37"/>
  <c r="C152" i="37"/>
  <c r="L151" i="37"/>
  <c r="J151" i="37"/>
  <c r="I151" i="37"/>
  <c r="C151" i="37"/>
  <c r="L150" i="37"/>
  <c r="J150" i="37"/>
  <c r="I150" i="37"/>
  <c r="C150" i="37"/>
  <c r="L149" i="37"/>
  <c r="J149" i="37"/>
  <c r="I149" i="37"/>
  <c r="C149" i="37"/>
  <c r="L148" i="37"/>
  <c r="J148" i="37"/>
  <c r="I148" i="37"/>
  <c r="C148" i="37"/>
  <c r="J147" i="37"/>
  <c r="I147" i="37"/>
  <c r="C147" i="37"/>
  <c r="L146" i="37"/>
  <c r="J146" i="37"/>
  <c r="I146" i="37"/>
  <c r="C146" i="37"/>
  <c r="J145" i="37"/>
  <c r="I145" i="37"/>
  <c r="C145" i="37"/>
  <c r="L144" i="37"/>
  <c r="J144" i="37"/>
  <c r="I144" i="37"/>
  <c r="C144" i="37"/>
  <c r="L143" i="37"/>
  <c r="J143" i="37"/>
  <c r="I143" i="37"/>
  <c r="C143" i="37"/>
  <c r="L142" i="37"/>
  <c r="J142" i="37"/>
  <c r="I142" i="37"/>
  <c r="C142" i="37"/>
  <c r="L141" i="37"/>
  <c r="J141" i="37"/>
  <c r="I141" i="37"/>
  <c r="C141" i="37"/>
  <c r="I119" i="37"/>
  <c r="J119" i="37"/>
  <c r="L119" i="37"/>
  <c r="I120" i="37"/>
  <c r="J120" i="37"/>
  <c r="I121" i="37"/>
  <c r="J121" i="37"/>
  <c r="L121" i="37"/>
  <c r="I122" i="37"/>
  <c r="J122" i="37"/>
  <c r="M122" i="37" s="1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L127" i="37"/>
  <c r="I128" i="37"/>
  <c r="J128" i="37"/>
  <c r="I129" i="37"/>
  <c r="J129" i="37"/>
  <c r="L129" i="37"/>
  <c r="I130" i="37"/>
  <c r="J130" i="37"/>
  <c r="I131" i="37"/>
  <c r="J131" i="37"/>
  <c r="L131" i="37"/>
  <c r="I132" i="37"/>
  <c r="J132" i="37"/>
  <c r="L132" i="37"/>
  <c r="I133" i="37"/>
  <c r="J133" i="37"/>
  <c r="L133" i="37"/>
  <c r="I134" i="37"/>
  <c r="J134" i="37"/>
  <c r="L134" i="37"/>
  <c r="I135" i="37"/>
  <c r="J135" i="37"/>
  <c r="L135" i="37"/>
  <c r="I136" i="37"/>
  <c r="J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L111" i="37"/>
  <c r="J111" i="37"/>
  <c r="I111" i="37"/>
  <c r="L110" i="37"/>
  <c r="J110" i="37"/>
  <c r="I110" i="37"/>
  <c r="L109" i="37"/>
  <c r="J109" i="37"/>
  <c r="I109" i="37"/>
  <c r="L108" i="37"/>
  <c r="J108" i="37"/>
  <c r="I108" i="37"/>
  <c r="L107" i="37"/>
  <c r="J107" i="37"/>
  <c r="I107" i="37"/>
  <c r="L106" i="37"/>
  <c r="J106" i="37"/>
  <c r="I106" i="37"/>
  <c r="L105" i="37"/>
  <c r="J105" i="37"/>
  <c r="I105" i="37"/>
  <c r="L104" i="37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L99" i="37"/>
  <c r="J99" i="37"/>
  <c r="I99" i="37"/>
  <c r="L98" i="37"/>
  <c r="J98" i="37"/>
  <c r="I98" i="37"/>
  <c r="L97" i="37"/>
  <c r="J97" i="37"/>
  <c r="I97" i="37"/>
  <c r="L96" i="37"/>
  <c r="J96" i="37"/>
  <c r="I96" i="37"/>
  <c r="L95" i="37"/>
  <c r="J95" i="37"/>
  <c r="I95" i="37"/>
  <c r="L94" i="37"/>
  <c r="J94" i="37"/>
  <c r="I94" i="37"/>
  <c r="L93" i="37"/>
  <c r="J93" i="37"/>
  <c r="I93" i="37"/>
  <c r="L92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J88" i="37"/>
  <c r="I88" i="37"/>
  <c r="L87" i="37"/>
  <c r="J87" i="37"/>
  <c r="I87" i="37"/>
  <c r="L86" i="37"/>
  <c r="J86" i="37"/>
  <c r="I86" i="37"/>
  <c r="L85" i="37"/>
  <c r="J85" i="37"/>
  <c r="I85" i="37"/>
  <c r="L84" i="37"/>
  <c r="J84" i="37"/>
  <c r="I84" i="37"/>
  <c r="L83" i="37"/>
  <c r="J83" i="37"/>
  <c r="I83" i="37"/>
  <c r="L82" i="37"/>
  <c r="J82" i="37"/>
  <c r="I82" i="37"/>
  <c r="L81" i="37"/>
  <c r="J81" i="37"/>
  <c r="I81" i="37"/>
  <c r="L80" i="37"/>
  <c r="J80" i="37"/>
  <c r="I80" i="37"/>
  <c r="L79" i="37"/>
  <c r="J79" i="37"/>
  <c r="I79" i="37"/>
  <c r="L78" i="37"/>
  <c r="J78" i="37"/>
  <c r="I78" i="37"/>
  <c r="L77" i="37"/>
  <c r="J77" i="37"/>
  <c r="I77" i="37"/>
  <c r="L76" i="37"/>
  <c r="J76" i="37"/>
  <c r="I76" i="37"/>
  <c r="L75" i="37"/>
  <c r="J75" i="37"/>
  <c r="I75" i="37"/>
  <c r="L74" i="37"/>
  <c r="J74" i="37"/>
  <c r="I74" i="37"/>
  <c r="L73" i="37"/>
  <c r="J73" i="37"/>
  <c r="I73" i="37"/>
  <c r="L72" i="37"/>
  <c r="J72" i="37"/>
  <c r="I72" i="37"/>
  <c r="L71" i="37"/>
  <c r="J71" i="37"/>
  <c r="I71" i="37"/>
  <c r="L70" i="37"/>
  <c r="J70" i="37"/>
  <c r="I70" i="37"/>
  <c r="L69" i="37"/>
  <c r="J69" i="37"/>
  <c r="I69" i="37"/>
  <c r="L68" i="37"/>
  <c r="J68" i="37"/>
  <c r="I68" i="37"/>
  <c r="L67" i="37"/>
  <c r="J67" i="37"/>
  <c r="I67" i="37"/>
  <c r="L66" i="37"/>
  <c r="J66" i="37"/>
  <c r="I66" i="37"/>
  <c r="L65" i="37"/>
  <c r="J65" i="37"/>
  <c r="I65" i="37"/>
  <c r="L64" i="37"/>
  <c r="J64" i="37"/>
  <c r="I64" i="37"/>
  <c r="L63" i="37"/>
  <c r="J63" i="37"/>
  <c r="I63" i="37"/>
  <c r="I11" i="37"/>
  <c r="J11" i="37"/>
  <c r="L11" i="37"/>
  <c r="I12" i="37"/>
  <c r="J12" i="37"/>
  <c r="L12" i="37"/>
  <c r="I13" i="37"/>
  <c r="J13" i="37"/>
  <c r="L13" i="37"/>
  <c r="I14" i="37"/>
  <c r="J14" i="37"/>
  <c r="I15" i="37"/>
  <c r="J15" i="37"/>
  <c r="L15" i="37"/>
  <c r="I16" i="37"/>
  <c r="J16" i="37"/>
  <c r="L16" i="37"/>
  <c r="I17" i="37"/>
  <c r="J17" i="37"/>
  <c r="L17" i="37"/>
  <c r="I18" i="37"/>
  <c r="J18" i="37"/>
  <c r="L18" i="37"/>
  <c r="I19" i="37"/>
  <c r="J19" i="37"/>
  <c r="L19" i="37"/>
  <c r="I20" i="37"/>
  <c r="J20" i="37"/>
  <c r="L20" i="37"/>
  <c r="I21" i="37"/>
  <c r="J21" i="37"/>
  <c r="L21" i="37"/>
  <c r="I22" i="37"/>
  <c r="J22" i="37"/>
  <c r="I23" i="37"/>
  <c r="J23" i="37"/>
  <c r="L23" i="37"/>
  <c r="I24" i="37"/>
  <c r="J24" i="37"/>
  <c r="L24" i="37"/>
  <c r="I25" i="37"/>
  <c r="J25" i="37"/>
  <c r="L25" i="37"/>
  <c r="I26" i="37"/>
  <c r="J26" i="37"/>
  <c r="L26" i="37"/>
  <c r="I27" i="37"/>
  <c r="J27" i="37"/>
  <c r="L27" i="37"/>
  <c r="I28" i="37"/>
  <c r="J28" i="37"/>
  <c r="L28" i="37"/>
  <c r="I29" i="37"/>
  <c r="J29" i="37"/>
  <c r="L29" i="37"/>
  <c r="I30" i="37"/>
  <c r="J30" i="37"/>
  <c r="I31" i="37"/>
  <c r="J31" i="37"/>
  <c r="L31" i="37"/>
  <c r="I32" i="37"/>
  <c r="J32" i="37"/>
  <c r="L32" i="37"/>
  <c r="I33" i="37"/>
  <c r="J33" i="37"/>
  <c r="L33" i="37"/>
  <c r="I34" i="37"/>
  <c r="J34" i="37"/>
  <c r="L34" i="37"/>
  <c r="I35" i="37"/>
  <c r="J35" i="37"/>
  <c r="L35" i="37"/>
  <c r="I36" i="37"/>
  <c r="J36" i="37"/>
  <c r="L36" i="37"/>
  <c r="I37" i="37"/>
  <c r="J37" i="37"/>
  <c r="L37" i="37"/>
  <c r="I38" i="37"/>
  <c r="J38" i="37"/>
  <c r="I39" i="37"/>
  <c r="J39" i="37"/>
  <c r="L39" i="37"/>
  <c r="I40" i="37"/>
  <c r="J40" i="37"/>
  <c r="L40" i="37"/>
  <c r="I41" i="37"/>
  <c r="J41" i="37"/>
  <c r="L41" i="37"/>
  <c r="I42" i="37"/>
  <c r="J42" i="37"/>
  <c r="L42" i="37"/>
  <c r="I43" i="37"/>
  <c r="J43" i="37"/>
  <c r="L43" i="37"/>
  <c r="I44" i="37"/>
  <c r="J44" i="37"/>
  <c r="L44" i="37"/>
  <c r="I45" i="37"/>
  <c r="J45" i="37"/>
  <c r="L45" i="37"/>
  <c r="I46" i="37"/>
  <c r="J46" i="37"/>
  <c r="I47" i="37"/>
  <c r="J47" i="37"/>
  <c r="L47" i="37"/>
  <c r="I48" i="37"/>
  <c r="J48" i="37"/>
  <c r="L48" i="37"/>
  <c r="I49" i="37"/>
  <c r="J49" i="37"/>
  <c r="L49" i="37"/>
  <c r="I50" i="37"/>
  <c r="J50" i="37"/>
  <c r="L50" i="37"/>
  <c r="M50" i="37" s="1"/>
  <c r="N50" i="37" s="1"/>
  <c r="I51" i="37"/>
  <c r="J51" i="37"/>
  <c r="L51" i="37"/>
  <c r="I52" i="37"/>
  <c r="J52" i="37"/>
  <c r="L52" i="37"/>
  <c r="I53" i="37"/>
  <c r="J53" i="37"/>
  <c r="L53" i="37"/>
  <c r="I54" i="37"/>
  <c r="J54" i="37"/>
  <c r="I55" i="37"/>
  <c r="J55" i="37"/>
  <c r="L55" i="37"/>
  <c r="I56" i="37"/>
  <c r="J56" i="37"/>
  <c r="I57" i="37"/>
  <c r="J57" i="37"/>
  <c r="L57" i="37"/>
  <c r="I58" i="37"/>
  <c r="J58" i="37"/>
  <c r="L58" i="37"/>
  <c r="I59" i="37"/>
  <c r="J59" i="37"/>
  <c r="L59" i="37"/>
  <c r="L10" i="37"/>
  <c r="J10" i="37"/>
  <c r="I10" i="37"/>
  <c r="N29" i="63"/>
  <c r="H14" i="8" s="1"/>
  <c r="L19" i="63"/>
  <c r="L20" i="63"/>
  <c r="K22" i="63"/>
  <c r="L22" i="63" s="1"/>
  <c r="K5" i="63"/>
  <c r="K8" i="63"/>
  <c r="L8" i="63" s="1"/>
  <c r="K9" i="63"/>
  <c r="L9" i="63" s="1"/>
  <c r="K11" i="63"/>
  <c r="L11" i="63" s="1"/>
  <c r="K421" i="61"/>
  <c r="K440" i="37" s="1"/>
  <c r="M440" i="37" s="1"/>
  <c r="N440" i="37" s="1"/>
  <c r="K420" i="61"/>
  <c r="K439" i="37" s="1"/>
  <c r="K419" i="61"/>
  <c r="K438" i="37" s="1"/>
  <c r="K418" i="61"/>
  <c r="K437" i="37"/>
  <c r="K417" i="61"/>
  <c r="K436" i="37" s="1"/>
  <c r="K416" i="61"/>
  <c r="K435" i="37" s="1"/>
  <c r="K415" i="61"/>
  <c r="K434" i="37" s="1"/>
  <c r="M434" i="37" s="1"/>
  <c r="K414" i="61"/>
  <c r="K433" i="37" s="1"/>
  <c r="M433" i="37" s="1"/>
  <c r="N433" i="37" s="1"/>
  <c r="K413" i="61"/>
  <c r="K432" i="37"/>
  <c r="K412" i="61"/>
  <c r="K431" i="37"/>
  <c r="M431" i="37" s="1"/>
  <c r="K411" i="61"/>
  <c r="K430" i="37" s="1"/>
  <c r="K410" i="61"/>
  <c r="K429" i="37" s="1"/>
  <c r="K409" i="61"/>
  <c r="K428" i="37"/>
  <c r="K408" i="61"/>
  <c r="K427" i="37" s="1"/>
  <c r="K407" i="61"/>
  <c r="K426" i="37" s="1"/>
  <c r="K406" i="61"/>
  <c r="K425" i="37" s="1"/>
  <c r="K405" i="61"/>
  <c r="K424" i="37" s="1"/>
  <c r="M424" i="37" s="1"/>
  <c r="K404" i="61"/>
  <c r="K423" i="37" s="1"/>
  <c r="K403" i="61"/>
  <c r="K422" i="37" s="1"/>
  <c r="K402" i="61"/>
  <c r="K421" i="37" s="1"/>
  <c r="M421" i="37" s="1"/>
  <c r="K399" i="61"/>
  <c r="K417" i="37" s="1"/>
  <c r="M417" i="37" s="1"/>
  <c r="N417" i="37" s="1"/>
  <c r="K398" i="61"/>
  <c r="K416" i="37" s="1"/>
  <c r="M416" i="37" s="1"/>
  <c r="K397" i="61"/>
  <c r="K415" i="37" s="1"/>
  <c r="K396" i="61"/>
  <c r="K414" i="37"/>
  <c r="K395" i="61"/>
  <c r="K413" i="37"/>
  <c r="K394" i="61"/>
  <c r="K412" i="37"/>
  <c r="M412" i="37" s="1"/>
  <c r="N412" i="37" s="1"/>
  <c r="K393" i="61"/>
  <c r="K411" i="37" s="1"/>
  <c r="K392" i="61"/>
  <c r="K410" i="37"/>
  <c r="K391" i="61"/>
  <c r="K409" i="37" s="1"/>
  <c r="K390" i="61"/>
  <c r="K408" i="37" s="1"/>
  <c r="M408" i="37" s="1"/>
  <c r="K389" i="61"/>
  <c r="K407" i="37" s="1"/>
  <c r="K388" i="61"/>
  <c r="K406" i="37" s="1"/>
  <c r="K387" i="61"/>
  <c r="K405" i="37"/>
  <c r="K386" i="61"/>
  <c r="K404" i="37" s="1"/>
  <c r="M404" i="37" s="1"/>
  <c r="K385" i="61"/>
  <c r="K403" i="37" s="1"/>
  <c r="K384" i="61"/>
  <c r="K402" i="37" s="1"/>
  <c r="M402" i="37" s="1"/>
  <c r="K383" i="61"/>
  <c r="K401" i="37" s="1"/>
  <c r="M401" i="37" s="1"/>
  <c r="K382" i="61"/>
  <c r="K400" i="37"/>
  <c r="K381" i="61"/>
  <c r="K399" i="37" s="1"/>
  <c r="K380" i="61"/>
  <c r="K398" i="37" s="1"/>
  <c r="K376" i="61"/>
  <c r="K392" i="37" s="1"/>
  <c r="M392" i="37" s="1"/>
  <c r="K375" i="61"/>
  <c r="K391" i="37"/>
  <c r="M391" i="37" s="1"/>
  <c r="K374" i="61"/>
  <c r="K390" i="37" s="1"/>
  <c r="K373" i="61"/>
  <c r="K389" i="37" s="1"/>
  <c r="M389" i="37" s="1"/>
  <c r="K372" i="61"/>
  <c r="K388" i="37"/>
  <c r="K371" i="61"/>
  <c r="K387" i="37" s="1"/>
  <c r="K370" i="61"/>
  <c r="K386" i="37" s="1"/>
  <c r="K369" i="61"/>
  <c r="K385" i="37" s="1"/>
  <c r="K368" i="61"/>
  <c r="K384" i="37" s="1"/>
  <c r="K367" i="61"/>
  <c r="K383" i="37" s="1"/>
  <c r="M383" i="37" s="1"/>
  <c r="K366" i="61"/>
  <c r="K382" i="37" s="1"/>
  <c r="K365" i="61"/>
  <c r="K381" i="37" s="1"/>
  <c r="M381" i="37" s="1"/>
  <c r="K364" i="61"/>
  <c r="K380" i="37" s="1"/>
  <c r="M380" i="37" s="1"/>
  <c r="N380" i="37" s="1"/>
  <c r="K363" i="61"/>
  <c r="K379" i="37"/>
  <c r="K362" i="61"/>
  <c r="K378" i="37" s="1"/>
  <c r="K361" i="61"/>
  <c r="K377" i="37"/>
  <c r="K360" i="61"/>
  <c r="K376" i="37" s="1"/>
  <c r="K359" i="61"/>
  <c r="K375" i="37"/>
  <c r="M375" i="37" s="1"/>
  <c r="N375" i="37" s="1"/>
  <c r="K358" i="61"/>
  <c r="K374" i="37" s="1"/>
  <c r="K357" i="61"/>
  <c r="K373" i="37" s="1"/>
  <c r="M373" i="37" s="1"/>
  <c r="K354" i="61"/>
  <c r="K369" i="37"/>
  <c r="K353" i="61"/>
  <c r="K368" i="37" s="1"/>
  <c r="K352" i="61"/>
  <c r="K367" i="37" s="1"/>
  <c r="K351" i="61"/>
  <c r="K366" i="37" s="1"/>
  <c r="M366" i="37" s="1"/>
  <c r="K350" i="61"/>
  <c r="K365" i="37" s="1"/>
  <c r="K349" i="61"/>
  <c r="K364" i="37" s="1"/>
  <c r="M364" i="37" s="1"/>
  <c r="K348" i="61"/>
  <c r="K363" i="37" s="1"/>
  <c r="K347" i="61"/>
  <c r="K362" i="37"/>
  <c r="K346" i="61"/>
  <c r="K361" i="37" s="1"/>
  <c r="K345" i="61"/>
  <c r="K360" i="37"/>
  <c r="K344" i="61"/>
  <c r="K359" i="37" s="1"/>
  <c r="K343" i="61"/>
  <c r="K358" i="37" s="1"/>
  <c r="M358" i="37" s="1"/>
  <c r="K342" i="61"/>
  <c r="K357" i="37" s="1"/>
  <c r="K341" i="61"/>
  <c r="K356" i="37"/>
  <c r="K340" i="61"/>
  <c r="K355" i="37" s="1"/>
  <c r="K339" i="61"/>
  <c r="K354" i="37" s="1"/>
  <c r="K338" i="61"/>
  <c r="K353" i="37" s="1"/>
  <c r="M353" i="37" s="1"/>
  <c r="K337" i="61"/>
  <c r="K352" i="37"/>
  <c r="K336" i="61"/>
  <c r="K351" i="37" s="1"/>
  <c r="K335" i="61"/>
  <c r="K350" i="37" s="1"/>
  <c r="K331" i="61"/>
  <c r="K344" i="37" s="1"/>
  <c r="M344" i="37" s="1"/>
  <c r="K330" i="61"/>
  <c r="K343" i="37"/>
  <c r="M343" i="37" s="1"/>
  <c r="K329" i="61"/>
  <c r="K342" i="37" s="1"/>
  <c r="K328" i="61"/>
  <c r="K341" i="37"/>
  <c r="K327" i="61"/>
  <c r="K340" i="37" s="1"/>
  <c r="K326" i="61"/>
  <c r="K339" i="37"/>
  <c r="M339" i="37" s="1"/>
  <c r="K325" i="61"/>
  <c r="K338" i="37" s="1"/>
  <c r="K324" i="61"/>
  <c r="K337" i="37" s="1"/>
  <c r="M337" i="37" s="1"/>
  <c r="K323" i="61"/>
  <c r="K336" i="37" s="1"/>
  <c r="K322" i="61"/>
  <c r="K335" i="37"/>
  <c r="K319" i="61"/>
  <c r="K331" i="37" s="1"/>
  <c r="K318" i="61"/>
  <c r="K330" i="37" s="1"/>
  <c r="K317" i="61"/>
  <c r="K329" i="37" s="1"/>
  <c r="M329" i="37" s="1"/>
  <c r="K316" i="61"/>
  <c r="K328" i="37"/>
  <c r="K315" i="61"/>
  <c r="K327" i="37" s="1"/>
  <c r="K314" i="61"/>
  <c r="K326" i="37" s="1"/>
  <c r="M326" i="37" s="1"/>
  <c r="N326" i="37" s="1"/>
  <c r="K313" i="61"/>
  <c r="K325" i="37" s="1"/>
  <c r="M325" i="37" s="1"/>
  <c r="K312" i="61"/>
  <c r="K324" i="37"/>
  <c r="M324" i="37" s="1"/>
  <c r="K311" i="61"/>
  <c r="K323" i="37" s="1"/>
  <c r="K310" i="61"/>
  <c r="K322" i="37"/>
  <c r="K306" i="61"/>
  <c r="K316" i="37" s="1"/>
  <c r="K305" i="61"/>
  <c r="K315" i="37"/>
  <c r="M315" i="37" s="1"/>
  <c r="K304" i="61"/>
  <c r="K314" i="37" s="1"/>
  <c r="K303" i="61"/>
  <c r="K313" i="37" s="1"/>
  <c r="M313" i="37" s="1"/>
  <c r="K302" i="61"/>
  <c r="K312" i="37" s="1"/>
  <c r="K301" i="61"/>
  <c r="K311" i="37"/>
  <c r="K300" i="61"/>
  <c r="K310" i="37" s="1"/>
  <c r="K299" i="61"/>
  <c r="K309" i="37" s="1"/>
  <c r="M309" i="37" s="1"/>
  <c r="N309" i="37" s="1"/>
  <c r="K298" i="61"/>
  <c r="K308" i="37" s="1"/>
  <c r="M308" i="37" s="1"/>
  <c r="K297" i="61"/>
  <c r="K307" i="37"/>
  <c r="K296" i="61"/>
  <c r="K306" i="37" s="1"/>
  <c r="K295" i="61"/>
  <c r="K305" i="37" s="1"/>
  <c r="K294" i="61"/>
  <c r="K304" i="37" s="1"/>
  <c r="M304" i="37" s="1"/>
  <c r="K293" i="61"/>
  <c r="K303" i="37"/>
  <c r="M303" i="37" s="1"/>
  <c r="N303" i="37" s="1"/>
  <c r="K292" i="61"/>
  <c r="K302" i="37" s="1"/>
  <c r="K291" i="61"/>
  <c r="K301" i="37"/>
  <c r="K290" i="61"/>
  <c r="K300" i="37" s="1"/>
  <c r="K289" i="61"/>
  <c r="K299" i="37"/>
  <c r="M299" i="37" s="1"/>
  <c r="K288" i="61"/>
  <c r="K298" i="37" s="1"/>
  <c r="K287" i="61"/>
  <c r="K297" i="37" s="1"/>
  <c r="M297" i="37" s="1"/>
  <c r="N297" i="37" s="1"/>
  <c r="K284" i="61"/>
  <c r="K293" i="37" s="1"/>
  <c r="K283" i="61"/>
  <c r="K292" i="37"/>
  <c r="K282" i="61"/>
  <c r="K291" i="37" s="1"/>
  <c r="K281" i="61"/>
  <c r="K290" i="37" s="1"/>
  <c r="K280" i="61"/>
  <c r="K289" i="37" s="1"/>
  <c r="M289" i="37" s="1"/>
  <c r="K279" i="61"/>
  <c r="K288" i="37"/>
  <c r="K278" i="61"/>
  <c r="K287" i="37" s="1"/>
  <c r="M287" i="37" s="1"/>
  <c r="K277" i="61"/>
  <c r="K286" i="37" s="1"/>
  <c r="K276" i="61"/>
  <c r="K285" i="37" s="1"/>
  <c r="M285" i="37" s="1"/>
  <c r="K275" i="61"/>
  <c r="K284" i="37"/>
  <c r="M284" i="37" s="1"/>
  <c r="K274" i="61"/>
  <c r="K283" i="37" s="1"/>
  <c r="K273" i="61"/>
  <c r="K282" i="37"/>
  <c r="K272" i="61"/>
  <c r="K281" i="37" s="1"/>
  <c r="M281" i="37" s="1"/>
  <c r="K271" i="61"/>
  <c r="K280" i="37"/>
  <c r="M280" i="37" s="1"/>
  <c r="K270" i="61"/>
  <c r="K279" i="37" s="1"/>
  <c r="M279" i="37" s="1"/>
  <c r="K269" i="61"/>
  <c r="K278" i="37" s="1"/>
  <c r="M278" i="37" s="1"/>
  <c r="K268" i="61"/>
  <c r="K277" i="37" s="1"/>
  <c r="K267" i="61"/>
  <c r="K276" i="37"/>
  <c r="K266" i="61"/>
  <c r="K275" i="37" s="1"/>
  <c r="K265" i="61"/>
  <c r="K274" i="37" s="1"/>
  <c r="K261" i="61"/>
  <c r="K268" i="37" s="1"/>
  <c r="M268" i="37" s="1"/>
  <c r="K260" i="61"/>
  <c r="K267" i="37"/>
  <c r="K259" i="61"/>
  <c r="K266" i="37" s="1"/>
  <c r="K258" i="61"/>
  <c r="K265" i="37" s="1"/>
  <c r="K257" i="61"/>
  <c r="K264" i="37" s="1"/>
  <c r="M264" i="37" s="1"/>
  <c r="N264" i="37" s="1"/>
  <c r="K256" i="61"/>
  <c r="K263" i="37"/>
  <c r="M263" i="37" s="1"/>
  <c r="K255" i="61"/>
  <c r="K262" i="37" s="1"/>
  <c r="K254" i="61"/>
  <c r="K261" i="37"/>
  <c r="K253" i="61"/>
  <c r="K260" i="37" s="1"/>
  <c r="K252" i="61"/>
  <c r="K259" i="37"/>
  <c r="M259" i="37" s="1"/>
  <c r="N259" i="37" s="1"/>
  <c r="K251" i="61"/>
  <c r="K258" i="37" s="1"/>
  <c r="K250" i="61"/>
  <c r="K257" i="37" s="1"/>
  <c r="M257" i="37" s="1"/>
  <c r="K249" i="61"/>
  <c r="K256" i="37" s="1"/>
  <c r="K248" i="61"/>
  <c r="K255" i="37"/>
  <c r="K247" i="61"/>
  <c r="K254" i="37" s="1"/>
  <c r="K246" i="61"/>
  <c r="K253" i="37" s="1"/>
  <c r="K245" i="61"/>
  <c r="K252" i="37" s="1"/>
  <c r="M252" i="37" s="1"/>
  <c r="K244" i="61"/>
  <c r="K251" i="37"/>
  <c r="K243" i="61"/>
  <c r="K250" i="37" s="1"/>
  <c r="K242" i="61"/>
  <c r="K249" i="37" s="1"/>
  <c r="K241" i="61"/>
  <c r="K248" i="37" s="1"/>
  <c r="M248" i="37" s="1"/>
  <c r="K240" i="61"/>
  <c r="K247" i="37"/>
  <c r="M247" i="37" s="1"/>
  <c r="K239" i="61"/>
  <c r="K246" i="37" s="1"/>
  <c r="K238" i="61"/>
  <c r="K245" i="37"/>
  <c r="K237" i="61"/>
  <c r="K244" i="37" s="1"/>
  <c r="K236" i="61"/>
  <c r="K243" i="37"/>
  <c r="M243" i="37" s="1"/>
  <c r="K235" i="61"/>
  <c r="K242" i="37" s="1"/>
  <c r="K234" i="61"/>
  <c r="K241" i="37" s="1"/>
  <c r="M241" i="37" s="1"/>
  <c r="K233" i="61"/>
  <c r="K240" i="37" s="1"/>
  <c r="K232" i="61"/>
  <c r="K239" i="37"/>
  <c r="K231" i="61"/>
  <c r="K238" i="37" s="1"/>
  <c r="K230" i="61"/>
  <c r="K237" i="37" s="1"/>
  <c r="K229" i="61"/>
  <c r="K236" i="37" s="1"/>
  <c r="M236" i="37" s="1"/>
  <c r="K228" i="61"/>
  <c r="K235" i="37"/>
  <c r="K227" i="61"/>
  <c r="K234" i="37" s="1"/>
  <c r="K226" i="61"/>
  <c r="K233" i="37" s="1"/>
  <c r="K225" i="61"/>
  <c r="K232" i="37" s="1"/>
  <c r="M232" i="37" s="1"/>
  <c r="K224" i="61"/>
  <c r="K231" i="37" s="1"/>
  <c r="K223" i="61"/>
  <c r="K230" i="37" s="1"/>
  <c r="K222" i="61"/>
  <c r="K229" i="37"/>
  <c r="M229" i="37" s="1"/>
  <c r="K221" i="61"/>
  <c r="K228" i="37" s="1"/>
  <c r="K220" i="61"/>
  <c r="K227" i="37" s="1"/>
  <c r="M227" i="37" s="1"/>
  <c r="K219" i="61"/>
  <c r="K226" i="37" s="1"/>
  <c r="K218" i="61"/>
  <c r="K225" i="37" s="1"/>
  <c r="K217" i="61"/>
  <c r="K224" i="37" s="1"/>
  <c r="M224" i="37" s="1"/>
  <c r="K216" i="61"/>
  <c r="K223" i="37" s="1"/>
  <c r="K215" i="61"/>
  <c r="K222" i="37" s="1"/>
  <c r="K214" i="61"/>
  <c r="K221" i="37"/>
  <c r="K213" i="61"/>
  <c r="K220" i="37" s="1"/>
  <c r="K212" i="61"/>
  <c r="K219" i="37" s="1"/>
  <c r="M219" i="37" s="1"/>
  <c r="K209" i="61"/>
  <c r="K215" i="37" s="1"/>
  <c r="K208" i="61"/>
  <c r="K214" i="37" s="1"/>
  <c r="M214" i="37" s="1"/>
  <c r="K207" i="61"/>
  <c r="K213" i="37" s="1"/>
  <c r="M213" i="37" s="1"/>
  <c r="K206" i="61"/>
  <c r="K212" i="37" s="1"/>
  <c r="K205" i="61"/>
  <c r="K211" i="37" s="1"/>
  <c r="M211" i="37" s="1"/>
  <c r="K204" i="61"/>
  <c r="K210" i="37"/>
  <c r="K203" i="61"/>
  <c r="K209" i="37" s="1"/>
  <c r="K202" i="61"/>
  <c r="K208" i="37" s="1"/>
  <c r="M208" i="37" s="1"/>
  <c r="K201" i="61"/>
  <c r="K207" i="37" s="1"/>
  <c r="K200" i="61"/>
  <c r="K206" i="37" s="1"/>
  <c r="K199" i="61"/>
  <c r="K205" i="37" s="1"/>
  <c r="M205" i="37" s="1"/>
  <c r="K198" i="61"/>
  <c r="K204" i="37" s="1"/>
  <c r="K197" i="61"/>
  <c r="K203" i="37" s="1"/>
  <c r="M203" i="37" s="1"/>
  <c r="K196" i="61"/>
  <c r="K202" i="37"/>
  <c r="K195" i="61"/>
  <c r="K201" i="37" s="1"/>
  <c r="K194" i="61"/>
  <c r="K200" i="37" s="1"/>
  <c r="K193" i="61"/>
  <c r="K199" i="37" s="1"/>
  <c r="K192" i="61"/>
  <c r="K198" i="37" s="1"/>
  <c r="K191" i="61"/>
  <c r="K197" i="37" s="1"/>
  <c r="M197" i="37" s="1"/>
  <c r="K190" i="61"/>
  <c r="K196" i="37" s="1"/>
  <c r="K189" i="61"/>
  <c r="K195" i="37" s="1"/>
  <c r="M195" i="37" s="1"/>
  <c r="N195" i="37" s="1"/>
  <c r="K188" i="61"/>
  <c r="K194" i="37"/>
  <c r="K187" i="61"/>
  <c r="K193" i="37" s="1"/>
  <c r="K186" i="61"/>
  <c r="K192" i="37" s="1"/>
  <c r="K185" i="61"/>
  <c r="K191" i="37" s="1"/>
  <c r="K184" i="61"/>
  <c r="K190" i="37" s="1"/>
  <c r="K183" i="61"/>
  <c r="K189" i="37" s="1"/>
  <c r="M189" i="37" s="1"/>
  <c r="K182" i="61"/>
  <c r="K188" i="37" s="1"/>
  <c r="K181" i="61"/>
  <c r="K187" i="37" s="1"/>
  <c r="M187" i="37" s="1"/>
  <c r="K180" i="61"/>
  <c r="K186" i="37"/>
  <c r="K179" i="61"/>
  <c r="K185" i="37" s="1"/>
  <c r="K178" i="61"/>
  <c r="K184" i="37" s="1"/>
  <c r="M184" i="37" s="1"/>
  <c r="K177" i="61"/>
  <c r="K183" i="37" s="1"/>
  <c r="K176" i="61"/>
  <c r="K182" i="37" s="1"/>
  <c r="M182" i="37" s="1"/>
  <c r="K175" i="61"/>
  <c r="K181" i="37" s="1"/>
  <c r="M181" i="37" s="1"/>
  <c r="K174" i="61"/>
  <c r="K180" i="37" s="1"/>
  <c r="K173" i="61"/>
  <c r="K179" i="37" s="1"/>
  <c r="M179" i="37" s="1"/>
  <c r="K172" i="61"/>
  <c r="K178" i="37"/>
  <c r="K171" i="61"/>
  <c r="K177" i="37" s="1"/>
  <c r="K170" i="61"/>
  <c r="K176" i="37" s="1"/>
  <c r="M176" i="37" s="1"/>
  <c r="K169" i="61"/>
  <c r="K175" i="37" s="1"/>
  <c r="K168" i="61"/>
  <c r="K174" i="37" s="1"/>
  <c r="M174" i="37" s="1"/>
  <c r="N174" i="37" s="1"/>
  <c r="K167" i="61"/>
  <c r="K173" i="37" s="1"/>
  <c r="M173" i="37" s="1"/>
  <c r="K166" i="61"/>
  <c r="K172" i="37" s="1"/>
  <c r="K165" i="61"/>
  <c r="K171" i="37" s="1"/>
  <c r="M171" i="37" s="1"/>
  <c r="K164" i="61"/>
  <c r="K170" i="37"/>
  <c r="K163" i="61"/>
  <c r="K169" i="37" s="1"/>
  <c r="K162" i="61"/>
  <c r="K168" i="37" s="1"/>
  <c r="K161" i="61"/>
  <c r="K167" i="37" s="1"/>
  <c r="K160" i="61"/>
  <c r="K166" i="37" s="1"/>
  <c r="K156" i="61"/>
  <c r="K160" i="37" s="1"/>
  <c r="M160" i="37" s="1"/>
  <c r="K155" i="61"/>
  <c r="K159" i="37" s="1"/>
  <c r="M159" i="37" s="1"/>
  <c r="K154" i="61"/>
  <c r="K158" i="37" s="1"/>
  <c r="M158" i="37" s="1"/>
  <c r="K153" i="61"/>
  <c r="K157" i="37"/>
  <c r="M157" i="37" s="1"/>
  <c r="K152" i="61"/>
  <c r="K156" i="37" s="1"/>
  <c r="K151" i="61"/>
  <c r="K155" i="37" s="1"/>
  <c r="K150" i="61"/>
  <c r="K154" i="37" s="1"/>
  <c r="K149" i="61"/>
  <c r="K153" i="37" s="1"/>
  <c r="K148" i="61"/>
  <c r="K152" i="37" s="1"/>
  <c r="M152" i="37" s="1"/>
  <c r="K147" i="61"/>
  <c r="K151" i="37" s="1"/>
  <c r="M151" i="37" s="1"/>
  <c r="K146" i="61"/>
  <c r="K150" i="37" s="1"/>
  <c r="K145" i="61"/>
  <c r="K149" i="37"/>
  <c r="K144" i="61"/>
  <c r="K148" i="37" s="1"/>
  <c r="K143" i="61"/>
  <c r="K147" i="37" s="1"/>
  <c r="M147" i="37" s="1"/>
  <c r="K142" i="61"/>
  <c r="K146" i="37" s="1"/>
  <c r="K141" i="61"/>
  <c r="K145" i="37" s="1"/>
  <c r="M145" i="37" s="1"/>
  <c r="K140" i="61"/>
  <c r="K144" i="37" s="1"/>
  <c r="K139" i="61"/>
  <c r="K143" i="37" s="1"/>
  <c r="M143" i="37" s="1"/>
  <c r="K138" i="61"/>
  <c r="K142" i="37" s="1"/>
  <c r="K137" i="61"/>
  <c r="K141" i="37"/>
  <c r="M141" i="37" s="1"/>
  <c r="K134" i="61"/>
  <c r="K137" i="37" s="1"/>
  <c r="K133" i="61"/>
  <c r="K136" i="37" s="1"/>
  <c r="M136" i="37" s="1"/>
  <c r="K132" i="61"/>
  <c r="K135" i="37" s="1"/>
  <c r="K131" i="61"/>
  <c r="K134" i="37" s="1"/>
  <c r="K130" i="61"/>
  <c r="K133" i="37" s="1"/>
  <c r="M133" i="37" s="1"/>
  <c r="K129" i="61"/>
  <c r="K132" i="37" s="1"/>
  <c r="K128" i="61"/>
  <c r="K131" i="37" s="1"/>
  <c r="M131" i="37" s="1"/>
  <c r="K127" i="61"/>
  <c r="K130" i="37"/>
  <c r="K126" i="61"/>
  <c r="K129" i="37" s="1"/>
  <c r="K125" i="61"/>
  <c r="K128" i="37" s="1"/>
  <c r="K124" i="61"/>
  <c r="K127" i="37" s="1"/>
  <c r="K123" i="61"/>
  <c r="K126" i="37" s="1"/>
  <c r="K122" i="61"/>
  <c r="K125" i="37" s="1"/>
  <c r="M125" i="37" s="1"/>
  <c r="K121" i="61"/>
  <c r="K124" i="37" s="1"/>
  <c r="K120" i="61"/>
  <c r="K123" i="37" s="1"/>
  <c r="M123" i="37" s="1"/>
  <c r="K119" i="61"/>
  <c r="K122" i="37"/>
  <c r="K118" i="61"/>
  <c r="K121" i="37" s="1"/>
  <c r="K117" i="61"/>
  <c r="K120" i="37" s="1"/>
  <c r="K116" i="61"/>
  <c r="K119" i="37" s="1"/>
  <c r="K115" i="61"/>
  <c r="K118" i="37" s="1"/>
  <c r="K111" i="61"/>
  <c r="K112" i="37" s="1"/>
  <c r="M112" i="37" s="1"/>
  <c r="K110" i="61"/>
  <c r="K111" i="37" s="1"/>
  <c r="M111" i="37" s="1"/>
  <c r="K109" i="61"/>
  <c r="K110" i="37" s="1"/>
  <c r="K108" i="61"/>
  <c r="K109" i="37"/>
  <c r="K107" i="61"/>
  <c r="K108" i="37" s="1"/>
  <c r="K106" i="61"/>
  <c r="K107" i="37" s="1"/>
  <c r="M107" i="37" s="1"/>
  <c r="K105" i="61"/>
  <c r="K106" i="37" s="1"/>
  <c r="M106" i="37" s="1"/>
  <c r="K104" i="61"/>
  <c r="K105" i="37" s="1"/>
  <c r="M105" i="37" s="1"/>
  <c r="K103" i="61"/>
  <c r="K104" i="37" s="1"/>
  <c r="M104" i="37" s="1"/>
  <c r="K102" i="61"/>
  <c r="K103" i="37" s="1"/>
  <c r="M103" i="37" s="1"/>
  <c r="K101" i="61"/>
  <c r="K102" i="37" s="1"/>
  <c r="K100" i="61"/>
  <c r="K101" i="37"/>
  <c r="M101" i="37" s="1"/>
  <c r="K99" i="61"/>
  <c r="K100" i="37" s="1"/>
  <c r="K98" i="61"/>
  <c r="K99" i="37" s="1"/>
  <c r="M99" i="37" s="1"/>
  <c r="K97" i="61"/>
  <c r="K98" i="37" s="1"/>
  <c r="M98" i="37" s="1"/>
  <c r="K96" i="61"/>
  <c r="K97" i="37" s="1"/>
  <c r="M97" i="37" s="1"/>
  <c r="N97" i="37" s="1"/>
  <c r="K95" i="61"/>
  <c r="K96" i="37" s="1"/>
  <c r="M96" i="37" s="1"/>
  <c r="K94" i="61"/>
  <c r="K95" i="37" s="1"/>
  <c r="M95" i="37" s="1"/>
  <c r="K93" i="61"/>
  <c r="K94" i="37" s="1"/>
  <c r="M94" i="37" s="1"/>
  <c r="K92" i="61"/>
  <c r="K93" i="37"/>
  <c r="M93" i="37" s="1"/>
  <c r="K91" i="61"/>
  <c r="K92" i="37" s="1"/>
  <c r="K90" i="61"/>
  <c r="K91" i="37" s="1"/>
  <c r="K89" i="61"/>
  <c r="K90" i="37" s="1"/>
  <c r="M90" i="37" s="1"/>
  <c r="K88" i="61"/>
  <c r="K89" i="37" s="1"/>
  <c r="K87" i="61"/>
  <c r="K88" i="37" s="1"/>
  <c r="M88" i="37" s="1"/>
  <c r="K86" i="61"/>
  <c r="K87" i="37" s="1"/>
  <c r="M87" i="37" s="1"/>
  <c r="K85" i="61"/>
  <c r="K86" i="37" s="1"/>
  <c r="M86" i="37" s="1"/>
  <c r="K84" i="61"/>
  <c r="K85" i="37"/>
  <c r="M85" i="37" s="1"/>
  <c r="K83" i="61"/>
  <c r="K84" i="37" s="1"/>
  <c r="K82" i="61"/>
  <c r="K83" i="37" s="1"/>
  <c r="K81" i="61"/>
  <c r="K82" i="37" s="1"/>
  <c r="M82" i="37" s="1"/>
  <c r="K80" i="61"/>
  <c r="K81" i="37" s="1"/>
  <c r="K79" i="61"/>
  <c r="K80" i="37" s="1"/>
  <c r="M80" i="37" s="1"/>
  <c r="K78" i="61"/>
  <c r="K79" i="37" s="1"/>
  <c r="M79" i="37" s="1"/>
  <c r="K77" i="61"/>
  <c r="K78" i="37" s="1"/>
  <c r="K76" i="61"/>
  <c r="K77" i="37"/>
  <c r="K75" i="61"/>
  <c r="K76" i="37" s="1"/>
  <c r="K74" i="61"/>
  <c r="K75" i="37" s="1"/>
  <c r="M75" i="37" s="1"/>
  <c r="K73" i="61"/>
  <c r="K74" i="37" s="1"/>
  <c r="M74" i="37" s="1"/>
  <c r="K72" i="61"/>
  <c r="K73" i="37" s="1"/>
  <c r="M73" i="37" s="1"/>
  <c r="K71" i="61"/>
  <c r="K72" i="37" s="1"/>
  <c r="M72" i="37" s="1"/>
  <c r="K70" i="61"/>
  <c r="K71" i="37" s="1"/>
  <c r="M71" i="37" s="1"/>
  <c r="K69" i="61"/>
  <c r="K70" i="37" s="1"/>
  <c r="K68" i="61"/>
  <c r="K69" i="37"/>
  <c r="M69" i="37" s="1"/>
  <c r="N69" i="37" s="1"/>
  <c r="K67" i="61"/>
  <c r="K68" i="37" s="1"/>
  <c r="K66" i="61"/>
  <c r="K67" i="37" s="1"/>
  <c r="M67" i="37" s="1"/>
  <c r="K65" i="61"/>
  <c r="K66" i="37" s="1"/>
  <c r="M66" i="37" s="1"/>
  <c r="K64" i="61"/>
  <c r="K65" i="37" s="1"/>
  <c r="K63" i="61"/>
  <c r="K64" i="37" s="1"/>
  <c r="M64" i="37" s="1"/>
  <c r="K62" i="61"/>
  <c r="K63" i="37" s="1"/>
  <c r="M63" i="37" s="1"/>
  <c r="K59" i="61"/>
  <c r="K59" i="37" s="1"/>
  <c r="M59" i="37" s="1"/>
  <c r="K58" i="61"/>
  <c r="K58" i="37"/>
  <c r="K57" i="61"/>
  <c r="K57" i="37" s="1"/>
  <c r="M57" i="37" s="1"/>
  <c r="K56" i="61"/>
  <c r="K56" i="37" s="1"/>
  <c r="K55" i="61"/>
  <c r="K55" i="37" s="1"/>
  <c r="M55" i="37" s="1"/>
  <c r="K54" i="61"/>
  <c r="K54" i="37" s="1"/>
  <c r="M54" i="37" s="1"/>
  <c r="K53" i="61"/>
  <c r="K53" i="37" s="1"/>
  <c r="K52" i="61"/>
  <c r="K52" i="37" s="1"/>
  <c r="M52" i="37" s="1"/>
  <c r="K51" i="61"/>
  <c r="K51" i="37" s="1"/>
  <c r="M51" i="37" s="1"/>
  <c r="K50" i="61"/>
  <c r="K50" i="37"/>
  <c r="K49" i="61"/>
  <c r="K49" i="37" s="1"/>
  <c r="M49" i="37" s="1"/>
  <c r="K48" i="61"/>
  <c r="K48" i="37" s="1"/>
  <c r="K47" i="61"/>
  <c r="K47" i="37" s="1"/>
  <c r="M47" i="37" s="1"/>
  <c r="K46" i="61"/>
  <c r="K46" i="37" s="1"/>
  <c r="M46" i="37" s="1"/>
  <c r="K45" i="61"/>
  <c r="K45" i="37" s="1"/>
  <c r="M45" i="37" s="1"/>
  <c r="K44" i="61"/>
  <c r="K44" i="37" s="1"/>
  <c r="M44" i="37" s="1"/>
  <c r="K43" i="61"/>
  <c r="K43" i="37" s="1"/>
  <c r="K42" i="61"/>
  <c r="K42" i="37"/>
  <c r="K41" i="61"/>
  <c r="K41" i="37" s="1"/>
  <c r="M41" i="37" s="1"/>
  <c r="K40" i="61"/>
  <c r="K40" i="37" s="1"/>
  <c r="K39" i="61"/>
  <c r="K39" i="37" s="1"/>
  <c r="M39" i="37" s="1"/>
  <c r="K38" i="61"/>
  <c r="K38" i="37" s="1"/>
  <c r="M38" i="37" s="1"/>
  <c r="K37" i="61"/>
  <c r="K37" i="37" s="1"/>
  <c r="K36" i="61"/>
  <c r="K36" i="37" s="1"/>
  <c r="M36" i="37" s="1"/>
  <c r="K35" i="61"/>
  <c r="K35" i="37" s="1"/>
  <c r="K34" i="61"/>
  <c r="K34" i="37"/>
  <c r="M34" i="37" s="1"/>
  <c r="K33" i="61"/>
  <c r="K33" i="37" s="1"/>
  <c r="M33" i="37" s="1"/>
  <c r="K32" i="61"/>
  <c r="K32" i="37" s="1"/>
  <c r="M32" i="37" s="1"/>
  <c r="K31" i="61"/>
  <c r="K31" i="37" s="1"/>
  <c r="M31" i="37" s="1"/>
  <c r="K30" i="61"/>
  <c r="K30" i="37" s="1"/>
  <c r="M30" i="37" s="1"/>
  <c r="N30" i="37" s="1"/>
  <c r="K29" i="61"/>
  <c r="K29" i="37" s="1"/>
  <c r="K28" i="61"/>
  <c r="K28" i="37" s="1"/>
  <c r="M28" i="37" s="1"/>
  <c r="K27" i="61"/>
  <c r="K27" i="37" s="1"/>
  <c r="M27" i="37" s="1"/>
  <c r="K26" i="61"/>
  <c r="K26" i="37"/>
  <c r="K25" i="61"/>
  <c r="K25" i="37" s="1"/>
  <c r="M25" i="37" s="1"/>
  <c r="K24" i="61"/>
  <c r="K24" i="37" s="1"/>
  <c r="K23" i="61"/>
  <c r="K23" i="37" s="1"/>
  <c r="M23" i="37" s="1"/>
  <c r="K22" i="61"/>
  <c r="K22" i="37" s="1"/>
  <c r="M22" i="37" s="1"/>
  <c r="K21" i="61"/>
  <c r="K21" i="37" s="1"/>
  <c r="M21" i="37" s="1"/>
  <c r="K20" i="61"/>
  <c r="K20" i="37" s="1"/>
  <c r="M20" i="37" s="1"/>
  <c r="K19" i="61"/>
  <c r="K19" i="37" s="1"/>
  <c r="M19" i="37" s="1"/>
  <c r="K18" i="61"/>
  <c r="K18" i="37"/>
  <c r="K17" i="61"/>
  <c r="K17" i="37" s="1"/>
  <c r="M17" i="37" s="1"/>
  <c r="K16" i="61"/>
  <c r="K16" i="37" s="1"/>
  <c r="K15" i="61"/>
  <c r="K15" i="37" s="1"/>
  <c r="M15" i="37" s="1"/>
  <c r="K14" i="61"/>
  <c r="K14" i="37" s="1"/>
  <c r="M14" i="37" s="1"/>
  <c r="K13" i="61"/>
  <c r="K13" i="37" s="1"/>
  <c r="M13" i="37" s="1"/>
  <c r="K12" i="61"/>
  <c r="K12" i="37" s="1"/>
  <c r="M12" i="37" s="1"/>
  <c r="K11" i="61"/>
  <c r="K11" i="37" s="1"/>
  <c r="K10" i="37"/>
  <c r="I86" i="38"/>
  <c r="I87" i="38"/>
  <c r="I88" i="38"/>
  <c r="I89" i="38"/>
  <c r="I90" i="38"/>
  <c r="K90" i="38" s="1"/>
  <c r="I91" i="38"/>
  <c r="I92" i="38"/>
  <c r="K92" i="38" s="1"/>
  <c r="I93" i="38"/>
  <c r="I94" i="38"/>
  <c r="I85" i="38"/>
  <c r="C86" i="38"/>
  <c r="C87" i="38"/>
  <c r="C88" i="38"/>
  <c r="C89" i="38"/>
  <c r="C90" i="38"/>
  <c r="C91" i="38"/>
  <c r="C92" i="38"/>
  <c r="C93" i="38"/>
  <c r="C94" i="38"/>
  <c r="C85" i="38"/>
  <c r="I73" i="38"/>
  <c r="K73" i="38" s="1"/>
  <c r="I74" i="38"/>
  <c r="I75" i="38"/>
  <c r="I76" i="38"/>
  <c r="I77" i="38"/>
  <c r="I78" i="38"/>
  <c r="I79" i="38"/>
  <c r="K79" i="38" s="1"/>
  <c r="I80" i="38"/>
  <c r="I81" i="38"/>
  <c r="K81" i="38" s="1"/>
  <c r="I72" i="38"/>
  <c r="C73" i="38"/>
  <c r="C74" i="38"/>
  <c r="C75" i="38"/>
  <c r="C76" i="38"/>
  <c r="C77" i="38"/>
  <c r="C78" i="38"/>
  <c r="C79" i="38"/>
  <c r="C80" i="38"/>
  <c r="C81" i="38"/>
  <c r="C72" i="38"/>
  <c r="I60" i="38"/>
  <c r="I61" i="38"/>
  <c r="I62" i="38"/>
  <c r="K62" i="38" s="1"/>
  <c r="I63" i="38"/>
  <c r="I64" i="38"/>
  <c r="K64" i="38" s="1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I49" i="38"/>
  <c r="K49" i="38" s="1"/>
  <c r="I50" i="38"/>
  <c r="I51" i="38"/>
  <c r="I52" i="38"/>
  <c r="I53" i="38"/>
  <c r="I54" i="38"/>
  <c r="I55" i="38"/>
  <c r="K55" i="38" s="1"/>
  <c r="I46" i="38"/>
  <c r="C47" i="38"/>
  <c r="C48" i="38"/>
  <c r="C49" i="38"/>
  <c r="C50" i="38"/>
  <c r="C51" i="38"/>
  <c r="C52" i="38"/>
  <c r="C53" i="38"/>
  <c r="C54" i="38"/>
  <c r="C55" i="38"/>
  <c r="C46" i="38"/>
  <c r="I34" i="38"/>
  <c r="I35" i="38"/>
  <c r="I36" i="38"/>
  <c r="I37" i="38"/>
  <c r="I38" i="38"/>
  <c r="K38" i="38" s="1"/>
  <c r="I39" i="38"/>
  <c r="I40" i="38"/>
  <c r="K40" i="38" s="1"/>
  <c r="I41" i="38"/>
  <c r="I42" i="38"/>
  <c r="I33" i="38"/>
  <c r="C34" i="38"/>
  <c r="C35" i="38"/>
  <c r="C36" i="38"/>
  <c r="C37" i="38"/>
  <c r="C38" i="38"/>
  <c r="C39" i="38"/>
  <c r="C40" i="38"/>
  <c r="C41" i="38"/>
  <c r="C42" i="38"/>
  <c r="C33" i="38"/>
  <c r="I21" i="38"/>
  <c r="K21" i="38" s="1"/>
  <c r="I22" i="38"/>
  <c r="I23" i="38"/>
  <c r="I24" i="38"/>
  <c r="I25" i="38"/>
  <c r="I26" i="38"/>
  <c r="I27" i="38"/>
  <c r="K27" i="38" s="1"/>
  <c r="I28" i="38"/>
  <c r="I29" i="38"/>
  <c r="K29" i="38" s="1"/>
  <c r="C21" i="38"/>
  <c r="C22" i="38"/>
  <c r="C23" i="38"/>
  <c r="C24" i="38"/>
  <c r="C25" i="38"/>
  <c r="C26" i="38"/>
  <c r="C27" i="38"/>
  <c r="C28" i="38"/>
  <c r="C29" i="38"/>
  <c r="I20" i="38"/>
  <c r="K20" i="38" s="1"/>
  <c r="C20" i="38"/>
  <c r="I8" i="38"/>
  <c r="I9" i="38"/>
  <c r="I10" i="38"/>
  <c r="I11" i="38"/>
  <c r="I12" i="38"/>
  <c r="I13" i="38"/>
  <c r="I14" i="38"/>
  <c r="K14" i="38" s="1"/>
  <c r="I15" i="38"/>
  <c r="I16" i="38"/>
  <c r="I7" i="38"/>
  <c r="C8" i="38"/>
  <c r="C9" i="38"/>
  <c r="C10" i="38"/>
  <c r="C11" i="38"/>
  <c r="C12" i="38"/>
  <c r="C13" i="38"/>
  <c r="C14" i="38"/>
  <c r="C15" i="38"/>
  <c r="C16" i="38"/>
  <c r="C7" i="38"/>
  <c r="J94" i="38"/>
  <c r="K94" i="38" s="1"/>
  <c r="J92" i="38"/>
  <c r="J91" i="38"/>
  <c r="J90" i="38"/>
  <c r="J89" i="38"/>
  <c r="J88" i="38"/>
  <c r="J86" i="38"/>
  <c r="K86" i="38" s="1"/>
  <c r="J81" i="38"/>
  <c r="J80" i="38"/>
  <c r="J79" i="38"/>
  <c r="J78" i="38"/>
  <c r="J77" i="38"/>
  <c r="K77" i="38" s="1"/>
  <c r="J75" i="38"/>
  <c r="J73" i="38"/>
  <c r="J72" i="38"/>
  <c r="J68" i="38"/>
  <c r="J67" i="38"/>
  <c r="J66" i="38"/>
  <c r="J64" i="38"/>
  <c r="J62" i="38"/>
  <c r="J61" i="38"/>
  <c r="J60" i="38"/>
  <c r="J59" i="38"/>
  <c r="J55" i="38"/>
  <c r="J53" i="38"/>
  <c r="J51" i="38"/>
  <c r="K51" i="38" s="1"/>
  <c r="J50" i="38"/>
  <c r="J49" i="38"/>
  <c r="J48" i="38"/>
  <c r="J47" i="38"/>
  <c r="J42" i="38"/>
  <c r="K42" i="38" s="1"/>
  <c r="J40" i="38"/>
  <c r="J39" i="38"/>
  <c r="J38" i="38"/>
  <c r="J37" i="38"/>
  <c r="J36" i="38"/>
  <c r="J34" i="38"/>
  <c r="K34" i="38" s="1"/>
  <c r="J29" i="38"/>
  <c r="J28" i="38"/>
  <c r="J27" i="38"/>
  <c r="J26" i="38"/>
  <c r="J25" i="38"/>
  <c r="K25" i="38" s="1"/>
  <c r="J23" i="38"/>
  <c r="J21" i="38"/>
  <c r="J20" i="38"/>
  <c r="J8" i="38"/>
  <c r="J9" i="38"/>
  <c r="J10" i="38"/>
  <c r="J12" i="38"/>
  <c r="J14" i="38"/>
  <c r="J15" i="38"/>
  <c r="J16" i="38"/>
  <c r="J7" i="38"/>
  <c r="C6" i="58"/>
  <c r="C7" i="58"/>
  <c r="C8" i="58"/>
  <c r="C9" i="58"/>
  <c r="C10" i="58"/>
  <c r="C11" i="58"/>
  <c r="C12" i="58"/>
  <c r="C13" i="58"/>
  <c r="C14" i="58"/>
  <c r="C5" i="58"/>
  <c r="I6" i="58"/>
  <c r="K6" i="58" s="1"/>
  <c r="L6" i="58" s="1"/>
  <c r="I7" i="58"/>
  <c r="I8" i="58"/>
  <c r="K8" i="58" s="1"/>
  <c r="L8" i="58" s="1"/>
  <c r="I9" i="58"/>
  <c r="I10" i="58"/>
  <c r="K10" i="58" s="1"/>
  <c r="L10" i="58" s="1"/>
  <c r="I11" i="58"/>
  <c r="I12" i="58"/>
  <c r="K12" i="58" s="1"/>
  <c r="L12" i="58" s="1"/>
  <c r="I13" i="58"/>
  <c r="K13" i="58" s="1"/>
  <c r="L13" i="58" s="1"/>
  <c r="I14" i="58"/>
  <c r="K14" i="58" s="1"/>
  <c r="L14" i="58" s="1"/>
  <c r="I5" i="58"/>
  <c r="J6" i="58"/>
  <c r="J8" i="58"/>
  <c r="J9" i="58"/>
  <c r="K9" i="58" s="1"/>
  <c r="L9" i="58" s="1"/>
  <c r="J10" i="58"/>
  <c r="J11" i="58"/>
  <c r="J12" i="58"/>
  <c r="J13" i="58"/>
  <c r="J14" i="58"/>
  <c r="N15" i="58"/>
  <c r="H13" i="8" s="1"/>
  <c r="M15" i="58"/>
  <c r="M26" i="58" s="1"/>
  <c r="B7" i="57"/>
  <c r="B9" i="57"/>
  <c r="B11" i="57" s="1"/>
  <c r="B13" i="57" s="1"/>
  <c r="B15" i="57" s="1"/>
  <c r="B17" i="57" s="1"/>
  <c r="B19" i="57" s="1"/>
  <c r="B21" i="57" s="1"/>
  <c r="B23" i="57" s="1"/>
  <c r="B25" i="57" s="1"/>
  <c r="B27" i="57" s="1"/>
  <c r="B29" i="57" s="1"/>
  <c r="B31" i="57" s="1"/>
  <c r="B33" i="57" s="1"/>
  <c r="B35" i="57" s="1"/>
  <c r="B6" i="56"/>
  <c r="B8" i="56" s="1"/>
  <c r="B10" i="56" s="1"/>
  <c r="B12" i="56" s="1"/>
  <c r="B14" i="56" s="1"/>
  <c r="B16" i="56" s="1"/>
  <c r="B18" i="56" s="1"/>
  <c r="B20" i="56" s="1"/>
  <c r="B22" i="56" s="1"/>
  <c r="B24" i="56" s="1"/>
  <c r="B26" i="56" s="1"/>
  <c r="B28" i="56" s="1"/>
  <c r="B30" i="56" s="1"/>
  <c r="Y99" i="35"/>
  <c r="Y100" i="35" s="1"/>
  <c r="X99" i="35"/>
  <c r="X100" i="35" s="1"/>
  <c r="Y98" i="35"/>
  <c r="X98" i="35"/>
  <c r="Y97" i="35"/>
  <c r="X97" i="35"/>
  <c r="Y96" i="35"/>
  <c r="X96" i="35"/>
  <c r="Y95" i="35"/>
  <c r="X95" i="35"/>
  <c r="Y94" i="35"/>
  <c r="X94" i="35"/>
  <c r="Y93" i="35"/>
  <c r="X93" i="35"/>
  <c r="Y92" i="35"/>
  <c r="X92" i="35"/>
  <c r="Y91" i="35"/>
  <c r="X91" i="35"/>
  <c r="Y90" i="35"/>
  <c r="X90" i="35"/>
  <c r="Y88" i="35"/>
  <c r="Y89" i="35" s="1"/>
  <c r="X88" i="35"/>
  <c r="X89" i="35" s="1"/>
  <c r="Y87" i="35"/>
  <c r="X87" i="35"/>
  <c r="Y86" i="35"/>
  <c r="X86" i="35"/>
  <c r="Y85" i="35"/>
  <c r="X85" i="35"/>
  <c r="Y84" i="35"/>
  <c r="X84" i="35"/>
  <c r="Y83" i="35"/>
  <c r="X83" i="35"/>
  <c r="Y82" i="35"/>
  <c r="X82" i="35"/>
  <c r="Y81" i="35"/>
  <c r="X81" i="35"/>
  <c r="Y80" i="35"/>
  <c r="X80" i="35"/>
  <c r="Y79" i="35"/>
  <c r="X79" i="35"/>
  <c r="X77" i="35"/>
  <c r="X78" i="35" s="1"/>
  <c r="X75" i="35"/>
  <c r="X74" i="35"/>
  <c r="Y72" i="35"/>
  <c r="X72" i="35"/>
  <c r="Y71" i="35"/>
  <c r="X71" i="35"/>
  <c r="Y70" i="35"/>
  <c r="X70" i="35"/>
  <c r="Y69" i="35"/>
  <c r="X69" i="35"/>
  <c r="Y68" i="35"/>
  <c r="X68" i="35"/>
  <c r="Y66" i="35"/>
  <c r="Y67" i="35" s="1"/>
  <c r="X66" i="35"/>
  <c r="X67" i="35" s="1"/>
  <c r="Y65" i="35"/>
  <c r="X65" i="35"/>
  <c r="Y64" i="35"/>
  <c r="X64" i="35"/>
  <c r="Y63" i="35"/>
  <c r="X63" i="35"/>
  <c r="Y62" i="35"/>
  <c r="X62" i="35"/>
  <c r="Y61" i="35"/>
  <c r="X61" i="35"/>
  <c r="Y60" i="35"/>
  <c r="X60" i="35"/>
  <c r="Y59" i="35"/>
  <c r="X59" i="35"/>
  <c r="AO107" i="35"/>
  <c r="AO108" i="35" s="1"/>
  <c r="AO109" i="35" s="1"/>
  <c r="Y58" i="35"/>
  <c r="X58" i="35"/>
  <c r="AO106" i="35"/>
  <c r="Y57" i="35"/>
  <c r="X57" i="35"/>
  <c r="AO101" i="35"/>
  <c r="AO100" i="35"/>
  <c r="AO104" i="35" s="1"/>
  <c r="AO99" i="35"/>
  <c r="AO103" i="35" s="1"/>
  <c r="AO98" i="35"/>
  <c r="AO102" i="35" s="1"/>
  <c r="AN98" i="35"/>
  <c r="AN99" i="35" s="1"/>
  <c r="AN100" i="35" s="1"/>
  <c r="AN101" i="35" s="1"/>
  <c r="Y55" i="35"/>
  <c r="Y56" i="35" s="1"/>
  <c r="X55" i="35"/>
  <c r="Y54" i="35"/>
  <c r="X54" i="35"/>
  <c r="Y53" i="35"/>
  <c r="X53" i="35"/>
  <c r="Y52" i="35"/>
  <c r="X52" i="35"/>
  <c r="Y51" i="35"/>
  <c r="X51" i="35"/>
  <c r="Y50" i="35"/>
  <c r="X50" i="35"/>
  <c r="Y49" i="35"/>
  <c r="X49" i="35"/>
  <c r="Y48" i="35"/>
  <c r="X48" i="35"/>
  <c r="AO86" i="35"/>
  <c r="AO87" i="35" s="1"/>
  <c r="AO88" i="35" s="1"/>
  <c r="Y47" i="35"/>
  <c r="X47" i="35"/>
  <c r="AO85" i="35"/>
  <c r="Y46" i="35"/>
  <c r="X46" i="35"/>
  <c r="AO80" i="35"/>
  <c r="AO79" i="35"/>
  <c r="AO83" i="35" s="1"/>
  <c r="AO78" i="35"/>
  <c r="AO82" i="35" s="1"/>
  <c r="AO77" i="35"/>
  <c r="AO81" i="35" s="1"/>
  <c r="AN77" i="35"/>
  <c r="AN78" i="35" s="1"/>
  <c r="AN79" i="35" s="1"/>
  <c r="AN80" i="35" s="1"/>
  <c r="Y43" i="35"/>
  <c r="X43" i="35"/>
  <c r="Y42" i="35"/>
  <c r="X42" i="35"/>
  <c r="X41" i="35"/>
  <c r="Y40" i="35"/>
  <c r="X40" i="35"/>
  <c r="Y39" i="35"/>
  <c r="X39" i="35"/>
  <c r="X38" i="35"/>
  <c r="Y37" i="35"/>
  <c r="X37" i="35"/>
  <c r="AO65" i="35"/>
  <c r="AO66" i="35" s="1"/>
  <c r="AO67" i="35" s="1"/>
  <c r="Y36" i="35"/>
  <c r="X36" i="35"/>
  <c r="AO64" i="35"/>
  <c r="X35" i="35"/>
  <c r="AO59" i="35"/>
  <c r="AO58" i="35"/>
  <c r="AO62" i="35" s="1"/>
  <c r="AO57" i="35"/>
  <c r="AO61" i="35" s="1"/>
  <c r="AO56" i="35"/>
  <c r="AO60" i="35" s="1"/>
  <c r="AN56" i="35"/>
  <c r="AN57" i="35" s="1"/>
  <c r="AN58" i="35" s="1"/>
  <c r="AN59" i="35" s="1"/>
  <c r="Y33" i="35"/>
  <c r="Y34" i="35" s="1"/>
  <c r="X33" i="35"/>
  <c r="X34" i="35" s="1"/>
  <c r="Y30" i="35"/>
  <c r="X30" i="35"/>
  <c r="Y29" i="35"/>
  <c r="X29" i="35"/>
  <c r="Y28" i="35"/>
  <c r="X28" i="35"/>
  <c r="Y27" i="35"/>
  <c r="Y26" i="35"/>
  <c r="X26" i="35"/>
  <c r="AO44" i="35"/>
  <c r="AO45" i="35" s="1"/>
  <c r="AO46" i="35" s="1"/>
  <c r="Y25" i="35"/>
  <c r="AO43" i="35"/>
  <c r="Y24" i="35"/>
  <c r="AO38" i="35"/>
  <c r="AO37" i="35"/>
  <c r="AO41" i="35" s="1"/>
  <c r="AO36" i="35"/>
  <c r="AO40" i="35" s="1"/>
  <c r="AO35" i="35"/>
  <c r="AO39" i="35" s="1"/>
  <c r="AN35" i="35"/>
  <c r="AN36" i="35" s="1"/>
  <c r="AN37" i="35" s="1"/>
  <c r="AN38" i="35" s="1"/>
  <c r="Y22" i="35"/>
  <c r="Y23" i="35" s="1"/>
  <c r="X22" i="35"/>
  <c r="X23" i="35" s="1"/>
  <c r="X19" i="35"/>
  <c r="X18" i="35"/>
  <c r="Y17" i="35"/>
  <c r="X17" i="35"/>
  <c r="Y16" i="35"/>
  <c r="X16" i="35"/>
  <c r="X15" i="35"/>
  <c r="AO23" i="35"/>
  <c r="AO24" i="35" s="1"/>
  <c r="AO25" i="35" s="1"/>
  <c r="Y14" i="35"/>
  <c r="X14" i="35"/>
  <c r="AO22" i="35"/>
  <c r="X13" i="35"/>
  <c r="AO17" i="35"/>
  <c r="AO16" i="35"/>
  <c r="AO20" i="35" s="1"/>
  <c r="AO15" i="35"/>
  <c r="AO19" i="35" s="1"/>
  <c r="AO14" i="35"/>
  <c r="AO18" i="35" s="1"/>
  <c r="AN14" i="35"/>
  <c r="AN15" i="35" s="1"/>
  <c r="AZ13" i="35"/>
  <c r="AY13" i="35"/>
  <c r="W67" i="35"/>
  <c r="V67" i="35"/>
  <c r="AB58" i="35"/>
  <c r="AB59" i="35" s="1"/>
  <c r="AB60" i="35" s="1"/>
  <c r="AB61" i="35" s="1"/>
  <c r="AB62" i="35" s="1"/>
  <c r="AB63" i="35" s="1"/>
  <c r="AB64" i="35" s="1"/>
  <c r="AB65" i="35" s="1"/>
  <c r="AB66" i="35" s="1"/>
  <c r="AB67" i="35" s="1"/>
  <c r="X56" i="35"/>
  <c r="AB47" i="35"/>
  <c r="AB48" i="35" s="1"/>
  <c r="AB49" i="35" s="1"/>
  <c r="AB50" i="35" s="1"/>
  <c r="AB51" i="35" s="1"/>
  <c r="AB52" i="35" s="1"/>
  <c r="AB53" i="35" s="1"/>
  <c r="AB54" i="35" s="1"/>
  <c r="AB55" i="35" s="1"/>
  <c r="AB56" i="35" s="1"/>
  <c r="Y44" i="35"/>
  <c r="Y45" i="35" s="1"/>
  <c r="X44" i="35"/>
  <c r="X45" i="35" s="1"/>
  <c r="W44" i="35"/>
  <c r="W45" i="35" s="1"/>
  <c r="V44" i="35"/>
  <c r="V45" i="35" s="1"/>
  <c r="W43" i="35"/>
  <c r="V43" i="35"/>
  <c r="W42" i="35"/>
  <c r="V42" i="35"/>
  <c r="Y41" i="35"/>
  <c r="W41" i="35"/>
  <c r="V41" i="35"/>
  <c r="W40" i="35"/>
  <c r="V40" i="35"/>
  <c r="W39" i="35"/>
  <c r="V39" i="35"/>
  <c r="Y38" i="35"/>
  <c r="W38" i="35"/>
  <c r="V38" i="35"/>
  <c r="W37" i="35"/>
  <c r="V37" i="35"/>
  <c r="AB36" i="35"/>
  <c r="AB37" i="35" s="1"/>
  <c r="AB38" i="35" s="1"/>
  <c r="AB39" i="35" s="1"/>
  <c r="AB40" i="35" s="1"/>
  <c r="AB41" i="35" s="1"/>
  <c r="AB42" i="35" s="1"/>
  <c r="AB43" i="35" s="1"/>
  <c r="AB44" i="35" s="1"/>
  <c r="AB45" i="35" s="1"/>
  <c r="W36" i="35"/>
  <c r="V36" i="35"/>
  <c r="Y35" i="35"/>
  <c r="W35" i="35"/>
  <c r="V35" i="35"/>
  <c r="W33" i="35"/>
  <c r="W34" i="35" s="1"/>
  <c r="V33" i="35"/>
  <c r="V34" i="35" s="1"/>
  <c r="W30" i="35"/>
  <c r="W31" i="35" s="1"/>
  <c r="V30" i="35"/>
  <c r="W29" i="35"/>
  <c r="V29" i="35"/>
  <c r="W28" i="35"/>
  <c r="V28" i="35"/>
  <c r="X27" i="35"/>
  <c r="W27" i="35"/>
  <c r="V27" i="35"/>
  <c r="W26" i="35"/>
  <c r="V26" i="35"/>
  <c r="AB25" i="35"/>
  <c r="AB26" i="35" s="1"/>
  <c r="AB27" i="35" s="1"/>
  <c r="AB28" i="35" s="1"/>
  <c r="AB29" i="35" s="1"/>
  <c r="AB30" i="35" s="1"/>
  <c r="AB31" i="35" s="1"/>
  <c r="AB32" i="35" s="1"/>
  <c r="AB33" i="35" s="1"/>
  <c r="AB34" i="35" s="1"/>
  <c r="X25" i="35"/>
  <c r="W25" i="35"/>
  <c r="V25" i="35"/>
  <c r="X24" i="35"/>
  <c r="W24" i="35"/>
  <c r="V24" i="35"/>
  <c r="W23" i="35"/>
  <c r="V22" i="35"/>
  <c r="V23" i="35" s="1"/>
  <c r="Y19" i="35"/>
  <c r="Y21" i="35" s="1"/>
  <c r="W19" i="35"/>
  <c r="W21" i="35" s="1"/>
  <c r="V19" i="35"/>
  <c r="V20" i="35" s="1"/>
  <c r="Y18" i="35"/>
  <c r="W18" i="35"/>
  <c r="V18" i="35"/>
  <c r="W17" i="35"/>
  <c r="V17" i="35"/>
  <c r="W16" i="35"/>
  <c r="V16" i="35"/>
  <c r="Y15" i="35"/>
  <c r="W15" i="35"/>
  <c r="V15" i="35"/>
  <c r="AB14" i="35"/>
  <c r="AB15" i="35" s="1"/>
  <c r="AB16" i="35" s="1"/>
  <c r="AB17" i="35" s="1"/>
  <c r="AB18" i="35" s="1"/>
  <c r="AB19" i="35" s="1"/>
  <c r="AB20" i="35" s="1"/>
  <c r="AB21" i="35" s="1"/>
  <c r="AB22" i="35" s="1"/>
  <c r="AB23" i="35" s="1"/>
  <c r="W14" i="35"/>
  <c r="V14" i="35"/>
  <c r="Y13" i="35"/>
  <c r="W13" i="35"/>
  <c r="V13" i="35"/>
  <c r="Y74" i="35"/>
  <c r="Y75" i="35"/>
  <c r="X76" i="35"/>
  <c r="Y76" i="35"/>
  <c r="X73" i="35"/>
  <c r="Y73" i="35"/>
  <c r="Y77" i="35"/>
  <c r="Y78" i="35" s="1"/>
  <c r="F11" i="4"/>
  <c r="G11" i="4"/>
  <c r="C16" i="4"/>
  <c r="H55" i="41"/>
  <c r="AO7" i="35"/>
  <c r="AN7" i="35"/>
  <c r="AM7" i="35"/>
  <c r="O16" i="39"/>
  <c r="K93" i="38"/>
  <c r="L93" i="38" s="1"/>
  <c r="K91" i="38"/>
  <c r="K89" i="38"/>
  <c r="K87" i="38"/>
  <c r="K85" i="38"/>
  <c r="K80" i="38"/>
  <c r="K78" i="38"/>
  <c r="K76" i="38"/>
  <c r="K74" i="38"/>
  <c r="L74" i="38" s="1"/>
  <c r="K72" i="38"/>
  <c r="K68" i="38"/>
  <c r="K67" i="38"/>
  <c r="K65" i="38"/>
  <c r="K63" i="38"/>
  <c r="K61" i="38"/>
  <c r="K60" i="38"/>
  <c r="K59" i="38"/>
  <c r="L59" i="38" s="1"/>
  <c r="K54" i="38"/>
  <c r="K52" i="38"/>
  <c r="K50" i="38"/>
  <c r="K48" i="38"/>
  <c r="K46" i="38"/>
  <c r="K41" i="38"/>
  <c r="K39" i="38"/>
  <c r="K37" i="38"/>
  <c r="L37" i="38" s="1"/>
  <c r="K35" i="38"/>
  <c r="K33" i="38"/>
  <c r="K28" i="38"/>
  <c r="K26" i="38"/>
  <c r="K24" i="38"/>
  <c r="K22" i="38"/>
  <c r="K8" i="38"/>
  <c r="K9" i="38"/>
  <c r="L9" i="38" s="1"/>
  <c r="K11" i="38"/>
  <c r="K13" i="38"/>
  <c r="K15" i="38"/>
  <c r="K16" i="38"/>
  <c r="K7" i="38"/>
  <c r="M438" i="37"/>
  <c r="M437" i="37"/>
  <c r="M436" i="37"/>
  <c r="M432" i="37"/>
  <c r="M430" i="37"/>
  <c r="M428" i="37"/>
  <c r="M426" i="37"/>
  <c r="M422" i="37"/>
  <c r="M415" i="37"/>
  <c r="M411" i="37"/>
  <c r="N411" i="37" s="1"/>
  <c r="M410" i="37"/>
  <c r="M409" i="37"/>
  <c r="M406" i="37"/>
  <c r="M400" i="37"/>
  <c r="M398" i="37"/>
  <c r="M390" i="37"/>
  <c r="M382" i="37"/>
  <c r="M379" i="37"/>
  <c r="N379" i="37" s="1"/>
  <c r="M377" i="37"/>
  <c r="M367" i="37"/>
  <c r="M363" i="37"/>
  <c r="M360" i="37"/>
  <c r="M356" i="37"/>
  <c r="M354" i="37"/>
  <c r="M350" i="37"/>
  <c r="M341" i="37"/>
  <c r="N341" i="37" s="1"/>
  <c r="M335" i="37"/>
  <c r="M330" i="37"/>
  <c r="M322" i="37"/>
  <c r="M311" i="37"/>
  <c r="M305" i="37"/>
  <c r="M301" i="37"/>
  <c r="N301" i="37" s="1"/>
  <c r="M292" i="37"/>
  <c r="M286" i="37"/>
  <c r="M276" i="37"/>
  <c r="M274" i="37"/>
  <c r="M267" i="37"/>
  <c r="M265" i="37"/>
  <c r="N265" i="37" s="1"/>
  <c r="M261" i="37"/>
  <c r="M253" i="37"/>
  <c r="M251" i="37"/>
  <c r="M249" i="37"/>
  <c r="M245" i="37"/>
  <c r="M237" i="37"/>
  <c r="M235" i="37"/>
  <c r="M233" i="37"/>
  <c r="N233" i="37" s="1"/>
  <c r="M225" i="37"/>
  <c r="M206" i="37"/>
  <c r="M198" i="37"/>
  <c r="M190" i="37"/>
  <c r="M166" i="37"/>
  <c r="M153" i="37"/>
  <c r="M149" i="37"/>
  <c r="M134" i="37"/>
  <c r="M126" i="37"/>
  <c r="M118" i="37"/>
  <c r="M109" i="37"/>
  <c r="M89" i="37"/>
  <c r="M81" i="37"/>
  <c r="M77" i="37"/>
  <c r="M65" i="37"/>
  <c r="M18" i="37"/>
  <c r="M26" i="37"/>
  <c r="M42" i="37"/>
  <c r="M58" i="37"/>
  <c r="M10" i="37"/>
  <c r="I51" i="53"/>
  <c r="J51" i="53"/>
  <c r="K51" i="53"/>
  <c r="L51" i="53"/>
  <c r="M51" i="53"/>
  <c r="N51" i="53"/>
  <c r="N55" i="53" s="1"/>
  <c r="O51" i="53"/>
  <c r="P51" i="53"/>
  <c r="Q51" i="53"/>
  <c r="R51" i="53"/>
  <c r="S51" i="53"/>
  <c r="S55" i="53" s="1"/>
  <c r="T51" i="53"/>
  <c r="U51" i="53"/>
  <c r="V51" i="53"/>
  <c r="W51" i="53"/>
  <c r="X51" i="53"/>
  <c r="Y51" i="53"/>
  <c r="Z51" i="53"/>
  <c r="AA51" i="53"/>
  <c r="AA55" i="53" s="1"/>
  <c r="AA56" i="53" s="1"/>
  <c r="I52" i="53"/>
  <c r="J52" i="53"/>
  <c r="J54" i="53" s="1"/>
  <c r="J56" i="53" s="1"/>
  <c r="K52" i="53"/>
  <c r="K54" i="53" s="1"/>
  <c r="L52" i="53"/>
  <c r="M52" i="53"/>
  <c r="M54" i="53" s="1"/>
  <c r="N52" i="53"/>
  <c r="O52" i="53"/>
  <c r="P52" i="53"/>
  <c r="P54" i="53" s="1"/>
  <c r="Q52" i="53"/>
  <c r="R52" i="53"/>
  <c r="R54" i="53" s="1"/>
  <c r="S52" i="53"/>
  <c r="S54" i="53" s="1"/>
  <c r="T52" i="53"/>
  <c r="U52" i="53"/>
  <c r="U54" i="53" s="1"/>
  <c r="V52" i="53"/>
  <c r="W52" i="53"/>
  <c r="X52" i="53"/>
  <c r="X54" i="53" s="1"/>
  <c r="X56" i="53" s="1"/>
  <c r="Y52" i="53"/>
  <c r="Z52" i="53"/>
  <c r="AA52" i="53"/>
  <c r="AA54" i="53" s="1"/>
  <c r="I53" i="53"/>
  <c r="I55" i="53" s="1"/>
  <c r="I56" i="53" s="1"/>
  <c r="J53" i="53"/>
  <c r="J55" i="53" s="1"/>
  <c r="K53" i="53"/>
  <c r="L53" i="53"/>
  <c r="M53" i="53"/>
  <c r="N53" i="53"/>
  <c r="O53" i="53"/>
  <c r="P53" i="53"/>
  <c r="Q53" i="53"/>
  <c r="Q55" i="53" s="1"/>
  <c r="Q56" i="53" s="1"/>
  <c r="R53" i="53"/>
  <c r="S53" i="53"/>
  <c r="T53" i="53"/>
  <c r="U53" i="53"/>
  <c r="V53" i="53"/>
  <c r="W53" i="53"/>
  <c r="W55" i="53" s="1"/>
  <c r="W56" i="53" s="1"/>
  <c r="X53" i="53"/>
  <c r="Y53" i="53"/>
  <c r="Y55" i="53" s="1"/>
  <c r="Y56" i="53" s="1"/>
  <c r="Z53" i="53"/>
  <c r="Z55" i="53" s="1"/>
  <c r="AA53" i="53"/>
  <c r="I54" i="53"/>
  <c r="L54" i="53"/>
  <c r="N54" i="53"/>
  <c r="O54" i="53"/>
  <c r="Q54" i="53"/>
  <c r="T54" i="53"/>
  <c r="T56" i="53" s="1"/>
  <c r="V54" i="53"/>
  <c r="W54" i="53"/>
  <c r="Y54" i="53"/>
  <c r="Z54" i="53"/>
  <c r="Z56" i="53" s="1"/>
  <c r="K55" i="53"/>
  <c r="K56" i="53" s="1"/>
  <c r="L55" i="53"/>
  <c r="O55" i="53"/>
  <c r="P55" i="53"/>
  <c r="R55" i="53"/>
  <c r="T55" i="53"/>
  <c r="V55" i="53"/>
  <c r="X55" i="53"/>
  <c r="P56" i="53"/>
  <c r="V56" i="53"/>
  <c r="I25" i="53"/>
  <c r="J25" i="53"/>
  <c r="K25" i="53"/>
  <c r="L25" i="53"/>
  <c r="M25" i="53"/>
  <c r="M34" i="53" s="1"/>
  <c r="N25" i="53"/>
  <c r="O25" i="53"/>
  <c r="O32" i="53" s="1"/>
  <c r="O33" i="53" s="1"/>
  <c r="O35" i="53" s="1"/>
  <c r="P25" i="53"/>
  <c r="Q25" i="53"/>
  <c r="R25" i="53"/>
  <c r="S25" i="53"/>
  <c r="T25" i="53"/>
  <c r="U25" i="53"/>
  <c r="U34" i="53" s="1"/>
  <c r="U41" i="53" s="1"/>
  <c r="V25" i="53"/>
  <c r="W25" i="53"/>
  <c r="W32" i="53" s="1"/>
  <c r="W33" i="53" s="1"/>
  <c r="X25" i="53"/>
  <c r="Y25" i="53"/>
  <c r="Z25" i="53"/>
  <c r="AA25" i="53"/>
  <c r="I28" i="53"/>
  <c r="I34" i="53" s="1"/>
  <c r="J28" i="53"/>
  <c r="K28" i="53"/>
  <c r="K34" i="53" s="1"/>
  <c r="L28" i="53"/>
  <c r="M28" i="53"/>
  <c r="N28" i="53"/>
  <c r="O28" i="53"/>
  <c r="P28" i="53"/>
  <c r="Q28" i="53"/>
  <c r="Q34" i="53" s="1"/>
  <c r="R28" i="53"/>
  <c r="S28" i="53"/>
  <c r="S34" i="53" s="1"/>
  <c r="T28" i="53"/>
  <c r="U28" i="53"/>
  <c r="V28" i="53"/>
  <c r="W28" i="53"/>
  <c r="X28" i="53"/>
  <c r="Y28" i="53"/>
  <c r="Y34" i="53" s="1"/>
  <c r="Z28" i="53"/>
  <c r="AA28" i="53"/>
  <c r="AA34" i="53" s="1"/>
  <c r="I32" i="53"/>
  <c r="K32" i="53"/>
  <c r="L32" i="53"/>
  <c r="L33" i="53" s="1"/>
  <c r="N32" i="53"/>
  <c r="N33" i="53" s="1"/>
  <c r="P32" i="53"/>
  <c r="P33" i="53" s="1"/>
  <c r="P35" i="53" s="1"/>
  <c r="Q32" i="53"/>
  <c r="S32" i="53"/>
  <c r="V32" i="53"/>
  <c r="V33" i="53" s="1"/>
  <c r="X32" i="53"/>
  <c r="X33" i="53" s="1"/>
  <c r="X35" i="53" s="1"/>
  <c r="Y32" i="53"/>
  <c r="AA32" i="53"/>
  <c r="I33" i="53"/>
  <c r="I35" i="53" s="1"/>
  <c r="K33" i="53"/>
  <c r="K35" i="53" s="1"/>
  <c r="Q33" i="53"/>
  <c r="Q35" i="53" s="1"/>
  <c r="S33" i="53"/>
  <c r="Y33" i="53"/>
  <c r="Y35" i="53" s="1"/>
  <c r="AA33" i="53"/>
  <c r="J34" i="53"/>
  <c r="N34" i="53"/>
  <c r="P34" i="53"/>
  <c r="P41" i="53" s="1"/>
  <c r="R34" i="53"/>
  <c r="V34" i="53"/>
  <c r="X34" i="53"/>
  <c r="X41" i="53" s="1"/>
  <c r="Z34" i="53"/>
  <c r="S35" i="53"/>
  <c r="W35" i="53"/>
  <c r="AA35" i="53"/>
  <c r="H28" i="53"/>
  <c r="H25" i="53"/>
  <c r="I8" i="53"/>
  <c r="I60" i="53"/>
  <c r="I62" i="53" s="1"/>
  <c r="J8" i="53"/>
  <c r="J15" i="53" s="1"/>
  <c r="J16" i="53" s="1"/>
  <c r="K8" i="53"/>
  <c r="K60" i="53"/>
  <c r="K62" i="53" s="1"/>
  <c r="L8" i="53"/>
  <c r="M8" i="53"/>
  <c r="N8" i="53"/>
  <c r="N15" i="53" s="1"/>
  <c r="N16" i="53" s="1"/>
  <c r="O8" i="53"/>
  <c r="P8" i="53"/>
  <c r="P60" i="53"/>
  <c r="P62" i="53" s="1"/>
  <c r="Q8" i="53"/>
  <c r="R8" i="53"/>
  <c r="S8" i="53"/>
  <c r="S60" i="53" s="1"/>
  <c r="S62" i="53" s="1"/>
  <c r="T8" i="53"/>
  <c r="U8" i="53"/>
  <c r="U60" i="53" s="1"/>
  <c r="U62" i="53" s="1"/>
  <c r="V8" i="53"/>
  <c r="W8" i="53"/>
  <c r="W60" i="53"/>
  <c r="W62" i="53" s="1"/>
  <c r="X8" i="53"/>
  <c r="X60" i="53" s="1"/>
  <c r="X62" i="53"/>
  <c r="Y8" i="53"/>
  <c r="Y60" i="53"/>
  <c r="Y62" i="53" s="1"/>
  <c r="Z8" i="53"/>
  <c r="Z60" i="53"/>
  <c r="Z62" i="53" s="1"/>
  <c r="AA8" i="53"/>
  <c r="AA60" i="53" s="1"/>
  <c r="AA62" i="53" s="1"/>
  <c r="I11" i="53"/>
  <c r="J11" i="53"/>
  <c r="K11" i="53"/>
  <c r="L11" i="53"/>
  <c r="L17" i="53" s="1"/>
  <c r="M11" i="53"/>
  <c r="N11" i="53"/>
  <c r="N17" i="53" s="1"/>
  <c r="O11" i="53"/>
  <c r="P11" i="53"/>
  <c r="Q11" i="53"/>
  <c r="R11" i="53"/>
  <c r="S11" i="53"/>
  <c r="T11" i="53"/>
  <c r="U11" i="53"/>
  <c r="V11" i="53"/>
  <c r="W11" i="53"/>
  <c r="X11" i="53"/>
  <c r="Y11" i="53"/>
  <c r="Z11" i="53"/>
  <c r="Z17" i="53" s="1"/>
  <c r="AA11" i="53"/>
  <c r="I15" i="53"/>
  <c r="I16" i="53" s="1"/>
  <c r="I18" i="53" s="1"/>
  <c r="I39" i="53" s="1"/>
  <c r="K15" i="53"/>
  <c r="K16" i="53" s="1"/>
  <c r="K18" i="53" s="1"/>
  <c r="L15" i="53"/>
  <c r="L16" i="53" s="1"/>
  <c r="L18" i="53" s="1"/>
  <c r="O15" i="53"/>
  <c r="O16" i="53" s="1"/>
  <c r="P15" i="53"/>
  <c r="Q15" i="53"/>
  <c r="Q16" i="53" s="1"/>
  <c r="Q18" i="53" s="1"/>
  <c r="Q39" i="53" s="1"/>
  <c r="S15" i="53"/>
  <c r="S16" i="53" s="1"/>
  <c r="U15" i="53"/>
  <c r="U16" i="53" s="1"/>
  <c r="U18" i="53" s="1"/>
  <c r="W15" i="53"/>
  <c r="W16" i="53" s="1"/>
  <c r="W18" i="53" s="1"/>
  <c r="W39" i="53" s="1"/>
  <c r="X15" i="53"/>
  <c r="Y15" i="53"/>
  <c r="Y16" i="53" s="1"/>
  <c r="Y18" i="53" s="1"/>
  <c r="Z15" i="53"/>
  <c r="AA15" i="53"/>
  <c r="P16" i="53"/>
  <c r="X16" i="53"/>
  <c r="X18" i="53" s="1"/>
  <c r="Z16" i="53"/>
  <c r="AA16" i="53"/>
  <c r="I17" i="53"/>
  <c r="I41" i="53" s="1"/>
  <c r="I57" i="53" s="1"/>
  <c r="K17" i="53"/>
  <c r="K41" i="53" s="1"/>
  <c r="P17" i="53"/>
  <c r="S17" i="53"/>
  <c r="S41" i="53" s="1"/>
  <c r="U17" i="53"/>
  <c r="W17" i="53"/>
  <c r="X17" i="53"/>
  <c r="Y17" i="53"/>
  <c r="AA17" i="53"/>
  <c r="AA41" i="53" s="1"/>
  <c r="N18" i="53"/>
  <c r="P18" i="53"/>
  <c r="S18" i="53"/>
  <c r="Z18" i="53"/>
  <c r="H11" i="53"/>
  <c r="H8" i="53"/>
  <c r="K56" i="52"/>
  <c r="K10" i="52"/>
  <c r="K18" i="52"/>
  <c r="L18" i="52" s="1"/>
  <c r="K19" i="52"/>
  <c r="L19" i="52" s="1"/>
  <c r="K26" i="52"/>
  <c r="L26" i="52" s="1"/>
  <c r="K34" i="52"/>
  <c r="L34" i="52" s="1"/>
  <c r="K42" i="52"/>
  <c r="L42" i="52" s="1"/>
  <c r="I57" i="51"/>
  <c r="I61" i="51" s="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Y61" i="51" s="1"/>
  <c r="Z57" i="51"/>
  <c r="AA57" i="51"/>
  <c r="I58" i="51"/>
  <c r="I60" i="51" s="1"/>
  <c r="J58" i="51"/>
  <c r="J60" i="51" s="1"/>
  <c r="J62" i="51" s="1"/>
  <c r="K58" i="51"/>
  <c r="L58" i="51"/>
  <c r="M58" i="51"/>
  <c r="N58" i="51"/>
  <c r="N60" i="51" s="1"/>
  <c r="O58" i="51"/>
  <c r="P58" i="51"/>
  <c r="P60" i="51" s="1"/>
  <c r="Q58" i="51"/>
  <c r="Q60" i="51" s="1"/>
  <c r="R58" i="51"/>
  <c r="R60" i="51" s="1"/>
  <c r="S58" i="51"/>
  <c r="T58" i="51"/>
  <c r="U58" i="51"/>
  <c r="V58" i="51"/>
  <c r="V60" i="51" s="1"/>
  <c r="W58" i="51"/>
  <c r="X58" i="51"/>
  <c r="X60" i="51" s="1"/>
  <c r="Y58" i="51"/>
  <c r="Y60" i="51" s="1"/>
  <c r="Z58" i="51"/>
  <c r="Z60" i="51" s="1"/>
  <c r="Z62" i="51" s="1"/>
  <c r="AA58" i="51"/>
  <c r="AA60" i="51" s="1"/>
  <c r="I59" i="51"/>
  <c r="J59" i="51"/>
  <c r="K59" i="51"/>
  <c r="L59" i="51"/>
  <c r="M59" i="51"/>
  <c r="N59" i="51"/>
  <c r="O59" i="51"/>
  <c r="O61" i="51" s="1"/>
  <c r="O62" i="51" s="1"/>
  <c r="P59" i="51"/>
  <c r="P61" i="51" s="1"/>
  <c r="Q59" i="51"/>
  <c r="R59" i="51"/>
  <c r="S59" i="51"/>
  <c r="S61" i="51" s="1"/>
  <c r="T59" i="51"/>
  <c r="U59" i="51"/>
  <c r="U61" i="51" s="1"/>
  <c r="V59" i="51"/>
  <c r="W59" i="51"/>
  <c r="W61" i="51" s="1"/>
  <c r="X59" i="51"/>
  <c r="Y59" i="51"/>
  <c r="Z59" i="51"/>
  <c r="AA59" i="51"/>
  <c r="K60" i="51"/>
  <c r="L60" i="51"/>
  <c r="M60" i="51"/>
  <c r="O60" i="51"/>
  <c r="S60" i="51"/>
  <c r="T60" i="51"/>
  <c r="U60" i="51"/>
  <c r="W60" i="51"/>
  <c r="J61" i="51"/>
  <c r="N61" i="51"/>
  <c r="R61" i="51"/>
  <c r="T61" i="51"/>
  <c r="T62" i="51"/>
  <c r="X61" i="51"/>
  <c r="Z61" i="51"/>
  <c r="I66" i="51"/>
  <c r="I68" i="51" s="1"/>
  <c r="J66" i="51"/>
  <c r="J68" i="51" s="1"/>
  <c r="K66" i="51"/>
  <c r="K68" i="51" s="1"/>
  <c r="L66" i="51"/>
  <c r="L68" i="51" s="1"/>
  <c r="M66" i="51"/>
  <c r="N66" i="51"/>
  <c r="N68" i="51" s="1"/>
  <c r="O66" i="51"/>
  <c r="O68" i="51" s="1"/>
  <c r="P66" i="51"/>
  <c r="P68" i="51"/>
  <c r="Q66" i="51"/>
  <c r="R66" i="51"/>
  <c r="R68" i="51" s="1"/>
  <c r="S66" i="51"/>
  <c r="T66" i="51"/>
  <c r="T68" i="51" s="1"/>
  <c r="U66" i="51"/>
  <c r="V66" i="51"/>
  <c r="V68" i="51" s="1"/>
  <c r="W66" i="51"/>
  <c r="W68" i="51" s="1"/>
  <c r="X66" i="51"/>
  <c r="X68" i="51" s="1"/>
  <c r="Y66" i="51"/>
  <c r="Y68" i="51" s="1"/>
  <c r="Z66" i="51"/>
  <c r="Z68" i="51" s="1"/>
  <c r="AA66" i="51"/>
  <c r="AA68" i="51" s="1"/>
  <c r="M68" i="51"/>
  <c r="Q68" i="51"/>
  <c r="S68" i="51"/>
  <c r="U68" i="51"/>
  <c r="H66" i="51"/>
  <c r="H68" i="51" s="1"/>
  <c r="G68" i="51" s="1"/>
  <c r="T8" i="39" s="1"/>
  <c r="H57" i="51"/>
  <c r="I32" i="51"/>
  <c r="I40" i="51" s="1"/>
  <c r="J32" i="51"/>
  <c r="K32" i="51"/>
  <c r="L32" i="51"/>
  <c r="M32" i="51"/>
  <c r="M40" i="51" s="1"/>
  <c r="N32" i="51"/>
  <c r="O32" i="51"/>
  <c r="O40" i="51" s="1"/>
  <c r="O47" i="51" s="1"/>
  <c r="P32" i="51"/>
  <c r="Q32" i="51"/>
  <c r="R32" i="51"/>
  <c r="S32" i="51"/>
  <c r="T32" i="51"/>
  <c r="U32" i="51"/>
  <c r="V32" i="51"/>
  <c r="W32" i="51"/>
  <c r="W40" i="51" s="1"/>
  <c r="W47" i="51" s="1"/>
  <c r="X32" i="51"/>
  <c r="Y32" i="51"/>
  <c r="Z32" i="51"/>
  <c r="AA32" i="51"/>
  <c r="I36" i="51"/>
  <c r="I37" i="51" s="1"/>
  <c r="I41" i="51" s="1"/>
  <c r="J36" i="51"/>
  <c r="J37" i="51" s="1"/>
  <c r="J41" i="51" s="1"/>
  <c r="K36" i="51"/>
  <c r="K37" i="51"/>
  <c r="K41" i="51" s="1"/>
  <c r="K45" i="51" s="1"/>
  <c r="K46" i="51" s="1"/>
  <c r="L36" i="51"/>
  <c r="M36" i="51"/>
  <c r="M37" i="51" s="1"/>
  <c r="M41" i="51" s="1"/>
  <c r="N36" i="51"/>
  <c r="O36" i="51"/>
  <c r="O37" i="51"/>
  <c r="O41" i="51" s="1"/>
  <c r="P36" i="51"/>
  <c r="P37" i="51" s="1"/>
  <c r="P41" i="51" s="1"/>
  <c r="Q36" i="51"/>
  <c r="Q37" i="51" s="1"/>
  <c r="Q41" i="51" s="1"/>
  <c r="R36" i="51"/>
  <c r="R37" i="51" s="1"/>
  <c r="R41" i="51" s="1"/>
  <c r="S36" i="51"/>
  <c r="S37" i="51" s="1"/>
  <c r="S41" i="51" s="1"/>
  <c r="T36" i="51"/>
  <c r="T37" i="51" s="1"/>
  <c r="T41" i="51" s="1"/>
  <c r="U36" i="51"/>
  <c r="U37" i="51" s="1"/>
  <c r="U41" i="51" s="1"/>
  <c r="V36" i="51"/>
  <c r="V37" i="51" s="1"/>
  <c r="V41" i="51" s="1"/>
  <c r="W36" i="51"/>
  <c r="W37" i="51"/>
  <c r="W41" i="51" s="1"/>
  <c r="X36" i="51"/>
  <c r="Y36" i="51"/>
  <c r="Y37" i="51" s="1"/>
  <c r="Y41" i="51" s="1"/>
  <c r="Z36" i="51"/>
  <c r="Z37" i="51" s="1"/>
  <c r="Z41" i="51" s="1"/>
  <c r="AA36" i="51"/>
  <c r="AA37" i="51"/>
  <c r="AA41" i="51" s="1"/>
  <c r="L37" i="51"/>
  <c r="L41" i="51" s="1"/>
  <c r="N37" i="51"/>
  <c r="N41" i="51" s="1"/>
  <c r="X37" i="51"/>
  <c r="X41" i="51" s="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J40" i="51"/>
  <c r="K40" i="51"/>
  <c r="L40" i="51"/>
  <c r="N40" i="51"/>
  <c r="P40" i="51"/>
  <c r="Q40" i="51"/>
  <c r="R40" i="51"/>
  <c r="S40" i="51"/>
  <c r="T40" i="51"/>
  <c r="U40" i="51"/>
  <c r="V40" i="51"/>
  <c r="X40" i="51"/>
  <c r="Y40" i="51"/>
  <c r="Z40" i="51"/>
  <c r="AA40" i="51"/>
  <c r="H39" i="51"/>
  <c r="H38" i="51"/>
  <c r="G38" i="51" s="1"/>
  <c r="H32" i="51"/>
  <c r="H40" i="51" s="1"/>
  <c r="J19" i="51"/>
  <c r="L19" i="51"/>
  <c r="N19" i="51"/>
  <c r="P19" i="51"/>
  <c r="R19" i="51"/>
  <c r="T19" i="51"/>
  <c r="V19" i="51"/>
  <c r="G19" i="51" s="1"/>
  <c r="X19" i="51"/>
  <c r="Z19" i="51"/>
  <c r="I12" i="51"/>
  <c r="I20" i="51"/>
  <c r="J12" i="51"/>
  <c r="K12" i="51"/>
  <c r="K20" i="51" s="1"/>
  <c r="L12" i="51"/>
  <c r="M12" i="51"/>
  <c r="M20" i="51" s="1"/>
  <c r="N12" i="51"/>
  <c r="O12" i="51"/>
  <c r="O20" i="51" s="1"/>
  <c r="P12" i="51"/>
  <c r="Q12" i="51"/>
  <c r="Q20" i="51" s="1"/>
  <c r="R12" i="51"/>
  <c r="S12" i="51"/>
  <c r="S20" i="51"/>
  <c r="T12" i="51"/>
  <c r="T20" i="51" s="1"/>
  <c r="T47" i="51" s="1"/>
  <c r="U12" i="51"/>
  <c r="U20" i="51" s="1"/>
  <c r="V12" i="51"/>
  <c r="V20" i="51" s="1"/>
  <c r="V47" i="51" s="1"/>
  <c r="W12" i="51"/>
  <c r="W20" i="51"/>
  <c r="X12" i="51"/>
  <c r="Y12" i="51"/>
  <c r="Y20" i="51" s="1"/>
  <c r="Z12" i="51"/>
  <c r="Z20" i="51" s="1"/>
  <c r="Z47" i="51" s="1"/>
  <c r="Z63" i="51" s="1"/>
  <c r="AA12" i="51"/>
  <c r="AA20" i="51" s="1"/>
  <c r="I16" i="51"/>
  <c r="J16" i="51"/>
  <c r="J17" i="51" s="1"/>
  <c r="K16" i="51"/>
  <c r="K17" i="51" s="1"/>
  <c r="K21" i="51" s="1"/>
  <c r="L16" i="51"/>
  <c r="L17" i="51" s="1"/>
  <c r="M16" i="51"/>
  <c r="N16" i="51"/>
  <c r="N17" i="51"/>
  <c r="O16" i="51"/>
  <c r="P16" i="51"/>
  <c r="P17" i="51" s="1"/>
  <c r="Q16" i="51"/>
  <c r="Q17" i="51" s="1"/>
  <c r="Q21" i="51" s="1"/>
  <c r="R16" i="51"/>
  <c r="R17" i="51" s="1"/>
  <c r="R21" i="51" s="1"/>
  <c r="S16" i="51"/>
  <c r="T16" i="51"/>
  <c r="T17" i="51"/>
  <c r="U16" i="51"/>
  <c r="V16" i="51"/>
  <c r="V17" i="51" s="1"/>
  <c r="V21" i="51" s="1"/>
  <c r="V45" i="51" s="1"/>
  <c r="W16" i="51"/>
  <c r="W17" i="51" s="1"/>
  <c r="W21" i="51" s="1"/>
  <c r="X16" i="51"/>
  <c r="X17" i="51" s="1"/>
  <c r="Y16" i="51"/>
  <c r="Y17" i="51" s="1"/>
  <c r="Y21" i="51" s="1"/>
  <c r="Z16" i="51"/>
  <c r="Z17" i="51" s="1"/>
  <c r="Z21" i="51" s="1"/>
  <c r="AA16" i="51"/>
  <c r="AA17" i="51" s="1"/>
  <c r="AA21" i="51" s="1"/>
  <c r="I17" i="51"/>
  <c r="I21" i="51" s="1"/>
  <c r="G21" i="51" s="1"/>
  <c r="G46" i="51" s="1"/>
  <c r="M17" i="51"/>
  <c r="O17" i="51"/>
  <c r="O21" i="51" s="1"/>
  <c r="O45" i="51" s="1"/>
  <c r="S17" i="51"/>
  <c r="U17" i="5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J20" i="51"/>
  <c r="J47" i="51" s="1"/>
  <c r="J63" i="51" s="1"/>
  <c r="L20" i="51"/>
  <c r="L47" i="51" s="1"/>
  <c r="N20" i="51"/>
  <c r="N47" i="51"/>
  <c r="P20" i="51"/>
  <c r="P47" i="51"/>
  <c r="R20" i="51"/>
  <c r="R47" i="51" s="1"/>
  <c r="X20" i="51"/>
  <c r="X47" i="51"/>
  <c r="M21" i="51"/>
  <c r="S21" i="51"/>
  <c r="U21" i="51"/>
  <c r="H19" i="51"/>
  <c r="H18" i="51"/>
  <c r="H12" i="51"/>
  <c r="H20" i="51" s="1"/>
  <c r="K33" i="50"/>
  <c r="L33" i="50" s="1"/>
  <c r="K48" i="50"/>
  <c r="L48" i="50" s="1"/>
  <c r="N9" i="49"/>
  <c r="G25" i="49" s="1"/>
  <c r="G19" i="49"/>
  <c r="G18" i="49"/>
  <c r="G10" i="49"/>
  <c r="I53" i="47"/>
  <c r="J53" i="47"/>
  <c r="K53" i="47"/>
  <c r="L53" i="47"/>
  <c r="M53" i="47"/>
  <c r="N53" i="47"/>
  <c r="O53" i="47"/>
  <c r="P53" i="47"/>
  <c r="Q53" i="47"/>
  <c r="R53" i="47"/>
  <c r="S53" i="47"/>
  <c r="T53" i="47"/>
  <c r="U53" i="47"/>
  <c r="V53" i="47"/>
  <c r="V57" i="47" s="1"/>
  <c r="V58" i="47" s="1"/>
  <c r="W53" i="47"/>
  <c r="X53" i="47"/>
  <c r="Y53" i="47"/>
  <c r="Z53" i="47"/>
  <c r="AA53" i="47"/>
  <c r="I54" i="47"/>
  <c r="I56" i="47" s="1"/>
  <c r="J54" i="47"/>
  <c r="K54" i="47"/>
  <c r="K56" i="47" s="1"/>
  <c r="K58" i="47" s="1"/>
  <c r="L54" i="47"/>
  <c r="M54" i="47"/>
  <c r="M56" i="47" s="1"/>
  <c r="M58" i="47" s="1"/>
  <c r="N54" i="47"/>
  <c r="O54" i="47"/>
  <c r="O56" i="47" s="1"/>
  <c r="P54" i="47"/>
  <c r="Q54" i="47"/>
  <c r="Q56" i="47" s="1"/>
  <c r="R54" i="47"/>
  <c r="S54" i="47"/>
  <c r="S56" i="47" s="1"/>
  <c r="S58" i="47" s="1"/>
  <c r="T54" i="47"/>
  <c r="U54" i="47"/>
  <c r="U56" i="47" s="1"/>
  <c r="V54" i="47"/>
  <c r="W54" i="47"/>
  <c r="X54" i="47"/>
  <c r="Y54" i="47"/>
  <c r="Y56" i="47" s="1"/>
  <c r="Z54" i="47"/>
  <c r="AA54" i="47"/>
  <c r="AA56" i="47" s="1"/>
  <c r="AA58" i="47" s="1"/>
  <c r="I55" i="47"/>
  <c r="J55" i="47"/>
  <c r="J57" i="47" s="1"/>
  <c r="K55" i="47"/>
  <c r="L55" i="47"/>
  <c r="L57" i="47" s="1"/>
  <c r="L58" i="47" s="1"/>
  <c r="M55" i="47"/>
  <c r="N55" i="47"/>
  <c r="O55" i="47"/>
  <c r="P55" i="47"/>
  <c r="P57" i="47" s="1"/>
  <c r="P58" i="47" s="1"/>
  <c r="Q55" i="47"/>
  <c r="R55" i="47"/>
  <c r="R57" i="47" s="1"/>
  <c r="R58" i="47" s="1"/>
  <c r="S55" i="47"/>
  <c r="T55" i="47"/>
  <c r="T57" i="47" s="1"/>
  <c r="T58" i="47" s="1"/>
  <c r="U55" i="47"/>
  <c r="V55" i="47"/>
  <c r="W55" i="47"/>
  <c r="X55" i="47"/>
  <c r="X57" i="47" s="1"/>
  <c r="X58" i="47" s="1"/>
  <c r="Y55" i="47"/>
  <c r="Z55" i="47"/>
  <c r="Z57" i="47" s="1"/>
  <c r="AA55" i="47"/>
  <c r="J56" i="47"/>
  <c r="L56" i="47"/>
  <c r="N56" i="47"/>
  <c r="P56" i="47"/>
  <c r="R56" i="47"/>
  <c r="T56" i="47"/>
  <c r="V56" i="47"/>
  <c r="W56" i="47"/>
  <c r="X56" i="47"/>
  <c r="Z56" i="47"/>
  <c r="Z58" i="47" s="1"/>
  <c r="I57" i="47"/>
  <c r="K57" i="47"/>
  <c r="M57" i="47"/>
  <c r="N57" i="47"/>
  <c r="O57" i="47"/>
  <c r="Q57" i="47"/>
  <c r="S57" i="47"/>
  <c r="U57" i="47"/>
  <c r="W57" i="47"/>
  <c r="Y57" i="47"/>
  <c r="AA57" i="47"/>
  <c r="I8" i="47"/>
  <c r="J8" i="47"/>
  <c r="J16" i="47" s="1"/>
  <c r="J17" i="47" s="1"/>
  <c r="K8" i="47"/>
  <c r="L8" i="47"/>
  <c r="M8" i="47"/>
  <c r="N8" i="47"/>
  <c r="O8" i="47"/>
  <c r="P8" i="47"/>
  <c r="P16" i="47" s="1"/>
  <c r="P17" i="47" s="1"/>
  <c r="P19" i="47" s="1"/>
  <c r="Q8" i="47"/>
  <c r="R8" i="47"/>
  <c r="S8" i="47"/>
  <c r="T8" i="47"/>
  <c r="U8" i="47"/>
  <c r="V8" i="47"/>
  <c r="W8" i="47"/>
  <c r="X8" i="47"/>
  <c r="X16" i="47"/>
  <c r="X17" i="47" s="1"/>
  <c r="Y8" i="47"/>
  <c r="Z8" i="47"/>
  <c r="Z18" i="47" s="1"/>
  <c r="AA8" i="47"/>
  <c r="I12" i="47"/>
  <c r="I18" i="47" s="1"/>
  <c r="J12" i="47"/>
  <c r="K12" i="47"/>
  <c r="K18" i="47" s="1"/>
  <c r="L12" i="47"/>
  <c r="M12" i="47"/>
  <c r="M18" i="47" s="1"/>
  <c r="N12" i="47"/>
  <c r="N18" i="47"/>
  <c r="O12" i="47"/>
  <c r="O18" i="47" s="1"/>
  <c r="P12" i="47"/>
  <c r="Q12" i="47"/>
  <c r="R12" i="47"/>
  <c r="R18" i="47" s="1"/>
  <c r="S12" i="47"/>
  <c r="T12" i="47"/>
  <c r="U12" i="47"/>
  <c r="V12" i="47"/>
  <c r="V18" i="47" s="1"/>
  <c r="W12" i="47"/>
  <c r="X12" i="47"/>
  <c r="X18" i="47"/>
  <c r="Y12" i="47"/>
  <c r="Y18" i="47" s="1"/>
  <c r="Z12" i="47"/>
  <c r="AA12" i="47"/>
  <c r="AA18" i="47" s="1"/>
  <c r="AA43" i="47" s="1"/>
  <c r="AA44" i="47" s="1"/>
  <c r="I16" i="47"/>
  <c r="I17" i="47" s="1"/>
  <c r="I19" i="47" s="1"/>
  <c r="J19" i="47"/>
  <c r="K16" i="47"/>
  <c r="K17" i="47" s="1"/>
  <c r="M16" i="47"/>
  <c r="M17" i="47" s="1"/>
  <c r="N16" i="47"/>
  <c r="O16" i="47"/>
  <c r="O17" i="47" s="1"/>
  <c r="R16" i="47"/>
  <c r="R17" i="47" s="1"/>
  <c r="R19" i="47" s="1"/>
  <c r="U16" i="47"/>
  <c r="U17" i="47"/>
  <c r="V16" i="47"/>
  <c r="Y16" i="47"/>
  <c r="Y17" i="47" s="1"/>
  <c r="Y19" i="47" s="1"/>
  <c r="AA16" i="47"/>
  <c r="AA17" i="47" s="1"/>
  <c r="N17" i="47"/>
  <c r="N19" i="47" s="1"/>
  <c r="N41" i="47" s="1"/>
  <c r="V17" i="47"/>
  <c r="U18" i="47"/>
  <c r="V19" i="47"/>
  <c r="I26" i="47"/>
  <c r="I62" i="47" s="1"/>
  <c r="I64" i="47" s="1"/>
  <c r="J26" i="47"/>
  <c r="J34" i="47" s="1"/>
  <c r="J35" i="47" s="1"/>
  <c r="J37" i="47" s="1"/>
  <c r="K26" i="47"/>
  <c r="K34" i="47" s="1"/>
  <c r="K35" i="47" s="1"/>
  <c r="L26" i="47"/>
  <c r="M26" i="47"/>
  <c r="M34" i="47" s="1"/>
  <c r="N26" i="47"/>
  <c r="O26" i="47"/>
  <c r="P26" i="47"/>
  <c r="Q26" i="47"/>
  <c r="R26" i="47"/>
  <c r="R34" i="47" s="1"/>
  <c r="S26" i="47"/>
  <c r="S34" i="47"/>
  <c r="S35" i="47" s="1"/>
  <c r="T26" i="47"/>
  <c r="T34" i="47" s="1"/>
  <c r="T35" i="47" s="1"/>
  <c r="U26" i="47"/>
  <c r="V26" i="47"/>
  <c r="W26" i="47"/>
  <c r="W34" i="47"/>
  <c r="W35" i="47" s="1"/>
  <c r="W37" i="47" s="1"/>
  <c r="X26" i="47"/>
  <c r="X34" i="47" s="1"/>
  <c r="Y26" i="47"/>
  <c r="Z26" i="47"/>
  <c r="Z34" i="47" s="1"/>
  <c r="Z35" i="47" s="1"/>
  <c r="AA26" i="47"/>
  <c r="AA34" i="47" s="1"/>
  <c r="AA35" i="47" s="1"/>
  <c r="I30" i="47"/>
  <c r="I36" i="47" s="1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W36" i="47" s="1"/>
  <c r="X30" i="47"/>
  <c r="Y30" i="47"/>
  <c r="Y36" i="47" s="1"/>
  <c r="Z30" i="47"/>
  <c r="AA30" i="47"/>
  <c r="AA36" i="47" s="1"/>
  <c r="I34" i="47"/>
  <c r="I35" i="47" s="1"/>
  <c r="I37" i="47" s="1"/>
  <c r="L34" i="47"/>
  <c r="L35" i="47" s="1"/>
  <c r="L37" i="47" s="1"/>
  <c r="M35" i="47"/>
  <c r="M37" i="47" s="1"/>
  <c r="M41" i="47" s="1"/>
  <c r="N34" i="47"/>
  <c r="P34" i="47"/>
  <c r="P35" i="47" s="1"/>
  <c r="P37" i="47" s="1"/>
  <c r="Q34" i="47"/>
  <c r="Q35" i="47" s="1"/>
  <c r="R35" i="47"/>
  <c r="V34" i="47"/>
  <c r="V35" i="47" s="1"/>
  <c r="V37" i="47" s="1"/>
  <c r="X35" i="47"/>
  <c r="X37" i="47" s="1"/>
  <c r="Y34" i="47"/>
  <c r="Y35" i="47" s="1"/>
  <c r="Y37" i="47" s="1"/>
  <c r="N35" i="47"/>
  <c r="N37" i="47"/>
  <c r="Q36" i="47"/>
  <c r="S36" i="47"/>
  <c r="H30" i="47"/>
  <c r="H26" i="47"/>
  <c r="H12" i="47"/>
  <c r="H8" i="47"/>
  <c r="H16" i="47" s="1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AC61" i="45" s="1"/>
  <c r="AC62" i="45" s="1"/>
  <c r="AD57" i="45"/>
  <c r="AE57" i="45"/>
  <c r="AF57" i="45"/>
  <c r="AG57" i="45"/>
  <c r="AH57" i="45"/>
  <c r="AI57" i="45"/>
  <c r="AJ57" i="45"/>
  <c r="AK57" i="45"/>
  <c r="AL57" i="45"/>
  <c r="AM57" i="45"/>
  <c r="AM61" i="45" s="1"/>
  <c r="AN57" i="45"/>
  <c r="AO57" i="45"/>
  <c r="AP57" i="45"/>
  <c r="AQ57" i="45"/>
  <c r="AR57" i="45"/>
  <c r="AS57" i="45"/>
  <c r="AS61" i="45" s="1"/>
  <c r="AS62" i="45" s="1"/>
  <c r="AT57" i="45"/>
  <c r="AU57" i="45"/>
  <c r="AV57" i="45"/>
  <c r="AW57" i="45"/>
  <c r="AX57" i="45"/>
  <c r="AY57" i="45"/>
  <c r="AZ57" i="45"/>
  <c r="BA57" i="45"/>
  <c r="BB57" i="45"/>
  <c r="BC57" i="45"/>
  <c r="BD57" i="45"/>
  <c r="BE57" i="45"/>
  <c r="I58" i="45"/>
  <c r="J58" i="45"/>
  <c r="J60" i="45" s="1"/>
  <c r="J62" i="45" s="1"/>
  <c r="K58" i="45"/>
  <c r="L58" i="45"/>
  <c r="L60" i="45" s="1"/>
  <c r="L62" i="45" s="1"/>
  <c r="M58" i="45"/>
  <c r="N58" i="45"/>
  <c r="O58" i="45"/>
  <c r="P58" i="45"/>
  <c r="P60" i="45"/>
  <c r="Q58" i="45"/>
  <c r="Q60" i="45" s="1"/>
  <c r="Q62" i="45" s="1"/>
  <c r="R58" i="45"/>
  <c r="S58" i="45"/>
  <c r="S60" i="45" s="1"/>
  <c r="T58" i="45"/>
  <c r="T60" i="45" s="1"/>
  <c r="U58" i="45"/>
  <c r="U60" i="45" s="1"/>
  <c r="V58" i="45"/>
  <c r="W58" i="45"/>
  <c r="X58" i="45"/>
  <c r="X60" i="45" s="1"/>
  <c r="Y58" i="45"/>
  <c r="Y60" i="45" s="1"/>
  <c r="Y62" i="45" s="1"/>
  <c r="Z58" i="45"/>
  <c r="AA58" i="45"/>
  <c r="AB58" i="45"/>
  <c r="AB60" i="45"/>
  <c r="AB62" i="45" s="1"/>
  <c r="AC58" i="45"/>
  <c r="AD58" i="45"/>
  <c r="AE58" i="45"/>
  <c r="AF58" i="45"/>
  <c r="AF60" i="45" s="1"/>
  <c r="AF62" i="45" s="1"/>
  <c r="AG58" i="45"/>
  <c r="AG60" i="45" s="1"/>
  <c r="AG62" i="45" s="1"/>
  <c r="AH58" i="45"/>
  <c r="AI58" i="45"/>
  <c r="AI60" i="45" s="1"/>
  <c r="AI62" i="45" s="1"/>
  <c r="AJ58" i="45"/>
  <c r="AJ60" i="45" s="1"/>
  <c r="AK58" i="45"/>
  <c r="AL58" i="45"/>
  <c r="AM58" i="45"/>
  <c r="AM60" i="45" s="1"/>
  <c r="AN58" i="45"/>
  <c r="AN60" i="45" s="1"/>
  <c r="AO58" i="45"/>
  <c r="AO60" i="45" s="1"/>
  <c r="AP58" i="45"/>
  <c r="AQ58" i="45"/>
  <c r="AQ60" i="45" s="1"/>
  <c r="AR58" i="45"/>
  <c r="AR60" i="45" s="1"/>
  <c r="AS58" i="45"/>
  <c r="AT58" i="45"/>
  <c r="AU58" i="45"/>
  <c r="AU60" i="45" s="1"/>
  <c r="AV58" i="45"/>
  <c r="AV60" i="45" s="1"/>
  <c r="AW58" i="45"/>
  <c r="AX58" i="45"/>
  <c r="AY58" i="45"/>
  <c r="AY60" i="45" s="1"/>
  <c r="AZ58" i="45"/>
  <c r="AZ60" i="45" s="1"/>
  <c r="BA58" i="45"/>
  <c r="BB58" i="45"/>
  <c r="BC58" i="45"/>
  <c r="BD58" i="45"/>
  <c r="BD60" i="45" s="1"/>
  <c r="BE58" i="45"/>
  <c r="I59" i="45"/>
  <c r="I61" i="45" s="1"/>
  <c r="J59" i="45"/>
  <c r="K59" i="45"/>
  <c r="L59" i="45"/>
  <c r="M59" i="45"/>
  <c r="M61" i="45" s="1"/>
  <c r="M62" i="45" s="1"/>
  <c r="N59" i="45"/>
  <c r="O59" i="45"/>
  <c r="O61" i="45" s="1"/>
  <c r="P59" i="45"/>
  <c r="P61" i="45" s="1"/>
  <c r="P62" i="45" s="1"/>
  <c r="Q59" i="45"/>
  <c r="R59" i="45"/>
  <c r="S59" i="45"/>
  <c r="S61" i="45"/>
  <c r="T59" i="45"/>
  <c r="U59" i="45"/>
  <c r="U61" i="45" s="1"/>
  <c r="U62" i="45" s="1"/>
  <c r="V59" i="45"/>
  <c r="W59" i="45"/>
  <c r="W61" i="45" s="1"/>
  <c r="X59" i="45"/>
  <c r="Y59" i="45"/>
  <c r="Z59" i="45"/>
  <c r="Z61" i="45" s="1"/>
  <c r="Z62" i="45" s="1"/>
  <c r="AA59" i="45"/>
  <c r="AB59" i="45"/>
  <c r="AC59" i="45"/>
  <c r="AD59" i="45"/>
  <c r="AD61" i="45" s="1"/>
  <c r="AD62" i="45" s="1"/>
  <c r="AE59" i="45"/>
  <c r="AE61" i="45" s="1"/>
  <c r="AF59" i="45"/>
  <c r="AG59" i="45"/>
  <c r="AH59" i="45"/>
  <c r="AI59" i="45"/>
  <c r="AI61" i="45" s="1"/>
  <c r="AJ59" i="45"/>
  <c r="AJ61" i="45" s="1"/>
  <c r="AK59" i="45"/>
  <c r="AL59" i="45"/>
  <c r="AM59" i="45"/>
  <c r="AN59" i="45"/>
  <c r="AO59" i="45"/>
  <c r="AO61" i="45" s="1"/>
  <c r="AP59" i="45"/>
  <c r="AQ59" i="45"/>
  <c r="AR59" i="45"/>
  <c r="AS59" i="45"/>
  <c r="AT59" i="45"/>
  <c r="AU59" i="45"/>
  <c r="AV59" i="45"/>
  <c r="AV61" i="45" s="1"/>
  <c r="AW59" i="45"/>
  <c r="AX59" i="45"/>
  <c r="AX61" i="45" s="1"/>
  <c r="AX62" i="45" s="1"/>
  <c r="AY59" i="45"/>
  <c r="AZ59" i="45"/>
  <c r="BA59" i="45"/>
  <c r="BA61" i="45" s="1"/>
  <c r="BA62" i="45" s="1"/>
  <c r="BB59" i="45"/>
  <c r="BC59" i="45"/>
  <c r="BD59" i="45"/>
  <c r="BD61" i="45" s="1"/>
  <c r="BE59" i="45"/>
  <c r="I60" i="45"/>
  <c r="K60" i="45"/>
  <c r="M60" i="45"/>
  <c r="N60" i="45"/>
  <c r="O60" i="45"/>
  <c r="R60" i="45"/>
  <c r="V60" i="45"/>
  <c r="W60" i="45"/>
  <c r="Z60" i="45"/>
  <c r="AA60" i="45"/>
  <c r="AC60" i="45"/>
  <c r="AD60" i="45"/>
  <c r="AE60" i="45"/>
  <c r="AH60" i="45"/>
  <c r="AK60" i="45"/>
  <c r="AL60" i="45"/>
  <c r="AL62" i="45" s="1"/>
  <c r="AP60" i="45"/>
  <c r="AS60" i="45"/>
  <c r="AT60" i="45"/>
  <c r="AW60" i="45"/>
  <c r="AX60" i="45"/>
  <c r="BA60" i="45"/>
  <c r="BB60" i="45"/>
  <c r="BC60" i="45"/>
  <c r="BE60" i="45"/>
  <c r="BE62" i="45" s="1"/>
  <c r="I62" i="45"/>
  <c r="J61" i="45"/>
  <c r="L61" i="45"/>
  <c r="N61" i="45"/>
  <c r="Q61" i="45"/>
  <c r="R61" i="45"/>
  <c r="R62" i="45" s="1"/>
  <c r="T61" i="45"/>
  <c r="V61" i="45"/>
  <c r="X61" i="45"/>
  <c r="Y61" i="45"/>
  <c r="AB61" i="45"/>
  <c r="AF61" i="45"/>
  <c r="AG61" i="45"/>
  <c r="AH61" i="45"/>
  <c r="AH62" i="45" s="1"/>
  <c r="AK61" i="45"/>
  <c r="AK62" i="45" s="1"/>
  <c r="AL61" i="45"/>
  <c r="AN61" i="45"/>
  <c r="AO62" i="45"/>
  <c r="AP61" i="45"/>
  <c r="AR61" i="45"/>
  <c r="AT61" i="45"/>
  <c r="AW61" i="45"/>
  <c r="AZ61" i="45"/>
  <c r="BB61" i="45"/>
  <c r="BE61" i="45"/>
  <c r="N62" i="45"/>
  <c r="V62" i="45"/>
  <c r="AP62" i="45"/>
  <c r="I30" i="45"/>
  <c r="J30" i="45"/>
  <c r="J31" i="45" s="1"/>
  <c r="J40" i="45" s="1"/>
  <c r="K30" i="45"/>
  <c r="L30" i="45"/>
  <c r="L31" i="45" s="1"/>
  <c r="L38" i="45" s="1"/>
  <c r="L39" i="45" s="1"/>
  <c r="M30" i="45"/>
  <c r="N30" i="45"/>
  <c r="N31" i="45" s="1"/>
  <c r="O30" i="45"/>
  <c r="P30" i="45"/>
  <c r="P31" i="45" s="1"/>
  <c r="Q30" i="45"/>
  <c r="R30" i="45"/>
  <c r="R31" i="45" s="1"/>
  <c r="R40" i="45" s="1"/>
  <c r="S30" i="45"/>
  <c r="T30" i="45"/>
  <c r="T31" i="45" s="1"/>
  <c r="T38" i="45" s="1"/>
  <c r="T39" i="45" s="1"/>
  <c r="T41" i="45" s="1"/>
  <c r="U30" i="45"/>
  <c r="V30" i="45"/>
  <c r="V31" i="45" s="1"/>
  <c r="W30" i="45"/>
  <c r="X30" i="45"/>
  <c r="X31" i="45" s="1"/>
  <c r="Y30" i="45"/>
  <c r="Z30" i="45"/>
  <c r="Z31" i="45" s="1"/>
  <c r="AA30" i="45"/>
  <c r="AA31" i="45" s="1"/>
  <c r="AA38" i="45" s="1"/>
  <c r="AA39" i="45" s="1"/>
  <c r="AA41" i="45" s="1"/>
  <c r="AB30" i="45"/>
  <c r="AC30" i="45"/>
  <c r="AD30" i="45"/>
  <c r="AD31" i="45"/>
  <c r="AE30" i="45"/>
  <c r="AF30" i="45"/>
  <c r="AF31" i="45" s="1"/>
  <c r="AG30" i="45"/>
  <c r="AG31" i="45" s="1"/>
  <c r="AG40" i="45" s="1"/>
  <c r="AH30" i="45"/>
  <c r="AH31" i="45" s="1"/>
  <c r="AI30" i="45"/>
  <c r="AJ30" i="45"/>
  <c r="AK30" i="45"/>
  <c r="AK31" i="45" s="1"/>
  <c r="AK40" i="45" s="1"/>
  <c r="AL30" i="45"/>
  <c r="AL31" i="45" s="1"/>
  <c r="AM30" i="45"/>
  <c r="AM31" i="45" s="1"/>
  <c r="AM40" i="45" s="1"/>
  <c r="AN30" i="45"/>
  <c r="AN31" i="45" s="1"/>
  <c r="AO30" i="45"/>
  <c r="AO31" i="45" s="1"/>
  <c r="AP30" i="45"/>
  <c r="AP31" i="45" s="1"/>
  <c r="AQ30" i="45"/>
  <c r="AR30" i="45"/>
  <c r="AS30" i="45"/>
  <c r="AS31" i="45" s="1"/>
  <c r="AT30" i="45"/>
  <c r="AT31" i="45"/>
  <c r="AT38" i="45" s="1"/>
  <c r="AT39" i="45" s="1"/>
  <c r="AT41" i="45" s="1"/>
  <c r="AU30" i="45"/>
  <c r="AV30" i="45"/>
  <c r="AV31" i="45" s="1"/>
  <c r="AV38" i="45" s="1"/>
  <c r="AV39" i="45" s="1"/>
  <c r="AV41" i="45" s="1"/>
  <c r="AW30" i="45"/>
  <c r="AX30" i="45"/>
  <c r="AX31" i="45" s="1"/>
  <c r="AY30" i="45"/>
  <c r="AY31" i="45" s="1"/>
  <c r="AY40" i="45" s="1"/>
  <c r="AZ30" i="45"/>
  <c r="BA30" i="45"/>
  <c r="BA31" i="45" s="1"/>
  <c r="BA40" i="45" s="1"/>
  <c r="BB30" i="45"/>
  <c r="BB31" i="45" s="1"/>
  <c r="BC30" i="45"/>
  <c r="BC31" i="45" s="1"/>
  <c r="BD30" i="45"/>
  <c r="BD31" i="45" s="1"/>
  <c r="BD38" i="45" s="1"/>
  <c r="BD39" i="45" s="1"/>
  <c r="BE30" i="45"/>
  <c r="I31" i="45"/>
  <c r="K31" i="45"/>
  <c r="K38" i="45" s="1"/>
  <c r="K39" i="45" s="1"/>
  <c r="K41" i="45" s="1"/>
  <c r="M31" i="45"/>
  <c r="O31" i="45"/>
  <c r="O38" i="45" s="1"/>
  <c r="O39" i="45" s="1"/>
  <c r="Q31" i="45"/>
  <c r="S31" i="45"/>
  <c r="U31" i="45"/>
  <c r="W31" i="45"/>
  <c r="W38" i="45" s="1"/>
  <c r="W39" i="45" s="1"/>
  <c r="Y31" i="45"/>
  <c r="AB31" i="45"/>
  <c r="AB38" i="45" s="1"/>
  <c r="AB39" i="45" s="1"/>
  <c r="AC31" i="45"/>
  <c r="AE31" i="45"/>
  <c r="AI31" i="45"/>
  <c r="AJ31" i="45"/>
  <c r="AJ38" i="45" s="1"/>
  <c r="AJ39" i="45" s="1"/>
  <c r="AQ31" i="45"/>
  <c r="AR31" i="45"/>
  <c r="AR38" i="45" s="1"/>
  <c r="AU31" i="45"/>
  <c r="AU38" i="45" s="1"/>
  <c r="AU39" i="45" s="1"/>
  <c r="AU41" i="45" s="1"/>
  <c r="AW31" i="45"/>
  <c r="AZ31" i="45"/>
  <c r="AZ66" i="45" s="1"/>
  <c r="AZ68" i="45" s="1"/>
  <c r="BE31" i="45"/>
  <c r="BE38" i="45"/>
  <c r="BE39" i="45" s="1"/>
  <c r="BE41" i="45" s="1"/>
  <c r="I34" i="45"/>
  <c r="J34" i="45"/>
  <c r="K34" i="45"/>
  <c r="L34" i="45"/>
  <c r="M34" i="45"/>
  <c r="N34" i="45"/>
  <c r="N40" i="45" s="1"/>
  <c r="O34" i="45"/>
  <c r="P34" i="45"/>
  <c r="Q34" i="45"/>
  <c r="Q40" i="45" s="1"/>
  <c r="R34" i="45"/>
  <c r="S34" i="45"/>
  <c r="S40" i="45" s="1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BC34" i="45"/>
  <c r="BD34" i="45"/>
  <c r="BE34" i="45"/>
  <c r="BE40" i="45" s="1"/>
  <c r="M38" i="45"/>
  <c r="M39" i="45" s="1"/>
  <c r="M41" i="45" s="1"/>
  <c r="N38" i="45"/>
  <c r="N39" i="45" s="1"/>
  <c r="Q38" i="45"/>
  <c r="Q39" i="45" s="1"/>
  <c r="Q41" i="45" s="1"/>
  <c r="S38" i="45"/>
  <c r="S39" i="45"/>
  <c r="S41" i="45" s="1"/>
  <c r="V38" i="45"/>
  <c r="V39" i="45" s="1"/>
  <c r="V41" i="45"/>
  <c r="AC38" i="45"/>
  <c r="AC39" i="45" s="1"/>
  <c r="AC41" i="45" s="1"/>
  <c r="AD38" i="45"/>
  <c r="AD39" i="45" s="1"/>
  <c r="AD41" i="45" s="1"/>
  <c r="AQ38" i="45"/>
  <c r="AQ39" i="45" s="1"/>
  <c r="AQ41" i="45" s="1"/>
  <c r="AW38" i="45"/>
  <c r="AW39" i="45" s="1"/>
  <c r="BB38" i="45"/>
  <c r="BB39" i="45" s="1"/>
  <c r="BB41" i="45" s="1"/>
  <c r="AR39" i="45"/>
  <c r="AR41" i="45" s="1"/>
  <c r="I40" i="45"/>
  <c r="M40" i="45"/>
  <c r="W40" i="45"/>
  <c r="AA40" i="45"/>
  <c r="AC40" i="45"/>
  <c r="AE40" i="45"/>
  <c r="AQ40" i="45"/>
  <c r="AU40" i="45"/>
  <c r="H34" i="45"/>
  <c r="H30" i="45"/>
  <c r="I10" i="45"/>
  <c r="I11" i="45" s="1"/>
  <c r="J10" i="45"/>
  <c r="K10" i="45"/>
  <c r="L10" i="45"/>
  <c r="L11" i="45" s="1"/>
  <c r="M10" i="45"/>
  <c r="N10" i="45"/>
  <c r="O10" i="45"/>
  <c r="P10" i="45"/>
  <c r="P11" i="45" s="1"/>
  <c r="Q10" i="45"/>
  <c r="Q11" i="45" s="1"/>
  <c r="R10" i="45"/>
  <c r="S10" i="45"/>
  <c r="T10" i="45"/>
  <c r="U10" i="45"/>
  <c r="V10" i="45"/>
  <c r="V11" i="45" s="1"/>
  <c r="V66" i="45" s="1"/>
  <c r="V68" i="45" s="1"/>
  <c r="W10" i="45"/>
  <c r="X10" i="45"/>
  <c r="Y10" i="45"/>
  <c r="Y11" i="45" s="1"/>
  <c r="Z10" i="45"/>
  <c r="AA10" i="45"/>
  <c r="AB10" i="45"/>
  <c r="AB11" i="45" s="1"/>
  <c r="AC10" i="45"/>
  <c r="AD10" i="45"/>
  <c r="AD11" i="45" s="1"/>
  <c r="AE10" i="45"/>
  <c r="AF10" i="45"/>
  <c r="AF11" i="45" s="1"/>
  <c r="AG10" i="45"/>
  <c r="AG11" i="45" s="1"/>
  <c r="AH10" i="45"/>
  <c r="AI10" i="45"/>
  <c r="AJ10" i="45"/>
  <c r="AJ11" i="45" s="1"/>
  <c r="AK10" i="45"/>
  <c r="AL10" i="45"/>
  <c r="AL11" i="45" s="1"/>
  <c r="AM10" i="45"/>
  <c r="AN10" i="45"/>
  <c r="AO10" i="45"/>
  <c r="AO11" i="45" s="1"/>
  <c r="AP10" i="45"/>
  <c r="AQ10" i="45"/>
  <c r="AR10" i="45"/>
  <c r="AS10" i="45"/>
  <c r="AT10" i="45"/>
  <c r="AU10" i="45"/>
  <c r="AV10" i="45"/>
  <c r="AW10" i="45"/>
  <c r="AW11" i="45" s="1"/>
  <c r="AX10" i="45"/>
  <c r="AY10" i="45"/>
  <c r="AZ10" i="45"/>
  <c r="BA10" i="45"/>
  <c r="BB10" i="45"/>
  <c r="BC10" i="45"/>
  <c r="BD10" i="45"/>
  <c r="BD11" i="45" s="1"/>
  <c r="BE10" i="45"/>
  <c r="BE11" i="45" s="1"/>
  <c r="J11" i="45"/>
  <c r="K11" i="45"/>
  <c r="M11" i="45"/>
  <c r="N11" i="45"/>
  <c r="N66" i="45"/>
  <c r="N68" i="45" s="1"/>
  <c r="O11" i="45"/>
  <c r="P66" i="45"/>
  <c r="P68" i="45" s="1"/>
  <c r="R11" i="45"/>
  <c r="S11" i="45"/>
  <c r="T11" i="45"/>
  <c r="T20" i="45" s="1"/>
  <c r="T47" i="45" s="1"/>
  <c r="U11" i="45"/>
  <c r="W11" i="45"/>
  <c r="X11" i="45"/>
  <c r="X66" i="45" s="1"/>
  <c r="X68" i="45" s="1"/>
  <c r="Z11" i="45"/>
  <c r="Z66" i="45" s="1"/>
  <c r="Z68" i="45" s="1"/>
  <c r="AA11" i="45"/>
  <c r="AC11" i="45"/>
  <c r="AE11" i="45"/>
  <c r="AE66" i="45" s="1"/>
  <c r="AE68" i="45"/>
  <c r="AH11" i="45"/>
  <c r="AI11" i="45"/>
  <c r="AJ66" i="45"/>
  <c r="AJ68" i="45" s="1"/>
  <c r="AK11" i="45"/>
  <c r="AM11" i="45"/>
  <c r="AN11" i="45"/>
  <c r="AN20" i="45" s="1"/>
  <c r="AN66" i="45"/>
  <c r="AN68" i="45" s="1"/>
  <c r="AP11" i="45"/>
  <c r="AP66" i="45"/>
  <c r="AP68" i="45" s="1"/>
  <c r="AQ11" i="45"/>
  <c r="AR11" i="45"/>
  <c r="AR66" i="45" s="1"/>
  <c r="AR68" i="45" s="1"/>
  <c r="AS11" i="45"/>
  <c r="AT11" i="45"/>
  <c r="AT66" i="45"/>
  <c r="AT68" i="45" s="1"/>
  <c r="AU11" i="45"/>
  <c r="AV11" i="45"/>
  <c r="AX11" i="45"/>
  <c r="AX66" i="45" s="1"/>
  <c r="AX68" i="45" s="1"/>
  <c r="AY11" i="45"/>
  <c r="AZ11" i="45"/>
  <c r="BA11" i="45"/>
  <c r="BB11" i="45"/>
  <c r="BB66" i="45" s="1"/>
  <c r="BB68" i="45" s="1"/>
  <c r="BC11" i="45"/>
  <c r="BC66" i="45" s="1"/>
  <c r="BC68" i="45" s="1"/>
  <c r="I14" i="45"/>
  <c r="J14" i="45"/>
  <c r="K14" i="45"/>
  <c r="L14" i="45"/>
  <c r="L20" i="45" s="1"/>
  <c r="L47" i="45" s="1"/>
  <c r="M14" i="45"/>
  <c r="N14" i="45"/>
  <c r="N20" i="45" s="1"/>
  <c r="O14" i="45"/>
  <c r="P14" i="45"/>
  <c r="P20" i="45" s="1"/>
  <c r="Q14" i="45"/>
  <c r="R14" i="45"/>
  <c r="R20" i="45" s="1"/>
  <c r="S14" i="45"/>
  <c r="T14" i="45"/>
  <c r="U14" i="45"/>
  <c r="V14" i="45"/>
  <c r="V20" i="45" s="1"/>
  <c r="W14" i="45"/>
  <c r="X14" i="45"/>
  <c r="Y14" i="45"/>
  <c r="Z14" i="45"/>
  <c r="Z20" i="45" s="1"/>
  <c r="Z47" i="45" s="1"/>
  <c r="AA14" i="45"/>
  <c r="AB14" i="45"/>
  <c r="AB20" i="45" s="1"/>
  <c r="AC14" i="45"/>
  <c r="AD14" i="45"/>
  <c r="AE14" i="45"/>
  <c r="AF14" i="45"/>
  <c r="AF20" i="45" s="1"/>
  <c r="AG14" i="45"/>
  <c r="AH14" i="45"/>
  <c r="AH20" i="45" s="1"/>
  <c r="AH47" i="45" s="1"/>
  <c r="AI14" i="45"/>
  <c r="AJ14" i="45"/>
  <c r="AJ20" i="45" s="1"/>
  <c r="AK14" i="45"/>
  <c r="AL14" i="45"/>
  <c r="AM14" i="45"/>
  <c r="AN14" i="45"/>
  <c r="AO14" i="45"/>
  <c r="AP14" i="45"/>
  <c r="AP20" i="45" s="1"/>
  <c r="AQ14" i="45"/>
  <c r="AR14" i="45"/>
  <c r="AS14" i="45"/>
  <c r="AT14" i="45"/>
  <c r="AU14" i="45"/>
  <c r="AV14" i="45"/>
  <c r="AV20" i="45" s="1"/>
  <c r="AW14" i="45"/>
  <c r="AX14" i="45"/>
  <c r="AX20" i="45" s="1"/>
  <c r="AY14" i="45"/>
  <c r="AZ14" i="45"/>
  <c r="AZ20" i="45" s="1"/>
  <c r="BA14" i="45"/>
  <c r="BB14" i="45"/>
  <c r="BC14" i="45"/>
  <c r="BD14" i="45"/>
  <c r="BD20" i="45" s="1"/>
  <c r="BE14" i="45"/>
  <c r="J18" i="45"/>
  <c r="L18" i="45"/>
  <c r="N18" i="45"/>
  <c r="P18" i="45"/>
  <c r="R18" i="45"/>
  <c r="V18" i="45"/>
  <c r="Z18" i="45"/>
  <c r="Z19" i="45" s="1"/>
  <c r="Z21" i="45" s="1"/>
  <c r="AB18" i="45"/>
  <c r="AF18" i="45"/>
  <c r="AH18" i="45"/>
  <c r="AJ18" i="45"/>
  <c r="AL18" i="45"/>
  <c r="AP18" i="45"/>
  <c r="AP19" i="45" s="1"/>
  <c r="AP21" i="45" s="1"/>
  <c r="AT18" i="45"/>
  <c r="AV18" i="45"/>
  <c r="AX18" i="45"/>
  <c r="AZ18" i="45"/>
  <c r="BB18" i="45"/>
  <c r="BD18" i="45"/>
  <c r="J19" i="45"/>
  <c r="J21" i="45" s="1"/>
  <c r="L19" i="45"/>
  <c r="N19" i="45"/>
  <c r="N21" i="45" s="1"/>
  <c r="P19" i="45"/>
  <c r="P21" i="45" s="1"/>
  <c r="R19" i="45"/>
  <c r="R21" i="45" s="1"/>
  <c r="V19" i="45"/>
  <c r="V21" i="45" s="1"/>
  <c r="AB19" i="45"/>
  <c r="AF19" i="45"/>
  <c r="AF21" i="45" s="1"/>
  <c r="AH19" i="45"/>
  <c r="AH21" i="45" s="1"/>
  <c r="AJ19" i="45"/>
  <c r="AL19" i="45"/>
  <c r="AL21" i="45" s="1"/>
  <c r="AT19" i="45"/>
  <c r="AT21" i="45" s="1"/>
  <c r="AV19" i="45"/>
  <c r="AV21" i="45" s="1"/>
  <c r="AX19" i="45"/>
  <c r="AX21" i="45" s="1"/>
  <c r="AZ19" i="45"/>
  <c r="BB19" i="45"/>
  <c r="BB21" i="45" s="1"/>
  <c r="BB45" i="45" s="1"/>
  <c r="BD19" i="45"/>
  <c r="J20" i="45"/>
  <c r="J47" i="45" s="1"/>
  <c r="J63" i="45" s="1"/>
  <c r="J64" i="45" s="1"/>
  <c r="AL20" i="45"/>
  <c r="AT20" i="45"/>
  <c r="L21" i="45"/>
  <c r="AB21" i="45"/>
  <c r="AJ21" i="45"/>
  <c r="AZ21" i="45"/>
  <c r="BD21" i="45"/>
  <c r="H14" i="45"/>
  <c r="H20" i="45" s="1"/>
  <c r="K12" i="44"/>
  <c r="L12" i="44" s="1"/>
  <c r="K16" i="44"/>
  <c r="K20" i="44"/>
  <c r="L20" i="44" s="1"/>
  <c r="K24" i="44"/>
  <c r="L24" i="44" s="1"/>
  <c r="K28" i="44"/>
  <c r="L28" i="44" s="1"/>
  <c r="K36" i="44"/>
  <c r="K44" i="44"/>
  <c r="L44" i="44" s="1"/>
  <c r="K52" i="44"/>
  <c r="K60" i="44"/>
  <c r="K68" i="44"/>
  <c r="L68" i="44" s="1"/>
  <c r="K76" i="44"/>
  <c r="L76" i="44" s="1"/>
  <c r="K80" i="44"/>
  <c r="L80" i="44" s="1"/>
  <c r="K84" i="44"/>
  <c r="K88" i="44"/>
  <c r="L88" i="44" s="1"/>
  <c r="K100" i="44"/>
  <c r="L100" i="44" s="1"/>
  <c r="I57" i="43"/>
  <c r="J57" i="43"/>
  <c r="K57" i="43"/>
  <c r="K61" i="43"/>
  <c r="L57" i="43"/>
  <c r="L61" i="43" s="1"/>
  <c r="L62" i="43" s="1"/>
  <c r="M57" i="43"/>
  <c r="N57" i="43"/>
  <c r="O57" i="43"/>
  <c r="P57" i="43"/>
  <c r="P61" i="43" s="1"/>
  <c r="Q57" i="43"/>
  <c r="R57" i="43"/>
  <c r="S57" i="43"/>
  <c r="T57" i="43"/>
  <c r="U57" i="43"/>
  <c r="V57" i="43"/>
  <c r="W57" i="43"/>
  <c r="W61" i="43"/>
  <c r="X57" i="43"/>
  <c r="Y57" i="43"/>
  <c r="Z57" i="43"/>
  <c r="AA57" i="43"/>
  <c r="I58" i="43"/>
  <c r="I60" i="43" s="1"/>
  <c r="J58" i="43"/>
  <c r="J60" i="43" s="1"/>
  <c r="K58" i="43"/>
  <c r="L58" i="43"/>
  <c r="L60" i="43" s="1"/>
  <c r="M58" i="43"/>
  <c r="M60" i="43"/>
  <c r="N58" i="43"/>
  <c r="O58" i="43"/>
  <c r="O60" i="43" s="1"/>
  <c r="P58" i="43"/>
  <c r="Q58" i="43"/>
  <c r="Q60" i="43" s="1"/>
  <c r="Q62" i="43" s="1"/>
  <c r="R58" i="43"/>
  <c r="S58" i="43"/>
  <c r="S60" i="43" s="1"/>
  <c r="T58" i="43"/>
  <c r="T60" i="43" s="1"/>
  <c r="U58" i="43"/>
  <c r="U60" i="43" s="1"/>
  <c r="U62" i="43" s="1"/>
  <c r="V58" i="43"/>
  <c r="W58" i="43"/>
  <c r="W60" i="43" s="1"/>
  <c r="X58" i="43"/>
  <c r="X60" i="43"/>
  <c r="Y58" i="43"/>
  <c r="Y60" i="43" s="1"/>
  <c r="Z58" i="43"/>
  <c r="Z60" i="43" s="1"/>
  <c r="AA58" i="43"/>
  <c r="AA60" i="43" s="1"/>
  <c r="I59" i="43"/>
  <c r="J59" i="43"/>
  <c r="K59" i="43"/>
  <c r="L59" i="43"/>
  <c r="M59" i="43"/>
  <c r="N59" i="43"/>
  <c r="O59" i="43"/>
  <c r="P59" i="43"/>
  <c r="Q59" i="43"/>
  <c r="Q61" i="43" s="1"/>
  <c r="R59" i="43"/>
  <c r="S59" i="43"/>
  <c r="T59" i="43"/>
  <c r="U59" i="43"/>
  <c r="U61" i="43" s="1"/>
  <c r="V59" i="43"/>
  <c r="W59" i="43"/>
  <c r="X59" i="43"/>
  <c r="X61" i="43" s="1"/>
  <c r="Y59" i="43"/>
  <c r="Z59" i="43"/>
  <c r="AA59" i="43"/>
  <c r="AA61" i="43" s="1"/>
  <c r="K60" i="43"/>
  <c r="N60" i="43"/>
  <c r="P60" i="43"/>
  <c r="R60" i="43"/>
  <c r="V60" i="43"/>
  <c r="T61" i="43"/>
  <c r="T62" i="43" s="1"/>
  <c r="I29" i="43"/>
  <c r="I31" i="43" s="1"/>
  <c r="I38" i="43" s="1"/>
  <c r="I39" i="43" s="1"/>
  <c r="I41" i="43" s="1"/>
  <c r="J29" i="43"/>
  <c r="J31" i="43"/>
  <c r="J66" i="43" s="1"/>
  <c r="J68" i="43" s="1"/>
  <c r="K29" i="43"/>
  <c r="K31" i="43"/>
  <c r="L29" i="43"/>
  <c r="L31" i="43"/>
  <c r="M29" i="43"/>
  <c r="M31" i="43" s="1"/>
  <c r="M38" i="43" s="1"/>
  <c r="M39" i="43" s="1"/>
  <c r="M41" i="43" s="1"/>
  <c r="N29" i="43"/>
  <c r="N31" i="43"/>
  <c r="O29" i="43"/>
  <c r="O31" i="43"/>
  <c r="O40" i="43" s="1"/>
  <c r="P29" i="43"/>
  <c r="P31" i="43"/>
  <c r="Q29" i="43"/>
  <c r="Q31" i="43" s="1"/>
  <c r="Q38" i="43" s="1"/>
  <c r="Q39" i="43" s="1"/>
  <c r="Q41" i="43" s="1"/>
  <c r="R29" i="43"/>
  <c r="S29" i="43"/>
  <c r="S31" i="43" s="1"/>
  <c r="T29" i="43"/>
  <c r="T31" i="43" s="1"/>
  <c r="U29" i="43"/>
  <c r="U31" i="43" s="1"/>
  <c r="V29" i="43"/>
  <c r="V31" i="43" s="1"/>
  <c r="W29" i="43"/>
  <c r="W31" i="43" s="1"/>
  <c r="X29" i="43"/>
  <c r="X31" i="43" s="1"/>
  <c r="Y29" i="43"/>
  <c r="Y31" i="43" s="1"/>
  <c r="Z29" i="43"/>
  <c r="Z31" i="43" s="1"/>
  <c r="AA29" i="43"/>
  <c r="AA31" i="43" s="1"/>
  <c r="R31" i="43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X40" i="43"/>
  <c r="H34" i="43"/>
  <c r="H29" i="43"/>
  <c r="H31" i="43"/>
  <c r="I9" i="43"/>
  <c r="I11" i="43"/>
  <c r="I18" i="43" s="1"/>
  <c r="I19" i="43" s="1"/>
  <c r="I21" i="43" s="1"/>
  <c r="J9" i="43"/>
  <c r="J11" i="43"/>
  <c r="K9" i="43"/>
  <c r="K11" i="43" s="1"/>
  <c r="K20" i="43" s="1"/>
  <c r="L9" i="43"/>
  <c r="L11" i="43" s="1"/>
  <c r="M9" i="43"/>
  <c r="M11" i="43" s="1"/>
  <c r="N9" i="43"/>
  <c r="N11" i="43" s="1"/>
  <c r="O9" i="43"/>
  <c r="O11" i="43" s="1"/>
  <c r="O66" i="43"/>
  <c r="O68" i="43" s="1"/>
  <c r="P9" i="43"/>
  <c r="P11" i="43" s="1"/>
  <c r="Q9" i="43"/>
  <c r="Q11" i="43" s="1"/>
  <c r="R9" i="43"/>
  <c r="R11" i="43" s="1"/>
  <c r="R18" i="43" s="1"/>
  <c r="R19" i="43" s="1"/>
  <c r="S9" i="43"/>
  <c r="S11" i="43" s="1"/>
  <c r="T9" i="43"/>
  <c r="U9" i="43"/>
  <c r="U11" i="43" s="1"/>
  <c r="V9" i="43"/>
  <c r="V11" i="43" s="1"/>
  <c r="W9" i="43"/>
  <c r="W11" i="43"/>
  <c r="X9" i="43"/>
  <c r="X11" i="43" s="1"/>
  <c r="Y9" i="43"/>
  <c r="Y11" i="43" s="1"/>
  <c r="Z9" i="43"/>
  <c r="Z11" i="43" s="1"/>
  <c r="Z18" i="43" s="1"/>
  <c r="Z19" i="43" s="1"/>
  <c r="AA9" i="43"/>
  <c r="AA11" i="43" s="1"/>
  <c r="T11" i="43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550" i="40"/>
  <c r="L550" i="40" s="1"/>
  <c r="H32" i="41"/>
  <c r="H29" i="41"/>
  <c r="H64" i="41" s="1"/>
  <c r="Z37" i="47"/>
  <c r="V38" i="43"/>
  <c r="V39" i="43" s="1"/>
  <c r="V41" i="43" s="1"/>
  <c r="V40" i="43"/>
  <c r="Z20" i="43"/>
  <c r="R20" i="43"/>
  <c r="AN38" i="45"/>
  <c r="AN39" i="45" s="1"/>
  <c r="AN41" i="45" s="1"/>
  <c r="AN40" i="45"/>
  <c r="AF38" i="45"/>
  <c r="AF39" i="45" s="1"/>
  <c r="AF41" i="45" s="1"/>
  <c r="AF40" i="45"/>
  <c r="X38" i="45"/>
  <c r="X39" i="45" s="1"/>
  <c r="X41" i="45" s="1"/>
  <c r="X40" i="45"/>
  <c r="P38" i="45"/>
  <c r="P39" i="45"/>
  <c r="P41" i="45" s="1"/>
  <c r="P40" i="45"/>
  <c r="V45" i="45"/>
  <c r="K62" i="43"/>
  <c r="AR40" i="45"/>
  <c r="AJ40" i="45"/>
  <c r="AJ47" i="45" s="1"/>
  <c r="AB40" i="45"/>
  <c r="T40" i="45"/>
  <c r="L40" i="45"/>
  <c r="AE38" i="45"/>
  <c r="AE39" i="45" s="1"/>
  <c r="AE41" i="45" s="1"/>
  <c r="J38" i="45"/>
  <c r="J39" i="45" s="1"/>
  <c r="I38" i="45"/>
  <c r="I39" i="45"/>
  <c r="I41" i="45" s="1"/>
  <c r="AH40" i="45"/>
  <c r="Z40" i="45"/>
  <c r="AM38" i="45"/>
  <c r="AM39" i="45" s="1"/>
  <c r="AM41" i="45" s="1"/>
  <c r="BE20" i="45"/>
  <c r="AO20" i="45"/>
  <c r="AG20" i="45"/>
  <c r="Y20" i="45"/>
  <c r="AO18" i="45"/>
  <c r="AO19" i="45" s="1"/>
  <c r="AO21" i="45" s="1"/>
  <c r="AG18" i="45"/>
  <c r="AG19" i="45" s="1"/>
  <c r="AG21" i="45"/>
  <c r="W41" i="45"/>
  <c r="O41" i="45"/>
  <c r="R37" i="47"/>
  <c r="R41" i="47" s="1"/>
  <c r="BC20" i="45"/>
  <c r="AM20" i="45"/>
  <c r="AE20" i="45"/>
  <c r="AE47" i="45" s="1"/>
  <c r="W20" i="45"/>
  <c r="BC18" i="45"/>
  <c r="BC19" i="45" s="1"/>
  <c r="BC21" i="45" s="1"/>
  <c r="AE18" i="45"/>
  <c r="AE19" i="45" s="1"/>
  <c r="AE21" i="45" s="1"/>
  <c r="O18" i="45"/>
  <c r="O19" i="45" s="1"/>
  <c r="O21" i="45" s="1"/>
  <c r="O45" i="45" s="1"/>
  <c r="AZ62" i="45"/>
  <c r="V36" i="47"/>
  <c r="N36" i="47"/>
  <c r="N43" i="47" s="1"/>
  <c r="N59" i="47" s="1"/>
  <c r="V62" i="47"/>
  <c r="V64" i="47" s="1"/>
  <c r="N62" i="47"/>
  <c r="N64" i="47" s="1"/>
  <c r="T36" i="47"/>
  <c r="L36" i="47"/>
  <c r="T62" i="47"/>
  <c r="T64" i="47" s="1"/>
  <c r="L62" i="47"/>
  <c r="L64" i="47" s="1"/>
  <c r="V41" i="47"/>
  <c r="I43" i="47"/>
  <c r="I44" i="47" s="1"/>
  <c r="AA62" i="47"/>
  <c r="AA64" i="47" s="1"/>
  <c r="S62" i="47"/>
  <c r="S64" i="47" s="1"/>
  <c r="AA57" i="53"/>
  <c r="AA42" i="53"/>
  <c r="S42" i="53"/>
  <c r="S57" i="53"/>
  <c r="K57" i="53"/>
  <c r="K58" i="53" s="1"/>
  <c r="K42" i="53"/>
  <c r="Z36" i="47"/>
  <c r="Z43" i="47" s="1"/>
  <c r="R36" i="47"/>
  <c r="R43" i="47" s="1"/>
  <c r="R44" i="47" s="1"/>
  <c r="J36" i="47"/>
  <c r="T16" i="47"/>
  <c r="T17" i="47" s="1"/>
  <c r="T19" i="47" s="1"/>
  <c r="L16" i="47"/>
  <c r="L17" i="47"/>
  <c r="L19" i="47" s="1"/>
  <c r="L41" i="47" s="1"/>
  <c r="L63" i="47" s="1"/>
  <c r="Z62" i="47"/>
  <c r="Z64" i="47"/>
  <c r="R62" i="47"/>
  <c r="R64" i="47"/>
  <c r="J62" i="47"/>
  <c r="J64" i="47" s="1"/>
  <c r="H18" i="47"/>
  <c r="X36" i="47"/>
  <c r="X43" i="47" s="1"/>
  <c r="X44" i="47" s="1"/>
  <c r="P36" i="47"/>
  <c r="X62" i="47"/>
  <c r="X64" i="47" s="1"/>
  <c r="P62" i="47"/>
  <c r="P64" i="47" s="1"/>
  <c r="W62" i="47"/>
  <c r="W64" i="47" s="1"/>
  <c r="O62" i="47"/>
  <c r="O64" i="47" s="1"/>
  <c r="H60" i="53"/>
  <c r="H34" i="53"/>
  <c r="H17" i="53"/>
  <c r="W45" i="51"/>
  <c r="W46" i="51" s="1"/>
  <c r="S45" i="51"/>
  <c r="S46" i="51" s="1"/>
  <c r="Q45" i="51"/>
  <c r="Q46" i="51" s="1"/>
  <c r="M45" i="51"/>
  <c r="AA47" i="51"/>
  <c r="AA63" i="51" s="1"/>
  <c r="Y47" i="51"/>
  <c r="Y63" i="51" s="1"/>
  <c r="S47" i="51"/>
  <c r="Q47" i="51"/>
  <c r="Q63" i="51" s="1"/>
  <c r="K47" i="51"/>
  <c r="K48" i="51" s="1"/>
  <c r="S67" i="51"/>
  <c r="Z48" i="51"/>
  <c r="V48" i="51"/>
  <c r="V63" i="51"/>
  <c r="R48" i="51"/>
  <c r="R63" i="51"/>
  <c r="N48" i="51"/>
  <c r="N63" i="51"/>
  <c r="J48" i="51"/>
  <c r="M46" i="51"/>
  <c r="X48" i="51"/>
  <c r="X63" i="51"/>
  <c r="P48" i="51"/>
  <c r="P63" i="51"/>
  <c r="L48" i="51"/>
  <c r="L63" i="51"/>
  <c r="Y48" i="51"/>
  <c r="Q48" i="51"/>
  <c r="P18" i="43"/>
  <c r="P19" i="43" s="1"/>
  <c r="P21" i="43" s="1"/>
  <c r="L66" i="43"/>
  <c r="L68" i="43" s="1"/>
  <c r="Z64" i="51"/>
  <c r="J64" i="51"/>
  <c r="X21" i="51"/>
  <c r="X45" i="51" s="1"/>
  <c r="T21" i="51"/>
  <c r="T45" i="51" s="1"/>
  <c r="T46" i="51" s="1"/>
  <c r="P21" i="51"/>
  <c r="P45" i="51" s="1"/>
  <c r="P46" i="51" s="1"/>
  <c r="N21" i="51"/>
  <c r="N45" i="51" s="1"/>
  <c r="L21" i="51"/>
  <c r="L45" i="51" s="1"/>
  <c r="J21" i="51"/>
  <c r="J45" i="51" s="1"/>
  <c r="J46" i="51" s="1"/>
  <c r="AA19" i="47"/>
  <c r="Y41" i="47"/>
  <c r="U19" i="47"/>
  <c r="O19" i="47"/>
  <c r="M19" i="47"/>
  <c r="K19" i="47"/>
  <c r="I41" i="47"/>
  <c r="AA37" i="47"/>
  <c r="S37" i="47"/>
  <c r="Q37" i="47"/>
  <c r="S40" i="43"/>
  <c r="H40" i="43"/>
  <c r="AA18" i="43"/>
  <c r="AA19" i="43" s="1"/>
  <c r="AA21" i="43"/>
  <c r="W18" i="43"/>
  <c r="W19" i="43" s="1"/>
  <c r="W21" i="43"/>
  <c r="O18" i="43"/>
  <c r="O19" i="43" s="1"/>
  <c r="O21" i="43" s="1"/>
  <c r="M20" i="43"/>
  <c r="K18" i="43"/>
  <c r="K19" i="43" s="1"/>
  <c r="H13" i="41"/>
  <c r="G10" i="41"/>
  <c r="X59" i="47"/>
  <c r="L42" i="47"/>
  <c r="R42" i="47"/>
  <c r="R63" i="47"/>
  <c r="I59" i="47"/>
  <c r="AE63" i="45"/>
  <c r="AE48" i="45"/>
  <c r="V46" i="45"/>
  <c r="V67" i="45"/>
  <c r="V42" i="47"/>
  <c r="V63" i="47"/>
  <c r="N44" i="47"/>
  <c r="I42" i="47"/>
  <c r="I63" i="47"/>
  <c r="Y42" i="47"/>
  <c r="Y63" i="47"/>
  <c r="BB46" i="45"/>
  <c r="BB67" i="45"/>
  <c r="AA41" i="47"/>
  <c r="AA63" i="47" s="1"/>
  <c r="L46" i="51"/>
  <c r="L49" i="51"/>
  <c r="L67" i="51"/>
  <c r="P67" i="51"/>
  <c r="X46" i="51"/>
  <c r="X49" i="51"/>
  <c r="X67" i="51"/>
  <c r="J49" i="51"/>
  <c r="N46" i="51"/>
  <c r="N49" i="51"/>
  <c r="N67" i="51"/>
  <c r="H19" i="41"/>
  <c r="AA42" i="47"/>
  <c r="G7" i="33"/>
  <c r="N75" i="52"/>
  <c r="M75" i="52"/>
  <c r="L56" i="52"/>
  <c r="N49" i="52"/>
  <c r="M49" i="52"/>
  <c r="V48" i="52"/>
  <c r="W48" i="52" s="1"/>
  <c r="V47" i="52"/>
  <c r="W47" i="52" s="1"/>
  <c r="P47" i="52"/>
  <c r="V46" i="52"/>
  <c r="W46" i="52" s="1"/>
  <c r="Q46" i="52"/>
  <c r="P46" i="52"/>
  <c r="Q45" i="52"/>
  <c r="P45" i="52"/>
  <c r="V44" i="52"/>
  <c r="W44" i="52" s="1"/>
  <c r="Q44" i="52"/>
  <c r="P44" i="52"/>
  <c r="V43" i="52"/>
  <c r="W43" i="52" s="1"/>
  <c r="Q43" i="52"/>
  <c r="P43" i="52"/>
  <c r="V42" i="52"/>
  <c r="W42" i="52" s="1"/>
  <c r="P42" i="52"/>
  <c r="P41" i="52"/>
  <c r="P40" i="52"/>
  <c r="V39" i="52"/>
  <c r="W39" i="52" s="1"/>
  <c r="P39" i="52"/>
  <c r="V38" i="52"/>
  <c r="W38" i="52" s="1"/>
  <c r="P38" i="52"/>
  <c r="Q37" i="52"/>
  <c r="P37" i="52"/>
  <c r="Q36" i="52"/>
  <c r="P36" i="52"/>
  <c r="V35" i="52"/>
  <c r="W35" i="52" s="1"/>
  <c r="Q35" i="52"/>
  <c r="P35" i="52"/>
  <c r="V34" i="52"/>
  <c r="W34" i="52" s="1"/>
  <c r="P34" i="52"/>
  <c r="P33" i="52"/>
  <c r="P32" i="52"/>
  <c r="V31" i="52"/>
  <c r="W31" i="52" s="1"/>
  <c r="P31" i="52"/>
  <c r="V30" i="52"/>
  <c r="W30" i="52" s="1"/>
  <c r="P30" i="52"/>
  <c r="Q29" i="52"/>
  <c r="P29" i="52"/>
  <c r="V28" i="52"/>
  <c r="W28" i="52" s="1"/>
  <c r="Q28" i="52"/>
  <c r="P28" i="52"/>
  <c r="V27" i="52"/>
  <c r="W27" i="52" s="1"/>
  <c r="Q27" i="52"/>
  <c r="P27" i="52"/>
  <c r="V26" i="52"/>
  <c r="W26" i="52" s="1"/>
  <c r="P26" i="52"/>
  <c r="P25" i="52"/>
  <c r="P24" i="52"/>
  <c r="V23" i="52"/>
  <c r="W23" i="52" s="1"/>
  <c r="P23" i="52"/>
  <c r="V22" i="52"/>
  <c r="W22" i="52" s="1"/>
  <c r="P22" i="52"/>
  <c r="Q21" i="52"/>
  <c r="P21" i="52"/>
  <c r="Q20" i="52"/>
  <c r="P20" i="52"/>
  <c r="V19" i="52"/>
  <c r="W19" i="52" s="1"/>
  <c r="Q19" i="52"/>
  <c r="P19" i="52"/>
  <c r="V18" i="52"/>
  <c r="W18" i="52" s="1"/>
  <c r="P18" i="52"/>
  <c r="P17" i="52"/>
  <c r="P16" i="52"/>
  <c r="V15" i="52"/>
  <c r="W15" i="52" s="1"/>
  <c r="Q15" i="52"/>
  <c r="P15" i="52"/>
  <c r="V14" i="52"/>
  <c r="W14" i="52" s="1"/>
  <c r="P14" i="52"/>
  <c r="Q13" i="52"/>
  <c r="P13" i="52"/>
  <c r="V12" i="52"/>
  <c r="W12" i="52" s="1"/>
  <c r="Q12" i="52"/>
  <c r="P12" i="52"/>
  <c r="V11" i="52"/>
  <c r="W11" i="52" s="1"/>
  <c r="Q11" i="52"/>
  <c r="P11" i="52"/>
  <c r="V10" i="52"/>
  <c r="W10" i="52" s="1"/>
  <c r="P10" i="52"/>
  <c r="P9" i="52"/>
  <c r="Q8" i="52"/>
  <c r="P8" i="52"/>
  <c r="P7" i="52"/>
  <c r="P2" i="52"/>
  <c r="H16" i="51"/>
  <c r="H17" i="51"/>
  <c r="H21" i="51" s="1"/>
  <c r="N75" i="50"/>
  <c r="M75" i="50"/>
  <c r="N49" i="50"/>
  <c r="M49" i="50"/>
  <c r="Q48" i="50"/>
  <c r="P47" i="50"/>
  <c r="P46" i="50"/>
  <c r="P45" i="50"/>
  <c r="P44" i="50"/>
  <c r="P43" i="50"/>
  <c r="P42" i="50"/>
  <c r="V41" i="50"/>
  <c r="W41" i="50" s="1"/>
  <c r="P41" i="50"/>
  <c r="Q40" i="50"/>
  <c r="P40" i="50"/>
  <c r="P39" i="50"/>
  <c r="P38" i="50"/>
  <c r="P37" i="50"/>
  <c r="P36" i="50"/>
  <c r="P35" i="50"/>
  <c r="P34" i="50"/>
  <c r="P33" i="50"/>
  <c r="Q32" i="50"/>
  <c r="P32" i="50"/>
  <c r="P31" i="50"/>
  <c r="P30" i="50"/>
  <c r="P29" i="50"/>
  <c r="P28" i="50"/>
  <c r="P27" i="50"/>
  <c r="V26" i="50"/>
  <c r="W26" i="50" s="1"/>
  <c r="P26" i="50"/>
  <c r="P25" i="50"/>
  <c r="Q24" i="50"/>
  <c r="P24" i="50"/>
  <c r="P23" i="50"/>
  <c r="P22" i="50"/>
  <c r="Q21" i="50"/>
  <c r="P21" i="50"/>
  <c r="P20" i="50"/>
  <c r="P19" i="50"/>
  <c r="Q18" i="50"/>
  <c r="P18" i="50"/>
  <c r="Q17" i="50"/>
  <c r="P17" i="50"/>
  <c r="Q16" i="50"/>
  <c r="P16" i="50"/>
  <c r="P15" i="50"/>
  <c r="P14" i="50"/>
  <c r="V13" i="50"/>
  <c r="W13" i="50" s="1"/>
  <c r="P13" i="50"/>
  <c r="P12" i="50"/>
  <c r="P11" i="50"/>
  <c r="P10" i="50"/>
  <c r="P9" i="50"/>
  <c r="P8" i="50"/>
  <c r="P7" i="50"/>
  <c r="P2" i="50"/>
  <c r="G44" i="49"/>
  <c r="N75" i="48"/>
  <c r="M75" i="48"/>
  <c r="N49" i="48"/>
  <c r="M49" i="48"/>
  <c r="V48" i="48"/>
  <c r="W48" i="48" s="1"/>
  <c r="Q47" i="48"/>
  <c r="P47" i="48"/>
  <c r="Q46" i="48"/>
  <c r="P46" i="48"/>
  <c r="V45" i="48"/>
  <c r="W45" i="48" s="1"/>
  <c r="Q45" i="48"/>
  <c r="P45" i="48"/>
  <c r="V44" i="48"/>
  <c r="W44" i="48" s="1"/>
  <c r="P44" i="48"/>
  <c r="P43" i="48"/>
  <c r="P42" i="48"/>
  <c r="P41" i="48"/>
  <c r="V40" i="48"/>
  <c r="W40" i="48" s="1"/>
  <c r="P40" i="48"/>
  <c r="Q39" i="48"/>
  <c r="P39" i="48"/>
  <c r="Q38" i="48"/>
  <c r="P38" i="48"/>
  <c r="V37" i="48"/>
  <c r="W37" i="48" s="1"/>
  <c r="Q37" i="48"/>
  <c r="P37" i="48"/>
  <c r="V36" i="48"/>
  <c r="W36" i="48" s="1"/>
  <c r="P36" i="48"/>
  <c r="P35" i="48"/>
  <c r="P34" i="48"/>
  <c r="P33" i="48"/>
  <c r="V32" i="48"/>
  <c r="W32" i="48" s="1"/>
  <c r="P32" i="48"/>
  <c r="Q31" i="48"/>
  <c r="P31" i="48"/>
  <c r="V30" i="48"/>
  <c r="W30" i="48" s="1"/>
  <c r="Q30" i="48"/>
  <c r="P30" i="48"/>
  <c r="V29" i="48"/>
  <c r="W29" i="48" s="1"/>
  <c r="Q29" i="48"/>
  <c r="P29" i="48"/>
  <c r="V28" i="48"/>
  <c r="W28" i="48" s="1"/>
  <c r="P28" i="48"/>
  <c r="V27" i="48"/>
  <c r="W27" i="48" s="1"/>
  <c r="P27" i="48"/>
  <c r="V26" i="48"/>
  <c r="W26" i="48" s="1"/>
  <c r="P26" i="48"/>
  <c r="P25" i="48"/>
  <c r="V24" i="48"/>
  <c r="W24" i="48" s="1"/>
  <c r="P24" i="48"/>
  <c r="Q23" i="48"/>
  <c r="P23" i="48"/>
  <c r="V22" i="48"/>
  <c r="W22" i="48" s="1"/>
  <c r="Q22" i="48"/>
  <c r="P22" i="48"/>
  <c r="Q21" i="48"/>
  <c r="P21" i="48"/>
  <c r="V20" i="48"/>
  <c r="W20" i="48" s="1"/>
  <c r="P20" i="48"/>
  <c r="P19" i="48"/>
  <c r="V18" i="48"/>
  <c r="W18" i="48" s="1"/>
  <c r="P18" i="48"/>
  <c r="P17" i="48"/>
  <c r="V16" i="48"/>
  <c r="W16" i="48" s="1"/>
  <c r="P16" i="48"/>
  <c r="V15" i="48"/>
  <c r="W15" i="48" s="1"/>
  <c r="Q15" i="48"/>
  <c r="P15" i="48"/>
  <c r="V14" i="48"/>
  <c r="W14" i="48" s="1"/>
  <c r="Q14" i="48"/>
  <c r="P14" i="48"/>
  <c r="Q13" i="48"/>
  <c r="P13" i="48"/>
  <c r="V12" i="48"/>
  <c r="W12" i="48" s="1"/>
  <c r="P12" i="48"/>
  <c r="P11" i="48"/>
  <c r="V10" i="48"/>
  <c r="W10" i="48" s="1"/>
  <c r="Q10" i="48"/>
  <c r="P10" i="48"/>
  <c r="V9" i="48"/>
  <c r="W9" i="48" s="1"/>
  <c r="P9" i="48"/>
  <c r="P8" i="48"/>
  <c r="P7" i="48"/>
  <c r="P2" i="48"/>
  <c r="N209" i="44"/>
  <c r="M209" i="44"/>
  <c r="Q208" i="44"/>
  <c r="V107" i="44"/>
  <c r="W107" i="44" s="1"/>
  <c r="P107" i="44"/>
  <c r="V106" i="44"/>
  <c r="W106" i="44" s="1"/>
  <c r="P106" i="44"/>
  <c r="P105" i="44"/>
  <c r="Q104" i="44"/>
  <c r="P104" i="44"/>
  <c r="V103" i="44"/>
  <c r="W103" i="44" s="1"/>
  <c r="P103" i="44"/>
  <c r="V102" i="44"/>
  <c r="W102" i="44" s="1"/>
  <c r="P102" i="44"/>
  <c r="Q101" i="44"/>
  <c r="P101" i="44"/>
  <c r="Q100" i="44"/>
  <c r="P100" i="44"/>
  <c r="V99" i="44"/>
  <c r="W99" i="44" s="1"/>
  <c r="P99" i="44"/>
  <c r="V98" i="44"/>
  <c r="W98" i="44" s="1"/>
  <c r="P98" i="44"/>
  <c r="Q97" i="44"/>
  <c r="P97" i="44"/>
  <c r="Q96" i="44"/>
  <c r="P96" i="44"/>
  <c r="V95" i="44"/>
  <c r="W95" i="44" s="1"/>
  <c r="P95" i="44"/>
  <c r="V94" i="44"/>
  <c r="W94" i="44" s="1"/>
  <c r="P94" i="44"/>
  <c r="Q93" i="44"/>
  <c r="P93" i="44"/>
  <c r="Q92" i="44"/>
  <c r="P92" i="44"/>
  <c r="V91" i="44"/>
  <c r="W91" i="44" s="1"/>
  <c r="P91" i="44"/>
  <c r="V90" i="44"/>
  <c r="P90" i="44"/>
  <c r="Q89" i="44"/>
  <c r="P89" i="44"/>
  <c r="Q88" i="44"/>
  <c r="P88" i="44"/>
  <c r="V87" i="44"/>
  <c r="P87" i="44"/>
  <c r="V86" i="44"/>
  <c r="P86" i="44"/>
  <c r="Q85" i="44"/>
  <c r="P85" i="44"/>
  <c r="Q84" i="44"/>
  <c r="P84" i="44"/>
  <c r="L84" i="44"/>
  <c r="V83" i="44"/>
  <c r="P83" i="44"/>
  <c r="V82" i="44"/>
  <c r="W82" i="44" s="1"/>
  <c r="P82" i="44"/>
  <c r="V81" i="44"/>
  <c r="W81" i="44" s="1"/>
  <c r="Q81" i="44"/>
  <c r="P81" i="44"/>
  <c r="Q80" i="44"/>
  <c r="P80" i="44"/>
  <c r="V79" i="44"/>
  <c r="P79" i="44"/>
  <c r="V78" i="44"/>
  <c r="W78" i="44" s="1"/>
  <c r="P78" i="44"/>
  <c r="Q77" i="44"/>
  <c r="P77" i="44"/>
  <c r="Q76" i="44"/>
  <c r="P76" i="44"/>
  <c r="V75" i="44"/>
  <c r="Q75" i="44"/>
  <c r="P75" i="44"/>
  <c r="V74" i="44"/>
  <c r="W74" i="44" s="1"/>
  <c r="P74" i="44"/>
  <c r="P73" i="44"/>
  <c r="Q72" i="44"/>
  <c r="P72" i="44"/>
  <c r="V71" i="44"/>
  <c r="W71" i="44" s="1"/>
  <c r="P71" i="44"/>
  <c r="V70" i="44"/>
  <c r="W70" i="44" s="1"/>
  <c r="P70" i="44"/>
  <c r="V69" i="44"/>
  <c r="W69" i="44" s="1"/>
  <c r="Q69" i="44"/>
  <c r="P69" i="44"/>
  <c r="Q68" i="44"/>
  <c r="P68" i="44"/>
  <c r="V67" i="44"/>
  <c r="W67" i="44" s="1"/>
  <c r="Q67" i="44"/>
  <c r="P67" i="44"/>
  <c r="V66" i="44"/>
  <c r="W66" i="44" s="1"/>
  <c r="P66" i="44"/>
  <c r="P65" i="44"/>
  <c r="Q64" i="44"/>
  <c r="P64" i="44"/>
  <c r="V63" i="44"/>
  <c r="W63" i="44" s="1"/>
  <c r="P63" i="44"/>
  <c r="V62" i="44"/>
  <c r="P62" i="44"/>
  <c r="V61" i="44"/>
  <c r="W61" i="44" s="1"/>
  <c r="Q61" i="44"/>
  <c r="P61" i="44"/>
  <c r="Q60" i="44"/>
  <c r="P60" i="44"/>
  <c r="L60" i="44"/>
  <c r="V59" i="44"/>
  <c r="W59" i="44" s="1"/>
  <c r="Q59" i="44"/>
  <c r="P59" i="44"/>
  <c r="V58" i="44"/>
  <c r="W58" i="44" s="1"/>
  <c r="P58" i="44"/>
  <c r="P57" i="44"/>
  <c r="Q56" i="44"/>
  <c r="P56" i="44"/>
  <c r="V55" i="44"/>
  <c r="P55" i="44"/>
  <c r="V54" i="44"/>
  <c r="W54" i="44" s="1"/>
  <c r="P54" i="44"/>
  <c r="Q53" i="44"/>
  <c r="P53" i="44"/>
  <c r="Q52" i="44"/>
  <c r="P52" i="44"/>
  <c r="L52" i="44"/>
  <c r="V51" i="44"/>
  <c r="Q51" i="44"/>
  <c r="P51" i="44"/>
  <c r="V50" i="44"/>
  <c r="W50" i="44" s="1"/>
  <c r="P50" i="44"/>
  <c r="P49" i="44"/>
  <c r="Q48" i="44"/>
  <c r="P48" i="44"/>
  <c r="V47" i="44"/>
  <c r="W47" i="44" s="1"/>
  <c r="P47" i="44"/>
  <c r="V46" i="44"/>
  <c r="P46" i="44"/>
  <c r="V45" i="44"/>
  <c r="W45" i="44" s="1"/>
  <c r="Q45" i="44"/>
  <c r="P45" i="44"/>
  <c r="Q44" i="44"/>
  <c r="P44" i="44"/>
  <c r="V43" i="44"/>
  <c r="W43" i="44" s="1"/>
  <c r="Q43" i="44"/>
  <c r="P43" i="44"/>
  <c r="V42" i="44"/>
  <c r="W42" i="44" s="1"/>
  <c r="P42" i="44"/>
  <c r="P41" i="44"/>
  <c r="Q40" i="44"/>
  <c r="P40" i="44"/>
  <c r="V39" i="44"/>
  <c r="W39" i="44" s="1"/>
  <c r="P39" i="44"/>
  <c r="V38" i="44"/>
  <c r="W38" i="44" s="1"/>
  <c r="P38" i="44"/>
  <c r="Q37" i="44"/>
  <c r="P37" i="44"/>
  <c r="Q36" i="44"/>
  <c r="P36" i="44"/>
  <c r="L36" i="44"/>
  <c r="V35" i="44"/>
  <c r="W35" i="44" s="1"/>
  <c r="Q35" i="44"/>
  <c r="P35" i="44"/>
  <c r="V34" i="44"/>
  <c r="W34" i="44" s="1"/>
  <c r="P34" i="44"/>
  <c r="V33" i="44"/>
  <c r="W33" i="44" s="1"/>
  <c r="P33" i="44"/>
  <c r="Q32" i="44"/>
  <c r="P32" i="44"/>
  <c r="V31" i="44"/>
  <c r="P31" i="44"/>
  <c r="V30" i="44"/>
  <c r="W30" i="44" s="1"/>
  <c r="P30" i="44"/>
  <c r="Q29" i="44"/>
  <c r="P29" i="44"/>
  <c r="Q28" i="44"/>
  <c r="P28" i="44"/>
  <c r="V27" i="44"/>
  <c r="W27" i="44" s="1"/>
  <c r="Q27" i="44"/>
  <c r="P27" i="44"/>
  <c r="V26" i="44"/>
  <c r="P26" i="44"/>
  <c r="V25" i="44"/>
  <c r="W25" i="44" s="1"/>
  <c r="Q25" i="44"/>
  <c r="P25" i="44"/>
  <c r="Q24" i="44"/>
  <c r="P24" i="44"/>
  <c r="V23" i="44"/>
  <c r="W23" i="44" s="1"/>
  <c r="P23" i="44"/>
  <c r="V22" i="44"/>
  <c r="W22" i="44" s="1"/>
  <c r="P22" i="44"/>
  <c r="Q21" i="44"/>
  <c r="P21" i="44"/>
  <c r="Q20" i="44"/>
  <c r="P20" i="44"/>
  <c r="V19" i="44"/>
  <c r="W19" i="44" s="1"/>
  <c r="Q19" i="44"/>
  <c r="P19" i="44"/>
  <c r="V18" i="44"/>
  <c r="W18" i="44" s="1"/>
  <c r="P18" i="44"/>
  <c r="Q17" i="44"/>
  <c r="P17" i="44"/>
  <c r="Q16" i="44"/>
  <c r="P16" i="44"/>
  <c r="V15" i="44"/>
  <c r="W15" i="44" s="1"/>
  <c r="P15" i="44"/>
  <c r="V14" i="44"/>
  <c r="W14" i="44" s="1"/>
  <c r="P14" i="44"/>
  <c r="Q13" i="44"/>
  <c r="P13" i="44"/>
  <c r="Q12" i="44"/>
  <c r="P12" i="44"/>
  <c r="V11" i="44"/>
  <c r="W11" i="44" s="1"/>
  <c r="Q11" i="44"/>
  <c r="P11" i="44"/>
  <c r="V10" i="44"/>
  <c r="W10" i="44" s="1"/>
  <c r="P10" i="44"/>
  <c r="P9" i="44"/>
  <c r="P8" i="44"/>
  <c r="P7" i="44"/>
  <c r="P2" i="44"/>
  <c r="P2" i="40"/>
  <c r="V47" i="46"/>
  <c r="W47" i="46" s="1"/>
  <c r="P47" i="46"/>
  <c r="P46" i="46"/>
  <c r="V45" i="46"/>
  <c r="W45" i="46" s="1"/>
  <c r="P45" i="46"/>
  <c r="V44" i="46"/>
  <c r="W44" i="46" s="1"/>
  <c r="P44" i="46"/>
  <c r="V43" i="46"/>
  <c r="Q43" i="46"/>
  <c r="P43" i="46"/>
  <c r="Q42" i="46"/>
  <c r="P42" i="46"/>
  <c r="V41" i="46"/>
  <c r="W41" i="46" s="1"/>
  <c r="Q41" i="46"/>
  <c r="P41" i="46"/>
  <c r="V40" i="46"/>
  <c r="W40" i="46" s="1"/>
  <c r="Q40" i="46"/>
  <c r="P40" i="46"/>
  <c r="V39" i="46"/>
  <c r="W39" i="46" s="1"/>
  <c r="P39" i="46"/>
  <c r="P38" i="46"/>
  <c r="V37" i="46"/>
  <c r="W37" i="46" s="1"/>
  <c r="P37" i="46"/>
  <c r="V36" i="46"/>
  <c r="W36" i="46" s="1"/>
  <c r="P36" i="46"/>
  <c r="V35" i="46"/>
  <c r="W35" i="46" s="1"/>
  <c r="Q35" i="46"/>
  <c r="P35" i="46"/>
  <c r="Q34" i="46"/>
  <c r="P34" i="46"/>
  <c r="V33" i="46"/>
  <c r="W33" i="46" s="1"/>
  <c r="Q33" i="46"/>
  <c r="P33" i="46"/>
  <c r="V32" i="46"/>
  <c r="W32" i="46" s="1"/>
  <c r="Q32" i="46"/>
  <c r="P32" i="46"/>
  <c r="V31" i="46"/>
  <c r="P31" i="46"/>
  <c r="P30" i="46"/>
  <c r="V29" i="46"/>
  <c r="P29" i="46"/>
  <c r="V28" i="46"/>
  <c r="W28" i="46" s="1"/>
  <c r="P28" i="46"/>
  <c r="V27" i="46"/>
  <c r="Q27" i="46"/>
  <c r="P27" i="46"/>
  <c r="Q26" i="46"/>
  <c r="P26" i="46"/>
  <c r="V25" i="46"/>
  <c r="W25" i="46" s="1"/>
  <c r="Q25" i="46"/>
  <c r="P25" i="46"/>
  <c r="V24" i="46"/>
  <c r="Q24" i="46"/>
  <c r="P24" i="46"/>
  <c r="V23" i="46"/>
  <c r="W23" i="46" s="1"/>
  <c r="P23" i="46"/>
  <c r="P22" i="46"/>
  <c r="V21" i="46"/>
  <c r="P21" i="46"/>
  <c r="V20" i="46"/>
  <c r="W20" i="46" s="1"/>
  <c r="P20" i="46"/>
  <c r="V19" i="46"/>
  <c r="W19" i="46" s="1"/>
  <c r="Q19" i="46"/>
  <c r="P19" i="46"/>
  <c r="Q18" i="46"/>
  <c r="P18" i="46"/>
  <c r="V17" i="46"/>
  <c r="W17" i="46" s="1"/>
  <c r="Q17" i="46"/>
  <c r="P17" i="46"/>
  <c r="V16" i="46"/>
  <c r="W16" i="46" s="1"/>
  <c r="Q16" i="46"/>
  <c r="P16" i="46"/>
  <c r="V15" i="46"/>
  <c r="W15" i="46" s="1"/>
  <c r="Q15" i="46"/>
  <c r="P15" i="46"/>
  <c r="P14" i="46"/>
  <c r="V13" i="46"/>
  <c r="W13" i="46" s="1"/>
  <c r="P13" i="46"/>
  <c r="V12" i="46"/>
  <c r="W12" i="46" s="1"/>
  <c r="P12" i="46"/>
  <c r="V11" i="46"/>
  <c r="W11" i="46" s="1"/>
  <c r="Q11" i="46"/>
  <c r="P11" i="46"/>
  <c r="Q10" i="46"/>
  <c r="P10" i="46"/>
  <c r="V9" i="46"/>
  <c r="W9" i="46" s="1"/>
  <c r="Q9" i="46"/>
  <c r="P9" i="46"/>
  <c r="V8" i="46"/>
  <c r="W8" i="46" s="1"/>
  <c r="Q8" i="46"/>
  <c r="P8" i="46"/>
  <c r="P7" i="46"/>
  <c r="P2" i="46"/>
  <c r="W46" i="44"/>
  <c r="W62" i="44"/>
  <c r="W86" i="44"/>
  <c r="W90" i="44"/>
  <c r="L16" i="44"/>
  <c r="W26" i="44"/>
  <c r="W31" i="44"/>
  <c r="W51" i="44"/>
  <c r="W55" i="44"/>
  <c r="W75" i="44"/>
  <c r="W79" i="44"/>
  <c r="W83" i="44"/>
  <c r="W87" i="44"/>
  <c r="W21" i="46"/>
  <c r="W24" i="46"/>
  <c r="W27" i="46"/>
  <c r="W29" i="46"/>
  <c r="W31" i="46"/>
  <c r="W43" i="46"/>
  <c r="M109" i="42"/>
  <c r="Q47" i="42"/>
  <c r="P47" i="42"/>
  <c r="V46" i="42"/>
  <c r="W46" i="42" s="1"/>
  <c r="P46" i="42"/>
  <c r="P45" i="42"/>
  <c r="Q44" i="42"/>
  <c r="P44" i="42"/>
  <c r="Q43" i="42"/>
  <c r="P43" i="42"/>
  <c r="V42" i="42"/>
  <c r="W42" i="42" s="1"/>
  <c r="P42" i="42"/>
  <c r="P41" i="42"/>
  <c r="P40" i="42"/>
  <c r="P39" i="42"/>
  <c r="V38" i="42"/>
  <c r="W38" i="42" s="1"/>
  <c r="P38" i="42"/>
  <c r="P37" i="42"/>
  <c r="V36" i="42"/>
  <c r="W36" i="42" s="1"/>
  <c r="Q36" i="42"/>
  <c r="P36" i="42"/>
  <c r="Q35" i="42"/>
  <c r="P35" i="42"/>
  <c r="V34" i="42"/>
  <c r="W34" i="42" s="1"/>
  <c r="P34" i="42"/>
  <c r="P33" i="42"/>
  <c r="P32" i="42"/>
  <c r="Q31" i="42"/>
  <c r="P31" i="42"/>
  <c r="V30" i="42"/>
  <c r="W30" i="42" s="1"/>
  <c r="P30" i="42"/>
  <c r="P29" i="42"/>
  <c r="Q28" i="42"/>
  <c r="P28" i="42"/>
  <c r="Q27" i="42"/>
  <c r="P27" i="42"/>
  <c r="V26" i="42"/>
  <c r="W26" i="42" s="1"/>
  <c r="P26" i="42"/>
  <c r="P25" i="42"/>
  <c r="P24" i="42"/>
  <c r="P23" i="42"/>
  <c r="V22" i="42"/>
  <c r="W22" i="42" s="1"/>
  <c r="P22" i="42"/>
  <c r="P21" i="42"/>
  <c r="V20" i="42"/>
  <c r="W20" i="42" s="1"/>
  <c r="Q20" i="42"/>
  <c r="P20" i="42"/>
  <c r="Q19" i="42"/>
  <c r="P19" i="42"/>
  <c r="V18" i="42"/>
  <c r="W18" i="42" s="1"/>
  <c r="P18" i="42"/>
  <c r="P17" i="42"/>
  <c r="P16" i="42"/>
  <c r="Q15" i="42"/>
  <c r="P15" i="42"/>
  <c r="V14" i="42"/>
  <c r="W14" i="42" s="1"/>
  <c r="Q14" i="42"/>
  <c r="P14" i="42"/>
  <c r="P13" i="42"/>
  <c r="Q12" i="42"/>
  <c r="P12" i="42"/>
  <c r="Q11" i="42"/>
  <c r="P11" i="42"/>
  <c r="V10" i="42"/>
  <c r="W10" i="42" s="1"/>
  <c r="P10" i="42"/>
  <c r="P9" i="42"/>
  <c r="P8" i="42"/>
  <c r="P7" i="42"/>
  <c r="P2" i="42"/>
  <c r="L94" i="38"/>
  <c r="L92" i="38"/>
  <c r="L91" i="38"/>
  <c r="L90" i="38"/>
  <c r="L89" i="38"/>
  <c r="L87" i="38"/>
  <c r="L86" i="38"/>
  <c r="L85" i="38"/>
  <c r="L81" i="38"/>
  <c r="L80" i="38"/>
  <c r="L79" i="38"/>
  <c r="L78" i="38"/>
  <c r="L77" i="38"/>
  <c r="L76" i="38"/>
  <c r="L73" i="38"/>
  <c r="L72" i="38"/>
  <c r="L68" i="38"/>
  <c r="L67" i="38"/>
  <c r="L65" i="38"/>
  <c r="L64" i="38"/>
  <c r="L63" i="38"/>
  <c r="L62" i="38"/>
  <c r="L61" i="38"/>
  <c r="L60" i="38"/>
  <c r="L55" i="38"/>
  <c r="L54" i="38"/>
  <c r="L52" i="38"/>
  <c r="L51" i="38"/>
  <c r="L50" i="38"/>
  <c r="L49" i="38"/>
  <c r="L48" i="38"/>
  <c r="L42" i="38"/>
  <c r="L41" i="38"/>
  <c r="L40" i="38"/>
  <c r="L39" i="38"/>
  <c r="L38" i="38"/>
  <c r="L35" i="38"/>
  <c r="L34" i="38"/>
  <c r="L29" i="38"/>
  <c r="L28" i="38"/>
  <c r="L27" i="38"/>
  <c r="L26" i="38"/>
  <c r="L25" i="38"/>
  <c r="L24" i="38"/>
  <c r="L22" i="38"/>
  <c r="L21" i="38"/>
  <c r="L16" i="38"/>
  <c r="L15" i="38"/>
  <c r="L14" i="38"/>
  <c r="L13" i="38"/>
  <c r="L11" i="38"/>
  <c r="L8" i="38"/>
  <c r="N438" i="37"/>
  <c r="N437" i="37"/>
  <c r="N436" i="37"/>
  <c r="N434" i="37"/>
  <c r="N432" i="37"/>
  <c r="N431" i="37"/>
  <c r="N416" i="37"/>
  <c r="N415" i="37"/>
  <c r="N414" i="37"/>
  <c r="N410" i="37"/>
  <c r="N409" i="37"/>
  <c r="N408" i="37"/>
  <c r="N392" i="37"/>
  <c r="N391" i="37"/>
  <c r="N390" i="37"/>
  <c r="N389" i="37"/>
  <c r="N388" i="37"/>
  <c r="N386" i="37"/>
  <c r="N383" i="37"/>
  <c r="N369" i="37"/>
  <c r="N367" i="37"/>
  <c r="N366" i="37"/>
  <c r="N364" i="37"/>
  <c r="N363" i="37"/>
  <c r="N362" i="37"/>
  <c r="N360" i="37"/>
  <c r="V508" i="40"/>
  <c r="W508" i="40" s="1"/>
  <c r="V12" i="40"/>
  <c r="W12" i="40" s="1"/>
  <c r="V16" i="40"/>
  <c r="V20" i="40"/>
  <c r="W20" i="40" s="1"/>
  <c r="V24" i="40"/>
  <c r="W24" i="40" s="1"/>
  <c r="V28" i="40"/>
  <c r="V31" i="40"/>
  <c r="W31" i="40" s="1"/>
  <c r="V32" i="40"/>
  <c r="W32" i="40" s="1"/>
  <c r="V36" i="40"/>
  <c r="W36" i="40" s="1"/>
  <c r="V40" i="40"/>
  <c r="W40" i="40" s="1"/>
  <c r="V44" i="40"/>
  <c r="W44" i="40" s="1"/>
  <c r="V48" i="40"/>
  <c r="V52" i="40"/>
  <c r="W52" i="40" s="1"/>
  <c r="V55" i="40"/>
  <c r="W55" i="40" s="1"/>
  <c r="V56" i="40"/>
  <c r="W56" i="40" s="1"/>
  <c r="V60" i="40"/>
  <c r="V64" i="40"/>
  <c r="W64" i="40" s="1"/>
  <c r="V68" i="40"/>
  <c r="W68" i="40" s="1"/>
  <c r="V72" i="40"/>
  <c r="V76" i="40"/>
  <c r="W76" i="40" s="1"/>
  <c r="V80" i="40"/>
  <c r="W80" i="40" s="1"/>
  <c r="V84" i="40"/>
  <c r="W84" i="40" s="1"/>
  <c r="V88" i="40"/>
  <c r="V92" i="40"/>
  <c r="V96" i="40"/>
  <c r="W96" i="40" s="1"/>
  <c r="V100" i="40"/>
  <c r="W100" i="40" s="1"/>
  <c r="B8" i="55"/>
  <c r="B12" i="55" s="1"/>
  <c r="B16" i="55" s="1"/>
  <c r="B20" i="55" s="1"/>
  <c r="B24" i="55" s="1"/>
  <c r="B28" i="55" s="1"/>
  <c r="B32" i="55" s="1"/>
  <c r="B36" i="55" s="1"/>
  <c r="B40" i="55" s="1"/>
  <c r="B44" i="55" s="1"/>
  <c r="B48" i="55" s="1"/>
  <c r="B52" i="55" s="1"/>
  <c r="B54" i="55" s="1"/>
  <c r="B56" i="55" s="1"/>
  <c r="B60" i="55" s="1"/>
  <c r="N109" i="42"/>
  <c r="H53" i="53"/>
  <c r="H52" i="53"/>
  <c r="H54" i="53" s="1"/>
  <c r="B6" i="53"/>
  <c r="B7" i="53" s="1"/>
  <c r="B8" i="53" s="1"/>
  <c r="B9" i="53" s="1"/>
  <c r="B12" i="53" s="1"/>
  <c r="B17" i="53" s="1"/>
  <c r="B18" i="53" s="1"/>
  <c r="B22" i="53" s="1"/>
  <c r="B23" i="53" s="1"/>
  <c r="B24" i="53" s="1"/>
  <c r="B25" i="53" s="1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33" i="53" s="1"/>
  <c r="H35" i="53" s="1"/>
  <c r="H15" i="53"/>
  <c r="H16" i="53" s="1"/>
  <c r="H59" i="45"/>
  <c r="H58" i="45"/>
  <c r="H60" i="45"/>
  <c r="H55" i="47"/>
  <c r="H54" i="47"/>
  <c r="H56" i="47" s="1"/>
  <c r="H59" i="51"/>
  <c r="H61" i="51" s="1"/>
  <c r="H62" i="51" s="1"/>
  <c r="H58" i="51"/>
  <c r="H60" i="51" s="1"/>
  <c r="H36" i="51"/>
  <c r="H37" i="51" s="1"/>
  <c r="H41" i="51" s="1"/>
  <c r="B6" i="51"/>
  <c r="B7" i="51"/>
  <c r="B8" i="51" s="1"/>
  <c r="B9" i="51" s="1"/>
  <c r="B13" i="51" s="1"/>
  <c r="B18" i="51" s="1"/>
  <c r="B19" i="51" s="1"/>
  <c r="B20" i="51" s="1"/>
  <c r="B21" i="51" s="1"/>
  <c r="B25" i="51"/>
  <c r="B26" i="51" s="1"/>
  <c r="B27" i="51" s="1"/>
  <c r="B28" i="51" s="1"/>
  <c r="B29" i="51" s="1"/>
  <c r="B33" i="51" s="1"/>
  <c r="B38" i="51" s="1"/>
  <c r="B39" i="51" s="1"/>
  <c r="B40" i="51" s="1"/>
  <c r="B41" i="51" s="1"/>
  <c r="B45" i="51" s="1"/>
  <c r="B46" i="51" s="1"/>
  <c r="B47" i="51" s="1"/>
  <c r="B48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H62" i="53"/>
  <c r="S9" i="39"/>
  <c r="G46" i="49"/>
  <c r="S8" i="39"/>
  <c r="G38" i="49"/>
  <c r="B35" i="49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86" i="35"/>
  <c r="C86" i="35" s="1"/>
  <c r="N15" i="49" s="1"/>
  <c r="B6" i="47"/>
  <c r="B7" i="47" s="1"/>
  <c r="B9" i="47" s="1"/>
  <c r="B10" i="47" s="1"/>
  <c r="B13" i="47" s="1"/>
  <c r="B18" i="47" s="1"/>
  <c r="B19" i="47" s="1"/>
  <c r="B23" i="47" s="1"/>
  <c r="B24" i="47" s="1"/>
  <c r="B25" i="47" s="1"/>
  <c r="B27" i="47" s="1"/>
  <c r="B28" i="47" s="1"/>
  <c r="B31" i="47" s="1"/>
  <c r="B36" i="47" s="1"/>
  <c r="B37" i="47" s="1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/>
  <c r="B7" i="45" s="1"/>
  <c r="B9" i="45" s="1"/>
  <c r="B10" i="45" s="1"/>
  <c r="B11" i="45" s="1"/>
  <c r="B12" i="45" s="1"/>
  <c r="B15" i="45" s="1"/>
  <c r="B20" i="45" s="1"/>
  <c r="B21" i="45" s="1"/>
  <c r="B25" i="45" s="1"/>
  <c r="B26" i="45" s="1"/>
  <c r="B28" i="45" s="1"/>
  <c r="B29" i="45" s="1"/>
  <c r="B30" i="45" s="1"/>
  <c r="B31" i="45" s="1"/>
  <c r="B35" i="45" s="1"/>
  <c r="H59" i="43"/>
  <c r="H58" i="43"/>
  <c r="H60" i="43" s="1"/>
  <c r="H57" i="43"/>
  <c r="B6" i="43"/>
  <c r="B7" i="43" s="1"/>
  <c r="B8" i="43" s="1"/>
  <c r="B9" i="43" s="1"/>
  <c r="B10" i="43" s="1"/>
  <c r="B12" i="43" s="1"/>
  <c r="B15" i="43" s="1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 s="1"/>
  <c r="B41" i="43" s="1"/>
  <c r="B45" i="43" s="1"/>
  <c r="B46" i="43" s="1"/>
  <c r="B47" i="43" s="1"/>
  <c r="B48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B39" i="45"/>
  <c r="B40" i="45"/>
  <c r="B41" i="45" s="1"/>
  <c r="B45" i="45" s="1"/>
  <c r="B46" i="45" s="1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O113" i="37"/>
  <c r="N112" i="37"/>
  <c r="N111" i="37"/>
  <c r="N109" i="37"/>
  <c r="N107" i="37"/>
  <c r="N106" i="37"/>
  <c r="N105" i="37"/>
  <c r="N104" i="37"/>
  <c r="N103" i="37"/>
  <c r="N101" i="37"/>
  <c r="N99" i="37"/>
  <c r="N98" i="37"/>
  <c r="N96" i="37"/>
  <c r="N95" i="37"/>
  <c r="N94" i="37"/>
  <c r="N93" i="37"/>
  <c r="N90" i="37"/>
  <c r="N89" i="37"/>
  <c r="N88" i="37"/>
  <c r="N87" i="37"/>
  <c r="N86" i="37"/>
  <c r="N85" i="37"/>
  <c r="N19" i="37"/>
  <c r="N20" i="37"/>
  <c r="N21" i="37"/>
  <c r="N22" i="37"/>
  <c r="N23" i="37"/>
  <c r="N25" i="37"/>
  <c r="N26" i="37"/>
  <c r="N27" i="37"/>
  <c r="N28" i="37"/>
  <c r="N31" i="37"/>
  <c r="N32" i="37"/>
  <c r="N33" i="37"/>
  <c r="N34" i="37"/>
  <c r="N36" i="37"/>
  <c r="N38" i="37"/>
  <c r="N39" i="37"/>
  <c r="N41" i="37"/>
  <c r="N42" i="37"/>
  <c r="N44" i="37"/>
  <c r="N45" i="37"/>
  <c r="N46" i="37"/>
  <c r="N47" i="37"/>
  <c r="N49" i="37"/>
  <c r="N51" i="37"/>
  <c r="N52" i="37"/>
  <c r="N54" i="37"/>
  <c r="N55" i="37"/>
  <c r="N57" i="37"/>
  <c r="N58" i="37"/>
  <c r="N59" i="37"/>
  <c r="Q78" i="40"/>
  <c r="Q81" i="40"/>
  <c r="Q82" i="40"/>
  <c r="Q84" i="40"/>
  <c r="Q86" i="40"/>
  <c r="Q89" i="40"/>
  <c r="Q90" i="40"/>
  <c r="Q92" i="40"/>
  <c r="Q94" i="40"/>
  <c r="Q96" i="40"/>
  <c r="Q97" i="40"/>
  <c r="Q98" i="40"/>
  <c r="Q100" i="40"/>
  <c r="Q102" i="40"/>
  <c r="Q76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77" i="40"/>
  <c r="Q9" i="40"/>
  <c r="Q10" i="40"/>
  <c r="Q12" i="40"/>
  <c r="Q14" i="40"/>
  <c r="Q17" i="40"/>
  <c r="Q18" i="40"/>
  <c r="Q20" i="40"/>
  <c r="Q22" i="40"/>
  <c r="Q25" i="40"/>
  <c r="Q26" i="40"/>
  <c r="Q28" i="40"/>
  <c r="Q30" i="40"/>
  <c r="Q33" i="40"/>
  <c r="Q34" i="40"/>
  <c r="Q36" i="40"/>
  <c r="Q38" i="40"/>
  <c r="Q41" i="40"/>
  <c r="Q42" i="40"/>
  <c r="Q44" i="40"/>
  <c r="Q46" i="40"/>
  <c r="Q49" i="40"/>
  <c r="Q50" i="40"/>
  <c r="Q52" i="40"/>
  <c r="Q54" i="40"/>
  <c r="Q57" i="40"/>
  <c r="Q58" i="40"/>
  <c r="Q60" i="40"/>
  <c r="Q62" i="40"/>
  <c r="Q65" i="40"/>
  <c r="Q66" i="40"/>
  <c r="Q68" i="40"/>
  <c r="Q70" i="40"/>
  <c r="Q73" i="40"/>
  <c r="Q74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 s="1"/>
  <c r="H56" i="41"/>
  <c r="H58" i="41"/>
  <c r="B6" i="41"/>
  <c r="B8" i="41" s="1"/>
  <c r="B10" i="41" s="1"/>
  <c r="B11" i="41" s="1"/>
  <c r="B14" i="41" s="1"/>
  <c r="B19" i="41" s="1"/>
  <c r="B20" i="41" s="1"/>
  <c r="B24" i="41" s="1"/>
  <c r="B25" i="41" s="1"/>
  <c r="B27" i="41" s="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5" i="37"/>
  <c r="N313" i="37"/>
  <c r="N311" i="37"/>
  <c r="N308" i="37"/>
  <c r="N307" i="37"/>
  <c r="N305" i="37"/>
  <c r="N304" i="37"/>
  <c r="N299" i="37"/>
  <c r="O294" i="37"/>
  <c r="N292" i="37"/>
  <c r="N289" i="37"/>
  <c r="N288" i="37"/>
  <c r="N287" i="37"/>
  <c r="N286" i="37"/>
  <c r="N285" i="37"/>
  <c r="N284" i="37"/>
  <c r="O269" i="37"/>
  <c r="N268" i="37"/>
  <c r="N267" i="37"/>
  <c r="N263" i="37"/>
  <c r="N261" i="37"/>
  <c r="N257" i="37"/>
  <c r="N255" i="37"/>
  <c r="N253" i="37"/>
  <c r="N252" i="37"/>
  <c r="N251" i="37"/>
  <c r="N249" i="37"/>
  <c r="N248" i="37"/>
  <c r="N247" i="37"/>
  <c r="N245" i="37"/>
  <c r="N243" i="37"/>
  <c r="N241" i="37"/>
  <c r="N239" i="37"/>
  <c r="N237" i="37"/>
  <c r="N236" i="37"/>
  <c r="N235" i="37"/>
  <c r="N232" i="37"/>
  <c r="N229" i="37"/>
  <c r="O216" i="37"/>
  <c r="N214" i="37"/>
  <c r="N213" i="37"/>
  <c r="N211" i="37"/>
  <c r="N208" i="37"/>
  <c r="N206" i="37"/>
  <c r="N205" i="37"/>
  <c r="N203" i="37"/>
  <c r="N198" i="37"/>
  <c r="N197" i="37"/>
  <c r="N194" i="37"/>
  <c r="N190" i="37"/>
  <c r="N189" i="37"/>
  <c r="N187" i="37"/>
  <c r="N186" i="37"/>
  <c r="N184" i="37"/>
  <c r="N182" i="37"/>
  <c r="N181" i="37"/>
  <c r="N179" i="37"/>
  <c r="N176" i="37"/>
  <c r="O161" i="37"/>
  <c r="N160" i="37"/>
  <c r="N159" i="37"/>
  <c r="N158" i="37"/>
  <c r="N157" i="37"/>
  <c r="N153" i="37"/>
  <c r="N152" i="37"/>
  <c r="N151" i="37"/>
  <c r="O138" i="37"/>
  <c r="N131" i="37"/>
  <c r="N133" i="37"/>
  <c r="N134" i="37"/>
  <c r="N136" i="37"/>
  <c r="N73" i="37"/>
  <c r="N74" i="37"/>
  <c r="N75" i="37"/>
  <c r="N77" i="37"/>
  <c r="N79" i="37"/>
  <c r="N80" i="37"/>
  <c r="N81" i="37"/>
  <c r="N82" i="37"/>
  <c r="O60" i="37"/>
  <c r="O114" i="37" s="1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H55" i="53" s="1"/>
  <c r="G24" i="53"/>
  <c r="G23" i="53"/>
  <c r="G8" i="53"/>
  <c r="G7" i="53"/>
  <c r="G6" i="53"/>
  <c r="G27" i="51"/>
  <c r="G26" i="51"/>
  <c r="G8" i="51"/>
  <c r="G7" i="51"/>
  <c r="G6" i="51"/>
  <c r="G35" i="49"/>
  <c r="G39" i="49" s="1"/>
  <c r="G40" i="49" s="1"/>
  <c r="G42" i="49" s="1"/>
  <c r="G41" i="49"/>
  <c r="G45" i="49"/>
  <c r="I3" i="49"/>
  <c r="H53" i="47"/>
  <c r="H34" i="47"/>
  <c r="H35" i="47" s="1"/>
  <c r="H37" i="47" s="1"/>
  <c r="H57" i="45"/>
  <c r="H9" i="43"/>
  <c r="H11" i="43" s="1"/>
  <c r="H36" i="41"/>
  <c r="M535" i="40"/>
  <c r="N509" i="40"/>
  <c r="M509" i="40"/>
  <c r="P16" i="40"/>
  <c r="P15" i="40"/>
  <c r="P14" i="40"/>
  <c r="P13" i="40"/>
  <c r="P12" i="40"/>
  <c r="P11" i="40"/>
  <c r="P10" i="40"/>
  <c r="P9" i="40"/>
  <c r="Q8" i="40"/>
  <c r="P8" i="40"/>
  <c r="P7" i="40"/>
  <c r="M95" i="38"/>
  <c r="M85" i="52"/>
  <c r="M82" i="38"/>
  <c r="M85" i="50" s="1"/>
  <c r="M69" i="38"/>
  <c r="M85" i="48"/>
  <c r="M56" i="38"/>
  <c r="M145" i="46" s="1"/>
  <c r="L46" i="38"/>
  <c r="M43" i="38"/>
  <c r="M245" i="44" s="1"/>
  <c r="L33" i="38"/>
  <c r="M30" i="38"/>
  <c r="M145" i="42"/>
  <c r="M17" i="38"/>
  <c r="M545" i="40" s="1"/>
  <c r="L7" i="38"/>
  <c r="O441" i="37"/>
  <c r="N430" i="37"/>
  <c r="N428" i="37"/>
  <c r="N426" i="37"/>
  <c r="N424" i="37"/>
  <c r="N422" i="37"/>
  <c r="N421" i="37"/>
  <c r="O418" i="37"/>
  <c r="N407" i="37"/>
  <c r="N406" i="37"/>
  <c r="N405" i="37"/>
  <c r="N404" i="37"/>
  <c r="N403" i="37"/>
  <c r="N402" i="37"/>
  <c r="N401" i="37"/>
  <c r="N400" i="37"/>
  <c r="N398" i="37"/>
  <c r="O393" i="37"/>
  <c r="N382" i="37"/>
  <c r="N381" i="37"/>
  <c r="N378" i="37"/>
  <c r="N377" i="37"/>
  <c r="N374" i="37"/>
  <c r="N373" i="37"/>
  <c r="O370" i="37"/>
  <c r="N358" i="37"/>
  <c r="N356" i="37"/>
  <c r="N354" i="37"/>
  <c r="N353" i="37"/>
  <c r="N352" i="37"/>
  <c r="N350" i="37"/>
  <c r="O345" i="37"/>
  <c r="N344" i="37"/>
  <c r="N343" i="37"/>
  <c r="N339" i="37"/>
  <c r="N337" i="37"/>
  <c r="N335" i="37"/>
  <c r="O332" i="37"/>
  <c r="N330" i="37"/>
  <c r="N329" i="37"/>
  <c r="N328" i="37"/>
  <c r="N325" i="37"/>
  <c r="N324" i="37"/>
  <c r="N322" i="37"/>
  <c r="N281" i="37"/>
  <c r="N280" i="37"/>
  <c r="N279" i="37"/>
  <c r="N278" i="37"/>
  <c r="N276" i="37"/>
  <c r="N274" i="37"/>
  <c r="N227" i="37"/>
  <c r="N225" i="37"/>
  <c r="N224" i="37"/>
  <c r="N221" i="37"/>
  <c r="N219" i="37"/>
  <c r="N173" i="37"/>
  <c r="N171" i="37"/>
  <c r="N166" i="37"/>
  <c r="N149" i="37"/>
  <c r="N147" i="37"/>
  <c r="N145" i="37"/>
  <c r="N143" i="37"/>
  <c r="N126" i="37"/>
  <c r="N125" i="37"/>
  <c r="N123" i="37"/>
  <c r="N122" i="37"/>
  <c r="N118" i="37"/>
  <c r="N72" i="37"/>
  <c r="N71" i="37"/>
  <c r="N67" i="37"/>
  <c r="N66" i="37"/>
  <c r="N65" i="37"/>
  <c r="N64" i="37"/>
  <c r="N63" i="37"/>
  <c r="N18" i="37"/>
  <c r="N17" i="37"/>
  <c r="N15" i="37"/>
  <c r="N14" i="37"/>
  <c r="N13" i="37"/>
  <c r="N12" i="37"/>
  <c r="N10" i="37"/>
  <c r="D12" i="8"/>
  <c r="D18" i="8"/>
  <c r="O9" i="35"/>
  <c r="P9" i="35"/>
  <c r="O10" i="35"/>
  <c r="P10" i="35"/>
  <c r="O11" i="35"/>
  <c r="P11" i="35"/>
  <c r="O12" i="35"/>
  <c r="P12" i="35"/>
  <c r="O13" i="35"/>
  <c r="P13" i="35"/>
  <c r="O14" i="35"/>
  <c r="P14" i="35"/>
  <c r="O15" i="35"/>
  <c r="P15" i="35"/>
  <c r="O16" i="35"/>
  <c r="P16" i="35"/>
  <c r="O17" i="35"/>
  <c r="P17" i="35"/>
  <c r="O18" i="35"/>
  <c r="P18" i="35"/>
  <c r="O19" i="35"/>
  <c r="P19" i="35"/>
  <c r="O20" i="35"/>
  <c r="P20" i="35"/>
  <c r="O21" i="35"/>
  <c r="P21" i="35"/>
  <c r="O22" i="35"/>
  <c r="P22" i="35"/>
  <c r="O23" i="35"/>
  <c r="P23" i="35"/>
  <c r="O24" i="35"/>
  <c r="P24" i="35"/>
  <c r="O25" i="35"/>
  <c r="P25" i="35"/>
  <c r="F7" i="33"/>
  <c r="H37" i="41"/>
  <c r="H39" i="41" s="1"/>
  <c r="H57" i="47"/>
  <c r="H58" i="47"/>
  <c r="H61" i="45"/>
  <c r="H62" i="45" s="1"/>
  <c r="O394" i="37"/>
  <c r="M86" i="50" s="1"/>
  <c r="D9" i="36"/>
  <c r="D29" i="36" s="1"/>
  <c r="S7" i="39"/>
  <c r="C9" i="36"/>
  <c r="C29" i="36" s="1"/>
  <c r="L20" i="38"/>
  <c r="M96" i="38"/>
  <c r="G15" i="8" s="1"/>
  <c r="N30" i="38"/>
  <c r="N145" i="42" s="1"/>
  <c r="N82" i="38"/>
  <c r="N85" i="50"/>
  <c r="H60" i="41"/>
  <c r="H66" i="41"/>
  <c r="H17" i="41"/>
  <c r="P60" i="37"/>
  <c r="N17" i="38"/>
  <c r="N69" i="38"/>
  <c r="N85" i="48" s="1"/>
  <c r="W92" i="40"/>
  <c r="W88" i="40"/>
  <c r="W72" i="40"/>
  <c r="W60" i="40"/>
  <c r="W48" i="40"/>
  <c r="W28" i="40"/>
  <c r="W16" i="40"/>
  <c r="P317" i="37"/>
  <c r="P269" i="37"/>
  <c r="P294" i="37"/>
  <c r="N43" i="38"/>
  <c r="N96" i="38" s="1"/>
  <c r="H15" i="8" s="1"/>
  <c r="N56" i="38"/>
  <c r="N145" i="46" s="1"/>
  <c r="N95" i="38"/>
  <c r="N85" i="52" s="1"/>
  <c r="P138" i="37"/>
  <c r="O442" i="37"/>
  <c r="M86" i="52" s="1"/>
  <c r="O346" i="37"/>
  <c r="M86" i="48" s="1"/>
  <c r="P161" i="37"/>
  <c r="P216" i="37"/>
  <c r="P332" i="37"/>
  <c r="P393" i="37"/>
  <c r="P418" i="37"/>
  <c r="P113" i="37"/>
  <c r="P345" i="37"/>
  <c r="P370" i="37"/>
  <c r="P441" i="37"/>
  <c r="G28" i="51"/>
  <c r="G25" i="53"/>
  <c r="H18" i="41"/>
  <c r="P318" i="37"/>
  <c r="N146" i="46" s="1"/>
  <c r="N545" i="40"/>
  <c r="H18" i="45"/>
  <c r="G18" i="51"/>
  <c r="P394" i="37"/>
  <c r="N86" i="50" s="1"/>
  <c r="G39" i="51"/>
  <c r="P442" i="37"/>
  <c r="N86" i="52" s="1"/>
  <c r="P346" i="37"/>
  <c r="N86" i="48" s="1"/>
  <c r="P270" i="37"/>
  <c r="N246" i="44" s="1"/>
  <c r="P114" i="37"/>
  <c r="P467" i="37" s="1"/>
  <c r="H16" i="8" s="1"/>
  <c r="G17" i="51"/>
  <c r="P162" i="37"/>
  <c r="N146" i="42" s="1"/>
  <c r="H20" i="41"/>
  <c r="H43" i="41" s="1"/>
  <c r="H19" i="45"/>
  <c r="H21" i="45"/>
  <c r="N535" i="40"/>
  <c r="U7" i="35" l="1"/>
  <c r="W7" i="35"/>
  <c r="AA7" i="35"/>
  <c r="X7" i="35"/>
  <c r="Y7" i="35"/>
  <c r="Z7" i="35"/>
  <c r="V7" i="35"/>
  <c r="AZ142" i="35"/>
  <c r="W20" i="35"/>
  <c r="AZ143" i="35"/>
  <c r="AZ145" i="35"/>
  <c r="W32" i="35"/>
  <c r="Y20" i="35"/>
  <c r="AZ162" i="35"/>
  <c r="AZ167" i="35"/>
  <c r="AZ165" i="35"/>
  <c r="AZ163" i="35"/>
  <c r="V21" i="35"/>
  <c r="AZ141" i="35"/>
  <c r="AZ144" i="35"/>
  <c r="AZ146" i="35"/>
  <c r="AZ166" i="35"/>
  <c r="AZ164" i="35"/>
  <c r="Q31" i="57"/>
  <c r="Q57" i="55"/>
  <c r="I57" i="55"/>
  <c r="K55" i="52"/>
  <c r="L55" i="52" s="1"/>
  <c r="K15" i="52"/>
  <c r="L15" i="52" s="1"/>
  <c r="K23" i="52"/>
  <c r="L23" i="52" s="1"/>
  <c r="K31" i="52"/>
  <c r="L31" i="52" s="1"/>
  <c r="K39" i="52"/>
  <c r="L39" i="52" s="1"/>
  <c r="K47" i="52"/>
  <c r="L47" i="52" s="1"/>
  <c r="K48" i="52"/>
  <c r="L48" i="52" s="1"/>
  <c r="K44" i="52"/>
  <c r="L44" i="52" s="1"/>
  <c r="K40" i="52"/>
  <c r="L40" i="52" s="1"/>
  <c r="K36" i="52"/>
  <c r="L36" i="52" s="1"/>
  <c r="K32" i="52"/>
  <c r="L32" i="52" s="1"/>
  <c r="K28" i="52"/>
  <c r="L28" i="52" s="1"/>
  <c r="K24" i="52"/>
  <c r="L24" i="52" s="1"/>
  <c r="K20" i="52"/>
  <c r="L20" i="52" s="1"/>
  <c r="K16" i="52"/>
  <c r="L16" i="52" s="1"/>
  <c r="K12" i="52"/>
  <c r="L12" i="52" s="1"/>
  <c r="K73" i="52"/>
  <c r="L73" i="52" s="1"/>
  <c r="K88" i="52"/>
  <c r="L88" i="52" s="1"/>
  <c r="K41" i="50"/>
  <c r="L41" i="50" s="1"/>
  <c r="K21" i="50"/>
  <c r="L21" i="50" s="1"/>
  <c r="K29" i="50"/>
  <c r="L29" i="50" s="1"/>
  <c r="K37" i="50"/>
  <c r="L37" i="50" s="1"/>
  <c r="K45" i="50"/>
  <c r="L45" i="50" s="1"/>
  <c r="K41" i="48"/>
  <c r="L41" i="48" s="1"/>
  <c r="K13" i="48"/>
  <c r="L13" i="48" s="1"/>
  <c r="K21" i="48"/>
  <c r="L21" i="48" s="1"/>
  <c r="K29" i="48"/>
  <c r="L29" i="48" s="1"/>
  <c r="K37" i="48"/>
  <c r="L37" i="48" s="1"/>
  <c r="K74" i="48"/>
  <c r="L74" i="48" s="1"/>
  <c r="K8" i="48"/>
  <c r="L8" i="48" s="1"/>
  <c r="K9" i="48"/>
  <c r="L9" i="48" s="1"/>
  <c r="K17" i="48"/>
  <c r="L17" i="48" s="1"/>
  <c r="K25" i="48"/>
  <c r="L25" i="48" s="1"/>
  <c r="K33" i="48"/>
  <c r="L33" i="48" s="1"/>
  <c r="K263" i="40"/>
  <c r="L263" i="40" s="1"/>
  <c r="K255" i="40"/>
  <c r="L255" i="40" s="1"/>
  <c r="K223" i="40"/>
  <c r="L223" i="40" s="1"/>
  <c r="K215" i="40"/>
  <c r="L215" i="40" s="1"/>
  <c r="K207" i="40"/>
  <c r="K237" i="40"/>
  <c r="L237" i="40" s="1"/>
  <c r="K205" i="40"/>
  <c r="L205" i="40" s="1"/>
  <c r="K227" i="40"/>
  <c r="L227" i="40" s="1"/>
  <c r="K203" i="40"/>
  <c r="L203" i="40" s="1"/>
  <c r="K195" i="40"/>
  <c r="L195" i="40" s="1"/>
  <c r="K155" i="40"/>
  <c r="L155" i="40" s="1"/>
  <c r="K257" i="40"/>
  <c r="L257" i="40" s="1"/>
  <c r="K241" i="40"/>
  <c r="L241" i="40" s="1"/>
  <c r="K209" i="40"/>
  <c r="L209" i="40" s="1"/>
  <c r="K201" i="40"/>
  <c r="L201" i="40" s="1"/>
  <c r="K129" i="40"/>
  <c r="L129" i="40" s="1"/>
  <c r="F57" i="55"/>
  <c r="J57" i="55"/>
  <c r="R29" i="55"/>
  <c r="R33" i="55"/>
  <c r="R37" i="55"/>
  <c r="R41" i="55"/>
  <c r="R45" i="55"/>
  <c r="R49" i="55"/>
  <c r="P29" i="54"/>
  <c r="K4" i="54"/>
  <c r="K6" i="54"/>
  <c r="K8" i="54"/>
  <c r="K10" i="54"/>
  <c r="K12" i="54"/>
  <c r="K14" i="54"/>
  <c r="K16" i="54"/>
  <c r="K18" i="54"/>
  <c r="K20" i="54"/>
  <c r="K22" i="54"/>
  <c r="K25" i="54"/>
  <c r="O29" i="54"/>
  <c r="G29" i="54"/>
  <c r="N25" i="54"/>
  <c r="F25" i="54"/>
  <c r="J29" i="54"/>
  <c r="K74" i="74"/>
  <c r="L74" i="74" s="1"/>
  <c r="K14" i="74"/>
  <c r="L14" i="74" s="1"/>
  <c r="K22" i="74"/>
  <c r="L22" i="74" s="1"/>
  <c r="K30" i="74"/>
  <c r="L30" i="74" s="1"/>
  <c r="K38" i="74"/>
  <c r="L38" i="74" s="1"/>
  <c r="K46" i="74"/>
  <c r="L46" i="74" s="1"/>
  <c r="K10" i="74"/>
  <c r="L10" i="74" s="1"/>
  <c r="K18" i="74"/>
  <c r="L18" i="74" s="1"/>
  <c r="K26" i="74"/>
  <c r="L26" i="74" s="1"/>
  <c r="K34" i="74"/>
  <c r="L34" i="74" s="1"/>
  <c r="K42" i="74"/>
  <c r="L42" i="74" s="1"/>
  <c r="K89" i="74"/>
  <c r="L89" i="74" s="1"/>
  <c r="K12" i="74"/>
  <c r="L12" i="74" s="1"/>
  <c r="K20" i="74"/>
  <c r="L20" i="74" s="1"/>
  <c r="K28" i="74"/>
  <c r="L28" i="74" s="1"/>
  <c r="K36" i="74"/>
  <c r="L36" i="74" s="1"/>
  <c r="K44" i="74"/>
  <c r="L44" i="74" s="1"/>
  <c r="K88" i="74"/>
  <c r="L88" i="74" s="1"/>
  <c r="K8" i="52"/>
  <c r="L8" i="52" s="1"/>
  <c r="K45" i="52"/>
  <c r="L45" i="52" s="1"/>
  <c r="K41" i="52"/>
  <c r="L41" i="52" s="1"/>
  <c r="K37" i="52"/>
  <c r="L37" i="52" s="1"/>
  <c r="K33" i="52"/>
  <c r="L33" i="52" s="1"/>
  <c r="K29" i="52"/>
  <c r="L29" i="52" s="1"/>
  <c r="K25" i="52"/>
  <c r="L25" i="52" s="1"/>
  <c r="K21" i="52"/>
  <c r="L21" i="52" s="1"/>
  <c r="K17" i="52"/>
  <c r="L17" i="52" s="1"/>
  <c r="K13" i="52"/>
  <c r="L13" i="52" s="1"/>
  <c r="K9" i="52"/>
  <c r="L9" i="52" s="1"/>
  <c r="K90" i="52"/>
  <c r="L90" i="52" s="1"/>
  <c r="K46" i="50"/>
  <c r="L46" i="50" s="1"/>
  <c r="K38" i="50"/>
  <c r="L38" i="50" s="1"/>
  <c r="K34" i="50"/>
  <c r="L34" i="50" s="1"/>
  <c r="K14" i="50"/>
  <c r="L14" i="50" s="1"/>
  <c r="K22" i="50"/>
  <c r="L22" i="50" s="1"/>
  <c r="K30" i="50"/>
  <c r="L30" i="50" s="1"/>
  <c r="K56" i="50"/>
  <c r="L56" i="50" s="1"/>
  <c r="K10" i="50"/>
  <c r="L10" i="50" s="1"/>
  <c r="K18" i="50"/>
  <c r="L18" i="50" s="1"/>
  <c r="K26" i="50"/>
  <c r="L26" i="50" s="1"/>
  <c r="K8" i="50"/>
  <c r="L8" i="50" s="1"/>
  <c r="K42" i="50"/>
  <c r="L42" i="50" s="1"/>
  <c r="K23" i="50"/>
  <c r="L23" i="50" s="1"/>
  <c r="K74" i="52"/>
  <c r="L74" i="52" s="1"/>
  <c r="L75" i="52" s="1"/>
  <c r="J48" i="8"/>
  <c r="K90" i="50"/>
  <c r="L90" i="50" s="1"/>
  <c r="K74" i="50"/>
  <c r="L74" i="50" s="1"/>
  <c r="K47" i="50"/>
  <c r="L47" i="50" s="1"/>
  <c r="K39" i="50"/>
  <c r="L39" i="50" s="1"/>
  <c r="K31" i="50"/>
  <c r="L31" i="50" s="1"/>
  <c r="K27" i="50"/>
  <c r="L27" i="50" s="1"/>
  <c r="K19" i="50"/>
  <c r="L19" i="50" s="1"/>
  <c r="K15" i="50"/>
  <c r="L15" i="50" s="1"/>
  <c r="K11" i="50"/>
  <c r="L11" i="50" s="1"/>
  <c r="K89" i="50"/>
  <c r="L89" i="50" s="1"/>
  <c r="K72" i="50"/>
  <c r="L72" i="50" s="1"/>
  <c r="K43" i="50"/>
  <c r="L43" i="50" s="1"/>
  <c r="K35" i="50"/>
  <c r="L35" i="50" s="1"/>
  <c r="K73" i="50"/>
  <c r="L73" i="50" s="1"/>
  <c r="L88" i="50"/>
  <c r="K55" i="50"/>
  <c r="K16" i="4"/>
  <c r="E16" i="4"/>
  <c r="N16" i="4"/>
  <c r="L16" i="4"/>
  <c r="M16" i="4"/>
  <c r="L7" i="66"/>
  <c r="M7" i="66" s="1"/>
  <c r="L8" i="66"/>
  <c r="M8" i="66" s="1"/>
  <c r="N28" i="35"/>
  <c r="I28" i="35"/>
  <c r="K28" i="35"/>
  <c r="L28" i="35"/>
  <c r="Q34" i="57"/>
  <c r="J35" i="57"/>
  <c r="K35" i="57" s="1"/>
  <c r="L35" i="57" s="1"/>
  <c r="M35" i="57" s="1"/>
  <c r="N35" i="57" s="1"/>
  <c r="O35" i="57" s="1"/>
  <c r="P35" i="57" s="1"/>
  <c r="Q35" i="57" s="1"/>
  <c r="F36" i="57"/>
  <c r="G36" i="57" s="1"/>
  <c r="H36" i="57" s="1"/>
  <c r="I36" i="57" s="1"/>
  <c r="J36" i="57" s="1"/>
  <c r="K36" i="57" s="1"/>
  <c r="L36" i="57" s="1"/>
  <c r="M36" i="57" s="1"/>
  <c r="N36" i="57" s="1"/>
  <c r="O36" i="57" s="1"/>
  <c r="P36" i="57" s="1"/>
  <c r="Q36" i="57" s="1"/>
  <c r="I45" i="43"/>
  <c r="O67" i="51"/>
  <c r="O49" i="51"/>
  <c r="O46" i="51"/>
  <c r="V46" i="51"/>
  <c r="V49" i="51"/>
  <c r="V67" i="51"/>
  <c r="T48" i="51"/>
  <c r="T63" i="51"/>
  <c r="T64" i="51" s="1"/>
  <c r="G20" i="51"/>
  <c r="G48" i="51" s="1"/>
  <c r="P57" i="53"/>
  <c r="P42" i="53"/>
  <c r="V66" i="43"/>
  <c r="V68" i="43" s="1"/>
  <c r="V20" i="43"/>
  <c r="V47" i="43" s="1"/>
  <c r="AD66" i="45"/>
  <c r="AD68" i="45" s="1"/>
  <c r="AD18" i="45"/>
  <c r="AD19" i="45" s="1"/>
  <c r="AD21" i="45" s="1"/>
  <c r="AD20" i="45"/>
  <c r="AS40" i="45"/>
  <c r="AS38" i="45"/>
  <c r="AS39" i="45" s="1"/>
  <c r="AS41" i="45" s="1"/>
  <c r="M42" i="47"/>
  <c r="M63" i="47"/>
  <c r="I61" i="53"/>
  <c r="I40" i="53"/>
  <c r="H18" i="53"/>
  <c r="I47" i="51"/>
  <c r="G40" i="51"/>
  <c r="AE45" i="45"/>
  <c r="Z48" i="45"/>
  <c r="Z63" i="45"/>
  <c r="Z64" i="45" s="1"/>
  <c r="Z65" i="45" s="1"/>
  <c r="T48" i="45"/>
  <c r="T63" i="45"/>
  <c r="M43" i="47"/>
  <c r="Q61" i="53"/>
  <c r="Q40" i="53"/>
  <c r="S4" i="39"/>
  <c r="G43" i="49"/>
  <c r="S5" i="39" s="1"/>
  <c r="AV45" i="45"/>
  <c r="AO40" i="45"/>
  <c r="AO38" i="45"/>
  <c r="AO39" i="45" s="1"/>
  <c r="AO41" i="45" s="1"/>
  <c r="W63" i="51"/>
  <c r="W48" i="51"/>
  <c r="O48" i="51"/>
  <c r="O63" i="51"/>
  <c r="O64" i="51" s="1"/>
  <c r="X42" i="53"/>
  <c r="X57" i="53"/>
  <c r="U42" i="53"/>
  <c r="U57" i="53"/>
  <c r="G11" i="43"/>
  <c r="H20" i="43"/>
  <c r="H47" i="43" s="1"/>
  <c r="H18" i="43"/>
  <c r="H19" i="43" s="1"/>
  <c r="H21" i="43" s="1"/>
  <c r="H66" i="43"/>
  <c r="H68" i="43" s="1"/>
  <c r="AJ63" i="45"/>
  <c r="AJ48" i="45"/>
  <c r="X66" i="43"/>
  <c r="X68" i="43" s="1"/>
  <c r="X20" i="43"/>
  <c r="X47" i="43" s="1"/>
  <c r="X18" i="43"/>
  <c r="X19" i="43" s="1"/>
  <c r="X21" i="43" s="1"/>
  <c r="Z44" i="47"/>
  <c r="Z59" i="47"/>
  <c r="AO45" i="45"/>
  <c r="N42" i="47"/>
  <c r="N63" i="47"/>
  <c r="Q40" i="43"/>
  <c r="R47" i="45"/>
  <c r="G41" i="51"/>
  <c r="G37" i="51"/>
  <c r="M418" i="37"/>
  <c r="O270" i="37"/>
  <c r="M246" i="44" s="1"/>
  <c r="O318" i="37"/>
  <c r="M146" i="46" s="1"/>
  <c r="G66" i="51"/>
  <c r="T9" i="39" s="1"/>
  <c r="P49" i="51"/>
  <c r="I20" i="43"/>
  <c r="K63" i="51"/>
  <c r="M47" i="51"/>
  <c r="I42" i="53"/>
  <c r="AA58" i="53"/>
  <c r="O20" i="43"/>
  <c r="O47" i="43" s="1"/>
  <c r="BB20" i="45"/>
  <c r="AN18" i="45"/>
  <c r="AN19" i="45" s="1"/>
  <c r="AN21" i="45" s="1"/>
  <c r="AN45" i="45" s="1"/>
  <c r="X18" i="45"/>
  <c r="X19" i="45" s="1"/>
  <c r="X21" i="45" s="1"/>
  <c r="X45" i="45" s="1"/>
  <c r="AB66" i="45"/>
  <c r="AB68" i="45" s="1"/>
  <c r="T66" i="45"/>
  <c r="T68" i="45" s="1"/>
  <c r="O40" i="45"/>
  <c r="AW40" i="45"/>
  <c r="AI38" i="45"/>
  <c r="AI39" i="45" s="1"/>
  <c r="AI41" i="45" s="1"/>
  <c r="AI40" i="45"/>
  <c r="AT62" i="45"/>
  <c r="U36" i="47"/>
  <c r="U43" i="47" s="1"/>
  <c r="M36" i="47"/>
  <c r="P41" i="47"/>
  <c r="U62" i="51"/>
  <c r="T34" i="53"/>
  <c r="L34" i="53"/>
  <c r="L41" i="53" s="1"/>
  <c r="L35" i="53"/>
  <c r="K100" i="40"/>
  <c r="L100" i="40" s="1"/>
  <c r="K92" i="40"/>
  <c r="L92" i="40" s="1"/>
  <c r="K84" i="40"/>
  <c r="L84" i="40" s="1"/>
  <c r="K76" i="40"/>
  <c r="L76" i="40" s="1"/>
  <c r="K68" i="40"/>
  <c r="L68" i="40" s="1"/>
  <c r="K60" i="40"/>
  <c r="L60" i="40" s="1"/>
  <c r="K52" i="40"/>
  <c r="L52" i="40" s="1"/>
  <c r="K44" i="40"/>
  <c r="L44" i="40" s="1"/>
  <c r="K36" i="40"/>
  <c r="L36" i="40" s="1"/>
  <c r="K28" i="40"/>
  <c r="L28" i="40" s="1"/>
  <c r="K20" i="40"/>
  <c r="L20" i="40" s="1"/>
  <c r="K12" i="40"/>
  <c r="L12" i="40" s="1"/>
  <c r="N245" i="44"/>
  <c r="N141" i="37"/>
  <c r="K82" i="38"/>
  <c r="G36" i="51"/>
  <c r="L10" i="52"/>
  <c r="AG47" i="45"/>
  <c r="AG48" i="45" s="1"/>
  <c r="AA62" i="43"/>
  <c r="S61" i="43"/>
  <c r="S62" i="43" s="1"/>
  <c r="W62" i="43"/>
  <c r="AF47" i="45"/>
  <c r="X20" i="45"/>
  <c r="X47" i="45" s="1"/>
  <c r="AV66" i="45"/>
  <c r="AV68" i="45" s="1"/>
  <c r="AG38" i="45"/>
  <c r="AG39" i="45" s="1"/>
  <c r="AT45" i="45"/>
  <c r="G26" i="47"/>
  <c r="H36" i="47"/>
  <c r="W18" i="47"/>
  <c r="W43" i="47" s="1"/>
  <c r="W16" i="47"/>
  <c r="W17" i="47" s="1"/>
  <c r="W19" i="47" s="1"/>
  <c r="W41" i="47" s="1"/>
  <c r="V60" i="53"/>
  <c r="V62" i="53" s="1"/>
  <c r="V15" i="53"/>
  <c r="V16" i="53" s="1"/>
  <c r="V18" i="53" s="1"/>
  <c r="V39" i="53" s="1"/>
  <c r="V17" i="53"/>
  <c r="V41" i="53" s="1"/>
  <c r="O60" i="53"/>
  <c r="O62" i="53" s="1"/>
  <c r="O17" i="53"/>
  <c r="M53" i="37"/>
  <c r="N53" i="37" s="1"/>
  <c r="M435" i="37"/>
  <c r="N435" i="37" s="1"/>
  <c r="CH48" i="45"/>
  <c r="CH63" i="45"/>
  <c r="CH64" i="45" s="1"/>
  <c r="CH65" i="45" s="1"/>
  <c r="P41" i="75"/>
  <c r="G26" i="75"/>
  <c r="C12" i="36" s="1"/>
  <c r="C32" i="36" s="1"/>
  <c r="AO47" i="45"/>
  <c r="AV40" i="45"/>
  <c r="AV47" i="45" s="1"/>
  <c r="Y66" i="43"/>
  <c r="Y68" i="43" s="1"/>
  <c r="Z61" i="43"/>
  <c r="Z62" i="43" s="1"/>
  <c r="R61" i="43"/>
  <c r="M61" i="43"/>
  <c r="T18" i="45"/>
  <c r="T19" i="45" s="1"/>
  <c r="T21" i="45" s="1"/>
  <c r="L66" i="45"/>
  <c r="L68" i="45" s="1"/>
  <c r="K40" i="45"/>
  <c r="BC61" i="45"/>
  <c r="AU61" i="45"/>
  <c r="S62" i="45"/>
  <c r="Z16" i="47"/>
  <c r="Z17" i="47" s="1"/>
  <c r="Z19" i="47" s="1"/>
  <c r="Z41" i="47" s="1"/>
  <c r="AA45" i="51"/>
  <c r="AA67" i="51" s="1"/>
  <c r="S62" i="51"/>
  <c r="S39" i="53"/>
  <c r="Y41" i="53"/>
  <c r="X39" i="53"/>
  <c r="Y39" i="53"/>
  <c r="N41" i="53"/>
  <c r="Z32" i="53"/>
  <c r="Z33" i="53" s="1"/>
  <c r="Z35" i="53"/>
  <c r="Z39" i="53" s="1"/>
  <c r="R32" i="53"/>
  <c r="R33" i="53" s="1"/>
  <c r="R35" i="53" s="1"/>
  <c r="J32" i="53"/>
  <c r="O56" i="53"/>
  <c r="S56" i="53"/>
  <c r="N56" i="53"/>
  <c r="K23" i="38"/>
  <c r="K66" i="38"/>
  <c r="L66" i="38" s="1"/>
  <c r="L69" i="38" s="1"/>
  <c r="L85" i="48" s="1"/>
  <c r="K85" i="48" s="1"/>
  <c r="H46" i="8" s="1"/>
  <c r="K75" i="38"/>
  <c r="L75" i="38" s="1"/>
  <c r="M40" i="37"/>
  <c r="N40" i="37" s="1"/>
  <c r="M202" i="37"/>
  <c r="N202" i="37" s="1"/>
  <c r="M170" i="37"/>
  <c r="N170" i="37" s="1"/>
  <c r="M384" i="37"/>
  <c r="N384" i="37" s="1"/>
  <c r="M429" i="37"/>
  <c r="N429" i="37" s="1"/>
  <c r="D12" i="36"/>
  <c r="D32" i="36" s="1"/>
  <c r="G20" i="75"/>
  <c r="G27" i="75"/>
  <c r="F12" i="36" s="1"/>
  <c r="K46" i="42"/>
  <c r="L46" i="42" s="1"/>
  <c r="I66" i="43"/>
  <c r="I68" i="43" s="1"/>
  <c r="N546" i="40"/>
  <c r="G9" i="43"/>
  <c r="L82" i="38"/>
  <c r="L85" i="50" s="1"/>
  <c r="K85" i="50" s="1"/>
  <c r="I46" i="8" s="1"/>
  <c r="BE47" i="45"/>
  <c r="M40" i="43"/>
  <c r="Y61" i="43"/>
  <c r="Y62" i="43" s="1"/>
  <c r="I61" i="43"/>
  <c r="I62" i="43" s="1"/>
  <c r="N47" i="45"/>
  <c r="R66" i="45"/>
  <c r="R68" i="45" s="1"/>
  <c r="O36" i="47"/>
  <c r="O34" i="47"/>
  <c r="O35" i="47" s="1"/>
  <c r="O37" i="47" s="1"/>
  <c r="N58" i="47"/>
  <c r="N60" i="47" s="1"/>
  <c r="N61" i="47" s="1"/>
  <c r="W62" i="51"/>
  <c r="R62" i="51"/>
  <c r="R64" i="51" s="1"/>
  <c r="R65" i="51" s="1"/>
  <c r="K39" i="53"/>
  <c r="T60" i="53"/>
  <c r="T62" i="53" s="1"/>
  <c r="T15" i="53"/>
  <c r="T16" i="53" s="1"/>
  <c r="T18" i="53" s="1"/>
  <c r="T17" i="53"/>
  <c r="T41" i="53" s="1"/>
  <c r="M60" i="53"/>
  <c r="M62" i="53" s="1"/>
  <c r="M17" i="53"/>
  <c r="M41" i="53" s="1"/>
  <c r="M15" i="53"/>
  <c r="M16" i="53" s="1"/>
  <c r="G16" i="53" s="1"/>
  <c r="G13" i="8"/>
  <c r="M230" i="37"/>
  <c r="N230" i="37" s="1"/>
  <c r="Q62" i="47"/>
  <c r="Q64" i="47" s="1"/>
  <c r="Q16" i="47"/>
  <c r="Q17" i="47" s="1"/>
  <c r="Q19" i="47" s="1"/>
  <c r="Q41" i="47" s="1"/>
  <c r="G11" i="49"/>
  <c r="G12" i="49" s="1"/>
  <c r="H56" i="53"/>
  <c r="M47" i="43"/>
  <c r="K37" i="47"/>
  <c r="K41" i="47" s="1"/>
  <c r="W47" i="45"/>
  <c r="K66" i="43"/>
  <c r="K68" i="43" s="1"/>
  <c r="J66" i="45"/>
  <c r="J68" i="45" s="1"/>
  <c r="Y38" i="45"/>
  <c r="Y39" i="45" s="1"/>
  <c r="Y41" i="45" s="1"/>
  <c r="Y40" i="45"/>
  <c r="Y47" i="45" s="1"/>
  <c r="BD62" i="45"/>
  <c r="U62" i="47"/>
  <c r="U64" i="47" s="1"/>
  <c r="U34" i="47"/>
  <c r="U35" i="47" s="1"/>
  <c r="U37" i="47" s="1"/>
  <c r="U41" i="47" s="1"/>
  <c r="V32" i="35"/>
  <c r="V31" i="35"/>
  <c r="K12" i="38"/>
  <c r="L12" i="38" s="1"/>
  <c r="K47" i="38"/>
  <c r="L5" i="63"/>
  <c r="M210" i="37"/>
  <c r="N210" i="37" s="1"/>
  <c r="M178" i="37"/>
  <c r="N178" i="37" s="1"/>
  <c r="M413" i="37"/>
  <c r="N413" i="37" s="1"/>
  <c r="M425" i="37"/>
  <c r="N425" i="37" s="1"/>
  <c r="G46" i="75"/>
  <c r="V8" i="39" s="1"/>
  <c r="X40" i="75"/>
  <c r="G16" i="51"/>
  <c r="H61" i="43"/>
  <c r="O41" i="47"/>
  <c r="S58" i="53"/>
  <c r="S59" i="53" s="1"/>
  <c r="AG45" i="45"/>
  <c r="J41" i="45"/>
  <c r="J45" i="45" s="1"/>
  <c r="Q66" i="43"/>
  <c r="Q68" i="43" s="1"/>
  <c r="M62" i="43"/>
  <c r="AR20" i="45"/>
  <c r="T45" i="45"/>
  <c r="L41" i="45"/>
  <c r="L45" i="45" s="1"/>
  <c r="AU62" i="45"/>
  <c r="AM62" i="45"/>
  <c r="K36" i="47"/>
  <c r="K43" i="47" s="1"/>
  <c r="Q18" i="47"/>
  <c r="Q43" i="47" s="1"/>
  <c r="S16" i="47"/>
  <c r="S17" i="47" s="1"/>
  <c r="S19" i="47" s="1"/>
  <c r="S41" i="47" s="1"/>
  <c r="S18" i="47"/>
  <c r="S43" i="47" s="1"/>
  <c r="J58" i="47"/>
  <c r="N62" i="51"/>
  <c r="N64" i="51" s="1"/>
  <c r="N65" i="51" s="1"/>
  <c r="M61" i="51"/>
  <c r="M62" i="51" s="1"/>
  <c r="X62" i="51"/>
  <c r="AA61" i="51"/>
  <c r="K61" i="51"/>
  <c r="K62" i="51" s="1"/>
  <c r="O18" i="53"/>
  <c r="O39" i="53" s="1"/>
  <c r="R15" i="53"/>
  <c r="R16" i="53" s="1"/>
  <c r="R18" i="53" s="1"/>
  <c r="R39" i="53" s="1"/>
  <c r="R17" i="53"/>
  <c r="R41" i="53" s="1"/>
  <c r="R60" i="53"/>
  <c r="R62" i="53" s="1"/>
  <c r="U55" i="53"/>
  <c r="U56" i="53" s="1"/>
  <c r="M55" i="53"/>
  <c r="M56" i="53" s="1"/>
  <c r="M130" i="37"/>
  <c r="N130" i="37" s="1"/>
  <c r="M365" i="37"/>
  <c r="N365" i="37" s="1"/>
  <c r="I40" i="43"/>
  <c r="X62" i="43"/>
  <c r="G8" i="47"/>
  <c r="H62" i="47"/>
  <c r="H64" i="47" s="1"/>
  <c r="O162" i="37"/>
  <c r="M146" i="42" s="1"/>
  <c r="H41" i="53"/>
  <c r="K62" i="47"/>
  <c r="K64" i="47" s="1"/>
  <c r="AM47" i="45"/>
  <c r="AG41" i="45"/>
  <c r="P62" i="43"/>
  <c r="V61" i="43"/>
  <c r="V62" i="43" s="1"/>
  <c r="N61" i="43"/>
  <c r="N62" i="43" s="1"/>
  <c r="AR18" i="45"/>
  <c r="AR19" i="45" s="1"/>
  <c r="AR21" i="45" s="1"/>
  <c r="AR45" i="45" s="1"/>
  <c r="AF66" i="45"/>
  <c r="AF68" i="45" s="1"/>
  <c r="AY38" i="45"/>
  <c r="AY39" i="45" s="1"/>
  <c r="AY41" i="45" s="1"/>
  <c r="U38" i="45"/>
  <c r="U39" i="45" s="1"/>
  <c r="U41" i="45" s="1"/>
  <c r="U40" i="45"/>
  <c r="AY61" i="45"/>
  <c r="AY62" i="45" s="1"/>
  <c r="AQ61" i="45"/>
  <c r="AQ62" i="45" s="1"/>
  <c r="Z41" i="53"/>
  <c r="Q60" i="53"/>
  <c r="Q62" i="53" s="1"/>
  <c r="Q17" i="53"/>
  <c r="Q41" i="53" s="1"/>
  <c r="T32" i="53"/>
  <c r="T33" i="53" s="1"/>
  <c r="T35" i="53" s="1"/>
  <c r="V35" i="53"/>
  <c r="N35" i="53"/>
  <c r="N39" i="53" s="1"/>
  <c r="K10" i="38"/>
  <c r="L10" i="38" s="1"/>
  <c r="L17" i="38" s="1"/>
  <c r="K36" i="38"/>
  <c r="K53" i="38"/>
  <c r="L53" i="38" s="1"/>
  <c r="K88" i="38"/>
  <c r="M439" i="37"/>
  <c r="N439" i="37" s="1"/>
  <c r="K7" i="63"/>
  <c r="L7" i="63" s="1"/>
  <c r="L15" i="63" s="1"/>
  <c r="L40" i="63" s="1"/>
  <c r="K14" i="42"/>
  <c r="L14" i="42" s="1"/>
  <c r="W42" i="75"/>
  <c r="W43" i="75" s="1"/>
  <c r="J40" i="75"/>
  <c r="BC62" i="45"/>
  <c r="W62" i="45"/>
  <c r="AA61" i="45"/>
  <c r="AV62" i="45"/>
  <c r="AN62" i="45"/>
  <c r="Y43" i="47"/>
  <c r="L18" i="47"/>
  <c r="L43" i="47" s="1"/>
  <c r="X19" i="47"/>
  <c r="X41" i="47" s="1"/>
  <c r="U58" i="47"/>
  <c r="U47" i="51"/>
  <c r="U45" i="51"/>
  <c r="AA18" i="53"/>
  <c r="AA39" i="53" s="1"/>
  <c r="L60" i="53"/>
  <c r="L62" i="53" s="1"/>
  <c r="W34" i="53"/>
  <c r="W41" i="53" s="1"/>
  <c r="O34" i="53"/>
  <c r="G34" i="53" s="1"/>
  <c r="U32" i="53"/>
  <c r="U33" i="53" s="1"/>
  <c r="U35" i="53" s="1"/>
  <c r="U39" i="53" s="1"/>
  <c r="M32" i="53"/>
  <c r="M33" i="53" s="1"/>
  <c r="M35" i="53" s="1"/>
  <c r="M68" i="37"/>
  <c r="M100" i="37"/>
  <c r="N100" i="37" s="1"/>
  <c r="M124" i="37"/>
  <c r="N124" i="37" s="1"/>
  <c r="M137" i="37"/>
  <c r="N137" i="37" s="1"/>
  <c r="M146" i="37"/>
  <c r="N146" i="37" s="1"/>
  <c r="M177" i="37"/>
  <c r="N177" i="37" s="1"/>
  <c r="M183" i="37"/>
  <c r="N183" i="37" s="1"/>
  <c r="M196" i="37"/>
  <c r="N196" i="37" s="1"/>
  <c r="M209" i="37"/>
  <c r="N209" i="37" s="1"/>
  <c r="M215" i="37"/>
  <c r="N215" i="37" s="1"/>
  <c r="M231" i="37"/>
  <c r="N231" i="37" s="1"/>
  <c r="M242" i="37"/>
  <c r="N242" i="37" s="1"/>
  <c r="M258" i="37"/>
  <c r="N258" i="37" s="1"/>
  <c r="M298" i="37"/>
  <c r="N298" i="37" s="1"/>
  <c r="N317" i="37" s="1"/>
  <c r="M314" i="37"/>
  <c r="N314" i="37" s="1"/>
  <c r="M338" i="37"/>
  <c r="N338" i="37" s="1"/>
  <c r="M385" i="37"/>
  <c r="N385" i="37" s="1"/>
  <c r="L6" i="66"/>
  <c r="M6" i="66" s="1"/>
  <c r="L5" i="66"/>
  <c r="K227" i="44"/>
  <c r="L227" i="44" s="1"/>
  <c r="Q40" i="75"/>
  <c r="AW62" i="45"/>
  <c r="AE62" i="45"/>
  <c r="AE64" i="45" s="1"/>
  <c r="AE65" i="45" s="1"/>
  <c r="X62" i="45"/>
  <c r="J41" i="47"/>
  <c r="J18" i="47"/>
  <c r="J43" i="47" s="1"/>
  <c r="Y45" i="51"/>
  <c r="I45" i="51"/>
  <c r="I67" i="51" s="1"/>
  <c r="J17" i="53"/>
  <c r="K11" i="58"/>
  <c r="L11" i="58" s="1"/>
  <c r="M76" i="37"/>
  <c r="N76" i="37" s="1"/>
  <c r="M108" i="37"/>
  <c r="N108" i="37" s="1"/>
  <c r="M119" i="37"/>
  <c r="M132" i="37"/>
  <c r="N132" i="37" s="1"/>
  <c r="M148" i="37"/>
  <c r="N148" i="37" s="1"/>
  <c r="M154" i="37"/>
  <c r="N154" i="37" s="1"/>
  <c r="M172" i="37"/>
  <c r="N172" i="37" s="1"/>
  <c r="M185" i="37"/>
  <c r="N185" i="37" s="1"/>
  <c r="M191" i="37"/>
  <c r="N191" i="37" s="1"/>
  <c r="M204" i="37"/>
  <c r="N204" i="37" s="1"/>
  <c r="M220" i="37"/>
  <c r="M226" i="37"/>
  <c r="N226" i="37" s="1"/>
  <c r="M238" i="37"/>
  <c r="N238" i="37" s="1"/>
  <c r="M254" i="37"/>
  <c r="N254" i="37" s="1"/>
  <c r="M275" i="37"/>
  <c r="M291" i="37"/>
  <c r="N291" i="37" s="1"/>
  <c r="M310" i="37"/>
  <c r="N310" i="37" s="1"/>
  <c r="M331" i="37"/>
  <c r="N331" i="37" s="1"/>
  <c r="M355" i="37"/>
  <c r="N355" i="37" s="1"/>
  <c r="M387" i="37"/>
  <c r="N387" i="37" s="1"/>
  <c r="K25" i="63"/>
  <c r="L25" i="63" s="1"/>
  <c r="K20" i="46"/>
  <c r="L20" i="46" s="1"/>
  <c r="L44" i="75"/>
  <c r="P40" i="75"/>
  <c r="K61" i="45"/>
  <c r="K62" i="45" s="1"/>
  <c r="P18" i="47"/>
  <c r="P43" i="47" s="1"/>
  <c r="Y58" i="47"/>
  <c r="Q58" i="47"/>
  <c r="I58" i="47"/>
  <c r="I60" i="47" s="1"/>
  <c r="I61" i="47" s="1"/>
  <c r="Q61" i="51"/>
  <c r="J60" i="53"/>
  <c r="M16" i="37"/>
  <c r="N16" i="37" s="1"/>
  <c r="M29" i="37"/>
  <c r="N29" i="37" s="1"/>
  <c r="M35" i="37"/>
  <c r="N35" i="37" s="1"/>
  <c r="M48" i="37"/>
  <c r="N48" i="37" s="1"/>
  <c r="M70" i="37"/>
  <c r="N70" i="37" s="1"/>
  <c r="M83" i="37"/>
  <c r="N83" i="37" s="1"/>
  <c r="M102" i="37"/>
  <c r="N102" i="37" s="1"/>
  <c r="M120" i="37"/>
  <c r="N120" i="37" s="1"/>
  <c r="M142" i="37"/>
  <c r="N142" i="37" s="1"/>
  <c r="M155" i="37"/>
  <c r="N155" i="37" s="1"/>
  <c r="M192" i="37"/>
  <c r="N192" i="37" s="1"/>
  <c r="M244" i="37"/>
  <c r="N244" i="37" s="1"/>
  <c r="M260" i="37"/>
  <c r="N260" i="37" s="1"/>
  <c r="M300" i="37"/>
  <c r="N300" i="37" s="1"/>
  <c r="M316" i="37"/>
  <c r="N316" i="37" s="1"/>
  <c r="M340" i="37"/>
  <c r="N340" i="37" s="1"/>
  <c r="M361" i="37"/>
  <c r="N361" i="37" s="1"/>
  <c r="M376" i="37"/>
  <c r="N376" i="37" s="1"/>
  <c r="N393" i="37" s="1"/>
  <c r="M427" i="37"/>
  <c r="N427" i="37" s="1"/>
  <c r="K96" i="40"/>
  <c r="L96" i="40" s="1"/>
  <c r="K88" i="40"/>
  <c r="L88" i="40" s="1"/>
  <c r="K80" i="40"/>
  <c r="L80" i="40" s="1"/>
  <c r="K72" i="40"/>
  <c r="L72" i="40" s="1"/>
  <c r="K64" i="40"/>
  <c r="L64" i="40" s="1"/>
  <c r="K56" i="40"/>
  <c r="L56" i="40" s="1"/>
  <c r="K48" i="40"/>
  <c r="L48" i="40" s="1"/>
  <c r="K40" i="40"/>
  <c r="L40" i="40" s="1"/>
  <c r="K32" i="40"/>
  <c r="L32" i="40" s="1"/>
  <c r="K24" i="40"/>
  <c r="L24" i="40" s="1"/>
  <c r="K16" i="40"/>
  <c r="L16" i="40" s="1"/>
  <c r="AO66" i="45"/>
  <c r="AO68" i="45" s="1"/>
  <c r="AG66" i="45"/>
  <c r="AG68" i="45" s="1"/>
  <c r="AR62" i="45"/>
  <c r="AJ62" i="45"/>
  <c r="V43" i="47"/>
  <c r="O43" i="47"/>
  <c r="T18" i="47"/>
  <c r="M62" i="47"/>
  <c r="M64" i="47" s="1"/>
  <c r="R45" i="51"/>
  <c r="L39" i="53"/>
  <c r="R56" i="53"/>
  <c r="L56" i="53"/>
  <c r="M84" i="37"/>
  <c r="N84" i="37" s="1"/>
  <c r="M121" i="37"/>
  <c r="N121" i="37" s="1"/>
  <c r="M127" i="37"/>
  <c r="N127" i="37" s="1"/>
  <c r="M156" i="37"/>
  <c r="N156" i="37" s="1"/>
  <c r="M167" i="37"/>
  <c r="M180" i="37"/>
  <c r="N180" i="37" s="1"/>
  <c r="M193" i="37"/>
  <c r="N193" i="37" s="1"/>
  <c r="M199" i="37"/>
  <c r="N199" i="37" s="1"/>
  <c r="M212" i="37"/>
  <c r="N212" i="37" s="1"/>
  <c r="M228" i="37"/>
  <c r="N228" i="37" s="1"/>
  <c r="M234" i="37"/>
  <c r="N234" i="37" s="1"/>
  <c r="M250" i="37"/>
  <c r="N250" i="37" s="1"/>
  <c r="M266" i="37"/>
  <c r="N266" i="37" s="1"/>
  <c r="M306" i="37"/>
  <c r="N306" i="37" s="1"/>
  <c r="M327" i="37"/>
  <c r="N327" i="37" s="1"/>
  <c r="M351" i="37"/>
  <c r="M368" i="37"/>
  <c r="N368" i="37" s="1"/>
  <c r="K41" i="42"/>
  <c r="L41" i="42" s="1"/>
  <c r="Z44" i="75"/>
  <c r="N40" i="75"/>
  <c r="AA42" i="75"/>
  <c r="AA43" i="75" s="1"/>
  <c r="M11" i="37"/>
  <c r="M24" i="37"/>
  <c r="N24" i="37" s="1"/>
  <c r="M37" i="37"/>
  <c r="N37" i="37" s="1"/>
  <c r="M43" i="37"/>
  <c r="N43" i="37" s="1"/>
  <c r="M56" i="37"/>
  <c r="N56" i="37" s="1"/>
  <c r="M78" i="37"/>
  <c r="N78" i="37" s="1"/>
  <c r="M91" i="37"/>
  <c r="N91" i="37" s="1"/>
  <c r="M110" i="37"/>
  <c r="N110" i="37" s="1"/>
  <c r="M128" i="37"/>
  <c r="N128" i="37" s="1"/>
  <c r="M144" i="37"/>
  <c r="N144" i="37" s="1"/>
  <c r="M150" i="37"/>
  <c r="N150" i="37" s="1"/>
  <c r="M168" i="37"/>
  <c r="N168" i="37" s="1"/>
  <c r="M200" i="37"/>
  <c r="N200" i="37" s="1"/>
  <c r="M222" i="37"/>
  <c r="N222" i="37" s="1"/>
  <c r="M240" i="37"/>
  <c r="N240" i="37" s="1"/>
  <c r="M256" i="37"/>
  <c r="N256" i="37" s="1"/>
  <c r="M277" i="37"/>
  <c r="N277" i="37" s="1"/>
  <c r="M293" i="37"/>
  <c r="N293" i="37" s="1"/>
  <c r="M312" i="37"/>
  <c r="N312" i="37" s="1"/>
  <c r="M336" i="37"/>
  <c r="M357" i="37"/>
  <c r="N357" i="37" s="1"/>
  <c r="M423" i="37"/>
  <c r="K10" i="42"/>
  <c r="L10" i="42" s="1"/>
  <c r="K250" i="44"/>
  <c r="L250" i="44" s="1"/>
  <c r="I40" i="75"/>
  <c r="BB40" i="45"/>
  <c r="BB62" i="45"/>
  <c r="O62" i="45"/>
  <c r="T62" i="45"/>
  <c r="Y62" i="47"/>
  <c r="Y64" i="47" s="1"/>
  <c r="W58" i="47"/>
  <c r="O58" i="47"/>
  <c r="V61" i="51"/>
  <c r="V62" i="51" s="1"/>
  <c r="V64" i="51" s="1"/>
  <c r="V65" i="51" s="1"/>
  <c r="Y62" i="51"/>
  <c r="Y64" i="51" s="1"/>
  <c r="Y65" i="51" s="1"/>
  <c r="Q62" i="51"/>
  <c r="Q64" i="51" s="1"/>
  <c r="Q65" i="51" s="1"/>
  <c r="I62" i="51"/>
  <c r="L61" i="51"/>
  <c r="L62" i="51" s="1"/>
  <c r="L64" i="51" s="1"/>
  <c r="L65" i="51" s="1"/>
  <c r="P39" i="53"/>
  <c r="J18" i="53"/>
  <c r="N60" i="53"/>
  <c r="N62" i="53" s="1"/>
  <c r="M92" i="37"/>
  <c r="N92" i="37" s="1"/>
  <c r="M129" i="37"/>
  <c r="N129" i="37" s="1"/>
  <c r="M135" i="37"/>
  <c r="N135" i="37" s="1"/>
  <c r="M169" i="37"/>
  <c r="N169" i="37" s="1"/>
  <c r="M175" i="37"/>
  <c r="N175" i="37" s="1"/>
  <c r="M188" i="37"/>
  <c r="N188" i="37" s="1"/>
  <c r="M201" i="37"/>
  <c r="N201" i="37" s="1"/>
  <c r="M207" i="37"/>
  <c r="N207" i="37" s="1"/>
  <c r="M223" i="37"/>
  <c r="N223" i="37" s="1"/>
  <c r="M246" i="37"/>
  <c r="N246" i="37" s="1"/>
  <c r="M262" i="37"/>
  <c r="N262" i="37" s="1"/>
  <c r="M283" i="37"/>
  <c r="N283" i="37" s="1"/>
  <c r="M302" i="37"/>
  <c r="N302" i="37" s="1"/>
  <c r="M323" i="37"/>
  <c r="M342" i="37"/>
  <c r="N342" i="37" s="1"/>
  <c r="K42" i="42"/>
  <c r="L42" i="42" s="1"/>
  <c r="DA65" i="45"/>
  <c r="H40" i="75"/>
  <c r="M452" i="37"/>
  <c r="N452" i="37" s="1"/>
  <c r="N44" i="75"/>
  <c r="V39" i="75"/>
  <c r="V40" i="75" s="1"/>
  <c r="BN64" i="45"/>
  <c r="BN65" i="45" s="1"/>
  <c r="CD63" i="45"/>
  <c r="CD64" i="45" s="1"/>
  <c r="CD65" i="45" s="1"/>
  <c r="K17" i="74"/>
  <c r="L17" i="74" s="1"/>
  <c r="K25" i="74"/>
  <c r="L25" i="74" s="1"/>
  <c r="K33" i="74"/>
  <c r="L33" i="74" s="1"/>
  <c r="K41" i="74"/>
  <c r="L41" i="74" s="1"/>
  <c r="K55" i="74"/>
  <c r="M453" i="37"/>
  <c r="N453" i="37" s="1"/>
  <c r="T44" i="75"/>
  <c r="U40" i="75"/>
  <c r="O40" i="75"/>
  <c r="O42" i="75" s="1"/>
  <c r="O43" i="75" s="1"/>
  <c r="ED63" i="45"/>
  <c r="ED64" i="45" s="1"/>
  <c r="ED65" i="45" s="1"/>
  <c r="K43" i="48"/>
  <c r="L43" i="48" s="1"/>
  <c r="K56" i="74"/>
  <c r="L56" i="74" s="1"/>
  <c r="T39" i="75"/>
  <c r="K19" i="74"/>
  <c r="L19" i="74" s="1"/>
  <c r="K27" i="74"/>
  <c r="L27" i="74" s="1"/>
  <c r="K35" i="74"/>
  <c r="L35" i="74" s="1"/>
  <c r="K43" i="74"/>
  <c r="L43" i="74" s="1"/>
  <c r="M451" i="37"/>
  <c r="N451" i="37" s="1"/>
  <c r="V44" i="75"/>
  <c r="S42" i="75"/>
  <c r="S43" i="75" s="1"/>
  <c r="Z40" i="75"/>
  <c r="Z39" i="75"/>
  <c r="H44" i="75"/>
  <c r="Y44" i="75"/>
  <c r="R44" i="75"/>
  <c r="M39" i="75"/>
  <c r="M40" i="75" s="1"/>
  <c r="Y39" i="75"/>
  <c r="Y40" i="75" s="1"/>
  <c r="K47" i="48"/>
  <c r="L47" i="48" s="1"/>
  <c r="M449" i="37"/>
  <c r="N449" i="37" s="1"/>
  <c r="L40" i="75"/>
  <c r="K39" i="75"/>
  <c r="K40" i="75" s="1"/>
  <c r="K42" i="75" s="1"/>
  <c r="K43" i="75" s="1"/>
  <c r="FP45" i="45"/>
  <c r="EO47" i="45"/>
  <c r="K387" i="40"/>
  <c r="L387" i="40" s="1"/>
  <c r="AG18" i="43"/>
  <c r="AG19" i="43" s="1"/>
  <c r="AG21" i="43" s="1"/>
  <c r="AG20" i="43"/>
  <c r="AG66" i="43"/>
  <c r="AG68" i="43" s="1"/>
  <c r="DC38" i="43"/>
  <c r="DC39" i="43" s="1"/>
  <c r="DC40" i="43"/>
  <c r="DC41" i="43"/>
  <c r="CU40" i="43"/>
  <c r="CU38" i="43"/>
  <c r="CU39" i="43" s="1"/>
  <c r="CU41" i="43" s="1"/>
  <c r="CU66" i="43"/>
  <c r="CU68" i="43" s="1"/>
  <c r="CM40" i="43"/>
  <c r="CM47" i="43" s="1"/>
  <c r="CM38" i="43"/>
  <c r="CM39" i="43" s="1"/>
  <c r="CM41" i="43" s="1"/>
  <c r="CM45" i="43" s="1"/>
  <c r="CM66" i="43"/>
  <c r="CM68" i="43" s="1"/>
  <c r="CE40" i="43"/>
  <c r="CE66" i="43"/>
  <c r="CE68" i="43" s="1"/>
  <c r="CE41" i="43"/>
  <c r="CE45" i="43" s="1"/>
  <c r="CE38" i="43"/>
  <c r="CE39" i="43" s="1"/>
  <c r="BW38" i="43"/>
  <c r="BW39" i="43" s="1"/>
  <c r="BW41" i="43" s="1"/>
  <c r="BW45" i="43" s="1"/>
  <c r="BW40" i="43"/>
  <c r="BW66" i="43"/>
  <c r="BW68" i="43" s="1"/>
  <c r="BO38" i="43"/>
  <c r="BO39" i="43" s="1"/>
  <c r="BO41" i="43" s="1"/>
  <c r="BO45" i="43" s="1"/>
  <c r="BO40" i="43"/>
  <c r="BO47" i="43" s="1"/>
  <c r="BG41" i="43"/>
  <c r="BG45" i="43" s="1"/>
  <c r="BG40" i="43"/>
  <c r="BG66" i="43"/>
  <c r="BG68" i="43" s="1"/>
  <c r="BG38" i="43"/>
  <c r="BG39" i="43" s="1"/>
  <c r="AY38" i="43"/>
  <c r="AY39" i="43" s="1"/>
  <c r="AY41" i="43" s="1"/>
  <c r="AY45" i="43" s="1"/>
  <c r="AY40" i="43"/>
  <c r="AY66" i="43"/>
  <c r="AY68" i="43" s="1"/>
  <c r="AQ40" i="43"/>
  <c r="AQ47" i="43" s="1"/>
  <c r="AQ38" i="43"/>
  <c r="AQ39" i="43" s="1"/>
  <c r="AQ41" i="43"/>
  <c r="AQ45" i="43" s="1"/>
  <c r="AI40" i="43"/>
  <c r="AI47" i="43" s="1"/>
  <c r="AI38" i="43"/>
  <c r="AI39" i="43" s="1"/>
  <c r="AI41" i="43" s="1"/>
  <c r="AI45" i="43" s="1"/>
  <c r="DC47" i="43"/>
  <c r="BZ63" i="43"/>
  <c r="BZ48" i="43"/>
  <c r="AE48" i="43"/>
  <c r="AE63" i="43"/>
  <c r="AE64" i="43" s="1"/>
  <c r="AE65" i="43" s="1"/>
  <c r="CP48" i="43"/>
  <c r="CP63" i="43"/>
  <c r="CH18" i="43"/>
  <c r="CH19" i="43" s="1"/>
  <c r="CH21" i="43" s="1"/>
  <c r="CH20" i="43"/>
  <c r="CH47" i="43" s="1"/>
  <c r="CH66" i="43"/>
  <c r="CH68" i="43" s="1"/>
  <c r="EE64" i="45"/>
  <c r="EE65" i="45" s="1"/>
  <c r="BH48" i="43"/>
  <c r="BH63" i="43"/>
  <c r="BH64" i="43" s="1"/>
  <c r="BH65" i="43" s="1"/>
  <c r="AD48" i="43"/>
  <c r="AD63" i="43"/>
  <c r="CB48" i="43"/>
  <c r="CB63" i="43"/>
  <c r="BI47" i="43"/>
  <c r="BL20" i="43"/>
  <c r="BL47" i="43" s="1"/>
  <c r="BL66" i="43"/>
  <c r="BL68" i="43" s="1"/>
  <c r="BL18" i="43"/>
  <c r="BL19" i="43" s="1"/>
  <c r="BL21" i="43" s="1"/>
  <c r="AZ18" i="43"/>
  <c r="AZ19" i="43" s="1"/>
  <c r="AZ21" i="43" s="1"/>
  <c r="AZ45" i="43" s="1"/>
  <c r="AZ20" i="43"/>
  <c r="AZ47" i="43" s="1"/>
  <c r="AZ66" i="43"/>
  <c r="AZ68" i="43" s="1"/>
  <c r="CQ48" i="43"/>
  <c r="CQ63" i="43"/>
  <c r="CQ64" i="43" s="1"/>
  <c r="CQ65" i="43" s="1"/>
  <c r="CI20" i="43"/>
  <c r="CI47" i="43" s="1"/>
  <c r="CI18" i="43"/>
  <c r="CI19" i="43" s="1"/>
  <c r="CI21" i="43" s="1"/>
  <c r="AV47" i="43"/>
  <c r="BT48" i="43"/>
  <c r="BT63" i="43"/>
  <c r="BT64" i="43" s="1"/>
  <c r="BT65" i="43" s="1"/>
  <c r="CZ48" i="43"/>
  <c r="CZ63" i="43"/>
  <c r="CE47" i="43"/>
  <c r="BG47" i="43"/>
  <c r="AY47" i="43"/>
  <c r="DC18" i="43"/>
  <c r="DC19" i="43" s="1"/>
  <c r="DC21" i="43" s="1"/>
  <c r="DC45" i="43" s="1"/>
  <c r="DC66" i="43"/>
  <c r="DC68" i="43" s="1"/>
  <c r="FX38" i="45"/>
  <c r="FX39" i="45" s="1"/>
  <c r="FX41" i="45" s="1"/>
  <c r="FX40" i="45"/>
  <c r="FX47" i="45" s="1"/>
  <c r="FX66" i="45"/>
  <c r="FX68" i="45" s="1"/>
  <c r="EN48" i="45"/>
  <c r="EN63" i="45"/>
  <c r="AJ64" i="43"/>
  <c r="AJ65" i="43" s="1"/>
  <c r="CF48" i="43"/>
  <c r="CF63" i="43"/>
  <c r="K477" i="40"/>
  <c r="L477" i="40" s="1"/>
  <c r="K461" i="40"/>
  <c r="L461" i="40" s="1"/>
  <c r="K381" i="40"/>
  <c r="L381" i="40" s="1"/>
  <c r="AR48" i="43"/>
  <c r="AR63" i="43"/>
  <c r="AR64" i="43" s="1"/>
  <c r="AR65" i="43" s="1"/>
  <c r="CV65" i="43"/>
  <c r="AK48" i="43"/>
  <c r="AK63" i="43"/>
  <c r="AK64" i="43" s="1"/>
  <c r="AK65" i="43" s="1"/>
  <c r="DG63" i="45"/>
  <c r="DG48" i="45"/>
  <c r="DB38" i="43"/>
  <c r="DB39" i="43" s="1"/>
  <c r="DB41" i="43" s="1"/>
  <c r="DB45" i="43" s="1"/>
  <c r="DB40" i="43"/>
  <c r="DB47" i="43" s="1"/>
  <c r="CT38" i="43"/>
  <c r="CT39" i="43" s="1"/>
  <c r="CT41" i="43" s="1"/>
  <c r="CT40" i="43"/>
  <c r="CT47" i="43" s="1"/>
  <c r="CL38" i="43"/>
  <c r="CL39" i="43" s="1"/>
  <c r="CL41" i="43" s="1"/>
  <c r="CL45" i="43" s="1"/>
  <c r="CL40" i="43"/>
  <c r="CL47" i="43" s="1"/>
  <c r="CD40" i="43"/>
  <c r="CD47" i="43" s="1"/>
  <c r="BV40" i="43"/>
  <c r="BV47" i="43" s="1"/>
  <c r="BN38" i="43"/>
  <c r="BN39" i="43" s="1"/>
  <c r="BN41" i="43" s="1"/>
  <c r="BN40" i="43"/>
  <c r="BF41" i="43"/>
  <c r="BF40" i="43"/>
  <c r="BF38" i="43"/>
  <c r="BF39" i="43" s="1"/>
  <c r="AX38" i="43"/>
  <c r="AX39" i="43" s="1"/>
  <c r="AX41" i="43" s="1"/>
  <c r="AX40" i="43"/>
  <c r="AP38" i="43"/>
  <c r="AP39" i="43" s="1"/>
  <c r="AP41" i="43" s="1"/>
  <c r="AP40" i="43"/>
  <c r="AH40" i="43"/>
  <c r="AH47" i="43" s="1"/>
  <c r="CY18" i="43"/>
  <c r="CY19" i="43" s="1"/>
  <c r="CY21" i="43" s="1"/>
  <c r="CY45" i="43" s="1"/>
  <c r="CY20" i="43"/>
  <c r="CY47" i="43" s="1"/>
  <c r="BS18" i="43"/>
  <c r="BS19" i="43" s="1"/>
  <c r="BS21" i="43" s="1"/>
  <c r="BS20" i="43"/>
  <c r="BS47" i="43" s="1"/>
  <c r="BD20" i="43"/>
  <c r="BD47" i="43" s="1"/>
  <c r="BD18" i="43"/>
  <c r="BD19" i="43" s="1"/>
  <c r="BD21" i="43" s="1"/>
  <c r="BD45" i="43" s="1"/>
  <c r="GX47" i="45"/>
  <c r="K425" i="40"/>
  <c r="K377" i="40"/>
  <c r="L377" i="40" s="1"/>
  <c r="K329" i="40"/>
  <c r="L329" i="40" s="1"/>
  <c r="AH66" i="43"/>
  <c r="AH68" i="43" s="1"/>
  <c r="DA38" i="43"/>
  <c r="DA39" i="43" s="1"/>
  <c r="DA41" i="43" s="1"/>
  <c r="DA40" i="43"/>
  <c r="CS40" i="43"/>
  <c r="CS38" i="43"/>
  <c r="CS39" i="43" s="1"/>
  <c r="CS41" i="43" s="1"/>
  <c r="CK40" i="43"/>
  <c r="CC40" i="43"/>
  <c r="BU40" i="43"/>
  <c r="BU41" i="43"/>
  <c r="BM40" i="43"/>
  <c r="BM38" i="43"/>
  <c r="BM39" i="43" s="1"/>
  <c r="BM41" i="43" s="1"/>
  <c r="BE40" i="43"/>
  <c r="BE47" i="43" s="1"/>
  <c r="BE38" i="43"/>
  <c r="BE39" i="43" s="1"/>
  <c r="AW40" i="43"/>
  <c r="AW47" i="43" s="1"/>
  <c r="AW38" i="43"/>
  <c r="AW39" i="43" s="1"/>
  <c r="AW41" i="43"/>
  <c r="AW45" i="43" s="1"/>
  <c r="AO40" i="43"/>
  <c r="AO47" i="43" s="1"/>
  <c r="AO38" i="43"/>
  <c r="AO39" i="43" s="1"/>
  <c r="AO41" i="43" s="1"/>
  <c r="AO45" i="43" s="1"/>
  <c r="AG40" i="43"/>
  <c r="AG38" i="43"/>
  <c r="AG39" i="43" s="1"/>
  <c r="AG41" i="43" s="1"/>
  <c r="BZ18" i="43"/>
  <c r="BZ19" i="43" s="1"/>
  <c r="BZ21" i="43" s="1"/>
  <c r="CJ18" i="43"/>
  <c r="CJ19" i="43" s="1"/>
  <c r="CJ21" i="43" s="1"/>
  <c r="CJ45" i="43" s="1"/>
  <c r="CJ20" i="43"/>
  <c r="CJ47" i="43" s="1"/>
  <c r="BX18" i="43"/>
  <c r="BX19" i="43" s="1"/>
  <c r="BX21" i="43" s="1"/>
  <c r="BX45" i="43" s="1"/>
  <c r="BX20" i="43"/>
  <c r="BX47" i="43" s="1"/>
  <c r="CX18" i="43"/>
  <c r="CX19" i="43" s="1"/>
  <c r="CX21" i="43" s="1"/>
  <c r="CX45" i="43" s="1"/>
  <c r="CX20" i="43"/>
  <c r="CX47" i="43" s="1"/>
  <c r="BR18" i="43"/>
  <c r="BR19" i="43" s="1"/>
  <c r="BR21" i="43" s="1"/>
  <c r="BR45" i="43" s="1"/>
  <c r="BR20" i="43"/>
  <c r="BR47" i="43" s="1"/>
  <c r="AU18" i="43"/>
  <c r="AU19" i="43" s="1"/>
  <c r="AU21" i="43" s="1"/>
  <c r="AU20" i="43"/>
  <c r="AU47" i="43" s="1"/>
  <c r="BO62" i="45"/>
  <c r="K160" i="40"/>
  <c r="L160" i="40" s="1"/>
  <c r="K152" i="40"/>
  <c r="L152" i="40" s="1"/>
  <c r="K144" i="40"/>
  <c r="L144" i="40" s="1"/>
  <c r="K136" i="40"/>
  <c r="L136" i="40" s="1"/>
  <c r="K120" i="40"/>
  <c r="L120" i="40" s="1"/>
  <c r="K112" i="40"/>
  <c r="L112" i="40" s="1"/>
  <c r="AP66" i="43"/>
  <c r="AP68" i="43" s="1"/>
  <c r="BK45" i="43"/>
  <c r="CD38" i="43"/>
  <c r="CD39" i="43" s="1"/>
  <c r="CD41" i="43" s="1"/>
  <c r="BS45" i="43"/>
  <c r="AU45" i="43"/>
  <c r="CR20" i="43"/>
  <c r="CR47" i="43" s="1"/>
  <c r="CQ18" i="43"/>
  <c r="CQ19" i="43" s="1"/>
  <c r="CQ21" i="43" s="1"/>
  <c r="DE48" i="45"/>
  <c r="DE63" i="45"/>
  <c r="FW38" i="45"/>
  <c r="FW39" i="45" s="1"/>
  <c r="FW41" i="45" s="1"/>
  <c r="FW40" i="45"/>
  <c r="FW66" i="45"/>
  <c r="FW68" i="45" s="1"/>
  <c r="FO38" i="45"/>
  <c r="FO39" i="45" s="1"/>
  <c r="FO41" i="45" s="1"/>
  <c r="FO40" i="45"/>
  <c r="FO66" i="45"/>
  <c r="FO68" i="45" s="1"/>
  <c r="FA40" i="45"/>
  <c r="FA47" i="45" s="1"/>
  <c r="FA38" i="45"/>
  <c r="FA39" i="45" s="1"/>
  <c r="FA41" i="45" s="1"/>
  <c r="ES41" i="45"/>
  <c r="ES45" i="45" s="1"/>
  <c r="ES40" i="45"/>
  <c r="ES47" i="45" s="1"/>
  <c r="EK40" i="45"/>
  <c r="EK38" i="45"/>
  <c r="EK39" i="45" s="1"/>
  <c r="EK41" i="45" s="1"/>
  <c r="EK45" i="45" s="1"/>
  <c r="DH38" i="45"/>
  <c r="DH39" i="45" s="1"/>
  <c r="DH41" i="45" s="1"/>
  <c r="DH40" i="45"/>
  <c r="DH47" i="45" s="1"/>
  <c r="DH66" i="45"/>
  <c r="DH68" i="45" s="1"/>
  <c r="BO41" i="45"/>
  <c r="BO66" i="45"/>
  <c r="BO68" i="45" s="1"/>
  <c r="BO38" i="45"/>
  <c r="BO39" i="45" s="1"/>
  <c r="BH38" i="45"/>
  <c r="BH39" i="45" s="1"/>
  <c r="BH41" i="45" s="1"/>
  <c r="BH45" i="45" s="1"/>
  <c r="BH40" i="45"/>
  <c r="BH47" i="45" s="1"/>
  <c r="BH66" i="45"/>
  <c r="BH68" i="45" s="1"/>
  <c r="K327" i="40"/>
  <c r="L327" i="40" s="1"/>
  <c r="BN66" i="43"/>
  <c r="BN68" i="43" s="1"/>
  <c r="BF66" i="43"/>
  <c r="BF68" i="43" s="1"/>
  <c r="AX66" i="43"/>
  <c r="AX68" i="43" s="1"/>
  <c r="CQ45" i="43"/>
  <c r="CC38" i="43"/>
  <c r="CC39" i="43" s="1"/>
  <c r="CC41" i="43" s="1"/>
  <c r="BW20" i="43"/>
  <c r="BW47" i="43" s="1"/>
  <c r="CP18" i="43"/>
  <c r="CP19" i="43" s="1"/>
  <c r="CP21" i="43" s="1"/>
  <c r="CU18" i="43"/>
  <c r="CU19" i="43" s="1"/>
  <c r="CU21" i="43" s="1"/>
  <c r="CU20" i="43"/>
  <c r="CU47" i="43" s="1"/>
  <c r="CU38" i="45"/>
  <c r="CU39" i="45" s="1"/>
  <c r="CU41" i="45" s="1"/>
  <c r="CU45" i="45" s="1"/>
  <c r="CU40" i="45"/>
  <c r="CU47" i="45" s="1"/>
  <c r="CU66" i="45"/>
  <c r="CU68" i="45" s="1"/>
  <c r="BI40" i="45"/>
  <c r="BI38" i="45"/>
  <c r="BI39" i="45" s="1"/>
  <c r="BI41" i="45" s="1"/>
  <c r="BI45" i="45" s="1"/>
  <c r="BI66" i="45"/>
  <c r="BI68" i="45" s="1"/>
  <c r="GS38" i="45"/>
  <c r="GS39" i="45" s="1"/>
  <c r="GS41" i="45"/>
  <c r="GS45" i="45" s="1"/>
  <c r="GS40" i="45"/>
  <c r="GS47" i="45" s="1"/>
  <c r="GS66" i="45"/>
  <c r="GS68" i="45" s="1"/>
  <c r="GK40" i="45"/>
  <c r="GK47" i="45" s="1"/>
  <c r="GK66" i="45"/>
  <c r="GK68" i="45" s="1"/>
  <c r="GC38" i="45"/>
  <c r="GC39" i="45" s="1"/>
  <c r="GC41" i="45" s="1"/>
  <c r="GC45" i="45" s="1"/>
  <c r="GC40" i="45"/>
  <c r="GC47" i="45" s="1"/>
  <c r="GC66" i="45"/>
  <c r="GC68" i="45" s="1"/>
  <c r="EZ38" i="45"/>
  <c r="EZ39" i="45" s="1"/>
  <c r="EZ41" i="45" s="1"/>
  <c r="EZ45" i="45" s="1"/>
  <c r="EZ40" i="45"/>
  <c r="EZ47" i="45" s="1"/>
  <c r="EZ66" i="45"/>
  <c r="EZ68" i="45" s="1"/>
  <c r="EC38" i="45"/>
  <c r="EC39" i="45" s="1"/>
  <c r="EC41" i="45" s="1"/>
  <c r="EC45" i="45" s="1"/>
  <c r="DV40" i="45"/>
  <c r="DV47" i="45" s="1"/>
  <c r="DN38" i="45"/>
  <c r="DN39" i="45" s="1"/>
  <c r="DN40" i="45"/>
  <c r="DN47" i="45" s="1"/>
  <c r="DG38" i="45"/>
  <c r="DG39" i="45" s="1"/>
  <c r="DG41" i="45" s="1"/>
  <c r="DG45" i="45" s="1"/>
  <c r="K206" i="40"/>
  <c r="L206" i="40" s="1"/>
  <c r="K150" i="40"/>
  <c r="L150" i="40" s="1"/>
  <c r="K118" i="40"/>
  <c r="L118" i="40" s="1"/>
  <c r="K110" i="40"/>
  <c r="L110" i="40" s="1"/>
  <c r="DB66" i="43"/>
  <c r="DB68" i="43" s="1"/>
  <c r="CT66" i="43"/>
  <c r="CT68" i="43" s="1"/>
  <c r="CL66" i="43"/>
  <c r="CL68" i="43" s="1"/>
  <c r="CD66" i="43"/>
  <c r="CD68" i="43" s="1"/>
  <c r="BV66" i="43"/>
  <c r="BV68" i="43" s="1"/>
  <c r="AN66" i="43"/>
  <c r="AN68" i="43" s="1"/>
  <c r="CA63" i="43"/>
  <c r="CA64" i="43" s="1"/>
  <c r="CA65" i="43" s="1"/>
  <c r="AC63" i="43"/>
  <c r="AC64" i="43" s="1"/>
  <c r="AC65" i="43" s="1"/>
  <c r="CA45" i="43"/>
  <c r="BE41" i="43"/>
  <c r="BE45" i="43" s="1"/>
  <c r="CK38" i="43"/>
  <c r="CK39" i="43" s="1"/>
  <c r="CK41" i="43" s="1"/>
  <c r="AP18" i="43"/>
  <c r="AP19" i="43" s="1"/>
  <c r="AP21" i="43" s="1"/>
  <c r="AP20" i="43"/>
  <c r="AP47" i="43" s="1"/>
  <c r="FI38" i="45"/>
  <c r="FI39" i="45" s="1"/>
  <c r="FI40" i="45"/>
  <c r="FI41" i="45"/>
  <c r="CS38" i="45"/>
  <c r="CS39" i="45" s="1"/>
  <c r="CS41" i="45" s="1"/>
  <c r="CS45" i="45" s="1"/>
  <c r="CS40" i="45"/>
  <c r="CS47" i="45" s="1"/>
  <c r="CS66" i="45"/>
  <c r="CS68" i="45" s="1"/>
  <c r="BY38" i="45"/>
  <c r="BY39" i="45" s="1"/>
  <c r="BY41" i="45" s="1"/>
  <c r="BY40" i="45"/>
  <c r="BG38" i="45"/>
  <c r="BG39" i="45" s="1"/>
  <c r="BG41" i="45"/>
  <c r="BG45" i="45" s="1"/>
  <c r="BG66" i="45"/>
  <c r="BG68" i="45" s="1"/>
  <c r="BG40" i="45"/>
  <c r="BG47" i="45" s="1"/>
  <c r="GJ38" i="45"/>
  <c r="GJ39" i="45" s="1"/>
  <c r="GJ41" i="45" s="1"/>
  <c r="GJ66" i="45"/>
  <c r="GJ68" i="45" s="1"/>
  <c r="GJ40" i="45"/>
  <c r="GB40" i="45"/>
  <c r="GB47" i="45" s="1"/>
  <c r="GB66" i="45"/>
  <c r="GB68" i="45" s="1"/>
  <c r="FU40" i="45"/>
  <c r="FU47" i="45" s="1"/>
  <c r="FU66" i="45"/>
  <c r="FU68" i="45" s="1"/>
  <c r="FG40" i="45"/>
  <c r="FG47" i="45" s="1"/>
  <c r="FG66" i="45"/>
  <c r="FG68" i="45" s="1"/>
  <c r="EQ41" i="45"/>
  <c r="EQ45" i="45" s="1"/>
  <c r="EQ66" i="45"/>
  <c r="EQ68" i="45" s="1"/>
  <c r="EI66" i="45"/>
  <c r="EI68" i="45" s="1"/>
  <c r="EI38" i="45"/>
  <c r="EI39" i="45" s="1"/>
  <c r="EI41" i="45" s="1"/>
  <c r="BD66" i="43"/>
  <c r="BD68" i="43" s="1"/>
  <c r="AV66" i="43"/>
  <c r="AV68" i="43" s="1"/>
  <c r="BC18" i="43"/>
  <c r="BC19" i="43" s="1"/>
  <c r="BC21" i="43" s="1"/>
  <c r="BC45" i="43" s="1"/>
  <c r="BC20" i="43"/>
  <c r="BC47" i="43" s="1"/>
  <c r="CJ48" i="45"/>
  <c r="CJ63" i="45"/>
  <c r="CJ64" i="45" s="1"/>
  <c r="FH38" i="45"/>
  <c r="FH39" i="45" s="1"/>
  <c r="FH41" i="45" s="1"/>
  <c r="FH45" i="45" s="1"/>
  <c r="FH40" i="45"/>
  <c r="FH47" i="45" s="1"/>
  <c r="FH66" i="45"/>
  <c r="FH68" i="45" s="1"/>
  <c r="DM40" i="45"/>
  <c r="DM38" i="45"/>
  <c r="DM39" i="45" s="1"/>
  <c r="DM41" i="45" s="1"/>
  <c r="K140" i="40"/>
  <c r="L140" i="40" s="1"/>
  <c r="K116" i="40"/>
  <c r="L116" i="40" s="1"/>
  <c r="BK66" i="43"/>
  <c r="BK68" i="43" s="1"/>
  <c r="BK20" i="43"/>
  <c r="BK47" i="43" s="1"/>
  <c r="AL20" i="43"/>
  <c r="AL47" i="43" s="1"/>
  <c r="AD18" i="43"/>
  <c r="AD19" i="43" s="1"/>
  <c r="AD21" i="43" s="1"/>
  <c r="AD45" i="43" s="1"/>
  <c r="BM18" i="43"/>
  <c r="BM19" i="43" s="1"/>
  <c r="BM21" i="43" s="1"/>
  <c r="BM45" i="43" s="1"/>
  <c r="BM20" i="43"/>
  <c r="BA20" i="43"/>
  <c r="BA47" i="43" s="1"/>
  <c r="BA18" i="43"/>
  <c r="BA19" i="43" s="1"/>
  <c r="BA21" i="43" s="1"/>
  <c r="BA45" i="43" s="1"/>
  <c r="FI66" i="45"/>
  <c r="FI68" i="45" s="1"/>
  <c r="EV62" i="45"/>
  <c r="FY40" i="45"/>
  <c r="FY47" i="45" s="1"/>
  <c r="FY38" i="45"/>
  <c r="FY39" i="45" s="1"/>
  <c r="FY41" i="45" s="1"/>
  <c r="FY45" i="45" s="1"/>
  <c r="AV45" i="43"/>
  <c r="FZ64" i="45"/>
  <c r="FZ65" i="45" s="1"/>
  <c r="FF62" i="45"/>
  <c r="FF64" i="45" s="1"/>
  <c r="FF65" i="45" s="1"/>
  <c r="EZ61" i="45"/>
  <c r="EZ62" i="45" s="1"/>
  <c r="BV62" i="45"/>
  <c r="BV64" i="45" s="1"/>
  <c r="BV65" i="45" s="1"/>
  <c r="BI62" i="45"/>
  <c r="GR38" i="45"/>
  <c r="GR39" i="45" s="1"/>
  <c r="GR41" i="45" s="1"/>
  <c r="GR40" i="45"/>
  <c r="DI38" i="45"/>
  <c r="DI39" i="45" s="1"/>
  <c r="DI41" i="45" s="1"/>
  <c r="DI45" i="45" s="1"/>
  <c r="DI40" i="45"/>
  <c r="DI47" i="45" s="1"/>
  <c r="GQ38" i="45"/>
  <c r="GQ39" i="45" s="1"/>
  <c r="GQ41" i="45" s="1"/>
  <c r="GQ45" i="45" s="1"/>
  <c r="GQ40" i="45"/>
  <c r="GQ47" i="45" s="1"/>
  <c r="CI45" i="43"/>
  <c r="BZ62" i="45"/>
  <c r="BZ64" i="45" s="1"/>
  <c r="BZ65" i="45" s="1"/>
  <c r="EJ62" i="45"/>
  <c r="CZ62" i="45"/>
  <c r="GM38" i="45"/>
  <c r="GM39" i="45" s="1"/>
  <c r="GM41" i="45" s="1"/>
  <c r="GM45" i="45" s="1"/>
  <c r="GM40" i="45"/>
  <c r="GM47" i="45" s="1"/>
  <c r="EF40" i="45"/>
  <c r="EF47" i="45" s="1"/>
  <c r="EF41" i="45"/>
  <c r="GL20" i="45"/>
  <c r="GL47" i="45" s="1"/>
  <c r="GL18" i="45"/>
  <c r="GL19" i="45" s="1"/>
  <c r="GL21" i="45" s="1"/>
  <c r="GL45" i="45" s="1"/>
  <c r="BY20" i="45"/>
  <c r="BY47" i="45" s="1"/>
  <c r="BY66" i="45"/>
  <c r="BY68" i="45" s="1"/>
  <c r="BF18" i="45"/>
  <c r="BF19" i="45" s="1"/>
  <c r="BF21" i="45" s="1"/>
  <c r="BF45" i="45" s="1"/>
  <c r="BF66" i="45"/>
  <c r="BF68" i="45" s="1"/>
  <c r="FW18" i="45"/>
  <c r="FW19" i="45" s="1"/>
  <c r="FW21" i="45" s="1"/>
  <c r="FW45" i="45" s="1"/>
  <c r="FW20" i="45"/>
  <c r="FW47" i="45" s="1"/>
  <c r="FO20" i="45"/>
  <c r="FO47" i="45" s="1"/>
  <c r="FO18" i="45"/>
  <c r="FO19" i="45" s="1"/>
  <c r="FO21" i="45" s="1"/>
  <c r="BT18" i="45"/>
  <c r="BT19" i="45" s="1"/>
  <c r="BT21" i="45" s="1"/>
  <c r="BT45" i="45" s="1"/>
  <c r="BT20" i="45"/>
  <c r="BT47" i="45" s="1"/>
  <c r="CH45" i="43"/>
  <c r="AN20" i="43"/>
  <c r="CT62" i="45"/>
  <c r="CT64" i="45" s="1"/>
  <c r="CT65" i="45" s="1"/>
  <c r="DW62" i="45"/>
  <c r="DG62" i="45"/>
  <c r="BT62" i="45"/>
  <c r="BJ47" i="45"/>
  <c r="BO40" i="45"/>
  <c r="BO47" i="45" s="1"/>
  <c r="EB38" i="45"/>
  <c r="EB39" i="45" s="1"/>
  <c r="EB41" i="45" s="1"/>
  <c r="EB45" i="45" s="1"/>
  <c r="EB40" i="45"/>
  <c r="EB47" i="45" s="1"/>
  <c r="GG47" i="45"/>
  <c r="EK47" i="45"/>
  <c r="EC47" i="45"/>
  <c r="GI18" i="45"/>
  <c r="GI19" i="45" s="1"/>
  <c r="GI21" i="45" s="1"/>
  <c r="GI20" i="45"/>
  <c r="FN20" i="45"/>
  <c r="FN47" i="45" s="1"/>
  <c r="FN18" i="45"/>
  <c r="FN19" i="45" s="1"/>
  <c r="FN21" i="45" s="1"/>
  <c r="FN45" i="45" s="1"/>
  <c r="DM20" i="45"/>
  <c r="DM47" i="45" s="1"/>
  <c r="GR20" i="45"/>
  <c r="GR47" i="45" s="1"/>
  <c r="GR21" i="45"/>
  <c r="GJ47" i="45"/>
  <c r="AN47" i="43"/>
  <c r="FN62" i="45"/>
  <c r="FS62" i="45"/>
  <c r="EY62" i="45"/>
  <c r="ER62" i="45"/>
  <c r="DV62" i="45"/>
  <c r="CX62" i="45"/>
  <c r="CX64" i="45" s="1"/>
  <c r="CX65" i="45" s="1"/>
  <c r="ER38" i="45"/>
  <c r="ER39" i="45" s="1"/>
  <c r="ER41" i="45" s="1"/>
  <c r="ER45" i="45" s="1"/>
  <c r="ER40" i="45"/>
  <c r="ER47" i="45" s="1"/>
  <c r="DO47" i="45"/>
  <c r="CQ63" i="45"/>
  <c r="CQ64" i="45" s="1"/>
  <c r="CQ65" i="45" s="1"/>
  <c r="CQ48" i="45"/>
  <c r="FI45" i="45"/>
  <c r="DV18" i="45"/>
  <c r="DV19" i="45" s="1"/>
  <c r="DV21" i="45" s="1"/>
  <c r="DV45" i="45" s="1"/>
  <c r="BY18" i="45"/>
  <c r="BY19" i="45" s="1"/>
  <c r="BY21" i="45" s="1"/>
  <c r="DK20" i="45"/>
  <c r="DK47" i="45" s="1"/>
  <c r="DK18" i="45"/>
  <c r="DK19" i="45" s="1"/>
  <c r="DK21" i="45" s="1"/>
  <c r="BQ18" i="45"/>
  <c r="BQ19" i="45" s="1"/>
  <c r="BQ20" i="45"/>
  <c r="BQ47" i="45" s="1"/>
  <c r="BQ21" i="45"/>
  <c r="BQ66" i="45"/>
  <c r="BQ68" i="45" s="1"/>
  <c r="EP18" i="45"/>
  <c r="EP19" i="45" s="1"/>
  <c r="EP21" i="45" s="1"/>
  <c r="EP45" i="45" s="1"/>
  <c r="EP20" i="45"/>
  <c r="EP47" i="45" s="1"/>
  <c r="FK64" i="45"/>
  <c r="FK65" i="45" s="1"/>
  <c r="GA62" i="45"/>
  <c r="GH61" i="45"/>
  <c r="GH62" i="45" s="1"/>
  <c r="BH62" i="45"/>
  <c r="GG62" i="45"/>
  <c r="EX62" i="45"/>
  <c r="EQ62" i="45"/>
  <c r="EB62" i="45"/>
  <c r="DU62" i="45"/>
  <c r="FM38" i="45"/>
  <c r="FM39" i="45" s="1"/>
  <c r="FM41" i="45" s="1"/>
  <c r="FM45" i="45" s="1"/>
  <c r="FM40" i="45"/>
  <c r="FM47" i="45" s="1"/>
  <c r="EE38" i="45"/>
  <c r="EE39" i="45" s="1"/>
  <c r="EE41" i="45" s="1"/>
  <c r="EE45" i="45" s="1"/>
  <c r="DW40" i="45"/>
  <c r="DW38" i="45"/>
  <c r="DW39" i="45" s="1"/>
  <c r="DW41" i="45" s="1"/>
  <c r="BP40" i="45"/>
  <c r="BP47" i="45" s="1"/>
  <c r="BP38" i="45"/>
  <c r="BP39" i="45" s="1"/>
  <c r="BP41" i="45" s="1"/>
  <c r="BP45" i="45" s="1"/>
  <c r="H29" i="54"/>
  <c r="R48" i="55"/>
  <c r="DL62" i="45"/>
  <c r="DM61" i="45"/>
  <c r="DM62" i="45" s="1"/>
  <c r="DE62" i="45"/>
  <c r="CY41" i="45"/>
  <c r="CY45" i="45" s="1"/>
  <c r="CY40" i="45"/>
  <c r="CY47" i="45" s="1"/>
  <c r="DJ18" i="45"/>
  <c r="DJ19" i="45" s="1"/>
  <c r="DJ21" i="45" s="1"/>
  <c r="DJ45" i="45" s="1"/>
  <c r="DJ20" i="45"/>
  <c r="DJ47" i="45" s="1"/>
  <c r="CL18" i="45"/>
  <c r="CL19" i="45" s="1"/>
  <c r="CL21" i="45" s="1"/>
  <c r="CL45" i="45" s="1"/>
  <c r="CL20" i="45"/>
  <c r="CL47" i="45" s="1"/>
  <c r="BO45" i="45"/>
  <c r="EF62" i="45"/>
  <c r="FQ61" i="45"/>
  <c r="FQ62" i="45" s="1"/>
  <c r="FQ64" i="45" s="1"/>
  <c r="FQ65" i="45" s="1"/>
  <c r="EY45" i="45"/>
  <c r="FD40" i="45"/>
  <c r="DU38" i="45"/>
  <c r="DU39" i="45" s="1"/>
  <c r="DU41" i="45" s="1"/>
  <c r="DU45" i="45" s="1"/>
  <c r="DU40" i="45"/>
  <c r="DU47" i="45" s="1"/>
  <c r="DC41" i="45"/>
  <c r="FL40" i="45"/>
  <c r="FL47" i="45" s="1"/>
  <c r="FD18" i="45"/>
  <c r="FD19" i="45" s="1"/>
  <c r="FD21" i="45" s="1"/>
  <c r="FD45" i="45" s="1"/>
  <c r="FD20" i="45"/>
  <c r="EV18" i="45"/>
  <c r="EV19" i="45" s="1"/>
  <c r="EV21" i="45" s="1"/>
  <c r="EV20" i="45"/>
  <c r="EV47" i="45" s="1"/>
  <c r="BX44" i="47"/>
  <c r="BX59" i="47"/>
  <c r="BF59" i="47"/>
  <c r="BF44" i="47"/>
  <c r="AP44" i="47"/>
  <c r="AP59" i="47"/>
  <c r="DT62" i="45"/>
  <c r="DJ62" i="45"/>
  <c r="BF62" i="45"/>
  <c r="BF64" i="45" s="1"/>
  <c r="BF65" i="45" s="1"/>
  <c r="BK62" i="45"/>
  <c r="FO62" i="45"/>
  <c r="DC62" i="45"/>
  <c r="EQ40" i="45"/>
  <c r="EI40" i="45"/>
  <c r="BQ45" i="45"/>
  <c r="GW18" i="45"/>
  <c r="GW19" i="45" s="1"/>
  <c r="GW21" i="45" s="1"/>
  <c r="GW45" i="45" s="1"/>
  <c r="GW20" i="45"/>
  <c r="GW47" i="45" s="1"/>
  <c r="FZ18" i="45"/>
  <c r="FZ19" i="45" s="1"/>
  <c r="FZ21" i="45"/>
  <c r="FC20" i="45"/>
  <c r="FC47" i="45" s="1"/>
  <c r="FC18" i="45"/>
  <c r="FC19" i="45" s="1"/>
  <c r="FC21" i="45" s="1"/>
  <c r="FC45" i="45" s="1"/>
  <c r="GJ62" i="45"/>
  <c r="EY40" i="45"/>
  <c r="EY47" i="45" s="1"/>
  <c r="BM38" i="45"/>
  <c r="BM39" i="45" s="1"/>
  <c r="BM41" i="45" s="1"/>
  <c r="BM45" i="45" s="1"/>
  <c r="BM40" i="45"/>
  <c r="BM47" i="45" s="1"/>
  <c r="EU40" i="45"/>
  <c r="EU47" i="45" s="1"/>
  <c r="CN40" i="45"/>
  <c r="CN47" i="45" s="1"/>
  <c r="EF45" i="45"/>
  <c r="FV18" i="45"/>
  <c r="FV19" i="45" s="1"/>
  <c r="FV21" i="45" s="1"/>
  <c r="FV45" i="45" s="1"/>
  <c r="FV20" i="45"/>
  <c r="FV47" i="45" s="1"/>
  <c r="DZ21" i="45"/>
  <c r="DZ45" i="45" s="1"/>
  <c r="FX21" i="45"/>
  <c r="DB20" i="45"/>
  <c r="DB47" i="45" s="1"/>
  <c r="DB18" i="45"/>
  <c r="DB19" i="45" s="1"/>
  <c r="DB21" i="45" s="1"/>
  <c r="DB45" i="45" s="1"/>
  <c r="CM20" i="45"/>
  <c r="CM18" i="45"/>
  <c r="CM19" i="45" s="1"/>
  <c r="CM21" i="45" s="1"/>
  <c r="BW20" i="45"/>
  <c r="BW47" i="45" s="1"/>
  <c r="BW21" i="45"/>
  <c r="BW45" i="45" s="1"/>
  <c r="BC58" i="47"/>
  <c r="BC60" i="47" s="1"/>
  <c r="BC61" i="47" s="1"/>
  <c r="GR62" i="45"/>
  <c r="DR62" i="45"/>
  <c r="DR64" i="45" s="1"/>
  <c r="DR65" i="45" s="1"/>
  <c r="GQ62" i="45"/>
  <c r="CE41" i="45"/>
  <c r="CE45" i="45" s="1"/>
  <c r="BL41" i="45"/>
  <c r="FB40" i="45"/>
  <c r="FB47" i="45" s="1"/>
  <c r="CM40" i="45"/>
  <c r="CM38" i="45"/>
  <c r="CM39" i="45" s="1"/>
  <c r="CM41" i="45" s="1"/>
  <c r="GU45" i="45"/>
  <c r="DW20" i="45"/>
  <c r="DW47" i="45" s="1"/>
  <c r="DW18" i="45"/>
  <c r="DW19" i="45" s="1"/>
  <c r="DW21" i="45" s="1"/>
  <c r="DP18" i="45"/>
  <c r="DP19" i="45" s="1"/>
  <c r="DP21" i="45" s="1"/>
  <c r="DP45" i="45" s="1"/>
  <c r="DP20" i="45"/>
  <c r="DP47" i="45" s="1"/>
  <c r="EC21" i="45"/>
  <c r="BI20" i="45"/>
  <c r="BI47" i="45" s="1"/>
  <c r="EL18" i="45"/>
  <c r="EL19" i="45" s="1"/>
  <c r="EL21" i="45" s="1"/>
  <c r="EL45" i="45" s="1"/>
  <c r="DC45" i="45"/>
  <c r="GH18" i="45"/>
  <c r="GH19" i="45" s="1"/>
  <c r="GH21" i="45" s="1"/>
  <c r="GH45" i="45" s="1"/>
  <c r="GH20" i="45"/>
  <c r="GH47" i="45" s="1"/>
  <c r="CZ57" i="47"/>
  <c r="CZ58" i="47" s="1"/>
  <c r="CR57" i="47"/>
  <c r="CJ57" i="47"/>
  <c r="CB57" i="47"/>
  <c r="BT57" i="47"/>
  <c r="BT58" i="47" s="1"/>
  <c r="BL57" i="47"/>
  <c r="BD57" i="47"/>
  <c r="BD58" i="47" s="1"/>
  <c r="GN21" i="45"/>
  <c r="GN45" i="45" s="1"/>
  <c r="GU20" i="45"/>
  <c r="GU47" i="45" s="1"/>
  <c r="GO20" i="45"/>
  <c r="GO47" i="45" s="1"/>
  <c r="CZ18" i="45"/>
  <c r="CZ19" i="45" s="1"/>
  <c r="CZ21" i="45" s="1"/>
  <c r="CZ45" i="45" s="1"/>
  <c r="CZ20" i="45"/>
  <c r="CZ47" i="45" s="1"/>
  <c r="AM58" i="47"/>
  <c r="AM60" i="47" s="1"/>
  <c r="AM61" i="47" s="1"/>
  <c r="CY58" i="47"/>
  <c r="CY60" i="47" s="1"/>
  <c r="CY61" i="47" s="1"/>
  <c r="BK58" i="47"/>
  <c r="CH36" i="47"/>
  <c r="CQ60" i="47"/>
  <c r="CQ61" i="47" s="1"/>
  <c r="EH20" i="45"/>
  <c r="EH47" i="45" s="1"/>
  <c r="CW45" i="45"/>
  <c r="CJ18" i="45"/>
  <c r="CJ19" i="45" s="1"/>
  <c r="CJ21" i="45"/>
  <c r="CJ45" i="45" s="1"/>
  <c r="CB18" i="45"/>
  <c r="CB19" i="45" s="1"/>
  <c r="CB21" i="45" s="1"/>
  <c r="CB45" i="45" s="1"/>
  <c r="CB20" i="45"/>
  <c r="CB47" i="45" s="1"/>
  <c r="AU58" i="47"/>
  <c r="AE58" i="47"/>
  <c r="EI18" i="45"/>
  <c r="EI19" i="45" s="1"/>
  <c r="EI21" i="45" s="1"/>
  <c r="EI20" i="45"/>
  <c r="CA18" i="45"/>
  <c r="CA19" i="45" s="1"/>
  <c r="CA21" i="45" s="1"/>
  <c r="CA45" i="45" s="1"/>
  <c r="CA20" i="45"/>
  <c r="CA47" i="45" s="1"/>
  <c r="CG58" i="47"/>
  <c r="CI63" i="47"/>
  <c r="CI42" i="47"/>
  <c r="BD41" i="47"/>
  <c r="BO16" i="47"/>
  <c r="BO17" i="47" s="1"/>
  <c r="BO19" i="47" s="1"/>
  <c r="BO62" i="47"/>
  <c r="BO64" i="47" s="1"/>
  <c r="BG19" i="47"/>
  <c r="BG62" i="47"/>
  <c r="BG64" i="47" s="1"/>
  <c r="AY62" i="47"/>
  <c r="AY64" i="47" s="1"/>
  <c r="AY16" i="47"/>
  <c r="AY17" i="47" s="1"/>
  <c r="AY19" i="47" s="1"/>
  <c r="AY41" i="47" s="1"/>
  <c r="AQ16" i="47"/>
  <c r="AQ17" i="47" s="1"/>
  <c r="AQ19" i="47" s="1"/>
  <c r="AQ62" i="47"/>
  <c r="AQ64" i="47" s="1"/>
  <c r="AB16" i="47"/>
  <c r="AB17" i="47" s="1"/>
  <c r="AB19" i="47" s="1"/>
  <c r="AB41" i="47" s="1"/>
  <c r="AB62" i="47"/>
  <c r="AB64" i="47" s="1"/>
  <c r="AB18" i="47"/>
  <c r="FJ18" i="45"/>
  <c r="FJ19" i="45" s="1"/>
  <c r="FJ21" i="45" s="1"/>
  <c r="FJ45" i="45" s="1"/>
  <c r="FJ20" i="45"/>
  <c r="FJ47" i="45" s="1"/>
  <c r="BL20" i="45"/>
  <c r="BL47" i="45" s="1"/>
  <c r="BL21" i="45"/>
  <c r="BL45" i="45" s="1"/>
  <c r="BQ58" i="47"/>
  <c r="DA62" i="47"/>
  <c r="DA64" i="47" s="1"/>
  <c r="DA16" i="47"/>
  <c r="DA17" i="47" s="1"/>
  <c r="DA19" i="47" s="1"/>
  <c r="DA18" i="47"/>
  <c r="CS18" i="47"/>
  <c r="CS16" i="47"/>
  <c r="CS17" i="47" s="1"/>
  <c r="CS19" i="47" s="1"/>
  <c r="CS62" i="47"/>
  <c r="CS64" i="47" s="1"/>
  <c r="CK18" i="47"/>
  <c r="CK62" i="47"/>
  <c r="CK64" i="47" s="1"/>
  <c r="CK16" i="47"/>
  <c r="CK17" i="47" s="1"/>
  <c r="CK19" i="47" s="1"/>
  <c r="CC16" i="47"/>
  <c r="CC17" i="47" s="1"/>
  <c r="CC19" i="47" s="1"/>
  <c r="CC18" i="47"/>
  <c r="CC62" i="47"/>
  <c r="CC64" i="47" s="1"/>
  <c r="CW20" i="45"/>
  <c r="CW47" i="45" s="1"/>
  <c r="FI20" i="45"/>
  <c r="FI47" i="45" s="1"/>
  <c r="DR21" i="45"/>
  <c r="DR45" i="45" s="1"/>
  <c r="CO20" i="45"/>
  <c r="CO47" i="45" s="1"/>
  <c r="DC58" i="47"/>
  <c r="CV41" i="47"/>
  <c r="CV42" i="47" s="1"/>
  <c r="CX34" i="47"/>
  <c r="CX35" i="47" s="1"/>
  <c r="CX37" i="47" s="1"/>
  <c r="CX41" i="47" s="1"/>
  <c r="CX36" i="47"/>
  <c r="CX62" i="47"/>
  <c r="CX64" i="47" s="1"/>
  <c r="CP34" i="47"/>
  <c r="CP35" i="47" s="1"/>
  <c r="CP37" i="47" s="1"/>
  <c r="CP41" i="47" s="1"/>
  <c r="CP36" i="47"/>
  <c r="CP43" i="47" s="1"/>
  <c r="CH34" i="47"/>
  <c r="CH35" i="47" s="1"/>
  <c r="CH37" i="47" s="1"/>
  <c r="CH41" i="47" s="1"/>
  <c r="BZ34" i="47"/>
  <c r="BZ35" i="47" s="1"/>
  <c r="BZ37" i="47" s="1"/>
  <c r="BZ41" i="47" s="1"/>
  <c r="BZ62" i="47"/>
  <c r="BZ64" i="47" s="1"/>
  <c r="BZ36" i="47"/>
  <c r="BR34" i="47"/>
  <c r="BR35" i="47" s="1"/>
  <c r="BR37" i="47" s="1"/>
  <c r="BR41" i="47" s="1"/>
  <c r="BR62" i="47"/>
  <c r="BR64" i="47" s="1"/>
  <c r="BR36" i="47"/>
  <c r="BR43" i="47" s="1"/>
  <c r="BJ36" i="47"/>
  <c r="BJ37" i="47"/>
  <c r="BJ62" i="47"/>
  <c r="BJ64" i="47" s="1"/>
  <c r="BB37" i="47"/>
  <c r="BB36" i="47"/>
  <c r="BB62" i="47"/>
  <c r="BB64" i="47" s="1"/>
  <c r="AT62" i="47"/>
  <c r="AT64" i="47" s="1"/>
  <c r="AT37" i="47"/>
  <c r="AL36" i="47"/>
  <c r="AL62" i="47"/>
  <c r="AL64" i="47" s="1"/>
  <c r="AD36" i="47"/>
  <c r="AD43" i="47" s="1"/>
  <c r="AD44" i="47" s="1"/>
  <c r="AD62" i="47"/>
  <c r="AD64" i="47" s="1"/>
  <c r="AU44" i="47"/>
  <c r="AU59" i="47"/>
  <c r="BD44" i="47"/>
  <c r="BD59" i="47"/>
  <c r="CZ16" i="47"/>
  <c r="CZ17" i="47" s="1"/>
  <c r="CZ19" i="47" s="1"/>
  <c r="CZ18" i="47"/>
  <c r="CR16" i="47"/>
  <c r="CR17" i="47" s="1"/>
  <c r="CR19" i="47" s="1"/>
  <c r="CR41" i="47" s="1"/>
  <c r="CR18" i="47"/>
  <c r="CR43" i="47" s="1"/>
  <c r="CR62" i="47"/>
  <c r="CR64" i="47" s="1"/>
  <c r="CJ16" i="47"/>
  <c r="CJ17" i="47" s="1"/>
  <c r="CJ18" i="47"/>
  <c r="CJ62" i="47"/>
  <c r="CJ64" i="47" s="1"/>
  <c r="CJ19" i="47"/>
  <c r="CB16" i="47"/>
  <c r="CB17" i="47" s="1"/>
  <c r="CB19" i="47" s="1"/>
  <c r="CB41" i="47" s="1"/>
  <c r="CB18" i="47"/>
  <c r="CB43" i="47" s="1"/>
  <c r="CB62" i="47"/>
  <c r="CB64" i="47" s="1"/>
  <c r="AI58" i="47"/>
  <c r="CM58" i="47"/>
  <c r="BH36" i="47"/>
  <c r="BH43" i="47" s="1"/>
  <c r="AZ36" i="47"/>
  <c r="AZ43" i="47" s="1"/>
  <c r="AR36" i="47"/>
  <c r="AB36" i="47"/>
  <c r="BT18" i="47"/>
  <c r="BT43" i="47" s="1"/>
  <c r="CH57" i="47"/>
  <c r="CH58" i="47" s="1"/>
  <c r="BZ57" i="47"/>
  <c r="BZ58" i="47" s="1"/>
  <c r="BR57" i="47"/>
  <c r="BR58" i="47" s="1"/>
  <c r="BJ57" i="47"/>
  <c r="BJ58" i="47" s="1"/>
  <c r="BB57" i="47"/>
  <c r="BB58" i="47" s="1"/>
  <c r="AT57" i="47"/>
  <c r="AT58" i="47" s="1"/>
  <c r="AL57" i="47"/>
  <c r="AL58" i="47" s="1"/>
  <c r="AD57" i="47"/>
  <c r="AD58" i="47" s="1"/>
  <c r="BJ43" i="47"/>
  <c r="AT43" i="47"/>
  <c r="CH43" i="47"/>
  <c r="J18" i="54"/>
  <c r="R32" i="55"/>
  <c r="J22" i="54"/>
  <c r="R40" i="55"/>
  <c r="F31" i="54"/>
  <c r="R52" i="55"/>
  <c r="R59" i="55"/>
  <c r="R58" i="55"/>
  <c r="R55" i="55"/>
  <c r="BF63" i="47"/>
  <c r="BK43" i="47"/>
  <c r="R36" i="55"/>
  <c r="BM58" i="47"/>
  <c r="AY58" i="47"/>
  <c r="CV58" i="47"/>
  <c r="CN58" i="47"/>
  <c r="BX58" i="47"/>
  <c r="BX60" i="47" s="1"/>
  <c r="BX61" i="47" s="1"/>
  <c r="BP58" i="47"/>
  <c r="BH58" i="47"/>
  <c r="K159" i="44"/>
  <c r="L159" i="44" s="1"/>
  <c r="AX63" i="47"/>
  <c r="CZ37" i="47"/>
  <c r="CZ36" i="47"/>
  <c r="CJ34" i="47"/>
  <c r="CJ35" i="47" s="1"/>
  <c r="CJ37" i="47" s="1"/>
  <c r="CJ36" i="47"/>
  <c r="CB34" i="47"/>
  <c r="CB35" i="47" s="1"/>
  <c r="CB37" i="47"/>
  <c r="BL34" i="47"/>
  <c r="BL35" i="47" s="1"/>
  <c r="BL37" i="47" s="1"/>
  <c r="BL41" i="47" s="1"/>
  <c r="BL36" i="47"/>
  <c r="BL43" i="47" s="1"/>
  <c r="AV36" i="47"/>
  <c r="AV43" i="47" s="1"/>
  <c r="AN36" i="47"/>
  <c r="AN43" i="47" s="1"/>
  <c r="AF36" i="47"/>
  <c r="AF43" i="47" s="1"/>
  <c r="AX43" i="47"/>
  <c r="BI19" i="47"/>
  <c r="AS16" i="47"/>
  <c r="AS17" i="47" s="1"/>
  <c r="AS19" i="47"/>
  <c r="AS41" i="47" s="1"/>
  <c r="AD41" i="47"/>
  <c r="EQ20" i="45"/>
  <c r="EQ47" i="45" s="1"/>
  <c r="BE58" i="47"/>
  <c r="BU58" i="47"/>
  <c r="CQ37" i="47"/>
  <c r="CA36" i="47"/>
  <c r="CA43" i="47" s="1"/>
  <c r="CA34" i="47"/>
  <c r="CA35" i="47" s="1"/>
  <c r="CA37" i="47" s="1"/>
  <c r="BS36" i="47"/>
  <c r="BK37" i="47"/>
  <c r="CX43" i="47"/>
  <c r="CY41" i="47"/>
  <c r="AR16" i="47"/>
  <c r="AR17" i="47" s="1"/>
  <c r="AR19" i="47" s="1"/>
  <c r="AR41" i="47" s="1"/>
  <c r="AR18" i="47"/>
  <c r="AR43" i="47" s="1"/>
  <c r="AJ18" i="47"/>
  <c r="AJ43" i="47" s="1"/>
  <c r="AJ16" i="47"/>
  <c r="AJ17" i="47" s="1"/>
  <c r="AJ19" i="47" s="1"/>
  <c r="K99" i="46"/>
  <c r="L99" i="46" s="1"/>
  <c r="K83" i="46"/>
  <c r="L83" i="46" s="1"/>
  <c r="R44" i="55"/>
  <c r="AS58" i="47"/>
  <c r="AK58" i="47"/>
  <c r="AC58" i="47"/>
  <c r="CF36" i="47"/>
  <c r="CF43" i="47" s="1"/>
  <c r="CF59" i="47" s="1"/>
  <c r="BV43" i="47"/>
  <c r="BV44" i="47" s="1"/>
  <c r="BI41" i="47"/>
  <c r="AW19" i="47"/>
  <c r="BZ18" i="47"/>
  <c r="BZ43" i="47" s="1"/>
  <c r="CH16" i="47"/>
  <c r="CH17" i="47" s="1"/>
  <c r="CH19" i="47" s="1"/>
  <c r="BT16" i="47"/>
  <c r="BT17" i="47" s="1"/>
  <c r="BT19" i="47" s="1"/>
  <c r="BT41" i="47" s="1"/>
  <c r="BT63" i="47" s="1"/>
  <c r="AI19" i="47"/>
  <c r="AI41" i="47" s="1"/>
  <c r="K97" i="46"/>
  <c r="L97" i="46" s="1"/>
  <c r="K89" i="46"/>
  <c r="L89" i="46" s="1"/>
  <c r="K57" i="46"/>
  <c r="L57" i="46" s="1"/>
  <c r="R5" i="55"/>
  <c r="I4" i="54"/>
  <c r="R9" i="55"/>
  <c r="R8" i="55"/>
  <c r="R13" i="55"/>
  <c r="R12" i="55"/>
  <c r="R17" i="55"/>
  <c r="R16" i="55"/>
  <c r="R21" i="55"/>
  <c r="R20" i="55"/>
  <c r="R25" i="55"/>
  <c r="R24" i="55"/>
  <c r="I16" i="54"/>
  <c r="I18" i="54"/>
  <c r="I20" i="54"/>
  <c r="I22" i="54"/>
  <c r="I25" i="54"/>
  <c r="E29" i="54"/>
  <c r="M29" i="54"/>
  <c r="AF41" i="47"/>
  <c r="BM18" i="47"/>
  <c r="BE18" i="47"/>
  <c r="BE43" i="47" s="1"/>
  <c r="N57" i="55"/>
  <c r="P4" i="54"/>
  <c r="H4" i="54"/>
  <c r="P6" i="54"/>
  <c r="H6" i="54"/>
  <c r="P8" i="54"/>
  <c r="H8" i="54"/>
  <c r="P10" i="54"/>
  <c r="H10" i="54"/>
  <c r="P12" i="54"/>
  <c r="H12" i="54"/>
  <c r="P14" i="54"/>
  <c r="H14" i="54"/>
  <c r="P16" i="54"/>
  <c r="H16" i="54"/>
  <c r="P18" i="54"/>
  <c r="H18" i="54"/>
  <c r="P20" i="54"/>
  <c r="H20" i="54"/>
  <c r="P22" i="54"/>
  <c r="H22" i="54"/>
  <c r="P25" i="54"/>
  <c r="H25" i="54"/>
  <c r="L29" i="54"/>
  <c r="AP57" i="47"/>
  <c r="AH57" i="47"/>
  <c r="DB58" i="47"/>
  <c r="CT58" i="47"/>
  <c r="CL58" i="47"/>
  <c r="CN37" i="47"/>
  <c r="CN41" i="47" s="1"/>
  <c r="CN36" i="47"/>
  <c r="CN43" i="47" s="1"/>
  <c r="BW36" i="47"/>
  <c r="BW43" i="47" s="1"/>
  <c r="AY36" i="47"/>
  <c r="AQ36" i="47"/>
  <c r="AI36" i="47"/>
  <c r="BN41" i="47"/>
  <c r="BI18" i="47"/>
  <c r="BI43" i="47" s="1"/>
  <c r="BI44" i="47" s="1"/>
  <c r="BA18" i="47"/>
  <c r="BA43" i="47" s="1"/>
  <c r="AS18" i="47"/>
  <c r="AS43" i="47" s="1"/>
  <c r="AS44" i="47" s="1"/>
  <c r="AK18" i="47"/>
  <c r="AK43" i="47" s="1"/>
  <c r="AK44" i="47" s="1"/>
  <c r="AC18" i="47"/>
  <c r="AC43" i="47" s="1"/>
  <c r="AC44" i="47" s="1"/>
  <c r="K71" i="46"/>
  <c r="L71" i="46" s="1"/>
  <c r="G62" i="55"/>
  <c r="M57" i="55"/>
  <c r="O4" i="54"/>
  <c r="G4" i="54"/>
  <c r="O6" i="54"/>
  <c r="G6" i="54"/>
  <c r="O8" i="54"/>
  <c r="G8" i="54"/>
  <c r="O10" i="54"/>
  <c r="G10" i="54"/>
  <c r="O12" i="54"/>
  <c r="G12" i="54"/>
  <c r="O14" i="54"/>
  <c r="G14" i="54"/>
  <c r="O16" i="54"/>
  <c r="G16" i="54"/>
  <c r="O18" i="54"/>
  <c r="G18" i="54"/>
  <c r="O20" i="54"/>
  <c r="G20" i="54"/>
  <c r="O22" i="54"/>
  <c r="G22" i="54"/>
  <c r="O25" i="54"/>
  <c r="G25" i="54"/>
  <c r="K29" i="54"/>
  <c r="CQ41" i="47"/>
  <c r="CQ42" i="47" s="1"/>
  <c r="CA41" i="47"/>
  <c r="L57" i="55"/>
  <c r="AV57" i="47"/>
  <c r="AV58" i="47" s="1"/>
  <c r="AN57" i="47"/>
  <c r="AN58" i="47" s="1"/>
  <c r="AF57" i="47"/>
  <c r="AF58" i="47" s="1"/>
  <c r="CR58" i="47"/>
  <c r="CB58" i="47"/>
  <c r="BL58" i="47"/>
  <c r="CV36" i="47"/>
  <c r="CV43" i="47" s="1"/>
  <c r="BG18" i="47"/>
  <c r="AY18" i="47"/>
  <c r="AQ18" i="47"/>
  <c r="AQ43" i="47" s="1"/>
  <c r="BJ41" i="47"/>
  <c r="K77" i="46"/>
  <c r="L77" i="46" s="1"/>
  <c r="K61" i="46"/>
  <c r="L61" i="46" s="1"/>
  <c r="E4" i="54"/>
  <c r="M4" i="54"/>
  <c r="E6" i="54"/>
  <c r="M6" i="54"/>
  <c r="E8" i="54"/>
  <c r="M8" i="54"/>
  <c r="E10" i="54"/>
  <c r="M10" i="54"/>
  <c r="E12" i="54"/>
  <c r="M12" i="54"/>
  <c r="E14" i="54"/>
  <c r="M14" i="54"/>
  <c r="E16" i="54"/>
  <c r="M16" i="54"/>
  <c r="E18" i="54"/>
  <c r="M18" i="54"/>
  <c r="E20" i="54"/>
  <c r="M20" i="54"/>
  <c r="E22" i="54"/>
  <c r="M22" i="54"/>
  <c r="E25" i="54"/>
  <c r="M25" i="54"/>
  <c r="I29" i="54"/>
  <c r="H65" i="41"/>
  <c r="H44" i="41"/>
  <c r="O467" i="37"/>
  <c r="G16" i="8" s="1"/>
  <c r="M546" i="40"/>
  <c r="H17" i="47"/>
  <c r="AO46" i="45"/>
  <c r="AO67" i="45"/>
  <c r="H45" i="51"/>
  <c r="L48" i="45"/>
  <c r="L63" i="45"/>
  <c r="H62" i="43"/>
  <c r="O67" i="45"/>
  <c r="O46" i="45"/>
  <c r="AH48" i="45"/>
  <c r="AH63" i="45"/>
  <c r="N418" i="37"/>
  <c r="U42" i="47"/>
  <c r="U63" i="47"/>
  <c r="G29" i="41"/>
  <c r="I46" i="43"/>
  <c r="I67" i="43"/>
  <c r="AT46" i="45"/>
  <c r="AT67" i="45"/>
  <c r="R59" i="47"/>
  <c r="W64" i="51"/>
  <c r="W65" i="51" s="1"/>
  <c r="T65" i="51"/>
  <c r="M49" i="51"/>
  <c r="M67" i="51"/>
  <c r="BD41" i="45"/>
  <c r="W66" i="43"/>
  <c r="W68" i="43" s="1"/>
  <c r="W20" i="43"/>
  <c r="S18" i="43"/>
  <c r="S19" i="43" s="1"/>
  <c r="S21" i="43" s="1"/>
  <c r="S20" i="43"/>
  <c r="S47" i="43" s="1"/>
  <c r="M18" i="43"/>
  <c r="M19" i="43" s="1"/>
  <c r="M21" i="43" s="1"/>
  <c r="M45" i="43" s="1"/>
  <c r="M66" i="43"/>
  <c r="M68" i="43" s="1"/>
  <c r="X38" i="43"/>
  <c r="X39" i="43" s="1"/>
  <c r="X41" i="43" s="1"/>
  <c r="X45" i="43" s="1"/>
  <c r="M66" i="45"/>
  <c r="M68" i="45" s="1"/>
  <c r="M18" i="45"/>
  <c r="M19" i="45" s="1"/>
  <c r="M21" i="45" s="1"/>
  <c r="M45" i="45" s="1"/>
  <c r="M20" i="45"/>
  <c r="M47" i="45" s="1"/>
  <c r="G30" i="45"/>
  <c r="H31" i="45"/>
  <c r="BC38" i="45"/>
  <c r="BC39" i="45" s="1"/>
  <c r="BC41" i="45" s="1"/>
  <c r="BC45" i="45" s="1"/>
  <c r="BC40" i="45"/>
  <c r="I58" i="53"/>
  <c r="T20" i="43"/>
  <c r="T18" i="43"/>
  <c r="T19" i="43" s="1"/>
  <c r="T21" i="43" s="1"/>
  <c r="T66" i="43"/>
  <c r="T68" i="43" s="1"/>
  <c r="R21" i="43"/>
  <c r="R66" i="43"/>
  <c r="R68" i="43" s="1"/>
  <c r="L18" i="43"/>
  <c r="L19" i="43" s="1"/>
  <c r="L21" i="43"/>
  <c r="L45" i="43" s="1"/>
  <c r="W38" i="43"/>
  <c r="W39" i="43" s="1"/>
  <c r="W41" i="43" s="1"/>
  <c r="W45" i="43" s="1"/>
  <c r="P38" i="43"/>
  <c r="P39" i="43" s="1"/>
  <c r="P41" i="43" s="1"/>
  <c r="P45" i="43" s="1"/>
  <c r="L38" i="43"/>
  <c r="L39" i="43" s="1"/>
  <c r="L41" i="43" s="1"/>
  <c r="L40" i="43"/>
  <c r="AN47" i="45"/>
  <c r="J65" i="45"/>
  <c r="R48" i="45"/>
  <c r="R63" i="45"/>
  <c r="AS66" i="45"/>
  <c r="AS68" i="45" s="1"/>
  <c r="AS18" i="45"/>
  <c r="AS19" i="45" s="1"/>
  <c r="AS21" i="45" s="1"/>
  <c r="AS45" i="45" s="1"/>
  <c r="AS20" i="45"/>
  <c r="AS47" i="45" s="1"/>
  <c r="AI66" i="45"/>
  <c r="AI68" i="45" s="1"/>
  <c r="AI20" i="45"/>
  <c r="AI47" i="45" s="1"/>
  <c r="AI18" i="45"/>
  <c r="AI19" i="45" s="1"/>
  <c r="AI21" i="45" s="1"/>
  <c r="AI45" i="45" s="1"/>
  <c r="AP40" i="45"/>
  <c r="AP47" i="45" s="1"/>
  <c r="AP38" i="45"/>
  <c r="AP39" i="45" s="1"/>
  <c r="AP41" i="45" s="1"/>
  <c r="AP45" i="45" s="1"/>
  <c r="AH38" i="45"/>
  <c r="AH39" i="45" s="1"/>
  <c r="AH41" i="45" s="1"/>
  <c r="AH45" i="45" s="1"/>
  <c r="T43" i="47"/>
  <c r="J65" i="51"/>
  <c r="W40" i="53"/>
  <c r="W61" i="53"/>
  <c r="AN102" i="35"/>
  <c r="AN103" i="35" s="1"/>
  <c r="AN104" i="35" s="1"/>
  <c r="AN106" i="35"/>
  <c r="AN107" i="35" s="1"/>
  <c r="AN108" i="35" s="1"/>
  <c r="AN109" i="35" s="1"/>
  <c r="AN110" i="35" s="1"/>
  <c r="AN111" i="35" s="1"/>
  <c r="AN112" i="35" s="1"/>
  <c r="AN113" i="35" s="1"/>
  <c r="AN114" i="35" s="1"/>
  <c r="AN115" i="35" s="1"/>
  <c r="AN116" i="35" s="1"/>
  <c r="AN117" i="35" s="1"/>
  <c r="AN105" i="35"/>
  <c r="T67" i="51"/>
  <c r="L20" i="43"/>
  <c r="O65" i="51"/>
  <c r="AA48" i="51"/>
  <c r="X64" i="51"/>
  <c r="X65" i="51" s="1"/>
  <c r="W67" i="51"/>
  <c r="S63" i="51"/>
  <c r="S48" i="51"/>
  <c r="K49" i="51"/>
  <c r="K67" i="51"/>
  <c r="J48" i="45"/>
  <c r="AA20" i="43"/>
  <c r="AA66" i="43"/>
  <c r="AA68" i="43" s="1"/>
  <c r="V18" i="43"/>
  <c r="V19" i="43" s="1"/>
  <c r="V21" i="43" s="1"/>
  <c r="V45" i="43" s="1"/>
  <c r="J61" i="43"/>
  <c r="J62" i="43" s="1"/>
  <c r="AH66" i="45"/>
  <c r="AH68" i="45" s="1"/>
  <c r="U66" i="45"/>
  <c r="U68" i="45" s="1"/>
  <c r="U20" i="45"/>
  <c r="U47" i="45" s="1"/>
  <c r="U18" i="45"/>
  <c r="U19" i="45" s="1"/>
  <c r="U21" i="45" s="1"/>
  <c r="U45" i="45" s="1"/>
  <c r="AZ41" i="45"/>
  <c r="AZ45" i="45" s="1"/>
  <c r="AZ38" i="45"/>
  <c r="AZ39" i="45" s="1"/>
  <c r="AZ40" i="45"/>
  <c r="AZ47" i="45" s="1"/>
  <c r="T49" i="51"/>
  <c r="Q49" i="51"/>
  <c r="AG63" i="45"/>
  <c r="AA59" i="47"/>
  <c r="W49" i="51"/>
  <c r="Z66" i="43"/>
  <c r="Z68" i="43" s="1"/>
  <c r="Z21" i="43"/>
  <c r="Q18" i="43"/>
  <c r="Q19" i="43" s="1"/>
  <c r="Q21" i="43" s="1"/>
  <c r="Q45" i="43" s="1"/>
  <c r="Q20" i="43"/>
  <c r="Q47" i="43" s="1"/>
  <c r="K21" i="43"/>
  <c r="U38" i="43"/>
  <c r="U39" i="43" s="1"/>
  <c r="U41" i="43" s="1"/>
  <c r="U40" i="43"/>
  <c r="O38" i="43"/>
  <c r="O39" i="43" s="1"/>
  <c r="O41" i="43" s="1"/>
  <c r="O45" i="43" s="1"/>
  <c r="K38" i="43"/>
  <c r="K39" i="43" s="1"/>
  <c r="K41" i="43" s="1"/>
  <c r="K40" i="43"/>
  <c r="K47" i="43" s="1"/>
  <c r="R62" i="43"/>
  <c r="P47" i="45"/>
  <c r="BA66" i="45"/>
  <c r="BA68" i="45" s="1"/>
  <c r="BA20" i="45"/>
  <c r="BA47" i="45" s="1"/>
  <c r="BA18" i="45"/>
  <c r="BA19" i="45" s="1"/>
  <c r="BA21" i="45" s="1"/>
  <c r="AM18" i="45"/>
  <c r="AM19" i="45" s="1"/>
  <c r="AM21" i="45" s="1"/>
  <c r="AM45" i="45" s="1"/>
  <c r="AM66" i="45"/>
  <c r="AM68" i="45" s="1"/>
  <c r="K20" i="45"/>
  <c r="K47" i="45" s="1"/>
  <c r="K66" i="45"/>
  <c r="K68" i="45" s="1"/>
  <c r="K18" i="45"/>
  <c r="K19" i="45" s="1"/>
  <c r="K21" i="45" s="1"/>
  <c r="K45" i="45" s="1"/>
  <c r="J67" i="51"/>
  <c r="W40" i="43"/>
  <c r="U66" i="43"/>
  <c r="U68" i="43" s="1"/>
  <c r="U20" i="43"/>
  <c r="U47" i="43" s="1"/>
  <c r="U18" i="43"/>
  <c r="U19" i="43" s="1"/>
  <c r="U21" i="43" s="1"/>
  <c r="P20" i="43"/>
  <c r="P66" i="43"/>
  <c r="P68" i="43" s="1"/>
  <c r="J20" i="43"/>
  <c r="J18" i="43"/>
  <c r="J19" i="43" s="1"/>
  <c r="J21" i="43" s="1"/>
  <c r="R40" i="43"/>
  <c r="R47" i="43" s="1"/>
  <c r="R38" i="43"/>
  <c r="R39" i="43" s="1"/>
  <c r="R41" i="43" s="1"/>
  <c r="T38" i="43"/>
  <c r="T39" i="43" s="1"/>
  <c r="T41" i="43" s="1"/>
  <c r="T40" i="43"/>
  <c r="O61" i="43"/>
  <c r="O62" i="43" s="1"/>
  <c r="P45" i="45"/>
  <c r="BD66" i="45"/>
  <c r="BD68" i="45" s="1"/>
  <c r="AQ20" i="45"/>
  <c r="AQ47" i="45" s="1"/>
  <c r="AQ66" i="45"/>
  <c r="AQ68" i="45" s="1"/>
  <c r="AQ18" i="45"/>
  <c r="AQ19" i="45" s="1"/>
  <c r="AQ21" i="45" s="1"/>
  <c r="AQ45" i="45" s="1"/>
  <c r="AC66" i="45"/>
  <c r="AC68" i="45" s="1"/>
  <c r="AC20" i="45"/>
  <c r="AC47" i="45" s="1"/>
  <c r="AC18" i="45"/>
  <c r="AC19" i="45" s="1"/>
  <c r="AC21" i="45" s="1"/>
  <c r="AC45" i="45" s="1"/>
  <c r="O20" i="45"/>
  <c r="O47" i="45" s="1"/>
  <c r="O66" i="45"/>
  <c r="O68" i="45" s="1"/>
  <c r="X60" i="47"/>
  <c r="X61" i="47" s="1"/>
  <c r="AV46" i="45"/>
  <c r="AV67" i="45"/>
  <c r="Y18" i="43"/>
  <c r="Y19" i="43" s="1"/>
  <c r="Y21" i="43" s="1"/>
  <c r="Y20" i="43"/>
  <c r="P40" i="43"/>
  <c r="AA38" i="43"/>
  <c r="AA39" i="43" s="1"/>
  <c r="AA41" i="43" s="1"/>
  <c r="AA45" i="43" s="1"/>
  <c r="S38" i="43"/>
  <c r="S39" i="43" s="1"/>
  <c r="S41" i="43" s="1"/>
  <c r="N40" i="43"/>
  <c r="J38" i="43"/>
  <c r="J39" i="43" s="1"/>
  <c r="J41" i="43" s="1"/>
  <c r="J40" i="43"/>
  <c r="BD45" i="45"/>
  <c r="AU18" i="45"/>
  <c r="AU19" i="45" s="1"/>
  <c r="AU21" i="45"/>
  <c r="AU45" i="45" s="1"/>
  <c r="AU20" i="45"/>
  <c r="AU47" i="45" s="1"/>
  <c r="AU66" i="45"/>
  <c r="AU68" i="45" s="1"/>
  <c r="S66" i="45"/>
  <c r="S68" i="45" s="1"/>
  <c r="S18" i="45"/>
  <c r="S19" i="45" s="1"/>
  <c r="S21" i="45" s="1"/>
  <c r="S45" i="45" s="1"/>
  <c r="S20" i="45"/>
  <c r="S47" i="45" s="1"/>
  <c r="AL40" i="45"/>
  <c r="AL47" i="45" s="1"/>
  <c r="AL66" i="45"/>
  <c r="AL68" i="45" s="1"/>
  <c r="AL38" i="45"/>
  <c r="AL39" i="45" s="1"/>
  <c r="AL41" i="45" s="1"/>
  <c r="AL45" i="45" s="1"/>
  <c r="Z65" i="51"/>
  <c r="AA46" i="51"/>
  <c r="AA49" i="51"/>
  <c r="U67" i="51"/>
  <c r="U46" i="51"/>
  <c r="U49" i="51"/>
  <c r="AA61" i="53"/>
  <c r="AA40" i="53"/>
  <c r="X21" i="35"/>
  <c r="X20" i="35"/>
  <c r="X31" i="35"/>
  <c r="X32" i="35"/>
  <c r="Q67" i="51"/>
  <c r="BC47" i="45"/>
  <c r="Z40" i="43"/>
  <c r="Z47" i="43" s="1"/>
  <c r="Z38" i="43"/>
  <c r="Z39" i="43" s="1"/>
  <c r="Z41" i="43" s="1"/>
  <c r="AF45" i="45"/>
  <c r="AY66" i="45"/>
  <c r="AY68" i="45" s="1"/>
  <c r="AY18" i="45"/>
  <c r="AY19" i="45" s="1"/>
  <c r="AY21" i="45" s="1"/>
  <c r="AY45" i="45" s="1"/>
  <c r="AY20" i="45"/>
  <c r="AY47" i="45" s="1"/>
  <c r="AK66" i="45"/>
  <c r="AK68" i="45" s="1"/>
  <c r="AK20" i="45"/>
  <c r="AK47" i="45" s="1"/>
  <c r="AK18" i="45"/>
  <c r="AK19" i="45" s="1"/>
  <c r="AK21" i="45" s="1"/>
  <c r="W18" i="45"/>
  <c r="W19" i="45" s="1"/>
  <c r="W21" i="45" s="1"/>
  <c r="W45" i="45" s="1"/>
  <c r="W66" i="45"/>
  <c r="W68" i="45" s="1"/>
  <c r="BE18" i="45"/>
  <c r="BE19" i="45" s="1"/>
  <c r="BE21" i="45" s="1"/>
  <c r="BE45" i="45" s="1"/>
  <c r="BE66" i="45"/>
  <c r="BE68" i="45" s="1"/>
  <c r="AW66" i="45"/>
  <c r="AW68" i="45" s="1"/>
  <c r="AW21" i="45"/>
  <c r="AW20" i="45"/>
  <c r="AW47" i="45" s="1"/>
  <c r="AW18" i="45"/>
  <c r="AW19" i="45" s="1"/>
  <c r="Y66" i="45"/>
  <c r="Y68" i="45" s="1"/>
  <c r="Y18" i="45"/>
  <c r="Y19" i="45" s="1"/>
  <c r="Y21" i="45" s="1"/>
  <c r="Y45" i="45" s="1"/>
  <c r="Q20" i="45"/>
  <c r="Q47" i="45" s="1"/>
  <c r="Q18" i="45"/>
  <c r="Q19" i="45" s="1"/>
  <c r="Q21" i="45" s="1"/>
  <c r="Q45" i="45" s="1"/>
  <c r="Q66" i="45"/>
  <c r="Q68" i="45" s="1"/>
  <c r="I18" i="45"/>
  <c r="I19" i="45" s="1"/>
  <c r="I21" i="45" s="1"/>
  <c r="I45" i="45" s="1"/>
  <c r="I20" i="45"/>
  <c r="I47" i="45" s="1"/>
  <c r="I66" i="45"/>
  <c r="I68" i="45" s="1"/>
  <c r="AA40" i="43"/>
  <c r="H38" i="41"/>
  <c r="P58" i="53"/>
  <c r="P59" i="53" s="1"/>
  <c r="H43" i="47"/>
  <c r="BD40" i="45"/>
  <c r="BD47" i="45" s="1"/>
  <c r="N38" i="43"/>
  <c r="N39" i="43" s="1"/>
  <c r="N41" i="43" s="1"/>
  <c r="S66" i="43"/>
  <c r="S68" i="43" s="1"/>
  <c r="N66" i="43"/>
  <c r="N68" i="43" s="1"/>
  <c r="N18" i="43"/>
  <c r="N19" i="43" s="1"/>
  <c r="N21" i="43" s="1"/>
  <c r="N20" i="43"/>
  <c r="Y38" i="43"/>
  <c r="Y39" i="43" s="1"/>
  <c r="Y41" i="43" s="1"/>
  <c r="Y40" i="43"/>
  <c r="AD45" i="45"/>
  <c r="AR47" i="45"/>
  <c r="AB47" i="45"/>
  <c r="AA66" i="45"/>
  <c r="AA68" i="45" s="1"/>
  <c r="AA20" i="45"/>
  <c r="AA47" i="45" s="1"/>
  <c r="AA18" i="45"/>
  <c r="AA19" i="45" s="1"/>
  <c r="AA21" i="45" s="1"/>
  <c r="AA45" i="45" s="1"/>
  <c r="AX38" i="45"/>
  <c r="AX39" i="45" s="1"/>
  <c r="AX41" i="45" s="1"/>
  <c r="AX45" i="45" s="1"/>
  <c r="AX40" i="45"/>
  <c r="AX47" i="45" s="1"/>
  <c r="Z45" i="51"/>
  <c r="I46" i="51"/>
  <c r="I49" i="51"/>
  <c r="BA38" i="45"/>
  <c r="BA39" i="45" s="1"/>
  <c r="BA41" i="45" s="1"/>
  <c r="V40" i="45"/>
  <c r="V47" i="45" s="1"/>
  <c r="N41" i="45"/>
  <c r="N45" i="45" s="1"/>
  <c r="AA62" i="51"/>
  <c r="AA64" i="51" s="1"/>
  <c r="AA65" i="51" s="1"/>
  <c r="K59" i="53"/>
  <c r="AA59" i="53"/>
  <c r="AA62" i="45"/>
  <c r="S49" i="51"/>
  <c r="G31" i="43"/>
  <c r="AW41" i="45"/>
  <c r="AN63" i="35"/>
  <c r="AN60" i="35"/>
  <c r="AN61" i="35" s="1"/>
  <c r="AN62" i="35" s="1"/>
  <c r="AN64" i="35"/>
  <c r="AN65" i="35" s="1"/>
  <c r="AN66" i="35" s="1"/>
  <c r="AN67" i="35" s="1"/>
  <c r="AN68" i="35" s="1"/>
  <c r="AN69" i="35" s="1"/>
  <c r="AN70" i="35" s="1"/>
  <c r="AN71" i="35" s="1"/>
  <c r="AN72" i="35" s="1"/>
  <c r="AN73" i="35" s="1"/>
  <c r="AN74" i="35" s="1"/>
  <c r="AN75" i="35" s="1"/>
  <c r="AN84" i="35"/>
  <c r="AN81" i="35"/>
  <c r="AN82" i="35" s="1"/>
  <c r="AN83" i="35" s="1"/>
  <c r="AN85" i="35"/>
  <c r="AN86" i="35" s="1"/>
  <c r="AN87" i="35" s="1"/>
  <c r="AN88" i="35" s="1"/>
  <c r="AN89" i="35" s="1"/>
  <c r="AN90" i="35" s="1"/>
  <c r="AN91" i="35" s="1"/>
  <c r="AN92" i="35" s="1"/>
  <c r="AN93" i="35" s="1"/>
  <c r="AN94" i="35" s="1"/>
  <c r="AN95" i="35" s="1"/>
  <c r="AN96" i="35" s="1"/>
  <c r="G29" i="43"/>
  <c r="AT40" i="45"/>
  <c r="AT47" i="45" s="1"/>
  <c r="R38" i="45"/>
  <c r="R39" i="45" s="1"/>
  <c r="R41" i="45" s="1"/>
  <c r="R45" i="45" s="1"/>
  <c r="H47" i="51"/>
  <c r="P62" i="51"/>
  <c r="P64" i="51" s="1"/>
  <c r="P65" i="51" s="1"/>
  <c r="AN16" i="35"/>
  <c r="AN17" i="35" s="1"/>
  <c r="H38" i="43"/>
  <c r="AD40" i="45"/>
  <c r="AD47" i="45" s="1"/>
  <c r="Y32" i="35"/>
  <c r="Y31" i="35"/>
  <c r="AN42" i="35"/>
  <c r="AN39" i="35"/>
  <c r="AN40" i="35" s="1"/>
  <c r="AN41" i="35" s="1"/>
  <c r="AN43" i="35"/>
  <c r="AN44" i="35" s="1"/>
  <c r="AN45" i="35" s="1"/>
  <c r="AN46" i="35" s="1"/>
  <c r="AN47" i="35" s="1"/>
  <c r="AN48" i="35" s="1"/>
  <c r="AN49" i="35" s="1"/>
  <c r="AN50" i="35" s="1"/>
  <c r="AN51" i="35" s="1"/>
  <c r="AN52" i="35" s="1"/>
  <c r="AN53" i="35" s="1"/>
  <c r="AN54" i="35" s="1"/>
  <c r="L5" i="58"/>
  <c r="L15" i="58" s="1"/>
  <c r="K15" i="58"/>
  <c r="Y42" i="75"/>
  <c r="Y43" i="75" s="1"/>
  <c r="L42" i="75"/>
  <c r="L43" i="75" s="1"/>
  <c r="M448" i="37"/>
  <c r="N448" i="37" s="1"/>
  <c r="AK38" i="45"/>
  <c r="AK39" i="45" s="1"/>
  <c r="AK41" i="45" s="1"/>
  <c r="Z38" i="45"/>
  <c r="Z39" i="45" s="1"/>
  <c r="Z41" i="45" s="1"/>
  <c r="Z45" i="45" s="1"/>
  <c r="N26" i="58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X42" i="75"/>
  <c r="X43" i="75" s="1"/>
  <c r="R42" i="75"/>
  <c r="R43" i="75" s="1"/>
  <c r="T37" i="47"/>
  <c r="T41" i="47" s="1"/>
  <c r="Q42" i="75"/>
  <c r="Q43" i="75" s="1"/>
  <c r="G44" i="75"/>
  <c r="V9" i="39" s="1"/>
  <c r="AJ41" i="45"/>
  <c r="AJ45" i="45" s="1"/>
  <c r="AB41" i="45"/>
  <c r="AB45" i="45" s="1"/>
  <c r="K73" i="74"/>
  <c r="L73" i="74" s="1"/>
  <c r="P42" i="75"/>
  <c r="P43" i="75" s="1"/>
  <c r="J42" i="75"/>
  <c r="J43" i="75" s="1"/>
  <c r="N446" i="37"/>
  <c r="H42" i="75"/>
  <c r="H43" i="75" s="1"/>
  <c r="G41" i="75"/>
  <c r="V42" i="75"/>
  <c r="V43" i="75" s="1"/>
  <c r="I42" i="75"/>
  <c r="I43" i="75" s="1"/>
  <c r="L15" i="66"/>
  <c r="L26" i="66" s="1"/>
  <c r="M5" i="66"/>
  <c r="M15" i="66" s="1"/>
  <c r="U42" i="75"/>
  <c r="U43" i="75" s="1"/>
  <c r="G11" i="45"/>
  <c r="AN169" i="35"/>
  <c r="AN170" i="35" s="1"/>
  <c r="AN171" i="35" s="1"/>
  <c r="AN172" i="35" s="1"/>
  <c r="AN173" i="35" s="1"/>
  <c r="AN174" i="35" s="1"/>
  <c r="AN175" i="35" s="1"/>
  <c r="AN176" i="35" s="1"/>
  <c r="AN177" i="35" s="1"/>
  <c r="AN178" i="35" s="1"/>
  <c r="AN179" i="35" s="1"/>
  <c r="AN180" i="35" s="1"/>
  <c r="AN168" i="35"/>
  <c r="AN165" i="35"/>
  <c r="AN166" i="35" s="1"/>
  <c r="AN167" i="35" s="1"/>
  <c r="AN189" i="35"/>
  <c r="AN190" i="35"/>
  <c r="AN191" i="35" s="1"/>
  <c r="AN192" i="35" s="1"/>
  <c r="AN193" i="35" s="1"/>
  <c r="AN194" i="35" s="1"/>
  <c r="AN195" i="35" s="1"/>
  <c r="AN196" i="35" s="1"/>
  <c r="AN197" i="35" s="1"/>
  <c r="AN198" i="35" s="1"/>
  <c r="AN199" i="35" s="1"/>
  <c r="AN200" i="35" s="1"/>
  <c r="AN201" i="35" s="1"/>
  <c r="AN186" i="35"/>
  <c r="AN187" i="35" s="1"/>
  <c r="AN188" i="35" s="1"/>
  <c r="L28" i="63"/>
  <c r="L29" i="63" s="1"/>
  <c r="F14" i="8" s="1"/>
  <c r="D14" i="8" s="1"/>
  <c r="L8" i="74"/>
  <c r="N42" i="75"/>
  <c r="N43" i="75" s="1"/>
  <c r="AN127" i="35"/>
  <c r="AN128" i="35" s="1"/>
  <c r="AN129" i="35" s="1"/>
  <c r="AN130" i="35" s="1"/>
  <c r="AN131" i="35" s="1"/>
  <c r="AN132" i="35" s="1"/>
  <c r="AN133" i="35" s="1"/>
  <c r="AN134" i="35" s="1"/>
  <c r="AN135" i="35" s="1"/>
  <c r="AN136" i="35" s="1"/>
  <c r="AN137" i="35" s="1"/>
  <c r="AN138" i="35" s="1"/>
  <c r="AN126" i="35"/>
  <c r="AN123" i="35"/>
  <c r="AN124" i="35" s="1"/>
  <c r="AN125" i="35" s="1"/>
  <c r="AN147" i="35"/>
  <c r="AN148" i="35"/>
  <c r="AN149" i="35" s="1"/>
  <c r="AN150" i="35" s="1"/>
  <c r="AN151" i="35" s="1"/>
  <c r="AN152" i="35" s="1"/>
  <c r="AN153" i="35" s="1"/>
  <c r="AN154" i="35" s="1"/>
  <c r="AN155" i="35" s="1"/>
  <c r="AN156" i="35" s="1"/>
  <c r="AN157" i="35" s="1"/>
  <c r="AN158" i="35" s="1"/>
  <c r="AN159" i="35" s="1"/>
  <c r="AN144" i="35"/>
  <c r="AN145" i="35" s="1"/>
  <c r="AN146" i="35" s="1"/>
  <c r="L55" i="74"/>
  <c r="K48" i="8"/>
  <c r="Z42" i="75"/>
  <c r="Z43" i="75"/>
  <c r="M42" i="75"/>
  <c r="M43" i="75" s="1"/>
  <c r="T40" i="75"/>
  <c r="T42" i="75" s="1"/>
  <c r="T43" i="75" s="1"/>
  <c r="K28" i="46"/>
  <c r="L28" i="46" s="1"/>
  <c r="K44" i="46"/>
  <c r="L44" i="46" s="1"/>
  <c r="CF46" i="45"/>
  <c r="CF67" i="45"/>
  <c r="DL46" i="45"/>
  <c r="DL67" i="45"/>
  <c r="GV46" i="45"/>
  <c r="GV67" i="45"/>
  <c r="ET48" i="45"/>
  <c r="ET63" i="45"/>
  <c r="EL63" i="45"/>
  <c r="EL48" i="45"/>
  <c r="EO48" i="45"/>
  <c r="EO63" i="45"/>
  <c r="FU46" i="45"/>
  <c r="FU67" i="45"/>
  <c r="FF45" i="45"/>
  <c r="K12" i="46"/>
  <c r="L12" i="46" s="1"/>
  <c r="CF48" i="45"/>
  <c r="CF63" i="45"/>
  <c r="DL48" i="45"/>
  <c r="DL63" i="45"/>
  <c r="FP48" i="45"/>
  <c r="FP63" i="45"/>
  <c r="ED46" i="45"/>
  <c r="ED67" i="45"/>
  <c r="EO46" i="45"/>
  <c r="EO67" i="45"/>
  <c r="K24" i="46"/>
  <c r="L24" i="46" s="1"/>
  <c r="K40" i="46"/>
  <c r="L40" i="46" s="1"/>
  <c r="CN46" i="45"/>
  <c r="CN67" i="45"/>
  <c r="DT46" i="45"/>
  <c r="DT67" i="45"/>
  <c r="EX46" i="45"/>
  <c r="EX67" i="45"/>
  <c r="GY48" i="45"/>
  <c r="GY63" i="45"/>
  <c r="FB46" i="45"/>
  <c r="FB67" i="45"/>
  <c r="DQ48" i="45"/>
  <c r="DQ63" i="45"/>
  <c r="EW48" i="45"/>
  <c r="EW63" i="45"/>
  <c r="DT63" i="45"/>
  <c r="DT48" i="45"/>
  <c r="GF63" i="45"/>
  <c r="GF48" i="45"/>
  <c r="GD67" i="45"/>
  <c r="GD46" i="45"/>
  <c r="BV67" i="45"/>
  <c r="BV46" i="45"/>
  <c r="EX48" i="45"/>
  <c r="EX63" i="45"/>
  <c r="GT46" i="45"/>
  <c r="GT67" i="45"/>
  <c r="EN46" i="45"/>
  <c r="EN67" i="45"/>
  <c r="BR67" i="45"/>
  <c r="BR46" i="45"/>
  <c r="CH67" i="45"/>
  <c r="CH46" i="45"/>
  <c r="CX46" i="45"/>
  <c r="CX67" i="45"/>
  <c r="CC46" i="45"/>
  <c r="CC67" i="45"/>
  <c r="DQ46" i="45"/>
  <c r="DQ67" i="45"/>
  <c r="EW46" i="45"/>
  <c r="EW67" i="45"/>
  <c r="CT45" i="45"/>
  <c r="GE46" i="45"/>
  <c r="GE67" i="45"/>
  <c r="K36" i="46"/>
  <c r="L36" i="46" s="1"/>
  <c r="G10" i="45"/>
  <c r="CV46" i="45"/>
  <c r="CV67" i="45"/>
  <c r="GN48" i="45"/>
  <c r="GN63" i="45"/>
  <c r="GF46" i="45"/>
  <c r="GF67" i="45"/>
  <c r="DY48" i="45"/>
  <c r="DY63" i="45"/>
  <c r="FE63" i="45"/>
  <c r="FE48" i="45"/>
  <c r="GK46" i="45"/>
  <c r="GK67" i="45"/>
  <c r="DS48" i="45"/>
  <c r="DS63" i="45"/>
  <c r="GE48" i="45"/>
  <c r="GE63" i="45"/>
  <c r="J12" i="36"/>
  <c r="R53" i="74" s="1"/>
  <c r="K47" i="42"/>
  <c r="L47" i="42" s="1"/>
  <c r="K39" i="42"/>
  <c r="L39" i="42" s="1"/>
  <c r="K35" i="42"/>
  <c r="L35" i="42" s="1"/>
  <c r="K31" i="42"/>
  <c r="L31" i="42" s="1"/>
  <c r="K27" i="42"/>
  <c r="L27" i="42" s="1"/>
  <c r="K19" i="42"/>
  <c r="L19" i="42" s="1"/>
  <c r="K15" i="42"/>
  <c r="L15" i="42" s="1"/>
  <c r="K11" i="42"/>
  <c r="L11" i="42" s="1"/>
  <c r="CV63" i="45"/>
  <c r="CV48" i="45"/>
  <c r="GV48" i="45"/>
  <c r="GV63" i="45"/>
  <c r="DZ48" i="45"/>
  <c r="DZ63" i="45"/>
  <c r="GB46" i="45"/>
  <c r="GB67" i="45"/>
  <c r="DA45" i="45"/>
  <c r="DY67" i="45"/>
  <c r="DY46" i="45"/>
  <c r="FE46" i="45"/>
  <c r="FE67" i="45"/>
  <c r="DS67" i="45"/>
  <c r="DS46" i="45"/>
  <c r="K16" i="46"/>
  <c r="L16" i="46" s="1"/>
  <c r="K32" i="46"/>
  <c r="L32" i="46" s="1"/>
  <c r="K39" i="48"/>
  <c r="L39" i="48" s="1"/>
  <c r="K35" i="48"/>
  <c r="L35" i="48" s="1"/>
  <c r="BX46" i="45"/>
  <c r="BX67" i="45"/>
  <c r="DD46" i="45"/>
  <c r="DD67" i="45"/>
  <c r="EJ46" i="45"/>
  <c r="EJ67" i="45"/>
  <c r="EH46" i="45"/>
  <c r="EH67" i="45"/>
  <c r="EG46" i="45"/>
  <c r="EG67" i="45"/>
  <c r="BX63" i="45"/>
  <c r="BX48" i="45"/>
  <c r="DD48" i="45"/>
  <c r="DD63" i="45"/>
  <c r="EJ48" i="45"/>
  <c r="EJ63" i="45"/>
  <c r="BN46" i="45"/>
  <c r="BN67" i="45"/>
  <c r="CD46" i="45"/>
  <c r="CD67" i="45"/>
  <c r="BJ46" i="45"/>
  <c r="BJ67" i="45"/>
  <c r="BZ46" i="45"/>
  <c r="BZ67" i="45"/>
  <c r="CP46" i="45"/>
  <c r="CP67" i="45"/>
  <c r="GP46" i="45"/>
  <c r="GP67" i="45"/>
  <c r="BU46" i="45"/>
  <c r="BU67" i="45"/>
  <c r="CK46" i="45"/>
  <c r="CK67" i="45"/>
  <c r="EG48" i="45"/>
  <c r="EG63" i="45"/>
  <c r="BE63" i="43"/>
  <c r="BE48" i="43"/>
  <c r="AW63" i="43"/>
  <c r="AW48" i="43"/>
  <c r="AN63" i="43"/>
  <c r="AN48" i="43"/>
  <c r="AK67" i="43"/>
  <c r="AK46" i="43"/>
  <c r="CD45" i="43"/>
  <c r="AN45" i="43"/>
  <c r="CB45" i="43"/>
  <c r="DA18" i="43"/>
  <c r="DA19" i="43" s="1"/>
  <c r="DA21" i="43" s="1"/>
  <c r="DA45" i="43" s="1"/>
  <c r="DA20" i="43"/>
  <c r="DA47" i="43" s="1"/>
  <c r="CS18" i="43"/>
  <c r="CS19" i="43" s="1"/>
  <c r="CS21" i="43" s="1"/>
  <c r="CS20" i="43"/>
  <c r="CS47" i="43" s="1"/>
  <c r="CK18" i="43"/>
  <c r="CK19" i="43" s="1"/>
  <c r="CK21" i="43" s="1"/>
  <c r="CK45" i="43" s="1"/>
  <c r="CK20" i="43"/>
  <c r="CK47" i="43" s="1"/>
  <c r="CC18" i="43"/>
  <c r="CC19" i="43" s="1"/>
  <c r="CC21" i="43" s="1"/>
  <c r="CC20" i="43"/>
  <c r="CC47" i="43" s="1"/>
  <c r="BU18" i="43"/>
  <c r="BU19" i="43" s="1"/>
  <c r="BU21" i="43" s="1"/>
  <c r="BU45" i="43" s="1"/>
  <c r="BU20" i="43"/>
  <c r="BU47" i="43" s="1"/>
  <c r="BN18" i="43"/>
  <c r="BN19" i="43" s="1"/>
  <c r="BN21" i="43" s="1"/>
  <c r="BN45" i="43" s="1"/>
  <c r="BN20" i="43"/>
  <c r="BN47" i="43" s="1"/>
  <c r="BF21" i="43"/>
  <c r="BF45" i="43" s="1"/>
  <c r="BF18" i="43"/>
  <c r="BF19" i="43" s="1"/>
  <c r="BF20" i="43"/>
  <c r="BF47" i="43" s="1"/>
  <c r="AX18" i="43"/>
  <c r="AX19" i="43" s="1"/>
  <c r="AX21" i="43" s="1"/>
  <c r="AX45" i="43" s="1"/>
  <c r="AX20" i="43"/>
  <c r="AX47" i="43" s="1"/>
  <c r="K193" i="40"/>
  <c r="L193" i="40" s="1"/>
  <c r="BZ45" i="43"/>
  <c r="AH41" i="43"/>
  <c r="AH45" i="43" s="1"/>
  <c r="AH38" i="43"/>
  <c r="AH39" i="43" s="1"/>
  <c r="AP45" i="43"/>
  <c r="AM18" i="43"/>
  <c r="AM19" i="43" s="1"/>
  <c r="AM21" i="43" s="1"/>
  <c r="AM45" i="43" s="1"/>
  <c r="AM20" i="43"/>
  <c r="AM47" i="43" s="1"/>
  <c r="AF21" i="43"/>
  <c r="AF45" i="43" s="1"/>
  <c r="AF18" i="43"/>
  <c r="AF19" i="43" s="1"/>
  <c r="AF20" i="43"/>
  <c r="AF47" i="43" s="1"/>
  <c r="CT45" i="43"/>
  <c r="CR45" i="43"/>
  <c r="CW20" i="43"/>
  <c r="CW47" i="43" s="1"/>
  <c r="CW18" i="43"/>
  <c r="CW19" i="43" s="1"/>
  <c r="CW21" i="43" s="1"/>
  <c r="CW45" i="43" s="1"/>
  <c r="CO20" i="43"/>
  <c r="CO47" i="43" s="1"/>
  <c r="CO18" i="43"/>
  <c r="CO19" i="43" s="1"/>
  <c r="CO21" i="43" s="1"/>
  <c r="CO45" i="43" s="1"/>
  <c r="CG20" i="43"/>
  <c r="CG47" i="43" s="1"/>
  <c r="CG18" i="43"/>
  <c r="CG19" i="43" s="1"/>
  <c r="CG21" i="43" s="1"/>
  <c r="CG45" i="43" s="1"/>
  <c r="BY20" i="43"/>
  <c r="BY47" i="43" s="1"/>
  <c r="BY18" i="43"/>
  <c r="BY19" i="43" s="1"/>
  <c r="BY21" i="43" s="1"/>
  <c r="BY45" i="43" s="1"/>
  <c r="BQ20" i="43"/>
  <c r="BQ47" i="43" s="1"/>
  <c r="BQ21" i="43"/>
  <c r="BQ45" i="43" s="1"/>
  <c r="BQ18" i="43"/>
  <c r="BQ19" i="43" s="1"/>
  <c r="BJ18" i="43"/>
  <c r="BJ19" i="43" s="1"/>
  <c r="BJ21" i="43" s="1"/>
  <c r="BJ45" i="43" s="1"/>
  <c r="BJ20" i="43"/>
  <c r="BJ47" i="43" s="1"/>
  <c r="BB18" i="43"/>
  <c r="BB19" i="43" s="1"/>
  <c r="BB21" i="43" s="1"/>
  <c r="BB45" i="43" s="1"/>
  <c r="BB20" i="43"/>
  <c r="BB47" i="43" s="1"/>
  <c r="AT18" i="43"/>
  <c r="AT19" i="43" s="1"/>
  <c r="AT21" i="43" s="1"/>
  <c r="AT45" i="43" s="1"/>
  <c r="AT20" i="43"/>
  <c r="AT47" i="43" s="1"/>
  <c r="BV38" i="43"/>
  <c r="BV39" i="43" s="1"/>
  <c r="BV41" i="43" s="1"/>
  <c r="BV45" i="43" s="1"/>
  <c r="CP45" i="43"/>
  <c r="BL45" i="43"/>
  <c r="AB18" i="43"/>
  <c r="AB19" i="43" s="1"/>
  <c r="AB21" i="43" s="1"/>
  <c r="AB45" i="43" s="1"/>
  <c r="AB20" i="43"/>
  <c r="AB47" i="43" s="1"/>
  <c r="ES62" i="45"/>
  <c r="GY38" i="45"/>
  <c r="GY39" i="45" s="1"/>
  <c r="GY41" i="45"/>
  <c r="FR38" i="45"/>
  <c r="FR39" i="45" s="1"/>
  <c r="FR41" i="45" s="1"/>
  <c r="FR45" i="45" s="1"/>
  <c r="FR40" i="45"/>
  <c r="FR47" i="45" s="1"/>
  <c r="EA45" i="45"/>
  <c r="CM45" i="45"/>
  <c r="DK45" i="45"/>
  <c r="CK62" i="45"/>
  <c r="CK64" i="45" s="1"/>
  <c r="CK65" i="45" s="1"/>
  <c r="CC62" i="45"/>
  <c r="CC64" i="45" s="1"/>
  <c r="CC65" i="45" s="1"/>
  <c r="DX45" i="45"/>
  <c r="DW45" i="45"/>
  <c r="DF38" i="45"/>
  <c r="DF39" i="45" s="1"/>
  <c r="DF41" i="45" s="1"/>
  <c r="DF45" i="45" s="1"/>
  <c r="DF40" i="45"/>
  <c r="DF47" i="45" s="1"/>
  <c r="FA45" i="45"/>
  <c r="EW62" i="45"/>
  <c r="EM40" i="45"/>
  <c r="EM47" i="45" s="1"/>
  <c r="EM38" i="45"/>
  <c r="EM39" i="45" s="1"/>
  <c r="EM41" i="45" s="1"/>
  <c r="EM45" i="45" s="1"/>
  <c r="GY45" i="45"/>
  <c r="CJ65" i="45"/>
  <c r="GS62" i="45"/>
  <c r="ET38" i="45"/>
  <c r="ET39" i="45" s="1"/>
  <c r="ET41" i="45" s="1"/>
  <c r="ET45" i="45" s="1"/>
  <c r="CI38" i="45"/>
  <c r="CI39" i="45" s="1"/>
  <c r="CI41" i="45" s="1"/>
  <c r="CI45" i="45" s="1"/>
  <c r="CI40" i="45"/>
  <c r="CI47" i="45" s="1"/>
  <c r="GX45" i="45"/>
  <c r="CQ45" i="45"/>
  <c r="DE64" i="45"/>
  <c r="DE65" i="45" s="1"/>
  <c r="EO62" i="45"/>
  <c r="EG62" i="45"/>
  <c r="CG62" i="45"/>
  <c r="CG64" i="45" s="1"/>
  <c r="CG65" i="45" s="1"/>
  <c r="GI40" i="45"/>
  <c r="GI47" i="45" s="1"/>
  <c r="GI38" i="45"/>
  <c r="GI39" i="45" s="1"/>
  <c r="GI41" i="45" s="1"/>
  <c r="GI45" i="45" s="1"/>
  <c r="DH45" i="45"/>
  <c r="DO45" i="45"/>
  <c r="DC64" i="45"/>
  <c r="DC65" i="45"/>
  <c r="GA38" i="45"/>
  <c r="GA39" i="45" s="1"/>
  <c r="GA41" i="45" s="1"/>
  <c r="GA45" i="45" s="1"/>
  <c r="GA40" i="45"/>
  <c r="GA47" i="45" s="1"/>
  <c r="BS40" i="45"/>
  <c r="BS47" i="45" s="1"/>
  <c r="BS38" i="45"/>
  <c r="BS39" i="45" s="1"/>
  <c r="BS41" i="45" s="1"/>
  <c r="BS45" i="45" s="1"/>
  <c r="FU62" i="45"/>
  <c r="FS38" i="45"/>
  <c r="FS39" i="45" s="1"/>
  <c r="FS41" i="45" s="1"/>
  <c r="FS45" i="45" s="1"/>
  <c r="FS40" i="45"/>
  <c r="FS47" i="45" s="1"/>
  <c r="BK38" i="45"/>
  <c r="BK39" i="45" s="1"/>
  <c r="BK41" i="45" s="1"/>
  <c r="BK40" i="45"/>
  <c r="BK47" i="45" s="1"/>
  <c r="EV45" i="45"/>
  <c r="DM45" i="45"/>
  <c r="DN41" i="45"/>
  <c r="DN45" i="45" s="1"/>
  <c r="GJ18" i="45"/>
  <c r="GJ19" i="45" s="1"/>
  <c r="GJ21" i="45" s="1"/>
  <c r="AC42" i="47"/>
  <c r="AC63" i="47"/>
  <c r="FZ41" i="45"/>
  <c r="FZ45" i="45" s="1"/>
  <c r="AK63" i="47"/>
  <c r="AK42" i="47"/>
  <c r="BN42" i="47"/>
  <c r="BN63" i="47"/>
  <c r="AD42" i="47"/>
  <c r="AD63" i="47"/>
  <c r="CF60" i="47"/>
  <c r="CF61" i="47" s="1"/>
  <c r="BK18" i="45"/>
  <c r="BK19" i="45" s="1"/>
  <c r="BK21" i="45" s="1"/>
  <c r="BN61" i="47"/>
  <c r="CJ58" i="47"/>
  <c r="BJ42" i="47"/>
  <c r="BJ63" i="47"/>
  <c r="CD58" i="47"/>
  <c r="BV58" i="47"/>
  <c r="BN58" i="47"/>
  <c r="BF58" i="47"/>
  <c r="BF60" i="47" s="1"/>
  <c r="BF61" i="47" s="1"/>
  <c r="CW16" i="47"/>
  <c r="CW17" i="47" s="1"/>
  <c r="CW19" i="47" s="1"/>
  <c r="CW41" i="47" s="1"/>
  <c r="CW18" i="47"/>
  <c r="CW43" i="47" s="1"/>
  <c r="CO16" i="47"/>
  <c r="CO17" i="47" s="1"/>
  <c r="CO18" i="47"/>
  <c r="CO43" i="47" s="1"/>
  <c r="CG16" i="47"/>
  <c r="CG17" i="47" s="1"/>
  <c r="CG19" i="47" s="1"/>
  <c r="CG41" i="47" s="1"/>
  <c r="CG18" i="47"/>
  <c r="CG43" i="47" s="1"/>
  <c r="BY16" i="47"/>
  <c r="BY17" i="47" s="1"/>
  <c r="BY18" i="47"/>
  <c r="BY43" i="47" s="1"/>
  <c r="BS16" i="47"/>
  <c r="BS17" i="47" s="1"/>
  <c r="BS19" i="47" s="1"/>
  <c r="BS41" i="47" s="1"/>
  <c r="AG16" i="47"/>
  <c r="AG17" i="47" s="1"/>
  <c r="AG19" i="47" s="1"/>
  <c r="F61" i="55"/>
  <c r="FL18" i="45"/>
  <c r="FL19" i="45" s="1"/>
  <c r="FL21" i="45" s="1"/>
  <c r="FL45" i="45" s="1"/>
  <c r="CQ63" i="47"/>
  <c r="AG62" i="47"/>
  <c r="AG64" i="47" s="1"/>
  <c r="BN60" i="47"/>
  <c r="BI59" i="47"/>
  <c r="AX58" i="47"/>
  <c r="DC34" i="47"/>
  <c r="DC35" i="47" s="1"/>
  <c r="DC37" i="47" s="1"/>
  <c r="CU34" i="47"/>
  <c r="CU35" i="47" s="1"/>
  <c r="CU37" i="47" s="1"/>
  <c r="CM37" i="47"/>
  <c r="CE34" i="47"/>
  <c r="CE35" i="47" s="1"/>
  <c r="CE37" i="47" s="1"/>
  <c r="BO34" i="47"/>
  <c r="BO35" i="47" s="1"/>
  <c r="BO37" i="47" s="1"/>
  <c r="BO41" i="47" s="1"/>
  <c r="BG37" i="47"/>
  <c r="BG41" i="47" s="1"/>
  <c r="AY43" i="47"/>
  <c r="AI43" i="47"/>
  <c r="DC16" i="47"/>
  <c r="DC17" i="47" s="1"/>
  <c r="DC19" i="47" s="1"/>
  <c r="DC18" i="47"/>
  <c r="CU16" i="47"/>
  <c r="CU17" i="47" s="1"/>
  <c r="CU19" i="47" s="1"/>
  <c r="CU18" i="47"/>
  <c r="CM16" i="47"/>
  <c r="CM17" i="47" s="1"/>
  <c r="CM19" i="47" s="1"/>
  <c r="CM41" i="47" s="1"/>
  <c r="CM18" i="47"/>
  <c r="CE18" i="47"/>
  <c r="CE43" i="47" s="1"/>
  <c r="BQ16" i="47"/>
  <c r="BQ17" i="47" s="1"/>
  <c r="BQ19" i="47" s="1"/>
  <c r="BQ41" i="47" s="1"/>
  <c r="BQ18" i="47"/>
  <c r="BQ43" i="47" s="1"/>
  <c r="BB16" i="47"/>
  <c r="BB17" i="47" s="1"/>
  <c r="BB19" i="47" s="1"/>
  <c r="BB41" i="47" s="1"/>
  <c r="BB18" i="47"/>
  <c r="BB43" i="47" s="1"/>
  <c r="AT16" i="47"/>
  <c r="AT17" i="47" s="1"/>
  <c r="AT19" i="47" s="1"/>
  <c r="AT41" i="47" s="1"/>
  <c r="AL18" i="47"/>
  <c r="AL43" i="47" s="1"/>
  <c r="AL16" i="47"/>
  <c r="AL17" i="47" s="1"/>
  <c r="AL19" i="47" s="1"/>
  <c r="AL41" i="47" s="1"/>
  <c r="AE16" i="47"/>
  <c r="AE17" i="47" s="1"/>
  <c r="AE19" i="47" s="1"/>
  <c r="AE41" i="47" s="1"/>
  <c r="AE18" i="47"/>
  <c r="AE43" i="47" s="1"/>
  <c r="BS62" i="47"/>
  <c r="BS64" i="47" s="1"/>
  <c r="AD59" i="47"/>
  <c r="BG58" i="47"/>
  <c r="AH58" i="47"/>
  <c r="BT42" i="47"/>
  <c r="CM36" i="47"/>
  <c r="BY19" i="47"/>
  <c r="BY41" i="47" s="1"/>
  <c r="AJ41" i="47"/>
  <c r="BS18" i="47"/>
  <c r="BS43" i="47" s="1"/>
  <c r="CV63" i="47"/>
  <c r="AC59" i="47"/>
  <c r="AG58" i="47"/>
  <c r="CF44" i="47"/>
  <c r="CU36" i="47"/>
  <c r="DA34" i="47"/>
  <c r="DA35" i="47" s="1"/>
  <c r="DA37" i="47" s="1"/>
  <c r="DA41" i="47" s="1"/>
  <c r="DA36" i="47"/>
  <c r="CS34" i="47"/>
  <c r="CS35" i="47" s="1"/>
  <c r="CS37" i="47" s="1"/>
  <c r="CS41" i="47" s="1"/>
  <c r="CS36" i="47"/>
  <c r="CS43" i="47" s="1"/>
  <c r="CK34" i="47"/>
  <c r="CK35" i="47" s="1"/>
  <c r="CK37" i="47" s="1"/>
  <c r="CK41" i="47" s="1"/>
  <c r="CK36" i="47"/>
  <c r="CK43" i="47" s="1"/>
  <c r="CC34" i="47"/>
  <c r="CC35" i="47" s="1"/>
  <c r="CC37" i="47"/>
  <c r="CC41" i="47" s="1"/>
  <c r="CC36" i="47"/>
  <c r="CC43" i="47" s="1"/>
  <c r="BU34" i="47"/>
  <c r="BU35" i="47" s="1"/>
  <c r="BU37" i="47" s="1"/>
  <c r="BU41" i="47" s="1"/>
  <c r="BU36" i="47"/>
  <c r="BU43" i="47" s="1"/>
  <c r="BM34" i="47"/>
  <c r="BM36" i="47"/>
  <c r="BM43" i="47" s="1"/>
  <c r="BE36" i="47"/>
  <c r="BE37" i="47"/>
  <c r="AW36" i="47"/>
  <c r="AW37" i="47"/>
  <c r="AO36" i="47"/>
  <c r="AO37" i="47"/>
  <c r="AG36" i="47"/>
  <c r="AG37" i="47"/>
  <c r="DA43" i="47"/>
  <c r="AG18" i="47"/>
  <c r="AM63" i="47"/>
  <c r="BO58" i="47"/>
  <c r="BO60" i="47" s="1"/>
  <c r="BO61" i="47" s="1"/>
  <c r="AQ37" i="47"/>
  <c r="AQ41" i="47" s="1"/>
  <c r="DC36" i="47"/>
  <c r="BA41" i="47"/>
  <c r="AW43" i="47"/>
  <c r="AP41" i="47"/>
  <c r="CW62" i="47"/>
  <c r="CW64" i="47" s="1"/>
  <c r="CO62" i="47"/>
  <c r="CO64" i="47" s="1"/>
  <c r="CG62" i="47"/>
  <c r="CG64" i="47" s="1"/>
  <c r="BY62" i="47"/>
  <c r="BY64" i="47" s="1"/>
  <c r="BV59" i="47"/>
  <c r="AP58" i="47"/>
  <c r="AP60" i="47" s="1"/>
  <c r="AP61" i="47" s="1"/>
  <c r="BW34" i="47"/>
  <c r="BW35" i="47" s="1"/>
  <c r="BW37" i="47" s="1"/>
  <c r="BW41" i="47" s="1"/>
  <c r="CO19" i="47"/>
  <c r="CO41" i="47" s="1"/>
  <c r="AW41" i="47"/>
  <c r="AN41" i="47"/>
  <c r="CF41" i="47"/>
  <c r="AS59" i="47"/>
  <c r="BW58" i="47"/>
  <c r="AO58" i="47"/>
  <c r="BG36" i="47"/>
  <c r="BG43" i="47" s="1"/>
  <c r="CE16" i="47"/>
  <c r="CE17" i="47" s="1"/>
  <c r="CE19" i="47" s="1"/>
  <c r="AO41" i="47"/>
  <c r="BM16" i="47"/>
  <c r="BM17" i="47" s="1"/>
  <c r="BM19" i="47" s="1"/>
  <c r="DB18" i="47"/>
  <c r="DB43" i="47" s="1"/>
  <c r="DB16" i="47"/>
  <c r="DB17" i="47" s="1"/>
  <c r="DB19" i="47" s="1"/>
  <c r="DB41" i="47" s="1"/>
  <c r="CT18" i="47"/>
  <c r="CT43" i="47" s="1"/>
  <c r="CT16" i="47"/>
  <c r="CT17" i="47" s="1"/>
  <c r="CT19" i="47" s="1"/>
  <c r="CT41" i="47" s="1"/>
  <c r="CL18" i="47"/>
  <c r="CL43" i="47" s="1"/>
  <c r="CL16" i="47"/>
  <c r="CL17" i="47" s="1"/>
  <c r="CL19" i="47" s="1"/>
  <c r="CL41" i="47" s="1"/>
  <c r="CD18" i="47"/>
  <c r="CD43" i="47" s="1"/>
  <c r="CD16" i="47"/>
  <c r="CD17" i="47" s="1"/>
  <c r="CD19" i="47" s="1"/>
  <c r="CD41" i="47" s="1"/>
  <c r="BP16" i="47"/>
  <c r="BP17" i="47" s="1"/>
  <c r="BP19" i="47" s="1"/>
  <c r="BP41" i="47" s="1"/>
  <c r="BP18" i="47"/>
  <c r="BP43" i="47" s="1"/>
  <c r="BH19" i="47"/>
  <c r="BH41" i="47" s="1"/>
  <c r="AZ19" i="47"/>
  <c r="AZ41" i="47" s="1"/>
  <c r="AO18" i="47"/>
  <c r="BV19" i="47"/>
  <c r="BV41" i="47" s="1"/>
  <c r="BE19" i="47"/>
  <c r="BE41" i="47" s="1"/>
  <c r="AH19" i="47"/>
  <c r="AH41" i="47" s="1"/>
  <c r="H62" i="55"/>
  <c r="I62" i="55" s="1"/>
  <c r="J62" i="55" s="1"/>
  <c r="K62" i="55" s="1"/>
  <c r="L62" i="55" s="1"/>
  <c r="M62" i="55" s="1"/>
  <c r="N62" i="55" s="1"/>
  <c r="O62" i="55" s="1"/>
  <c r="P62" i="55" s="1"/>
  <c r="Q62" i="55" s="1"/>
  <c r="H63" i="55"/>
  <c r="I63" i="55" s="1"/>
  <c r="J63" i="55" s="1"/>
  <c r="K63" i="55" s="1"/>
  <c r="L63" i="55" s="1"/>
  <c r="M63" i="55" s="1"/>
  <c r="N63" i="55" s="1"/>
  <c r="O63" i="55" s="1"/>
  <c r="P63" i="55" s="1"/>
  <c r="Q63" i="55" s="1"/>
  <c r="AH18" i="47"/>
  <c r="AH43" i="47" s="1"/>
  <c r="BK19" i="47"/>
  <c r="BK41" i="47" s="1"/>
  <c r="BC19" i="47"/>
  <c r="BC41" i="47" s="1"/>
  <c r="K69" i="46"/>
  <c r="L69" i="46" s="1"/>
  <c r="P28" i="35"/>
  <c r="K56" i="55"/>
  <c r="K54" i="55"/>
  <c r="I14" i="54"/>
  <c r="I12" i="54"/>
  <c r="I10" i="54"/>
  <c r="I8" i="54"/>
  <c r="I6" i="54"/>
  <c r="O28" i="35"/>
  <c r="G57" i="55"/>
  <c r="G61" i="55" s="1"/>
  <c r="H61" i="55" s="1"/>
  <c r="J56" i="55"/>
  <c r="J54" i="55"/>
  <c r="K107" i="46"/>
  <c r="L107" i="46" s="1"/>
  <c r="K75" i="46"/>
  <c r="L75" i="46" s="1"/>
  <c r="Q56" i="55"/>
  <c r="I56" i="55"/>
  <c r="Q54" i="55"/>
  <c r="I54" i="55"/>
  <c r="K50" i="46"/>
  <c r="L50" i="46" s="1"/>
  <c r="J28" i="35"/>
  <c r="P56" i="55"/>
  <c r="H56" i="55"/>
  <c r="P54" i="55"/>
  <c r="H54" i="55"/>
  <c r="O56" i="55"/>
  <c r="G56" i="55"/>
  <c r="O54" i="55"/>
  <c r="G54" i="55"/>
  <c r="K48" i="46"/>
  <c r="L48" i="46" s="1"/>
  <c r="F56" i="55"/>
  <c r="N56" i="55"/>
  <c r="F54" i="55"/>
  <c r="N54" i="55"/>
  <c r="K65" i="46"/>
  <c r="L65" i="46" s="1"/>
  <c r="M56" i="55"/>
  <c r="M54" i="55"/>
  <c r="L56" i="55"/>
  <c r="L54" i="55"/>
  <c r="K38" i="48"/>
  <c r="L38" i="48" s="1"/>
  <c r="K34" i="48"/>
  <c r="L34" i="48" s="1"/>
  <c r="K26" i="48"/>
  <c r="L26" i="48" s="1"/>
  <c r="K45" i="48"/>
  <c r="L45" i="48" s="1"/>
  <c r="K89" i="48"/>
  <c r="L89" i="48" s="1"/>
  <c r="K30" i="48"/>
  <c r="L30" i="48" s="1"/>
  <c r="K72" i="48"/>
  <c r="L72" i="48" s="1"/>
  <c r="K18" i="48"/>
  <c r="L18" i="48" s="1"/>
  <c r="K10" i="48"/>
  <c r="L10" i="48" s="1"/>
  <c r="K22" i="48"/>
  <c r="L22" i="48" s="1"/>
  <c r="K14" i="48"/>
  <c r="L14" i="48" s="1"/>
  <c r="K46" i="48"/>
  <c r="L46" i="48" s="1"/>
  <c r="K42" i="48"/>
  <c r="L42" i="48" s="1"/>
  <c r="K31" i="48"/>
  <c r="L31" i="48" s="1"/>
  <c r="K27" i="48"/>
  <c r="L27" i="48" s="1"/>
  <c r="K23" i="48"/>
  <c r="L23" i="48" s="1"/>
  <c r="K19" i="48"/>
  <c r="L19" i="48" s="1"/>
  <c r="K15" i="48"/>
  <c r="L15" i="48" s="1"/>
  <c r="K11" i="48"/>
  <c r="L11" i="48" s="1"/>
  <c r="K55" i="48"/>
  <c r="L55" i="48" s="1"/>
  <c r="K73" i="48"/>
  <c r="L73" i="48" s="1"/>
  <c r="G7" i="8"/>
  <c r="K85" i="46"/>
  <c r="L85" i="46" s="1"/>
  <c r="K93" i="46"/>
  <c r="L93" i="46" s="1"/>
  <c r="K59" i="46"/>
  <c r="L59" i="46" s="1"/>
  <c r="K81" i="46"/>
  <c r="L81" i="46" s="1"/>
  <c r="K115" i="46"/>
  <c r="K127" i="46"/>
  <c r="L127" i="46" s="1"/>
  <c r="K70" i="46"/>
  <c r="L70" i="46" s="1"/>
  <c r="K66" i="46"/>
  <c r="L66" i="46" s="1"/>
  <c r="K148" i="46"/>
  <c r="L148" i="46" s="1"/>
  <c r="K105" i="46"/>
  <c r="L105" i="46" s="1"/>
  <c r="K103" i="46"/>
  <c r="L103" i="46" s="1"/>
  <c r="K73" i="46"/>
  <c r="L73" i="46" s="1"/>
  <c r="K60" i="46"/>
  <c r="L60" i="46" s="1"/>
  <c r="K64" i="46"/>
  <c r="L64" i="46" s="1"/>
  <c r="K104" i="46"/>
  <c r="L104" i="46" s="1"/>
  <c r="K80" i="46"/>
  <c r="L80" i="46" s="1"/>
  <c r="K130" i="46"/>
  <c r="L130" i="46" s="1"/>
  <c r="K128" i="46"/>
  <c r="L128" i="46" s="1"/>
  <c r="K88" i="46"/>
  <c r="L88" i="46" s="1"/>
  <c r="K131" i="46"/>
  <c r="L131" i="46" s="1"/>
  <c r="K58" i="46"/>
  <c r="L58" i="46" s="1"/>
  <c r="K52" i="46"/>
  <c r="L52" i="46" s="1"/>
  <c r="K102" i="46"/>
  <c r="L102" i="46" s="1"/>
  <c r="K79" i="46"/>
  <c r="L79" i="46" s="1"/>
  <c r="K56" i="46"/>
  <c r="L56" i="46" s="1"/>
  <c r="K49" i="46"/>
  <c r="L49" i="46" s="1"/>
  <c r="K90" i="46"/>
  <c r="L90" i="46" s="1"/>
  <c r="K76" i="46"/>
  <c r="L76" i="46" s="1"/>
  <c r="K62" i="46"/>
  <c r="L62" i="46" s="1"/>
  <c r="K46" i="46"/>
  <c r="L46" i="46" s="1"/>
  <c r="K42" i="46"/>
  <c r="L42" i="46" s="1"/>
  <c r="K38" i="46"/>
  <c r="L38" i="46" s="1"/>
  <c r="K34" i="46"/>
  <c r="L34" i="46" s="1"/>
  <c r="K30" i="46"/>
  <c r="L30" i="46" s="1"/>
  <c r="K26" i="46"/>
  <c r="L26" i="46" s="1"/>
  <c r="K22" i="46"/>
  <c r="L22" i="46" s="1"/>
  <c r="K18" i="46"/>
  <c r="L18" i="46" s="1"/>
  <c r="K14" i="46"/>
  <c r="L14" i="46" s="1"/>
  <c r="K10" i="46"/>
  <c r="L10" i="46" s="1"/>
  <c r="K126" i="46"/>
  <c r="L126" i="46" s="1"/>
  <c r="K94" i="46"/>
  <c r="L94" i="46" s="1"/>
  <c r="K84" i="46"/>
  <c r="L84" i="46" s="1"/>
  <c r="K67" i="46"/>
  <c r="L67" i="46" s="1"/>
  <c r="K100" i="46"/>
  <c r="L100" i="46" s="1"/>
  <c r="K95" i="46"/>
  <c r="L95" i="46" s="1"/>
  <c r="K63" i="46"/>
  <c r="L63" i="46" s="1"/>
  <c r="K55" i="46"/>
  <c r="L55" i="46" s="1"/>
  <c r="K54" i="46"/>
  <c r="L54" i="46" s="1"/>
  <c r="K45" i="46"/>
  <c r="L45" i="46" s="1"/>
  <c r="K41" i="46"/>
  <c r="L41" i="46" s="1"/>
  <c r="K37" i="46"/>
  <c r="L37" i="46" s="1"/>
  <c r="K33" i="46"/>
  <c r="L33" i="46" s="1"/>
  <c r="K29" i="46"/>
  <c r="L29" i="46" s="1"/>
  <c r="K25" i="46"/>
  <c r="L25" i="46" s="1"/>
  <c r="K21" i="46"/>
  <c r="L21" i="46" s="1"/>
  <c r="K17" i="46"/>
  <c r="L17" i="46" s="1"/>
  <c r="K13" i="46"/>
  <c r="L13" i="46" s="1"/>
  <c r="K9" i="46"/>
  <c r="L9" i="46" s="1"/>
  <c r="K150" i="46"/>
  <c r="L150" i="46" s="1"/>
  <c r="K106" i="46"/>
  <c r="L106" i="46" s="1"/>
  <c r="K101" i="46"/>
  <c r="L101" i="46" s="1"/>
  <c r="K108" i="46"/>
  <c r="L108" i="46" s="1"/>
  <c r="K91" i="46"/>
  <c r="L91" i="46" s="1"/>
  <c r="K78" i="46"/>
  <c r="L78" i="46" s="1"/>
  <c r="K74" i="46"/>
  <c r="L74" i="46" s="1"/>
  <c r="K68" i="46"/>
  <c r="L68" i="46" s="1"/>
  <c r="K51" i="46"/>
  <c r="L51" i="46" s="1"/>
  <c r="K134" i="46"/>
  <c r="L134" i="46" s="1"/>
  <c r="K132" i="46"/>
  <c r="L132" i="46" s="1"/>
  <c r="K47" i="46"/>
  <c r="L47" i="46" s="1"/>
  <c r="K43" i="46"/>
  <c r="L43" i="46" s="1"/>
  <c r="K39" i="46"/>
  <c r="L39" i="46" s="1"/>
  <c r="K35" i="46"/>
  <c r="L35" i="46" s="1"/>
  <c r="K31" i="46"/>
  <c r="L31" i="46" s="1"/>
  <c r="K27" i="46"/>
  <c r="L27" i="46" s="1"/>
  <c r="K23" i="46"/>
  <c r="L23" i="46" s="1"/>
  <c r="K19" i="46"/>
  <c r="L19" i="46" s="1"/>
  <c r="K15" i="46"/>
  <c r="L15" i="46" s="1"/>
  <c r="K11" i="46"/>
  <c r="L11" i="46" s="1"/>
  <c r="K98" i="46"/>
  <c r="L98" i="46" s="1"/>
  <c r="K87" i="46"/>
  <c r="L87" i="46" s="1"/>
  <c r="K53" i="46"/>
  <c r="L53" i="46" s="1"/>
  <c r="K92" i="46"/>
  <c r="L92" i="46" s="1"/>
  <c r="K82" i="46"/>
  <c r="L82" i="46" s="1"/>
  <c r="K72" i="46"/>
  <c r="L72" i="46" s="1"/>
  <c r="K133" i="46"/>
  <c r="L133" i="46" s="1"/>
  <c r="H17" i="8"/>
  <c r="K172" i="44"/>
  <c r="L172" i="44" s="1"/>
  <c r="K228" i="44"/>
  <c r="L228" i="44" s="1"/>
  <c r="K103" i="44"/>
  <c r="L103" i="44" s="1"/>
  <c r="K87" i="44"/>
  <c r="L87" i="44" s="1"/>
  <c r="K55" i="44"/>
  <c r="L55" i="44" s="1"/>
  <c r="K43" i="44"/>
  <c r="L43" i="44" s="1"/>
  <c r="K27" i="44"/>
  <c r="L27" i="44" s="1"/>
  <c r="K11" i="44"/>
  <c r="L11" i="44" s="1"/>
  <c r="K162" i="44"/>
  <c r="L162" i="44" s="1"/>
  <c r="K233" i="44"/>
  <c r="L233" i="44" s="1"/>
  <c r="K140" i="44"/>
  <c r="L140" i="44" s="1"/>
  <c r="K126" i="44"/>
  <c r="L126" i="44" s="1"/>
  <c r="K183" i="44"/>
  <c r="L183" i="44" s="1"/>
  <c r="K215" i="44"/>
  <c r="L215" i="44" s="1"/>
  <c r="K167" i="44"/>
  <c r="L167" i="44" s="1"/>
  <c r="K230" i="44"/>
  <c r="L230" i="44" s="1"/>
  <c r="K188" i="44"/>
  <c r="L188" i="44" s="1"/>
  <c r="K182" i="44"/>
  <c r="L182" i="44" s="1"/>
  <c r="K147" i="44"/>
  <c r="L147" i="44" s="1"/>
  <c r="K114" i="44"/>
  <c r="L114" i="44" s="1"/>
  <c r="K153" i="44"/>
  <c r="L153" i="44" s="1"/>
  <c r="K200" i="44"/>
  <c r="L200" i="44" s="1"/>
  <c r="K203" i="44"/>
  <c r="L203" i="44" s="1"/>
  <c r="K105" i="44"/>
  <c r="L105" i="44" s="1"/>
  <c r="K101" i="44"/>
  <c r="L101" i="44" s="1"/>
  <c r="K97" i="44"/>
  <c r="L97" i="44" s="1"/>
  <c r="K93" i="44"/>
  <c r="L93" i="44" s="1"/>
  <c r="K89" i="44"/>
  <c r="L89" i="44" s="1"/>
  <c r="K85" i="44"/>
  <c r="L85" i="44" s="1"/>
  <c r="K81" i="44"/>
  <c r="L81" i="44" s="1"/>
  <c r="K77" i="44"/>
  <c r="L77" i="44" s="1"/>
  <c r="K73" i="44"/>
  <c r="L73" i="44" s="1"/>
  <c r="K69" i="44"/>
  <c r="L69" i="44" s="1"/>
  <c r="K65" i="44"/>
  <c r="L65" i="44" s="1"/>
  <c r="K61" i="44"/>
  <c r="L61" i="44" s="1"/>
  <c r="K57" i="44"/>
  <c r="L57" i="44" s="1"/>
  <c r="K53" i="44"/>
  <c r="L53" i="44" s="1"/>
  <c r="K49" i="44"/>
  <c r="L49" i="44" s="1"/>
  <c r="K45" i="44"/>
  <c r="L45" i="44" s="1"/>
  <c r="K41" i="44"/>
  <c r="L41" i="44" s="1"/>
  <c r="K37" i="44"/>
  <c r="L37" i="44" s="1"/>
  <c r="K33" i="44"/>
  <c r="L33" i="44" s="1"/>
  <c r="K29" i="44"/>
  <c r="L29" i="44" s="1"/>
  <c r="K25" i="44"/>
  <c r="L25" i="44" s="1"/>
  <c r="K21" i="44"/>
  <c r="L21" i="44" s="1"/>
  <c r="K17" i="44"/>
  <c r="L17" i="44" s="1"/>
  <c r="K13" i="44"/>
  <c r="L13" i="44" s="1"/>
  <c r="K9" i="44"/>
  <c r="L9" i="44" s="1"/>
  <c r="K157" i="44"/>
  <c r="L157" i="44" s="1"/>
  <c r="K131" i="44"/>
  <c r="L131" i="44" s="1"/>
  <c r="K112" i="44"/>
  <c r="L112" i="44" s="1"/>
  <c r="K134" i="44"/>
  <c r="L134" i="44" s="1"/>
  <c r="K248" i="44"/>
  <c r="L248" i="44" s="1"/>
  <c r="K158" i="44"/>
  <c r="L158" i="44" s="1"/>
  <c r="K120" i="44"/>
  <c r="L120" i="44" s="1"/>
  <c r="K110" i="44"/>
  <c r="L110" i="44" s="1"/>
  <c r="K249" i="44"/>
  <c r="L249" i="44" s="1"/>
  <c r="K196" i="44"/>
  <c r="L196" i="44" s="1"/>
  <c r="K187" i="44"/>
  <c r="L187" i="44" s="1"/>
  <c r="K168" i="44"/>
  <c r="L168" i="44" s="1"/>
  <c r="K145" i="44"/>
  <c r="L145" i="44" s="1"/>
  <c r="K135" i="44"/>
  <c r="L135" i="44" s="1"/>
  <c r="K115" i="44"/>
  <c r="L115" i="44" s="1"/>
  <c r="K197" i="44"/>
  <c r="L197" i="44" s="1"/>
  <c r="K181" i="44"/>
  <c r="L181" i="44" s="1"/>
  <c r="K178" i="44"/>
  <c r="L178" i="44" s="1"/>
  <c r="K175" i="44"/>
  <c r="L175" i="44" s="1"/>
  <c r="K152" i="44"/>
  <c r="L152" i="44" s="1"/>
  <c r="K133" i="44"/>
  <c r="L133" i="44" s="1"/>
  <c r="K119" i="44"/>
  <c r="L119" i="44" s="1"/>
  <c r="K231" i="44"/>
  <c r="L231" i="44" s="1"/>
  <c r="K146" i="44"/>
  <c r="L146" i="44" s="1"/>
  <c r="G9" i="8"/>
  <c r="K179" i="44"/>
  <c r="L179" i="44" s="1"/>
  <c r="K164" i="44"/>
  <c r="L164" i="44" s="1"/>
  <c r="K150" i="44"/>
  <c r="L150" i="44" s="1"/>
  <c r="K137" i="44"/>
  <c r="L137" i="44" s="1"/>
  <c r="K113" i="44"/>
  <c r="L113" i="44" s="1"/>
  <c r="K232" i="44"/>
  <c r="L232" i="44" s="1"/>
  <c r="K199" i="44"/>
  <c r="L199" i="44" s="1"/>
  <c r="K180" i="44"/>
  <c r="L180" i="44" s="1"/>
  <c r="K170" i="44"/>
  <c r="L170" i="44" s="1"/>
  <c r="K161" i="44"/>
  <c r="L161" i="44" s="1"/>
  <c r="K155" i="44"/>
  <c r="L155" i="44" s="1"/>
  <c r="K151" i="44"/>
  <c r="L151" i="44" s="1"/>
  <c r="K141" i="44"/>
  <c r="L141" i="44" s="1"/>
  <c r="K128" i="44"/>
  <c r="L128" i="44" s="1"/>
  <c r="K125" i="44"/>
  <c r="L125" i="44" s="1"/>
  <c r="K121" i="44"/>
  <c r="L121" i="44" s="1"/>
  <c r="K118" i="44"/>
  <c r="L118" i="44" s="1"/>
  <c r="K206" i="44"/>
  <c r="L206" i="44" s="1"/>
  <c r="K201" i="44"/>
  <c r="L201" i="44" s="1"/>
  <c r="K193" i="44"/>
  <c r="L193" i="44" s="1"/>
  <c r="K186" i="44"/>
  <c r="L186" i="44" s="1"/>
  <c r="K177" i="44"/>
  <c r="L177" i="44" s="1"/>
  <c r="K138" i="44"/>
  <c r="L138" i="44" s="1"/>
  <c r="K132" i="44"/>
  <c r="L132" i="44" s="1"/>
  <c r="K122" i="44"/>
  <c r="L122" i="44" s="1"/>
  <c r="K117" i="44"/>
  <c r="L117" i="44" s="1"/>
  <c r="K116" i="44"/>
  <c r="L116" i="44" s="1"/>
  <c r="K191" i="44"/>
  <c r="L191" i="44" s="1"/>
  <c r="K190" i="44"/>
  <c r="L190" i="44" s="1"/>
  <c r="K173" i="44"/>
  <c r="L173" i="44" s="1"/>
  <c r="K139" i="44"/>
  <c r="L139" i="44" s="1"/>
  <c r="K207" i="44"/>
  <c r="L207" i="44" s="1"/>
  <c r="K204" i="44"/>
  <c r="L204" i="44" s="1"/>
  <c r="K160" i="44"/>
  <c r="L160" i="44" s="1"/>
  <c r="K143" i="44"/>
  <c r="L143" i="44" s="1"/>
  <c r="K142" i="44"/>
  <c r="L142" i="44" s="1"/>
  <c r="K129" i="44"/>
  <c r="L129" i="44" s="1"/>
  <c r="K176" i="44"/>
  <c r="L176" i="44" s="1"/>
  <c r="K174" i="44"/>
  <c r="L174" i="44" s="1"/>
  <c r="K166" i="44"/>
  <c r="L166" i="44" s="1"/>
  <c r="K148" i="44"/>
  <c r="L148" i="44" s="1"/>
  <c r="K130" i="44"/>
  <c r="L130" i="44" s="1"/>
  <c r="K234" i="44"/>
  <c r="L234" i="44" s="1"/>
  <c r="K195" i="44"/>
  <c r="L195" i="44" s="1"/>
  <c r="K192" i="44"/>
  <c r="L192" i="44" s="1"/>
  <c r="K171" i="44"/>
  <c r="L171" i="44" s="1"/>
  <c r="K156" i="44"/>
  <c r="L156" i="44" s="1"/>
  <c r="K154" i="44"/>
  <c r="L154" i="44" s="1"/>
  <c r="K127" i="44"/>
  <c r="L127" i="44" s="1"/>
  <c r="K111" i="44"/>
  <c r="L111" i="44" s="1"/>
  <c r="K202" i="44"/>
  <c r="L202" i="44" s="1"/>
  <c r="K189" i="44"/>
  <c r="L189" i="44" s="1"/>
  <c r="K185" i="44"/>
  <c r="L185" i="44" s="1"/>
  <c r="K144" i="44"/>
  <c r="L144" i="44" s="1"/>
  <c r="K136" i="44"/>
  <c r="L136" i="44" s="1"/>
  <c r="K123" i="44"/>
  <c r="L123" i="44" s="1"/>
  <c r="K108" i="44"/>
  <c r="L108" i="44" s="1"/>
  <c r="K109" i="44"/>
  <c r="K226" i="44"/>
  <c r="L226" i="44" s="1"/>
  <c r="K169" i="44"/>
  <c r="L169" i="44" s="1"/>
  <c r="K8" i="40"/>
  <c r="K269" i="40"/>
  <c r="L269" i="40" s="1"/>
  <c r="K158" i="40"/>
  <c r="L158" i="40" s="1"/>
  <c r="K130" i="40"/>
  <c r="L130" i="40" s="1"/>
  <c r="K491" i="40"/>
  <c r="L491" i="40" s="1"/>
  <c r="K462" i="40"/>
  <c r="L462" i="40" s="1"/>
  <c r="K189" i="40"/>
  <c r="L189" i="40" s="1"/>
  <c r="K162" i="40"/>
  <c r="L162" i="40" s="1"/>
  <c r="K336" i="40"/>
  <c r="L336" i="40" s="1"/>
  <c r="K256" i="40"/>
  <c r="L256" i="40" s="1"/>
  <c r="K533" i="40"/>
  <c r="L533" i="40" s="1"/>
  <c r="K433" i="40"/>
  <c r="L433" i="40" s="1"/>
  <c r="K431" i="40"/>
  <c r="L431" i="40" s="1"/>
  <c r="K311" i="40"/>
  <c r="L311" i="40" s="1"/>
  <c r="K191" i="40"/>
  <c r="L191" i="40" s="1"/>
  <c r="K183" i="40"/>
  <c r="L183" i="40" s="1"/>
  <c r="K382" i="40"/>
  <c r="L382" i="40" s="1"/>
  <c r="K294" i="40"/>
  <c r="L294" i="40" s="1"/>
  <c r="K83" i="40"/>
  <c r="L83" i="40" s="1"/>
  <c r="K75" i="40"/>
  <c r="L75" i="40" s="1"/>
  <c r="K51" i="40"/>
  <c r="L51" i="40" s="1"/>
  <c r="K43" i="40"/>
  <c r="L43" i="40" s="1"/>
  <c r="K19" i="40"/>
  <c r="L19" i="40" s="1"/>
  <c r="K11" i="40"/>
  <c r="L11" i="40" s="1"/>
  <c r="K357" i="40"/>
  <c r="L357" i="40" s="1"/>
  <c r="K549" i="40"/>
  <c r="L549" i="40" s="1"/>
  <c r="K212" i="40"/>
  <c r="L212" i="40" s="1"/>
  <c r="K132" i="40"/>
  <c r="L132" i="40" s="1"/>
  <c r="K526" i="40"/>
  <c r="L526" i="40" s="1"/>
  <c r="K499" i="40"/>
  <c r="L499" i="40" s="1"/>
  <c r="K403" i="40"/>
  <c r="L403" i="40" s="1"/>
  <c r="K307" i="40"/>
  <c r="L307" i="40" s="1"/>
  <c r="K187" i="40"/>
  <c r="L187" i="40" s="1"/>
  <c r="K323" i="40"/>
  <c r="L323" i="40" s="1"/>
  <c r="K315" i="40"/>
  <c r="L315" i="40" s="1"/>
  <c r="K23" i="42"/>
  <c r="L23" i="42" s="1"/>
  <c r="K150" i="42"/>
  <c r="L150" i="42" s="1"/>
  <c r="K127" i="42"/>
  <c r="L127" i="42" s="1"/>
  <c r="K131" i="42"/>
  <c r="L131" i="42" s="1"/>
  <c r="K115" i="42"/>
  <c r="L115" i="42" s="1"/>
  <c r="K105" i="42"/>
  <c r="L105" i="42" s="1"/>
  <c r="K38" i="42"/>
  <c r="L38" i="42" s="1"/>
  <c r="K34" i="42"/>
  <c r="L34" i="42" s="1"/>
  <c r="K30" i="42"/>
  <c r="L30" i="42" s="1"/>
  <c r="K22" i="42"/>
  <c r="L22" i="42" s="1"/>
  <c r="K18" i="42"/>
  <c r="L18" i="42" s="1"/>
  <c r="K93" i="42"/>
  <c r="L93" i="42" s="1"/>
  <c r="K78" i="42"/>
  <c r="L78" i="42" s="1"/>
  <c r="K72" i="42"/>
  <c r="L72" i="42" s="1"/>
  <c r="K126" i="42"/>
  <c r="L126" i="42" s="1"/>
  <c r="K148" i="42"/>
  <c r="L148" i="42" s="1"/>
  <c r="K73" i="42"/>
  <c r="L73" i="42" s="1"/>
  <c r="K102" i="42"/>
  <c r="L102" i="42" s="1"/>
  <c r="K86" i="42"/>
  <c r="L86" i="42" s="1"/>
  <c r="K70" i="42"/>
  <c r="L70" i="42" s="1"/>
  <c r="K48" i="42"/>
  <c r="L48" i="42" s="1"/>
  <c r="K89" i="42"/>
  <c r="L89" i="42" s="1"/>
  <c r="K80" i="42"/>
  <c r="L80" i="42" s="1"/>
  <c r="K74" i="42"/>
  <c r="L74" i="42" s="1"/>
  <c r="K33" i="42"/>
  <c r="L33" i="42" s="1"/>
  <c r="K25" i="42"/>
  <c r="L25" i="42" s="1"/>
  <c r="K17" i="42"/>
  <c r="L17" i="42" s="1"/>
  <c r="K9" i="42"/>
  <c r="L9" i="42" s="1"/>
  <c r="K87" i="42"/>
  <c r="L87" i="42" s="1"/>
  <c r="K506" i="40"/>
  <c r="L506" i="40" s="1"/>
  <c r="K287" i="40"/>
  <c r="L287" i="40" s="1"/>
  <c r="K159" i="40"/>
  <c r="L159" i="40" s="1"/>
  <c r="K117" i="40"/>
  <c r="L117" i="40" s="1"/>
  <c r="K528" i="40"/>
  <c r="L528" i="40" s="1"/>
  <c r="K251" i="40"/>
  <c r="L251" i="40" s="1"/>
  <c r="K467" i="40"/>
  <c r="L467" i="40" s="1"/>
  <c r="K309" i="40"/>
  <c r="L309" i="40" s="1"/>
  <c r="K254" i="40"/>
  <c r="L254" i="40" s="1"/>
  <c r="K124" i="40"/>
  <c r="L124" i="40" s="1"/>
  <c r="K415" i="40"/>
  <c r="L415" i="40" s="1"/>
  <c r="K175" i="40"/>
  <c r="L175" i="40" s="1"/>
  <c r="K481" i="40"/>
  <c r="L481" i="40" s="1"/>
  <c r="K298" i="40"/>
  <c r="L298" i="40" s="1"/>
  <c r="K267" i="40"/>
  <c r="L267" i="40" s="1"/>
  <c r="K243" i="40"/>
  <c r="L243" i="40" s="1"/>
  <c r="K185" i="40"/>
  <c r="L185" i="40" s="1"/>
  <c r="K176" i="40"/>
  <c r="L176" i="40" s="1"/>
  <c r="K422" i="40"/>
  <c r="L422" i="40" s="1"/>
  <c r="K282" i="40"/>
  <c r="L282" i="40" s="1"/>
  <c r="K134" i="40"/>
  <c r="L134" i="40" s="1"/>
  <c r="K131" i="40"/>
  <c r="L131" i="40" s="1"/>
  <c r="K128" i="40"/>
  <c r="L128" i="40" s="1"/>
  <c r="K476" i="40"/>
  <c r="L476" i="40" s="1"/>
  <c r="K437" i="40"/>
  <c r="L437" i="40" s="1"/>
  <c r="K321" i="40"/>
  <c r="L321" i="40" s="1"/>
  <c r="K302" i="40"/>
  <c r="L302" i="40" s="1"/>
  <c r="K268" i="40"/>
  <c r="L268" i="40" s="1"/>
  <c r="K265" i="40"/>
  <c r="L265" i="40" s="1"/>
  <c r="K146" i="40"/>
  <c r="L146" i="40" s="1"/>
  <c r="K103" i="40"/>
  <c r="L103" i="40" s="1"/>
  <c r="K463" i="40"/>
  <c r="L463" i="40" s="1"/>
  <c r="K455" i="40"/>
  <c r="L455" i="40" s="1"/>
  <c r="K429" i="40"/>
  <c r="L429" i="40" s="1"/>
  <c r="K413" i="40"/>
  <c r="L413" i="40" s="1"/>
  <c r="K360" i="40"/>
  <c r="L360" i="40" s="1"/>
  <c r="K338" i="40"/>
  <c r="L338" i="40" s="1"/>
  <c r="K324" i="40"/>
  <c r="L324" i="40" s="1"/>
  <c r="K177" i="40"/>
  <c r="L177" i="40" s="1"/>
  <c r="K405" i="40"/>
  <c r="L405" i="40" s="1"/>
  <c r="K411" i="40"/>
  <c r="L411" i="40" s="1"/>
  <c r="K358" i="40"/>
  <c r="L358" i="40" s="1"/>
  <c r="K333" i="40"/>
  <c r="L333" i="40" s="1"/>
  <c r="K278" i="40"/>
  <c r="L278" i="40" s="1"/>
  <c r="K184" i="40"/>
  <c r="L184" i="40" s="1"/>
  <c r="K503" i="40"/>
  <c r="L503" i="40" s="1"/>
  <c r="K494" i="40"/>
  <c r="L494" i="40" s="1"/>
  <c r="K456" i="40"/>
  <c r="L456" i="40" s="1"/>
  <c r="K204" i="40"/>
  <c r="L204" i="40" s="1"/>
  <c r="K178" i="40"/>
  <c r="L178" i="40" s="1"/>
  <c r="K133" i="40"/>
  <c r="L133" i="40" s="1"/>
  <c r="K106" i="42"/>
  <c r="L106" i="42" s="1"/>
  <c r="K77" i="42"/>
  <c r="L77" i="42" s="1"/>
  <c r="K94" i="42"/>
  <c r="L94" i="42" s="1"/>
  <c r="K82" i="42"/>
  <c r="L82" i="42" s="1"/>
  <c r="K56" i="42"/>
  <c r="L56" i="42" s="1"/>
  <c r="K53" i="42"/>
  <c r="L53" i="42" s="1"/>
  <c r="K107" i="42"/>
  <c r="L107" i="42" s="1"/>
  <c r="K66" i="42"/>
  <c r="L66" i="42" s="1"/>
  <c r="K63" i="42"/>
  <c r="L63" i="42" s="1"/>
  <c r="K57" i="42"/>
  <c r="L57" i="42" s="1"/>
  <c r="K13" i="42"/>
  <c r="L13" i="42" s="1"/>
  <c r="K21" i="42"/>
  <c r="L21" i="42" s="1"/>
  <c r="K29" i="42"/>
  <c r="L29" i="42" s="1"/>
  <c r="K37" i="42"/>
  <c r="L37" i="42" s="1"/>
  <c r="K45" i="42"/>
  <c r="L45" i="42" s="1"/>
  <c r="K64" i="42"/>
  <c r="L64" i="42" s="1"/>
  <c r="K101" i="42"/>
  <c r="L101" i="42" s="1"/>
  <c r="K90" i="42"/>
  <c r="L90" i="42" s="1"/>
  <c r="K104" i="42"/>
  <c r="L104" i="42" s="1"/>
  <c r="K98" i="42"/>
  <c r="L98" i="42" s="1"/>
  <c r="K85" i="42"/>
  <c r="L85" i="42" s="1"/>
  <c r="K81" i="42"/>
  <c r="L81" i="42" s="1"/>
  <c r="K61" i="42"/>
  <c r="L61" i="42" s="1"/>
  <c r="K58" i="42"/>
  <c r="L58" i="42" s="1"/>
  <c r="K130" i="42"/>
  <c r="L130" i="42" s="1"/>
  <c r="K128" i="42"/>
  <c r="L128" i="42" s="1"/>
  <c r="K83" i="42"/>
  <c r="L83" i="42" s="1"/>
  <c r="K8" i="42"/>
  <c r="L8" i="42" s="1"/>
  <c r="K149" i="42"/>
  <c r="L149" i="42" s="1"/>
  <c r="K97" i="42"/>
  <c r="L97" i="42" s="1"/>
  <c r="K65" i="42"/>
  <c r="L65" i="42" s="1"/>
  <c r="K49" i="42"/>
  <c r="L49" i="42" s="1"/>
  <c r="K84" i="42"/>
  <c r="L84" i="42" s="1"/>
  <c r="K75" i="42"/>
  <c r="L75" i="42" s="1"/>
  <c r="K40" i="42"/>
  <c r="L40" i="42" s="1"/>
  <c r="K32" i="42"/>
  <c r="L32" i="42" s="1"/>
  <c r="K20" i="42"/>
  <c r="L20" i="42" s="1"/>
  <c r="K76" i="42"/>
  <c r="L76" i="42" s="1"/>
  <c r="K129" i="42"/>
  <c r="L129" i="42" s="1"/>
  <c r="K88" i="42"/>
  <c r="L88" i="42" s="1"/>
  <c r="K71" i="42"/>
  <c r="L71" i="42" s="1"/>
  <c r="K68" i="42"/>
  <c r="L68" i="42" s="1"/>
  <c r="K60" i="42"/>
  <c r="L60" i="42" s="1"/>
  <c r="K52" i="42"/>
  <c r="L52" i="42" s="1"/>
  <c r="K44" i="42"/>
  <c r="L44" i="42" s="1"/>
  <c r="K36" i="42"/>
  <c r="L36" i="42" s="1"/>
  <c r="K24" i="42"/>
  <c r="L24" i="42" s="1"/>
  <c r="K79" i="42"/>
  <c r="L79" i="42" s="1"/>
  <c r="K99" i="42"/>
  <c r="L99" i="42" s="1"/>
  <c r="K133" i="42"/>
  <c r="L133" i="42" s="1"/>
  <c r="K103" i="42"/>
  <c r="L103" i="42" s="1"/>
  <c r="K100" i="42"/>
  <c r="L100" i="42" s="1"/>
  <c r="K91" i="42"/>
  <c r="L91" i="42" s="1"/>
  <c r="K62" i="42"/>
  <c r="L62" i="42" s="1"/>
  <c r="K55" i="42"/>
  <c r="L55" i="42" s="1"/>
  <c r="K54" i="42"/>
  <c r="L54" i="42" s="1"/>
  <c r="K12" i="42"/>
  <c r="L12" i="42" s="1"/>
  <c r="K134" i="42"/>
  <c r="L134" i="42" s="1"/>
  <c r="K108" i="42"/>
  <c r="K28" i="42"/>
  <c r="L28" i="42" s="1"/>
  <c r="K16" i="42"/>
  <c r="L16" i="42" s="1"/>
  <c r="K96" i="42"/>
  <c r="L96" i="42" s="1"/>
  <c r="H7" i="8"/>
  <c r="K132" i="42"/>
  <c r="L132" i="42" s="1"/>
  <c r="K95" i="42"/>
  <c r="L95" i="42" s="1"/>
  <c r="K92" i="42"/>
  <c r="L92" i="42" s="1"/>
  <c r="K67" i="42"/>
  <c r="L67" i="42" s="1"/>
  <c r="K59" i="42"/>
  <c r="L59" i="42" s="1"/>
  <c r="K51" i="42"/>
  <c r="L51" i="42" s="1"/>
  <c r="G17" i="8"/>
  <c r="H9" i="8"/>
  <c r="K482" i="40"/>
  <c r="L482" i="40" s="1"/>
  <c r="K465" i="40"/>
  <c r="L465" i="40" s="1"/>
  <c r="K398" i="40"/>
  <c r="L398" i="40" s="1"/>
  <c r="K375" i="40"/>
  <c r="L375" i="40" s="1"/>
  <c r="K367" i="40"/>
  <c r="L367" i="40" s="1"/>
  <c r="K344" i="40"/>
  <c r="L344" i="40" s="1"/>
  <c r="K295" i="40"/>
  <c r="L295" i="40" s="1"/>
  <c r="K286" i="40"/>
  <c r="L286" i="40" s="1"/>
  <c r="K259" i="40"/>
  <c r="L259" i="40" s="1"/>
  <c r="K249" i="40"/>
  <c r="L249" i="40" s="1"/>
  <c r="K233" i="40"/>
  <c r="L233" i="40" s="1"/>
  <c r="K182" i="40"/>
  <c r="L182" i="40" s="1"/>
  <c r="K172" i="40"/>
  <c r="L172" i="40" s="1"/>
  <c r="K104" i="40"/>
  <c r="L104" i="40" s="1"/>
  <c r="K199" i="40"/>
  <c r="L199" i="40" s="1"/>
  <c r="K113" i="40"/>
  <c r="L113" i="40" s="1"/>
  <c r="K480" i="40"/>
  <c r="L480" i="40" s="1"/>
  <c r="K460" i="40"/>
  <c r="L460" i="40" s="1"/>
  <c r="K436" i="40"/>
  <c r="L436" i="40" s="1"/>
  <c r="K421" i="40"/>
  <c r="L421" i="40" s="1"/>
  <c r="K376" i="40"/>
  <c r="L376" i="40" s="1"/>
  <c r="K345" i="40"/>
  <c r="L345" i="40" s="1"/>
  <c r="K342" i="40"/>
  <c r="L342" i="40" s="1"/>
  <c r="K319" i="40"/>
  <c r="L319" i="40" s="1"/>
  <c r="K290" i="40"/>
  <c r="L290" i="40" s="1"/>
  <c r="K283" i="40"/>
  <c r="L283" i="40" s="1"/>
  <c r="K271" i="40"/>
  <c r="L271" i="40" s="1"/>
  <c r="K230" i="40"/>
  <c r="L230" i="40" s="1"/>
  <c r="K194" i="40"/>
  <c r="L194" i="40" s="1"/>
  <c r="K167" i="40"/>
  <c r="L167" i="40" s="1"/>
  <c r="K164" i="40"/>
  <c r="L164" i="40" s="1"/>
  <c r="K105" i="40"/>
  <c r="L105" i="40" s="1"/>
  <c r="K173" i="40"/>
  <c r="L173" i="40" s="1"/>
  <c r="K111" i="40"/>
  <c r="L111" i="40" s="1"/>
  <c r="K108" i="40"/>
  <c r="L108" i="40" s="1"/>
  <c r="K478" i="40"/>
  <c r="K449" i="40"/>
  <c r="L449" i="40" s="1"/>
  <c r="K402" i="40"/>
  <c r="L402" i="40" s="1"/>
  <c r="K349" i="40"/>
  <c r="L349" i="40" s="1"/>
  <c r="K331" i="40"/>
  <c r="L331" i="40" s="1"/>
  <c r="K326" i="40"/>
  <c r="L326" i="40" s="1"/>
  <c r="K234" i="40"/>
  <c r="L234" i="40" s="1"/>
  <c r="K168" i="40"/>
  <c r="L168" i="40" s="1"/>
  <c r="K154" i="40"/>
  <c r="L154" i="40" s="1"/>
  <c r="K385" i="40"/>
  <c r="L385" i="40" s="1"/>
  <c r="K384" i="40"/>
  <c r="L384" i="40" s="1"/>
  <c r="K369" i="40"/>
  <c r="L369" i="40" s="1"/>
  <c r="K366" i="40"/>
  <c r="L366" i="40" s="1"/>
  <c r="K335" i="40"/>
  <c r="L335" i="40" s="1"/>
  <c r="K279" i="40"/>
  <c r="L279" i="40" s="1"/>
  <c r="K273" i="40"/>
  <c r="L273" i="40" s="1"/>
  <c r="K264" i="40"/>
  <c r="L264" i="40" s="1"/>
  <c r="K240" i="40"/>
  <c r="L240" i="40" s="1"/>
  <c r="K232" i="40"/>
  <c r="L232" i="40" s="1"/>
  <c r="K188" i="40"/>
  <c r="L188" i="40" s="1"/>
  <c r="K166" i="40"/>
  <c r="L166" i="40" s="1"/>
  <c r="K157" i="40"/>
  <c r="L157" i="40" s="1"/>
  <c r="K99" i="40"/>
  <c r="L99" i="40" s="1"/>
  <c r="K95" i="40"/>
  <c r="L95" i="40" s="1"/>
  <c r="K91" i="40"/>
  <c r="L91" i="40" s="1"/>
  <c r="K87" i="40"/>
  <c r="L87" i="40" s="1"/>
  <c r="K79" i="40"/>
  <c r="L79" i="40" s="1"/>
  <c r="K71" i="40"/>
  <c r="L71" i="40" s="1"/>
  <c r="K67" i="40"/>
  <c r="L67" i="40" s="1"/>
  <c r="K63" i="40"/>
  <c r="L63" i="40" s="1"/>
  <c r="K59" i="40"/>
  <c r="L59" i="40" s="1"/>
  <c r="K55" i="40"/>
  <c r="L55" i="40" s="1"/>
  <c r="K47" i="40"/>
  <c r="L47" i="40" s="1"/>
  <c r="K39" i="40"/>
  <c r="L39" i="40" s="1"/>
  <c r="K35" i="40"/>
  <c r="L35" i="40" s="1"/>
  <c r="K31" i="40"/>
  <c r="L31" i="40" s="1"/>
  <c r="K27" i="40"/>
  <c r="L27" i="40" s="1"/>
  <c r="K23" i="40"/>
  <c r="L23" i="40" s="1"/>
  <c r="K15" i="40"/>
  <c r="L15" i="40" s="1"/>
  <c r="K515" i="40"/>
  <c r="K501" i="40"/>
  <c r="K498" i="40"/>
  <c r="L498" i="40" s="1"/>
  <c r="K489" i="40"/>
  <c r="L489" i="40" s="1"/>
  <c r="K485" i="40"/>
  <c r="L485" i="40" s="1"/>
  <c r="K479" i="40"/>
  <c r="L479" i="40" s="1"/>
  <c r="K457" i="40"/>
  <c r="L457" i="40" s="1"/>
  <c r="K454" i="40"/>
  <c r="L454" i="40" s="1"/>
  <c r="K450" i="40"/>
  <c r="L450" i="40" s="1"/>
  <c r="K447" i="40"/>
  <c r="L447" i="40" s="1"/>
  <c r="K438" i="40"/>
  <c r="L438" i="40" s="1"/>
  <c r="K424" i="40"/>
  <c r="L424" i="40" s="1"/>
  <c r="K418" i="40"/>
  <c r="L418" i="40" s="1"/>
  <c r="K380" i="40"/>
  <c r="L380" i="40" s="1"/>
  <c r="K370" i="40"/>
  <c r="L370" i="40" s="1"/>
  <c r="K363" i="40"/>
  <c r="L363" i="40" s="1"/>
  <c r="K332" i="40"/>
  <c r="L332" i="40" s="1"/>
  <c r="K313" i="40"/>
  <c r="L313" i="40" s="1"/>
  <c r="K275" i="40"/>
  <c r="L275" i="40" s="1"/>
  <c r="K245" i="40"/>
  <c r="L245" i="40" s="1"/>
  <c r="K244" i="40"/>
  <c r="L244" i="40" s="1"/>
  <c r="K221" i="40"/>
  <c r="L221" i="40" s="1"/>
  <c r="K208" i="40"/>
  <c r="L208" i="40" s="1"/>
  <c r="K179" i="40"/>
  <c r="L179" i="40" s="1"/>
  <c r="K161" i="40"/>
  <c r="L161" i="40" s="1"/>
  <c r="K151" i="40"/>
  <c r="L151" i="40" s="1"/>
  <c r="K145" i="40"/>
  <c r="L145" i="40" s="1"/>
  <c r="K141" i="40"/>
  <c r="L141" i="40" s="1"/>
  <c r="K529" i="40"/>
  <c r="L529" i="40" s="1"/>
  <c r="K122" i="40"/>
  <c r="L122" i="40" s="1"/>
  <c r="K531" i="40"/>
  <c r="L531" i="40" s="1"/>
  <c r="K527" i="40"/>
  <c r="L527" i="40" s="1"/>
  <c r="K504" i="40"/>
  <c r="L504" i="40" s="1"/>
  <c r="K486" i="40"/>
  <c r="L486" i="40" s="1"/>
  <c r="K464" i="40"/>
  <c r="L464" i="40" s="1"/>
  <c r="K451" i="40"/>
  <c r="L451" i="40" s="1"/>
  <c r="K441" i="40"/>
  <c r="L441" i="40" s="1"/>
  <c r="K426" i="40"/>
  <c r="L426" i="40" s="1"/>
  <c r="K414" i="40"/>
  <c r="L414" i="40" s="1"/>
  <c r="K397" i="40"/>
  <c r="L397" i="40" s="1"/>
  <c r="K394" i="40"/>
  <c r="L394" i="40" s="1"/>
  <c r="K361" i="40"/>
  <c r="L361" i="40" s="1"/>
  <c r="K353" i="40"/>
  <c r="L353" i="40" s="1"/>
  <c r="K343" i="40"/>
  <c r="L343" i="40" s="1"/>
  <c r="K337" i="40"/>
  <c r="L337" i="40" s="1"/>
  <c r="K260" i="40"/>
  <c r="L260" i="40" s="1"/>
  <c r="K252" i="40"/>
  <c r="L252" i="40" s="1"/>
  <c r="K218" i="40"/>
  <c r="L218" i="40" s="1"/>
  <c r="K214" i="40"/>
  <c r="L214" i="40" s="1"/>
  <c r="K202" i="40"/>
  <c r="L202" i="40" s="1"/>
  <c r="K142" i="40"/>
  <c r="L142" i="40" s="1"/>
  <c r="K125" i="40"/>
  <c r="L125" i="40" s="1"/>
  <c r="K505" i="40"/>
  <c r="L505" i="40" s="1"/>
  <c r="K502" i="40"/>
  <c r="L502" i="40" s="1"/>
  <c r="K139" i="40"/>
  <c r="L139" i="40" s="1"/>
  <c r="K115" i="40"/>
  <c r="L115" i="40" s="1"/>
  <c r="K107" i="40"/>
  <c r="L107" i="40" s="1"/>
  <c r="K534" i="40"/>
  <c r="L534" i="40" s="1"/>
  <c r="K493" i="40"/>
  <c r="L493" i="40" s="1"/>
  <c r="K487" i="40"/>
  <c r="L487" i="40" s="1"/>
  <c r="K474" i="40"/>
  <c r="L474" i="40" s="1"/>
  <c r="K419" i="40"/>
  <c r="L419" i="40" s="1"/>
  <c r="K406" i="40"/>
  <c r="L406" i="40" s="1"/>
  <c r="K374" i="40"/>
  <c r="L374" i="40" s="1"/>
  <c r="K365" i="40"/>
  <c r="L365" i="40" s="1"/>
  <c r="K362" i="40"/>
  <c r="L362" i="40" s="1"/>
  <c r="K347" i="40"/>
  <c r="L347" i="40" s="1"/>
  <c r="K318" i="40"/>
  <c r="L318" i="40" s="1"/>
  <c r="K297" i="40"/>
  <c r="L297" i="40" s="1"/>
  <c r="K261" i="40"/>
  <c r="L261" i="40" s="1"/>
  <c r="K235" i="40"/>
  <c r="L235" i="40" s="1"/>
  <c r="K229" i="40"/>
  <c r="L229" i="40" s="1"/>
  <c r="K226" i="40"/>
  <c r="L226" i="40" s="1"/>
  <c r="K220" i="40"/>
  <c r="L220" i="40" s="1"/>
  <c r="K192" i="40"/>
  <c r="L192" i="40" s="1"/>
  <c r="K170" i="40"/>
  <c r="L170" i="40" s="1"/>
  <c r="K156" i="40"/>
  <c r="L156" i="40" s="1"/>
  <c r="K143" i="40"/>
  <c r="L143" i="40" s="1"/>
  <c r="K484" i="40"/>
  <c r="L484" i="40" s="1"/>
  <c r="K469" i="40"/>
  <c r="L469" i="40" s="1"/>
  <c r="K174" i="40"/>
  <c r="L174" i="40" s="1"/>
  <c r="K123" i="40"/>
  <c r="L123" i="40" s="1"/>
  <c r="K430" i="40"/>
  <c r="L430" i="40" s="1"/>
  <c r="K423" i="40"/>
  <c r="L423" i="40" s="1"/>
  <c r="K420" i="40"/>
  <c r="L420" i="40" s="1"/>
  <c r="K407" i="40"/>
  <c r="L407" i="40" s="1"/>
  <c r="K396" i="40"/>
  <c r="L396" i="40" s="1"/>
  <c r="K395" i="40"/>
  <c r="L395" i="40" s="1"/>
  <c r="K379" i="40"/>
  <c r="L379" i="40" s="1"/>
  <c r="K351" i="40"/>
  <c r="L351" i="40" s="1"/>
  <c r="K348" i="40"/>
  <c r="L348" i="40" s="1"/>
  <c r="K274" i="40"/>
  <c r="L274" i="40" s="1"/>
  <c r="K239" i="40"/>
  <c r="L239" i="40" s="1"/>
  <c r="K200" i="40"/>
  <c r="L200" i="40" s="1"/>
  <c r="K270" i="40"/>
  <c r="L270" i="40" s="1"/>
  <c r="K180" i="40"/>
  <c r="L180" i="40" s="1"/>
  <c r="K169" i="40"/>
  <c r="L169" i="40" s="1"/>
  <c r="K339" i="40"/>
  <c r="L339" i="40" s="1"/>
  <c r="K219" i="40"/>
  <c r="L219" i="40" s="1"/>
  <c r="K216" i="40"/>
  <c r="L216" i="40" s="1"/>
  <c r="K196" i="40"/>
  <c r="L196" i="40" s="1"/>
  <c r="K548" i="40"/>
  <c r="L548" i="40" s="1"/>
  <c r="K355" i="40"/>
  <c r="L355" i="40" s="1"/>
  <c r="K210" i="40"/>
  <c r="L210" i="40" s="1"/>
  <c r="K149" i="40"/>
  <c r="L149" i="40" s="1"/>
  <c r="K276" i="40"/>
  <c r="L276" i="40" s="1"/>
  <c r="K224" i="40"/>
  <c r="L224" i="40" s="1"/>
  <c r="K217" i="40"/>
  <c r="L217" i="40" s="1"/>
  <c r="K532" i="40"/>
  <c r="L532" i="40" s="1"/>
  <c r="K497" i="40"/>
  <c r="L497" i="40" s="1"/>
  <c r="K468" i="40"/>
  <c r="L468" i="40" s="1"/>
  <c r="K459" i="40"/>
  <c r="L459" i="40" s="1"/>
  <c r="K443" i="40"/>
  <c r="L443" i="40" s="1"/>
  <c r="K417" i="40"/>
  <c r="L417" i="40" s="1"/>
  <c r="K401" i="40"/>
  <c r="L401" i="40" s="1"/>
  <c r="K393" i="40"/>
  <c r="L393" i="40" s="1"/>
  <c r="K389" i="40"/>
  <c r="L389" i="40" s="1"/>
  <c r="K314" i="40"/>
  <c r="L314" i="40" s="1"/>
  <c r="K253" i="40"/>
  <c r="L253" i="40" s="1"/>
  <c r="K236" i="40"/>
  <c r="L236" i="40" s="1"/>
  <c r="K231" i="40"/>
  <c r="L231" i="40" s="1"/>
  <c r="K228" i="40"/>
  <c r="L228" i="40" s="1"/>
  <c r="K165" i="40"/>
  <c r="L165" i="40" s="1"/>
  <c r="K148" i="40"/>
  <c r="L148" i="40" s="1"/>
  <c r="K135" i="40"/>
  <c r="L135" i="40" s="1"/>
  <c r="K121" i="40"/>
  <c r="L121" i="40" s="1"/>
  <c r="K472" i="40"/>
  <c r="L472" i="40" s="1"/>
  <c r="K390" i="40"/>
  <c r="L390" i="40" s="1"/>
  <c r="K371" i="40"/>
  <c r="L371" i="40" s="1"/>
  <c r="K364" i="40"/>
  <c r="L364" i="40" s="1"/>
  <c r="K341" i="40"/>
  <c r="L341" i="40" s="1"/>
  <c r="K330" i="40"/>
  <c r="L330" i="40" s="1"/>
  <c r="K292" i="40"/>
  <c r="L292" i="40" s="1"/>
  <c r="K289" i="40"/>
  <c r="L289" i="40" s="1"/>
  <c r="K248" i="40"/>
  <c r="L248" i="40" s="1"/>
  <c r="K247" i="40"/>
  <c r="L247" i="40" s="1"/>
  <c r="K109" i="40"/>
  <c r="L109" i="40" s="1"/>
  <c r="K530" i="40"/>
  <c r="L530" i="40" s="1"/>
  <c r="K483" i="40"/>
  <c r="L483" i="40" s="1"/>
  <c r="K427" i="40"/>
  <c r="L427" i="40" s="1"/>
  <c r="K399" i="40"/>
  <c r="L399" i="40" s="1"/>
  <c r="K372" i="40"/>
  <c r="L372" i="40" s="1"/>
  <c r="K359" i="40"/>
  <c r="L359" i="40" s="1"/>
  <c r="K316" i="40"/>
  <c r="L316" i="40" s="1"/>
  <c r="K197" i="40"/>
  <c r="L197" i="40" s="1"/>
  <c r="K137" i="40"/>
  <c r="L137" i="40" s="1"/>
  <c r="K473" i="40"/>
  <c r="L473" i="40" s="1"/>
  <c r="K435" i="40"/>
  <c r="L435" i="40" s="1"/>
  <c r="K409" i="40"/>
  <c r="L409" i="40" s="1"/>
  <c r="K391" i="40"/>
  <c r="L391" i="40" s="1"/>
  <c r="K383" i="40"/>
  <c r="L383" i="40" s="1"/>
  <c r="K378" i="40"/>
  <c r="L378" i="40" s="1"/>
  <c r="K213" i="40"/>
  <c r="L213" i="40" s="1"/>
  <c r="K198" i="40"/>
  <c r="L198" i="40" s="1"/>
  <c r="K186" i="40"/>
  <c r="L186" i="40" s="1"/>
  <c r="K496" i="40"/>
  <c r="L496" i="40" s="1"/>
  <c r="K495" i="40"/>
  <c r="L495" i="40" s="1"/>
  <c r="K453" i="40"/>
  <c r="L453" i="40" s="1"/>
  <c r="K373" i="40"/>
  <c r="L373" i="40" s="1"/>
  <c r="K119" i="40"/>
  <c r="L119" i="40" s="1"/>
  <c r="K475" i="40"/>
  <c r="L475" i="40" s="1"/>
  <c r="K471" i="40"/>
  <c r="L471" i="40" s="1"/>
  <c r="K304" i="40"/>
  <c r="L304" i="40" s="1"/>
  <c r="K284" i="40"/>
  <c r="L284" i="40" s="1"/>
  <c r="K181" i="40"/>
  <c r="L181" i="40" s="1"/>
  <c r="K163" i="40"/>
  <c r="L163" i="40" s="1"/>
  <c r="K153" i="40"/>
  <c r="L153" i="40" s="1"/>
  <c r="K147" i="40"/>
  <c r="L147" i="40" s="1"/>
  <c r="L515" i="40"/>
  <c r="L9" i="40"/>
  <c r="L207" i="40"/>
  <c r="L242" i="40"/>
  <c r="L478" i="40"/>
  <c r="K466" i="40"/>
  <c r="L466" i="40" s="1"/>
  <c r="K445" i="40"/>
  <c r="L425" i="40"/>
  <c r="L501" i="40"/>
  <c r="K470" i="40"/>
  <c r="L470" i="40" s="1"/>
  <c r="L410" i="40"/>
  <c r="K439" i="40"/>
  <c r="L439" i="40" s="1"/>
  <c r="K458" i="40"/>
  <c r="K440" i="40"/>
  <c r="L440" i="40" s="1"/>
  <c r="K299" i="40"/>
  <c r="L299" i="40" s="1"/>
  <c r="K171" i="40"/>
  <c r="L171" i="40" s="1"/>
  <c r="K127" i="40"/>
  <c r="L127" i="40" s="1"/>
  <c r="K285" i="40"/>
  <c r="L285" i="40" s="1"/>
  <c r="G16" i="4"/>
  <c r="F16" i="4"/>
  <c r="D16" i="4"/>
  <c r="I35" i="35" l="1"/>
  <c r="L17" i="33" s="1"/>
  <c r="D48" i="43" s="1"/>
  <c r="I61" i="55"/>
  <c r="J61" i="55" s="1"/>
  <c r="K61" i="55" s="1"/>
  <c r="L61" i="55" s="1"/>
  <c r="D26" i="8"/>
  <c r="G29" i="75"/>
  <c r="L49" i="74"/>
  <c r="R52" i="74"/>
  <c r="K49" i="74"/>
  <c r="L49" i="52"/>
  <c r="K49" i="52"/>
  <c r="J36" i="8" s="1"/>
  <c r="K75" i="52"/>
  <c r="J40" i="8" s="1"/>
  <c r="G19" i="8"/>
  <c r="N38" i="33" s="1"/>
  <c r="H19" i="8"/>
  <c r="G38" i="33" s="1"/>
  <c r="K49" i="50"/>
  <c r="L49" i="50"/>
  <c r="L55" i="50"/>
  <c r="L75" i="50" s="1"/>
  <c r="K75" i="50"/>
  <c r="S6" i="39"/>
  <c r="F27" i="39" s="1"/>
  <c r="G30" i="75"/>
  <c r="M61" i="55"/>
  <c r="N61" i="55" s="1"/>
  <c r="O61" i="55" s="1"/>
  <c r="P61" i="55" s="1"/>
  <c r="Q61" i="55" s="1"/>
  <c r="CN59" i="47"/>
  <c r="CN44" i="47"/>
  <c r="FJ48" i="45"/>
  <c r="FJ63" i="45"/>
  <c r="CB46" i="45"/>
  <c r="CB67" i="45"/>
  <c r="BM46" i="45"/>
  <c r="BM67" i="45"/>
  <c r="GW46" i="45"/>
  <c r="GW67" i="45"/>
  <c r="DJ46" i="45"/>
  <c r="DJ67" i="45"/>
  <c r="BP46" i="45"/>
  <c r="BP67" i="45"/>
  <c r="EP63" i="45"/>
  <c r="EP48" i="45"/>
  <c r="GQ48" i="45"/>
  <c r="GQ63" i="45"/>
  <c r="BA46" i="43"/>
  <c r="BA67" i="43"/>
  <c r="EQ46" i="45"/>
  <c r="EQ67" i="45"/>
  <c r="GC63" i="45"/>
  <c r="GC48" i="45"/>
  <c r="AI67" i="43"/>
  <c r="AI46" i="43"/>
  <c r="L67" i="45"/>
  <c r="L46" i="45"/>
  <c r="J67" i="45"/>
  <c r="J46" i="45"/>
  <c r="CN42" i="47"/>
  <c r="CN63" i="47"/>
  <c r="AR42" i="47"/>
  <c r="AR63" i="47"/>
  <c r="AF44" i="47"/>
  <c r="AF59" i="47"/>
  <c r="FJ46" i="45"/>
  <c r="FJ67" i="45"/>
  <c r="EL67" i="45"/>
  <c r="EL46" i="45"/>
  <c r="DZ46" i="45"/>
  <c r="DZ67" i="45"/>
  <c r="BP48" i="45"/>
  <c r="BP63" i="45"/>
  <c r="EP46" i="45"/>
  <c r="EP67" i="45"/>
  <c r="DV46" i="45"/>
  <c r="DV67" i="45"/>
  <c r="GQ67" i="45"/>
  <c r="GQ46" i="45"/>
  <c r="CS48" i="45"/>
  <c r="CS63" i="45"/>
  <c r="CS64" i="45" s="1"/>
  <c r="CS65" i="45" s="1"/>
  <c r="GC46" i="45"/>
  <c r="GC67" i="45"/>
  <c r="BH48" i="45"/>
  <c r="BH63" i="45"/>
  <c r="EK46" i="45"/>
  <c r="EK67" i="45"/>
  <c r="AI63" i="43"/>
  <c r="AI48" i="43"/>
  <c r="L545" i="40"/>
  <c r="K545" i="40" s="1"/>
  <c r="D46" i="8" s="1"/>
  <c r="L42" i="53"/>
  <c r="L57" i="53"/>
  <c r="AN44" i="47"/>
  <c r="AN59" i="47"/>
  <c r="CX42" i="47"/>
  <c r="CX63" i="47"/>
  <c r="CA67" i="45"/>
  <c r="CA46" i="45"/>
  <c r="FV48" i="45"/>
  <c r="FV63" i="45"/>
  <c r="CY67" i="45"/>
  <c r="CY46" i="45"/>
  <c r="EB63" i="45"/>
  <c r="EB48" i="45"/>
  <c r="DI48" i="45"/>
  <c r="DI63" i="45"/>
  <c r="BC46" i="43"/>
  <c r="BC67" i="43"/>
  <c r="BG48" i="45"/>
  <c r="BG63" i="45"/>
  <c r="CS67" i="45"/>
  <c r="CS46" i="45"/>
  <c r="BH46" i="45"/>
  <c r="BH67" i="45"/>
  <c r="AO46" i="43"/>
  <c r="AO67" i="43"/>
  <c r="AQ67" i="43"/>
  <c r="AQ46" i="43"/>
  <c r="N61" i="53"/>
  <c r="N40" i="53"/>
  <c r="R61" i="53"/>
  <c r="R40" i="53"/>
  <c r="AV44" i="47"/>
  <c r="AV59" i="47"/>
  <c r="CZ67" i="45"/>
  <c r="CZ46" i="45"/>
  <c r="BW48" i="45"/>
  <c r="BW63" i="45"/>
  <c r="BW64" i="45" s="1"/>
  <c r="BW65" i="45" s="1"/>
  <c r="FV46" i="45"/>
  <c r="FV67" i="45"/>
  <c r="FD46" i="45"/>
  <c r="FD67" i="45"/>
  <c r="FN46" i="45"/>
  <c r="FN67" i="45"/>
  <c r="EB67" i="45"/>
  <c r="EB46" i="45"/>
  <c r="BF46" i="45"/>
  <c r="BF67" i="45"/>
  <c r="DI46" i="45"/>
  <c r="DI67" i="45"/>
  <c r="EC67" i="45"/>
  <c r="EC46" i="45"/>
  <c r="GK48" i="45"/>
  <c r="GK63" i="45"/>
  <c r="ES48" i="45"/>
  <c r="ES63" i="45"/>
  <c r="P44" i="47"/>
  <c r="P59" i="47"/>
  <c r="W57" i="53"/>
  <c r="W42" i="53"/>
  <c r="BL44" i="47"/>
  <c r="BL59" i="47"/>
  <c r="CR42" i="47"/>
  <c r="CR63" i="47"/>
  <c r="BZ42" i="47"/>
  <c r="BZ63" i="47"/>
  <c r="EH48" i="45"/>
  <c r="EH63" i="45"/>
  <c r="DP48" i="45"/>
  <c r="DP63" i="45"/>
  <c r="EE46" i="45"/>
  <c r="EE67" i="45"/>
  <c r="FN63" i="45"/>
  <c r="FN48" i="45"/>
  <c r="AD46" i="43"/>
  <c r="AD67" i="43"/>
  <c r="FU63" i="45"/>
  <c r="FU48" i="45"/>
  <c r="BG67" i="45"/>
  <c r="BG46" i="45"/>
  <c r="ES67" i="45"/>
  <c r="ES46" i="45"/>
  <c r="AQ63" i="43"/>
  <c r="AQ64" i="43" s="1"/>
  <c r="AQ65" i="43" s="1"/>
  <c r="AQ48" i="43"/>
  <c r="AV48" i="45"/>
  <c r="AV63" i="45"/>
  <c r="AV64" i="45" s="1"/>
  <c r="AV65" i="45" s="1"/>
  <c r="CB42" i="47"/>
  <c r="CB63" i="47"/>
  <c r="GU48" i="45"/>
  <c r="GU63" i="45"/>
  <c r="DP67" i="45"/>
  <c r="DP46" i="45"/>
  <c r="CE67" i="45"/>
  <c r="CE46" i="45"/>
  <c r="CN48" i="45"/>
  <c r="CN63" i="45"/>
  <c r="FM48" i="45"/>
  <c r="FM63" i="45"/>
  <c r="BT67" i="45"/>
  <c r="BT46" i="45"/>
  <c r="FH48" i="45"/>
  <c r="FH63" i="45"/>
  <c r="EZ48" i="45"/>
  <c r="EZ63" i="45"/>
  <c r="GS48" i="45"/>
  <c r="GS63" i="45"/>
  <c r="CU46" i="45"/>
  <c r="CU67" i="45"/>
  <c r="CY46" i="43"/>
  <c r="CY67" i="43"/>
  <c r="BO46" i="43"/>
  <c r="BO67" i="43"/>
  <c r="CP44" i="47"/>
  <c r="CP59" i="47"/>
  <c r="CP60" i="47" s="1"/>
  <c r="CP61" i="47" s="1"/>
  <c r="DR46" i="45"/>
  <c r="DR67" i="45"/>
  <c r="GN46" i="45"/>
  <c r="GN67" i="45"/>
  <c r="DB67" i="45"/>
  <c r="DB46" i="45"/>
  <c r="CL67" i="45"/>
  <c r="CL46" i="45"/>
  <c r="FM46" i="45"/>
  <c r="FM67" i="45"/>
  <c r="ER48" i="45"/>
  <c r="ER63" i="45"/>
  <c r="GL67" i="45"/>
  <c r="GL46" i="45"/>
  <c r="FH46" i="45"/>
  <c r="FH67" i="45"/>
  <c r="EZ46" i="45"/>
  <c r="EZ67" i="45"/>
  <c r="GS46" i="45"/>
  <c r="GS67" i="45"/>
  <c r="DB48" i="43"/>
  <c r="DB63" i="43"/>
  <c r="CM46" i="43"/>
  <c r="CM67" i="43"/>
  <c r="Y48" i="45"/>
  <c r="Y63" i="45"/>
  <c r="Y64" i="45" s="1"/>
  <c r="Y65" i="45" s="1"/>
  <c r="V40" i="53"/>
  <c r="V61" i="53"/>
  <c r="X67" i="45"/>
  <c r="X46" i="45"/>
  <c r="AN60" i="47"/>
  <c r="AN61" i="47" s="1"/>
  <c r="BW44" i="47"/>
  <c r="BW59" i="47"/>
  <c r="CA44" i="47"/>
  <c r="CA59" i="47"/>
  <c r="BR44" i="47"/>
  <c r="BR59" i="47"/>
  <c r="BR60" i="47" s="1"/>
  <c r="BR61" i="47" s="1"/>
  <c r="CP42" i="47"/>
  <c r="CP63" i="47"/>
  <c r="GH46" i="45"/>
  <c r="GH67" i="45"/>
  <c r="ER46" i="45"/>
  <c r="ER67" i="45"/>
  <c r="DG46" i="45"/>
  <c r="DG67" i="45"/>
  <c r="DH48" i="45"/>
  <c r="DH63" i="45"/>
  <c r="DH64" i="45" s="1"/>
  <c r="DH65" i="45" s="1"/>
  <c r="FX48" i="45"/>
  <c r="FX63" i="45"/>
  <c r="AY46" i="43"/>
  <c r="AY67" i="43"/>
  <c r="AG41" i="47"/>
  <c r="GJ45" i="45"/>
  <c r="CC45" i="43"/>
  <c r="BA44" i="47"/>
  <c r="BA59" i="47"/>
  <c r="AF42" i="47"/>
  <c r="AF63" i="47"/>
  <c r="AX44" i="47"/>
  <c r="AX59" i="47"/>
  <c r="BJ44" i="47"/>
  <c r="BJ59" i="47"/>
  <c r="BH59" i="47"/>
  <c r="BH44" i="47"/>
  <c r="CJ41" i="47"/>
  <c r="CZ43" i="47"/>
  <c r="CA63" i="45"/>
  <c r="CA64" i="45" s="1"/>
  <c r="CA65" i="45" s="1"/>
  <c r="CA48" i="45"/>
  <c r="GH48" i="45"/>
  <c r="GH63" i="45"/>
  <c r="GH64" i="45" s="1"/>
  <c r="GH65" i="45" s="1"/>
  <c r="EF67" i="45"/>
  <c r="EF46" i="45"/>
  <c r="FC46" i="45"/>
  <c r="FC67" i="45"/>
  <c r="FD47" i="45"/>
  <c r="DU67" i="45"/>
  <c r="DU46" i="45"/>
  <c r="FI46" i="45"/>
  <c r="FI67" i="45"/>
  <c r="DM48" i="45"/>
  <c r="DM63" i="45"/>
  <c r="FW46" i="45"/>
  <c r="FW67" i="45"/>
  <c r="GL48" i="45"/>
  <c r="GL63" i="45"/>
  <c r="GB48" i="45"/>
  <c r="GB63" i="45"/>
  <c r="GB64" i="45" s="1"/>
  <c r="GB65" i="45" s="1"/>
  <c r="BW48" i="43"/>
  <c r="BW63" i="43"/>
  <c r="FA48" i="45"/>
  <c r="FA63" i="45"/>
  <c r="AU48" i="43"/>
  <c r="AU63" i="43"/>
  <c r="AU64" i="43" s="1"/>
  <c r="AU65" i="43" s="1"/>
  <c r="CJ48" i="43"/>
  <c r="CJ63" i="43"/>
  <c r="AW46" i="43"/>
  <c r="AW67" i="43"/>
  <c r="GX48" i="45"/>
  <c r="GX63" i="45"/>
  <c r="GX64" i="45" s="1"/>
  <c r="GX65" i="45" s="1"/>
  <c r="DB46" i="43"/>
  <c r="DB67" i="43"/>
  <c r="DC46" i="43"/>
  <c r="DC67" i="43"/>
  <c r="AZ46" i="43"/>
  <c r="AZ67" i="43"/>
  <c r="BG46" i="43"/>
  <c r="BG67" i="43"/>
  <c r="CE46" i="43"/>
  <c r="CE67" i="43"/>
  <c r="N323" i="37"/>
  <c r="N332" i="37" s="1"/>
  <c r="M332" i="37"/>
  <c r="P61" i="53"/>
  <c r="P40" i="53"/>
  <c r="N167" i="37"/>
  <c r="N216" i="37" s="1"/>
  <c r="M216" i="37"/>
  <c r="R49" i="51"/>
  <c r="R67" i="51"/>
  <c r="R46" i="51"/>
  <c r="J62" i="53"/>
  <c r="G62" i="53" s="1"/>
  <c r="U8" i="39" s="1"/>
  <c r="G60" i="53"/>
  <c r="U9" i="39" s="1"/>
  <c r="K43" i="38"/>
  <c r="L36" i="38"/>
  <c r="L43" i="38" s="1"/>
  <c r="L245" i="44" s="1"/>
  <c r="K245" i="44" s="1"/>
  <c r="F46" i="8" s="1"/>
  <c r="AR46" i="45"/>
  <c r="AR67" i="45"/>
  <c r="R42" i="53"/>
  <c r="R57" i="53"/>
  <c r="M18" i="53"/>
  <c r="M39" i="53" s="1"/>
  <c r="N42" i="53"/>
  <c r="N57" i="53"/>
  <c r="Z60" i="47"/>
  <c r="Z61" i="47" s="1"/>
  <c r="R54" i="55"/>
  <c r="BW60" i="47"/>
  <c r="BW61" i="47" s="1"/>
  <c r="G68" i="43"/>
  <c r="P8" i="39" s="1"/>
  <c r="CV44" i="47"/>
  <c r="CV59" i="47"/>
  <c r="CA42" i="47"/>
  <c r="CA63" i="47"/>
  <c r="CZ41" i="47"/>
  <c r="CO63" i="45"/>
  <c r="CO48" i="45"/>
  <c r="AB63" i="47"/>
  <c r="AB42" i="47"/>
  <c r="CJ67" i="45"/>
  <c r="CJ46" i="45"/>
  <c r="BD60" i="47"/>
  <c r="BD61" i="47" s="1"/>
  <c r="FC48" i="45"/>
  <c r="FC63" i="45"/>
  <c r="FC64" i="45" s="1"/>
  <c r="FC65" i="45" s="1"/>
  <c r="DJ63" i="45"/>
  <c r="DJ64" i="45" s="1"/>
  <c r="DJ65" i="45" s="1"/>
  <c r="DJ48" i="45"/>
  <c r="CH46" i="43"/>
  <c r="CH67" i="43"/>
  <c r="FY67" i="45"/>
  <c r="FY46" i="45"/>
  <c r="BM46" i="43"/>
  <c r="BM67" i="43"/>
  <c r="BC48" i="43"/>
  <c r="BC63" i="43"/>
  <c r="BC64" i="43" s="1"/>
  <c r="BC65" i="43" s="1"/>
  <c r="CJ46" i="43"/>
  <c r="CJ67" i="43"/>
  <c r="BD46" i="43"/>
  <c r="BD67" i="43"/>
  <c r="BV48" i="43"/>
  <c r="BV63" i="43"/>
  <c r="AY63" i="43"/>
  <c r="AY48" i="43"/>
  <c r="AV48" i="43"/>
  <c r="AV63" i="43"/>
  <c r="AD64" i="43"/>
  <c r="AD65" i="43" s="1"/>
  <c r="U61" i="53"/>
  <c r="U40" i="53"/>
  <c r="X63" i="47"/>
  <c r="X42" i="47"/>
  <c r="AM63" i="45"/>
  <c r="AM64" i="45" s="1"/>
  <c r="AM65" i="45" s="1"/>
  <c r="AM48" i="45"/>
  <c r="T46" i="45"/>
  <c r="T67" i="45"/>
  <c r="AG67" i="45"/>
  <c r="AG46" i="45"/>
  <c r="Y61" i="53"/>
  <c r="Y40" i="53"/>
  <c r="K28" i="63"/>
  <c r="U59" i="47"/>
  <c r="U60" i="47" s="1"/>
  <c r="U61" i="47" s="1"/>
  <c r="U44" i="47"/>
  <c r="H63" i="43"/>
  <c r="H48" i="43"/>
  <c r="AK59" i="47"/>
  <c r="G43" i="75"/>
  <c r="V5" i="39" s="1"/>
  <c r="G40" i="43"/>
  <c r="BZ44" i="47"/>
  <c r="BZ59" i="47"/>
  <c r="CY42" i="47"/>
  <c r="CY63" i="47"/>
  <c r="BK44" i="47"/>
  <c r="BK59" i="47"/>
  <c r="CJ43" i="47"/>
  <c r="BL67" i="45"/>
  <c r="BL46" i="45"/>
  <c r="DC67" i="45"/>
  <c r="DC46" i="45"/>
  <c r="DW48" i="45"/>
  <c r="DW63" i="45"/>
  <c r="DW64" i="45" s="1"/>
  <c r="DW65" i="45" s="1"/>
  <c r="DB48" i="45"/>
  <c r="DB63" i="45"/>
  <c r="DB64" i="45" s="1"/>
  <c r="DB65" i="45" s="1"/>
  <c r="EU63" i="45"/>
  <c r="EU64" i="45" s="1"/>
  <c r="EU65" i="45" s="1"/>
  <c r="EU48" i="45"/>
  <c r="BQ48" i="45"/>
  <c r="BQ63" i="45"/>
  <c r="BO48" i="45"/>
  <c r="BO63" i="45"/>
  <c r="CI46" i="43"/>
  <c r="CI67" i="43"/>
  <c r="FY48" i="45"/>
  <c r="FY63" i="45"/>
  <c r="BY45" i="45"/>
  <c r="AP48" i="43"/>
  <c r="AP63" i="43"/>
  <c r="AP64" i="43" s="1"/>
  <c r="AP65" i="43" s="1"/>
  <c r="CU48" i="45"/>
  <c r="CU63" i="45"/>
  <c r="CQ46" i="43"/>
  <c r="CQ67" i="43"/>
  <c r="BR63" i="43"/>
  <c r="BR48" i="43"/>
  <c r="BD48" i="43"/>
  <c r="BD63" i="43"/>
  <c r="CD48" i="43"/>
  <c r="CD63" i="43"/>
  <c r="DG64" i="45"/>
  <c r="DG65" i="45" s="1"/>
  <c r="EN64" i="45"/>
  <c r="EN65" i="45"/>
  <c r="BG48" i="43"/>
  <c r="BG63" i="43"/>
  <c r="DC48" i="43"/>
  <c r="DC63" i="43"/>
  <c r="BO63" i="43"/>
  <c r="BO64" i="43" s="1"/>
  <c r="BO65" i="43" s="1"/>
  <c r="BO48" i="43"/>
  <c r="AG47" i="43"/>
  <c r="FP46" i="45"/>
  <c r="FP67" i="45"/>
  <c r="M60" i="37"/>
  <c r="N11" i="37"/>
  <c r="N60" i="37" s="1"/>
  <c r="M294" i="37"/>
  <c r="N275" i="37"/>
  <c r="N294" i="37" s="1"/>
  <c r="N318" i="37" s="1"/>
  <c r="L146" i="46" s="1"/>
  <c r="K146" i="46" s="1"/>
  <c r="G47" i="8" s="1"/>
  <c r="J41" i="53"/>
  <c r="G17" i="53"/>
  <c r="G42" i="53" s="1"/>
  <c r="L44" i="47"/>
  <c r="L59" i="47"/>
  <c r="L60" i="47" s="1"/>
  <c r="L61" i="47" s="1"/>
  <c r="S44" i="47"/>
  <c r="S59" i="47"/>
  <c r="K15" i="63"/>
  <c r="M57" i="53"/>
  <c r="M58" i="53" s="1"/>
  <c r="M59" i="53" s="1"/>
  <c r="M42" i="53"/>
  <c r="X61" i="53"/>
  <c r="X40" i="53"/>
  <c r="W63" i="47"/>
  <c r="W42" i="47"/>
  <c r="X48" i="45"/>
  <c r="X63" i="45"/>
  <c r="AJ64" i="45"/>
  <c r="AJ65" i="45" s="1"/>
  <c r="H39" i="53"/>
  <c r="G18" i="53"/>
  <c r="G40" i="53" s="1"/>
  <c r="G36" i="47"/>
  <c r="CM43" i="47"/>
  <c r="L47" i="43"/>
  <c r="CX44" i="47"/>
  <c r="CX59" i="47"/>
  <c r="CX60" i="47" s="1"/>
  <c r="CX61" i="47" s="1"/>
  <c r="EQ63" i="45"/>
  <c r="EQ64" i="45" s="1"/>
  <c r="EQ65" i="45" s="1"/>
  <c r="EQ48" i="45"/>
  <c r="CN60" i="47"/>
  <c r="CN61" i="47" s="1"/>
  <c r="BT44" i="47"/>
  <c r="BT59" i="47"/>
  <c r="BT60" i="47" s="1"/>
  <c r="BT61" i="47" s="1"/>
  <c r="FI48" i="45"/>
  <c r="FI63" i="45"/>
  <c r="BL48" i="45"/>
  <c r="BL63" i="45"/>
  <c r="BD42" i="47"/>
  <c r="BD63" i="47"/>
  <c r="EI45" i="45"/>
  <c r="CW46" i="45"/>
  <c r="CW67" i="45"/>
  <c r="CZ63" i="45"/>
  <c r="CZ48" i="45"/>
  <c r="GU46" i="45"/>
  <c r="GU67" i="45"/>
  <c r="BM48" i="45"/>
  <c r="BM63" i="45"/>
  <c r="BM64" i="45" s="1"/>
  <c r="BM65" i="45" s="1"/>
  <c r="EY67" i="45"/>
  <c r="EY46" i="45"/>
  <c r="CY48" i="45"/>
  <c r="CY63" i="45"/>
  <c r="DO63" i="45"/>
  <c r="DO64" i="45" s="1"/>
  <c r="DO65" i="45" s="1"/>
  <c r="DO48" i="45"/>
  <c r="BJ48" i="45"/>
  <c r="BJ63" i="45"/>
  <c r="BJ64" i="45" s="1"/>
  <c r="BJ65" i="45" s="1"/>
  <c r="BT63" i="45"/>
  <c r="BT48" i="45"/>
  <c r="AL48" i="43"/>
  <c r="AL63" i="43"/>
  <c r="AL64" i="43" s="1"/>
  <c r="AL65" i="43" s="1"/>
  <c r="CR48" i="43"/>
  <c r="CR63" i="43"/>
  <c r="BR46" i="43"/>
  <c r="BR67" i="43"/>
  <c r="BS48" i="43"/>
  <c r="BS63" i="43"/>
  <c r="BS64" i="43" s="1"/>
  <c r="BS65" i="43" s="1"/>
  <c r="CL48" i="43"/>
  <c r="CL63" i="43"/>
  <c r="CE48" i="43"/>
  <c r="CE63" i="43"/>
  <c r="CI48" i="43"/>
  <c r="CI63" i="43"/>
  <c r="CI64" i="43" s="1"/>
  <c r="CI65" i="43" s="1"/>
  <c r="BL48" i="43"/>
  <c r="BL63" i="43"/>
  <c r="AG45" i="43"/>
  <c r="O59" i="47"/>
  <c r="O60" i="47" s="1"/>
  <c r="O61" i="47" s="1"/>
  <c r="O44" i="47"/>
  <c r="Y44" i="47"/>
  <c r="Y59" i="47"/>
  <c r="H57" i="53"/>
  <c r="H42" i="53"/>
  <c r="O40" i="53"/>
  <c r="O61" i="53"/>
  <c r="S42" i="47"/>
  <c r="S63" i="47"/>
  <c r="K56" i="38"/>
  <c r="L47" i="38"/>
  <c r="L56" i="38" s="1"/>
  <c r="L145" i="46" s="1"/>
  <c r="K145" i="46" s="1"/>
  <c r="G46" i="8" s="1"/>
  <c r="H58" i="53"/>
  <c r="BE48" i="45"/>
  <c r="BE63" i="45"/>
  <c r="J33" i="53"/>
  <c r="G32" i="53"/>
  <c r="Y57" i="53"/>
  <c r="Y42" i="53"/>
  <c r="W59" i="47"/>
  <c r="W60" i="47" s="1"/>
  <c r="W61" i="47" s="1"/>
  <c r="W44" i="47"/>
  <c r="AF48" i="45"/>
  <c r="AF63" i="45"/>
  <c r="AF64" i="45" s="1"/>
  <c r="AF65" i="45" s="1"/>
  <c r="BB47" i="45"/>
  <c r="K69" i="38"/>
  <c r="U58" i="53"/>
  <c r="U59" i="53" s="1"/>
  <c r="V63" i="43"/>
  <c r="V48" i="43"/>
  <c r="G64" i="47"/>
  <c r="R8" i="39" s="1"/>
  <c r="AK45" i="45"/>
  <c r="G36" i="41"/>
  <c r="BI63" i="47"/>
  <c r="BI42" i="47"/>
  <c r="CV60" i="47"/>
  <c r="CV61" i="47" s="1"/>
  <c r="CW48" i="45"/>
  <c r="CW63" i="45"/>
  <c r="AY42" i="47"/>
  <c r="AY63" i="47"/>
  <c r="BI48" i="45"/>
  <c r="BI63" i="45"/>
  <c r="BI64" i="45" s="1"/>
  <c r="BI65" i="45" s="1"/>
  <c r="GW48" i="45"/>
  <c r="GW63" i="45"/>
  <c r="GW64" i="45" s="1"/>
  <c r="GW65" i="45" s="1"/>
  <c r="FL63" i="45"/>
  <c r="FL64" i="45" s="1"/>
  <c r="FL65" i="45" s="1"/>
  <c r="FL48" i="45"/>
  <c r="EF48" i="45"/>
  <c r="EF63" i="45"/>
  <c r="EF64" i="45" s="1"/>
  <c r="EF65" i="45" s="1"/>
  <c r="BK48" i="43"/>
  <c r="BK63" i="43"/>
  <c r="BK64" i="43" s="1"/>
  <c r="BK65" i="43" s="1"/>
  <c r="FG48" i="45"/>
  <c r="FG63" i="45"/>
  <c r="AU46" i="43"/>
  <c r="AU67" i="43"/>
  <c r="CX63" i="43"/>
  <c r="CX48" i="43"/>
  <c r="CL46" i="43"/>
  <c r="CL67" i="43"/>
  <c r="CZ64" i="43"/>
  <c r="CZ65" i="43"/>
  <c r="BI48" i="43"/>
  <c r="BI63" i="43"/>
  <c r="BZ64" i="43"/>
  <c r="BZ65" i="43" s="1"/>
  <c r="V44" i="47"/>
  <c r="V59" i="47"/>
  <c r="Y46" i="51"/>
  <c r="Y67" i="51"/>
  <c r="Y49" i="51"/>
  <c r="Q59" i="47"/>
  <c r="Q60" i="47" s="1"/>
  <c r="Q61" i="47" s="1"/>
  <c r="Q44" i="47"/>
  <c r="O63" i="47"/>
  <c r="O42" i="47"/>
  <c r="W63" i="45"/>
  <c r="W48" i="45"/>
  <c r="G15" i="53"/>
  <c r="T57" i="53"/>
  <c r="T42" i="53"/>
  <c r="S40" i="53"/>
  <c r="S61" i="53"/>
  <c r="O41" i="53"/>
  <c r="G41" i="53" s="1"/>
  <c r="C11" i="36" s="1"/>
  <c r="C31" i="36" s="1"/>
  <c r="CS45" i="43"/>
  <c r="G19" i="45"/>
  <c r="AW45" i="45"/>
  <c r="AF60" i="47"/>
  <c r="AS42" i="47"/>
  <c r="AS63" i="47"/>
  <c r="BL42" i="47"/>
  <c r="BL63" i="47"/>
  <c r="CH44" i="47"/>
  <c r="CH59" i="47"/>
  <c r="CH60" i="47" s="1"/>
  <c r="CH61" i="47" s="1"/>
  <c r="GO48" i="45"/>
  <c r="GO63" i="45"/>
  <c r="GO64" i="45" s="1"/>
  <c r="GO65" i="45" s="1"/>
  <c r="CM47" i="45"/>
  <c r="BW46" i="45"/>
  <c r="BW67" i="45"/>
  <c r="EY48" i="45"/>
  <c r="EY63" i="45"/>
  <c r="EV63" i="45"/>
  <c r="EV64" i="45" s="1"/>
  <c r="EV65" i="45" s="1"/>
  <c r="EV48" i="45"/>
  <c r="DK63" i="45"/>
  <c r="DK48" i="45"/>
  <c r="GJ48" i="45"/>
  <c r="GJ63" i="45"/>
  <c r="GJ64" i="45" s="1"/>
  <c r="GJ65" i="45" s="1"/>
  <c r="EC48" i="45"/>
  <c r="EC63" i="45"/>
  <c r="EC64" i="45" s="1"/>
  <c r="EC65" i="45" s="1"/>
  <c r="FO45" i="45"/>
  <c r="BY63" i="45"/>
  <c r="BY64" i="45" s="1"/>
  <c r="BY65" i="45" s="1"/>
  <c r="BY48" i="45"/>
  <c r="GM48" i="45"/>
  <c r="GM63" i="45"/>
  <c r="GM64" i="45" s="1"/>
  <c r="GM65" i="45" s="1"/>
  <c r="BE46" i="43"/>
  <c r="BE67" i="43"/>
  <c r="DN48" i="45"/>
  <c r="DN63" i="45"/>
  <c r="DN64" i="45" s="1"/>
  <c r="DN65" i="45" s="1"/>
  <c r="CU63" i="43"/>
  <c r="CU48" i="43"/>
  <c r="BS46" i="43"/>
  <c r="BS67" i="43"/>
  <c r="CX46" i="43"/>
  <c r="CX67" i="43"/>
  <c r="CY48" i="43"/>
  <c r="CY63" i="43"/>
  <c r="CY64" i="43" s="1"/>
  <c r="CY65" i="43" s="1"/>
  <c r="CT63" i="43"/>
  <c r="CT48" i="43"/>
  <c r="CF65" i="43"/>
  <c r="CF64" i="43"/>
  <c r="CH63" i="43"/>
  <c r="CH48" i="43"/>
  <c r="N423" i="37"/>
  <c r="N441" i="37" s="1"/>
  <c r="N442" i="37" s="1"/>
  <c r="L86" i="52" s="1"/>
  <c r="K86" i="52" s="1"/>
  <c r="J47" i="8" s="1"/>
  <c r="M441" i="37"/>
  <c r="M442" i="37" s="1"/>
  <c r="M370" i="37"/>
  <c r="N351" i="37"/>
  <c r="N370" i="37" s="1"/>
  <c r="N394" i="37" s="1"/>
  <c r="L86" i="50" s="1"/>
  <c r="K86" i="50" s="1"/>
  <c r="I47" i="8" s="1"/>
  <c r="J44" i="47"/>
  <c r="J59" i="47"/>
  <c r="Q57" i="53"/>
  <c r="Q58" i="53" s="1"/>
  <c r="Q59" i="53" s="1"/>
  <c r="Q42" i="53"/>
  <c r="K59" i="47"/>
  <c r="K60" i="47" s="1"/>
  <c r="K61" i="47" s="1"/>
  <c r="K44" i="47"/>
  <c r="K42" i="47"/>
  <c r="K63" i="47"/>
  <c r="T39" i="53"/>
  <c r="O63" i="43"/>
  <c r="O64" i="43" s="1"/>
  <c r="O65" i="43" s="1"/>
  <c r="O48" i="43"/>
  <c r="M48" i="51"/>
  <c r="M63" i="51"/>
  <c r="M64" i="51" s="1"/>
  <c r="M65" i="51" s="1"/>
  <c r="X63" i="43"/>
  <c r="X64" i="43" s="1"/>
  <c r="X65" i="43" s="1"/>
  <c r="X48" i="43"/>
  <c r="X58" i="53"/>
  <c r="X59" i="53" s="1"/>
  <c r="M44" i="47"/>
  <c r="M59" i="47"/>
  <c r="M60" i="47" s="1"/>
  <c r="M61" i="47" s="1"/>
  <c r="AE67" i="45"/>
  <c r="AE46" i="45"/>
  <c r="M161" i="37"/>
  <c r="AJ44" i="47"/>
  <c r="AJ59" i="47"/>
  <c r="AJ60" i="47" s="1"/>
  <c r="AJ61" i="47" s="1"/>
  <c r="CB44" i="47"/>
  <c r="CB59" i="47"/>
  <c r="CR59" i="47"/>
  <c r="CR60" i="47" s="1"/>
  <c r="CR61" i="47" s="1"/>
  <c r="CR44" i="47"/>
  <c r="AU60" i="47"/>
  <c r="AU61" i="47" s="1"/>
  <c r="FB48" i="45"/>
  <c r="FB63" i="45"/>
  <c r="FB64" i="45" s="1"/>
  <c r="FB65" i="45" s="1"/>
  <c r="BQ67" i="45"/>
  <c r="BQ46" i="45"/>
  <c r="BO46" i="45"/>
  <c r="BO67" i="45"/>
  <c r="GR45" i="45"/>
  <c r="EK63" i="45"/>
  <c r="EK64" i="45" s="1"/>
  <c r="EK65" i="45" s="1"/>
  <c r="EK48" i="45"/>
  <c r="FO63" i="45"/>
  <c r="FO64" i="45" s="1"/>
  <c r="FO65" i="45" s="1"/>
  <c r="FO48" i="45"/>
  <c r="GM67" i="45"/>
  <c r="GM46" i="45"/>
  <c r="CA46" i="43"/>
  <c r="CA67" i="43"/>
  <c r="CU45" i="43"/>
  <c r="BX63" i="43"/>
  <c r="BX48" i="43"/>
  <c r="BM47" i="43"/>
  <c r="FX45" i="45"/>
  <c r="BW46" i="43"/>
  <c r="BW67" i="43"/>
  <c r="CM48" i="43"/>
  <c r="CM63" i="43"/>
  <c r="R58" i="53"/>
  <c r="M269" i="37"/>
  <c r="M270" i="37" s="1"/>
  <c r="N220" i="37"/>
  <c r="N269" i="37" s="1"/>
  <c r="N270" i="37" s="1"/>
  <c r="L246" i="44" s="1"/>
  <c r="K246" i="44" s="1"/>
  <c r="F47" i="8" s="1"/>
  <c r="N119" i="37"/>
  <c r="N138" i="37" s="1"/>
  <c r="M138" i="37"/>
  <c r="J42" i="47"/>
  <c r="J63" i="47"/>
  <c r="L88" i="38"/>
  <c r="L95" i="38" s="1"/>
  <c r="L85" i="52" s="1"/>
  <c r="K85" i="52" s="1"/>
  <c r="J46" i="8" s="1"/>
  <c r="K95" i="38"/>
  <c r="M63" i="43"/>
  <c r="M48" i="43"/>
  <c r="N48" i="45"/>
  <c r="N63" i="45"/>
  <c r="N64" i="45" s="1"/>
  <c r="N65" i="45" s="1"/>
  <c r="K30" i="38"/>
  <c r="L23" i="38"/>
  <c r="L30" i="38" s="1"/>
  <c r="L145" i="42" s="1"/>
  <c r="K145" i="42" s="1"/>
  <c r="E46" i="8" s="1"/>
  <c r="Z40" i="53"/>
  <c r="Z61" i="53"/>
  <c r="K17" i="38"/>
  <c r="V42" i="53"/>
  <c r="V57" i="53"/>
  <c r="V58" i="53" s="1"/>
  <c r="V59" i="53" s="1"/>
  <c r="K64" i="51"/>
  <c r="K65" i="51" s="1"/>
  <c r="I63" i="51"/>
  <c r="I48" i="51"/>
  <c r="R63" i="55"/>
  <c r="DC43" i="47"/>
  <c r="AX60" i="47"/>
  <c r="AX61" i="47" s="1"/>
  <c r="AI42" i="47"/>
  <c r="AI63" i="47"/>
  <c r="AR44" i="47"/>
  <c r="AR59" i="47"/>
  <c r="AT44" i="47"/>
  <c r="AT59" i="47"/>
  <c r="AT60" i="47" s="1"/>
  <c r="AT61" i="47" s="1"/>
  <c r="AZ44" i="47"/>
  <c r="AZ59" i="47"/>
  <c r="AZ60" i="47" s="1"/>
  <c r="AZ61" i="47" s="1"/>
  <c r="AB43" i="47"/>
  <c r="CB63" i="45"/>
  <c r="CB48" i="45"/>
  <c r="EI47" i="45"/>
  <c r="DU48" i="45"/>
  <c r="DU63" i="45"/>
  <c r="CL48" i="45"/>
  <c r="CL63" i="45"/>
  <c r="CL64" i="45" s="1"/>
  <c r="CL65" i="45" s="1"/>
  <c r="GR48" i="45"/>
  <c r="GR63" i="45"/>
  <c r="GR64" i="45" s="1"/>
  <c r="GR65" i="45" s="1"/>
  <c r="GG48" i="45"/>
  <c r="GG63" i="45"/>
  <c r="GG64" i="45" s="1"/>
  <c r="GG65" i="45" s="1"/>
  <c r="FW63" i="45"/>
  <c r="FW48" i="45"/>
  <c r="AV46" i="43"/>
  <c r="AV67" i="43"/>
  <c r="BA63" i="43"/>
  <c r="BA48" i="43"/>
  <c r="DV48" i="45"/>
  <c r="DV63" i="45"/>
  <c r="DV64" i="45" s="1"/>
  <c r="DV65" i="45" s="1"/>
  <c r="BI67" i="45"/>
  <c r="BI46" i="45"/>
  <c r="BK46" i="43"/>
  <c r="BK67" i="43"/>
  <c r="BX46" i="43"/>
  <c r="BX67" i="43"/>
  <c r="AO63" i="43"/>
  <c r="AO48" i="43"/>
  <c r="AH48" i="43"/>
  <c r="AH63" i="43"/>
  <c r="AH64" i="43" s="1"/>
  <c r="AH65" i="43" s="1"/>
  <c r="AZ48" i="43"/>
  <c r="AZ63" i="43"/>
  <c r="AZ64" i="43" s="1"/>
  <c r="AZ65" i="43" s="1"/>
  <c r="CB64" i="43"/>
  <c r="CB65" i="43"/>
  <c r="CP64" i="43"/>
  <c r="CP65" i="43"/>
  <c r="N336" i="37"/>
  <c r="N345" i="37" s="1"/>
  <c r="M345" i="37"/>
  <c r="L40" i="53"/>
  <c r="L61" i="53"/>
  <c r="N161" i="37"/>
  <c r="N162" i="37" s="1"/>
  <c r="L146" i="42" s="1"/>
  <c r="K146" i="42" s="1"/>
  <c r="E47" i="8" s="1"/>
  <c r="N68" i="37"/>
  <c r="N113" i="37" s="1"/>
  <c r="M113" i="37"/>
  <c r="U63" i="51"/>
  <c r="U48" i="51"/>
  <c r="Z42" i="53"/>
  <c r="Z57" i="53"/>
  <c r="Q42" i="47"/>
  <c r="Q63" i="47"/>
  <c r="K61" i="53"/>
  <c r="K40" i="53"/>
  <c r="M317" i="37"/>
  <c r="Z42" i="47"/>
  <c r="Z63" i="47"/>
  <c r="AO63" i="45"/>
  <c r="AO64" i="45" s="1"/>
  <c r="AO65" i="45" s="1"/>
  <c r="AO48" i="45"/>
  <c r="M393" i="37"/>
  <c r="P63" i="47"/>
  <c r="P42" i="47"/>
  <c r="I47" i="43"/>
  <c r="T64" i="45"/>
  <c r="T65" i="45" s="1"/>
  <c r="CM42" i="47"/>
  <c r="CM63" i="47"/>
  <c r="BJ46" i="43"/>
  <c r="BJ67" i="43"/>
  <c r="BN46" i="43"/>
  <c r="BN67" i="43"/>
  <c r="Z67" i="45"/>
  <c r="Z46" i="45"/>
  <c r="Z48" i="43"/>
  <c r="Z63" i="43"/>
  <c r="AQ42" i="47"/>
  <c r="AQ63" i="47"/>
  <c r="BU42" i="47"/>
  <c r="BU63" i="47"/>
  <c r="AT42" i="47"/>
  <c r="AT63" i="47"/>
  <c r="GA46" i="45"/>
  <c r="GA67" i="45"/>
  <c r="DF46" i="45"/>
  <c r="DF67" i="45"/>
  <c r="FR48" i="45"/>
  <c r="FR63" i="45"/>
  <c r="BV46" i="43"/>
  <c r="BV67" i="43"/>
  <c r="CS46" i="43"/>
  <c r="CS67" i="43"/>
  <c r="AL67" i="45"/>
  <c r="AL46" i="45"/>
  <c r="U45" i="43"/>
  <c r="K67" i="45"/>
  <c r="K46" i="45"/>
  <c r="CO67" i="43"/>
  <c r="CO46" i="43"/>
  <c r="AA67" i="45"/>
  <c r="AA46" i="45"/>
  <c r="AK46" i="45"/>
  <c r="AK67" i="45"/>
  <c r="CE41" i="47"/>
  <c r="DA63" i="47"/>
  <c r="DA42" i="47"/>
  <c r="CU41" i="47"/>
  <c r="CI46" i="45"/>
  <c r="CI67" i="45"/>
  <c r="FR67" i="45"/>
  <c r="FR46" i="45"/>
  <c r="BU46" i="43"/>
  <c r="BU67" i="43"/>
  <c r="N45" i="43"/>
  <c r="U46" i="45"/>
  <c r="U67" i="45"/>
  <c r="M46" i="45"/>
  <c r="M67" i="45"/>
  <c r="BB42" i="47"/>
  <c r="BB63" i="47"/>
  <c r="BO63" i="47"/>
  <c r="BO42" i="47"/>
  <c r="FS46" i="45"/>
  <c r="FS67" i="45"/>
  <c r="ET67" i="45"/>
  <c r="ET46" i="45"/>
  <c r="AM46" i="43"/>
  <c r="AM67" i="43"/>
  <c r="AX46" i="43"/>
  <c r="AX67" i="43"/>
  <c r="DA46" i="43"/>
  <c r="DA67" i="43"/>
  <c r="AA67" i="43"/>
  <c r="AA46" i="43"/>
  <c r="AQ46" i="45"/>
  <c r="AQ67" i="45"/>
  <c r="BW63" i="47"/>
  <c r="BW42" i="47"/>
  <c r="AG42" i="47"/>
  <c r="AG63" i="47"/>
  <c r="GJ46" i="45"/>
  <c r="GJ67" i="45"/>
  <c r="BY46" i="43"/>
  <c r="BY67" i="43"/>
  <c r="CC46" i="43"/>
  <c r="CC67" i="43"/>
  <c r="AY46" i="45"/>
  <c r="AY67" i="45"/>
  <c r="AL48" i="45"/>
  <c r="AL63" i="45"/>
  <c r="R63" i="43"/>
  <c r="R48" i="43"/>
  <c r="AS67" i="45"/>
  <c r="AS46" i="45"/>
  <c r="P46" i="43"/>
  <c r="P67" i="43"/>
  <c r="X67" i="43"/>
  <c r="X46" i="43"/>
  <c r="CS63" i="47"/>
  <c r="CS42" i="47"/>
  <c r="AE42" i="47"/>
  <c r="AE63" i="47"/>
  <c r="BQ42" i="47"/>
  <c r="BQ63" i="47"/>
  <c r="BS42" i="47"/>
  <c r="BS63" i="47"/>
  <c r="DN67" i="45"/>
  <c r="DN46" i="45"/>
  <c r="R67" i="45"/>
  <c r="R46" i="45"/>
  <c r="Y46" i="45"/>
  <c r="Y67" i="45"/>
  <c r="K48" i="43"/>
  <c r="K63" i="43"/>
  <c r="Q46" i="43"/>
  <c r="Q67" i="43"/>
  <c r="AP46" i="45"/>
  <c r="AP67" i="45"/>
  <c r="W46" i="43"/>
  <c r="W67" i="43"/>
  <c r="BC67" i="45"/>
  <c r="BC46" i="45"/>
  <c r="BM44" i="47"/>
  <c r="BM59" i="47"/>
  <c r="CW42" i="47"/>
  <c r="CW63" i="47"/>
  <c r="GI67" i="45"/>
  <c r="GI46" i="45"/>
  <c r="AB67" i="43"/>
  <c r="AB46" i="43"/>
  <c r="BB46" i="43"/>
  <c r="BB67" i="43"/>
  <c r="CG46" i="43"/>
  <c r="CG67" i="43"/>
  <c r="AH46" i="43"/>
  <c r="AH67" i="43"/>
  <c r="AB46" i="45"/>
  <c r="AB67" i="45"/>
  <c r="AT48" i="45"/>
  <c r="AT63" i="45"/>
  <c r="AX48" i="45"/>
  <c r="AX63" i="45"/>
  <c r="S67" i="45"/>
  <c r="S46" i="45"/>
  <c r="AP48" i="45"/>
  <c r="AP63" i="45"/>
  <c r="M46" i="43"/>
  <c r="M67" i="43"/>
  <c r="CK42" i="47"/>
  <c r="CK63" i="47"/>
  <c r="BK45" i="45"/>
  <c r="V48" i="45"/>
  <c r="V63" i="45"/>
  <c r="AX46" i="45"/>
  <c r="AX67" i="45"/>
  <c r="O46" i="43"/>
  <c r="O67" i="43"/>
  <c r="V67" i="43"/>
  <c r="V46" i="43"/>
  <c r="L108" i="42"/>
  <c r="L109" i="42" s="1"/>
  <c r="CT44" i="47"/>
  <c r="CT59" i="47"/>
  <c r="AW42" i="47"/>
  <c r="AW63" i="47"/>
  <c r="CS44" i="47"/>
  <c r="CS59" i="47"/>
  <c r="AI44" i="47"/>
  <c r="AI59" i="47"/>
  <c r="EV46" i="45"/>
  <c r="EV67" i="45"/>
  <c r="GX67" i="45"/>
  <c r="GX46" i="45"/>
  <c r="CW63" i="43"/>
  <c r="CW48" i="43"/>
  <c r="BN63" i="43"/>
  <c r="BN48" i="43"/>
  <c r="GS64" i="45"/>
  <c r="GS65" i="45" s="1"/>
  <c r="EH64" i="45"/>
  <c r="EH65" i="45" s="1"/>
  <c r="DD64" i="45"/>
  <c r="DD65" i="45" s="1"/>
  <c r="DA46" i="45"/>
  <c r="DA67" i="45"/>
  <c r="EX64" i="45"/>
  <c r="EX65" i="45" s="1"/>
  <c r="BH64" i="45"/>
  <c r="BH65" i="45" s="1"/>
  <c r="ER64" i="45"/>
  <c r="ER65" i="45"/>
  <c r="M466" i="37"/>
  <c r="Q46" i="45"/>
  <c r="Q67" i="45"/>
  <c r="AC67" i="45"/>
  <c r="AC46" i="45"/>
  <c r="BA45" i="45"/>
  <c r="L46" i="43"/>
  <c r="L67" i="43"/>
  <c r="S48" i="43"/>
  <c r="S63" i="43"/>
  <c r="G66" i="41"/>
  <c r="O8" i="39" s="1"/>
  <c r="K25" i="39" s="1"/>
  <c r="G66" i="43"/>
  <c r="P9" i="39" s="1"/>
  <c r="H49" i="51"/>
  <c r="H46" i="51"/>
  <c r="H67" i="51"/>
  <c r="G45" i="51"/>
  <c r="D10" i="36" s="1"/>
  <c r="D30" i="36" s="1"/>
  <c r="G19" i="41"/>
  <c r="G16" i="47"/>
  <c r="F60" i="55"/>
  <c r="G60" i="55" s="1"/>
  <c r="H60" i="55" s="1"/>
  <c r="I60" i="55" s="1"/>
  <c r="J60" i="55" s="1"/>
  <c r="K60" i="55" s="1"/>
  <c r="L60" i="55" s="1"/>
  <c r="M60" i="55" s="1"/>
  <c r="N60" i="55" s="1"/>
  <c r="O60" i="55" s="1"/>
  <c r="P60" i="55" s="1"/>
  <c r="Q60" i="55" s="1"/>
  <c r="R56" i="55"/>
  <c r="BV42" i="47"/>
  <c r="BV63" i="47"/>
  <c r="BP44" i="47"/>
  <c r="BP59" i="47"/>
  <c r="DB42" i="47"/>
  <c r="DB63" i="47"/>
  <c r="CO42" i="47"/>
  <c r="CO63" i="47"/>
  <c r="AC60" i="47"/>
  <c r="AC61" i="47"/>
  <c r="AQ44" i="47"/>
  <c r="AQ59" i="47"/>
  <c r="DO46" i="45"/>
  <c r="DO67" i="45"/>
  <c r="CI48" i="45"/>
  <c r="CI63" i="45"/>
  <c r="FA67" i="45"/>
  <c r="FA46" i="45"/>
  <c r="DK67" i="45"/>
  <c r="DK46" i="45"/>
  <c r="AT48" i="43"/>
  <c r="AT63" i="43"/>
  <c r="CR46" i="43"/>
  <c r="CR67" i="43"/>
  <c r="AP46" i="43"/>
  <c r="AP67" i="43"/>
  <c r="CK63" i="43"/>
  <c r="CK48" i="43"/>
  <c r="AN64" i="43"/>
  <c r="AN65" i="43" s="1"/>
  <c r="GC64" i="45"/>
  <c r="GC65" i="45"/>
  <c r="GF64" i="45"/>
  <c r="GF65" i="45"/>
  <c r="FU64" i="45"/>
  <c r="FU65" i="45" s="1"/>
  <c r="DL64" i="45"/>
  <c r="DL65" i="45" s="1"/>
  <c r="EO64" i="45"/>
  <c r="EO65" i="45"/>
  <c r="K75" i="74"/>
  <c r="K40" i="8" s="1"/>
  <c r="N466" i="37"/>
  <c r="L86" i="74" s="1"/>
  <c r="K86" i="74" s="1"/>
  <c r="K47" i="8" s="1"/>
  <c r="AJ46" i="45"/>
  <c r="AJ67" i="45"/>
  <c r="K26" i="58"/>
  <c r="P3" i="35"/>
  <c r="AD48" i="45"/>
  <c r="AD63" i="45"/>
  <c r="BD63" i="45"/>
  <c r="BD48" i="45"/>
  <c r="H45" i="41"/>
  <c r="G38" i="41"/>
  <c r="Q48" i="45"/>
  <c r="Q63" i="45"/>
  <c r="S48" i="45"/>
  <c r="S63" i="45"/>
  <c r="AH67" i="45"/>
  <c r="AH46" i="45"/>
  <c r="P67" i="45"/>
  <c r="P46" i="45"/>
  <c r="Z45" i="43"/>
  <c r="U63" i="45"/>
  <c r="U48" i="45"/>
  <c r="AN63" i="45"/>
  <c r="AN48" i="45"/>
  <c r="I59" i="53"/>
  <c r="S45" i="43"/>
  <c r="G64" i="41"/>
  <c r="O9" i="39" s="1"/>
  <c r="K26" i="39" s="1"/>
  <c r="AH64" i="45"/>
  <c r="AH65" i="45"/>
  <c r="L65" i="45"/>
  <c r="L64" i="45"/>
  <c r="N346" i="37"/>
  <c r="L86" i="48" s="1"/>
  <c r="K86" i="48" s="1"/>
  <c r="H47" i="8" s="1"/>
  <c r="G17" i="41"/>
  <c r="L8" i="40"/>
  <c r="R62" i="55"/>
  <c r="AO43" i="47"/>
  <c r="BP42" i="47"/>
  <c r="BP63" i="47"/>
  <c r="DB44" i="47"/>
  <c r="DB59" i="47"/>
  <c r="AG43" i="47"/>
  <c r="AV60" i="47"/>
  <c r="AV61" i="47" s="1"/>
  <c r="BQ44" i="47"/>
  <c r="BQ59" i="47"/>
  <c r="CU43" i="47"/>
  <c r="AY44" i="47"/>
  <c r="AY59" i="47"/>
  <c r="BY44" i="47"/>
  <c r="BY59" i="47"/>
  <c r="CW44" i="47"/>
  <c r="CW59" i="47"/>
  <c r="BS48" i="45"/>
  <c r="BS63" i="45"/>
  <c r="DH67" i="45"/>
  <c r="DH46" i="45"/>
  <c r="DF48" i="45"/>
  <c r="DF63" i="45"/>
  <c r="AB48" i="43"/>
  <c r="AB63" i="43"/>
  <c r="CG63" i="43"/>
  <c r="CG48" i="43"/>
  <c r="CT46" i="43"/>
  <c r="CT67" i="43"/>
  <c r="AX63" i="43"/>
  <c r="AX48" i="43"/>
  <c r="CB46" i="43"/>
  <c r="CB67" i="43"/>
  <c r="FM65" i="45"/>
  <c r="FM64" i="45"/>
  <c r="GK64" i="45"/>
  <c r="GK65" i="45" s="1"/>
  <c r="CV64" i="45"/>
  <c r="CV65" i="45" s="1"/>
  <c r="FJ64" i="45"/>
  <c r="FJ65" i="45" s="1"/>
  <c r="EZ64" i="45"/>
  <c r="EZ65" i="45" s="1"/>
  <c r="L75" i="74"/>
  <c r="F6" i="8"/>
  <c r="D6" i="8" s="1"/>
  <c r="M26" i="66"/>
  <c r="L26" i="58"/>
  <c r="F13" i="8"/>
  <c r="D13" i="8" s="1"/>
  <c r="G38" i="43"/>
  <c r="H39" i="43"/>
  <c r="Z46" i="51"/>
  <c r="Z49" i="51"/>
  <c r="Z67" i="51"/>
  <c r="AB48" i="45"/>
  <c r="AB63" i="45"/>
  <c r="N47" i="43"/>
  <c r="AY48" i="45"/>
  <c r="AY63" i="45"/>
  <c r="BD46" i="45"/>
  <c r="BD67" i="45"/>
  <c r="AC48" i="45"/>
  <c r="AC63" i="45"/>
  <c r="J45" i="43"/>
  <c r="P48" i="45"/>
  <c r="P63" i="45"/>
  <c r="AA47" i="43"/>
  <c r="L48" i="43"/>
  <c r="L63" i="43"/>
  <c r="AS48" i="45"/>
  <c r="AS63" i="45"/>
  <c r="W47" i="43"/>
  <c r="R60" i="47"/>
  <c r="R61" i="47" s="1"/>
  <c r="G19" i="43"/>
  <c r="G21" i="43"/>
  <c r="G46" i="43" s="1"/>
  <c r="BC42" i="47"/>
  <c r="BC63" i="47"/>
  <c r="CD42" i="47"/>
  <c r="CD63" i="47"/>
  <c r="AP42" i="47"/>
  <c r="AP63" i="47"/>
  <c r="DA44" i="47"/>
  <c r="DA59" i="47"/>
  <c r="CC63" i="47"/>
  <c r="CC42" i="47"/>
  <c r="AL44" i="47"/>
  <c r="AL59" i="47"/>
  <c r="BG44" i="47"/>
  <c r="BG59" i="47"/>
  <c r="BK48" i="45"/>
  <c r="BK63" i="45"/>
  <c r="BS46" i="45"/>
  <c r="BS67" i="45"/>
  <c r="CM67" i="45"/>
  <c r="CM46" i="45"/>
  <c r="AT46" i="43"/>
  <c r="AT67" i="43"/>
  <c r="BQ67" i="43"/>
  <c r="BQ46" i="43"/>
  <c r="AF63" i="43"/>
  <c r="AF48" i="43"/>
  <c r="BU63" i="43"/>
  <c r="BU48" i="43"/>
  <c r="CK46" i="43"/>
  <c r="CK67" i="43"/>
  <c r="AN46" i="43"/>
  <c r="AN67" i="43"/>
  <c r="AW64" i="43"/>
  <c r="AW65" i="43" s="1"/>
  <c r="BX64" i="45"/>
  <c r="BX65" i="45" s="1"/>
  <c r="BP64" i="45"/>
  <c r="BP65" i="45"/>
  <c r="FX64" i="45"/>
  <c r="FX65" i="45"/>
  <c r="CF64" i="45"/>
  <c r="CF65" i="45" s="1"/>
  <c r="AR48" i="45"/>
  <c r="AR63" i="45"/>
  <c r="BE67" i="45"/>
  <c r="BE46" i="45"/>
  <c r="G20" i="45"/>
  <c r="G48" i="45" s="1"/>
  <c r="J47" i="43"/>
  <c r="K63" i="45"/>
  <c r="K48" i="45"/>
  <c r="AN46" i="45"/>
  <c r="AN67" i="45"/>
  <c r="R45" i="43"/>
  <c r="BK63" i="47"/>
  <c r="BK42" i="47"/>
  <c r="AH42" i="47"/>
  <c r="AH63" i="47"/>
  <c r="CD44" i="47"/>
  <c r="CD59" i="47"/>
  <c r="AO42" i="47"/>
  <c r="AO63" i="47"/>
  <c r="AS60" i="47"/>
  <c r="AS61" i="47" s="1"/>
  <c r="AK60" i="47"/>
  <c r="AK61" i="47"/>
  <c r="AW44" i="47"/>
  <c r="AW59" i="47"/>
  <c r="BS44" i="47"/>
  <c r="BS59" i="47"/>
  <c r="AD60" i="47"/>
  <c r="AD61" i="47" s="1"/>
  <c r="AL42" i="47"/>
  <c r="AL63" i="47"/>
  <c r="BI60" i="47"/>
  <c r="BI61" i="47" s="1"/>
  <c r="R57" i="55"/>
  <c r="CG42" i="47"/>
  <c r="CG63" i="47"/>
  <c r="GA48" i="45"/>
  <c r="GA63" i="45"/>
  <c r="GY46" i="45"/>
  <c r="GY67" i="45"/>
  <c r="EA46" i="45"/>
  <c r="EA67" i="45"/>
  <c r="BB48" i="43"/>
  <c r="BB63" i="43"/>
  <c r="BQ63" i="43"/>
  <c r="BQ48" i="43"/>
  <c r="CS63" i="43"/>
  <c r="CS48" i="43"/>
  <c r="CD46" i="43"/>
  <c r="CD67" i="43"/>
  <c r="EG65" i="45"/>
  <c r="EG64" i="45"/>
  <c r="FE64" i="45"/>
  <c r="FE65" i="45" s="1"/>
  <c r="FF46" i="45"/>
  <c r="FF67" i="45"/>
  <c r="FN64" i="45"/>
  <c r="FN65" i="45" s="1"/>
  <c r="G42" i="75"/>
  <c r="V4" i="39" s="1"/>
  <c r="AN22" i="35"/>
  <c r="AN23" i="35" s="1"/>
  <c r="AN24" i="35" s="1"/>
  <c r="AN25" i="35" s="1"/>
  <c r="AN26" i="35" s="1"/>
  <c r="AN27" i="35" s="1"/>
  <c r="AN28" i="35" s="1"/>
  <c r="AN29" i="35" s="1"/>
  <c r="AN30" i="35" s="1"/>
  <c r="AN31" i="35" s="1"/>
  <c r="AN32" i="35" s="1"/>
  <c r="AN33" i="35" s="1"/>
  <c r="AN21" i="35"/>
  <c r="AN18" i="35"/>
  <c r="N46" i="45"/>
  <c r="N67" i="45"/>
  <c r="G43" i="47"/>
  <c r="C8" i="36" s="1"/>
  <c r="C28" i="36" s="1"/>
  <c r="H44" i="47"/>
  <c r="H59" i="47"/>
  <c r="I48" i="45"/>
  <c r="I63" i="45"/>
  <c r="BC48" i="45"/>
  <c r="BC63" i="45"/>
  <c r="AA60" i="47"/>
  <c r="AA61" i="47"/>
  <c r="G20" i="43"/>
  <c r="G48" i="43" s="1"/>
  <c r="S64" i="51"/>
  <c r="S65" i="51" s="1"/>
  <c r="G31" i="45"/>
  <c r="H40" i="45"/>
  <c r="H66" i="45"/>
  <c r="H38" i="45"/>
  <c r="G37" i="41"/>
  <c r="AH44" i="47"/>
  <c r="AH59" i="47"/>
  <c r="BE42" i="47"/>
  <c r="BE63" i="47"/>
  <c r="AZ63" i="47"/>
  <c r="AZ42" i="47"/>
  <c r="CL42" i="47"/>
  <c r="CL63" i="47"/>
  <c r="BE44" i="47"/>
  <c r="BE59" i="47"/>
  <c r="CF42" i="47"/>
  <c r="CF63" i="47"/>
  <c r="BL61" i="47"/>
  <c r="BL60" i="47"/>
  <c r="BA42" i="47"/>
  <c r="BA63" i="47"/>
  <c r="CK44" i="47"/>
  <c r="CK59" i="47"/>
  <c r="CC44" i="47"/>
  <c r="CC59" i="47"/>
  <c r="CE44" i="47"/>
  <c r="CE59" i="47"/>
  <c r="DC44" i="47"/>
  <c r="DC59" i="47"/>
  <c r="BG42" i="47"/>
  <c r="BG63" i="47"/>
  <c r="CG44" i="47"/>
  <c r="CG59" i="47"/>
  <c r="GI48" i="45"/>
  <c r="GI63" i="45"/>
  <c r="EM67" i="45"/>
  <c r="EM46" i="45"/>
  <c r="DW67" i="45"/>
  <c r="DW46" i="45"/>
  <c r="BL46" i="43"/>
  <c r="BL67" i="43"/>
  <c r="CO63" i="43"/>
  <c r="CO48" i="43"/>
  <c r="AF46" i="43"/>
  <c r="AF67" i="43"/>
  <c r="BF63" i="43"/>
  <c r="BF48" i="43"/>
  <c r="BE65" i="43"/>
  <c r="BE64" i="43"/>
  <c r="GV64" i="45"/>
  <c r="GV65" i="45" s="1"/>
  <c r="GE64" i="45"/>
  <c r="GE65" i="45"/>
  <c r="DY64" i="45"/>
  <c r="DY65" i="45" s="1"/>
  <c r="GN64" i="45"/>
  <c r="GN65" i="45" s="1"/>
  <c r="DT64" i="45"/>
  <c r="DT65" i="45" s="1"/>
  <c r="EW64" i="45"/>
  <c r="EW65" i="45" s="1"/>
  <c r="GY64" i="45"/>
  <c r="GY65" i="45" s="1"/>
  <c r="DI64" i="45"/>
  <c r="DI65" i="45" s="1"/>
  <c r="FP64" i="45"/>
  <c r="FP65" i="45" s="1"/>
  <c r="BG64" i="45"/>
  <c r="BG65" i="45" s="1"/>
  <c r="G62" i="47"/>
  <c r="R9" i="39" s="1"/>
  <c r="T42" i="47"/>
  <c r="T63" i="47"/>
  <c r="AD46" i="45"/>
  <c r="AD67" i="45"/>
  <c r="G18" i="47"/>
  <c r="G44" i="47" s="1"/>
  <c r="I46" i="45"/>
  <c r="I67" i="45"/>
  <c r="W67" i="45"/>
  <c r="W46" i="45"/>
  <c r="Y47" i="43"/>
  <c r="P47" i="43"/>
  <c r="AM46" i="45"/>
  <c r="AM67" i="45"/>
  <c r="K45" i="43"/>
  <c r="AG64" i="45"/>
  <c r="AG65" i="45" s="1"/>
  <c r="AZ48" i="45"/>
  <c r="AZ63" i="45"/>
  <c r="P60" i="47"/>
  <c r="P61" i="47" s="1"/>
  <c r="T59" i="47"/>
  <c r="T44" i="47"/>
  <c r="AI46" i="45"/>
  <c r="AI67" i="45"/>
  <c r="R64" i="45"/>
  <c r="R65" i="45" s="1"/>
  <c r="G20" i="41"/>
  <c r="G44" i="41" s="1"/>
  <c r="BH42" i="47"/>
  <c r="BH63" i="47"/>
  <c r="CL44" i="47"/>
  <c r="CL59" i="47"/>
  <c r="AN42" i="47"/>
  <c r="AN63" i="47"/>
  <c r="BV60" i="47"/>
  <c r="BV61" i="47" s="1"/>
  <c r="BM35" i="47"/>
  <c r="G34" i="47"/>
  <c r="AJ42" i="47"/>
  <c r="AJ63" i="47"/>
  <c r="FZ46" i="45"/>
  <c r="FZ67" i="45"/>
  <c r="FS48" i="45"/>
  <c r="FS63" i="45"/>
  <c r="CQ46" i="45"/>
  <c r="CQ67" i="45"/>
  <c r="DX46" i="45"/>
  <c r="DX67" i="45"/>
  <c r="CP46" i="43"/>
  <c r="CP67" i="43"/>
  <c r="AM63" i="43"/>
  <c r="AM48" i="43"/>
  <c r="CC63" i="43"/>
  <c r="CC48" i="43"/>
  <c r="EJ64" i="45"/>
  <c r="EJ65" i="45" s="1"/>
  <c r="ES64" i="45"/>
  <c r="ES65" i="45" s="1"/>
  <c r="GQ64" i="45"/>
  <c r="GQ65" i="45" s="1"/>
  <c r="CN64" i="45"/>
  <c r="CN65" i="45" s="1"/>
  <c r="EP64" i="45"/>
  <c r="EP65" i="45" s="1"/>
  <c r="EL64" i="45"/>
  <c r="EL65" i="45" s="1"/>
  <c r="H63" i="51"/>
  <c r="H48" i="51"/>
  <c r="G47" i="51"/>
  <c r="C10" i="36" s="1"/>
  <c r="C30" i="36" s="1"/>
  <c r="AW48" i="45"/>
  <c r="AW63" i="45"/>
  <c r="AF67" i="45"/>
  <c r="AF46" i="45"/>
  <c r="AU48" i="45"/>
  <c r="AU63" i="45"/>
  <c r="T47" i="43"/>
  <c r="G18" i="41"/>
  <c r="G18" i="45"/>
  <c r="L115" i="46"/>
  <c r="L135" i="46" s="1"/>
  <c r="K135" i="46"/>
  <c r="G40" i="8" s="1"/>
  <c r="CT42" i="47"/>
  <c r="CT63" i="47"/>
  <c r="BR42" i="47"/>
  <c r="BR63" i="47"/>
  <c r="CH42" i="47"/>
  <c r="CH63" i="47"/>
  <c r="BU44" i="47"/>
  <c r="BU59" i="47"/>
  <c r="BY42" i="47"/>
  <c r="BY63" i="47"/>
  <c r="AE44" i="47"/>
  <c r="AE59" i="47"/>
  <c r="BB44" i="47"/>
  <c r="BB59" i="47"/>
  <c r="CM44" i="47"/>
  <c r="CM59" i="47"/>
  <c r="DC41" i="47"/>
  <c r="CO44" i="47"/>
  <c r="CO59" i="47"/>
  <c r="FL67" i="45"/>
  <c r="FL46" i="45"/>
  <c r="DM46" i="45"/>
  <c r="DM67" i="45"/>
  <c r="EM48" i="45"/>
  <c r="EM63" i="45"/>
  <c r="BJ48" i="43"/>
  <c r="BJ63" i="43"/>
  <c r="BY63" i="43"/>
  <c r="BY48" i="43"/>
  <c r="CW67" i="43"/>
  <c r="CW46" i="43"/>
  <c r="BZ46" i="43"/>
  <c r="BZ67" i="43"/>
  <c r="BF46" i="43"/>
  <c r="BF67" i="43"/>
  <c r="DA63" i="43"/>
  <c r="DA48" i="43"/>
  <c r="DZ64" i="45"/>
  <c r="DZ65" i="45" s="1"/>
  <c r="EB64" i="45"/>
  <c r="EB65" i="45" s="1"/>
  <c r="DS64" i="45"/>
  <c r="DS65" i="45" s="1"/>
  <c r="CT46" i="45"/>
  <c r="CT67" i="45"/>
  <c r="DQ65" i="45"/>
  <c r="DQ64" i="45"/>
  <c r="FV64" i="45"/>
  <c r="FV65" i="45" s="1"/>
  <c r="ET64" i="45"/>
  <c r="ET65" i="45"/>
  <c r="AA63" i="45"/>
  <c r="AA48" i="45"/>
  <c r="AW67" i="45"/>
  <c r="AW46" i="45"/>
  <c r="AK48" i="45"/>
  <c r="AK63" i="45"/>
  <c r="AU67" i="45"/>
  <c r="AU46" i="45"/>
  <c r="Y45" i="43"/>
  <c r="O63" i="45"/>
  <c r="O48" i="45"/>
  <c r="AQ63" i="45"/>
  <c r="AQ48" i="45"/>
  <c r="U48" i="43"/>
  <c r="U63" i="43"/>
  <c r="BA63" i="45"/>
  <c r="BA48" i="45"/>
  <c r="Q48" i="43"/>
  <c r="Q63" i="43"/>
  <c r="AZ46" i="45"/>
  <c r="AZ67" i="45"/>
  <c r="AI48" i="45"/>
  <c r="AI63" i="45"/>
  <c r="T45" i="43"/>
  <c r="M63" i="45"/>
  <c r="M48" i="45"/>
  <c r="G18" i="43"/>
  <c r="G17" i="47"/>
  <c r="H19" i="47"/>
  <c r="G21" i="45"/>
  <c r="G46" i="45" s="1"/>
  <c r="K75" i="48"/>
  <c r="H40" i="8" s="1"/>
  <c r="L49" i="48"/>
  <c r="K49" i="48"/>
  <c r="L75" i="48"/>
  <c r="L109" i="46"/>
  <c r="K109" i="46"/>
  <c r="F48" i="8"/>
  <c r="K235" i="44"/>
  <c r="F40" i="8" s="1"/>
  <c r="L235" i="44"/>
  <c r="L109" i="44"/>
  <c r="L209" i="44" s="1"/>
  <c r="K209" i="44"/>
  <c r="K109" i="42"/>
  <c r="L135" i="42"/>
  <c r="K135" i="42"/>
  <c r="E40" i="8" s="1"/>
  <c r="K535" i="40"/>
  <c r="D40" i="8" s="1"/>
  <c r="L535" i="40"/>
  <c r="L445" i="40"/>
  <c r="L509" i="40" s="1"/>
  <c r="L458" i="40"/>
  <c r="K509" i="40"/>
  <c r="O4" i="4"/>
  <c r="F10" i="8" s="1"/>
  <c r="D48" i="45" l="1"/>
  <c r="I36" i="35"/>
  <c r="L19" i="33" s="1"/>
  <c r="D46" i="43" s="1"/>
  <c r="J49" i="43" s="1"/>
  <c r="D46" i="41"/>
  <c r="D42" i="53"/>
  <c r="D24" i="49"/>
  <c r="D44" i="47"/>
  <c r="G46" i="41"/>
  <c r="E23" i="39"/>
  <c r="E30" i="39" s="1"/>
  <c r="R61" i="55"/>
  <c r="K36" i="8"/>
  <c r="I36" i="8"/>
  <c r="I40" i="8"/>
  <c r="L40" i="8" s="1"/>
  <c r="I48" i="43"/>
  <c r="I63" i="43"/>
  <c r="M162" i="37"/>
  <c r="CB60" i="47"/>
  <c r="CB61" i="47" s="1"/>
  <c r="EY65" i="45"/>
  <c r="EY64" i="45"/>
  <c r="H40" i="53"/>
  <c r="H61" i="53"/>
  <c r="M114" i="37"/>
  <c r="AG48" i="43"/>
  <c r="AG63" i="43"/>
  <c r="BY67" i="45"/>
  <c r="BY46" i="45"/>
  <c r="BQ64" i="45"/>
  <c r="BQ65" i="45" s="1"/>
  <c r="AY64" i="43"/>
  <c r="AY65" i="43" s="1"/>
  <c r="FA64" i="45"/>
  <c r="FA65" i="45" s="1"/>
  <c r="FD48" i="45"/>
  <c r="FD63" i="45"/>
  <c r="FD64" i="45" s="1"/>
  <c r="FD65" i="45" s="1"/>
  <c r="DB64" i="43"/>
  <c r="DB65" i="43"/>
  <c r="AF61" i="47"/>
  <c r="Z58" i="53"/>
  <c r="Z59" i="53" s="1"/>
  <c r="K96" i="38"/>
  <c r="M64" i="43"/>
  <c r="M65" i="43"/>
  <c r="BT64" i="45"/>
  <c r="BT65" i="45"/>
  <c r="BR65" i="43"/>
  <c r="BR64" i="43"/>
  <c r="FY64" i="45"/>
  <c r="FY65" i="45"/>
  <c r="BZ61" i="47"/>
  <c r="BZ60" i="47"/>
  <c r="H64" i="43"/>
  <c r="H65" i="43" s="1"/>
  <c r="M40" i="53"/>
  <c r="M61" i="53"/>
  <c r="M346" i="37"/>
  <c r="CZ44" i="47"/>
  <c r="CZ59" i="47"/>
  <c r="CZ60" i="47" s="1"/>
  <c r="CZ61" i="47" s="1"/>
  <c r="W58" i="53"/>
  <c r="W59" i="53"/>
  <c r="DU64" i="45"/>
  <c r="DU65" i="45" s="1"/>
  <c r="BM63" i="43"/>
  <c r="BM64" i="43" s="1"/>
  <c r="BM65" i="43" s="1"/>
  <c r="BM48" i="43"/>
  <c r="T58" i="53"/>
  <c r="T59" i="53"/>
  <c r="CX64" i="43"/>
  <c r="CX65" i="43" s="1"/>
  <c r="H59" i="53"/>
  <c r="CE64" i="43"/>
  <c r="CE65" i="43"/>
  <c r="EI46" i="45"/>
  <c r="EI67" i="45"/>
  <c r="R59" i="53"/>
  <c r="BW65" i="43"/>
  <c r="BW64" i="43"/>
  <c r="DM64" i="45"/>
  <c r="DM65" i="45" s="1"/>
  <c r="CJ42" i="47"/>
  <c r="CJ63" i="47"/>
  <c r="GU64" i="45"/>
  <c r="GU65" i="45" s="1"/>
  <c r="L58" i="53"/>
  <c r="L59" i="53" s="1"/>
  <c r="FW64" i="45"/>
  <c r="FW65" i="45" s="1"/>
  <c r="CM64" i="43"/>
  <c r="CM65" i="43" s="1"/>
  <c r="M394" i="37"/>
  <c r="BI65" i="43"/>
  <c r="BI64" i="43"/>
  <c r="CW65" i="45"/>
  <c r="CW64" i="45"/>
  <c r="BB48" i="45"/>
  <c r="BB63" i="45"/>
  <c r="BB64" i="45" s="1"/>
  <c r="BB65" i="45" s="1"/>
  <c r="Y58" i="53"/>
  <c r="Y59" i="53" s="1"/>
  <c r="BV65" i="43"/>
  <c r="BV64" i="43"/>
  <c r="CO65" i="45"/>
  <c r="CO64" i="45"/>
  <c r="CA61" i="47"/>
  <c r="CA60" i="47"/>
  <c r="U64" i="51"/>
  <c r="U65" i="51" s="1"/>
  <c r="EI48" i="45"/>
  <c r="EI63" i="45"/>
  <c r="AR60" i="47"/>
  <c r="AR61" i="47" s="1"/>
  <c r="BX65" i="43"/>
  <c r="BX64" i="43"/>
  <c r="CH65" i="43"/>
  <c r="CH64" i="43"/>
  <c r="CM48" i="45"/>
  <c r="CM63" i="45"/>
  <c r="O57" i="53"/>
  <c r="O58" i="53" s="1"/>
  <c r="O59" i="53" s="1"/>
  <c r="O42" i="53"/>
  <c r="Y60" i="47"/>
  <c r="Y61" i="47" s="1"/>
  <c r="CR64" i="43"/>
  <c r="CR65" i="43" s="1"/>
  <c r="J42" i="53"/>
  <c r="J57" i="53"/>
  <c r="G57" i="53" s="1"/>
  <c r="CD64" i="43"/>
  <c r="CD65" i="43" s="1"/>
  <c r="CU65" i="45"/>
  <c r="CU64" i="45"/>
  <c r="CJ44" i="47"/>
  <c r="CJ59" i="47"/>
  <c r="CJ60" i="47" s="1"/>
  <c r="CJ61" i="47" s="1"/>
  <c r="K29" i="63"/>
  <c r="Q3" i="35"/>
  <c r="CZ42" i="47"/>
  <c r="CZ63" i="47"/>
  <c r="CJ64" i="43"/>
  <c r="CJ65" i="43" s="1"/>
  <c r="BH60" i="47"/>
  <c r="BH61" i="47"/>
  <c r="BA60" i="47"/>
  <c r="BA61" i="47" s="1"/>
  <c r="DP64" i="45"/>
  <c r="DP65" i="45"/>
  <c r="AO64" i="43"/>
  <c r="AO65" i="43"/>
  <c r="CU46" i="43"/>
  <c r="CU67" i="43"/>
  <c r="T40" i="53"/>
  <c r="T61" i="53"/>
  <c r="DK64" i="45"/>
  <c r="DK65" i="45" s="1"/>
  <c r="W64" i="45"/>
  <c r="W65" i="45"/>
  <c r="V60" i="47"/>
  <c r="V61" i="47" s="1"/>
  <c r="FG64" i="45"/>
  <c r="FG65" i="45" s="1"/>
  <c r="G33" i="53"/>
  <c r="J35" i="53"/>
  <c r="AG67" i="43"/>
  <c r="AG46" i="43"/>
  <c r="BL64" i="45"/>
  <c r="BL65" i="45" s="1"/>
  <c r="DC64" i="43"/>
  <c r="DC65" i="43" s="1"/>
  <c r="BG64" i="43"/>
  <c r="BG65" i="43" s="1"/>
  <c r="BK60" i="47"/>
  <c r="BK61" i="47" s="1"/>
  <c r="AV65" i="43"/>
  <c r="AV64" i="43"/>
  <c r="N58" i="53"/>
  <c r="N59" i="53" s="1"/>
  <c r="AI64" i="43"/>
  <c r="AI65" i="43"/>
  <c r="G67" i="51"/>
  <c r="T7" i="39" s="1"/>
  <c r="M467" i="37"/>
  <c r="CB64" i="45"/>
  <c r="CB65" i="45"/>
  <c r="I64" i="51"/>
  <c r="I65" i="51" s="1"/>
  <c r="GR46" i="45"/>
  <c r="GR67" i="45"/>
  <c r="J60" i="47"/>
  <c r="J61" i="47" s="1"/>
  <c r="CT64" i="43"/>
  <c r="CT65" i="43" s="1"/>
  <c r="CU64" i="43"/>
  <c r="CU65" i="43" s="1"/>
  <c r="BE64" i="45"/>
  <c r="BE65" i="45"/>
  <c r="BL64" i="43"/>
  <c r="BL65" i="43"/>
  <c r="CL64" i="43"/>
  <c r="CL65" i="43" s="1"/>
  <c r="CY64" i="45"/>
  <c r="CY65" i="45"/>
  <c r="X64" i="45"/>
  <c r="X65" i="45" s="1"/>
  <c r="K40" i="63"/>
  <c r="O3" i="35"/>
  <c r="M318" i="37"/>
  <c r="BD64" i="43"/>
  <c r="BD65" i="43" s="1"/>
  <c r="BO65" i="45"/>
  <c r="BO64" i="45"/>
  <c r="L46" i="8"/>
  <c r="GL64" i="45"/>
  <c r="GL65" i="45" s="1"/>
  <c r="BJ60" i="47"/>
  <c r="BJ61" i="47"/>
  <c r="FH64" i="45"/>
  <c r="FH65" i="45" s="1"/>
  <c r="BA64" i="43"/>
  <c r="BA65" i="43" s="1"/>
  <c r="AB59" i="47"/>
  <c r="AB60" i="47" s="1"/>
  <c r="AB61" i="47" s="1"/>
  <c r="AB44" i="47"/>
  <c r="FX67" i="45"/>
  <c r="FX46" i="45"/>
  <c r="FO46" i="45"/>
  <c r="FO67" i="45"/>
  <c r="V65" i="43"/>
  <c r="V64" i="43"/>
  <c r="CZ64" i="45"/>
  <c r="CZ65" i="45" s="1"/>
  <c r="FI64" i="45"/>
  <c r="FI65" i="45"/>
  <c r="S60" i="47"/>
  <c r="S61" i="47" s="1"/>
  <c r="N114" i="37"/>
  <c r="L546" i="40" s="1"/>
  <c r="K546" i="40" s="1"/>
  <c r="D47" i="8" s="1"/>
  <c r="L47" i="8" s="1"/>
  <c r="L96" i="38"/>
  <c r="F15" i="8" s="1"/>
  <c r="D15" i="8" s="1"/>
  <c r="Y67" i="43"/>
  <c r="Y46" i="43"/>
  <c r="P48" i="43"/>
  <c r="P63" i="43"/>
  <c r="CG60" i="47"/>
  <c r="CG61" i="47" s="1"/>
  <c r="H60" i="47"/>
  <c r="BQ64" i="43"/>
  <c r="BQ65" i="43" s="1"/>
  <c r="H41" i="43"/>
  <c r="G39" i="43"/>
  <c r="CG64" i="43"/>
  <c r="CG65" i="43" s="1"/>
  <c r="BQ60" i="47"/>
  <c r="BQ61" i="47" s="1"/>
  <c r="BM60" i="47"/>
  <c r="BM61" i="47" s="1"/>
  <c r="BA64" i="45"/>
  <c r="BA65" i="45" s="1"/>
  <c r="T48" i="43"/>
  <c r="T63" i="43"/>
  <c r="AM64" i="43"/>
  <c r="AM65" i="43" s="1"/>
  <c r="Y48" i="43"/>
  <c r="Y63" i="43"/>
  <c r="BF64" i="43"/>
  <c r="BF65" i="43" s="1"/>
  <c r="CC60" i="47"/>
  <c r="CC61" i="47" s="1"/>
  <c r="BB64" i="43"/>
  <c r="BB65" i="43" s="1"/>
  <c r="K64" i="45"/>
  <c r="K65" i="45" s="1"/>
  <c r="W48" i="43"/>
  <c r="W63" i="43"/>
  <c r="P64" i="45"/>
  <c r="P65" i="45" s="1"/>
  <c r="AB64" i="43"/>
  <c r="AB65" i="43" s="1"/>
  <c r="CW60" i="47"/>
  <c r="CW61" i="47" s="1"/>
  <c r="AO44" i="47"/>
  <c r="AO59" i="47"/>
  <c r="BD64" i="45"/>
  <c r="BD65" i="45" s="1"/>
  <c r="CK64" i="43"/>
  <c r="CK65" i="43" s="1"/>
  <c r="R64" i="43"/>
  <c r="R65" i="43" s="1"/>
  <c r="N46" i="43"/>
  <c r="N67" i="43"/>
  <c r="V6" i="39"/>
  <c r="AY64" i="45"/>
  <c r="AY65" i="45"/>
  <c r="AN64" i="45"/>
  <c r="AN65" i="45"/>
  <c r="S64" i="45"/>
  <c r="S65" i="45" s="1"/>
  <c r="BP60" i="47"/>
  <c r="BP61" i="47" s="1"/>
  <c r="S64" i="43"/>
  <c r="S65" i="43" s="1"/>
  <c r="CT60" i="47"/>
  <c r="CT61" i="47" s="1"/>
  <c r="U64" i="43"/>
  <c r="U65" i="43"/>
  <c r="AA64" i="45"/>
  <c r="AA65" i="45"/>
  <c r="DA64" i="43"/>
  <c r="DA65" i="43" s="1"/>
  <c r="BY64" i="43"/>
  <c r="BY65" i="43" s="1"/>
  <c r="AE60" i="47"/>
  <c r="AE61" i="47" s="1"/>
  <c r="AW64" i="45"/>
  <c r="AW65" i="45"/>
  <c r="T60" i="47"/>
  <c r="T61" i="47" s="1"/>
  <c r="BC64" i="45"/>
  <c r="BC65" i="45"/>
  <c r="BS60" i="47"/>
  <c r="BS61" i="47" s="1"/>
  <c r="AR64" i="45"/>
  <c r="AR65" i="45" s="1"/>
  <c r="AL60" i="47"/>
  <c r="AL61" i="47" s="1"/>
  <c r="AS64" i="45"/>
  <c r="AS65" i="45" s="1"/>
  <c r="N63" i="43"/>
  <c r="N48" i="43"/>
  <c r="U64" i="45"/>
  <c r="U65" i="45" s="1"/>
  <c r="Q64" i="45"/>
  <c r="Q65" i="45"/>
  <c r="AD64" i="45"/>
  <c r="AD65" i="45"/>
  <c r="G49" i="51"/>
  <c r="F10" i="36" s="1"/>
  <c r="BA67" i="45"/>
  <c r="BA46" i="45"/>
  <c r="AI60" i="47"/>
  <c r="AI61" i="47"/>
  <c r="K64" i="43"/>
  <c r="K65" i="43" s="1"/>
  <c r="AL64" i="45"/>
  <c r="AL65" i="45" s="1"/>
  <c r="G19" i="47"/>
  <c r="G42" i="47" s="1"/>
  <c r="H41" i="47"/>
  <c r="BB60" i="47"/>
  <c r="BB61" i="47" s="1"/>
  <c r="FS64" i="45"/>
  <c r="FS65" i="45" s="1"/>
  <c r="AQ60" i="47"/>
  <c r="AQ61" i="47" s="1"/>
  <c r="AK64" i="45"/>
  <c r="AK65" i="45" s="1"/>
  <c r="BJ64" i="43"/>
  <c r="BJ65" i="43" s="1"/>
  <c r="CO60" i="47"/>
  <c r="CO61" i="47" s="1"/>
  <c r="G43" i="41"/>
  <c r="D5" i="36" s="1"/>
  <c r="G39" i="41"/>
  <c r="K46" i="43"/>
  <c r="K67" i="43"/>
  <c r="CK60" i="47"/>
  <c r="CK61" i="47" s="1"/>
  <c r="BE60" i="47"/>
  <c r="BE61" i="47" s="1"/>
  <c r="AH60" i="47"/>
  <c r="AH61" i="47" s="1"/>
  <c r="R67" i="43"/>
  <c r="R46" i="43"/>
  <c r="BU65" i="43"/>
  <c r="BU64" i="43"/>
  <c r="J46" i="43"/>
  <c r="J67" i="43"/>
  <c r="AB64" i="45"/>
  <c r="AB65" i="45" s="1"/>
  <c r="DF64" i="45"/>
  <c r="DF65" i="45"/>
  <c r="BY60" i="47"/>
  <c r="BY61" i="47" s="1"/>
  <c r="Z67" i="43"/>
  <c r="Z46" i="43"/>
  <c r="BN64" i="43"/>
  <c r="BN65" i="43" s="1"/>
  <c r="V64" i="45"/>
  <c r="V65" i="45" s="1"/>
  <c r="CE42" i="47"/>
  <c r="CE63" i="47"/>
  <c r="BG60" i="47"/>
  <c r="BG61" i="47" s="1"/>
  <c r="N467" i="37"/>
  <c r="F16" i="8" s="1"/>
  <c r="D16" i="8" s="1"/>
  <c r="M64" i="45"/>
  <c r="M65" i="45" s="1"/>
  <c r="CL60" i="47"/>
  <c r="CL61" i="47" s="1"/>
  <c r="G38" i="45"/>
  <c r="H39" i="45"/>
  <c r="I64" i="45"/>
  <c r="I65" i="45"/>
  <c r="AW60" i="47"/>
  <c r="AW61" i="47" s="1"/>
  <c r="CD60" i="47"/>
  <c r="CD61" i="47" s="1"/>
  <c r="J63" i="43"/>
  <c r="J48" i="43"/>
  <c r="G47" i="43"/>
  <c r="C6" i="36" s="1"/>
  <c r="C26" i="36" s="1"/>
  <c r="L64" i="43"/>
  <c r="L65" i="43" s="1"/>
  <c r="AC64" i="45"/>
  <c r="AC65" i="45" s="1"/>
  <c r="AX64" i="43"/>
  <c r="AX65" i="43" s="1"/>
  <c r="AG44" i="47"/>
  <c r="AG59" i="47"/>
  <c r="CI64" i="45"/>
  <c r="CI65" i="45" s="1"/>
  <c r="CS60" i="47"/>
  <c r="CS61" i="47" s="1"/>
  <c r="T46" i="43"/>
  <c r="T67" i="43"/>
  <c r="AQ64" i="45"/>
  <c r="AQ65" i="45"/>
  <c r="EM64" i="45"/>
  <c r="EM65" i="45" s="1"/>
  <c r="DC63" i="47"/>
  <c r="DC42" i="47"/>
  <c r="AZ64" i="45"/>
  <c r="AZ65" i="45" s="1"/>
  <c r="DC60" i="47"/>
  <c r="DC61" i="47" s="1"/>
  <c r="AN19" i="35"/>
  <c r="AN20" i="35" s="1"/>
  <c r="AS7" i="35"/>
  <c r="X8" i="39" s="1"/>
  <c r="AF64" i="43"/>
  <c r="AF65" i="43" s="1"/>
  <c r="AY60" i="47"/>
  <c r="AY61" i="47" s="1"/>
  <c r="DB60" i="47"/>
  <c r="DB61" i="47" s="1"/>
  <c r="S46" i="43"/>
  <c r="S67" i="43"/>
  <c r="CW64" i="43"/>
  <c r="CW65" i="43" s="1"/>
  <c r="BK67" i="45"/>
  <c r="BK46" i="45"/>
  <c r="AX64" i="45"/>
  <c r="AX65" i="45" s="1"/>
  <c r="FR64" i="45"/>
  <c r="FR65" i="45" s="1"/>
  <c r="Z64" i="43"/>
  <c r="Z65" i="43"/>
  <c r="AI64" i="45"/>
  <c r="AI65" i="45" s="1"/>
  <c r="Q64" i="43"/>
  <c r="Q65" i="43"/>
  <c r="CM60" i="47"/>
  <c r="CM61" i="47" s="1"/>
  <c r="BU60" i="47"/>
  <c r="BU61" i="47" s="1"/>
  <c r="AU64" i="45"/>
  <c r="AU65" i="45" s="1"/>
  <c r="GI64" i="45"/>
  <c r="GI65" i="45" s="1"/>
  <c r="G66" i="45"/>
  <c r="Q9" i="39" s="1"/>
  <c r="H68" i="45"/>
  <c r="G68" i="45" s="1"/>
  <c r="Q8" i="39" s="1"/>
  <c r="CS64" i="43"/>
  <c r="CS65" i="43" s="1"/>
  <c r="BK64" i="45"/>
  <c r="BK65" i="45" s="1"/>
  <c r="DA60" i="47"/>
  <c r="DA61" i="47"/>
  <c r="AA48" i="43"/>
  <c r="AA63" i="43"/>
  <c r="AT64" i="43"/>
  <c r="AT65" i="43" s="1"/>
  <c r="R60" i="55"/>
  <c r="U67" i="43"/>
  <c r="U46" i="43"/>
  <c r="CU42" i="47"/>
  <c r="CU63" i="47"/>
  <c r="O64" i="45"/>
  <c r="O65" i="45"/>
  <c r="H64" i="51"/>
  <c r="G64" i="51" s="1"/>
  <c r="T4" i="39" s="1"/>
  <c r="G63" i="51"/>
  <c r="CC64" i="43"/>
  <c r="CC65" i="43" s="1"/>
  <c r="G35" i="47"/>
  <c r="BM37" i="47"/>
  <c r="CO64" i="43"/>
  <c r="CO65" i="43" s="1"/>
  <c r="CE60" i="47"/>
  <c r="CE61" i="47"/>
  <c r="G40" i="45"/>
  <c r="H47" i="45"/>
  <c r="GA64" i="45"/>
  <c r="GA65" i="45"/>
  <c r="BS64" i="45"/>
  <c r="BS65" i="45"/>
  <c r="CU44" i="47"/>
  <c r="CU59" i="47"/>
  <c r="H46" i="41"/>
  <c r="H61" i="41"/>
  <c r="G45" i="41"/>
  <c r="C5" i="36" s="1"/>
  <c r="AP64" i="45"/>
  <c r="AP65" i="45" s="1"/>
  <c r="AT64" i="45"/>
  <c r="AT65" i="45"/>
  <c r="H36" i="8"/>
  <c r="G36" i="8"/>
  <c r="F36" i="8"/>
  <c r="F9" i="8"/>
  <c r="D9" i="8" s="1"/>
  <c r="E36" i="8"/>
  <c r="F7" i="8"/>
  <c r="N3" i="35" s="1"/>
  <c r="D36" i="8"/>
  <c r="D10" i="8"/>
  <c r="P49" i="43" l="1"/>
  <c r="CG49" i="43"/>
  <c r="CX49" i="43"/>
  <c r="AD49" i="43"/>
  <c r="M49" i="43"/>
  <c r="DB49" i="43"/>
  <c r="CU49" i="43"/>
  <c r="BN49" i="43"/>
  <c r="DC49" i="43"/>
  <c r="AT49" i="43"/>
  <c r="BC49" i="43"/>
  <c r="CQ49" i="43"/>
  <c r="W49" i="43"/>
  <c r="K49" i="43"/>
  <c r="CD49" i="43"/>
  <c r="CE49" i="43"/>
  <c r="AO49" i="43"/>
  <c r="CZ49" i="43"/>
  <c r="Q49" i="43"/>
  <c r="AC49" i="43"/>
  <c r="AM49" i="43"/>
  <c r="AV49" i="43"/>
  <c r="BZ49" i="43"/>
  <c r="AP49" i="43"/>
  <c r="CV49" i="43"/>
  <c r="BS49" i="43"/>
  <c r="CI49" i="43"/>
  <c r="U49" i="43"/>
  <c r="CW49" i="43"/>
  <c r="AU49" i="43"/>
  <c r="X49" i="43"/>
  <c r="BP49" i="43"/>
  <c r="CS49" i="43"/>
  <c r="AB49" i="43"/>
  <c r="AJ49" i="43"/>
  <c r="BW49" i="43"/>
  <c r="AS49" i="43"/>
  <c r="BB49" i="43"/>
  <c r="AI49" i="43"/>
  <c r="Y49" i="43"/>
  <c r="BX49" i="43"/>
  <c r="T49" i="43"/>
  <c r="BE49" i="43"/>
  <c r="CN49" i="43"/>
  <c r="L49" i="43"/>
  <c r="AE49" i="43"/>
  <c r="I49" i="43"/>
  <c r="BD49" i="43"/>
  <c r="D40" i="53"/>
  <c r="Z43" i="53" s="1"/>
  <c r="R49" i="43"/>
  <c r="CY49" i="43"/>
  <c r="BV49" i="43"/>
  <c r="BK49" i="43"/>
  <c r="CC49" i="43"/>
  <c r="CT49" i="43"/>
  <c r="N49" i="43"/>
  <c r="CP49" i="43"/>
  <c r="CM49" i="43"/>
  <c r="AK49" i="43"/>
  <c r="BR49" i="43"/>
  <c r="CA49" i="43"/>
  <c r="O49" i="43"/>
  <c r="BG49" i="43"/>
  <c r="AF49" i="43"/>
  <c r="BY49" i="43"/>
  <c r="CH49" i="43"/>
  <c r="AZ49" i="43"/>
  <c r="BT49" i="43"/>
  <c r="BJ49" i="43"/>
  <c r="AR49" i="43"/>
  <c r="AA49" i="43"/>
  <c r="CJ49" i="43"/>
  <c r="CL49" i="43"/>
  <c r="D46" i="45"/>
  <c r="DH49" i="45" s="1"/>
  <c r="BL49" i="43"/>
  <c r="S49" i="43"/>
  <c r="CK49" i="43"/>
  <c r="CR49" i="43"/>
  <c r="AQ49" i="43"/>
  <c r="Z49" i="43"/>
  <c r="AG49" i="43"/>
  <c r="V49" i="43"/>
  <c r="AN49" i="43"/>
  <c r="CB49" i="43"/>
  <c r="BQ49" i="43"/>
  <c r="BM49" i="43"/>
  <c r="BU49" i="43"/>
  <c r="BF49" i="43"/>
  <c r="CF49" i="43"/>
  <c r="BI49" i="43"/>
  <c r="AW49" i="43"/>
  <c r="BA49" i="43"/>
  <c r="BO49" i="43"/>
  <c r="CO49" i="43"/>
  <c r="AL49" i="43"/>
  <c r="AX49" i="43"/>
  <c r="DA49" i="43"/>
  <c r="D44" i="41"/>
  <c r="GD47" i="41" s="1"/>
  <c r="D26" i="49"/>
  <c r="G27" i="49" s="1"/>
  <c r="F9" i="36" s="1"/>
  <c r="D42" i="47"/>
  <c r="H45" i="47" s="1"/>
  <c r="AH49" i="43"/>
  <c r="AY49" i="43"/>
  <c r="BH49" i="43"/>
  <c r="AP7" i="35"/>
  <c r="AU7" i="35"/>
  <c r="AT7" i="35"/>
  <c r="EI64" i="45"/>
  <c r="EI65" i="45" s="1"/>
  <c r="G35" i="53"/>
  <c r="J39" i="53"/>
  <c r="I65" i="43"/>
  <c r="I64" i="43"/>
  <c r="J58" i="53"/>
  <c r="G58" i="53" s="1"/>
  <c r="U4" i="39" s="1"/>
  <c r="AG64" i="43"/>
  <c r="AG65" i="43" s="1"/>
  <c r="CM64" i="45"/>
  <c r="CM65" i="45" s="1"/>
  <c r="D25" i="36"/>
  <c r="G39" i="45"/>
  <c r="H41" i="45"/>
  <c r="Y64" i="43"/>
  <c r="Y65" i="43" s="1"/>
  <c r="H65" i="51"/>
  <c r="G65" i="51" s="1"/>
  <c r="T5" i="39" s="1"/>
  <c r="T6" i="39" s="1"/>
  <c r="H42" i="47"/>
  <c r="H63" i="47"/>
  <c r="G41" i="43"/>
  <c r="H45" i="43"/>
  <c r="P64" i="43"/>
  <c r="P65" i="43" s="1"/>
  <c r="AR7" i="35"/>
  <c r="X7" i="39" s="1"/>
  <c r="AG61" i="47"/>
  <c r="AG60" i="47"/>
  <c r="G65" i="41"/>
  <c r="O7" i="39" s="1"/>
  <c r="K24" i="39" s="1"/>
  <c r="AO61" i="47"/>
  <c r="AO60" i="47"/>
  <c r="W64" i="43"/>
  <c r="W65" i="43"/>
  <c r="H61" i="47"/>
  <c r="C25" i="36"/>
  <c r="H62" i="41"/>
  <c r="G62" i="41" s="1"/>
  <c r="O4" i="39" s="1"/>
  <c r="G61" i="41"/>
  <c r="G37" i="47"/>
  <c r="BM41" i="47"/>
  <c r="G41" i="47" s="1"/>
  <c r="D8" i="36" s="1"/>
  <c r="D28" i="36" s="1"/>
  <c r="CU61" i="47"/>
  <c r="CU60" i="47"/>
  <c r="G60" i="47" s="1"/>
  <c r="R4" i="39" s="1"/>
  <c r="G47" i="45"/>
  <c r="C7" i="36" s="1"/>
  <c r="C27" i="36" s="1"/>
  <c r="H63" i="45"/>
  <c r="H48" i="45"/>
  <c r="AA64" i="43"/>
  <c r="AA65" i="43" s="1"/>
  <c r="AQ7" i="35"/>
  <c r="J64" i="43"/>
  <c r="G63" i="43"/>
  <c r="G10" i="36"/>
  <c r="J10" i="36"/>
  <c r="N64" i="43"/>
  <c r="N65" i="43"/>
  <c r="T64" i="43"/>
  <c r="T65" i="43" s="1"/>
  <c r="G59" i="47"/>
  <c r="L36" i="8"/>
  <c r="I37" i="8" s="1"/>
  <c r="F28" i="8"/>
  <c r="F26" i="8"/>
  <c r="D7" i="8"/>
  <c r="X159" i="44" s="1"/>
  <c r="Y159" i="44" s="1"/>
  <c r="X43" i="53" l="1"/>
  <c r="K43" i="53"/>
  <c r="R43" i="53"/>
  <c r="V43" i="53"/>
  <c r="N43" i="53"/>
  <c r="X5" i="39"/>
  <c r="AA43" i="53"/>
  <c r="X4" i="39"/>
  <c r="AT49" i="45"/>
  <c r="AN49" i="45"/>
  <c r="P43" i="53"/>
  <c r="GM49" i="45"/>
  <c r="AX49" i="45"/>
  <c r="U43" i="53"/>
  <c r="EN47" i="41"/>
  <c r="J49" i="45"/>
  <c r="BD49" i="45"/>
  <c r="FS49" i="45"/>
  <c r="L43" i="53"/>
  <c r="DC49" i="45"/>
  <c r="AL49" i="45"/>
  <c r="S43" i="53"/>
  <c r="CW49" i="45"/>
  <c r="GX49" i="45"/>
  <c r="Q43" i="53"/>
  <c r="W43" i="53"/>
  <c r="O43" i="53"/>
  <c r="FI49" i="45"/>
  <c r="AE49" i="45"/>
  <c r="DQ49" i="45"/>
  <c r="Y43" i="53"/>
  <c r="H43" i="53"/>
  <c r="T43" i="53"/>
  <c r="CF49" i="45"/>
  <c r="FM49" i="45"/>
  <c r="X49" i="45"/>
  <c r="Q49" i="45"/>
  <c r="DM49" i="45"/>
  <c r="N49" i="45"/>
  <c r="FK49" i="45"/>
  <c r="GU49" i="45"/>
  <c r="ED49" i="45"/>
  <c r="AR49" i="45"/>
  <c r="DD49" i="45"/>
  <c r="FV49" i="45"/>
  <c r="DY49" i="45"/>
  <c r="ES49" i="45"/>
  <c r="EO49" i="45"/>
  <c r="BQ49" i="45"/>
  <c r="DB49" i="45"/>
  <c r="EH49" i="45"/>
  <c r="AO49" i="45"/>
  <c r="CA49" i="45"/>
  <c r="W49" i="45"/>
  <c r="AK49" i="45"/>
  <c r="GP49" i="45"/>
  <c r="GC49" i="45"/>
  <c r="EZ49" i="45"/>
  <c r="EK49" i="45"/>
  <c r="DR49" i="45"/>
  <c r="GO49" i="45"/>
  <c r="EN49" i="45"/>
  <c r="FZ49" i="45"/>
  <c r="EY49" i="45"/>
  <c r="FA49" i="45"/>
  <c r="BJ49" i="45"/>
  <c r="CB49" i="45"/>
  <c r="GH49" i="45"/>
  <c r="BT49" i="45"/>
  <c r="FQ49" i="45"/>
  <c r="AD49" i="45"/>
  <c r="FX49" i="45"/>
  <c r="AV49" i="45"/>
  <c r="S49" i="45"/>
  <c r="BZ49" i="45"/>
  <c r="AG49" i="45"/>
  <c r="FY49" i="45"/>
  <c r="DF49" i="45"/>
  <c r="I49" i="45"/>
  <c r="L49" i="45"/>
  <c r="DI49" i="45"/>
  <c r="DK49" i="45"/>
  <c r="DG49" i="45"/>
  <c r="BL49" i="45"/>
  <c r="DL49" i="45"/>
  <c r="FN49" i="45"/>
  <c r="CH49" i="45"/>
  <c r="U49" i="45"/>
  <c r="GD49" i="45"/>
  <c r="CC49" i="45"/>
  <c r="GB49" i="45"/>
  <c r="EB49" i="45"/>
  <c r="FO49" i="45"/>
  <c r="BO49" i="45"/>
  <c r="AY49" i="45"/>
  <c r="BV49" i="45"/>
  <c r="DZ49" i="45"/>
  <c r="BC49" i="45"/>
  <c r="BX49" i="45"/>
  <c r="DV49" i="45"/>
  <c r="CS49" i="45"/>
  <c r="BG49" i="45"/>
  <c r="AW49" i="45"/>
  <c r="CT49" i="45"/>
  <c r="CX49" i="45"/>
  <c r="AA49" i="45"/>
  <c r="DA49" i="45"/>
  <c r="AU49" i="45"/>
  <c r="GW49" i="45"/>
  <c r="GV49" i="45"/>
  <c r="BN49" i="45"/>
  <c r="CD49" i="45"/>
  <c r="ER49" i="45"/>
  <c r="AM49" i="45"/>
  <c r="OA47" i="41"/>
  <c r="FL49" i="45"/>
  <c r="FR49" i="45"/>
  <c r="AB49" i="45"/>
  <c r="FT49" i="45"/>
  <c r="BU49" i="45"/>
  <c r="EQ49" i="45"/>
  <c r="BY49" i="45"/>
  <c r="CE49" i="45"/>
  <c r="AF49" i="45"/>
  <c r="EM49" i="45"/>
  <c r="Z49" i="45"/>
  <c r="R49" i="45"/>
  <c r="BR49" i="45"/>
  <c r="AH49" i="45"/>
  <c r="EC49" i="45"/>
  <c r="EP49" i="45"/>
  <c r="DN49" i="45"/>
  <c r="BH49" i="45"/>
  <c r="AQ49" i="45"/>
  <c r="FH49" i="45"/>
  <c r="ET49" i="45"/>
  <c r="EL49" i="45"/>
  <c r="EI49" i="45"/>
  <c r="P49" i="45"/>
  <c r="GG49" i="45"/>
  <c r="CU49" i="45"/>
  <c r="M49" i="45"/>
  <c r="FP49" i="45"/>
  <c r="CL49" i="45"/>
  <c r="EX49" i="45"/>
  <c r="GE49" i="45"/>
  <c r="CQ49" i="45"/>
  <c r="CZ49" i="45"/>
  <c r="CI49" i="45"/>
  <c r="GK49" i="45"/>
  <c r="AP49" i="45"/>
  <c r="CJ49" i="45"/>
  <c r="EV49" i="45"/>
  <c r="Y49" i="45"/>
  <c r="DO49" i="45"/>
  <c r="DW49" i="45"/>
  <c r="DS49" i="45"/>
  <c r="AI49" i="45"/>
  <c r="CN49" i="45"/>
  <c r="EG49" i="45"/>
  <c r="EW49" i="45"/>
  <c r="EE49" i="45"/>
  <c r="CO49" i="45"/>
  <c r="O49" i="45"/>
  <c r="FB49" i="45"/>
  <c r="BS49" i="45"/>
  <c r="DU49" i="45"/>
  <c r="AS49" i="45"/>
  <c r="GT49" i="45"/>
  <c r="FG49" i="45"/>
  <c r="V49" i="45"/>
  <c r="DP49" i="45"/>
  <c r="BF49" i="45"/>
  <c r="FU49" i="45"/>
  <c r="K49" i="45"/>
  <c r="T49" i="45"/>
  <c r="BP49" i="45"/>
  <c r="FF49" i="45"/>
  <c r="AJ49" i="45"/>
  <c r="CY49" i="45"/>
  <c r="DJ49" i="45"/>
  <c r="BM49" i="45"/>
  <c r="BI49" i="45"/>
  <c r="FE49" i="45"/>
  <c r="CK49" i="45"/>
  <c r="GA49" i="45"/>
  <c r="GN49" i="45"/>
  <c r="BA49" i="45"/>
  <c r="AC49" i="45"/>
  <c r="EA49" i="45"/>
  <c r="GY49" i="45"/>
  <c r="GJ49" i="45"/>
  <c r="DX49" i="45"/>
  <c r="FC49" i="45"/>
  <c r="EJ49" i="45"/>
  <c r="CV49" i="45"/>
  <c r="FJ49" i="45"/>
  <c r="CM49" i="45"/>
  <c r="AZ49" i="45"/>
  <c r="GS49" i="45"/>
  <c r="EU49" i="45"/>
  <c r="FW49" i="45"/>
  <c r="CR49" i="45"/>
  <c r="DT49" i="45"/>
  <c r="GF49" i="45"/>
  <c r="BW49" i="45"/>
  <c r="CP49" i="45"/>
  <c r="BB49" i="45"/>
  <c r="CG49" i="45"/>
  <c r="GQ49" i="45"/>
  <c r="FD49" i="45"/>
  <c r="NP47" i="41"/>
  <c r="FV47" i="41"/>
  <c r="KS47" i="41"/>
  <c r="Y45" i="47"/>
  <c r="SH47" i="41"/>
  <c r="SI47" i="41"/>
  <c r="NU47" i="41"/>
  <c r="FX47" i="41"/>
  <c r="HX47" i="41"/>
  <c r="BN47" i="41"/>
  <c r="NS47" i="41"/>
  <c r="PO47" i="41"/>
  <c r="EG47" i="41"/>
  <c r="IK47" i="41"/>
  <c r="KJ47" i="41"/>
  <c r="RE47" i="41"/>
  <c r="RU47" i="41"/>
  <c r="LS47" i="41"/>
  <c r="RH47" i="41"/>
  <c r="EF49" i="45"/>
  <c r="BP47" i="41"/>
  <c r="ME47" i="41"/>
  <c r="CH47" i="41"/>
  <c r="JR47" i="41"/>
  <c r="BH47" i="41"/>
  <c r="GN47" i="41"/>
  <c r="JG47" i="41"/>
  <c r="DV47" i="41"/>
  <c r="CJ47" i="41"/>
  <c r="AR47" i="41"/>
  <c r="JW47" i="41"/>
  <c r="AK47" i="41"/>
  <c r="RL47" i="41"/>
  <c r="MX47" i="41"/>
  <c r="RD47" i="41"/>
  <c r="RX47" i="41"/>
  <c r="OK47" i="41"/>
  <c r="EC47" i="41"/>
  <c r="AB47" i="41"/>
  <c r="AI47" i="41"/>
  <c r="I43" i="53"/>
  <c r="M43" i="53"/>
  <c r="PA47" i="41"/>
  <c r="AL47" i="41"/>
  <c r="ON47" i="41"/>
  <c r="MN47" i="41"/>
  <c r="RM47" i="41"/>
  <c r="MV47" i="41"/>
  <c r="PP47" i="41"/>
  <c r="O47" i="41"/>
  <c r="BT47" i="41"/>
  <c r="GV47" i="41"/>
  <c r="QA47" i="41"/>
  <c r="KZ47" i="41"/>
  <c r="AA47" i="41"/>
  <c r="JK47" i="41"/>
  <c r="FK47" i="41"/>
  <c r="DS47" i="41"/>
  <c r="BA47" i="41"/>
  <c r="JV47" i="41"/>
  <c r="AT47" i="41"/>
  <c r="FH47" i="41"/>
  <c r="HQ47" i="41"/>
  <c r="JS47" i="41"/>
  <c r="RO47" i="41"/>
  <c r="DD47" i="41"/>
  <c r="BC47" i="41"/>
  <c r="DW47" i="41"/>
  <c r="KP47" i="41"/>
  <c r="SG47" i="41"/>
  <c r="NG47" i="41"/>
  <c r="EH47" i="41"/>
  <c r="BL47" i="41"/>
  <c r="HI47" i="41"/>
  <c r="LR47" i="41"/>
  <c r="X47" i="41"/>
  <c r="T47" i="41"/>
  <c r="KC47" i="41"/>
  <c r="AY47" i="41"/>
  <c r="QD47" i="41"/>
  <c r="BE49" i="45"/>
  <c r="DE49" i="45"/>
  <c r="GI49" i="45"/>
  <c r="GR49" i="45"/>
  <c r="BK49" i="45"/>
  <c r="GL49" i="45"/>
  <c r="G9" i="36"/>
  <c r="J9" i="36"/>
  <c r="G30" i="49" s="1"/>
  <c r="MB47" i="41"/>
  <c r="KT47" i="41"/>
  <c r="BO47" i="41"/>
  <c r="CO47" i="41"/>
  <c r="PB47" i="41"/>
  <c r="FE47" i="41"/>
  <c r="MH47" i="41"/>
  <c r="KW47" i="41"/>
  <c r="IP47" i="41"/>
  <c r="GE47" i="41"/>
  <c r="ML47" i="41"/>
  <c r="AS47" i="41"/>
  <c r="HP47" i="41"/>
  <c r="IQ47" i="41"/>
  <c r="PF47" i="41"/>
  <c r="DM47" i="41"/>
  <c r="PD47" i="41"/>
  <c r="DK47" i="41"/>
  <c r="RK47" i="41"/>
  <c r="KG47" i="41"/>
  <c r="NE47" i="41"/>
  <c r="LM47" i="41"/>
  <c r="MK47" i="41"/>
  <c r="RB47" i="41"/>
  <c r="KY47" i="41"/>
  <c r="LG47" i="41"/>
  <c r="GS47" i="41"/>
  <c r="MU47" i="41"/>
  <c r="BB47" i="41"/>
  <c r="JF47" i="41"/>
  <c r="IU47" i="41"/>
  <c r="IX47" i="41"/>
  <c r="IT47" i="41"/>
  <c r="KE47" i="41"/>
  <c r="QI47" i="41"/>
  <c r="EP47" i="41"/>
  <c r="GB47" i="41"/>
  <c r="MW47" i="41"/>
  <c r="P47" i="41"/>
  <c r="RC47" i="41"/>
  <c r="FJ47" i="41"/>
  <c r="LP47" i="41"/>
  <c r="W47" i="41"/>
  <c r="GZ47" i="41"/>
  <c r="HC47" i="41"/>
  <c r="OJ47" i="41"/>
  <c r="CQ47" i="41"/>
  <c r="OI47" i="41"/>
  <c r="CP47" i="41"/>
  <c r="OD47" i="41"/>
  <c r="JQ47" i="41"/>
  <c r="LA47" i="41"/>
  <c r="EF47" i="41"/>
  <c r="FL47" i="41"/>
  <c r="DL47" i="41"/>
  <c r="NK47" i="41"/>
  <c r="BR47" i="41"/>
  <c r="IO47" i="41"/>
  <c r="PG47" i="41"/>
  <c r="DN47" i="41"/>
  <c r="Z47" i="41"/>
  <c r="KR47" i="41"/>
  <c r="SF47" i="41"/>
  <c r="KQ47" i="41"/>
  <c r="OZ47" i="41"/>
  <c r="Y47" i="41"/>
  <c r="GW47" i="41"/>
  <c r="AF47" i="41"/>
  <c r="PE47" i="41"/>
  <c r="QG47" i="41"/>
  <c r="OY47" i="41"/>
  <c r="JX47" i="41"/>
  <c r="RJ47" i="41"/>
  <c r="FQ47" i="41"/>
  <c r="LO47" i="41"/>
  <c r="V47" i="41"/>
  <c r="FR47" i="41"/>
  <c r="HW47" i="41"/>
  <c r="EW47" i="41"/>
  <c r="HV47" i="41"/>
  <c r="II47" i="41"/>
  <c r="PC47" i="41"/>
  <c r="BD47" i="41"/>
  <c r="JH47" i="41"/>
  <c r="QF47" i="41"/>
  <c r="HF47" i="41"/>
  <c r="CF47" i="41"/>
  <c r="DI47" i="41"/>
  <c r="DG47" i="41"/>
  <c r="AO47" i="41"/>
  <c r="CN47" i="41"/>
  <c r="OQ47" i="41"/>
  <c r="CX47" i="41"/>
  <c r="JM47" i="41"/>
  <c r="QM47" i="41"/>
  <c r="ET47" i="41"/>
  <c r="CL47" i="41"/>
  <c r="LX47" i="41"/>
  <c r="AE47" i="41"/>
  <c r="LW47" i="41"/>
  <c r="AD47" i="41"/>
  <c r="FG47" i="41"/>
  <c r="HU47" i="41"/>
  <c r="MC47" i="41"/>
  <c r="EZ47" i="41"/>
  <c r="NA47" i="41"/>
  <c r="HJ47" i="41"/>
  <c r="IJ47" i="41"/>
  <c r="PH47" i="41"/>
  <c r="DO47" i="41"/>
  <c r="JT47" i="41"/>
  <c r="NT47" i="41"/>
  <c r="SB47" i="41"/>
  <c r="GI47" i="41"/>
  <c r="SA47" i="41"/>
  <c r="GH47" i="41"/>
  <c r="EM47" i="41"/>
  <c r="NB47" i="41"/>
  <c r="BI47" i="41"/>
  <c r="AV47" i="41"/>
  <c r="CZ47" i="41"/>
  <c r="AZ47" i="41"/>
  <c r="NV47" i="41"/>
  <c r="CC47" i="41"/>
  <c r="IW47" i="41"/>
  <c r="PR47" i="41"/>
  <c r="DY47" i="41"/>
  <c r="AU47" i="41"/>
  <c r="LC47" i="41"/>
  <c r="I47" i="41"/>
  <c r="LB47" i="41"/>
  <c r="PV47" i="41"/>
  <c r="BZ47" i="41"/>
  <c r="HE47" i="41"/>
  <c r="QW47" i="41"/>
  <c r="NY47" i="41"/>
  <c r="MO47" i="41"/>
  <c r="QZ47" i="41"/>
  <c r="KF47" i="41"/>
  <c r="RT47" i="41"/>
  <c r="GA47" i="41"/>
  <c r="LZ47" i="41"/>
  <c r="AG47" i="41"/>
  <c r="GT47" i="41"/>
  <c r="IE47" i="41"/>
  <c r="GL47" i="41"/>
  <c r="ID47" i="41"/>
  <c r="IY47" i="41"/>
  <c r="PN47" i="41"/>
  <c r="DU47" i="41"/>
  <c r="PU47" i="41"/>
  <c r="LE47" i="41"/>
  <c r="QS47" i="41"/>
  <c r="CU47" i="41"/>
  <c r="HL47" i="41"/>
  <c r="OB47" i="41"/>
  <c r="CI47" i="41"/>
  <c r="IV47" i="41"/>
  <c r="LH47" i="41"/>
  <c r="QV47" i="41"/>
  <c r="FC47" i="41"/>
  <c r="QU47" i="41"/>
  <c r="FB47" i="41"/>
  <c r="CA47" i="41"/>
  <c r="LV47" i="41"/>
  <c r="AC47" i="41"/>
  <c r="RQ47" i="41"/>
  <c r="QN47" i="41"/>
  <c r="CK47" i="41"/>
  <c r="GU47" i="41"/>
  <c r="CB47" i="41"/>
  <c r="JU47" i="41"/>
  <c r="MI47" i="41"/>
  <c r="HB47" i="41"/>
  <c r="LU47" i="41"/>
  <c r="LJ47" i="41"/>
  <c r="Q47" i="41"/>
  <c r="HA47" i="41"/>
  <c r="NF47" i="41"/>
  <c r="BM47" i="41"/>
  <c r="KL47" i="41"/>
  <c r="JC47" i="41"/>
  <c r="KD47" i="41"/>
  <c r="JB47" i="41"/>
  <c r="KX47" i="41"/>
  <c r="QT47" i="41"/>
  <c r="FA47" i="41"/>
  <c r="PY47" i="41"/>
  <c r="LQ47" i="41"/>
  <c r="OS47" i="41"/>
  <c r="RN47" i="41"/>
  <c r="FU47" i="41"/>
  <c r="MA47" i="41"/>
  <c r="AH47" i="41"/>
  <c r="HH47" i="41"/>
  <c r="IA47" i="41"/>
  <c r="OU47" i="41"/>
  <c r="DB47" i="41"/>
  <c r="OT47" i="41"/>
  <c r="DA47" i="41"/>
  <c r="PT47" i="41"/>
  <c r="JY47" i="41"/>
  <c r="PQ47" i="41"/>
  <c r="MS47" i="41"/>
  <c r="BX47" i="41"/>
  <c r="HS47" i="41"/>
  <c r="KN47" i="41"/>
  <c r="SE47" i="41"/>
  <c r="GK47" i="41"/>
  <c r="MJ47" i="41"/>
  <c r="AQ47" i="41"/>
  <c r="HZ47" i="41"/>
  <c r="IM47" i="41"/>
  <c r="HR47" i="41"/>
  <c r="IL47" i="41"/>
  <c r="JO47" i="41"/>
  <c r="PX47" i="41"/>
  <c r="EE47" i="41"/>
  <c r="OO47" i="41"/>
  <c r="DH47" i="41"/>
  <c r="PM47" i="41"/>
  <c r="EL47" i="41"/>
  <c r="HT47" i="41"/>
  <c r="OM47" i="41"/>
  <c r="CT47" i="41"/>
  <c r="JD47" i="41"/>
  <c r="MD47" i="41"/>
  <c r="RG47" i="41"/>
  <c r="FN47" i="41"/>
  <c r="RF47" i="41"/>
  <c r="FM47" i="41"/>
  <c r="CW47" i="41"/>
  <c r="MF47" i="41"/>
  <c r="AM47" i="41"/>
  <c r="OW47" i="41"/>
  <c r="PI47" i="41"/>
  <c r="NQ47" i="41"/>
  <c r="QH47" i="41"/>
  <c r="EO47" i="41"/>
  <c r="KU47" i="41"/>
  <c r="SD47" i="41"/>
  <c r="GJ47" i="41"/>
  <c r="FS47" i="41"/>
  <c r="NO47" i="41"/>
  <c r="BV47" i="41"/>
  <c r="NN47" i="41"/>
  <c r="BU47" i="41"/>
  <c r="KV47" i="41"/>
  <c r="JA47" i="41"/>
  <c r="EV47" i="41"/>
  <c r="EU47" i="41"/>
  <c r="HG47" i="41"/>
  <c r="OH47" i="41"/>
  <c r="SC47" i="41"/>
  <c r="QX47" i="41"/>
  <c r="AP47" i="41"/>
  <c r="IC47" i="41"/>
  <c r="CR47" i="41"/>
  <c r="IR47" i="41"/>
  <c r="PS47" i="41"/>
  <c r="DZ47" i="41"/>
  <c r="KB47" i="41"/>
  <c r="OP47" i="41"/>
  <c r="SM47" i="41"/>
  <c r="GQ47" i="41"/>
  <c r="SL47" i="41"/>
  <c r="GP47" i="41"/>
  <c r="FI47" i="41"/>
  <c r="NL47" i="41"/>
  <c r="BS47" i="41"/>
  <c r="MG47" i="41"/>
  <c r="AN47" i="41"/>
  <c r="DP47" i="41"/>
  <c r="OF47" i="41"/>
  <c r="CM47" i="41"/>
  <c r="JE47" i="41"/>
  <c r="QB47" i="41"/>
  <c r="EI47" i="41"/>
  <c r="BQ47" i="41"/>
  <c r="LN47" i="41"/>
  <c r="U47" i="41"/>
  <c r="LL47" i="41"/>
  <c r="S47" i="41"/>
  <c r="DQ47" i="41"/>
  <c r="HM47" i="41"/>
  <c r="NI47" i="41"/>
  <c r="NM47" i="41"/>
  <c r="OG47" i="41"/>
  <c r="GC47" i="41"/>
  <c r="IB47" i="41"/>
  <c r="OX47" i="41"/>
  <c r="DE47" i="41"/>
  <c r="JL47" i="41"/>
  <c r="MY47" i="41"/>
  <c r="RR47" i="41"/>
  <c r="FY47" i="41"/>
  <c r="RP47" i="41"/>
  <c r="FW47" i="41"/>
  <c r="DR47" i="41"/>
  <c r="MQ47" i="41"/>
  <c r="AX47" i="41"/>
  <c r="FT47" i="41"/>
  <c r="OC47" i="41"/>
  <c r="EB47" i="41"/>
  <c r="QR47" i="41"/>
  <c r="EY47" i="41"/>
  <c r="LF47" i="41"/>
  <c r="M47" i="41"/>
  <c r="GR47" i="41"/>
  <c r="GM47" i="41"/>
  <c r="NZ47" i="41"/>
  <c r="CG47" i="41"/>
  <c r="NX47" i="41"/>
  <c r="CE47" i="41"/>
  <c r="MM47" i="41"/>
  <c r="JI47" i="41"/>
  <c r="SK47" i="41"/>
  <c r="QC47" i="41"/>
  <c r="AJ47" i="41"/>
  <c r="J47" i="41"/>
  <c r="MZ47" i="41"/>
  <c r="BG47" i="41"/>
  <c r="IG47" i="41"/>
  <c r="OV47" i="41"/>
  <c r="DC47" i="41"/>
  <c r="RV47" i="41"/>
  <c r="KI47" i="41"/>
  <c r="QP47" i="41"/>
  <c r="KH47" i="41"/>
  <c r="OE47" i="41"/>
  <c r="SJ47" i="41"/>
  <c r="GO47" i="41"/>
  <c r="DJ47" i="41"/>
  <c r="LI47" i="41"/>
  <c r="QO47" i="41"/>
  <c r="LY47" i="41"/>
  <c r="PW47" i="41"/>
  <c r="ED47" i="41"/>
  <c r="KK47" i="41"/>
  <c r="RS47" i="41"/>
  <c r="FZ47" i="41"/>
  <c r="EX47" i="41"/>
  <c r="ND47" i="41"/>
  <c r="BK47" i="41"/>
  <c r="NC47" i="41"/>
  <c r="BJ47" i="41"/>
  <c r="JN47" i="41"/>
  <c r="IS47" i="41"/>
  <c r="GF47" i="41"/>
  <c r="EJ47" i="41"/>
  <c r="CV47" i="41"/>
  <c r="RW47" i="41"/>
  <c r="MP47" i="41"/>
  <c r="AW47" i="41"/>
  <c r="HY47" i="41"/>
  <c r="OL47" i="41"/>
  <c r="CS47" i="41"/>
  <c r="QE47" i="41"/>
  <c r="KA47" i="41"/>
  <c r="PJ47" i="41"/>
  <c r="JZ47" i="41"/>
  <c r="NJ47" i="41"/>
  <c r="RZ47" i="41"/>
  <c r="GG47" i="41"/>
  <c r="H47" i="41"/>
  <c r="FD47" i="41"/>
  <c r="QK47" i="41"/>
  <c r="DX47" i="41"/>
  <c r="NH47" i="41"/>
  <c r="JP47" i="41"/>
  <c r="QY47" i="41"/>
  <c r="FF47" i="41"/>
  <c r="LD47" i="41"/>
  <c r="K47" i="41"/>
  <c r="EA47" i="41"/>
  <c r="HO47" i="41"/>
  <c r="DF47" i="41"/>
  <c r="HN47" i="41"/>
  <c r="HK47" i="41"/>
  <c r="OR47" i="41"/>
  <c r="CY47" i="41"/>
  <c r="RA47" i="41"/>
  <c r="L47" i="41"/>
  <c r="RY47" i="41"/>
  <c r="BE47" i="41"/>
  <c r="HD47" i="41"/>
  <c r="NR47" i="41"/>
  <c r="BY47" i="41"/>
  <c r="IN47" i="41"/>
  <c r="KM47" i="41"/>
  <c r="QL47" i="41"/>
  <c r="ES47" i="41"/>
  <c r="QJ47" i="41"/>
  <c r="EQ47" i="41"/>
  <c r="BF47" i="41"/>
  <c r="LK47" i="41"/>
  <c r="MT47" i="41"/>
  <c r="IH47" i="41"/>
  <c r="KO47" i="41"/>
  <c r="EK47" i="41"/>
  <c r="GY47" i="41"/>
  <c r="NW47" i="41"/>
  <c r="R47" i="41"/>
  <c r="CD47" i="41"/>
  <c r="AI45" i="47"/>
  <c r="K45" i="47"/>
  <c r="AM45" i="47"/>
  <c r="AK45" i="47"/>
  <c r="AZ45" i="47"/>
  <c r="BL45" i="47"/>
  <c r="CI45" i="47"/>
  <c r="BW45" i="47"/>
  <c r="BB45" i="47"/>
  <c r="AD45" i="47"/>
  <c r="BF45" i="47"/>
  <c r="DC45" i="47"/>
  <c r="BS45" i="47"/>
  <c r="BU45" i="47"/>
  <c r="AR45" i="47"/>
  <c r="J45" i="47"/>
  <c r="CX45" i="47"/>
  <c r="BT45" i="47"/>
  <c r="BP45" i="47"/>
  <c r="AX45" i="47"/>
  <c r="Q45" i="47"/>
  <c r="AP45" i="47"/>
  <c r="I45" i="47"/>
  <c r="CB45" i="47"/>
  <c r="BQ45" i="47"/>
  <c r="CH45" i="47"/>
  <c r="BA45" i="47"/>
  <c r="DA45" i="47"/>
  <c r="CD45" i="47"/>
  <c r="CP45" i="47"/>
  <c r="BR45" i="47"/>
  <c r="CY45" i="47"/>
  <c r="CF45" i="47"/>
  <c r="V45" i="47"/>
  <c r="T45" i="47"/>
  <c r="AB45" i="47"/>
  <c r="AH45" i="47"/>
  <c r="AE45" i="47"/>
  <c r="CW45" i="47"/>
  <c r="BG45" i="47"/>
  <c r="AL45" i="47"/>
  <c r="M45" i="47"/>
  <c r="AF45" i="47"/>
  <c r="BK45" i="47"/>
  <c r="AY45" i="47"/>
  <c r="CR45" i="47"/>
  <c r="BD45" i="47"/>
  <c r="L45" i="47"/>
  <c r="O45" i="47"/>
  <c r="CM45" i="47"/>
  <c r="CU45" i="47"/>
  <c r="CV45" i="47"/>
  <c r="U45" i="47"/>
  <c r="AO45" i="47"/>
  <c r="AJ45" i="47"/>
  <c r="N45" i="47"/>
  <c r="BI45" i="47"/>
  <c r="AN45" i="47"/>
  <c r="AA45" i="47"/>
  <c r="CL45" i="47"/>
  <c r="BH45" i="47"/>
  <c r="X45" i="47"/>
  <c r="BE45" i="47"/>
  <c r="BV45" i="47"/>
  <c r="S45" i="47"/>
  <c r="BO45" i="47"/>
  <c r="BX45" i="47"/>
  <c r="AQ45" i="47"/>
  <c r="CJ45" i="47"/>
  <c r="CS45" i="47"/>
  <c r="CK45" i="47"/>
  <c r="CQ45" i="47"/>
  <c r="BN45" i="47"/>
  <c r="BC45" i="47"/>
  <c r="CN45" i="47"/>
  <c r="CA45" i="47"/>
  <c r="AV45" i="47"/>
  <c r="DB45" i="47"/>
  <c r="BZ45" i="47"/>
  <c r="CG45" i="47"/>
  <c r="AC45" i="47"/>
  <c r="P45" i="47"/>
  <c r="CT45" i="47"/>
  <c r="W45" i="47"/>
  <c r="R45" i="47"/>
  <c r="BY45" i="47"/>
  <c r="AW45" i="47"/>
  <c r="Z45" i="47"/>
  <c r="AT45" i="47"/>
  <c r="AG45" i="47"/>
  <c r="AU45" i="47"/>
  <c r="CC45" i="47"/>
  <c r="CZ45" i="47"/>
  <c r="BJ45" i="47"/>
  <c r="CO45" i="47"/>
  <c r="CE45" i="47"/>
  <c r="QQ47" i="41"/>
  <c r="N47" i="41"/>
  <c r="IF47" i="41"/>
  <c r="PZ47" i="41"/>
  <c r="RI47" i="41"/>
  <c r="LT47" i="41"/>
  <c r="BW47" i="41"/>
  <c r="JJ47" i="41"/>
  <c r="DT47" i="41"/>
  <c r="PL47" i="41"/>
  <c r="FO47" i="41"/>
  <c r="MR47" i="41"/>
  <c r="FP47" i="41"/>
  <c r="IZ47" i="41"/>
  <c r="PK47" i="41"/>
  <c r="GX47" i="41"/>
  <c r="ER47" i="41"/>
  <c r="AS45" i="47"/>
  <c r="M37" i="63"/>
  <c r="I91" i="50"/>
  <c r="K91" i="50" s="1"/>
  <c r="M84" i="50"/>
  <c r="X121" i="44"/>
  <c r="Y121" i="44" s="1"/>
  <c r="I41" i="8"/>
  <c r="L77" i="50" s="1"/>
  <c r="K77" i="50" s="1"/>
  <c r="X51" i="42"/>
  <c r="Y51" i="42" s="1"/>
  <c r="X505" i="40"/>
  <c r="Y505" i="40" s="1"/>
  <c r="X445" i="40"/>
  <c r="Y445" i="40" s="1"/>
  <c r="X108" i="46"/>
  <c r="Y108" i="46" s="1"/>
  <c r="X81" i="42"/>
  <c r="Y81" i="42" s="1"/>
  <c r="X346" i="40"/>
  <c r="Y346" i="40" s="1"/>
  <c r="X488" i="40"/>
  <c r="Y488" i="40" s="1"/>
  <c r="X507" i="40"/>
  <c r="Y507" i="40" s="1"/>
  <c r="X458" i="40"/>
  <c r="Y458" i="40" s="1"/>
  <c r="X317" i="40"/>
  <c r="Y317" i="40" s="1"/>
  <c r="X314" i="40"/>
  <c r="Y314" i="40" s="1"/>
  <c r="X125" i="40"/>
  <c r="Y125" i="40" s="1"/>
  <c r="X103" i="40"/>
  <c r="Y103" i="40" s="1"/>
  <c r="X171" i="44"/>
  <c r="Y171" i="44" s="1"/>
  <c r="X173" i="40"/>
  <c r="Y173" i="40" s="1"/>
  <c r="X312" i="40"/>
  <c r="Y312" i="40" s="1"/>
  <c r="X503" i="40"/>
  <c r="Y503" i="40" s="1"/>
  <c r="X203" i="44"/>
  <c r="Y203" i="44" s="1"/>
  <c r="X282" i="40"/>
  <c r="Y282" i="40" s="1"/>
  <c r="X369" i="40"/>
  <c r="Y369" i="40" s="1"/>
  <c r="J40" i="53"/>
  <c r="J61" i="53"/>
  <c r="G61" i="53" s="1"/>
  <c r="U7" i="39" s="1"/>
  <c r="J43" i="53"/>
  <c r="G39" i="53"/>
  <c r="D11" i="36" s="1"/>
  <c r="D31" i="36" s="1"/>
  <c r="X333" i="40"/>
  <c r="Y333" i="40" s="1"/>
  <c r="X196" i="44"/>
  <c r="Y196" i="44" s="1"/>
  <c r="X277" i="40"/>
  <c r="Y277" i="40" s="1"/>
  <c r="J59" i="53"/>
  <c r="G59" i="53" s="1"/>
  <c r="U5" i="39" s="1"/>
  <c r="U6" i="39" s="1"/>
  <c r="G64" i="43"/>
  <c r="P4" i="39" s="1"/>
  <c r="G61" i="47"/>
  <c r="R5" i="39" s="1"/>
  <c r="X204" i="44"/>
  <c r="Y204" i="44" s="1"/>
  <c r="X8" i="40"/>
  <c r="Y8" i="40" s="1"/>
  <c r="BM42" i="47"/>
  <c r="BM63" i="47"/>
  <c r="BM45" i="47"/>
  <c r="X393" i="40"/>
  <c r="Y393" i="40" s="1"/>
  <c r="X386" i="40"/>
  <c r="Y386" i="40" s="1"/>
  <c r="G45" i="43"/>
  <c r="D6" i="36" s="1"/>
  <c r="H46" i="43"/>
  <c r="H67" i="43"/>
  <c r="G67" i="43" s="1"/>
  <c r="P7" i="39" s="1"/>
  <c r="H49" i="43"/>
  <c r="G49" i="43" s="1"/>
  <c r="F6" i="36" s="1"/>
  <c r="X88" i="46"/>
  <c r="Y88" i="46" s="1"/>
  <c r="X145" i="40"/>
  <c r="Y145" i="40" s="1"/>
  <c r="X354" i="40"/>
  <c r="Y354" i="40" s="1"/>
  <c r="G52" i="51"/>
  <c r="R53" i="50"/>
  <c r="H63" i="41"/>
  <c r="G63" i="41" s="1"/>
  <c r="O5" i="39" s="1"/>
  <c r="G41" i="45"/>
  <c r="H45" i="45"/>
  <c r="X180" i="44"/>
  <c r="Y180" i="44" s="1"/>
  <c r="X480" i="40"/>
  <c r="Y480" i="40" s="1"/>
  <c r="C13" i="36"/>
  <c r="G63" i="47"/>
  <c r="R7" i="39" s="1"/>
  <c r="R52" i="50"/>
  <c r="K33" i="33"/>
  <c r="G51" i="51"/>
  <c r="G63" i="45"/>
  <c r="H64" i="45"/>
  <c r="G64" i="45" s="1"/>
  <c r="Q4" i="39" s="1"/>
  <c r="X440" i="40"/>
  <c r="Y440" i="40" s="1"/>
  <c r="X411" i="40"/>
  <c r="Y411" i="40" s="1"/>
  <c r="X439" i="40"/>
  <c r="Y439" i="40" s="1"/>
  <c r="X157" i="40"/>
  <c r="Y157" i="40" s="1"/>
  <c r="X166" i="40"/>
  <c r="Y166" i="40" s="1"/>
  <c r="X137" i="40"/>
  <c r="Y137" i="40" s="1"/>
  <c r="J65" i="43"/>
  <c r="G65" i="43" s="1"/>
  <c r="P5" i="39" s="1"/>
  <c r="C33" i="36"/>
  <c r="X112" i="44"/>
  <c r="Y112" i="44" s="1"/>
  <c r="X29" i="52"/>
  <c r="Y29" i="52" s="1"/>
  <c r="X194" i="44"/>
  <c r="Y194" i="44" s="1"/>
  <c r="X93" i="42"/>
  <c r="Y93" i="42" s="1"/>
  <c r="X398" i="40"/>
  <c r="Y398" i="40" s="1"/>
  <c r="X53" i="42"/>
  <c r="Y53" i="42" s="1"/>
  <c r="X395" i="40"/>
  <c r="Y395" i="40" s="1"/>
  <c r="X249" i="40"/>
  <c r="Y249" i="40" s="1"/>
  <c r="X264" i="40"/>
  <c r="Y264" i="40" s="1"/>
  <c r="X473" i="40"/>
  <c r="Y473" i="40" s="1"/>
  <c r="X166" i="44"/>
  <c r="Y166" i="44" s="1"/>
  <c r="X148" i="44"/>
  <c r="Y148" i="44" s="1"/>
  <c r="X95" i="46"/>
  <c r="Y95" i="46" s="1"/>
  <c r="X53" i="46"/>
  <c r="Y53" i="46" s="1"/>
  <c r="X98" i="46"/>
  <c r="Y98" i="46" s="1"/>
  <c r="X338" i="40"/>
  <c r="Y338" i="40" s="1"/>
  <c r="X91" i="46"/>
  <c r="Y91" i="46" s="1"/>
  <c r="X124" i="44"/>
  <c r="Y124" i="44" s="1"/>
  <c r="X152" i="40"/>
  <c r="Y152" i="40" s="1"/>
  <c r="X101" i="46"/>
  <c r="Y101" i="46" s="1"/>
  <c r="X268" i="40"/>
  <c r="Y268" i="40" s="1"/>
  <c r="X141" i="44"/>
  <c r="Y141" i="44" s="1"/>
  <c r="X128" i="40"/>
  <c r="Y128" i="40" s="1"/>
  <c r="X118" i="40"/>
  <c r="Y118" i="40" s="1"/>
  <c r="X109" i="40"/>
  <c r="Y109" i="40" s="1"/>
  <c r="X274" i="40"/>
  <c r="Y274" i="40" s="1"/>
  <c r="X322" i="40"/>
  <c r="Y322" i="40" s="1"/>
  <c r="X104" i="42"/>
  <c r="Y104" i="42" s="1"/>
  <c r="X160" i="44"/>
  <c r="Y160" i="44" s="1"/>
  <c r="X153" i="44"/>
  <c r="Y153" i="44" s="1"/>
  <c r="X18" i="74"/>
  <c r="Y18" i="74" s="1"/>
  <c r="X376" i="40"/>
  <c r="Y376" i="40" s="1"/>
  <c r="X142" i="40"/>
  <c r="Y142" i="40" s="1"/>
  <c r="X174" i="44"/>
  <c r="Y174" i="44" s="1"/>
  <c r="X365" i="40"/>
  <c r="Y365" i="40" s="1"/>
  <c r="X498" i="40"/>
  <c r="Y498" i="40" s="1"/>
  <c r="X10" i="74"/>
  <c r="Y10" i="74" s="1"/>
  <c r="X34" i="74"/>
  <c r="Y34" i="74" s="1"/>
  <c r="X350" i="40"/>
  <c r="Y350" i="40" s="1"/>
  <c r="X482" i="40"/>
  <c r="Y482" i="40" s="1"/>
  <c r="X476" i="40"/>
  <c r="Y476" i="40" s="1"/>
  <c r="X178" i="40"/>
  <c r="Y178" i="40" s="1"/>
  <c r="X451" i="40"/>
  <c r="Y451" i="40" s="1"/>
  <c r="X296" i="40"/>
  <c r="Y296" i="40" s="1"/>
  <c r="X205" i="40"/>
  <c r="Y205" i="40" s="1"/>
  <c r="X60" i="46"/>
  <c r="Y60" i="46" s="1"/>
  <c r="X68" i="46"/>
  <c r="Y68" i="46" s="1"/>
  <c r="X130" i="40"/>
  <c r="Y130" i="40" s="1"/>
  <c r="X90" i="46"/>
  <c r="Y90" i="46" s="1"/>
  <c r="X113" i="44"/>
  <c r="Y113" i="44" s="1"/>
  <c r="X203" i="40"/>
  <c r="Y203" i="40" s="1"/>
  <c r="X39" i="42"/>
  <c r="Y39" i="42" s="1"/>
  <c r="X116" i="40"/>
  <c r="Y116" i="40" s="1"/>
  <c r="X315" i="40"/>
  <c r="Y315" i="40" s="1"/>
  <c r="X356" i="40"/>
  <c r="Y356" i="40" s="1"/>
  <c r="X308" i="40"/>
  <c r="Y308" i="40" s="1"/>
  <c r="X462" i="40"/>
  <c r="Y462" i="40" s="1"/>
  <c r="X25" i="52"/>
  <c r="Y25" i="52" s="1"/>
  <c r="X50" i="42"/>
  <c r="Y50" i="42" s="1"/>
  <c r="X267" i="40"/>
  <c r="Y267" i="40" s="1"/>
  <c r="X319" i="40"/>
  <c r="Y319" i="40" s="1"/>
  <c r="X292" i="40"/>
  <c r="Y292" i="40" s="1"/>
  <c r="X144" i="44"/>
  <c r="Y144" i="44" s="1"/>
  <c r="X501" i="40"/>
  <c r="Y501" i="40" s="1"/>
  <c r="X111" i="44"/>
  <c r="Y111" i="44" s="1"/>
  <c r="X8" i="74"/>
  <c r="Y8" i="74" s="1"/>
  <c r="X490" i="40"/>
  <c r="Y490" i="40" s="1"/>
  <c r="X355" i="40"/>
  <c r="Y355" i="40" s="1"/>
  <c r="X164" i="40"/>
  <c r="Y164" i="40" s="1"/>
  <c r="X85" i="42"/>
  <c r="Y85" i="42" s="1"/>
  <c r="X311" i="40"/>
  <c r="Y311" i="40" s="1"/>
  <c r="X362" i="40"/>
  <c r="Y362" i="40" s="1"/>
  <c r="X286" i="40"/>
  <c r="Y286" i="40" s="1"/>
  <c r="X459" i="40"/>
  <c r="Y459" i="40" s="1"/>
  <c r="X423" i="40"/>
  <c r="Y423" i="40" s="1"/>
  <c r="X223" i="40"/>
  <c r="Y223" i="40" s="1"/>
  <c r="X300" i="40"/>
  <c r="Y300" i="40" s="1"/>
  <c r="X195" i="40"/>
  <c r="Y195" i="40" s="1"/>
  <c r="X269" i="40"/>
  <c r="Y269" i="40" s="1"/>
  <c r="X136" i="44"/>
  <c r="Y136" i="44" s="1"/>
  <c r="X265" i="40"/>
  <c r="Y265" i="40" s="1"/>
  <c r="X219" i="40"/>
  <c r="Y219" i="40" s="1"/>
  <c r="X187" i="40"/>
  <c r="Y187" i="40" s="1"/>
  <c r="X138" i="44"/>
  <c r="Y138" i="44" s="1"/>
  <c r="X353" i="40"/>
  <c r="Y353" i="40" s="1"/>
  <c r="X236" i="40"/>
  <c r="Y236" i="40" s="1"/>
  <c r="X243" i="40"/>
  <c r="Y243" i="40" s="1"/>
  <c r="X254" i="40"/>
  <c r="Y254" i="40" s="1"/>
  <c r="X94" i="42"/>
  <c r="Y94" i="42" s="1"/>
  <c r="X84" i="42"/>
  <c r="Y84" i="42" s="1"/>
  <c r="X135" i="44"/>
  <c r="Y135" i="44" s="1"/>
  <c r="X272" i="40"/>
  <c r="Y272" i="40" s="1"/>
  <c r="X189" i="40"/>
  <c r="Y189" i="40" s="1"/>
  <c r="X75" i="46"/>
  <c r="Y75" i="46" s="1"/>
  <c r="X192" i="40"/>
  <c r="Y192" i="40" s="1"/>
  <c r="X366" i="40"/>
  <c r="Y366" i="40" s="1"/>
  <c r="X399" i="40"/>
  <c r="Y399" i="40" s="1"/>
  <c r="X401" i="40"/>
  <c r="Y401" i="40" s="1"/>
  <c r="X450" i="40"/>
  <c r="Y450" i="40" s="1"/>
  <c r="X54" i="42"/>
  <c r="Y54" i="42" s="1"/>
  <c r="X90" i="42"/>
  <c r="Y90" i="42" s="1"/>
  <c r="X279" i="40"/>
  <c r="Y279" i="40" s="1"/>
  <c r="X49" i="42"/>
  <c r="Y49" i="42" s="1"/>
  <c r="X171" i="40"/>
  <c r="Y171" i="40" s="1"/>
  <c r="X196" i="40"/>
  <c r="Y196" i="40" s="1"/>
  <c r="X502" i="40"/>
  <c r="Y502" i="40" s="1"/>
  <c r="X103" i="46"/>
  <c r="Y103" i="46" s="1"/>
  <c r="X88" i="42"/>
  <c r="Y88" i="42" s="1"/>
  <c r="X396" i="40"/>
  <c r="Y396" i="40" s="1"/>
  <c r="X175" i="40"/>
  <c r="Y175" i="40" s="1"/>
  <c r="X285" i="40"/>
  <c r="Y285" i="40" s="1"/>
  <c r="X57" i="46"/>
  <c r="Y57" i="46" s="1"/>
  <c r="X58" i="42"/>
  <c r="Y58" i="42" s="1"/>
  <c r="X73" i="42"/>
  <c r="Y73" i="42" s="1"/>
  <c r="X263" i="40"/>
  <c r="Y263" i="40" s="1"/>
  <c r="X17" i="74"/>
  <c r="Y17" i="74" s="1"/>
  <c r="X114" i="40"/>
  <c r="Y114" i="40" s="1"/>
  <c r="X332" i="40"/>
  <c r="Y332" i="40" s="1"/>
  <c r="X114" i="44"/>
  <c r="Y114" i="44" s="1"/>
  <c r="X252" i="40"/>
  <c r="Y252" i="40" s="1"/>
  <c r="X102" i="46"/>
  <c r="Y102" i="46" s="1"/>
  <c r="X73" i="46"/>
  <c r="Y73" i="46" s="1"/>
  <c r="X228" i="40"/>
  <c r="Y228" i="40" s="1"/>
  <c r="X206" i="40"/>
  <c r="Y206" i="40" s="1"/>
  <c r="X493" i="40"/>
  <c r="Y493" i="40" s="1"/>
  <c r="X154" i="40"/>
  <c r="Y154" i="40" s="1"/>
  <c r="X422" i="40"/>
  <c r="Y422" i="40" s="1"/>
  <c r="X71" i="42"/>
  <c r="Y71" i="42" s="1"/>
  <c r="X330" i="40"/>
  <c r="Y330" i="40" s="1"/>
  <c r="X136" i="40"/>
  <c r="Y136" i="40" s="1"/>
  <c r="X161" i="40"/>
  <c r="Y161" i="40" s="1"/>
  <c r="X240" i="40"/>
  <c r="Y240" i="40" s="1"/>
  <c r="X168" i="44"/>
  <c r="Y168" i="44" s="1"/>
  <c r="X191" i="40"/>
  <c r="Y191" i="40" s="1"/>
  <c r="X461" i="40"/>
  <c r="Y461" i="40" s="1"/>
  <c r="X132" i="40"/>
  <c r="Y132" i="40" s="1"/>
  <c r="X357" i="40"/>
  <c r="Y357" i="40" s="1"/>
  <c r="X107" i="40"/>
  <c r="Y107" i="40" s="1"/>
  <c r="X185" i="40"/>
  <c r="Y185" i="40" s="1"/>
  <c r="X103" i="42"/>
  <c r="Y103" i="42" s="1"/>
  <c r="X123" i="44"/>
  <c r="Y123" i="44" s="1"/>
  <c r="X138" i="40"/>
  <c r="Y138" i="40" s="1"/>
  <c r="X94" i="46"/>
  <c r="Y94" i="46" s="1"/>
  <c r="X497" i="40"/>
  <c r="Y497" i="40" s="1"/>
  <c r="X86" i="46"/>
  <c r="Y86" i="46" s="1"/>
  <c r="X390" i="40"/>
  <c r="Y390" i="40" s="1"/>
  <c r="X331" i="40"/>
  <c r="Y331" i="40" s="1"/>
  <c r="X156" i="40"/>
  <c r="Y156" i="40" s="1"/>
  <c r="X99" i="42"/>
  <c r="Y99" i="42" s="1"/>
  <c r="X335" i="40"/>
  <c r="Y335" i="40" s="1"/>
  <c r="X126" i="44"/>
  <c r="Y126" i="44" s="1"/>
  <c r="X195" i="44"/>
  <c r="Y195" i="44" s="1"/>
  <c r="X454" i="40"/>
  <c r="Y454" i="40" s="1"/>
  <c r="X481" i="40"/>
  <c r="Y481" i="40" s="1"/>
  <c r="X105" i="40"/>
  <c r="Y105" i="40" s="1"/>
  <c r="X51" i="46"/>
  <c r="Y51" i="46" s="1"/>
  <c r="X79" i="42"/>
  <c r="Y79" i="42" s="1"/>
  <c r="X414" i="40"/>
  <c r="Y414" i="40" s="1"/>
  <c r="X278" i="40"/>
  <c r="Y278" i="40" s="1"/>
  <c r="X344" i="40"/>
  <c r="Y344" i="40" s="1"/>
  <c r="X78" i="46"/>
  <c r="Y78" i="46" s="1"/>
  <c r="X186" i="40"/>
  <c r="Y186" i="40" s="1"/>
  <c r="X74" i="46"/>
  <c r="Y74" i="46" s="1"/>
  <c r="X67" i="42"/>
  <c r="Y67" i="42" s="1"/>
  <c r="X494" i="40"/>
  <c r="Y494" i="40" s="1"/>
  <c r="X506" i="40"/>
  <c r="Y506" i="40" s="1"/>
  <c r="X47" i="74"/>
  <c r="Y47" i="74" s="1"/>
  <c r="X147" i="44"/>
  <c r="Y147" i="44" s="1"/>
  <c r="X235" i="40"/>
  <c r="Y235" i="40" s="1"/>
  <c r="X153" i="40"/>
  <c r="Y153" i="40" s="1"/>
  <c r="X246" i="40"/>
  <c r="Y246" i="40" s="1"/>
  <c r="X199" i="44"/>
  <c r="Y199" i="44" s="1"/>
  <c r="X443" i="40"/>
  <c r="Y443" i="40" s="1"/>
  <c r="X56" i="42"/>
  <c r="Y56" i="42" s="1"/>
  <c r="X190" i="40"/>
  <c r="Y190" i="40" s="1"/>
  <c r="X385" i="40"/>
  <c r="Y385" i="40" s="1"/>
  <c r="X149" i="44"/>
  <c r="Y149" i="44" s="1"/>
  <c r="X188" i="40"/>
  <c r="Y188" i="40" s="1"/>
  <c r="X426" i="40"/>
  <c r="Y426" i="40" s="1"/>
  <c r="X169" i="40"/>
  <c r="Y169" i="40" s="1"/>
  <c r="X408" i="40"/>
  <c r="Y408" i="40" s="1"/>
  <c r="X176" i="40"/>
  <c r="Y176" i="40" s="1"/>
  <c r="X37" i="74"/>
  <c r="Y37" i="74" s="1"/>
  <c r="X465" i="40"/>
  <c r="Y465" i="40" s="1"/>
  <c r="X304" i="40"/>
  <c r="Y304" i="40" s="1"/>
  <c r="X182" i="40"/>
  <c r="Y182" i="40" s="1"/>
  <c r="X18" i="52"/>
  <c r="Y18" i="52" s="1"/>
  <c r="X161" i="44"/>
  <c r="Y161" i="44" s="1"/>
  <c r="X154" i="44"/>
  <c r="Y154" i="44" s="1"/>
  <c r="X150" i="44"/>
  <c r="Y150" i="44" s="1"/>
  <c r="X213" i="40"/>
  <c r="Y213" i="40" s="1"/>
  <c r="X212" i="40"/>
  <c r="Y212" i="40" s="1"/>
  <c r="X305" i="40"/>
  <c r="Y305" i="40" s="1"/>
  <c r="X182" i="44"/>
  <c r="Y182" i="44" s="1"/>
  <c r="X91" i="42"/>
  <c r="Y91" i="42" s="1"/>
  <c r="X87" i="42"/>
  <c r="Y87" i="42" s="1"/>
  <c r="X98" i="42"/>
  <c r="Y98" i="42" s="1"/>
  <c r="X323" i="40"/>
  <c r="Y323" i="40" s="1"/>
  <c r="X131" i="40"/>
  <c r="Y131" i="40" s="1"/>
  <c r="X58" i="46"/>
  <c r="Y58" i="46" s="1"/>
  <c r="X460" i="40"/>
  <c r="Y460" i="40" s="1"/>
  <c r="X170" i="44"/>
  <c r="Y170" i="44" s="1"/>
  <c r="X412" i="40"/>
  <c r="Y412" i="40" s="1"/>
  <c r="X294" i="40"/>
  <c r="Y294" i="40" s="1"/>
  <c r="X179" i="44"/>
  <c r="Y179" i="44" s="1"/>
  <c r="X117" i="44"/>
  <c r="Y117" i="44" s="1"/>
  <c r="X186" i="44"/>
  <c r="Y186" i="44" s="1"/>
  <c r="X221" i="40"/>
  <c r="Y221" i="40" s="1"/>
  <c r="X20" i="44"/>
  <c r="Y20" i="44" s="1"/>
  <c r="X62" i="42"/>
  <c r="Y62" i="42" s="1"/>
  <c r="X477" i="40"/>
  <c r="Y477" i="40" s="1"/>
  <c r="X290" i="40"/>
  <c r="Y290" i="40" s="1"/>
  <c r="X495" i="40"/>
  <c r="Y495" i="40" s="1"/>
  <c r="X97" i="46"/>
  <c r="Y97" i="46" s="1"/>
  <c r="X109" i="44"/>
  <c r="Y109" i="44" s="1"/>
  <c r="X467" i="40"/>
  <c r="Y467" i="40" s="1"/>
  <c r="X146" i="40"/>
  <c r="Y146" i="40" s="1"/>
  <c r="X107" i="46"/>
  <c r="Y107" i="46" s="1"/>
  <c r="X394" i="40"/>
  <c r="Y394" i="40" s="1"/>
  <c r="X101" i="42"/>
  <c r="Y101" i="42" s="1"/>
  <c r="X38" i="74"/>
  <c r="Y38" i="74" s="1"/>
  <c r="X360" i="40"/>
  <c r="Y360" i="40" s="1"/>
  <c r="X61" i="42"/>
  <c r="Y61" i="42" s="1"/>
  <c r="X416" i="40"/>
  <c r="Y416" i="40" s="1"/>
  <c r="X56" i="46"/>
  <c r="Y56" i="46" s="1"/>
  <c r="X383" i="40"/>
  <c r="Y383" i="40" s="1"/>
  <c r="X352" i="40"/>
  <c r="Y352" i="40" s="1"/>
  <c r="X176" i="44"/>
  <c r="Y176" i="44" s="1"/>
  <c r="X172" i="40"/>
  <c r="Y172" i="40" s="1"/>
  <c r="X245" i="40"/>
  <c r="Y245" i="40" s="1"/>
  <c r="X302" i="40"/>
  <c r="Y302" i="40" s="1"/>
  <c r="X381" i="40"/>
  <c r="Y381" i="40" s="1"/>
  <c r="X67" i="46"/>
  <c r="Y67" i="46" s="1"/>
  <c r="X231" i="40"/>
  <c r="Y231" i="40" s="1"/>
  <c r="X155" i="40"/>
  <c r="Y155" i="40" s="1"/>
  <c r="X255" i="40"/>
  <c r="Y255" i="40" s="1"/>
  <c r="X479" i="40"/>
  <c r="Y479" i="40" s="1"/>
  <c r="X273" i="40"/>
  <c r="Y273" i="40" s="1"/>
  <c r="X358" i="40"/>
  <c r="Y358" i="40" s="1"/>
  <c r="X193" i="44"/>
  <c r="Y193" i="44" s="1"/>
  <c r="X291" i="40"/>
  <c r="Y291" i="40" s="1"/>
  <c r="X457" i="40"/>
  <c r="Y457" i="40" s="1"/>
  <c r="X183" i="40"/>
  <c r="Y183" i="40" s="1"/>
  <c r="X43" i="74"/>
  <c r="Y43" i="74" s="1"/>
  <c r="X211" i="40"/>
  <c r="Y211" i="40" s="1"/>
  <c r="X455" i="40"/>
  <c r="Y455" i="40" s="1"/>
  <c r="X299" i="40"/>
  <c r="Y299" i="40" s="1"/>
  <c r="X345" i="40"/>
  <c r="Y345" i="40" s="1"/>
  <c r="X297" i="40"/>
  <c r="Y297" i="40" s="1"/>
  <c r="X183" i="44"/>
  <c r="Y183" i="44" s="1"/>
  <c r="X111" i="40"/>
  <c r="Y111" i="40" s="1"/>
  <c r="X363" i="40"/>
  <c r="Y363" i="40" s="1"/>
  <c r="X190" i="44"/>
  <c r="Y190" i="44" s="1"/>
  <c r="X167" i="40"/>
  <c r="Y167" i="40" s="1"/>
  <c r="X192" i="44"/>
  <c r="Y192" i="44" s="1"/>
  <c r="X59" i="46"/>
  <c r="Y59" i="46" s="1"/>
  <c r="X104" i="40"/>
  <c r="Y104" i="40" s="1"/>
  <c r="X9" i="74"/>
  <c r="Y9" i="74" s="1"/>
  <c r="X156" i="44"/>
  <c r="Y156" i="44" s="1"/>
  <c r="X293" i="40"/>
  <c r="Y293" i="40" s="1"/>
  <c r="X472" i="40"/>
  <c r="Y472" i="40" s="1"/>
  <c r="X371" i="40"/>
  <c r="Y371" i="40" s="1"/>
  <c r="X25" i="74"/>
  <c r="Y25" i="74" s="1"/>
  <c r="X343" i="40"/>
  <c r="Y343" i="40" s="1"/>
  <c r="X83" i="46"/>
  <c r="Y83" i="46" s="1"/>
  <c r="X257" i="40"/>
  <c r="Y257" i="40" s="1"/>
  <c r="X155" i="44"/>
  <c r="Y155" i="44" s="1"/>
  <c r="X181" i="40"/>
  <c r="Y181" i="40" s="1"/>
  <c r="X364" i="40"/>
  <c r="Y364" i="40" s="1"/>
  <c r="X157" i="44"/>
  <c r="Y157" i="44" s="1"/>
  <c r="X351" i="40"/>
  <c r="Y351" i="40" s="1"/>
  <c r="X44" i="74"/>
  <c r="Y44" i="74" s="1"/>
  <c r="X327" i="40"/>
  <c r="Y327" i="40" s="1"/>
  <c r="X226" i="40"/>
  <c r="Y226" i="40" s="1"/>
  <c r="X39" i="50"/>
  <c r="Y39" i="50" s="1"/>
  <c r="X72" i="42"/>
  <c r="Y72" i="42" s="1"/>
  <c r="X57" i="42"/>
  <c r="Y57" i="42" s="1"/>
  <c r="X66" i="42"/>
  <c r="Y66" i="42" s="1"/>
  <c r="X137" i="44"/>
  <c r="Y137" i="44" s="1"/>
  <c r="X128" i="44"/>
  <c r="Y128" i="44" s="1"/>
  <c r="X96" i="46"/>
  <c r="Y96" i="46" s="1"/>
  <c r="X62" i="46"/>
  <c r="Y62" i="46" s="1"/>
  <c r="X444" i="40"/>
  <c r="Y444" i="40" s="1"/>
  <c r="X173" i="44"/>
  <c r="Y173" i="44" s="1"/>
  <c r="X77" i="46"/>
  <c r="Y77" i="46" s="1"/>
  <c r="X23" i="74"/>
  <c r="Y23" i="74" s="1"/>
  <c r="X66" i="46"/>
  <c r="Y66" i="46" s="1"/>
  <c r="X313" i="40"/>
  <c r="Y313" i="40" s="1"/>
  <c r="X19" i="74"/>
  <c r="Y19" i="74" s="1"/>
  <c r="X119" i="40"/>
  <c r="Y119" i="40" s="1"/>
  <c r="X446" i="40"/>
  <c r="Y446" i="40" s="1"/>
  <c r="X56" i="44"/>
  <c r="Y56" i="44" s="1"/>
  <c r="X158" i="40"/>
  <c r="Y158" i="40" s="1"/>
  <c r="X168" i="40"/>
  <c r="Y168" i="40" s="1"/>
  <c r="X339" i="40"/>
  <c r="Y339" i="40" s="1"/>
  <c r="X375" i="40"/>
  <c r="Y375" i="40" s="1"/>
  <c r="X120" i="40"/>
  <c r="Y120" i="40" s="1"/>
  <c r="X204" i="40"/>
  <c r="Y204" i="40" s="1"/>
  <c r="X188" i="44"/>
  <c r="Y188" i="44" s="1"/>
  <c r="X112" i="40"/>
  <c r="Y112" i="40" s="1"/>
  <c r="X208" i="40"/>
  <c r="Y208" i="40" s="1"/>
  <c r="X489" i="40"/>
  <c r="Y489" i="40" s="1"/>
  <c r="X283" i="40"/>
  <c r="Y283" i="40" s="1"/>
  <c r="X118" i="44"/>
  <c r="Y118" i="44" s="1"/>
  <c r="X389" i="40"/>
  <c r="Y389" i="40" s="1"/>
  <c r="X113" i="40"/>
  <c r="Y113" i="40" s="1"/>
  <c r="X85" i="46"/>
  <c r="Y85" i="46" s="1"/>
  <c r="X102" i="42"/>
  <c r="Y102" i="42" s="1"/>
  <c r="X301" i="40"/>
  <c r="Y301" i="40" s="1"/>
  <c r="X306" i="40"/>
  <c r="Y306" i="40" s="1"/>
  <c r="X456" i="40"/>
  <c r="Y456" i="40" s="1"/>
  <c r="X483" i="40"/>
  <c r="Y483" i="40" s="1"/>
  <c r="X143" i="44"/>
  <c r="Y143" i="44" s="1"/>
  <c r="X37" i="48"/>
  <c r="Y37" i="48" s="1"/>
  <c r="X281" i="40"/>
  <c r="Y281" i="40" s="1"/>
  <c r="X316" i="40"/>
  <c r="Y316" i="40" s="1"/>
  <c r="X309" i="40"/>
  <c r="Y309" i="40" s="1"/>
  <c r="X89" i="46"/>
  <c r="Y89" i="46" s="1"/>
  <c r="X36" i="46"/>
  <c r="Y36" i="46" s="1"/>
  <c r="X206" i="44"/>
  <c r="Y206" i="44" s="1"/>
  <c r="X177" i="40"/>
  <c r="Y177" i="40" s="1"/>
  <c r="X276" i="40"/>
  <c r="Y276" i="40" s="1"/>
  <c r="X307" i="40"/>
  <c r="Y307" i="40" s="1"/>
  <c r="X115" i="40"/>
  <c r="Y115" i="40" s="1"/>
  <c r="X340" i="40"/>
  <c r="Y340" i="40" s="1"/>
  <c r="X100" i="44"/>
  <c r="Y100" i="44" s="1"/>
  <c r="X31" i="74"/>
  <c r="Y31" i="74" s="1"/>
  <c r="X69" i="42"/>
  <c r="Y69" i="42" s="1"/>
  <c r="X61" i="46"/>
  <c r="Y61" i="46" s="1"/>
  <c r="X165" i="44"/>
  <c r="Y165" i="44" s="1"/>
  <c r="X13" i="74"/>
  <c r="Y13" i="74" s="1"/>
  <c r="X102" i="44"/>
  <c r="Y102" i="44" s="1"/>
  <c r="X101" i="44"/>
  <c r="Y101" i="44" s="1"/>
  <c r="X129" i="44"/>
  <c r="Y129" i="44" s="1"/>
  <c r="X418" i="40"/>
  <c r="Y418" i="40" s="1"/>
  <c r="X379" i="40"/>
  <c r="Y379" i="40" s="1"/>
  <c r="X475" i="40"/>
  <c r="Y475" i="40" s="1"/>
  <c r="X17" i="48"/>
  <c r="Y17" i="48" s="1"/>
  <c r="X486" i="40"/>
  <c r="Y486" i="40" s="1"/>
  <c r="X468" i="40"/>
  <c r="Y468" i="40" s="1"/>
  <c r="X65" i="42"/>
  <c r="Y65" i="42" s="1"/>
  <c r="X146" i="44"/>
  <c r="Y146" i="44" s="1"/>
  <c r="X127" i="40"/>
  <c r="Y127" i="40" s="1"/>
  <c r="X22" i="48"/>
  <c r="Y22" i="48" s="1"/>
  <c r="X253" i="40"/>
  <c r="Y253" i="40" s="1"/>
  <c r="X55" i="42"/>
  <c r="Y55" i="42" s="1"/>
  <c r="X432" i="40"/>
  <c r="Y432" i="40" s="1"/>
  <c r="X200" i="44"/>
  <c r="Y200" i="44" s="1"/>
  <c r="X80" i="42"/>
  <c r="Y80" i="42" s="1"/>
  <c r="X89" i="42"/>
  <c r="Y89" i="42" s="1"/>
  <c r="X131" i="44"/>
  <c r="Y131" i="44" s="1"/>
  <c r="X122" i="44"/>
  <c r="Y122" i="44" s="1"/>
  <c r="X52" i="46"/>
  <c r="Y52" i="46" s="1"/>
  <c r="X452" i="40"/>
  <c r="Y452" i="40" s="1"/>
  <c r="X430" i="40"/>
  <c r="Y430" i="40" s="1"/>
  <c r="X449" i="40"/>
  <c r="Y449" i="40" s="1"/>
  <c r="X99" i="46"/>
  <c r="Y99" i="46" s="1"/>
  <c r="X44" i="44"/>
  <c r="Y44" i="44" s="1"/>
  <c r="X71" i="40"/>
  <c r="Y71" i="40" s="1"/>
  <c r="X103" i="44"/>
  <c r="Y103" i="44" s="1"/>
  <c r="X37" i="44"/>
  <c r="Y37" i="44" s="1"/>
  <c r="X91" i="40"/>
  <c r="Y91" i="40" s="1"/>
  <c r="X361" i="40"/>
  <c r="Y361" i="40" s="1"/>
  <c r="X191" i="44"/>
  <c r="Y191" i="44" s="1"/>
  <c r="X197" i="44"/>
  <c r="Y197" i="44" s="1"/>
  <c r="X177" i="44"/>
  <c r="Y177" i="44" s="1"/>
  <c r="X134" i="44"/>
  <c r="Y134" i="44" s="1"/>
  <c r="X288" i="40"/>
  <c r="Y288" i="40" s="1"/>
  <c r="X250" i="40"/>
  <c r="Y250" i="40" s="1"/>
  <c r="X431" i="40"/>
  <c r="Y431" i="40" s="1"/>
  <c r="X174" i="40"/>
  <c r="Y174" i="40" s="1"/>
  <c r="X329" i="40"/>
  <c r="Y329" i="40" s="1"/>
  <c r="X57" i="44"/>
  <c r="Y57" i="44" s="1"/>
  <c r="X84" i="40"/>
  <c r="Y84" i="40" s="1"/>
  <c r="X96" i="40"/>
  <c r="Y96" i="40" s="1"/>
  <c r="X18" i="48"/>
  <c r="Y18" i="48" s="1"/>
  <c r="X23" i="50"/>
  <c r="Y23" i="50" s="1"/>
  <c r="X90" i="44"/>
  <c r="Y90" i="44" s="1"/>
  <c r="X46" i="42"/>
  <c r="Y46" i="42" s="1"/>
  <c r="X13" i="48"/>
  <c r="Y13" i="48" s="1"/>
  <c r="X406" i="40"/>
  <c r="Y406" i="40" s="1"/>
  <c r="X270" i="40"/>
  <c r="Y270" i="40" s="1"/>
  <c r="X124" i="40"/>
  <c r="Y124" i="40" s="1"/>
  <c r="X184" i="40"/>
  <c r="Y184" i="40" s="1"/>
  <c r="X470" i="40"/>
  <c r="Y470" i="40" s="1"/>
  <c r="X413" i="40"/>
  <c r="Y413" i="40" s="1"/>
  <c r="X224" i="40"/>
  <c r="Y224" i="40" s="1"/>
  <c r="X237" i="40"/>
  <c r="Y237" i="40" s="1"/>
  <c r="X185" i="44"/>
  <c r="Y185" i="44" s="1"/>
  <c r="X11" i="74"/>
  <c r="Y11" i="74" s="1"/>
  <c r="X162" i="40"/>
  <c r="Y162" i="40" s="1"/>
  <c r="X392" i="40"/>
  <c r="Y392" i="40" s="1"/>
  <c r="X474" i="40"/>
  <c r="Y474" i="40" s="1"/>
  <c r="X44" i="52"/>
  <c r="Y44" i="52" s="1"/>
  <c r="X63" i="44"/>
  <c r="Y63" i="44" s="1"/>
  <c r="X87" i="40"/>
  <c r="Y87" i="40" s="1"/>
  <c r="X21" i="74"/>
  <c r="Y21" i="74" s="1"/>
  <c r="X12" i="40"/>
  <c r="Y12" i="40" s="1"/>
  <c r="X47" i="40"/>
  <c r="Y47" i="40" s="1"/>
  <c r="X27" i="44"/>
  <c r="Y27" i="44" s="1"/>
  <c r="X259" i="40"/>
  <c r="Y259" i="40" s="1"/>
  <c r="X64" i="42"/>
  <c r="Y64" i="42" s="1"/>
  <c r="X225" i="40"/>
  <c r="Y225" i="40" s="1"/>
  <c r="X92" i="46"/>
  <c r="Y92" i="46" s="1"/>
  <c r="X115" i="44"/>
  <c r="Y115" i="44" s="1"/>
  <c r="X234" i="40"/>
  <c r="Y234" i="40" s="1"/>
  <c r="X144" i="40"/>
  <c r="Y144" i="40" s="1"/>
  <c r="X241" i="40"/>
  <c r="Y241" i="40" s="1"/>
  <c r="X30" i="74"/>
  <c r="Y30" i="74" s="1"/>
  <c r="X145" i="44"/>
  <c r="Y145" i="44" s="1"/>
  <c r="X198" i="40"/>
  <c r="Y198" i="40" s="1"/>
  <c r="X318" i="40"/>
  <c r="Y318" i="40" s="1"/>
  <c r="X87" i="46"/>
  <c r="Y87" i="46" s="1"/>
  <c r="X207" i="44"/>
  <c r="Y207" i="44" s="1"/>
  <c r="X258" i="40"/>
  <c r="Y258" i="40" s="1"/>
  <c r="X442" i="40"/>
  <c r="Y442" i="40" s="1"/>
  <c r="X126" i="40"/>
  <c r="Y126" i="40" s="1"/>
  <c r="X104" i="46"/>
  <c r="Y104" i="46" s="1"/>
  <c r="X75" i="42"/>
  <c r="Y75" i="42" s="1"/>
  <c r="X466" i="40"/>
  <c r="Y466" i="40" s="1"/>
  <c r="X409" i="40"/>
  <c r="Y409" i="40" s="1"/>
  <c r="X26" i="74"/>
  <c r="Y26" i="74" s="1"/>
  <c r="X140" i="44"/>
  <c r="Y140" i="44" s="1"/>
  <c r="X275" i="40"/>
  <c r="Y275" i="40" s="1"/>
  <c r="X106" i="40"/>
  <c r="Y106" i="40" s="1"/>
  <c r="X110" i="40"/>
  <c r="Y110" i="40" s="1"/>
  <c r="X22" i="74"/>
  <c r="Y22" i="74" s="1"/>
  <c r="X242" i="40"/>
  <c r="Y242" i="40" s="1"/>
  <c r="X347" i="40"/>
  <c r="Y347" i="40" s="1"/>
  <c r="X36" i="74"/>
  <c r="Y36" i="74" s="1"/>
  <c r="X135" i="40"/>
  <c r="Y135" i="40" s="1"/>
  <c r="X441" i="40"/>
  <c r="Y441" i="40" s="1"/>
  <c r="X397" i="40"/>
  <c r="Y397" i="40" s="1"/>
  <c r="X49" i="40"/>
  <c r="Y49" i="40" s="1"/>
  <c r="X19" i="40"/>
  <c r="Y19" i="40" s="1"/>
  <c r="X29" i="50"/>
  <c r="Y29" i="50" s="1"/>
  <c r="X35" i="50"/>
  <c r="Y35" i="50" s="1"/>
  <c r="X15" i="44"/>
  <c r="Y15" i="44" s="1"/>
  <c r="X45" i="40"/>
  <c r="Y45" i="40" s="1"/>
  <c r="X148" i="40"/>
  <c r="Y148" i="40" s="1"/>
  <c r="X79" i="46"/>
  <c r="Y79" i="46" s="1"/>
  <c r="X216" i="40"/>
  <c r="Y216" i="40" s="1"/>
  <c r="X367" i="40"/>
  <c r="Y367" i="40" s="1"/>
  <c r="X438" i="40"/>
  <c r="Y438" i="40" s="1"/>
  <c r="X415" i="40"/>
  <c r="Y415" i="40" s="1"/>
  <c r="X35" i="74"/>
  <c r="Y35" i="74" s="1"/>
  <c r="X205" i="44"/>
  <c r="Y205" i="44" s="1"/>
  <c r="X199" i="40"/>
  <c r="Y199" i="40" s="1"/>
  <c r="X400" i="40"/>
  <c r="Y400" i="40" s="1"/>
  <c r="X478" i="40"/>
  <c r="Y478" i="40" s="1"/>
  <c r="X417" i="40"/>
  <c r="Y417" i="40" s="1"/>
  <c r="X448" i="40"/>
  <c r="Y448" i="40" s="1"/>
  <c r="X500" i="40"/>
  <c r="Y500" i="40" s="1"/>
  <c r="X160" i="40"/>
  <c r="Y160" i="40" s="1"/>
  <c r="X69" i="46"/>
  <c r="Y69" i="46" s="1"/>
  <c r="X63" i="42"/>
  <c r="Y63" i="42" s="1"/>
  <c r="X298" i="40"/>
  <c r="Y298" i="40" s="1"/>
  <c r="X485" i="40"/>
  <c r="Y485" i="40" s="1"/>
  <c r="X484" i="40"/>
  <c r="Y484" i="40" s="1"/>
  <c r="X388" i="40"/>
  <c r="Y388" i="40" s="1"/>
  <c r="X437" i="40"/>
  <c r="Y437" i="40" s="1"/>
  <c r="X469" i="40"/>
  <c r="Y469" i="40" s="1"/>
  <c r="X143" i="40"/>
  <c r="Y143" i="40" s="1"/>
  <c r="X50" i="46"/>
  <c r="Y50" i="46" s="1"/>
  <c r="X77" i="42"/>
  <c r="Y77" i="42" s="1"/>
  <c r="X337" i="40"/>
  <c r="Y337" i="40" s="1"/>
  <c r="X368" i="40"/>
  <c r="Y368" i="40" s="1"/>
  <c r="X163" i="40"/>
  <c r="Y163" i="40" s="1"/>
  <c r="X419" i="40"/>
  <c r="Y419" i="40" s="1"/>
  <c r="X491" i="40"/>
  <c r="Y491" i="40" s="1"/>
  <c r="X162" i="44"/>
  <c r="Y162" i="44" s="1"/>
  <c r="X117" i="40"/>
  <c r="Y117" i="40" s="1"/>
  <c r="X9" i="46"/>
  <c r="Y9" i="46" s="1"/>
  <c r="X39" i="74"/>
  <c r="Y39" i="74" s="1"/>
  <c r="X17" i="40"/>
  <c r="Y17" i="40" s="1"/>
  <c r="X13" i="52"/>
  <c r="Y13" i="52" s="1"/>
  <c r="X9" i="48"/>
  <c r="Y9" i="48" s="1"/>
  <c r="X74" i="40"/>
  <c r="Y74" i="40" s="1"/>
  <c r="X289" i="40"/>
  <c r="Y289" i="40" s="1"/>
  <c r="X436" i="40"/>
  <c r="Y436" i="40" s="1"/>
  <c r="X86" i="42"/>
  <c r="Y86" i="42" s="1"/>
  <c r="X410" i="40"/>
  <c r="Y410" i="40" s="1"/>
  <c r="X19" i="44"/>
  <c r="Y19" i="44" s="1"/>
  <c r="X12" i="44"/>
  <c r="Y12" i="44" s="1"/>
  <c r="X33" i="40"/>
  <c r="Y33" i="40" s="1"/>
  <c r="X31" i="52"/>
  <c r="Y31" i="52" s="1"/>
  <c r="X44" i="48"/>
  <c r="Y44" i="48" s="1"/>
  <c r="X11" i="48"/>
  <c r="Y11" i="48" s="1"/>
  <c r="X9" i="42"/>
  <c r="Y9" i="42" s="1"/>
  <c r="X15" i="50"/>
  <c r="Y15" i="50" s="1"/>
  <c r="X9" i="40"/>
  <c r="Y9" i="40" s="1"/>
  <c r="X402" i="40"/>
  <c r="Y402" i="40" s="1"/>
  <c r="X63" i="46"/>
  <c r="Y63" i="46" s="1"/>
  <c r="X70" i="46"/>
  <c r="Y70" i="46" s="1"/>
  <c r="X76" i="46"/>
  <c r="Y76" i="46" s="1"/>
  <c r="X229" i="40"/>
  <c r="Y229" i="40" s="1"/>
  <c r="X373" i="40"/>
  <c r="Y373" i="40" s="1"/>
  <c r="X39" i="46"/>
  <c r="Y39" i="46" s="1"/>
  <c r="X41" i="74"/>
  <c r="Y41" i="74" s="1"/>
  <c r="X31" i="46"/>
  <c r="Y31" i="46" s="1"/>
  <c r="X37" i="50"/>
  <c r="Y37" i="50" s="1"/>
  <c r="X84" i="46"/>
  <c r="Y84" i="46" s="1"/>
  <c r="X40" i="50"/>
  <c r="Y40" i="50" s="1"/>
  <c r="X29" i="46"/>
  <c r="Y29" i="46" s="1"/>
  <c r="X334" i="40"/>
  <c r="Y334" i="40" s="1"/>
  <c r="X92" i="44"/>
  <c r="Y92" i="44" s="1"/>
  <c r="X341" i="40"/>
  <c r="Y341" i="40" s="1"/>
  <c r="X425" i="40"/>
  <c r="Y425" i="40" s="1"/>
  <c r="X496" i="40"/>
  <c r="Y496" i="40" s="1"/>
  <c r="X256" i="40"/>
  <c r="Y256" i="40" s="1"/>
  <c r="X222" i="40"/>
  <c r="Y222" i="40" s="1"/>
  <c r="X178" i="44"/>
  <c r="Y178" i="44" s="1"/>
  <c r="X74" i="42"/>
  <c r="Y74" i="42" s="1"/>
  <c r="X295" i="40"/>
  <c r="Y295" i="40" s="1"/>
  <c r="X499" i="40"/>
  <c r="Y499" i="40" s="1"/>
  <c r="X453" i="40"/>
  <c r="Y453" i="40" s="1"/>
  <c r="X25" i="42"/>
  <c r="Y25" i="42" s="1"/>
  <c r="X80" i="46"/>
  <c r="Y80" i="46" s="1"/>
  <c r="X76" i="40"/>
  <c r="Y76" i="40" s="1"/>
  <c r="X19" i="42"/>
  <c r="Y19" i="42" s="1"/>
  <c r="X42" i="52"/>
  <c r="Y42" i="52" s="1"/>
  <c r="X40" i="48"/>
  <c r="Y40" i="48" s="1"/>
  <c r="X81" i="40"/>
  <c r="Y81" i="40" s="1"/>
  <c r="X42" i="42"/>
  <c r="Y42" i="42" s="1"/>
  <c r="X82" i="42"/>
  <c r="Y82" i="42" s="1"/>
  <c r="X22" i="44"/>
  <c r="Y22" i="44" s="1"/>
  <c r="X48" i="40"/>
  <c r="Y48" i="40" s="1"/>
  <c r="X18" i="42"/>
  <c r="Y18" i="42" s="1"/>
  <c r="X40" i="40"/>
  <c r="Y40" i="40" s="1"/>
  <c r="X40" i="44"/>
  <c r="Y40" i="44" s="1"/>
  <c r="X508" i="40"/>
  <c r="Y508" i="40" s="1"/>
  <c r="X79" i="40"/>
  <c r="Y79" i="40" s="1"/>
  <c r="X96" i="44"/>
  <c r="Y96" i="44" s="1"/>
  <c r="X172" i="44"/>
  <c r="Y172" i="44" s="1"/>
  <c r="X504" i="40"/>
  <c r="Y504" i="40" s="1"/>
  <c r="X96" i="42"/>
  <c r="Y96" i="42" s="1"/>
  <c r="X207" i="40"/>
  <c r="Y207" i="40" s="1"/>
  <c r="X106" i="42"/>
  <c r="Y106" i="42" s="1"/>
  <c r="X380" i="40"/>
  <c r="Y380" i="40" s="1"/>
  <c r="X359" i="40"/>
  <c r="Y359" i="40" s="1"/>
  <c r="X16" i="74"/>
  <c r="Y16" i="74" s="1"/>
  <c r="X202" i="44"/>
  <c r="Y202" i="44" s="1"/>
  <c r="X184" i="44"/>
  <c r="Y184" i="44" s="1"/>
  <c r="X151" i="44"/>
  <c r="Y151" i="44" s="1"/>
  <c r="X59" i="44"/>
  <c r="Y59" i="44" s="1"/>
  <c r="X16" i="52"/>
  <c r="Y16" i="52" s="1"/>
  <c r="X47" i="48"/>
  <c r="Y47" i="48" s="1"/>
  <c r="X56" i="40"/>
  <c r="Y56" i="40" s="1"/>
  <c r="X30" i="40"/>
  <c r="Y30" i="40" s="1"/>
  <c r="X325" i="40"/>
  <c r="Y325" i="40" s="1"/>
  <c r="X50" i="44"/>
  <c r="Y50" i="44" s="1"/>
  <c r="X35" i="44"/>
  <c r="Y35" i="44" s="1"/>
  <c r="X23" i="48"/>
  <c r="Y23" i="48" s="1"/>
  <c r="X12" i="46"/>
  <c r="Y12" i="46" s="1"/>
  <c r="X30" i="44"/>
  <c r="Y30" i="44" s="1"/>
  <c r="X62" i="40"/>
  <c r="Y62" i="40" s="1"/>
  <c r="X32" i="74"/>
  <c r="Y32" i="74" s="1"/>
  <c r="X99" i="44"/>
  <c r="Y99" i="44" s="1"/>
  <c r="X232" i="40"/>
  <c r="Y232" i="40" s="1"/>
  <c r="X38" i="48"/>
  <c r="Y38" i="48" s="1"/>
  <c r="X463" i="40"/>
  <c r="Y463" i="40" s="1"/>
  <c r="X202" i="40"/>
  <c r="Y202" i="40" s="1"/>
  <c r="X88" i="44"/>
  <c r="Y88" i="44" s="1"/>
  <c r="X44" i="42"/>
  <c r="Y44" i="42" s="1"/>
  <c r="X29" i="44"/>
  <c r="Y29" i="44" s="1"/>
  <c r="X209" i="40"/>
  <c r="Y209" i="40" s="1"/>
  <c r="X107" i="44"/>
  <c r="Y107" i="44" s="1"/>
  <c r="X8" i="42"/>
  <c r="Y8" i="42" s="1"/>
  <c r="X106" i="44"/>
  <c r="Y106" i="44" s="1"/>
  <c r="X26" i="50"/>
  <c r="Y26" i="50" s="1"/>
  <c r="X68" i="40"/>
  <c r="Y68" i="40" s="1"/>
  <c r="X374" i="40"/>
  <c r="Y374" i="40" s="1"/>
  <c r="X11" i="52"/>
  <c r="Y11" i="52" s="1"/>
  <c r="X328" i="40"/>
  <c r="Y328" i="40" s="1"/>
  <c r="X29" i="42"/>
  <c r="Y29" i="42" s="1"/>
  <c r="X8" i="50"/>
  <c r="Y8" i="50" s="1"/>
  <c r="X43" i="48"/>
  <c r="Y43" i="48" s="1"/>
  <c r="X41" i="44"/>
  <c r="Y41" i="44" s="1"/>
  <c r="X349" i="40"/>
  <c r="Y349" i="40" s="1"/>
  <c r="X42" i="46"/>
  <c r="Y42" i="46" s="1"/>
  <c r="X16" i="48"/>
  <c r="Y16" i="48" s="1"/>
  <c r="X54" i="40"/>
  <c r="Y54" i="40" s="1"/>
  <c r="X17" i="50"/>
  <c r="Y17" i="50" s="1"/>
  <c r="X105" i="42"/>
  <c r="Y105" i="42" s="1"/>
  <c r="X35" i="40"/>
  <c r="Y35" i="40" s="1"/>
  <c r="X52" i="40"/>
  <c r="Y52" i="40" s="1"/>
  <c r="X42" i="44"/>
  <c r="Y42" i="44" s="1"/>
  <c r="X20" i="48"/>
  <c r="Y20" i="48" s="1"/>
  <c r="X44" i="50"/>
  <c r="Y44" i="50" s="1"/>
  <c r="X37" i="46"/>
  <c r="Y37" i="46" s="1"/>
  <c r="X210" i="40"/>
  <c r="Y210" i="40" s="1"/>
  <c r="X83" i="40"/>
  <c r="Y83" i="40" s="1"/>
  <c r="X43" i="44"/>
  <c r="Y43" i="44" s="1"/>
  <c r="X104" i="44"/>
  <c r="Y104" i="44" s="1"/>
  <c r="X14" i="50"/>
  <c r="Y14" i="50" s="1"/>
  <c r="X27" i="48"/>
  <c r="Y27" i="48" s="1"/>
  <c r="X324" i="40"/>
  <c r="Y324" i="40" s="1"/>
  <c r="X435" i="40"/>
  <c r="Y435" i="40" s="1"/>
  <c r="X75" i="44"/>
  <c r="Y75" i="44" s="1"/>
  <c r="X48" i="48"/>
  <c r="Y48" i="48" s="1"/>
  <c r="X37" i="42"/>
  <c r="Y37" i="42" s="1"/>
  <c r="X16" i="40"/>
  <c r="Y16" i="40" s="1"/>
  <c r="X13" i="44"/>
  <c r="Y13" i="44" s="1"/>
  <c r="X434" i="40"/>
  <c r="Y434" i="40" s="1"/>
  <c r="X38" i="40"/>
  <c r="Y38" i="40" s="1"/>
  <c r="X45" i="44"/>
  <c r="Y45" i="44" s="1"/>
  <c r="X34" i="46"/>
  <c r="Y34" i="46" s="1"/>
  <c r="X32" i="46"/>
  <c r="Y32" i="46" s="1"/>
  <c r="X11" i="46"/>
  <c r="Y11" i="46" s="1"/>
  <c r="X21" i="40"/>
  <c r="Y21" i="40" s="1"/>
  <c r="X69" i="40"/>
  <c r="Y69" i="40" s="1"/>
  <c r="X17" i="46"/>
  <c r="Y17" i="46" s="1"/>
  <c r="X30" i="42"/>
  <c r="Y30" i="42" s="1"/>
  <c r="X57" i="40"/>
  <c r="Y57" i="40" s="1"/>
  <c r="X35" i="46"/>
  <c r="Y35" i="46" s="1"/>
  <c r="X38" i="50"/>
  <c r="Y38" i="50" s="1"/>
  <c r="X14" i="42"/>
  <c r="Y14" i="42" s="1"/>
  <c r="X41" i="42"/>
  <c r="Y41" i="42" s="1"/>
  <c r="X33" i="74"/>
  <c r="Y33" i="74" s="1"/>
  <c r="X24" i="44"/>
  <c r="Y24" i="44" s="1"/>
  <c r="X80" i="44"/>
  <c r="Y80" i="44" s="1"/>
  <c r="X24" i="52"/>
  <c r="Y24" i="52" s="1"/>
  <c r="X18" i="44"/>
  <c r="Y18" i="44" s="1"/>
  <c r="X97" i="40"/>
  <c r="Y97" i="40" s="1"/>
  <c r="X45" i="74"/>
  <c r="Y45" i="74" s="1"/>
  <c r="X44" i="46"/>
  <c r="Y44" i="46" s="1"/>
  <c r="X81" i="46"/>
  <c r="Y81" i="46" s="1"/>
  <c r="X83" i="42"/>
  <c r="Y83" i="42" s="1"/>
  <c r="X35" i="48"/>
  <c r="Y35" i="48" s="1"/>
  <c r="X33" i="46"/>
  <c r="Y33" i="46" s="1"/>
  <c r="X36" i="52"/>
  <c r="Y36" i="52" s="1"/>
  <c r="X13" i="46"/>
  <c r="Y13" i="46" s="1"/>
  <c r="X61" i="40"/>
  <c r="Y61" i="40" s="1"/>
  <c r="X28" i="40"/>
  <c r="Y28" i="40" s="1"/>
  <c r="X84" i="44"/>
  <c r="Y84" i="44" s="1"/>
  <c r="X43" i="42"/>
  <c r="Y43" i="42" s="1"/>
  <c r="X34" i="52"/>
  <c r="Y34" i="52" s="1"/>
  <c r="X15" i="42"/>
  <c r="Y15" i="42" s="1"/>
  <c r="X34" i="44"/>
  <c r="Y34" i="44" s="1"/>
  <c r="X87" i="44"/>
  <c r="Y87" i="44" s="1"/>
  <c r="X78" i="40"/>
  <c r="Y78" i="40" s="1"/>
  <c r="X36" i="40"/>
  <c r="Y36" i="40" s="1"/>
  <c r="X33" i="50"/>
  <c r="Y33" i="50" s="1"/>
  <c r="X26" i="52"/>
  <c r="Y26" i="52" s="1"/>
  <c r="X13" i="42"/>
  <c r="Y13" i="42" s="1"/>
  <c r="X42" i="40"/>
  <c r="Y42" i="40" s="1"/>
  <c r="X26" i="40"/>
  <c r="Y26" i="40" s="1"/>
  <c r="X36" i="50"/>
  <c r="Y36" i="50" s="1"/>
  <c r="X30" i="52"/>
  <c r="Y30" i="52" s="1"/>
  <c r="X53" i="44"/>
  <c r="Y53" i="44" s="1"/>
  <c r="X38" i="42"/>
  <c r="Y38" i="42" s="1"/>
  <c r="X370" i="40"/>
  <c r="Y370" i="40" s="1"/>
  <c r="X72" i="40"/>
  <c r="Y72" i="40" s="1"/>
  <c r="X19" i="46"/>
  <c r="Y19" i="46" s="1"/>
  <c r="X208" i="44"/>
  <c r="Y208" i="44" s="1"/>
  <c r="X50" i="40"/>
  <c r="Y50" i="40" s="1"/>
  <c r="X33" i="52"/>
  <c r="Y33" i="52" s="1"/>
  <c r="X14" i="52"/>
  <c r="Y14" i="52" s="1"/>
  <c r="X75" i="40"/>
  <c r="Y75" i="40" s="1"/>
  <c r="X20" i="46"/>
  <c r="Y20" i="46" s="1"/>
  <c r="X48" i="50"/>
  <c r="Y48" i="50" s="1"/>
  <c r="X15" i="74"/>
  <c r="Y15" i="74" s="1"/>
  <c r="X14" i="44"/>
  <c r="Y14" i="44" s="1"/>
  <c r="X85" i="40"/>
  <c r="Y85" i="40" s="1"/>
  <c r="X130" i="44"/>
  <c r="Y130" i="44" s="1"/>
  <c r="X23" i="52"/>
  <c r="Y23" i="52" s="1"/>
  <c r="X83" i="44"/>
  <c r="Y83" i="44" s="1"/>
  <c r="X42" i="50"/>
  <c r="Y42" i="50" s="1"/>
  <c r="X24" i="48"/>
  <c r="Y24" i="48" s="1"/>
  <c r="X12" i="52"/>
  <c r="Y12" i="52" s="1"/>
  <c r="X310" i="40"/>
  <c r="Y310" i="40" s="1"/>
  <c r="X51" i="44"/>
  <c r="Y51" i="44" s="1"/>
  <c r="X86" i="44"/>
  <c r="Y86" i="44" s="1"/>
  <c r="X20" i="42"/>
  <c r="Y20" i="42" s="1"/>
  <c r="X70" i="44"/>
  <c r="Y70" i="44" s="1"/>
  <c r="X18" i="40"/>
  <c r="Y18" i="40" s="1"/>
  <c r="X22" i="42"/>
  <c r="Y22" i="42" s="1"/>
  <c r="X11" i="50"/>
  <c r="Y11" i="50" s="1"/>
  <c r="X51" i="40"/>
  <c r="Y51" i="40" s="1"/>
  <c r="X326" i="40"/>
  <c r="Y326" i="40" s="1"/>
  <c r="X10" i="40"/>
  <c r="Y10" i="40" s="1"/>
  <c r="X266" i="40"/>
  <c r="Y266" i="40" s="1"/>
  <c r="X68" i="44"/>
  <c r="Y68" i="44" s="1"/>
  <c r="X92" i="40"/>
  <c r="Y92" i="40" s="1"/>
  <c r="X17" i="42"/>
  <c r="Y17" i="42" s="1"/>
  <c r="X45" i="52"/>
  <c r="Y45" i="52" s="1"/>
  <c r="X64" i="40"/>
  <c r="Y64" i="40" s="1"/>
  <c r="X10" i="44"/>
  <c r="Y10" i="44" s="1"/>
  <c r="X34" i="50"/>
  <c r="Y34" i="50" s="1"/>
  <c r="X27" i="74"/>
  <c r="Y27" i="74" s="1"/>
  <c r="X81" i="44"/>
  <c r="Y81" i="44" s="1"/>
  <c r="X60" i="40"/>
  <c r="Y60" i="40" s="1"/>
  <c r="X32" i="48"/>
  <c r="Y32" i="48" s="1"/>
  <c r="X62" i="44"/>
  <c r="Y62" i="44" s="1"/>
  <c r="X24" i="46"/>
  <c r="Y24" i="46" s="1"/>
  <c r="X40" i="42"/>
  <c r="Y40" i="42" s="1"/>
  <c r="X28" i="74"/>
  <c r="Y28" i="74" s="1"/>
  <c r="X65" i="44"/>
  <c r="Y65" i="44" s="1"/>
  <c r="X97" i="44"/>
  <c r="Y97" i="44" s="1"/>
  <c r="X46" i="44"/>
  <c r="Y46" i="44" s="1"/>
  <c r="X407" i="40"/>
  <c r="Y407" i="40" s="1"/>
  <c r="X10" i="48"/>
  <c r="Y10" i="48" s="1"/>
  <c r="X91" i="44"/>
  <c r="Y91" i="44" s="1"/>
  <c r="X80" i="40"/>
  <c r="Y80" i="40" s="1"/>
  <c r="X22" i="46"/>
  <c r="Y22" i="46" s="1"/>
  <c r="X47" i="52"/>
  <c r="Y47" i="52" s="1"/>
  <c r="X8" i="48"/>
  <c r="X12" i="50"/>
  <c r="Y12" i="50" s="1"/>
  <c r="X47" i="46"/>
  <c r="Y47" i="46" s="1"/>
  <c r="X24" i="42"/>
  <c r="Y24" i="42" s="1"/>
  <c r="X93" i="40"/>
  <c r="Y93" i="40" s="1"/>
  <c r="X33" i="48"/>
  <c r="Y33" i="48" s="1"/>
  <c r="X421" i="40"/>
  <c r="Y421" i="40" s="1"/>
  <c r="X48" i="44"/>
  <c r="Y48" i="44" s="1"/>
  <c r="X70" i="40"/>
  <c r="Y70" i="40" s="1"/>
  <c r="X45" i="46"/>
  <c r="Y45" i="46" s="1"/>
  <c r="X58" i="40"/>
  <c r="Y58" i="40" s="1"/>
  <c r="X48" i="52"/>
  <c r="Y48" i="52" s="1"/>
  <c r="X21" i="50"/>
  <c r="Y21" i="50" s="1"/>
  <c r="X94" i="40"/>
  <c r="Y94" i="40" s="1"/>
  <c r="X73" i="40"/>
  <c r="Y73" i="40" s="1"/>
  <c r="X90" i="40"/>
  <c r="Y90" i="40" s="1"/>
  <c r="X66" i="40"/>
  <c r="Y66" i="40" s="1"/>
  <c r="X170" i="40"/>
  <c r="Y170" i="40" s="1"/>
  <c r="X9" i="50"/>
  <c r="Y9" i="50" s="1"/>
  <c r="X27" i="50"/>
  <c r="Y27" i="50" s="1"/>
  <c r="X8" i="52"/>
  <c r="Y8" i="52" s="1"/>
  <c r="X54" i="44"/>
  <c r="Y54" i="44" s="1"/>
  <c r="X14" i="40"/>
  <c r="Y14" i="40" s="1"/>
  <c r="X8" i="44"/>
  <c r="Y8" i="44" s="1"/>
  <c r="X78" i="44"/>
  <c r="Y78" i="44" s="1"/>
  <c r="X45" i="48"/>
  <c r="Y45" i="48" s="1"/>
  <c r="X47" i="42"/>
  <c r="Y47" i="42" s="1"/>
  <c r="X58" i="44"/>
  <c r="Y58" i="44" s="1"/>
  <c r="X47" i="50"/>
  <c r="Y47" i="50" s="1"/>
  <c r="X22" i="50"/>
  <c r="Y22" i="50" s="1"/>
  <c r="X46" i="74"/>
  <c r="Y46" i="74" s="1"/>
  <c r="X10" i="50"/>
  <c r="Y10" i="50" s="1"/>
  <c r="X21" i="44"/>
  <c r="Y21" i="44" s="1"/>
  <c r="X86" i="40"/>
  <c r="Y86" i="40" s="1"/>
  <c r="X52" i="44"/>
  <c r="Y52" i="44" s="1"/>
  <c r="X44" i="40"/>
  <c r="Y44" i="40" s="1"/>
  <c r="X21" i="52"/>
  <c r="Y21" i="52" s="1"/>
  <c r="X37" i="52"/>
  <c r="Y37" i="52" s="1"/>
  <c r="X69" i="44"/>
  <c r="Y69" i="44" s="1"/>
  <c r="X26" i="44"/>
  <c r="Y26" i="44" s="1"/>
  <c r="X63" i="40"/>
  <c r="Y63" i="40" s="1"/>
  <c r="X169" i="44"/>
  <c r="Y169" i="44" s="1"/>
  <c r="X30" i="46"/>
  <c r="Y30" i="46" s="1"/>
  <c r="X10" i="52"/>
  <c r="Y10" i="52" s="1"/>
  <c r="X20" i="40"/>
  <c r="Y20" i="40" s="1"/>
  <c r="X100" i="40"/>
  <c r="Y100" i="40" s="1"/>
  <c r="X45" i="42"/>
  <c r="Y45" i="42" s="1"/>
  <c r="X17" i="44"/>
  <c r="Y17" i="44" s="1"/>
  <c r="X31" i="50"/>
  <c r="Y31" i="50" s="1"/>
  <c r="X98" i="44"/>
  <c r="Y98" i="44" s="1"/>
  <c r="X29" i="74"/>
  <c r="Y29" i="74" s="1"/>
  <c r="X8" i="46"/>
  <c r="Y8" i="46" s="1"/>
  <c r="X71" i="44"/>
  <c r="Y71" i="44" s="1"/>
  <c r="X53" i="40"/>
  <c r="Y53" i="40" s="1"/>
  <c r="X23" i="40"/>
  <c r="Y23" i="40" s="1"/>
  <c r="X73" i="44"/>
  <c r="Y73" i="44" s="1"/>
  <c r="X43" i="52"/>
  <c r="Y43" i="52" s="1"/>
  <c r="X33" i="42"/>
  <c r="Y33" i="42" s="1"/>
  <c r="X95" i="44"/>
  <c r="Y95" i="44" s="1"/>
  <c r="X20" i="50"/>
  <c r="Y20" i="50" s="1"/>
  <c r="X46" i="40"/>
  <c r="Y46" i="40" s="1"/>
  <c r="X132" i="44"/>
  <c r="Y132" i="44" s="1"/>
  <c r="X38" i="52"/>
  <c r="Y38" i="52" s="1"/>
  <c r="X471" i="40"/>
  <c r="Y471" i="40" s="1"/>
  <c r="X28" i="50"/>
  <c r="Y28" i="50" s="1"/>
  <c r="X64" i="44"/>
  <c r="Y64" i="44" s="1"/>
  <c r="X227" i="40"/>
  <c r="Y227" i="40" s="1"/>
  <c r="X16" i="46"/>
  <c r="Y16" i="46" s="1"/>
  <c r="X43" i="46"/>
  <c r="Y43" i="46" s="1"/>
  <c r="X38" i="46"/>
  <c r="Y38" i="46" s="1"/>
  <c r="X27" i="40"/>
  <c r="Y27" i="40" s="1"/>
  <c r="X27" i="46"/>
  <c r="Y27" i="46" s="1"/>
  <c r="X35" i="52"/>
  <c r="Y35" i="52" s="1"/>
  <c r="X492" i="40"/>
  <c r="Y492" i="40" s="1"/>
  <c r="X32" i="40"/>
  <c r="Y32" i="40" s="1"/>
  <c r="X85" i="44"/>
  <c r="Y85" i="44" s="1"/>
  <c r="X36" i="42"/>
  <c r="Y36" i="42" s="1"/>
  <c r="X12" i="48"/>
  <c r="Y12" i="48" s="1"/>
  <c r="X11" i="42"/>
  <c r="Y11" i="42" s="1"/>
  <c r="X14" i="74"/>
  <c r="Y14" i="74" s="1"/>
  <c r="X15" i="52"/>
  <c r="Y15" i="52" s="1"/>
  <c r="X66" i="44"/>
  <c r="Y66" i="44" s="1"/>
  <c r="X19" i="52"/>
  <c r="Y19" i="52" s="1"/>
  <c r="X82" i="40"/>
  <c r="Y82" i="40" s="1"/>
  <c r="X60" i="44"/>
  <c r="Y60" i="44" s="1"/>
  <c r="X76" i="44"/>
  <c r="Y76" i="44" s="1"/>
  <c r="X23" i="42"/>
  <c r="Y23" i="42" s="1"/>
  <c r="X28" i="44"/>
  <c r="Y28" i="44" s="1"/>
  <c r="X45" i="50"/>
  <c r="Y45" i="50" s="1"/>
  <c r="X31" i="48"/>
  <c r="Y31" i="48" s="1"/>
  <c r="X271" i="40"/>
  <c r="Y271" i="40" s="1"/>
  <c r="X82" i="44"/>
  <c r="Y82" i="44" s="1"/>
  <c r="X16" i="44"/>
  <c r="Y16" i="44" s="1"/>
  <c r="X105" i="44"/>
  <c r="Y105" i="44" s="1"/>
  <c r="X11" i="44"/>
  <c r="Y11" i="44" s="1"/>
  <c r="X342" i="40"/>
  <c r="Y342" i="40" s="1"/>
  <c r="X321" i="40"/>
  <c r="Y321" i="40" s="1"/>
  <c r="X47" i="44"/>
  <c r="Y47" i="44" s="1"/>
  <c r="X15" i="48"/>
  <c r="Y15" i="48" s="1"/>
  <c r="X30" i="48"/>
  <c r="Y30" i="48" s="1"/>
  <c r="X303" i="40"/>
  <c r="Y303" i="40" s="1"/>
  <c r="X41" i="40"/>
  <c r="Y41" i="40" s="1"/>
  <c r="X27" i="52"/>
  <c r="Y27" i="52" s="1"/>
  <c r="X88" i="40"/>
  <c r="Y88" i="40" s="1"/>
  <c r="X21" i="48"/>
  <c r="Y21" i="48" s="1"/>
  <c r="X49" i="44"/>
  <c r="Y49" i="44" s="1"/>
  <c r="X43" i="40"/>
  <c r="Y43" i="40" s="1"/>
  <c r="X29" i="40"/>
  <c r="Y29" i="40" s="1"/>
  <c r="X189" i="44"/>
  <c r="Y189" i="44" s="1"/>
  <c r="X28" i="52"/>
  <c r="Y28" i="52" s="1"/>
  <c r="X28" i="46"/>
  <c r="Y28" i="46" s="1"/>
  <c r="X46" i="52"/>
  <c r="Y46" i="52" s="1"/>
  <c r="X133" i="44"/>
  <c r="Y133" i="44" s="1"/>
  <c r="X39" i="40"/>
  <c r="Y39" i="40" s="1"/>
  <c r="X13" i="40"/>
  <c r="Y13" i="40" s="1"/>
  <c r="X14" i="48"/>
  <c r="Y14" i="48" s="1"/>
  <c r="X14" i="46"/>
  <c r="Y14" i="46" s="1"/>
  <c r="X32" i="44"/>
  <c r="Y32" i="44" s="1"/>
  <c r="X20" i="52"/>
  <c r="Y20" i="52" s="1"/>
  <c r="X404" i="40"/>
  <c r="Y404" i="40" s="1"/>
  <c r="X95" i="40"/>
  <c r="Y95" i="40" s="1"/>
  <c r="X99" i="40"/>
  <c r="Y99" i="40" s="1"/>
  <c r="X18" i="50"/>
  <c r="Y18" i="50" s="1"/>
  <c r="X133" i="40"/>
  <c r="Y133" i="40" s="1"/>
  <c r="X32" i="52"/>
  <c r="Y32" i="52" s="1"/>
  <c r="X464" i="40"/>
  <c r="Y464" i="40" s="1"/>
  <c r="X40" i="46"/>
  <c r="Y40" i="46" s="1"/>
  <c r="X55" i="44"/>
  <c r="Y55" i="44" s="1"/>
  <c r="X34" i="48"/>
  <c r="Y34" i="48" s="1"/>
  <c r="X19" i="48"/>
  <c r="Y19" i="48" s="1"/>
  <c r="X20" i="74"/>
  <c r="Y20" i="74" s="1"/>
  <c r="X9" i="44"/>
  <c r="Y9" i="44" s="1"/>
  <c r="X16" i="42"/>
  <c r="Y16" i="42" s="1"/>
  <c r="X89" i="40"/>
  <c r="Y89" i="40" s="1"/>
  <c r="X262" i="40"/>
  <c r="Y262" i="40" s="1"/>
  <c r="X149" i="40"/>
  <c r="Y149" i="40" s="1"/>
  <c r="X159" i="40"/>
  <c r="Y159" i="40" s="1"/>
  <c r="X197" i="40"/>
  <c r="Y197" i="40" s="1"/>
  <c r="X372" i="40"/>
  <c r="Y372" i="40" s="1"/>
  <c r="X179" i="40"/>
  <c r="Y179" i="40" s="1"/>
  <c r="X141" i="40"/>
  <c r="Y141" i="40" s="1"/>
  <c r="X21" i="42"/>
  <c r="Y21" i="42" s="1"/>
  <c r="X55" i="40"/>
  <c r="Y55" i="40" s="1"/>
  <c r="X40" i="52"/>
  <c r="Y40" i="52" s="1"/>
  <c r="X11" i="40"/>
  <c r="Y11" i="40" s="1"/>
  <c r="X77" i="44"/>
  <c r="Y77" i="44" s="1"/>
  <c r="X15" i="40"/>
  <c r="Y15" i="40" s="1"/>
  <c r="X33" i="44"/>
  <c r="Y33" i="44" s="1"/>
  <c r="X43" i="50"/>
  <c r="Y43" i="50" s="1"/>
  <c r="X19" i="50"/>
  <c r="Y19" i="50" s="1"/>
  <c r="X42" i="74"/>
  <c r="Y42" i="74" s="1"/>
  <c r="X23" i="44"/>
  <c r="Y23" i="44" s="1"/>
  <c r="X348" i="40"/>
  <c r="Y348" i="40" s="1"/>
  <c r="X10" i="46"/>
  <c r="Y10" i="46" s="1"/>
  <c r="X102" i="40"/>
  <c r="Y102" i="40" s="1"/>
  <c r="X65" i="40"/>
  <c r="Y65" i="40" s="1"/>
  <c r="X89" i="44"/>
  <c r="Y89" i="44" s="1"/>
  <c r="X39" i="52"/>
  <c r="Y39" i="52" s="1"/>
  <c r="X244" i="40"/>
  <c r="Y244" i="40" s="1"/>
  <c r="X150" i="40"/>
  <c r="Y150" i="40" s="1"/>
  <c r="X60" i="42"/>
  <c r="Y60" i="42" s="1"/>
  <c r="X110" i="44"/>
  <c r="Y110" i="44" s="1"/>
  <c r="N53" i="50"/>
  <c r="X123" i="40"/>
  <c r="Y123" i="40" s="1"/>
  <c r="X16" i="50"/>
  <c r="Y16" i="50" s="1"/>
  <c r="X39" i="48"/>
  <c r="Y39" i="48" s="1"/>
  <c r="X24" i="74"/>
  <c r="Y24" i="74" s="1"/>
  <c r="X72" i="44"/>
  <c r="Y72" i="44" s="1"/>
  <c r="X41" i="46"/>
  <c r="Y41" i="46" s="1"/>
  <c r="X22" i="40"/>
  <c r="Y22" i="40" s="1"/>
  <c r="X77" i="40"/>
  <c r="Y77" i="40" s="1"/>
  <c r="X46" i="46"/>
  <c r="Y46" i="46" s="1"/>
  <c r="X13" i="50"/>
  <c r="Y13" i="50" s="1"/>
  <c r="X12" i="74"/>
  <c r="Y12" i="74" s="1"/>
  <c r="X31" i="42"/>
  <c r="Y31" i="42" s="1"/>
  <c r="X25" i="44"/>
  <c r="Y25" i="44" s="1"/>
  <c r="X29" i="48"/>
  <c r="Y29" i="48" s="1"/>
  <c r="X26" i="42"/>
  <c r="Y26" i="42" s="1"/>
  <c r="X31" i="40"/>
  <c r="Y31" i="40" s="1"/>
  <c r="X24" i="40"/>
  <c r="Y24" i="40" s="1"/>
  <c r="X48" i="74"/>
  <c r="Y48" i="74" s="1"/>
  <c r="X447" i="40"/>
  <c r="Y447" i="40" s="1"/>
  <c r="X107" i="42"/>
  <c r="Y107" i="42" s="1"/>
  <c r="X180" i="40"/>
  <c r="Y180" i="40" s="1"/>
  <c r="G37" i="8"/>
  <c r="X15" i="46"/>
  <c r="Y15" i="46" s="1"/>
  <c r="X24" i="50"/>
  <c r="Y24" i="50" s="1"/>
  <c r="X36" i="48"/>
  <c r="Y36" i="48" s="1"/>
  <c r="X36" i="44"/>
  <c r="Y36" i="44" s="1"/>
  <c r="X67" i="40"/>
  <c r="Y67" i="40" s="1"/>
  <c r="X26" i="46"/>
  <c r="Y26" i="46" s="1"/>
  <c r="X26" i="48"/>
  <c r="Y26" i="48" s="1"/>
  <c r="X67" i="44"/>
  <c r="Y67" i="44" s="1"/>
  <c r="X22" i="52"/>
  <c r="Y22" i="52" s="1"/>
  <c r="X147" i="40"/>
  <c r="Y147" i="40" s="1"/>
  <c r="X25" i="48"/>
  <c r="Y25" i="48" s="1"/>
  <c r="X12" i="42"/>
  <c r="Y12" i="42" s="1"/>
  <c r="X31" i="44"/>
  <c r="Y31" i="44" s="1"/>
  <c r="X32" i="42"/>
  <c r="Y32" i="42" s="1"/>
  <c r="X27" i="42"/>
  <c r="Y27" i="42" s="1"/>
  <c r="X28" i="42"/>
  <c r="Y28" i="42" s="1"/>
  <c r="X284" i="40"/>
  <c r="Y284" i="40" s="1"/>
  <c r="X59" i="42"/>
  <c r="Y59" i="42" s="1"/>
  <c r="X55" i="46"/>
  <c r="Y55" i="46" s="1"/>
  <c r="X108" i="44"/>
  <c r="Y108" i="44" s="1"/>
  <c r="X79" i="44"/>
  <c r="Y79" i="44" s="1"/>
  <c r="X101" i="40"/>
  <c r="Y101" i="40" s="1"/>
  <c r="X74" i="44"/>
  <c r="Y74" i="44" s="1"/>
  <c r="X18" i="46"/>
  <c r="Y18" i="46" s="1"/>
  <c r="X34" i="40"/>
  <c r="Y34" i="40" s="1"/>
  <c r="X37" i="40"/>
  <c r="Y37" i="40" s="1"/>
  <c r="X98" i="40"/>
  <c r="Y98" i="40" s="1"/>
  <c r="X32" i="50"/>
  <c r="Y32" i="50" s="1"/>
  <c r="X41" i="48"/>
  <c r="Y41" i="48" s="1"/>
  <c r="X41" i="52"/>
  <c r="Y41" i="52" s="1"/>
  <c r="X420" i="40"/>
  <c r="Y420" i="40" s="1"/>
  <c r="X38" i="44"/>
  <c r="Y38" i="44" s="1"/>
  <c r="X25" i="46"/>
  <c r="Y25" i="46" s="1"/>
  <c r="X46" i="48"/>
  <c r="Y46" i="48" s="1"/>
  <c r="X35" i="42"/>
  <c r="Y35" i="42" s="1"/>
  <c r="X30" i="50"/>
  <c r="Y30" i="50" s="1"/>
  <c r="X94" i="44"/>
  <c r="Y94" i="44" s="1"/>
  <c r="X164" i="44"/>
  <c r="Y164" i="44" s="1"/>
  <c r="X142" i="44"/>
  <c r="Y142" i="44" s="1"/>
  <c r="X261" i="40"/>
  <c r="Y261" i="40" s="1"/>
  <c r="X387" i="40"/>
  <c r="Y387" i="40" s="1"/>
  <c r="X39" i="44"/>
  <c r="Y39" i="44" s="1"/>
  <c r="X25" i="40"/>
  <c r="Y25" i="40" s="1"/>
  <c r="X23" i="46"/>
  <c r="Y23" i="46" s="1"/>
  <c r="X61" i="44"/>
  <c r="Y61" i="44" s="1"/>
  <c r="X28" i="48"/>
  <c r="Y28" i="48" s="1"/>
  <c r="X9" i="52"/>
  <c r="Y9" i="52" s="1"/>
  <c r="X217" i="40"/>
  <c r="Y217" i="40" s="1"/>
  <c r="X427" i="40"/>
  <c r="Y427" i="40" s="1"/>
  <c r="X65" i="46"/>
  <c r="Y65" i="46" s="1"/>
  <c r="X187" i="44"/>
  <c r="Y187" i="44" s="1"/>
  <c r="X175" i="44"/>
  <c r="Y175" i="44" s="1"/>
  <c r="X287" i="40"/>
  <c r="Y287" i="40" s="1"/>
  <c r="H37" i="8"/>
  <c r="X10" i="42"/>
  <c r="Y10" i="42" s="1"/>
  <c r="X46" i="50"/>
  <c r="Y46" i="50" s="1"/>
  <c r="X108" i="42"/>
  <c r="Y108" i="42" s="1"/>
  <c r="X17" i="52"/>
  <c r="Y17" i="52" s="1"/>
  <c r="X248" i="40"/>
  <c r="Y248" i="40" s="1"/>
  <c r="X129" i="40"/>
  <c r="Y129" i="40" s="1"/>
  <c r="X49" i="46"/>
  <c r="Y49" i="46" s="1"/>
  <c r="X71" i="46"/>
  <c r="Y71" i="46" s="1"/>
  <c r="X139" i="44"/>
  <c r="Y139" i="44" s="1"/>
  <c r="X220" i="40"/>
  <c r="Y220" i="40" s="1"/>
  <c r="L37" i="8"/>
  <c r="X42" i="48"/>
  <c r="Y42" i="48" s="1"/>
  <c r="X34" i="42"/>
  <c r="Y34" i="42" s="1"/>
  <c r="X59" i="40"/>
  <c r="Y59" i="40" s="1"/>
  <c r="X21" i="46"/>
  <c r="Y21" i="46" s="1"/>
  <c r="X25" i="50"/>
  <c r="Y25" i="50" s="1"/>
  <c r="X41" i="50"/>
  <c r="Y41" i="50" s="1"/>
  <c r="X93" i="44"/>
  <c r="Y93" i="44" s="1"/>
  <c r="X40" i="74"/>
  <c r="Y40" i="74" s="1"/>
  <c r="X230" i="40"/>
  <c r="Y230" i="40" s="1"/>
  <c r="X95" i="42"/>
  <c r="Y95" i="42" s="1"/>
  <c r="X487" i="40"/>
  <c r="Y487" i="40" s="1"/>
  <c r="X378" i="40"/>
  <c r="Y378" i="40" s="1"/>
  <c r="X193" i="40"/>
  <c r="Y193" i="40" s="1"/>
  <c r="X233" i="40"/>
  <c r="Y233" i="40" s="1"/>
  <c r="X72" i="46"/>
  <c r="Y72" i="46" s="1"/>
  <c r="X377" i="40"/>
  <c r="Y377" i="40" s="1"/>
  <c r="X152" i="44"/>
  <c r="Y152" i="44" s="1"/>
  <c r="I43" i="8"/>
  <c r="X200" i="40"/>
  <c r="Y200" i="40" s="1"/>
  <c r="X82" i="46"/>
  <c r="Y82" i="46" s="1"/>
  <c r="L37" i="63"/>
  <c r="X70" i="42"/>
  <c r="Y70" i="42" s="1"/>
  <c r="N84" i="50"/>
  <c r="X433" i="40"/>
  <c r="Y433" i="40" s="1"/>
  <c r="X163" i="44"/>
  <c r="Y163" i="44" s="1"/>
  <c r="X251" i="40"/>
  <c r="Y251" i="40" s="1"/>
  <c r="M23" i="66"/>
  <c r="L82" i="50"/>
  <c r="O23" i="66"/>
  <c r="X121" i="40"/>
  <c r="Y121" i="40" s="1"/>
  <c r="X165" i="40"/>
  <c r="Y165" i="40" s="1"/>
  <c r="X260" i="40"/>
  <c r="Y260" i="40" s="1"/>
  <c r="I49" i="8"/>
  <c r="L93" i="50" s="1"/>
  <c r="K93" i="50" s="1"/>
  <c r="K37" i="8"/>
  <c r="N25" i="66" s="1"/>
  <c r="M53" i="74" s="1"/>
  <c r="M76" i="74" s="1"/>
  <c r="M78" i="74" s="1"/>
  <c r="M79" i="74" s="1"/>
  <c r="X127" i="44"/>
  <c r="Y127" i="44" s="1"/>
  <c r="X151" i="40"/>
  <c r="Y151" i="40" s="1"/>
  <c r="X218" i="40"/>
  <c r="Y218" i="40" s="1"/>
  <c r="X198" i="44"/>
  <c r="Y198" i="44" s="1"/>
  <c r="X116" i="44"/>
  <c r="Y116" i="44" s="1"/>
  <c r="X68" i="42"/>
  <c r="Y68" i="42" s="1"/>
  <c r="X214" i="40"/>
  <c r="Y214" i="40" s="1"/>
  <c r="N37" i="63"/>
  <c r="L53" i="50"/>
  <c r="N83" i="50"/>
  <c r="L23" i="58"/>
  <c r="X320" i="40"/>
  <c r="Y320" i="40" s="1"/>
  <c r="X158" i="44"/>
  <c r="Y158" i="44" s="1"/>
  <c r="X215" i="40"/>
  <c r="Y215" i="40" s="1"/>
  <c r="X382" i="40"/>
  <c r="Y382" i="40" s="1"/>
  <c r="X428" i="40"/>
  <c r="Y428" i="40" s="1"/>
  <c r="X105" i="46"/>
  <c r="Y105" i="46" s="1"/>
  <c r="X134" i="40"/>
  <c r="Y134" i="40" s="1"/>
  <c r="L83" i="50"/>
  <c r="F37" i="8"/>
  <c r="X336" i="40"/>
  <c r="Y336" i="40" s="1"/>
  <c r="X106" i="46"/>
  <c r="Y106" i="46" s="1"/>
  <c r="X140" i="40"/>
  <c r="Y140" i="40" s="1"/>
  <c r="X201" i="44"/>
  <c r="Y201" i="44" s="1"/>
  <c r="X429" i="40"/>
  <c r="Y429" i="40" s="1"/>
  <c r="X405" i="40"/>
  <c r="Y405" i="40" s="1"/>
  <c r="X120" i="44"/>
  <c r="Y120" i="44" s="1"/>
  <c r="X239" i="40"/>
  <c r="Y239" i="40" s="1"/>
  <c r="L84" i="50"/>
  <c r="N23" i="66"/>
  <c r="E37" i="8"/>
  <c r="N23" i="58"/>
  <c r="X247" i="40"/>
  <c r="Y247" i="40" s="1"/>
  <c r="X100" i="46"/>
  <c r="Y100" i="46" s="1"/>
  <c r="X384" i="40"/>
  <c r="Y384" i="40" s="1"/>
  <c r="X64" i="46"/>
  <c r="Y64" i="46" s="1"/>
  <c r="X52" i="42"/>
  <c r="Y52" i="42" s="1"/>
  <c r="X238" i="40"/>
  <c r="Y238" i="40" s="1"/>
  <c r="X125" i="44"/>
  <c r="Y125" i="44" s="1"/>
  <c r="X181" i="44"/>
  <c r="Y181" i="44" s="1"/>
  <c r="M83" i="50"/>
  <c r="M94" i="50" s="1"/>
  <c r="M23" i="58"/>
  <c r="D37" i="8"/>
  <c r="I551" i="40" s="1"/>
  <c r="M53" i="50"/>
  <c r="X48" i="42"/>
  <c r="Y48" i="42" s="1"/>
  <c r="X139" i="40"/>
  <c r="Y139" i="40" s="1"/>
  <c r="X92" i="42"/>
  <c r="Y92" i="42" s="1"/>
  <c r="X194" i="40"/>
  <c r="Y194" i="40" s="1"/>
  <c r="X97" i="42"/>
  <c r="Y97" i="42" s="1"/>
  <c r="X280" i="40"/>
  <c r="Y280" i="40" s="1"/>
  <c r="X119" i="44"/>
  <c r="Y119" i="44" s="1"/>
  <c r="X424" i="40"/>
  <c r="Y424" i="40" s="1"/>
  <c r="X108" i="40"/>
  <c r="Y108" i="40" s="1"/>
  <c r="J37" i="8"/>
  <c r="X54" i="46"/>
  <c r="Y54" i="46" s="1"/>
  <c r="X122" i="40"/>
  <c r="Y122" i="40" s="1"/>
  <c r="X93" i="46"/>
  <c r="Y93" i="46" s="1"/>
  <c r="X403" i="40"/>
  <c r="Y403" i="40" s="1"/>
  <c r="X48" i="46"/>
  <c r="Y48" i="46" s="1"/>
  <c r="X100" i="42"/>
  <c r="Y100" i="42" s="1"/>
  <c r="X391" i="40"/>
  <c r="Y391" i="40" s="1"/>
  <c r="X78" i="42"/>
  <c r="Y78" i="42" s="1"/>
  <c r="X76" i="42"/>
  <c r="Y76" i="42" s="1"/>
  <c r="X167" i="44"/>
  <c r="Y167" i="44" s="1"/>
  <c r="X201" i="40"/>
  <c r="Y201" i="40" s="1"/>
  <c r="G41" i="8"/>
  <c r="L137" i="46" s="1"/>
  <c r="G43" i="8"/>
  <c r="L21" i="58"/>
  <c r="Y8" i="48"/>
  <c r="V11" i="39" l="1"/>
  <c r="F30" i="36"/>
  <c r="G30" i="36" s="1"/>
  <c r="F32" i="36"/>
  <c r="J32" i="36" s="1"/>
  <c r="F29" i="36"/>
  <c r="G29" i="36" s="1"/>
  <c r="T11" i="39"/>
  <c r="S11" i="39"/>
  <c r="F25" i="36"/>
  <c r="G25" i="36" s="1"/>
  <c r="R53" i="48"/>
  <c r="G43" i="53"/>
  <c r="F11" i="36" s="1"/>
  <c r="J11" i="36" s="1"/>
  <c r="G45" i="47"/>
  <c r="F8" i="36" s="1"/>
  <c r="J8" i="36" s="1"/>
  <c r="G29" i="49"/>
  <c r="K32" i="33"/>
  <c r="R52" i="48"/>
  <c r="G47" i="41"/>
  <c r="F5" i="36" s="1"/>
  <c r="L82" i="52"/>
  <c r="I91" i="52"/>
  <c r="K91" i="52" s="1"/>
  <c r="L91" i="52" s="1"/>
  <c r="L91" i="50"/>
  <c r="L92" i="50" s="1"/>
  <c r="I48" i="8"/>
  <c r="N36" i="63"/>
  <c r="N84" i="48" s="1"/>
  <c r="I91" i="48"/>
  <c r="K91" i="48" s="1"/>
  <c r="G49" i="8"/>
  <c r="L153" i="46" s="1"/>
  <c r="K153" i="46" s="1"/>
  <c r="I151" i="46"/>
  <c r="K151" i="46" s="1"/>
  <c r="M20" i="66"/>
  <c r="L213" i="44" s="1"/>
  <c r="I251" i="44"/>
  <c r="K251" i="44" s="1"/>
  <c r="L251" i="44" s="1"/>
  <c r="E43" i="8"/>
  <c r="I151" i="42"/>
  <c r="K151" i="42" s="1"/>
  <c r="D41" i="8"/>
  <c r="L537" i="40" s="1"/>
  <c r="K537" i="40" s="1"/>
  <c r="D49" i="8"/>
  <c r="L553" i="40" s="1"/>
  <c r="K553" i="40" s="1"/>
  <c r="K551" i="40"/>
  <c r="N94" i="50"/>
  <c r="K82" i="52"/>
  <c r="K82" i="50"/>
  <c r="L94" i="50"/>
  <c r="O21" i="66"/>
  <c r="N113" i="46" s="1"/>
  <c r="N136" i="46" s="1"/>
  <c r="N138" i="46" s="1"/>
  <c r="N139" i="46" s="1"/>
  <c r="N76" i="50"/>
  <c r="N78" i="50" s="1"/>
  <c r="N79" i="50" s="1"/>
  <c r="M76" i="50"/>
  <c r="F31" i="36"/>
  <c r="G31" i="36" s="1"/>
  <c r="O11" i="39"/>
  <c r="F28" i="36"/>
  <c r="J28" i="36" s="1"/>
  <c r="U11" i="39"/>
  <c r="R11" i="39"/>
  <c r="R6" i="39"/>
  <c r="F26" i="39" s="1"/>
  <c r="H65" i="45"/>
  <c r="G65" i="45" s="1"/>
  <c r="Q5" i="39" s="1"/>
  <c r="Q6" i="39" s="1"/>
  <c r="F25" i="39" s="1"/>
  <c r="G40" i="33"/>
  <c r="R3" i="35"/>
  <c r="D26" i="36"/>
  <c r="O6" i="39"/>
  <c r="J23" i="39" s="1"/>
  <c r="P6" i="39"/>
  <c r="F24" i="39" s="1"/>
  <c r="P11" i="39"/>
  <c r="F26" i="36"/>
  <c r="G45" i="45"/>
  <c r="D7" i="36" s="1"/>
  <c r="D27" i="36" s="1"/>
  <c r="H46" i="45"/>
  <c r="H67" i="45"/>
  <c r="G67" i="45" s="1"/>
  <c r="Q7" i="39" s="1"/>
  <c r="H49" i="45"/>
  <c r="G49" i="45" s="1"/>
  <c r="F7" i="36" s="1"/>
  <c r="G6" i="36"/>
  <c r="J6" i="36"/>
  <c r="N18" i="66"/>
  <c r="M513" i="40" s="1"/>
  <c r="M536" i="40" s="1"/>
  <c r="M538" i="40" s="1"/>
  <c r="M539" i="40" s="1"/>
  <c r="M21" i="66"/>
  <c r="L113" i="46" s="1"/>
  <c r="N21" i="66"/>
  <c r="M113" i="46" s="1"/>
  <c r="M136" i="46" s="1"/>
  <c r="M138" i="46" s="1"/>
  <c r="M139" i="46" s="1"/>
  <c r="L142" i="46"/>
  <c r="M142" i="46"/>
  <c r="N142" i="46"/>
  <c r="L35" i="63"/>
  <c r="L144" i="46" s="1"/>
  <c r="N21" i="58"/>
  <c r="N143" i="46" s="1"/>
  <c r="M21" i="58"/>
  <c r="M143" i="46" s="1"/>
  <c r="D43" i="8"/>
  <c r="N35" i="63"/>
  <c r="N144" i="46" s="1"/>
  <c r="M35" i="63"/>
  <c r="M144" i="46" s="1"/>
  <c r="M34" i="63"/>
  <c r="M244" i="44" s="1"/>
  <c r="N20" i="66"/>
  <c r="M213" i="44" s="1"/>
  <c r="M236" i="44" s="1"/>
  <c r="M238" i="44" s="1"/>
  <c r="M239" i="44" s="1"/>
  <c r="N20" i="58"/>
  <c r="N243" i="44" s="1"/>
  <c r="L34" i="63"/>
  <c r="L244" i="44" s="1"/>
  <c r="K84" i="50"/>
  <c r="M25" i="58"/>
  <c r="M83" i="74" s="1"/>
  <c r="N25" i="58"/>
  <c r="N83" i="74" s="1"/>
  <c r="O25" i="66"/>
  <c r="N53" i="74" s="1"/>
  <c r="N76" i="74" s="1"/>
  <c r="N78" i="74" s="1"/>
  <c r="N79" i="74" s="1"/>
  <c r="L25" i="58"/>
  <c r="L83" i="74" s="1"/>
  <c r="N39" i="63"/>
  <c r="N84" i="74" s="1"/>
  <c r="M39" i="63"/>
  <c r="M84" i="74" s="1"/>
  <c r="K49" i="8"/>
  <c r="L93" i="74" s="1"/>
  <c r="K137" i="46"/>
  <c r="L82" i="74"/>
  <c r="L39" i="63"/>
  <c r="L84" i="74" s="1"/>
  <c r="K41" i="8"/>
  <c r="L77" i="74" s="1"/>
  <c r="K43" i="8"/>
  <c r="M18" i="66"/>
  <c r="L18" i="58"/>
  <c r="L543" i="40" s="1"/>
  <c r="O18" i="66"/>
  <c r="N513" i="40" s="1"/>
  <c r="N536" i="40" s="1"/>
  <c r="N538" i="40" s="1"/>
  <c r="N539" i="40" s="1"/>
  <c r="N32" i="63"/>
  <c r="N544" i="40" s="1"/>
  <c r="H43" i="8"/>
  <c r="L542" i="40"/>
  <c r="K542" i="40" s="1"/>
  <c r="M38" i="63"/>
  <c r="M84" i="52" s="1"/>
  <c r="L242" i="44"/>
  <c r="K242" i="44" s="1"/>
  <c r="M18" i="58"/>
  <c r="M543" i="40" s="1"/>
  <c r="J49" i="8"/>
  <c r="L93" i="52" s="1"/>
  <c r="K93" i="52" s="1"/>
  <c r="N34" i="63"/>
  <c r="N244" i="44" s="1"/>
  <c r="M32" i="63"/>
  <c r="M544" i="40" s="1"/>
  <c r="F41" i="8"/>
  <c r="L237" i="44" s="1"/>
  <c r="M144" i="42"/>
  <c r="M143" i="42"/>
  <c r="M19" i="66"/>
  <c r="L113" i="42" s="1"/>
  <c r="L38" i="63"/>
  <c r="L84" i="52" s="1"/>
  <c r="M19" i="58"/>
  <c r="E49" i="8"/>
  <c r="L153" i="42" s="1"/>
  <c r="K153" i="42" s="1"/>
  <c r="N144" i="42"/>
  <c r="L142" i="42"/>
  <c r="N24" i="58"/>
  <c r="N83" i="52" s="1"/>
  <c r="O19" i="66"/>
  <c r="N113" i="42" s="1"/>
  <c r="N136" i="42" s="1"/>
  <c r="N138" i="42" s="1"/>
  <c r="N139" i="42" s="1"/>
  <c r="L23" i="66"/>
  <c r="I38" i="8" s="1"/>
  <c r="N24" i="66"/>
  <c r="M53" i="52" s="1"/>
  <c r="M76" i="52" s="1"/>
  <c r="M78" i="52" s="1"/>
  <c r="M79" i="52" s="1"/>
  <c r="F49" i="8"/>
  <c r="L253" i="44" s="1"/>
  <c r="K253" i="44" s="1"/>
  <c r="F43" i="8"/>
  <c r="M25" i="66"/>
  <c r="L53" i="74" s="1"/>
  <c r="L32" i="63"/>
  <c r="L544" i="40" s="1"/>
  <c r="N18" i="58"/>
  <c r="N543" i="40" s="1"/>
  <c r="M20" i="58"/>
  <c r="M243" i="44" s="1"/>
  <c r="O20" i="66"/>
  <c r="N213" i="44" s="1"/>
  <c r="N236" i="44" s="1"/>
  <c r="N238" i="44" s="1"/>
  <c r="N239" i="44" s="1"/>
  <c r="L20" i="58"/>
  <c r="L243" i="44" s="1"/>
  <c r="X49" i="50"/>
  <c r="I10" i="36" s="1"/>
  <c r="I30" i="36" s="1"/>
  <c r="L22" i="58"/>
  <c r="L83" i="48" s="1"/>
  <c r="H49" i="8"/>
  <c r="L93" i="48" s="1"/>
  <c r="K93" i="48" s="1"/>
  <c r="N22" i="58"/>
  <c r="N83" i="48" s="1"/>
  <c r="H41" i="8"/>
  <c r="L77" i="48" s="1"/>
  <c r="K83" i="50"/>
  <c r="M22" i="58"/>
  <c r="M83" i="48" s="1"/>
  <c r="X49" i="48"/>
  <c r="I9" i="36" s="1"/>
  <c r="I29" i="36" s="1"/>
  <c r="M82" i="48"/>
  <c r="M22" i="66"/>
  <c r="L53" i="48" s="1"/>
  <c r="L36" i="63"/>
  <c r="L84" i="48" s="1"/>
  <c r="M36" i="63"/>
  <c r="M84" i="48" s="1"/>
  <c r="N22" i="66"/>
  <c r="M53" i="48" s="1"/>
  <c r="M76" i="48" s="1"/>
  <c r="M78" i="48" s="1"/>
  <c r="M79" i="48" s="1"/>
  <c r="K37" i="63"/>
  <c r="I45" i="8" s="1"/>
  <c r="X49" i="52"/>
  <c r="I11" i="36" s="1"/>
  <c r="I31" i="36" s="1"/>
  <c r="N82" i="48"/>
  <c r="L82" i="48"/>
  <c r="O22" i="66"/>
  <c r="N53" i="48" s="1"/>
  <c r="N76" i="48" s="1"/>
  <c r="N78" i="48" s="1"/>
  <c r="N79" i="48" s="1"/>
  <c r="X209" i="44"/>
  <c r="I7" i="36" s="1"/>
  <c r="I27" i="36" s="1"/>
  <c r="X109" i="46"/>
  <c r="I8" i="36" s="1"/>
  <c r="I28" i="36" s="1"/>
  <c r="X109" i="42"/>
  <c r="I6" i="36" s="1"/>
  <c r="I26" i="36" s="1"/>
  <c r="X509" i="40"/>
  <c r="I5" i="36" s="1"/>
  <c r="I25" i="36" s="1"/>
  <c r="X49" i="74"/>
  <c r="I12" i="36" s="1"/>
  <c r="I32" i="36" s="1"/>
  <c r="K23" i="58"/>
  <c r="I44" i="8" s="1"/>
  <c r="O24" i="66"/>
  <c r="N53" i="52" s="1"/>
  <c r="N76" i="52" s="1"/>
  <c r="N78" i="52" s="1"/>
  <c r="N79" i="52" s="1"/>
  <c r="N38" i="63"/>
  <c r="N84" i="52" s="1"/>
  <c r="M24" i="58"/>
  <c r="M83" i="52" s="1"/>
  <c r="L24" i="58"/>
  <c r="J41" i="8"/>
  <c r="L77" i="52" s="1"/>
  <c r="M24" i="66"/>
  <c r="J43" i="8"/>
  <c r="N33" i="63"/>
  <c r="M142" i="42"/>
  <c r="E41" i="8"/>
  <c r="L137" i="42" s="1"/>
  <c r="L144" i="42"/>
  <c r="L19" i="58"/>
  <c r="L33" i="63"/>
  <c r="N19" i="66"/>
  <c r="M113" i="42" s="1"/>
  <c r="M136" i="42" s="1"/>
  <c r="M138" i="42" s="1"/>
  <c r="M139" i="42" s="1"/>
  <c r="N142" i="42"/>
  <c r="M33" i="63"/>
  <c r="L143" i="42"/>
  <c r="N143" i="42"/>
  <c r="N19" i="58"/>
  <c r="K53" i="50"/>
  <c r="L143" i="46"/>
  <c r="J30" i="36" l="1"/>
  <c r="G32" i="36"/>
  <c r="J29" i="36"/>
  <c r="J25" i="36"/>
  <c r="G11" i="36"/>
  <c r="R52" i="52" s="1"/>
  <c r="G8" i="36"/>
  <c r="R112" i="46" s="1"/>
  <c r="F13" i="36"/>
  <c r="J13" i="36" s="1"/>
  <c r="K5" i="36" s="1"/>
  <c r="M44" i="33" s="1"/>
  <c r="J5" i="36"/>
  <c r="G5" i="36"/>
  <c r="K23" i="39"/>
  <c r="J30" i="39"/>
  <c r="K30" i="39" s="1"/>
  <c r="L91" i="48"/>
  <c r="L92" i="48" s="1"/>
  <c r="K92" i="48"/>
  <c r="H48" i="8" s="1"/>
  <c r="L151" i="46"/>
  <c r="L152" i="46" s="1"/>
  <c r="K152" i="46"/>
  <c r="G48" i="8" s="1"/>
  <c r="L151" i="42"/>
  <c r="L152" i="42" s="1"/>
  <c r="K152" i="42"/>
  <c r="E48" i="8" s="1"/>
  <c r="L551" i="40"/>
  <c r="L552" i="40" s="1"/>
  <c r="L554" i="40" s="1"/>
  <c r="K552" i="40"/>
  <c r="D48" i="8" s="1"/>
  <c r="K77" i="74"/>
  <c r="K144" i="46"/>
  <c r="M94" i="52"/>
  <c r="M95" i="52" s="1"/>
  <c r="K53" i="74"/>
  <c r="K82" i="74"/>
  <c r="L94" i="74"/>
  <c r="N94" i="74"/>
  <c r="N95" i="74" s="1"/>
  <c r="M94" i="74"/>
  <c r="M95" i="74" s="1"/>
  <c r="N94" i="52"/>
  <c r="N95" i="52" s="1"/>
  <c r="K94" i="50"/>
  <c r="K113" i="46"/>
  <c r="M78" i="50"/>
  <c r="M79" i="50" s="1"/>
  <c r="M95" i="50" s="1"/>
  <c r="M254" i="44"/>
  <c r="M255" i="44" s="1"/>
  <c r="K35" i="63"/>
  <c r="G45" i="8" s="1"/>
  <c r="N95" i="50"/>
  <c r="K142" i="46"/>
  <c r="K83" i="74"/>
  <c r="J31" i="36"/>
  <c r="K28" i="39"/>
  <c r="F28" i="39"/>
  <c r="F23" i="39"/>
  <c r="F30" i="39"/>
  <c r="G28" i="36"/>
  <c r="F27" i="36"/>
  <c r="G27" i="36" s="1"/>
  <c r="G46" i="53"/>
  <c r="R53" i="52"/>
  <c r="D13" i="36"/>
  <c r="G41" i="33" s="1"/>
  <c r="Q11" i="39"/>
  <c r="X11" i="39" s="1"/>
  <c r="G52" i="43"/>
  <c r="R113" i="42"/>
  <c r="K84" i="74"/>
  <c r="N154" i="46"/>
  <c r="N155" i="46" s="1"/>
  <c r="G51" i="43"/>
  <c r="R112" i="42"/>
  <c r="C33" i="33"/>
  <c r="S3" i="35"/>
  <c r="K39" i="63"/>
  <c r="K45" i="8" s="1"/>
  <c r="L21" i="66"/>
  <c r="G38" i="8" s="1"/>
  <c r="D33" i="36"/>
  <c r="G48" i="47"/>
  <c r="R113" i="46"/>
  <c r="G7" i="36"/>
  <c r="J7" i="36"/>
  <c r="G26" i="36"/>
  <c r="J26" i="36"/>
  <c r="K25" i="58"/>
  <c r="K44" i="8" s="1"/>
  <c r="M154" i="46"/>
  <c r="M155" i="46" s="1"/>
  <c r="K77" i="48"/>
  <c r="L20" i="66"/>
  <c r="F38" i="8" s="1"/>
  <c r="L94" i="48"/>
  <c r="M154" i="42"/>
  <c r="M155" i="42" s="1"/>
  <c r="K21" i="58"/>
  <c r="G44" i="8" s="1"/>
  <c r="L18" i="66"/>
  <c r="D38" i="8" s="1"/>
  <c r="N94" i="48"/>
  <c r="N95" i="48" s="1"/>
  <c r="M94" i="48"/>
  <c r="M95" i="48" s="1"/>
  <c r="K244" i="44"/>
  <c r="K83" i="48"/>
  <c r="K144" i="42"/>
  <c r="K18" i="58"/>
  <c r="D44" i="8" s="1"/>
  <c r="K543" i="40"/>
  <c r="V512" i="40"/>
  <c r="O12" i="39" s="1"/>
  <c r="L513" i="40"/>
  <c r="K513" i="40" s="1"/>
  <c r="L43" i="8"/>
  <c r="L154" i="46"/>
  <c r="L25" i="66"/>
  <c r="K38" i="8" s="1"/>
  <c r="M554" i="40"/>
  <c r="M555" i="40" s="1"/>
  <c r="V112" i="46"/>
  <c r="R12" i="39" s="1"/>
  <c r="R13" i="39" s="1"/>
  <c r="V52" i="52"/>
  <c r="U12" i="39" s="1"/>
  <c r="U13" i="39" s="1"/>
  <c r="V212" i="44"/>
  <c r="Q12" i="39" s="1"/>
  <c r="Q13" i="39" s="1"/>
  <c r="L254" i="44"/>
  <c r="V52" i="48"/>
  <c r="S12" i="39" s="1"/>
  <c r="S13" i="39" s="1"/>
  <c r="K32" i="63"/>
  <c r="D45" i="8" s="1"/>
  <c r="K544" i="40"/>
  <c r="V52" i="50"/>
  <c r="T12" i="39" s="1"/>
  <c r="T13" i="39" s="1"/>
  <c r="L49" i="8"/>
  <c r="K237" i="44"/>
  <c r="K38" i="63"/>
  <c r="J45" i="8" s="1"/>
  <c r="K213" i="44"/>
  <c r="K36" i="63"/>
  <c r="H45" i="8" s="1"/>
  <c r="L22" i="66"/>
  <c r="H38" i="8" s="1"/>
  <c r="K84" i="52"/>
  <c r="K20" i="58"/>
  <c r="F44" i="8" s="1"/>
  <c r="N254" i="44"/>
  <c r="N255" i="44" s="1"/>
  <c r="K113" i="42"/>
  <c r="K34" i="63"/>
  <c r="F45" i="8" s="1"/>
  <c r="K84" i="48"/>
  <c r="K243" i="44"/>
  <c r="I33" i="36"/>
  <c r="K53" i="48"/>
  <c r="K22" i="58"/>
  <c r="H44" i="8" s="1"/>
  <c r="K82" i="48"/>
  <c r="V112" i="42"/>
  <c r="P12" i="39" s="1"/>
  <c r="P13" i="39" s="1"/>
  <c r="I13" i="36"/>
  <c r="V52" i="74"/>
  <c r="V12" i="39" s="1"/>
  <c r="V13" i="39" s="1"/>
  <c r="N154" i="42"/>
  <c r="N155" i="42" s="1"/>
  <c r="L154" i="42"/>
  <c r="L41" i="8"/>
  <c r="K143" i="42"/>
  <c r="K19" i="58"/>
  <c r="E44" i="8" s="1"/>
  <c r="L19" i="66"/>
  <c r="E38" i="8" s="1"/>
  <c r="K24" i="58"/>
  <c r="J44" i="8" s="1"/>
  <c r="L83" i="52"/>
  <c r="L94" i="52" s="1"/>
  <c r="K137" i="42"/>
  <c r="K142" i="42"/>
  <c r="L53" i="52"/>
  <c r="L24" i="66"/>
  <c r="J38" i="8" s="1"/>
  <c r="K33" i="63"/>
  <c r="E45" i="8" s="1"/>
  <c r="K77" i="52"/>
  <c r="N554" i="40"/>
  <c r="N555" i="40" s="1"/>
  <c r="K143" i="46"/>
  <c r="N32" i="33" l="1"/>
  <c r="G45" i="53"/>
  <c r="G13" i="36"/>
  <c r="H5" i="36" s="1"/>
  <c r="D15" i="36" s="1"/>
  <c r="G33" i="33"/>
  <c r="G47" i="47"/>
  <c r="L3" i="35"/>
  <c r="R512" i="40"/>
  <c r="C32" i="33"/>
  <c r="G49" i="41"/>
  <c r="R513" i="40"/>
  <c r="G50" i="41"/>
  <c r="F20" i="36"/>
  <c r="O47" i="33" s="1"/>
  <c r="L48" i="8"/>
  <c r="K254" i="44"/>
  <c r="D17" i="8"/>
  <c r="K94" i="74"/>
  <c r="K154" i="46"/>
  <c r="O13" i="39"/>
  <c r="S16" i="39" s="1"/>
  <c r="S18" i="39" s="1"/>
  <c r="F33" i="36"/>
  <c r="J33" i="36" s="1"/>
  <c r="K25" i="36" s="1"/>
  <c r="O44" i="33" s="1"/>
  <c r="J27" i="36"/>
  <c r="S19" i="39"/>
  <c r="R213" i="44"/>
  <c r="G52" i="45"/>
  <c r="R212" i="44"/>
  <c r="G32" i="33"/>
  <c r="G51" i="45"/>
  <c r="K554" i="40"/>
  <c r="K94" i="48"/>
  <c r="L44" i="8"/>
  <c r="L45" i="8"/>
  <c r="F19" i="36"/>
  <c r="H47" i="33" s="1"/>
  <c r="K154" i="42"/>
  <c r="L38" i="8"/>
  <c r="K53" i="52"/>
  <c r="K83" i="52"/>
  <c r="K94" i="52" s="1"/>
  <c r="F44" i="33" l="1"/>
  <c r="F19" i="8"/>
  <c r="X12" i="39"/>
  <c r="K29" i="39"/>
  <c r="F29" i="39"/>
  <c r="G33" i="36"/>
  <c r="H25" i="36" s="1"/>
  <c r="H44" i="33" s="1"/>
  <c r="N41" i="33"/>
  <c r="N40" i="33"/>
  <c r="N35" i="33" l="1"/>
  <c r="F30" i="8"/>
  <c r="K3" i="35"/>
  <c r="F8" i="8"/>
  <c r="D8" i="8" s="1"/>
  <c r="F4" i="6" s="1"/>
  <c r="F29" i="8"/>
  <c r="O17" i="39" l="1"/>
  <c r="O18" i="39" s="1"/>
  <c r="S17" i="39" s="1"/>
  <c r="H51" i="33" s="1"/>
  <c r="G39" i="8"/>
  <c r="L112" i="46" s="1"/>
  <c r="F7" i="6"/>
  <c r="X7" i="6" s="1"/>
  <c r="F6" i="6"/>
  <c r="P6" i="6" s="1"/>
  <c r="H39" i="8"/>
  <c r="L52" i="48" s="1"/>
  <c r="I39" i="8"/>
  <c r="L52" i="50" s="1"/>
  <c r="E39" i="8"/>
  <c r="E50" i="8" s="1"/>
  <c r="F39" i="8"/>
  <c r="F51" i="8" s="1"/>
  <c r="F52" i="8" s="1"/>
  <c r="K39" i="8"/>
  <c r="K51" i="8" s="1"/>
  <c r="K52" i="8" s="1"/>
  <c r="F5" i="6"/>
  <c r="R5" i="6" s="1"/>
  <c r="D39" i="8"/>
  <c r="D51" i="8" s="1"/>
  <c r="D52" i="8" s="1"/>
  <c r="D19" i="8"/>
  <c r="E6" i="8" s="1"/>
  <c r="J39" i="8"/>
  <c r="L52" i="52" s="1"/>
  <c r="V4" i="6"/>
  <c r="Z4" i="6"/>
  <c r="L4" i="6"/>
  <c r="J4" i="6"/>
  <c r="AB4" i="6"/>
  <c r="R4" i="6"/>
  <c r="X4" i="6"/>
  <c r="P4" i="6"/>
  <c r="N4" i="6"/>
  <c r="E4" i="6"/>
  <c r="AD4" i="6"/>
  <c r="T4" i="6"/>
  <c r="H4" i="6"/>
  <c r="O19" i="39" l="1"/>
  <c r="O51" i="33" s="1"/>
  <c r="F50" i="8"/>
  <c r="E5" i="6"/>
  <c r="AC5" i="6" s="1"/>
  <c r="L5" i="6"/>
  <c r="AD5" i="6"/>
  <c r="V5" i="6"/>
  <c r="P7" i="6"/>
  <c r="N7" i="6"/>
  <c r="E7" i="6"/>
  <c r="K7" i="6" s="1"/>
  <c r="L52" i="74"/>
  <c r="L76" i="74" s="1"/>
  <c r="L78" i="74" s="1"/>
  <c r="L79" i="74" s="1"/>
  <c r="L95" i="74" s="1"/>
  <c r="H50" i="8"/>
  <c r="J5" i="6"/>
  <c r="X5" i="6"/>
  <c r="AB5" i="6"/>
  <c r="Z5" i="6"/>
  <c r="P5" i="6"/>
  <c r="V7" i="6"/>
  <c r="N5" i="6"/>
  <c r="T5" i="6"/>
  <c r="T7" i="6"/>
  <c r="H5" i="6"/>
  <c r="I50" i="8"/>
  <c r="G51" i="8"/>
  <c r="G52" i="8" s="1"/>
  <c r="I51" i="8"/>
  <c r="I52" i="8" s="1"/>
  <c r="G50" i="8"/>
  <c r="L112" i="42"/>
  <c r="K112" i="42" s="1"/>
  <c r="K136" i="42" s="1"/>
  <c r="K138" i="42" s="1"/>
  <c r="K139" i="42" s="1"/>
  <c r="K155" i="42" s="1"/>
  <c r="E6" i="6"/>
  <c r="Q6" i="6" s="1"/>
  <c r="E51" i="8"/>
  <c r="E52" i="8" s="1"/>
  <c r="Z6" i="6"/>
  <c r="E17" i="8"/>
  <c r="H51" i="8"/>
  <c r="H52" i="8" s="1"/>
  <c r="AD6" i="6"/>
  <c r="E10" i="8"/>
  <c r="J50" i="8"/>
  <c r="J51" i="8"/>
  <c r="J52" i="8" s="1"/>
  <c r="E12" i="8"/>
  <c r="AB7" i="6"/>
  <c r="E15" i="8"/>
  <c r="Z7" i="6"/>
  <c r="D50" i="8"/>
  <c r="L512" i="40"/>
  <c r="L536" i="40" s="1"/>
  <c r="L538" i="40" s="1"/>
  <c r="L539" i="40" s="1"/>
  <c r="L555" i="40" s="1"/>
  <c r="J7" i="6"/>
  <c r="L212" i="44"/>
  <c r="K212" i="44" s="1"/>
  <c r="K236" i="44" s="1"/>
  <c r="K238" i="44" s="1"/>
  <c r="K239" i="44" s="1"/>
  <c r="K255" i="44" s="1"/>
  <c r="L39" i="8"/>
  <c r="L50" i="8" s="1"/>
  <c r="L51" i="8" s="1"/>
  <c r="L52" i="8" s="1"/>
  <c r="V6" i="6"/>
  <c r="L6" i="6"/>
  <c r="F8" i="6"/>
  <c r="E16" i="8"/>
  <c r="AD7" i="6"/>
  <c r="H7" i="6"/>
  <c r="E8" i="8"/>
  <c r="X6" i="6"/>
  <c r="E9" i="8"/>
  <c r="E13" i="8"/>
  <c r="F27" i="8" s="1"/>
  <c r="J3" i="35"/>
  <c r="R6" i="6"/>
  <c r="D21" i="8"/>
  <c r="D22" i="8" s="1"/>
  <c r="R7" i="6"/>
  <c r="L7" i="6"/>
  <c r="J6" i="6"/>
  <c r="N6" i="6"/>
  <c r="E7" i="8"/>
  <c r="E19" i="8"/>
  <c r="K50" i="8"/>
  <c r="E18" i="8"/>
  <c r="AB6" i="6"/>
  <c r="H6" i="6"/>
  <c r="G35" i="33"/>
  <c r="T6" i="6"/>
  <c r="E14" i="8"/>
  <c r="AA5" i="6"/>
  <c r="L76" i="48"/>
  <c r="L78" i="48" s="1"/>
  <c r="L79" i="48" s="1"/>
  <c r="L95" i="48" s="1"/>
  <c r="K52" i="48"/>
  <c r="K76" i="48" s="1"/>
  <c r="K78" i="48" s="1"/>
  <c r="K79" i="48" s="1"/>
  <c r="K95" i="48" s="1"/>
  <c r="K112" i="46"/>
  <c r="K136" i="46" s="1"/>
  <c r="K138" i="46" s="1"/>
  <c r="K139" i="46" s="1"/>
  <c r="K155" i="46" s="1"/>
  <c r="L136" i="46"/>
  <c r="L138" i="46" s="1"/>
  <c r="L139" i="46" s="1"/>
  <c r="L155" i="46" s="1"/>
  <c r="L76" i="50"/>
  <c r="L78" i="50" s="1"/>
  <c r="L79" i="50" s="1"/>
  <c r="L95" i="50" s="1"/>
  <c r="K52" i="50"/>
  <c r="K76" i="50" s="1"/>
  <c r="K78" i="50" s="1"/>
  <c r="K79" i="50" s="1"/>
  <c r="K95" i="50" s="1"/>
  <c r="K52" i="52"/>
  <c r="K76" i="52" s="1"/>
  <c r="K78" i="52" s="1"/>
  <c r="K79" i="52" s="1"/>
  <c r="K95" i="52" s="1"/>
  <c r="L76" i="52"/>
  <c r="L78" i="52" s="1"/>
  <c r="L79" i="52" s="1"/>
  <c r="L95" i="52" s="1"/>
  <c r="AA4" i="6"/>
  <c r="I4" i="6"/>
  <c r="S4" i="6"/>
  <c r="G4" i="6"/>
  <c r="AC4" i="6"/>
  <c r="M4" i="6"/>
  <c r="Y4" i="6"/>
  <c r="O4" i="6"/>
  <c r="K4" i="6"/>
  <c r="W4" i="6"/>
  <c r="U4" i="6"/>
  <c r="Q4" i="6"/>
  <c r="O7" i="6"/>
  <c r="K52" i="74" l="1"/>
  <c r="K76" i="74" s="1"/>
  <c r="K78" i="74" s="1"/>
  <c r="K79" i="74" s="1"/>
  <c r="K95" i="74" s="1"/>
  <c r="X50" i="74" s="1"/>
  <c r="E12" i="36" s="1"/>
  <c r="E32" i="36" s="1"/>
  <c r="W5" i="6"/>
  <c r="I5" i="6"/>
  <c r="Y5" i="6"/>
  <c r="Y7" i="6"/>
  <c r="S5" i="6"/>
  <c r="Q5" i="6"/>
  <c r="U5" i="6"/>
  <c r="Q7" i="6"/>
  <c r="G7" i="6"/>
  <c r="AA7" i="6"/>
  <c r="U7" i="6"/>
  <c r="L8" i="6"/>
  <c r="I7" i="6"/>
  <c r="AC7" i="6"/>
  <c r="L136" i="42"/>
  <c r="L138" i="42" s="1"/>
  <c r="L139" i="42" s="1"/>
  <c r="L155" i="42" s="1"/>
  <c r="W7" i="6"/>
  <c r="G5" i="6"/>
  <c r="M5" i="6"/>
  <c r="M7" i="6"/>
  <c r="O5" i="6"/>
  <c r="S7" i="6"/>
  <c r="K5" i="6"/>
  <c r="AB8" i="6"/>
  <c r="N8" i="6"/>
  <c r="R8" i="6"/>
  <c r="P8" i="6"/>
  <c r="J8" i="6"/>
  <c r="X8" i="6"/>
  <c r="U6" i="6"/>
  <c r="AA6" i="6"/>
  <c r="AA8" i="6" s="1"/>
  <c r="Y6" i="6"/>
  <c r="L236" i="44"/>
  <c r="L238" i="44" s="1"/>
  <c r="L239" i="44" s="1"/>
  <c r="L255" i="44" s="1"/>
  <c r="X210" i="44" s="1"/>
  <c r="E7" i="36" s="1"/>
  <c r="E27" i="36" s="1"/>
  <c r="T8" i="6"/>
  <c r="V8" i="6"/>
  <c r="Z8" i="6"/>
  <c r="AD8" i="6"/>
  <c r="H8" i="6"/>
  <c r="I6" i="6"/>
  <c r="S6" i="6"/>
  <c r="G6" i="6"/>
  <c r="AC6" i="6"/>
  <c r="W6" i="6"/>
  <c r="E8" i="6"/>
  <c r="O6" i="6"/>
  <c r="O8" i="6" s="1"/>
  <c r="M6" i="6"/>
  <c r="K6" i="6"/>
  <c r="K8" i="6" s="1"/>
  <c r="X50" i="48"/>
  <c r="E9" i="36" s="1"/>
  <c r="E29" i="36" s="1"/>
  <c r="K512" i="40"/>
  <c r="K536" i="40" s="1"/>
  <c r="K538" i="40" s="1"/>
  <c r="K539" i="40" s="1"/>
  <c r="K555" i="40" s="1"/>
  <c r="X510" i="40" s="1"/>
  <c r="E5" i="36" s="1"/>
  <c r="X50" i="52"/>
  <c r="E11" i="36" s="1"/>
  <c r="E31" i="36" s="1"/>
  <c r="X50" i="50"/>
  <c r="E10" i="36" s="1"/>
  <c r="E30" i="36" s="1"/>
  <c r="X110" i="42"/>
  <c r="E6" i="36" s="1"/>
  <c r="E26" i="36" s="1"/>
  <c r="X110" i="46"/>
  <c r="E8" i="36" s="1"/>
  <c r="E28" i="36" s="1"/>
  <c r="I8" i="6" l="1"/>
  <c r="Y8" i="6"/>
  <c r="Q8" i="6"/>
  <c r="M8" i="6"/>
  <c r="AC8" i="6"/>
  <c r="U8" i="6"/>
  <c r="W8" i="6"/>
  <c r="S8" i="6"/>
  <c r="G8" i="6"/>
  <c r="E25" i="36"/>
  <c r="E33" i="36" s="1"/>
  <c r="E13" i="36"/>
  <c r="D19" i="36" l="1"/>
  <c r="F47" i="33" s="1"/>
  <c r="M3" i="35"/>
  <c r="D20" i="36"/>
  <c r="M47" i="33" s="1"/>
</calcChain>
</file>

<file path=xl/comments1.xml><?xml version="1.0" encoding="utf-8"?>
<comments xmlns="http://schemas.openxmlformats.org/spreadsheetml/2006/main">
  <authors>
    <author>Arthur Rangel Laureano</author>
  </authors>
  <commentList>
    <comment ref="C13" authorId="0" shapeId="0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</t>
        </r>
      </text>
    </comment>
    <comment ref="C15" authorId="0" shapeId="0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</t>
        </r>
      </text>
    </comment>
    <comment ref="C26" authorId="0" shapeId="0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>
  <authors>
    <author>Arthur Rangel Laureano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5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>
  <authors>
    <author>Gustavo Klinguelfus</author>
  </authors>
  <commentList>
    <comment ref="B11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>
  <authors>
    <author>Arthur Rangel Laureano</author>
  </authors>
  <commentList>
    <comment ref="G1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1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>
  <authors>
    <author>Gustavo Klinguelfus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>
  <authors>
    <author>Gustavo Klinguelfus</author>
  </authors>
  <commentList>
    <comment ref="N17" authorId="0" shapeId="0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18.xml><?xml version="1.0" encoding="utf-8"?>
<comments xmlns="http://schemas.openxmlformats.org/spreadsheetml/2006/main">
  <authors>
    <author>Gustavo Klinguelfus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1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>
  <authors>
    <author>Arthur Rangel Laureano</author>
  </authors>
  <commentList>
    <comment ref="U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>
  <authors>
    <author>Arthur Rangel Laureano</author>
  </authors>
  <commentList>
    <comment ref="G1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>
  <authors>
    <author>Gustavo Klinguelfus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1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>
  <authors>
    <author>Arthur Rangel Laureano</author>
  </authors>
  <commentList>
    <comment ref="G12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4.xml><?xml version="1.0" encoding="utf-8"?>
<comments xmlns="http://schemas.openxmlformats.org/spreadsheetml/2006/main">
  <authors>
    <author>Gustavo Klinguelfus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1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>
  <authors>
    <author>Arthur Rangel Laureano</author>
  </authors>
  <commentList>
    <comment ref="G1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27.xml><?xml version="1.0" encoding="utf-8"?>
<comments xmlns="http://schemas.openxmlformats.org/spreadsheetml/2006/main">
  <authors>
    <author>Gustavo Klinguelfus</author>
  </authors>
  <commentList>
    <comment ref="B1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>
  <authors>
    <author>Gustavo Klinguelfus</author>
  </authors>
  <commentList>
    <comment ref="I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9.xml><?xml version="1.0" encoding="utf-8"?>
<comments xmlns="http://schemas.openxmlformats.org/spreadsheetml/2006/main">
  <authors>
    <author>Gustavo Klinguelfus</author>
  </authors>
  <commentList>
    <comment ref="I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3.xml><?xml version="1.0" encoding="utf-8"?>
<comments xmlns="http://schemas.openxmlformats.org/spreadsheetml/2006/main">
  <authors>
    <author>Arthur Rangel Laureano</author>
    <author>Gustavo Klinguelfus</author>
  </authors>
  <commentList>
    <comment ref="H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511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15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542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46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556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60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>
  <authors>
    <author>Gustavo Klinguelfus</author>
  </authors>
  <commentList>
    <comment ref="B18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>
  <authors>
    <author>Gustavo Klinguelfus</author>
  </authors>
  <commentList>
    <comment ref="B1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2.xml><?xml version="1.0" encoding="utf-8"?>
<comments xmlns="http://schemas.openxmlformats.org/spreadsheetml/2006/main">
  <authors>
    <author>Gustavo Klinguelfus</author>
  </authors>
  <commentList>
    <comment ref="B1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3.xml><?xml version="1.0" encoding="utf-8"?>
<comments xmlns="http://schemas.openxmlformats.org/spreadsheetml/2006/main">
  <authors>
    <author>Arthur Rangel Laureano</author>
  </authors>
  <commentList>
    <comment ref="F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advindos do PEE CELESC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advindos de outras fontes externas</t>
        </r>
      </text>
    </comment>
    <comment ref="H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advindos do próprio consumidor proponente</t>
        </r>
      </text>
    </comment>
    <comment ref="B2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PEE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Totais</t>
        </r>
      </text>
    </comment>
    <comment ref="B28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PEE</t>
        </r>
      </text>
    </comment>
    <comment ref="B29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PEE</t>
        </r>
      </text>
    </comment>
    <comment ref="B3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PEE</t>
        </r>
      </text>
    </comment>
  </commentList>
</comments>
</file>

<file path=xl/comments4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5.xml><?xml version="1.0" encoding="utf-8"?>
<comments xmlns="http://schemas.openxmlformats.org/spreadsheetml/2006/main">
  <authors>
    <author>Arthur Rangel Laureano</author>
  </authors>
  <commentLis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6.xml><?xml version="1.0" encoding="utf-8"?>
<comments xmlns="http://schemas.openxmlformats.org/spreadsheetml/2006/main">
  <authors>
    <author>Gustavo Klinguelfus</author>
  </authors>
  <commentList>
    <comment ref="B11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8.xml><?xml version="1.0" encoding="utf-8"?>
<comments xmlns="http://schemas.openxmlformats.org/spreadsheetml/2006/main">
  <authors>
    <author>Arthur Rangel Laureano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5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9.xml><?xml version="1.0" encoding="utf-8"?>
<comments xmlns="http://schemas.openxmlformats.org/spreadsheetml/2006/main">
  <authors>
    <author>Arthur Rangel Laureano</author>
    <author>Gustavo Klinguelfus</author>
  </authors>
  <commentList>
    <comment ref="H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211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5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242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46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256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60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<sst xmlns="http://schemas.openxmlformats.org/spreadsheetml/2006/main" count="9988" uniqueCount="2192">
  <si>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</si>
  <si>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</si>
  <si>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</si>
  <si>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</si>
  <si>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</si>
  <si>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</si>
  <si>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</si>
  <si>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</si>
  <si>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</si>
  <si>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</si>
  <si>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</si>
  <si>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</si>
  <si>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</si>
  <si>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</si>
  <si>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</si>
  <si>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</si>
  <si>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</si>
  <si>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</si>
  <si>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</si>
  <si>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</si>
  <si>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</si>
  <si>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</si>
  <si>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</si>
  <si>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</si>
  <si>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</si>
  <si>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</si>
  <si>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</si>
  <si>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</si>
  <si>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</si>
  <si>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</si>
  <si>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</si>
  <si>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</si>
  <si>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</si>
  <si>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</si>
  <si>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CED</t>
  </si>
  <si>
    <t>EE</t>
  </si>
  <si>
    <t>CEE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</si>
  <si>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</si>
  <si>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</si>
  <si>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</si>
  <si>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</si>
  <si>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</si>
  <si>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</si>
  <si>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</si>
  <si>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</si>
  <si>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</si>
  <si>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</si>
  <si>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Telefone:</t>
  </si>
  <si>
    <t>E-mail:</t>
  </si>
  <si>
    <t>Taxa de Desconto i:</t>
  </si>
  <si>
    <t>Nome:</t>
  </si>
  <si>
    <t>Endereço:</t>
  </si>
  <si>
    <t>CNPJ:</t>
  </si>
  <si>
    <t>Subgrupo Tarifário:</t>
  </si>
  <si>
    <t xml:space="preserve">CEE = </t>
  </si>
  <si>
    <t>CED =</t>
  </si>
  <si>
    <t>Ö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</si>
  <si>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</si>
  <si>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</si>
  <si>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</si>
  <si>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</si>
  <si>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</si>
  <si>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</si>
  <si>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</si>
  <si>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</si>
  <si>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</si>
  <si>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</si>
  <si>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</si>
  <si>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</si>
  <si>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</si>
  <si>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</si>
  <si>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</si>
  <si>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</si>
  <si>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</si>
  <si>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</si>
  <si>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</si>
  <si>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</si>
  <si>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</si>
  <si>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</si>
  <si>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</si>
  <si>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</si>
  <si>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</si>
  <si>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</si>
  <si>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</si>
  <si>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</si>
  <si>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</si>
  <si>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</si>
  <si>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</si>
  <si>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</si>
  <si>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</si>
  <si>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</si>
  <si>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</si>
  <si>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</si>
  <si>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</si>
  <si>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</si>
  <si>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</si>
  <si>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</si>
  <si>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</si>
  <si>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</si>
  <si>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</si>
  <si>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Celesc Distribuição S.A.</t>
  </si>
  <si>
    <t>Unidade Consumidora (UC) :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</si>
  <si>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</si>
  <si>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</si>
  <si>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</si>
  <si>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</si>
  <si>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</si>
  <si>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</si>
  <si>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</si>
  <si>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</si>
  <si>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</si>
  <si>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</si>
  <si>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</si>
  <si>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</si>
  <si>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</si>
  <si>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</si>
  <si>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</si>
  <si>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</si>
  <si>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</si>
  <si>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</si>
  <si>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</si>
  <si>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</si>
  <si>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</si>
  <si>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</si>
  <si>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</si>
  <si>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</si>
  <si>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</si>
  <si>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</si>
  <si>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</si>
  <si>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Dist. Florianópolis (km)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</si>
  <si>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</si>
  <si>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</si>
  <si>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</si>
  <si>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</si>
  <si>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</si>
  <si>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</si>
  <si>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</si>
  <si>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</si>
  <si>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</si>
  <si>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</si>
  <si>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</si>
  <si>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</si>
  <si>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</si>
  <si>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Energia</t>
  </si>
  <si>
    <t>Modalidade</t>
  </si>
  <si>
    <t>B2 - Rural</t>
  </si>
  <si>
    <t>B3 - Demais Classes</t>
  </si>
  <si>
    <t>Tabela de Tarifas</t>
  </si>
  <si>
    <t>Convencional</t>
  </si>
  <si>
    <t>Modalidade Tarifária: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</si>
  <si>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</si>
  <si>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</si>
  <si>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</si>
  <si>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</si>
  <si>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</si>
  <si>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</si>
  <si>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</si>
  <si>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</si>
  <si>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</si>
  <si>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</si>
  <si>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</si>
  <si>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Abdon Batista - ARJOA</t>
  </si>
  <si>
    <t>Abelardo Luz - ARCHA</t>
  </si>
  <si>
    <t>Agrolândia - ARRSL</t>
  </si>
  <si>
    <t>Agronômica - ARRSL</t>
  </si>
  <si>
    <t>Água Doce - ARJOA</t>
  </si>
  <si>
    <t>Águas de Chapecó - ARCHA</t>
  </si>
  <si>
    <t>Águas Frias - ARCHA</t>
  </si>
  <si>
    <t>Águas Mornas - ARFLO</t>
  </si>
  <si>
    <t>Alfredo Wagner - ARFLO</t>
  </si>
  <si>
    <t>Alto Bela Vista - ARCON</t>
  </si>
  <si>
    <t>Anchieta - ARSMO</t>
  </si>
  <si>
    <t>Angelina - ARFLO</t>
  </si>
  <si>
    <t>Anita Garibaldi - ARLAG</t>
  </si>
  <si>
    <t>Antônio Carlos - ARFLO</t>
  </si>
  <si>
    <t>Apiúna - ARBLU</t>
  </si>
  <si>
    <t>Arabutã - ARCON</t>
  </si>
  <si>
    <t>Araquari - ARJOI</t>
  </si>
  <si>
    <t>Araranguá - ARCRI</t>
  </si>
  <si>
    <t>Armazém - ARTUB</t>
  </si>
  <si>
    <t>Arroio Trinta - ARVID</t>
  </si>
  <si>
    <t>Arvoredo - ARCON</t>
  </si>
  <si>
    <t>Ascurra - ARBLU</t>
  </si>
  <si>
    <t>Atalanta - ARRSL</t>
  </si>
  <si>
    <t>Aurora - ARRSL</t>
  </si>
  <si>
    <t>Balneário Arroio do Silva - ARCRI</t>
  </si>
  <si>
    <t>Balneário Barra do Sul - ARJOI</t>
  </si>
  <si>
    <t>Balneário Camboriú - ARITA</t>
  </si>
  <si>
    <t>Balneário Gaivota - ARCRI</t>
  </si>
  <si>
    <t>Balneário Piçarras - ARITA</t>
  </si>
  <si>
    <t>Balneário Rincão - ARCRI</t>
  </si>
  <si>
    <t>Bandeirante - ARSMO</t>
  </si>
  <si>
    <t>Barra Bonita - ARSMO</t>
  </si>
  <si>
    <t>Barra Velha - ARITA</t>
  </si>
  <si>
    <t>Bela Vista do Toldo - ARMAF</t>
  </si>
  <si>
    <t>Belmonte - ARSMO</t>
  </si>
  <si>
    <t>Benedito Novo - ARBLU</t>
  </si>
  <si>
    <t>Biguaçu - ARFLO</t>
  </si>
  <si>
    <t>Blumenau - ARBLU</t>
  </si>
  <si>
    <t>Bocaina do Sul - ARLAG</t>
  </si>
  <si>
    <t>Bom Jardim da Serra - ARLAG</t>
  </si>
  <si>
    <t>Bom Jesus - ARCHA</t>
  </si>
  <si>
    <t>Bom Jesus do Oeste - ARCHA</t>
  </si>
  <si>
    <t>Bom Retiro - ARLAG</t>
  </si>
  <si>
    <t>Bombinhas - ARITA</t>
  </si>
  <si>
    <t>Botuverá - ARBLU</t>
  </si>
  <si>
    <t>Braço do Norte - ARTUB</t>
  </si>
  <si>
    <t>Braço do Trombudo - ARRSL</t>
  </si>
  <si>
    <t>Brunópolis - ARJOA</t>
  </si>
  <si>
    <t>Brusque - ARBLU</t>
  </si>
  <si>
    <t>Caçador - ARVID</t>
  </si>
  <si>
    <t>Caibi - ARSMO</t>
  </si>
  <si>
    <t>Calmon - ARVID</t>
  </si>
  <si>
    <t>Camboriú - ARITA</t>
  </si>
  <si>
    <t>Campo Alegre - ARSBS</t>
  </si>
  <si>
    <t>Campo Belo do Sul - ARLAG</t>
  </si>
  <si>
    <t>Campo Erê - ARSMO</t>
  </si>
  <si>
    <t>Campos Novos - ARJOA</t>
  </si>
  <si>
    <t>Canelinha - ARFLO</t>
  </si>
  <si>
    <t>Canoinhas - ARMAF</t>
  </si>
  <si>
    <t>Capão Alto - ARLAG</t>
  </si>
  <si>
    <t>Capinzal - ARJOA</t>
  </si>
  <si>
    <t>Capivari de Baixo - ARTUB</t>
  </si>
  <si>
    <t>Catanduvas - ARJOA</t>
  </si>
  <si>
    <t>Caxambu do Sul - ARCHA</t>
  </si>
  <si>
    <t>Celso Ramos - ARLAG</t>
  </si>
  <si>
    <t>Cerro Negro - ARLAG</t>
  </si>
  <si>
    <t>Chapadão do Lageado - ARRSL</t>
  </si>
  <si>
    <t>Chapecó - ARCHA</t>
  </si>
  <si>
    <t>Cocal do Sul - ARCRI</t>
  </si>
  <si>
    <t>Concórdia - ARCON</t>
  </si>
  <si>
    <t>Cordilheira Alta - ARCHA</t>
  </si>
  <si>
    <t>Coronel Freitas - ARCHA</t>
  </si>
  <si>
    <t>Coronel Martins - ARCHA</t>
  </si>
  <si>
    <t>Correia Pinto - ARLAG</t>
  </si>
  <si>
    <t>Corupá - ARJSL</t>
  </si>
  <si>
    <t>Criciúma - ARCRI</t>
  </si>
  <si>
    <t>Cunha Porã - ARSMO</t>
  </si>
  <si>
    <t>Cunhataí - ARSMO</t>
  </si>
  <si>
    <t>Curitibanos - ARLAG</t>
  </si>
  <si>
    <t>Descanso - ARSMO</t>
  </si>
  <si>
    <t>Dionísio Cerqueira - ARSMO</t>
  </si>
  <si>
    <t>Dona Emma - ARRSL</t>
  </si>
  <si>
    <t>Doutor Pedrinho - ARBLU</t>
  </si>
  <si>
    <t>Ermo - ARCRI</t>
  </si>
  <si>
    <t>Erval Velho - ARJOA</t>
  </si>
  <si>
    <t>Faxinal dos Guedes - ARCON</t>
  </si>
  <si>
    <t>Flor do Sertão - ARSMO</t>
  </si>
  <si>
    <t>Florianópolis - ARFLO</t>
  </si>
  <si>
    <t>Formosa do Sul - ARCHA</t>
  </si>
  <si>
    <t>Forquilhinha - ARCRI</t>
  </si>
  <si>
    <t>Fraiburgo - ARVID</t>
  </si>
  <si>
    <t>Frei Rogério - ARLAG</t>
  </si>
  <si>
    <t>Galvão - ARCHA</t>
  </si>
  <si>
    <t>Garopaba - ARTUB</t>
  </si>
  <si>
    <t>Garuva - ARJOI</t>
  </si>
  <si>
    <t>Gaspar - ARBLU</t>
  </si>
  <si>
    <t>Governador Celso Ramos - ARFLO</t>
  </si>
  <si>
    <t>Gravatal - ARTUB</t>
  </si>
  <si>
    <t>Guabiruba - ARBLU</t>
  </si>
  <si>
    <t>Guaraciaba - ARSMO</t>
  </si>
  <si>
    <t>Guaramirim - ARJSL</t>
  </si>
  <si>
    <t>Guarujá do Sul - ARSMO</t>
  </si>
  <si>
    <t>Guatambu - ARCHA</t>
  </si>
  <si>
    <t>Herval d'Oeste - ARJOA</t>
  </si>
  <si>
    <t>Ibiam - ARVID</t>
  </si>
  <si>
    <t>Ibicaré - ARJOA</t>
  </si>
  <si>
    <t>Ibirama - ARRSL</t>
  </si>
  <si>
    <t>Içara - ARCRI</t>
  </si>
  <si>
    <t>Ilhota - ARITA</t>
  </si>
  <si>
    <t>Imaruí - ARTUB</t>
  </si>
  <si>
    <t>Imbituba - ARTUB</t>
  </si>
  <si>
    <t>Imbuia - ARRSL</t>
  </si>
  <si>
    <t>Indaial - ARBLU</t>
  </si>
  <si>
    <t>Iomerê - ARVID</t>
  </si>
  <si>
    <t>Ipira - ARJOA</t>
  </si>
  <si>
    <t>Iporã do Oeste - ARSMO</t>
  </si>
  <si>
    <t>Ipuaçu - ARCHA</t>
  </si>
  <si>
    <t>Ipumirim - ARCON</t>
  </si>
  <si>
    <t>Iraceminha - ARSMO</t>
  </si>
  <si>
    <t>Irani - ARJOA</t>
  </si>
  <si>
    <t>Irati - ARCHA</t>
  </si>
  <si>
    <t>Irineópolis - ARMAF</t>
  </si>
  <si>
    <t>Itá - ARCON</t>
  </si>
  <si>
    <t>Itaiópolis - ARMAF</t>
  </si>
  <si>
    <t>Itajaí - ARITA</t>
  </si>
  <si>
    <t>Itapema - ARITA</t>
  </si>
  <si>
    <t>Itapiranga - ARSMO</t>
  </si>
  <si>
    <t>Itapoá - ARJOI</t>
  </si>
  <si>
    <t>Ituporanga - ARRSL</t>
  </si>
  <si>
    <t>Jaborá - ARCON</t>
  </si>
  <si>
    <t>Jacinto Machado - ARCRI</t>
  </si>
  <si>
    <t>Jaguaruna - ARTUB</t>
  </si>
  <si>
    <t>Jaraguá do Sul - ARJSL</t>
  </si>
  <si>
    <t>Jardinópolis - ARCHA</t>
  </si>
  <si>
    <t>Joaçaba - ARJOA</t>
  </si>
  <si>
    <t>Joinville - ARJOI</t>
  </si>
  <si>
    <t>José Boiteux - ARRSL</t>
  </si>
  <si>
    <t>Jupiá - ARCHA</t>
  </si>
  <si>
    <t>Lacerdópolis - ARJOA</t>
  </si>
  <si>
    <t>Laurentino - ARRSL</t>
  </si>
  <si>
    <t>Lauro Müller - ARCRI</t>
  </si>
  <si>
    <t>Lebon Régis - ARVID</t>
  </si>
  <si>
    <t>Leoberto Leal - ARRSL</t>
  </si>
  <si>
    <t>Lindóia do Sul - ARCON</t>
  </si>
  <si>
    <t>Lontras - ARRSL</t>
  </si>
  <si>
    <t>Luiz Alves - ARBLU</t>
  </si>
  <si>
    <t>Luzerna - ARJOA</t>
  </si>
  <si>
    <t>Macieira - ARVID</t>
  </si>
  <si>
    <t>Mafra - ARMAF</t>
  </si>
  <si>
    <t>Major Gercino - ARFLO</t>
  </si>
  <si>
    <t>Major Vieira - ARMAF</t>
  </si>
  <si>
    <t>Maracajá - ARCRI</t>
  </si>
  <si>
    <t>Maravilha - ARSMO</t>
  </si>
  <si>
    <t>Marema - ARCHA</t>
  </si>
  <si>
    <t>Marmeleiro - ARSMO</t>
  </si>
  <si>
    <t>Massaranduba - ARBLU</t>
  </si>
  <si>
    <t>Matos Costa - ARVID</t>
  </si>
  <si>
    <t>Meleiro - ARCRI</t>
  </si>
  <si>
    <t>Mirim Doce - ARRSL</t>
  </si>
  <si>
    <t>Modelo - ARCHA</t>
  </si>
  <si>
    <t>Mondaí - ARSMO</t>
  </si>
  <si>
    <t>Monte Carlo - ARJOA</t>
  </si>
  <si>
    <t>Monte Castelo - ARMAF</t>
  </si>
  <si>
    <t>Morro da Fumaça - ARCRI</t>
  </si>
  <si>
    <t>Navegantes - ARITA</t>
  </si>
  <si>
    <t>Nova Erechim - ARCHA</t>
  </si>
  <si>
    <t>Nova Itaberaba - ARCHA</t>
  </si>
  <si>
    <t>Nova Trento - ARFLO</t>
  </si>
  <si>
    <t>Nova Veneza - ARCRI</t>
  </si>
  <si>
    <t>Novo Horizonte - ARCHA</t>
  </si>
  <si>
    <t>Orleans - ARTUB</t>
  </si>
  <si>
    <t>Otacílio Costa - ARLAG</t>
  </si>
  <si>
    <t>Ouro - ARJOA</t>
  </si>
  <si>
    <t>Ouro Verde - ARCHA</t>
  </si>
  <si>
    <t>Paial - ARCON</t>
  </si>
  <si>
    <t>Painel - ARLAG</t>
  </si>
  <si>
    <t>Palhoça - ARFLO</t>
  </si>
  <si>
    <t>Palma Sola - ARSMO</t>
  </si>
  <si>
    <t>Palmeira - ARLAG</t>
  </si>
  <si>
    <t>Palmitos - ARSMO</t>
  </si>
  <si>
    <t>Papanduva - ARMAF</t>
  </si>
  <si>
    <t>Paraíso - ARSMO</t>
  </si>
  <si>
    <t>Passo de Torres - ARCRI</t>
  </si>
  <si>
    <t>Passos Maia - ARCON</t>
  </si>
  <si>
    <t>Paulo Lopes - ARTUB</t>
  </si>
  <si>
    <t>Pedras Grandes - ARTUB</t>
  </si>
  <si>
    <t>Penha - ARITA</t>
  </si>
  <si>
    <t>Peritiba - ARCON</t>
  </si>
  <si>
    <t>Pescaria Brava - ARTUB</t>
  </si>
  <si>
    <t>Petrolândia - ARRSL</t>
  </si>
  <si>
    <t>Pinhalzinho - ARCHA</t>
  </si>
  <si>
    <t>Pinheiro Preto - ARVID</t>
  </si>
  <si>
    <t>Piratuba - ARJOA</t>
  </si>
  <si>
    <t>Planalto Alegre - ARCHA</t>
  </si>
  <si>
    <t>Pomerode - ARBLU</t>
  </si>
  <si>
    <t>Ponte Alta - ARLAG</t>
  </si>
  <si>
    <t>Ponte Alta do Norte - ARLAG</t>
  </si>
  <si>
    <t>Ponte Serrada - ARCON</t>
  </si>
  <si>
    <t>Porto Belo - ARITA</t>
  </si>
  <si>
    <t>Porto União - ARMAF</t>
  </si>
  <si>
    <t>Pouso Redondo - ARRSL</t>
  </si>
  <si>
    <t>Presidente Castello Branco - ARCON</t>
  </si>
  <si>
    <t>Presidente Getúlio - ARRSL</t>
  </si>
  <si>
    <t>Presidente Nereu - ARRSL</t>
  </si>
  <si>
    <t>Princesa - ARSMO</t>
  </si>
  <si>
    <t>Quilombo - ARCHA</t>
  </si>
  <si>
    <t>Rancho Queimado - ARFLO</t>
  </si>
  <si>
    <t>Rio das Antas - ARVID</t>
  </si>
  <si>
    <t>Rio do Campo - ARRSL</t>
  </si>
  <si>
    <t>Rio do Oeste - ARRSL</t>
  </si>
  <si>
    <t>Rio do Sul - ARRSL</t>
  </si>
  <si>
    <t>Rio dos Cedros - ARBLU</t>
  </si>
  <si>
    <t>Rio Negrinho - ARSBS</t>
  </si>
  <si>
    <t>Rio Negro (PR) - ARMAF</t>
  </si>
  <si>
    <t>Rio Rufino - ARLAG</t>
  </si>
  <si>
    <t>Riqueza - ARSMO</t>
  </si>
  <si>
    <t>Rodeio - ARBLU</t>
  </si>
  <si>
    <t>Romelândia - ARSMO</t>
  </si>
  <si>
    <t>Salete - ARRSL</t>
  </si>
  <si>
    <t>Saltinho - ARSMO</t>
  </si>
  <si>
    <t>Salto Veloso - ARVID</t>
  </si>
  <si>
    <t>Sangão - ARTUB</t>
  </si>
  <si>
    <t>Santa Cecília - ARLAG</t>
  </si>
  <si>
    <t>Santa Helena - ARSMO</t>
  </si>
  <si>
    <t>Santa Rosa do Sul - ARCRI</t>
  </si>
  <si>
    <t>Santa Terezinha - ARMAF</t>
  </si>
  <si>
    <t>Santa Terezinha do Progresso - ARSMO</t>
  </si>
  <si>
    <t>Santiago do Sul - ARCHA</t>
  </si>
  <si>
    <t>Santo Amaro da Imperatriz - ARFLO</t>
  </si>
  <si>
    <t>São Bento do Sul - ARSBS</t>
  </si>
  <si>
    <t>São Bernardino - ARSMO</t>
  </si>
  <si>
    <t>São Carlos - ARCHA</t>
  </si>
  <si>
    <t>São Cristóvão do Sul - ARLAG</t>
  </si>
  <si>
    <t>São Domingos - ARCHA</t>
  </si>
  <si>
    <t>São Francisco do Sul - ARJOI</t>
  </si>
  <si>
    <t>São João Batista - ARFLO</t>
  </si>
  <si>
    <t>São João do Itaperiú - ARITA</t>
  </si>
  <si>
    <t>São João do Oeste - ARSMO</t>
  </si>
  <si>
    <t>São João do Sul - ARCRI</t>
  </si>
  <si>
    <t>São Joaquim - ARLAG</t>
  </si>
  <si>
    <t>São José - ARFLO</t>
  </si>
  <si>
    <t>São José do Cedro - ARSMO</t>
  </si>
  <si>
    <t>São José do Cerrito - ARLAG</t>
  </si>
  <si>
    <t>São Lourenço do Oeste - ARCHA</t>
  </si>
  <si>
    <t>São Miguel da Boa Vista - ARSMO</t>
  </si>
  <si>
    <t>São Miguel do Oeste - ARSMO</t>
  </si>
  <si>
    <t>São Pedro de Alcântara - ARFLO</t>
  </si>
  <si>
    <t>Saudades - ARCHA</t>
  </si>
  <si>
    <t>Schroeder - ARJSL</t>
  </si>
  <si>
    <t>Seara - ARCON</t>
  </si>
  <si>
    <t>Serra Alta - ARCHA</t>
  </si>
  <si>
    <t>Siderópolis - ARCRI</t>
  </si>
  <si>
    <t>Sombrio - ARCRI</t>
  </si>
  <si>
    <t>Sul Brasil - ARCHA</t>
  </si>
  <si>
    <t>Taió - ARRSL</t>
  </si>
  <si>
    <t>Tangará - ARVID</t>
  </si>
  <si>
    <t>Tigrinhos - ARSMO</t>
  </si>
  <si>
    <t>Tijucas - ARFLO</t>
  </si>
  <si>
    <t>Timbó - ARBLU</t>
  </si>
  <si>
    <t>Timbó Grande - ARVID</t>
  </si>
  <si>
    <t>Três Barras - ARMAF</t>
  </si>
  <si>
    <t>Treviso - ARCRI</t>
  </si>
  <si>
    <t>Treze de Maio - ARTUB</t>
  </si>
  <si>
    <t>Treze Tílias - ARJOA</t>
  </si>
  <si>
    <t>Trombudo Central - ARRSL</t>
  </si>
  <si>
    <t>Tubarão - ARTUB</t>
  </si>
  <si>
    <t>Tunápolis - ARSMO</t>
  </si>
  <si>
    <t>Turvo - ARCRI</t>
  </si>
  <si>
    <t>União do Oeste - ARCHA</t>
  </si>
  <si>
    <t>Urubici - ARLAG</t>
  </si>
  <si>
    <t>Urupema - ARLAG</t>
  </si>
  <si>
    <t>Urussanga - ARCRI</t>
  </si>
  <si>
    <t>Vargeão - ARCON</t>
  </si>
  <si>
    <t>Vargem - ARJOA</t>
  </si>
  <si>
    <t>Vargem Bonita - ARJOA</t>
  </si>
  <si>
    <t>Vidal Ramos - ARRSL</t>
  </si>
  <si>
    <t>Videira - ARVID</t>
  </si>
  <si>
    <t>Vitor Meireles - ARRSL</t>
  </si>
  <si>
    <t>Witmarsum - ARRSL</t>
  </si>
  <si>
    <t>Xanxerê - ARCHA</t>
  </si>
  <si>
    <t>Xavantina - ARCON</t>
  </si>
  <si>
    <t>Xaxim - ARCHA</t>
  </si>
  <si>
    <t>Zortéa - ARJOA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</si>
  <si>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</si>
  <si>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</si>
  <si>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</si>
  <si>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</si>
  <si>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</si>
  <si>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</si>
  <si>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</si>
  <si>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</si>
  <si>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</si>
  <si>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</si>
  <si>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</si>
  <si>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</si>
  <si>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</si>
  <si>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</si>
  <si>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</si>
  <si>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</si>
  <si>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</si>
  <si>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</si>
  <si>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</si>
  <si>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</si>
  <si>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</si>
  <si>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Resolução ANEEL Nº 1.574 de 30 de julho de 2013</t>
  </si>
  <si>
    <t>SELECIONE O ANO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</si>
  <si>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</si>
  <si>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</si>
  <si>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</si>
  <si>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</si>
  <si>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</si>
  <si>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</si>
  <si>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</si>
  <si>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</si>
  <si>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</si>
  <si>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</si>
  <si>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</si>
  <si>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</si>
  <si>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</si>
  <si>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</si>
  <si>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</si>
  <si>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</si>
  <si>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</si>
  <si>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</si>
  <si>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</si>
  <si>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</si>
  <si>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</si>
  <si>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</si>
  <si>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</si>
  <si>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</si>
  <si>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</si>
  <si>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</si>
  <si>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PEE</t>
    </r>
  </si>
  <si>
    <t>Sistemas de Refrigeração</t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</si>
  <si>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PEE</t>
    </r>
  </si>
  <si>
    <t>EE
Energia Economizada
(MWh/ano)</t>
  </si>
  <si>
    <t>RDP
Redução de Demanda na Ponta
(kW)</t>
  </si>
  <si>
    <t>BA
Benefício Anualizado</t>
  </si>
  <si>
    <t>RCB
Por Uso Final</t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</si>
  <si>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</si>
  <si>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</si>
  <si>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</si>
  <si>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</si>
  <si>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</si>
  <si>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</si>
  <si>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</si>
  <si>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</si>
  <si>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</si>
  <si>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</si>
  <si>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</si>
  <si>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</si>
  <si>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</si>
  <si>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</si>
  <si>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</si>
  <si>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</si>
  <si>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</si>
  <si>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</si>
  <si>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</si>
  <si>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</si>
  <si>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</si>
  <si>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</si>
  <si>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</si>
  <si>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</si>
  <si>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</si>
  <si>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</si>
  <si>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</si>
  <si>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</si>
  <si>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</si>
  <si>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</si>
  <si>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</si>
  <si>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</si>
  <si>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</si>
  <si>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</si>
  <si>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</si>
  <si>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</si>
  <si>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</si>
  <si>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</si>
  <si>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</si>
  <si>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</si>
  <si>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</si>
  <si>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</si>
  <si>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</si>
  <si>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</si>
  <si>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</si>
  <si>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</si>
  <si>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</si>
  <si>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</si>
  <si>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</si>
  <si>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</si>
  <si>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</si>
  <si>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</si>
  <si>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</si>
  <si>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</si>
  <si>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</si>
  <si>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</si>
  <si>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</si>
  <si>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</si>
  <si>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</si>
  <si>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</si>
  <si>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T_ILUM</t>
    </r>
  </si>
  <si>
    <t>MÃO DE OBRA</t>
  </si>
  <si>
    <t>Mão de obra própria</t>
  </si>
  <si>
    <t>Mão de obra de terceiros</t>
  </si>
  <si>
    <t>Horas</t>
  </si>
  <si>
    <t>Valor da hora</t>
  </si>
  <si>
    <t>Sub total - Mão de obra de terceiros iluminação</t>
  </si>
  <si>
    <t>Sub total - Mão de obra iluminação</t>
  </si>
  <si>
    <t>TRANSPORTE E OUTROS CUSTOS DIRETOS</t>
  </si>
  <si>
    <t>Valor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</si>
  <si>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</si>
  <si>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</si>
  <si>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</si>
  <si>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</si>
  <si>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</si>
  <si>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</si>
  <si>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</si>
  <si>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</si>
  <si>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</si>
  <si>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</si>
  <si>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</si>
  <si>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</si>
  <si>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</si>
  <si>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</si>
  <si>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</si>
  <si>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</si>
  <si>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</si>
  <si>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</si>
  <si>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</si>
  <si>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</si>
  <si>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</si>
  <si>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</si>
  <si>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</si>
  <si>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</si>
  <si>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</si>
  <si>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</si>
  <si>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</si>
  <si>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</si>
  <si>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</si>
  <si>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</si>
  <si>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</si>
  <si>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</si>
  <si>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</si>
  <si>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</si>
  <si>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</si>
  <si>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</si>
  <si>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</si>
  <si>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</si>
  <si>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</si>
  <si>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</si>
  <si>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</si>
  <si>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</si>
  <si>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</si>
  <si>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</si>
  <si>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</si>
  <si>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</si>
  <si>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</si>
  <si>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</si>
  <si>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</si>
  <si>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</si>
  <si>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</si>
  <si>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</si>
  <si>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</si>
  <si>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</si>
  <si>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</si>
  <si>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</si>
  <si>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</si>
  <si>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</si>
  <si>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</si>
  <si>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</si>
  <si>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</si>
  <si>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</si>
  <si>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Reatores</t>
  </si>
  <si>
    <r>
      <t>pra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</si>
  <si>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</si>
  <si>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instalada</t>
  </si>
  <si>
    <t>kW</t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</si>
  <si>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</si>
  <si>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</si>
  <si>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</si>
  <si>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</si>
  <si>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</si>
  <si>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</si>
  <si>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</si>
  <si>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</si>
  <si>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</si>
  <si>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</si>
  <si>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coincidência na ponta</t>
  </si>
  <si>
    <r>
      <t>FCPa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</si>
  <si>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consumida</t>
  </si>
  <si>
    <t>MWh/ano</t>
  </si>
  <si>
    <r>
      <t>Ea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</si>
  <si>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Demanda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</si>
  <si>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</si>
  <si>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</si>
  <si>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</si>
  <si>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</si>
  <si>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</si>
  <si>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</si>
  <si>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hp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</si>
  <si>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</si>
  <si>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FCPp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</si>
  <si>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</si>
  <si>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</si>
  <si>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</si>
  <si>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evitado de demanda (CED) =</t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</si>
  <si>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</si>
  <si>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</si>
  <si>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da energia evitada (CEE) =</t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</si>
  <si>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</si>
  <si>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ILUM</t>
    </r>
  </si>
  <si>
    <r>
      <t>qa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</si>
  <si>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</si>
  <si>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</si>
  <si>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</si>
  <si>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</si>
  <si>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</si>
  <si>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</si>
  <si>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</si>
  <si>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</si>
  <si>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</si>
  <si>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</si>
  <si>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</si>
  <si>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</si>
  <si>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T_COND</t>
    </r>
  </si>
  <si>
    <t>Sub total - Mão de obra de terceiros condicionamento ambiental</t>
  </si>
  <si>
    <t>Sub total - Mão de obra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</si>
  <si>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</si>
  <si>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</si>
  <si>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</si>
  <si>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</si>
  <si>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</si>
  <si>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</si>
  <si>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</si>
  <si>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</si>
  <si>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</si>
  <si>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</si>
  <si>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</si>
  <si>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</si>
  <si>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</si>
  <si>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</si>
  <si>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</si>
  <si>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</si>
  <si>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</si>
  <si>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</si>
  <si>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</si>
  <si>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</si>
  <si>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</si>
  <si>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</si>
  <si>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</si>
  <si>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</si>
  <si>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</si>
  <si>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</si>
  <si>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</si>
  <si>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utilização</t>
  </si>
  <si>
    <r>
      <t>FUa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</si>
  <si>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utilizada</t>
  </si>
  <si>
    <r>
      <t>Pua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</si>
  <si>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</si>
  <si>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</si>
  <si>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</si>
  <si>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COND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</si>
  <si>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</si>
  <si>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</si>
  <si>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</si>
  <si>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</si>
  <si>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</si>
  <si>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</si>
  <si>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</si>
  <si>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</si>
  <si>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</si>
  <si>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</si>
  <si>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</si>
  <si>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</si>
  <si>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</si>
  <si>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</si>
  <si>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</si>
  <si>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</si>
  <si>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</si>
  <si>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</si>
  <si>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</si>
  <si>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</si>
  <si>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</si>
  <si>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</si>
  <si>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</si>
  <si>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</si>
  <si>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</si>
  <si>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</si>
  <si>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</si>
  <si>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</si>
  <si>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</si>
  <si>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</si>
  <si>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</si>
  <si>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</si>
  <si>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</si>
  <si>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</si>
  <si>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</si>
  <si>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</si>
  <si>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</si>
  <si>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</si>
  <si>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</si>
  <si>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</si>
  <si>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</si>
  <si>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</si>
  <si>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</si>
  <si>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</si>
  <si>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</si>
  <si>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</si>
  <si>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</si>
  <si>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</si>
  <si>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</si>
  <si>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</si>
  <si>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</si>
  <si>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</si>
  <si>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</si>
  <si>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</si>
  <si>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theme="1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</si>
  <si>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</si>
  <si>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theme="1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</si>
  <si>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</si>
  <si>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theme="1"/>
        <rFont val="Calibri"/>
        <family val="2"/>
      </rPr>
      <t>i</t>
    </r>
  </si>
  <si>
    <r>
      <t>γp</t>
    </r>
    <r>
      <rPr>
        <i/>
        <vertAlign val="subscript"/>
        <sz val="11"/>
        <color theme="1"/>
        <rFont val="Calibri"/>
        <family val="2"/>
      </rPr>
      <t>i</t>
    </r>
  </si>
  <si>
    <r>
      <t>ηnp</t>
    </r>
    <r>
      <rPr>
        <i/>
        <vertAlign val="subscript"/>
        <sz val="11"/>
        <color theme="1"/>
        <rFont val="Calibri"/>
        <family val="2"/>
      </rPr>
      <t>i</t>
    </r>
  </si>
  <si>
    <r>
      <t>ηp</t>
    </r>
    <r>
      <rPr>
        <i/>
        <vertAlign val="subscript"/>
        <sz val="11"/>
        <color theme="1"/>
        <rFont val="Calibri"/>
        <family val="2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</si>
  <si>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MOTOR</t>
    </r>
  </si>
  <si>
    <t>Sub total - Materiais e equipamentos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</si>
  <si>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</t>
    </r>
  </si>
  <si>
    <t>Sub total - Mão de obra de terceiros sistemas de refrigeração</t>
  </si>
  <si>
    <t>Sub total - Mão de obra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</si>
  <si>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</si>
  <si>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</si>
  <si>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</si>
  <si>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</si>
  <si>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</si>
  <si>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</si>
  <si>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</si>
  <si>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</si>
  <si>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</si>
  <si>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</si>
  <si>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</si>
  <si>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</si>
  <si>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</si>
  <si>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</si>
  <si>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</si>
  <si>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</si>
  <si>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</si>
  <si>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</si>
  <si>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</si>
  <si>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</si>
  <si>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</si>
  <si>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</si>
  <si>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</si>
  <si>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</si>
  <si>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</si>
  <si>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</si>
  <si>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</si>
  <si>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</si>
  <si>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</si>
  <si>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</si>
  <si>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</si>
  <si>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</si>
  <si>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</si>
  <si>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</si>
  <si>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  <scheme val="minor"/>
      </rPr>
      <t>2</t>
    </r>
  </si>
  <si>
    <r>
      <t>A</t>
    </r>
    <r>
      <rPr>
        <i/>
        <vertAlign val="subscript"/>
        <sz val="11"/>
        <rFont val="Calibri"/>
        <family val="2"/>
        <scheme val="minor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</si>
  <si>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</si>
  <si>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</si>
  <si>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</si>
  <si>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</si>
  <si>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  <scheme val="minor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</si>
  <si>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</si>
  <si>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</si>
  <si>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  <scheme val="minor"/>
      </rPr>
      <t>2</t>
    </r>
    <r>
      <rPr>
        <sz val="11"/>
        <color theme="1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</si>
  <si>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</si>
  <si>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</si>
  <si>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</si>
  <si>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</si>
  <si>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  <scheme val="minor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</si>
  <si>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</si>
  <si>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</si>
  <si>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</si>
  <si>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</si>
  <si>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</si>
  <si>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</si>
  <si>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</si>
  <si>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</si>
  <si>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</si>
  <si>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</si>
  <si>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</si>
  <si>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</si>
  <si>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</si>
  <si>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</si>
  <si>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  <scheme val="minor"/>
      </rPr>
      <t>QUE</t>
    </r>
  </si>
  <si>
    <r>
      <t>NR</t>
    </r>
    <r>
      <rPr>
        <i/>
        <vertAlign val="subscript"/>
        <sz val="11"/>
        <rFont val="Calibri"/>
        <family val="2"/>
        <scheme val="minor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</si>
  <si>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</si>
  <si>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</si>
  <si>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</si>
  <si>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</si>
  <si>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</si>
  <si>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</si>
  <si>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</si>
  <si>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</si>
  <si>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SOLAR</t>
    </r>
  </si>
  <si>
    <t>1.350 - 1.450</t>
  </si>
  <si>
    <t>Sub total - Materiais e equipamentos equipamentos hospitalares</t>
  </si>
  <si>
    <t>Sub total - Mão de obra de terceiros equipamentos hospitalares</t>
  </si>
  <si>
    <t>Sub total - Mão de obra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</si>
  <si>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</si>
  <si>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</si>
  <si>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</si>
  <si>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</si>
  <si>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</si>
  <si>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</si>
  <si>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</si>
  <si>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</si>
  <si>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</si>
  <si>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</si>
  <si>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</si>
  <si>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</si>
  <si>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</si>
  <si>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</si>
  <si>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</si>
  <si>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</si>
  <si>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</si>
  <si>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</si>
  <si>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</si>
  <si>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</si>
  <si>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</si>
  <si>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</si>
  <si>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</si>
  <si>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</si>
  <si>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</si>
  <si>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</si>
  <si>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</si>
  <si>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</si>
  <si>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</si>
  <si>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</si>
  <si>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</si>
  <si>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</si>
  <si>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</si>
  <si>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</si>
  <si>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</si>
  <si>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</si>
  <si>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</si>
  <si>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</si>
  <si>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</si>
  <si>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</si>
  <si>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</si>
  <si>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</si>
  <si>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</si>
  <si>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</si>
  <si>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</si>
  <si>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</si>
  <si>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</si>
  <si>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</si>
  <si>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</si>
  <si>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</si>
  <si>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</si>
  <si>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</si>
  <si>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</si>
  <si>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</si>
  <si>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</si>
  <si>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</si>
  <si>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</si>
  <si>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</si>
  <si>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</si>
  <si>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</si>
  <si>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</si>
  <si>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</si>
  <si>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</si>
  <si>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</si>
  <si>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</si>
  <si>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</si>
  <si>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</si>
  <si>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</si>
  <si>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</si>
  <si>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</si>
  <si>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</si>
  <si>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</si>
  <si>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</si>
  <si>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</si>
  <si>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</si>
  <si>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</si>
  <si>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</si>
  <si>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</si>
  <si>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</si>
  <si>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</si>
  <si>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</si>
  <si>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</si>
  <si>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</si>
  <si>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</si>
  <si>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</si>
  <si>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</si>
  <si>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</si>
  <si>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</si>
  <si>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</si>
  <si>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</si>
  <si>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</si>
  <si>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</si>
  <si>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</si>
  <si>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</si>
  <si>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</si>
  <si>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</si>
  <si>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</si>
  <si>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</si>
  <si>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</si>
  <si>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</si>
  <si>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Benefício anualizado iluminação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</si>
  <si>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</si>
  <si>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</si>
  <si>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</si>
  <si>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</si>
  <si>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</si>
  <si>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</si>
  <si>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</si>
  <si>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</si>
  <si>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</si>
  <si>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</si>
  <si>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</si>
  <si>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</si>
  <si>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</si>
  <si>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</si>
  <si>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</si>
  <si>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</si>
  <si>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Juros:</t>
  </si>
  <si>
    <t>Sub total - Mão de obra de terceiros motores</t>
  </si>
  <si>
    <t>Sub total - Mão de obra motores</t>
  </si>
  <si>
    <t>Sub total - Custos diretos motores</t>
  </si>
  <si>
    <t>Sub total - Custos indiretos motores</t>
  </si>
  <si>
    <t>Benefício anualizado condicionamento ambiental</t>
  </si>
  <si>
    <t>Benefício anualizado MOTORES</t>
  </si>
  <si>
    <t>Sub total - Custos sistemas de refrigeração</t>
  </si>
  <si>
    <t>Benefício anualizado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</si>
  <si>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</si>
  <si>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</si>
  <si>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</si>
  <si>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</si>
  <si>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</si>
  <si>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</si>
  <si>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</si>
  <si>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</si>
  <si>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</si>
  <si>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</si>
  <si>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</si>
  <si>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</si>
  <si>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</si>
  <si>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</si>
  <si>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</si>
  <si>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</si>
  <si>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</si>
  <si>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</si>
  <si>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</si>
  <si>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</si>
  <si>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</si>
  <si>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</si>
  <si>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</si>
  <si>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</si>
  <si>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</si>
  <si>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</si>
  <si>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</si>
  <si>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</si>
  <si>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</si>
  <si>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</si>
  <si>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</si>
  <si>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</si>
  <si>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</si>
  <si>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</si>
  <si>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</si>
  <si>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</si>
  <si>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</si>
  <si>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Benefício anualizado aquecimento solar de água</t>
  </si>
  <si>
    <t>Sub total - Custos equipamentos hospitalares</t>
  </si>
  <si>
    <t>Benefício anualizado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</si>
  <si>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</si>
  <si>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</si>
  <si>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</si>
  <si>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</si>
  <si>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</si>
  <si>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</si>
  <si>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</si>
  <si>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Repasse Financeiro da Celesc para o Consumidor</t>
  </si>
  <si>
    <t>Tarifa vigente</t>
  </si>
  <si>
    <t>PREMISSAS PARA O CÁLCULO DAS PARCELAS DO CONTRATO DE DESEMPENHO</t>
  </si>
  <si>
    <t>ECONOMIA MENSAL PARA O CONSUMIDOR (SIMULAÇÃO)</t>
  </si>
  <si>
    <t>Total do Projeto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</si>
  <si>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</si>
  <si>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</si>
  <si>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</si>
  <si>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</si>
  <si>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</si>
  <si>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</si>
  <si>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</si>
  <si>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</si>
  <si>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</si>
  <si>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</si>
  <si>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</si>
  <si>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</si>
  <si>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</si>
  <si>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</si>
  <si>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</si>
  <si>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</si>
  <si>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</si>
  <si>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</si>
  <si>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</si>
  <si>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</si>
  <si>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REFRIGERAÇÃO_PEE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</si>
  <si>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T_REF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</si>
  <si>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</si>
  <si>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</si>
  <si>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</si>
  <si>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</si>
  <si>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</si>
  <si>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</si>
  <si>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</si>
  <si>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</si>
  <si>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</si>
  <si>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</si>
  <si>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T_MOT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</si>
  <si>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PEE_MOT</t>
    </r>
  </si>
  <si>
    <t>Sub total - Outros custos indiretos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</si>
  <si>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AQUEC_SOLAR_PEE</t>
    </r>
  </si>
  <si>
    <t>Sub total - Outros custos indiretos aquecimento solar de água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</si>
  <si>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PEE_AQS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</si>
  <si>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T_AQS</t>
    </r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</si>
  <si>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</si>
  <si>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</si>
  <si>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</si>
  <si>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HOSP_PEE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</si>
  <si>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T_HOP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</si>
  <si>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</si>
  <si>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</si>
  <si>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</si>
  <si>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</si>
  <si>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</si>
  <si>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</si>
  <si>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</si>
  <si>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</si>
  <si>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</si>
  <si>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</si>
  <si>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theme="1"/>
        <rFont val="Calibri"/>
        <family val="2"/>
        <scheme val="minor"/>
      </rPr>
      <t>OUTROS_PEE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</si>
  <si>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T_OUT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</si>
  <si>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PEE_OUT</t>
    </r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</si>
  <si>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</si>
  <si>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</si>
  <si>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</si>
  <si>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</si>
  <si>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</si>
  <si>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</si>
  <si>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</si>
  <si>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</si>
  <si>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Benefício anualizado outros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</si>
  <si>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</si>
  <si>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</si>
  <si>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</si>
  <si>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</si>
  <si>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</si>
  <si>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</si>
  <si>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</si>
  <si>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</si>
  <si>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</si>
  <si>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</si>
  <si>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Florianópolis</t>
  </si>
  <si>
    <t>Acessórios / Materiais e Equipamentos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</si>
  <si>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</si>
  <si>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</si>
  <si>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</si>
  <si>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</si>
  <si>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</si>
  <si>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</si>
  <si>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(Adm. Própria + Marketing) / Custo Total do Projeto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</si>
  <si>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</si>
  <si>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</si>
  <si>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</si>
  <si>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</si>
  <si>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(Diagnóstico + MOT + M&amp;V + Descarte) / Materiais e Equipamentos</t>
  </si>
  <si>
    <t>M&amp;V/Custo Total do Projeto</t>
  </si>
  <si>
    <t>Valor da parcela inicial p/ recuperação do investimento</t>
  </si>
  <si>
    <t>Resolução ANEEL Nº 1.770 de 05 de agosto de 2014</t>
  </si>
  <si>
    <t>CÁLCULO DA RCB - PONTO DE VISTA DO SISTEMA ELÉTRICO</t>
  </si>
  <si>
    <t>CÁLCULO DA RCB - PONTO DE VISTA DO CONSUMIDOR</t>
  </si>
  <si>
    <t>CONSUMIDOR</t>
  </si>
  <si>
    <t>SISTEMA ELÉTRICO</t>
  </si>
  <si>
    <t>Valor Total Solicitado ao PEE CELESC</t>
  </si>
  <si>
    <t>2015a</t>
  </si>
  <si>
    <t>Resolução ANEEL Nº 1.858 de 27 de fevereiro de 2015</t>
  </si>
  <si>
    <t>Vida Útil Média (anos)</t>
  </si>
  <si>
    <t>Celebração de Convênio com a CELESC</t>
  </si>
  <si>
    <t>ATIVIDADES</t>
  </si>
  <si>
    <t xml:space="preserve">Elaboração do projeto e especificação dos materiais e equipamentos </t>
  </si>
  <si>
    <t>CRONOGRAMA FINANCEIRO (em R$)</t>
  </si>
  <si>
    <t>PEE CELESC</t>
  </si>
  <si>
    <t>CELESC</t>
  </si>
  <si>
    <t>CELESC e 
Consumidor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</si>
  <si>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</si>
  <si>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</si>
  <si>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</si>
  <si>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</si>
  <si>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</si>
  <si>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</si>
  <si>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 xml:space="preserve">Fiscalização da execução do projeto (CELESC) </t>
  </si>
  <si>
    <t>Marketing</t>
  </si>
  <si>
    <t>DIVISÃO DOS CUSTOS POR USO FINAL</t>
  </si>
  <si>
    <t xml:space="preserve"> Marketing</t>
  </si>
  <si>
    <t>Uso Final</t>
  </si>
  <si>
    <t>Placa Informativa</t>
  </si>
  <si>
    <t>Folders Orientativos</t>
  </si>
  <si>
    <t>Adesivos para interruptores e monitores</t>
  </si>
  <si>
    <t>Adesivos ou placas para identificação dos eq. eficientizados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</si>
  <si>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</si>
  <si>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</si>
  <si>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</si>
  <si>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</si>
  <si>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</si>
  <si>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</si>
  <si>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</si>
  <si>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</si>
  <si>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</si>
  <si>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</si>
  <si>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</si>
  <si>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</si>
  <si>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</si>
  <si>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</si>
  <si>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</si>
  <si>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</si>
  <si>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</si>
  <si>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</si>
  <si>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</si>
  <si>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</si>
  <si>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</si>
  <si>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</si>
  <si>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</si>
  <si>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</si>
  <si>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</si>
  <si>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</si>
  <si>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>SUB-TOTAL GESTÃO ENERGÉTICA</t>
  </si>
  <si>
    <t>SUB-TOTAL - TREINAMENTO</t>
  </si>
  <si>
    <t>TOTAL TREINAMENTO E CAPACITAÇÃO</t>
  </si>
  <si>
    <t>Lages - ARLAG</t>
  </si>
  <si>
    <t>Laguna - ARTUB</t>
  </si>
  <si>
    <t>Lajeado Grande - ARCHA</t>
  </si>
  <si>
    <t>Fornecedor 4</t>
  </si>
  <si>
    <t>Fornecedor 5</t>
  </si>
  <si>
    <t>Fornecedor 6</t>
  </si>
  <si>
    <t>FORNECEDOR</t>
  </si>
  <si>
    <t>Menor Preço Unitário</t>
  </si>
  <si>
    <t>Menor Preço Unitário 
(Valor da hora)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</si>
  <si>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</si>
  <si>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</si>
  <si>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</si>
  <si>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</si>
  <si>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</si>
  <si>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</si>
  <si>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</si>
  <si>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</si>
  <si>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CNPJ:  08.336.783/0001-90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</si>
  <si>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</si>
  <si>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</si>
  <si>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</si>
  <si>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</si>
  <si>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</si>
  <si>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AQUECIMENTO SOLAR DE ÁGUA (ORIGEM DOS RECURSOS)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</si>
  <si>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</si>
  <si>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</si>
  <si>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</si>
  <si>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</si>
  <si>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</si>
  <si>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</si>
  <si>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</si>
  <si>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</si>
  <si>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</si>
  <si>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</si>
  <si>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</si>
  <si>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</si>
  <si>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</si>
  <si>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</si>
  <si>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</si>
  <si>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T_FI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</si>
  <si>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PEE_FI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</si>
  <si>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FI_PEE</t>
    </r>
  </si>
  <si>
    <t>Fontes Incentivadas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</si>
  <si>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FI</t>
    </r>
  </si>
  <si>
    <t>Benefício anualizado fontes incentivadas</t>
  </si>
  <si>
    <t>Potência nominal do sistema</t>
  </si>
  <si>
    <t>Potência instalada de geração</t>
  </si>
  <si>
    <t>FONTE INCENTIVADA</t>
  </si>
  <si>
    <t>Demanda atendida na ponta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</si>
  <si>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</si>
  <si>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</si>
  <si>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</si>
  <si>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</si>
  <si>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</si>
  <si>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</si>
  <si>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</si>
  <si>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</si>
  <si>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</si>
  <si>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</si>
  <si>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</si>
  <si>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</si>
  <si>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</si>
  <si>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</si>
  <si>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</si>
  <si>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</si>
  <si>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</si>
  <si>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</si>
  <si>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</si>
  <si>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</si>
  <si>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</si>
  <si>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</si>
  <si>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</si>
  <si>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</si>
  <si>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</si>
  <si>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</si>
  <si>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t>Energia gerada na ponta</t>
  </si>
  <si>
    <r>
      <t>EEp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</si>
  <si>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fora de ponta</t>
  </si>
  <si>
    <r>
      <t>EEfp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</si>
  <si>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</si>
  <si>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</si>
  <si>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</si>
  <si>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</si>
  <si>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</si>
  <si>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fora de ponta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</si>
  <si>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</si>
  <si>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</si>
  <si>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</si>
  <si>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</si>
  <si>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</si>
  <si>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</si>
  <si>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</si>
  <si>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</si>
  <si>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</si>
  <si>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</si>
  <si>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</si>
  <si>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</si>
  <si>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</si>
  <si>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</si>
  <si>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</si>
  <si>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</si>
  <si>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</si>
  <si>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</si>
  <si>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</si>
  <si>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</si>
  <si>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</si>
  <si>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</si>
  <si>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</si>
  <si>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</si>
  <si>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</si>
  <si>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</si>
  <si>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</si>
  <si>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</si>
  <si>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</si>
  <si>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Industrial</t>
  </si>
  <si>
    <t>Comércio e Serviços</t>
  </si>
  <si>
    <t>Poder Público</t>
  </si>
  <si>
    <t>Serviços Públicos</t>
  </si>
  <si>
    <t>Rural</t>
  </si>
  <si>
    <t>Residencial</t>
  </si>
  <si>
    <t>Iluminação Pública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</si>
  <si>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</si>
  <si>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</si>
  <si>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</si>
  <si>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</si>
  <si>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</si>
  <si>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</si>
  <si>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</si>
  <si>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</si>
  <si>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Resolução ANEEL Nº 1.927 de 04 de agosto de 2015</t>
  </si>
  <si>
    <t>Vídeo do projeto</t>
  </si>
  <si>
    <t xml:space="preserve">TREINAMENTO </t>
  </si>
  <si>
    <t>Resolução ANEEL Nº 2.120 de 16 de agosto de 2016</t>
  </si>
  <si>
    <t>2017a</t>
  </si>
  <si>
    <t>Resolução ANEEL Nº 2.214 de 28 de março de 2017</t>
  </si>
  <si>
    <t>Resolução ANEEL Nº 2.286 de 15 de agosto de 2017</t>
  </si>
  <si>
    <t>ilumin 51</t>
  </si>
  <si>
    <t>ilumin 52</t>
  </si>
  <si>
    <t>ilumin 53</t>
  </si>
  <si>
    <t>ilumin 54</t>
  </si>
  <si>
    <t>ilumin 55</t>
  </si>
  <si>
    <t>ilumin 56</t>
  </si>
  <si>
    <t>ilumin 57</t>
  </si>
  <si>
    <t>ilumin 58</t>
  </si>
  <si>
    <t>ilumin 59</t>
  </si>
  <si>
    <t>ilumin 60</t>
  </si>
  <si>
    <t>ilumin 61</t>
  </si>
  <si>
    <t>ilumin 62</t>
  </si>
  <si>
    <t>ilumin 63</t>
  </si>
  <si>
    <t>ilumin 64</t>
  </si>
  <si>
    <t>ilumin 65</t>
  </si>
  <si>
    <t>ilumin 66</t>
  </si>
  <si>
    <t>ilumin 67</t>
  </si>
  <si>
    <t>ilumin 68</t>
  </si>
  <si>
    <t>ilumin 69</t>
  </si>
  <si>
    <t>ilumin 70</t>
  </si>
  <si>
    <t>ilumin 71</t>
  </si>
  <si>
    <t>ilumin 72</t>
  </si>
  <si>
    <t>ilumin 73</t>
  </si>
  <si>
    <t>ilumin 74</t>
  </si>
  <si>
    <t>ilumin 75</t>
  </si>
  <si>
    <t>ilumin 76</t>
  </si>
  <si>
    <t>ilumin 77</t>
  </si>
  <si>
    <t>ilumin 78</t>
  </si>
  <si>
    <t>ilumin 79</t>
  </si>
  <si>
    <t>ilumin 80</t>
  </si>
  <si>
    <t>ilumin 81</t>
  </si>
  <si>
    <t>ilumin 82</t>
  </si>
  <si>
    <t>ilumin 83</t>
  </si>
  <si>
    <t>ilumin 84</t>
  </si>
  <si>
    <t>ilumin 85</t>
  </si>
  <si>
    <t>ilumin 86</t>
  </si>
  <si>
    <t>ilumin 87</t>
  </si>
  <si>
    <t>ilumin 88</t>
  </si>
  <si>
    <t>ilumin 89</t>
  </si>
  <si>
    <t>ilumin 90</t>
  </si>
  <si>
    <t>ilumin 91</t>
  </si>
  <si>
    <t>ilumin 92</t>
  </si>
  <si>
    <t>ilumin 93</t>
  </si>
  <si>
    <t>ilumin 94</t>
  </si>
  <si>
    <t>ilumin 95</t>
  </si>
  <si>
    <t>ilumin 96</t>
  </si>
  <si>
    <t>ilumin 97</t>
  </si>
  <si>
    <t>ilumin 98</t>
  </si>
  <si>
    <t>ilumin 99</t>
  </si>
  <si>
    <t>ilumin 100</t>
  </si>
  <si>
    <t>ilumin 101</t>
  </si>
  <si>
    <t>ilumin 102</t>
  </si>
  <si>
    <t>ilumin 103</t>
  </si>
  <si>
    <t>ilumin 104</t>
  </si>
  <si>
    <t>ilumin 105</t>
  </si>
  <si>
    <t>ilumin 106</t>
  </si>
  <si>
    <t>ilumin 107</t>
  </si>
  <si>
    <t>ilumin 108</t>
  </si>
  <si>
    <t>ilumin 109</t>
  </si>
  <si>
    <t>ilumin 110</t>
  </si>
  <si>
    <t>ilumin 111</t>
  </si>
  <si>
    <t>ilumin 112</t>
  </si>
  <si>
    <t>ilumin 113</t>
  </si>
  <si>
    <t>ilumin 114</t>
  </si>
  <si>
    <t>ilumin 115</t>
  </si>
  <si>
    <t>ilumin 116</t>
  </si>
  <si>
    <t>ilumin 117</t>
  </si>
  <si>
    <t>ilumin 118</t>
  </si>
  <si>
    <t>ilumin 119</t>
  </si>
  <si>
    <t>ilumin 120</t>
  </si>
  <si>
    <t>ilumin 121</t>
  </si>
  <si>
    <t>ilumin 122</t>
  </si>
  <si>
    <t>ilumin 123</t>
  </si>
  <si>
    <t>ilumin 124</t>
  </si>
  <si>
    <t>ilumin 125</t>
  </si>
  <si>
    <t>ilumin 126</t>
  </si>
  <si>
    <t>ilumin 127</t>
  </si>
  <si>
    <t>ilumin 128</t>
  </si>
  <si>
    <t>ilumin 129</t>
  </si>
  <si>
    <t>ilumin 130</t>
  </si>
  <si>
    <t>ilumin 131</t>
  </si>
  <si>
    <t>ilumin 132</t>
  </si>
  <si>
    <t>ilumin 133</t>
  </si>
  <si>
    <t>ilumin 134</t>
  </si>
  <si>
    <t>ilumin 135</t>
  </si>
  <si>
    <t>ilumin 136</t>
  </si>
  <si>
    <t>ilumin 137</t>
  </si>
  <si>
    <t>ilumin 138</t>
  </si>
  <si>
    <t>ilumin 139</t>
  </si>
  <si>
    <t>ilumin 140</t>
  </si>
  <si>
    <t>ilumin 141</t>
  </si>
  <si>
    <t>ilumin 142</t>
  </si>
  <si>
    <t>ilumin 143</t>
  </si>
  <si>
    <t>ilumin 144</t>
  </si>
  <si>
    <t>ilumin 145</t>
  </si>
  <si>
    <t>ilumin 146</t>
  </si>
  <si>
    <t>ilumin 147</t>
  </si>
  <si>
    <t>ilumin 148</t>
  </si>
  <si>
    <t>ilumin 149</t>
  </si>
  <si>
    <t>ilumin 150</t>
  </si>
  <si>
    <t>ilumin 151</t>
  </si>
  <si>
    <t>ilumin 152</t>
  </si>
  <si>
    <t>ilumin 153</t>
  </si>
  <si>
    <t>ilumin 154</t>
  </si>
  <si>
    <t>ilumin 155</t>
  </si>
  <si>
    <t>ilumin 156</t>
  </si>
  <si>
    <t>ilumin 157</t>
  </si>
  <si>
    <t>ilumin 158</t>
  </si>
  <si>
    <t>ilumin 159</t>
  </si>
  <si>
    <t>ilumin 160</t>
  </si>
  <si>
    <t>ilumin 161</t>
  </si>
  <si>
    <t>ilumin 162</t>
  </si>
  <si>
    <t>ilumin 163</t>
  </si>
  <si>
    <t>ilumin 164</t>
  </si>
  <si>
    <t>ilumin 165</t>
  </si>
  <si>
    <t>ilumin 166</t>
  </si>
  <si>
    <t>ilumin 167</t>
  </si>
  <si>
    <t>ilumin 168</t>
  </si>
  <si>
    <t>ilumin 169</t>
  </si>
  <si>
    <t>ilumin 170</t>
  </si>
  <si>
    <t>ilumin 171</t>
  </si>
  <si>
    <t>ilumin 172</t>
  </si>
  <si>
    <t>ilumin 173</t>
  </si>
  <si>
    <t>ilumin 174</t>
  </si>
  <si>
    <t>ilumin 175</t>
  </si>
  <si>
    <t>ilumin 176</t>
  </si>
  <si>
    <t>ilumin 177</t>
  </si>
  <si>
    <t>ilumin 178</t>
  </si>
  <si>
    <t>ilumin 179</t>
  </si>
  <si>
    <t>ilumin 180</t>
  </si>
  <si>
    <t>ilumin 181</t>
  </si>
  <si>
    <t>ilumin 182</t>
  </si>
  <si>
    <t>ilumin 183</t>
  </si>
  <si>
    <t>ilumin 184</t>
  </si>
  <si>
    <t>ilumin 185</t>
  </si>
  <si>
    <t>ilumin 186</t>
  </si>
  <si>
    <t>ilumin 187</t>
  </si>
  <si>
    <t>ilumin 188</t>
  </si>
  <si>
    <t>ilumin 189</t>
  </si>
  <si>
    <t>ilumin 190</t>
  </si>
  <si>
    <t>ilumin 191</t>
  </si>
  <si>
    <t>ilumin 192</t>
  </si>
  <si>
    <t>ilumin 193</t>
  </si>
  <si>
    <t>ilumin 194</t>
  </si>
  <si>
    <t>ilumin 195</t>
  </si>
  <si>
    <t>ilumin 196</t>
  </si>
  <si>
    <t>ilumin 197</t>
  </si>
  <si>
    <t>ilumin 198</t>
  </si>
  <si>
    <t>ilumin 199</t>
  </si>
  <si>
    <t>ilumin 200</t>
  </si>
  <si>
    <t>ilumin 201</t>
  </si>
  <si>
    <t>ilumin 202</t>
  </si>
  <si>
    <t>ilumin 203</t>
  </si>
  <si>
    <t>ilumin 204</t>
  </si>
  <si>
    <t>ilumin 205</t>
  </si>
  <si>
    <t>ilumin 206</t>
  </si>
  <si>
    <t>ilumin 207</t>
  </si>
  <si>
    <t>ilumin 208</t>
  </si>
  <si>
    <t>ilumin 209</t>
  </si>
  <si>
    <t>ilumin 210</t>
  </si>
  <si>
    <t>ilumin 211</t>
  </si>
  <si>
    <t>ilumin 212</t>
  </si>
  <si>
    <t>ilumin 213</t>
  </si>
  <si>
    <t>ilumin 214</t>
  </si>
  <si>
    <t>ilumin 215</t>
  </si>
  <si>
    <t>ilumin 216</t>
  </si>
  <si>
    <t>ilumin 217</t>
  </si>
  <si>
    <t>ilumin 218</t>
  </si>
  <si>
    <t>ilumin 219</t>
  </si>
  <si>
    <t>ilumin 220</t>
  </si>
  <si>
    <t>ilumin 221</t>
  </si>
  <si>
    <t>ilumin 222</t>
  </si>
  <si>
    <t>ilumin 223</t>
  </si>
  <si>
    <t>ilumin 224</t>
  </si>
  <si>
    <t>ilumin 225</t>
  </si>
  <si>
    <t>ilumin 226</t>
  </si>
  <si>
    <t>ilumin 227</t>
  </si>
  <si>
    <t>ilumin 228</t>
  </si>
  <si>
    <t>ilumin 229</t>
  </si>
  <si>
    <t>ilumin 230</t>
  </si>
  <si>
    <t>ilumin 231</t>
  </si>
  <si>
    <t>ilumin 232</t>
  </si>
  <si>
    <t>ilumin 233</t>
  </si>
  <si>
    <t>ilumin 234</t>
  </si>
  <si>
    <t>ilumin 235</t>
  </si>
  <si>
    <t>ilumin 236</t>
  </si>
  <si>
    <t>ilumin 237</t>
  </si>
  <si>
    <t>ilumin 238</t>
  </si>
  <si>
    <t>ilumin 239</t>
  </si>
  <si>
    <t>ilumin 240</t>
  </si>
  <si>
    <t>ilumin 241</t>
  </si>
  <si>
    <t>ilumin 242</t>
  </si>
  <si>
    <t>ilumin 243</t>
  </si>
  <si>
    <t>ilumin 244</t>
  </si>
  <si>
    <t>ilumin 245</t>
  </si>
  <si>
    <t>ilumin 246</t>
  </si>
  <si>
    <t>ilumin 247</t>
  </si>
  <si>
    <t>ilumin 248</t>
  </si>
  <si>
    <t>ilumin 249</t>
  </si>
  <si>
    <t>ilumin 250</t>
  </si>
  <si>
    <t>ilumin 251</t>
  </si>
  <si>
    <t>ilumin 252</t>
  </si>
  <si>
    <t>ilumin 253</t>
  </si>
  <si>
    <t>ilumin 254</t>
  </si>
  <si>
    <t>ilumin 255</t>
  </si>
  <si>
    <t>ilumin 256</t>
  </si>
  <si>
    <t>ilumin 257</t>
  </si>
  <si>
    <t>ilumin 258</t>
  </si>
  <si>
    <t>ilumin 259</t>
  </si>
  <si>
    <t>ilumin 260</t>
  </si>
  <si>
    <t>ilumin 261</t>
  </si>
  <si>
    <t>ilumin 262</t>
  </si>
  <si>
    <t>ilumin 263</t>
  </si>
  <si>
    <t>ilumin 264</t>
  </si>
  <si>
    <t>ilumin 265</t>
  </si>
  <si>
    <t>ilumin 266</t>
  </si>
  <si>
    <t>ilumin 267</t>
  </si>
  <si>
    <t>ilumin 268</t>
  </si>
  <si>
    <t>ilumin 269</t>
  </si>
  <si>
    <t>ilumin 270</t>
  </si>
  <si>
    <t>ilumin 271</t>
  </si>
  <si>
    <t>ilumin 272</t>
  </si>
  <si>
    <t>ilumin 273</t>
  </si>
  <si>
    <t>ilumin 274</t>
  </si>
  <si>
    <t>ilumin 275</t>
  </si>
  <si>
    <t>ilumin 276</t>
  </si>
  <si>
    <t>ilumin 277</t>
  </si>
  <si>
    <t>ilumin 278</t>
  </si>
  <si>
    <t>ilumin 279</t>
  </si>
  <si>
    <t>ilumin 280</t>
  </si>
  <si>
    <t>ilumin 281</t>
  </si>
  <si>
    <t>ilumin 282</t>
  </si>
  <si>
    <t>ilumin 283</t>
  </si>
  <si>
    <t>ilumin 284</t>
  </si>
  <si>
    <t>ilumin 285</t>
  </si>
  <si>
    <t>ilumin 286</t>
  </si>
  <si>
    <t>ilumin 287</t>
  </si>
  <si>
    <t>ilumin 288</t>
  </si>
  <si>
    <t>ilumin 289</t>
  </si>
  <si>
    <t>ilumin 290</t>
  </si>
  <si>
    <t>ilumin 291</t>
  </si>
  <si>
    <t>ilumin 292</t>
  </si>
  <si>
    <t>ilumin 293</t>
  </si>
  <si>
    <t>ilumin 294</t>
  </si>
  <si>
    <t>ilumin 295</t>
  </si>
  <si>
    <t>ilumin 296</t>
  </si>
  <si>
    <t>ilumin 297</t>
  </si>
  <si>
    <t>ilumin 298</t>
  </si>
  <si>
    <t>ilumin 299</t>
  </si>
  <si>
    <t>ilumin 300</t>
  </si>
  <si>
    <t>ilumin 301</t>
  </si>
  <si>
    <t>ilumin 302</t>
  </si>
  <si>
    <t>ilumin 303</t>
  </si>
  <si>
    <t>ilumin 304</t>
  </si>
  <si>
    <t>ilumin 305</t>
  </si>
  <si>
    <t>ilumin 306</t>
  </si>
  <si>
    <t>ilumin 307</t>
  </si>
  <si>
    <t>ilumin 308</t>
  </si>
  <si>
    <t>ilumin 309</t>
  </si>
  <si>
    <t>ilumin 310</t>
  </si>
  <si>
    <t>ilumin 311</t>
  </si>
  <si>
    <t>ilumin 312</t>
  </si>
  <si>
    <t>ilumin 313</t>
  </si>
  <si>
    <t>ilumin 314</t>
  </si>
  <si>
    <t>ilumin 315</t>
  </si>
  <si>
    <t>ilumin 316</t>
  </si>
  <si>
    <t>ilumin 317</t>
  </si>
  <si>
    <t>ilumin 318</t>
  </si>
  <si>
    <t>ilumin 319</t>
  </si>
  <si>
    <t>ilumin 320</t>
  </si>
  <si>
    <t>ilumin 321</t>
  </si>
  <si>
    <t>ilumin 322</t>
  </si>
  <si>
    <t>ilumin 323</t>
  </si>
  <si>
    <t>ilumin 324</t>
  </si>
  <si>
    <t>ilumin 325</t>
  </si>
  <si>
    <t>ilumin 326</t>
  </si>
  <si>
    <t>ilumin 327</t>
  </si>
  <si>
    <t>ilumin 328</t>
  </si>
  <si>
    <t>ilumin 329</t>
  </si>
  <si>
    <t>ilumin 330</t>
  </si>
  <si>
    <t>ilumin 331</t>
  </si>
  <si>
    <t>ilumin 332</t>
  </si>
  <si>
    <t>ilumin 333</t>
  </si>
  <si>
    <t>ilumin 334</t>
  </si>
  <si>
    <t>ilumin 335</t>
  </si>
  <si>
    <t>ilumin 336</t>
  </si>
  <si>
    <t>ilumin 337</t>
  </si>
  <si>
    <t>ilumin 338</t>
  </si>
  <si>
    <t>ilumin 339</t>
  </si>
  <si>
    <t>ilumin 340</t>
  </si>
  <si>
    <t>ilumin 341</t>
  </si>
  <si>
    <t>ilumin 342</t>
  </si>
  <si>
    <t>ilumin 343</t>
  </si>
  <si>
    <t>ilumin 344</t>
  </si>
  <si>
    <t>ilumin 345</t>
  </si>
  <si>
    <t>ilumin 346</t>
  </si>
  <si>
    <t>ilumin 347</t>
  </si>
  <si>
    <t>ilumin 348</t>
  </si>
  <si>
    <t>ilumin 349</t>
  </si>
  <si>
    <t>ilumin 350</t>
  </si>
  <si>
    <t>ilumin 351</t>
  </si>
  <si>
    <t>ilumin 352</t>
  </si>
  <si>
    <t>ilumin 353</t>
  </si>
  <si>
    <t>ilumin 354</t>
  </si>
  <si>
    <t>ilumin 355</t>
  </si>
  <si>
    <t>ilumin 356</t>
  </si>
  <si>
    <t>ilumin 357</t>
  </si>
  <si>
    <t>ilumin 358</t>
  </si>
  <si>
    <t>ilumin 359</t>
  </si>
  <si>
    <t>ilumin 360</t>
  </si>
  <si>
    <t>ilumin 361</t>
  </si>
  <si>
    <t>ilumin 362</t>
  </si>
  <si>
    <t>ilumin 363</t>
  </si>
  <si>
    <t>ilumin 364</t>
  </si>
  <si>
    <t>ilumin 365</t>
  </si>
  <si>
    <t>ilumin 366</t>
  </si>
  <si>
    <t>ilumin 367</t>
  </si>
  <si>
    <t>ilumin 368</t>
  </si>
  <si>
    <t>ilumin 369</t>
  </si>
  <si>
    <t>ilumin 370</t>
  </si>
  <si>
    <t>ilumin 371</t>
  </si>
  <si>
    <t>ilumin 372</t>
  </si>
  <si>
    <t>ilumin 373</t>
  </si>
  <si>
    <t>ilumin 374</t>
  </si>
  <si>
    <t>ilumin 375</t>
  </si>
  <si>
    <t>ilumin 376</t>
  </si>
  <si>
    <t>ilumin 377</t>
  </si>
  <si>
    <t>ilumin 378</t>
  </si>
  <si>
    <t>ilumin 379</t>
  </si>
  <si>
    <t>ilumin 380</t>
  </si>
  <si>
    <t>ilumin 381</t>
  </si>
  <si>
    <t>ilumin 382</t>
  </si>
  <si>
    <t>ilumin 383</t>
  </si>
  <si>
    <t>ilumin 384</t>
  </si>
  <si>
    <t>ilumin 385</t>
  </si>
  <si>
    <t>ilumin 386</t>
  </si>
  <si>
    <t>ilumin 387</t>
  </si>
  <si>
    <t>ilumin 388</t>
  </si>
  <si>
    <t>ilumin 389</t>
  </si>
  <si>
    <t>ilumin 390</t>
  </si>
  <si>
    <t>ilumin 391</t>
  </si>
  <si>
    <t>ilumin 392</t>
  </si>
  <si>
    <t>ilumin 393</t>
  </si>
  <si>
    <t>ilumin 394</t>
  </si>
  <si>
    <t>ilumin 395</t>
  </si>
  <si>
    <t>ilumin 396</t>
  </si>
  <si>
    <t>ilumin 397</t>
  </si>
  <si>
    <t>ilumin 398</t>
  </si>
  <si>
    <t>ilumin 399</t>
  </si>
  <si>
    <t>ilumin 400</t>
  </si>
  <si>
    <t>ilumin 401</t>
  </si>
  <si>
    <t>ilumin 402</t>
  </si>
  <si>
    <t>ilumin 403</t>
  </si>
  <si>
    <t>ilumin 404</t>
  </si>
  <si>
    <t>ilumin 405</t>
  </si>
  <si>
    <t>ilumin 406</t>
  </si>
  <si>
    <t>ilumin 407</t>
  </si>
  <si>
    <t>ilumin 408</t>
  </si>
  <si>
    <t>ilumin 409</t>
  </si>
  <si>
    <t>ilumin 410</t>
  </si>
  <si>
    <t>ilumin 411</t>
  </si>
  <si>
    <t>ilumin 412</t>
  </si>
  <si>
    <t>ilumin 413</t>
  </si>
  <si>
    <t>ilumin 414</t>
  </si>
  <si>
    <t>ilumin 415</t>
  </si>
  <si>
    <t>ilumin 416</t>
  </si>
  <si>
    <t>ilumin 417</t>
  </si>
  <si>
    <t>ilumin 418</t>
  </si>
  <si>
    <t>ilumin 419</t>
  </si>
  <si>
    <t>ilumin 420</t>
  </si>
  <si>
    <t>ilumin 421</t>
  </si>
  <si>
    <t>ilumin 422</t>
  </si>
  <si>
    <t>ilumin 423</t>
  </si>
  <si>
    <t>ilumin 424</t>
  </si>
  <si>
    <t>ilumin 425</t>
  </si>
  <si>
    <t>ilumin 426</t>
  </si>
  <si>
    <t>ilumin 427</t>
  </si>
  <si>
    <t>ilumin 428</t>
  </si>
  <si>
    <t>ilumin 429</t>
  </si>
  <si>
    <t>ilumin 430</t>
  </si>
  <si>
    <t>ilumin 431</t>
  </si>
  <si>
    <t>ilumin 432</t>
  </si>
  <si>
    <t>ilumin 433</t>
  </si>
  <si>
    <t>ilumin 434</t>
  </si>
  <si>
    <t>ilumin 435</t>
  </si>
  <si>
    <t>ilumin 436</t>
  </si>
  <si>
    <t>ilumin 437</t>
  </si>
  <si>
    <t>ilumin 438</t>
  </si>
  <si>
    <t>ilumin 439</t>
  </si>
  <si>
    <t>ilumin 440</t>
  </si>
  <si>
    <t>ilumin 441</t>
  </si>
  <si>
    <t>ilumin 442</t>
  </si>
  <si>
    <t>ilumin 443</t>
  </si>
  <si>
    <t>ilumin 444</t>
  </si>
  <si>
    <t>ilumin 445</t>
  </si>
  <si>
    <t>ilumin 446</t>
  </si>
  <si>
    <t>ilumin 447</t>
  </si>
  <si>
    <t>ilumin 448</t>
  </si>
  <si>
    <t>ilumin 449</t>
  </si>
  <si>
    <t>ilumin 450</t>
  </si>
  <si>
    <t>ilumin 451</t>
  </si>
  <si>
    <t>ilumin 452</t>
  </si>
  <si>
    <t>ilumin 453</t>
  </si>
  <si>
    <t>ilumin 454</t>
  </si>
  <si>
    <t>ilumin 455</t>
  </si>
  <si>
    <t>ilumin 456</t>
  </si>
  <si>
    <t>ilumin 457</t>
  </si>
  <si>
    <t>ilumin 458</t>
  </si>
  <si>
    <t>ilumin 459</t>
  </si>
  <si>
    <t>ilumin 460</t>
  </si>
  <si>
    <t>ilumin 461</t>
  </si>
  <si>
    <t>ilumin 462</t>
  </si>
  <si>
    <t>ilumin 463</t>
  </si>
  <si>
    <t>ilumin 464</t>
  </si>
  <si>
    <t>ilumin 465</t>
  </si>
  <si>
    <t>ilumin 466</t>
  </si>
  <si>
    <t>ilumin 467</t>
  </si>
  <si>
    <t>ilumin 468</t>
  </si>
  <si>
    <t>ilumin 469</t>
  </si>
  <si>
    <t>ilumin 470</t>
  </si>
  <si>
    <t>ilumin 471</t>
  </si>
  <si>
    <t>ilumin 472</t>
  </si>
  <si>
    <t>ilumin 473</t>
  </si>
  <si>
    <t>ilumin 474</t>
  </si>
  <si>
    <t>ilumin 475</t>
  </si>
  <si>
    <t>ilumin 476</t>
  </si>
  <si>
    <t>ilumin 477</t>
  </si>
  <si>
    <t>ilumin 478</t>
  </si>
  <si>
    <t>ilumin 479</t>
  </si>
  <si>
    <t>ilumin 480</t>
  </si>
  <si>
    <t>ilumin 481</t>
  </si>
  <si>
    <t>ilumin 482</t>
  </si>
  <si>
    <t>ilumin 483</t>
  </si>
  <si>
    <t>ilumin 484</t>
  </si>
  <si>
    <t>ilumin 485</t>
  </si>
  <si>
    <t>ilumin 486</t>
  </si>
  <si>
    <t>ilumin 487</t>
  </si>
  <si>
    <t>ilumin 488</t>
  </si>
  <si>
    <t>ilumin 489</t>
  </si>
  <si>
    <t>ilumin 490</t>
  </si>
  <si>
    <t>ilumin 491</t>
  </si>
  <si>
    <t>ilumin 492</t>
  </si>
  <si>
    <t>ilumin 493</t>
  </si>
  <si>
    <t>ilumin 494</t>
  </si>
  <si>
    <t>ilumin 495</t>
  </si>
  <si>
    <t>ilumin 496</t>
  </si>
  <si>
    <t>ilumin 497</t>
  </si>
  <si>
    <t>ilumin 498</t>
  </si>
  <si>
    <t>ilumin 499</t>
  </si>
  <si>
    <t>ilumin 500</t>
  </si>
  <si>
    <t>cond 21</t>
  </si>
  <si>
    <t>cond 22</t>
  </si>
  <si>
    <t>cond 23</t>
  </si>
  <si>
    <t>cond 24</t>
  </si>
  <si>
    <t>cond 25</t>
  </si>
  <si>
    <t>cond 26</t>
  </si>
  <si>
    <t>cond 27</t>
  </si>
  <si>
    <t>cond 28</t>
  </si>
  <si>
    <t>cond 29</t>
  </si>
  <si>
    <t>cond 30</t>
  </si>
  <si>
    <t>cond 31</t>
  </si>
  <si>
    <t>cond 32</t>
  </si>
  <si>
    <t>cond 33</t>
  </si>
  <si>
    <t>cond 34</t>
  </si>
  <si>
    <t>cond 35</t>
  </si>
  <si>
    <t>cond 36</t>
  </si>
  <si>
    <t>cond 37</t>
  </si>
  <si>
    <t>cond 38</t>
  </si>
  <si>
    <t>cond 39</t>
  </si>
  <si>
    <t>cond 40</t>
  </si>
  <si>
    <t>cond 41</t>
  </si>
  <si>
    <t>cond 42</t>
  </si>
  <si>
    <t>cond 43</t>
  </si>
  <si>
    <t>cond 44</t>
  </si>
  <si>
    <t>cond 45</t>
  </si>
  <si>
    <t>cond 46</t>
  </si>
  <si>
    <t>cond 47</t>
  </si>
  <si>
    <t>cond 48</t>
  </si>
  <si>
    <t>cond 49</t>
  </si>
  <si>
    <t>cond 50</t>
  </si>
  <si>
    <t>cond 51</t>
  </si>
  <si>
    <t>cond 52</t>
  </si>
  <si>
    <t>cond 53</t>
  </si>
  <si>
    <t>cond 54</t>
  </si>
  <si>
    <t>cond 55</t>
  </si>
  <si>
    <t>cond 56</t>
  </si>
  <si>
    <t>cond 57</t>
  </si>
  <si>
    <t>cond 58</t>
  </si>
  <si>
    <t>cond 59</t>
  </si>
  <si>
    <t>cond 60</t>
  </si>
  <si>
    <t>cond 61</t>
  </si>
  <si>
    <t>cond 62</t>
  </si>
  <si>
    <t>cond 63</t>
  </si>
  <si>
    <t>cond 64</t>
  </si>
  <si>
    <t>cond 65</t>
  </si>
  <si>
    <t>cond 66</t>
  </si>
  <si>
    <t>cond 67</t>
  </si>
  <si>
    <t>cond 68</t>
  </si>
  <si>
    <t>cond 69</t>
  </si>
  <si>
    <t>cond 70</t>
  </si>
  <si>
    <t>cond 71</t>
  </si>
  <si>
    <t>cond 72</t>
  </si>
  <si>
    <t>cond 73</t>
  </si>
  <si>
    <t>cond 74</t>
  </si>
  <si>
    <t>cond 75</t>
  </si>
  <si>
    <t>cond 76</t>
  </si>
  <si>
    <t>cond 77</t>
  </si>
  <si>
    <t>cond 78</t>
  </si>
  <si>
    <t>cond 79</t>
  </si>
  <si>
    <t>cond 80</t>
  </si>
  <si>
    <t>cond 81</t>
  </si>
  <si>
    <t>cond 82</t>
  </si>
  <si>
    <t>cond 83</t>
  </si>
  <si>
    <t>cond 84</t>
  </si>
  <si>
    <t>cond 85</t>
  </si>
  <si>
    <t>cond 86</t>
  </si>
  <si>
    <t>cond 87</t>
  </si>
  <si>
    <t>cond 88</t>
  </si>
  <si>
    <t>cond 89</t>
  </si>
  <si>
    <t>cond 90</t>
  </si>
  <si>
    <t>cond 91</t>
  </si>
  <si>
    <t>cond 92</t>
  </si>
  <si>
    <t>cond 93</t>
  </si>
  <si>
    <t>cond 94</t>
  </si>
  <si>
    <t>cond 95</t>
  </si>
  <si>
    <t>cond 96</t>
  </si>
  <si>
    <t>cond 97</t>
  </si>
  <si>
    <t>cond 98</t>
  </si>
  <si>
    <t>cond 99</t>
  </si>
  <si>
    <t>cond 100</t>
  </si>
  <si>
    <t>motor 51</t>
  </si>
  <si>
    <t>motor 52</t>
  </si>
  <si>
    <t>motor 53</t>
  </si>
  <si>
    <t>motor 54</t>
  </si>
  <si>
    <t>motor 55</t>
  </si>
  <si>
    <t>motor 56</t>
  </si>
  <si>
    <t>motor 57</t>
  </si>
  <si>
    <t>motor 58</t>
  </si>
  <si>
    <t>motor 59</t>
  </si>
  <si>
    <t>motor 60</t>
  </si>
  <si>
    <t>motor 61</t>
  </si>
  <si>
    <t>motor 62</t>
  </si>
  <si>
    <t>motor 63</t>
  </si>
  <si>
    <t>motor 64</t>
  </si>
  <si>
    <t>motor 65</t>
  </si>
  <si>
    <t>motor 66</t>
  </si>
  <si>
    <t>motor 67</t>
  </si>
  <si>
    <t>motor 68</t>
  </si>
  <si>
    <t>motor 69</t>
  </si>
  <si>
    <t>motor 70</t>
  </si>
  <si>
    <t>motor 71</t>
  </si>
  <si>
    <t>motor 72</t>
  </si>
  <si>
    <t>motor 73</t>
  </si>
  <si>
    <t>motor 74</t>
  </si>
  <si>
    <t>motor 75</t>
  </si>
  <si>
    <t>motor 76</t>
  </si>
  <si>
    <t>motor 77</t>
  </si>
  <si>
    <t>motor 78</t>
  </si>
  <si>
    <t>motor 79</t>
  </si>
  <si>
    <t>motor 80</t>
  </si>
  <si>
    <t>motor 81</t>
  </si>
  <si>
    <t>motor 82</t>
  </si>
  <si>
    <t>motor 83</t>
  </si>
  <si>
    <t>motor 84</t>
  </si>
  <si>
    <t>motor 85</t>
  </si>
  <si>
    <t>motor 86</t>
  </si>
  <si>
    <t>motor 87</t>
  </si>
  <si>
    <t>motor 88</t>
  </si>
  <si>
    <t>motor 89</t>
  </si>
  <si>
    <t>motor 90</t>
  </si>
  <si>
    <t>motor 91</t>
  </si>
  <si>
    <t>motor 92</t>
  </si>
  <si>
    <t>motor 93</t>
  </si>
  <si>
    <t>motor 94</t>
  </si>
  <si>
    <t>motor 95</t>
  </si>
  <si>
    <t>motor 96</t>
  </si>
  <si>
    <t>motor 97</t>
  </si>
  <si>
    <t>motor 98</t>
  </si>
  <si>
    <t>motor 99</t>
  </si>
  <si>
    <t>motor 100</t>
  </si>
  <si>
    <t>motor 101</t>
  </si>
  <si>
    <t>motor 102</t>
  </si>
  <si>
    <t>motor 103</t>
  </si>
  <si>
    <t>motor 104</t>
  </si>
  <si>
    <t>motor 105</t>
  </si>
  <si>
    <t>motor 106</t>
  </si>
  <si>
    <t>motor 107</t>
  </si>
  <si>
    <t>motor 108</t>
  </si>
  <si>
    <t>motor 109</t>
  </si>
  <si>
    <t>motor 110</t>
  </si>
  <si>
    <t>motor 111</t>
  </si>
  <si>
    <t>motor 112</t>
  </si>
  <si>
    <t>motor 113</t>
  </si>
  <si>
    <t>motor 114</t>
  </si>
  <si>
    <t>motor 115</t>
  </si>
  <si>
    <t>motor 116</t>
  </si>
  <si>
    <t>motor 117</t>
  </si>
  <si>
    <t>motor 118</t>
  </si>
  <si>
    <t>motor 119</t>
  </si>
  <si>
    <t>motor 120</t>
  </si>
  <si>
    <t>motor 121</t>
  </si>
  <si>
    <t>motor 122</t>
  </si>
  <si>
    <t>motor 123</t>
  </si>
  <si>
    <t>motor 124</t>
  </si>
  <si>
    <t>motor 125</t>
  </si>
  <si>
    <t>motor 126</t>
  </si>
  <si>
    <t>motor 127</t>
  </si>
  <si>
    <t>motor 128</t>
  </si>
  <si>
    <t>motor 129</t>
  </si>
  <si>
    <t>motor 130</t>
  </si>
  <si>
    <t>motor 131</t>
  </si>
  <si>
    <t>motor 132</t>
  </si>
  <si>
    <t>motor 133</t>
  </si>
  <si>
    <t>motor 134</t>
  </si>
  <si>
    <t>motor 135</t>
  </si>
  <si>
    <t>motor 136</t>
  </si>
  <si>
    <t>motor 137</t>
  </si>
  <si>
    <t>motor 138</t>
  </si>
  <si>
    <t>motor 139</t>
  </si>
  <si>
    <t>motor 140</t>
  </si>
  <si>
    <t>motor 141</t>
  </si>
  <si>
    <t>motor 142</t>
  </si>
  <si>
    <t>motor 143</t>
  </si>
  <si>
    <t>motor 144</t>
  </si>
  <si>
    <t>motor 145</t>
  </si>
  <si>
    <t>motor 146</t>
  </si>
  <si>
    <t>motor 147</t>
  </si>
  <si>
    <t>motor 148</t>
  </si>
  <si>
    <t>motor 149</t>
  </si>
  <si>
    <t>motor 150</t>
  </si>
  <si>
    <t>motor 151</t>
  </si>
  <si>
    <t>motor 152</t>
  </si>
  <si>
    <t>motor 153</t>
  </si>
  <si>
    <t>motor 154</t>
  </si>
  <si>
    <t>motor 155</t>
  </si>
  <si>
    <t>motor 156</t>
  </si>
  <si>
    <t>motor 157</t>
  </si>
  <si>
    <t>motor 158</t>
  </si>
  <si>
    <t>motor 159</t>
  </si>
  <si>
    <t>motor 160</t>
  </si>
  <si>
    <t>motor 161</t>
  </si>
  <si>
    <t>motor 162</t>
  </si>
  <si>
    <t>motor 163</t>
  </si>
  <si>
    <t>motor 164</t>
  </si>
  <si>
    <t>motor 165</t>
  </si>
  <si>
    <t>motor 166</t>
  </si>
  <si>
    <t>motor 167</t>
  </si>
  <si>
    <t>motor 168</t>
  </si>
  <si>
    <t>motor 169</t>
  </si>
  <si>
    <t>motor 170</t>
  </si>
  <si>
    <t>motor 171</t>
  </si>
  <si>
    <t>motor 172</t>
  </si>
  <si>
    <t>motor 173</t>
  </si>
  <si>
    <t>motor 174</t>
  </si>
  <si>
    <t>motor 175</t>
  </si>
  <si>
    <t>motor 176</t>
  </si>
  <si>
    <t>motor 177</t>
  </si>
  <si>
    <t>motor 178</t>
  </si>
  <si>
    <t>motor 179</t>
  </si>
  <si>
    <t>motor 180</t>
  </si>
  <si>
    <t>motor 181</t>
  </si>
  <si>
    <t>motor 182</t>
  </si>
  <si>
    <t>motor 183</t>
  </si>
  <si>
    <t>motor 184</t>
  </si>
  <si>
    <t>motor 185</t>
  </si>
  <si>
    <t>motor 186</t>
  </si>
  <si>
    <t>motor 187</t>
  </si>
  <si>
    <t>motor 188</t>
  </si>
  <si>
    <t>motor 189</t>
  </si>
  <si>
    <t>motor 190</t>
  </si>
  <si>
    <t>motor 191</t>
  </si>
  <si>
    <t>motor 192</t>
  </si>
  <si>
    <t>motor 193</t>
  </si>
  <si>
    <t>motor 194</t>
  </si>
  <si>
    <t>motor 195</t>
  </si>
  <si>
    <t>motor 196</t>
  </si>
  <si>
    <t>motor 197</t>
  </si>
  <si>
    <t>motor 198</t>
  </si>
  <si>
    <t>motor 199</t>
  </si>
  <si>
    <t>motor 200</t>
  </si>
  <si>
    <t>refrig 21</t>
  </si>
  <si>
    <t>refrig 22</t>
  </si>
  <si>
    <t>refrig 23</t>
  </si>
  <si>
    <t>refrig 24</t>
  </si>
  <si>
    <t>refrig 25</t>
  </si>
  <si>
    <t>refrig 26</t>
  </si>
  <si>
    <t>refrig 27</t>
  </si>
  <si>
    <t>refrig 28</t>
  </si>
  <si>
    <t>refrig 29</t>
  </si>
  <si>
    <t>refrig 30</t>
  </si>
  <si>
    <t>refrig 31</t>
  </si>
  <si>
    <t>refrig 32</t>
  </si>
  <si>
    <t>refrig 33</t>
  </si>
  <si>
    <t>refrig 34</t>
  </si>
  <si>
    <t>refrig 35</t>
  </si>
  <si>
    <t>refrig 36</t>
  </si>
  <si>
    <t>refrig 37</t>
  </si>
  <si>
    <t>refrig 38</t>
  </si>
  <si>
    <t>refrig 39</t>
  </si>
  <si>
    <t>refrig 40</t>
  </si>
  <si>
    <t>refrig 41</t>
  </si>
  <si>
    <t>refrig 42</t>
  </si>
  <si>
    <t>refrig 43</t>
  </si>
  <si>
    <t>refrig 44</t>
  </si>
  <si>
    <t>refrig 45</t>
  </si>
  <si>
    <t>refrig 46</t>
  </si>
  <si>
    <t>refrig 47</t>
  </si>
  <si>
    <t>refrig 48</t>
  </si>
  <si>
    <t>refrig 49</t>
  </si>
  <si>
    <t>refrig 50</t>
  </si>
  <si>
    <t>refrig 51</t>
  </si>
  <si>
    <t>refrig 52</t>
  </si>
  <si>
    <t>refrig 53</t>
  </si>
  <si>
    <t>refrig 54</t>
  </si>
  <si>
    <t>refrig 55</t>
  </si>
  <si>
    <t>refrig 56</t>
  </si>
  <si>
    <t>refrig 57</t>
  </si>
  <si>
    <t>refrig 58</t>
  </si>
  <si>
    <t>refrig 59</t>
  </si>
  <si>
    <t>refrig 60</t>
  </si>
  <si>
    <t>refrig 61</t>
  </si>
  <si>
    <t>refrig 62</t>
  </si>
  <si>
    <t>refrig 63</t>
  </si>
  <si>
    <t>refrig 64</t>
  </si>
  <si>
    <t>refrig 65</t>
  </si>
  <si>
    <t>refrig 66</t>
  </si>
  <si>
    <t>refrig 67</t>
  </si>
  <si>
    <t>refrig 68</t>
  </si>
  <si>
    <t>refrig 69</t>
  </si>
  <si>
    <t>refrig 70</t>
  </si>
  <si>
    <t>refrig 71</t>
  </si>
  <si>
    <t>refrig 72</t>
  </si>
  <si>
    <t>refrig 73</t>
  </si>
  <si>
    <t>refrig 74</t>
  </si>
  <si>
    <t>refrig 75</t>
  </si>
  <si>
    <t>refrig 76</t>
  </si>
  <si>
    <t>refrig 77</t>
  </si>
  <si>
    <t>refrig 78</t>
  </si>
  <si>
    <t>refrig 79</t>
  </si>
  <si>
    <t>refrig 80</t>
  </si>
  <si>
    <t>refrig 81</t>
  </si>
  <si>
    <t>refrig 82</t>
  </si>
  <si>
    <t>refrig 83</t>
  </si>
  <si>
    <t>refrig 84</t>
  </si>
  <si>
    <t>refrig 85</t>
  </si>
  <si>
    <t>refrig 86</t>
  </si>
  <si>
    <t>refrig 87</t>
  </si>
  <si>
    <t>refrig 88</t>
  </si>
  <si>
    <t>refrig 89</t>
  </si>
  <si>
    <t>refrig 90</t>
  </si>
  <si>
    <t>refrig 91</t>
  </si>
  <si>
    <t>refrig 92</t>
  </si>
  <si>
    <t>refrig 93</t>
  </si>
  <si>
    <t>refrig 94</t>
  </si>
  <si>
    <t>refrig 95</t>
  </si>
  <si>
    <t>refrig 96</t>
  </si>
  <si>
    <t>refrig 97</t>
  </si>
  <si>
    <t>refrig 98</t>
  </si>
  <si>
    <t>refrig 99</t>
  </si>
  <si>
    <t>refrig 100</t>
  </si>
  <si>
    <t>Resolução ANEEL Nº 2.436 de 13 de agosto de 2018</t>
  </si>
  <si>
    <t>Origem
 Recurso</t>
  </si>
  <si>
    <t>Repasse Financeiro para o Consumidor</t>
  </si>
  <si>
    <t>Modalidade de Financiamento:</t>
  </si>
  <si>
    <t>Modalidade de Financiamento</t>
  </si>
  <si>
    <t>Selecione a modalidade (itens 12 e 13 do Edital)</t>
  </si>
  <si>
    <t>Contrato de Desempenho (item 12 do Edital)</t>
  </si>
  <si>
    <t>Fundo Perdido (item 13 do Edital)</t>
  </si>
  <si>
    <t>Tipologia do projeto:</t>
  </si>
  <si>
    <t>MÃO DE OBRA e TRANSPORTE</t>
  </si>
  <si>
    <t>Sub total - Mão de Obra e Transporte iluminação</t>
  </si>
  <si>
    <t>MÃO DE OBRA E TRANSPORTE</t>
  </si>
  <si>
    <t>Sub total - Mão de Obra e Transporte condicionamento ambiental</t>
  </si>
  <si>
    <t>Sub total - Mão de obra e transporte motores</t>
  </si>
  <si>
    <t>Sub total - Mão de obra e transporte sistemas de refrigeração</t>
  </si>
  <si>
    <t>Sub total - Mão de obra e transporte aquecimento solar de água</t>
  </si>
  <si>
    <t>Ponto de Vista do PEE</t>
  </si>
  <si>
    <t>Ponto de Vista do Projeto</t>
  </si>
  <si>
    <t>PROJETO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</si>
  <si>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projeto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</si>
  <si>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T_projeto
</t>
    </r>
    <r>
      <rPr>
        <b/>
        <sz val="11"/>
        <color theme="0"/>
        <rFont val="Calibri"/>
        <family val="2"/>
        <scheme val="minor"/>
      </rPr>
      <t>Custo Anualizado com Contrapartida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</si>
  <si>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T_PEE
</t>
    </r>
    <r>
      <rPr>
        <b/>
        <sz val="11"/>
        <color theme="0"/>
        <rFont val="Calibri"/>
        <family val="2"/>
        <scheme val="minor"/>
      </rPr>
      <t>Custo Anualizado</t>
    </r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</si>
  <si>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</si>
  <si>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</si>
  <si>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</si>
  <si>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</si>
  <si>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</si>
  <si>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</si>
  <si>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AQUEC_SOLAR_projeto</t>
    </r>
  </si>
  <si>
    <t>Projeto</t>
  </si>
  <si>
    <t>ÍNDICES FINANCEIROS (BALANÇO PATRIMONIAL)</t>
  </si>
  <si>
    <t>Residencial Tarifa Social (não permitido)</t>
  </si>
  <si>
    <t>Selecione a Tipologia (item 5 do Edital)</t>
  </si>
  <si>
    <t>IGPM</t>
  </si>
  <si>
    <t>FONTES INCENTIVADAS</t>
  </si>
  <si>
    <t>OUTRAS</t>
  </si>
  <si>
    <t>INSUMO ENERGÉTICO</t>
  </si>
  <si>
    <t>HORÁRIO DE UTILIZAÇÃO</t>
  </si>
  <si>
    <t>CARATERÍSTICAS TÉCNICAS</t>
  </si>
  <si>
    <t>ENERGIA ELÉTRICA (DISTRIBUIDORA)</t>
  </si>
  <si>
    <t>GERADOR DE ENERGIA</t>
  </si>
  <si>
    <t>INSUMOS ENERGÉTICOS UTILIZADOS</t>
  </si>
  <si>
    <t>ESTIMATIVA DE PARTICIPAÇÃO DOS USOS FINAIS NO CONSUMO DA INSTALAÇÃO</t>
  </si>
  <si>
    <t>USO FINAL</t>
  </si>
  <si>
    <t>FORÇA MOTRIZ (MOTORES)</t>
  </si>
  <si>
    <t>AQUECIMENTO ELÉTRICO DE ÁGUA</t>
  </si>
  <si>
    <t>EQUIPAMENTOS DE TI (COMPUTADORES E AFINS)</t>
  </si>
  <si>
    <t>FORNOS E ESTUFAS</t>
  </si>
  <si>
    <t>OBSERVAÇÕES</t>
  </si>
  <si>
    <t>CUSTOS - COND. AMBIENTAL (ORÇAMENTOS)</t>
  </si>
  <si>
    <t>CUSTOS - REFRIGERAÇÃO (ORÇAMENTOS)</t>
  </si>
  <si>
    <t>CUSTOS - AQUEC. SOLAR DE ÁGUA (ORÇAMENTOS)</t>
  </si>
  <si>
    <t>CUSTOS - EQUIP. HOSPITALARES (ORÇAMENTOS)</t>
  </si>
  <si>
    <t>MÊS</t>
  </si>
  <si>
    <t>PROJEÇÃO DE ECONOMIA DE ENERGIA</t>
  </si>
  <si>
    <t>CONSUMO 
(kWh/mês)</t>
  </si>
  <si>
    <t>DEMANDA 
NA PONTA(kW)</t>
  </si>
  <si>
    <t>MÉDIA MENSAL</t>
  </si>
  <si>
    <t>HISTÓRICO DE CONSUMO</t>
  </si>
  <si>
    <t>MÊS (mmm-aa)</t>
  </si>
  <si>
    <t>PROJEÇÃO COM RESULTADOS PREVISTOS</t>
  </si>
  <si>
    <t>ECONOMIA PREVISTA (%)</t>
  </si>
  <si>
    <t>CONSUMO POR USO FINAL - SISTEMA EXISTENTE</t>
  </si>
  <si>
    <t>CONSUMO POR USO FINAL - SISTEMA PROPOSTO</t>
  </si>
  <si>
    <t>Consumo mensal kWh/Mês</t>
  </si>
  <si>
    <t>% da instalação</t>
  </si>
  <si>
    <t>Energia Evitada %</t>
  </si>
  <si>
    <t>Condicionamento ambiental</t>
  </si>
  <si>
    <t>Sistemas motrizes</t>
  </si>
  <si>
    <t>Sistemas de refrigeração</t>
  </si>
  <si>
    <t>Aquecimento solar de água</t>
  </si>
  <si>
    <t>Equipamentos hospitalares</t>
  </si>
  <si>
    <t>Cond. 
Ambiental</t>
  </si>
  <si>
    <t>Aq. solar 
de água</t>
  </si>
  <si>
    <t>Equipamentos
Hospitalares</t>
  </si>
  <si>
    <t>Fonte 
Incentivada</t>
  </si>
  <si>
    <t>IDENTIFICAÇÃO DA PROPOSTA</t>
  </si>
  <si>
    <t>Responsável Técnico:</t>
  </si>
  <si>
    <t>Gestor do Projeto:</t>
  </si>
  <si>
    <t>3. Identificação da Empresa Responsável pela Proposta</t>
  </si>
  <si>
    <t>2. Identificação da Instituição Proponente</t>
  </si>
  <si>
    <t>Responsável CMVP:</t>
  </si>
  <si>
    <t>Identificação da Proponente</t>
  </si>
  <si>
    <t>Sub total - mão de obra e transporte equipamentos hospitalares</t>
  </si>
  <si>
    <t>Sub total - Mão de Obra e transporte outros sistemas</t>
  </si>
  <si>
    <r>
      <t>RCB</t>
    </r>
    <r>
      <rPr>
        <vertAlign val="subscript"/>
        <sz val="11"/>
        <color theme="1"/>
        <rFont val="Calibri"/>
        <family val="2"/>
        <scheme val="minor"/>
      </rPr>
      <t>MOTORES_projeto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</si>
  <si>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HOP_projeto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</si>
  <si>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EQUIP_HOSP_projeto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</si>
  <si>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EQUIP_HOSP_PEE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</si>
  <si>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OUTROS_projeto</t>
    </r>
  </si>
  <si>
    <t>Sub total - Mão de obra e transporte fontes incentivadas</t>
  </si>
  <si>
    <r>
      <t>RCB</t>
    </r>
    <r>
      <rPr>
        <vertAlign val="subscript"/>
        <sz val="11"/>
        <color theme="1"/>
        <rFont val="Calibri"/>
        <family val="2"/>
        <scheme val="minor"/>
      </rPr>
      <t>FI_projeto</t>
    </r>
  </si>
  <si>
    <t>CRONOGRAMA FINANCEIRO</t>
  </si>
  <si>
    <t>ART CELESC</t>
  </si>
  <si>
    <t>Resolução ANEEL Nº 2593 de 20 de agosto de 2019</t>
  </si>
  <si>
    <r>
      <rPr>
        <b/>
        <sz val="10"/>
        <rFont val="Calibri"/>
        <family val="2"/>
        <scheme val="minor"/>
      </rPr>
      <t>ORIENTAÇÕES GERAIS PARA O PREENCHIMENTO DESTA PLANILHA</t>
    </r>
    <r>
      <rPr>
        <sz val="10"/>
        <rFont val="Calibri"/>
        <family val="2"/>
        <scheme val="minor"/>
      </rPr>
      <t xml:space="preserve">
</t>
    </r>
    <r>
      <rPr>
        <b/>
        <sz val="10"/>
        <rFont val="Calibri"/>
        <family val="2"/>
        <scheme val="minor"/>
      </rPr>
      <t>1 - Esta Planilha deverá se rutilizada em conjunto com o edital da Chamada Pública PEE CELESC 001/2019 e do Sistema de Chamadas Públicas PEE CELESC.
2 - A planilha realiza cálculos para um único subgrupo tarifário (nível de tensão de atendimento).
3 - Abas ou colunas não utilizadas poderão ser "ocultas" porém nunca "excluídas", evitando a quebra de vínculos da planilha.</t>
    </r>
    <r>
      <rPr>
        <sz val="10"/>
        <rFont val="Calibri"/>
        <family val="2"/>
        <scheme val="minor"/>
      </rPr>
      <t xml:space="preserve">
4 - Deverão ser preenchidas somente as células com fundo branco. 
5 - Esta Planilha realiza apenas a avaliação </t>
    </r>
    <r>
      <rPr>
        <b/>
        <sz val="10"/>
        <rFont val="Calibri"/>
        <family val="2"/>
        <scheme val="minor"/>
      </rPr>
      <t>ex ante</t>
    </r>
    <r>
      <rPr>
        <sz val="10"/>
        <rFont val="Calibri"/>
        <family val="2"/>
        <scheme val="minor"/>
      </rPr>
      <t xml:space="preserve"> da proposta.
6 - A planilha realiza a avaliação dos custos do projeto nas 2 situações descritas pelo PROPEE:
      6.1 - </t>
    </r>
    <r>
      <rPr>
        <b/>
        <sz val="10"/>
        <rFont val="Calibri"/>
        <family val="2"/>
        <scheme val="minor"/>
      </rPr>
      <t>Ponto de vista do PEE</t>
    </r>
    <r>
      <rPr>
        <sz val="10"/>
        <rFont val="Calibri"/>
        <family val="2"/>
        <scheme val="minor"/>
      </rPr>
      <t xml:space="preserve">: avaliam-se somente os custos despendidos pelo PEE. 
      6.2 - </t>
    </r>
    <r>
      <rPr>
        <b/>
        <sz val="10"/>
        <rFont val="Calibri"/>
        <family val="2"/>
        <scheme val="minor"/>
      </rPr>
      <t>Ponto de vista do projeto</t>
    </r>
    <r>
      <rPr>
        <sz val="10"/>
        <rFont val="Calibri"/>
        <family val="2"/>
        <scheme val="minor"/>
      </rPr>
      <t xml:space="preserve">: avaliam-se todos os custos despendidos no projeto, independente da origem do recurso.
7 - A planilha realiza a avaliação dos benefícios do projeto nas 2 situações descritas pelo PROPEE:   
      7.1 - </t>
    </r>
    <r>
      <rPr>
        <b/>
        <sz val="10"/>
        <rFont val="Calibri"/>
        <family val="2"/>
        <scheme val="minor"/>
      </rPr>
      <t>Ótica do sistema elétrico</t>
    </r>
    <r>
      <rPr>
        <sz val="10"/>
        <rFont val="Calibri"/>
        <family val="2"/>
        <scheme val="minor"/>
      </rPr>
      <t xml:space="preserve">: valorando os benefícios custos de tarifa apresentados no subitem 8.15 do edital desta Chamada. 
      7.2 - </t>
    </r>
    <r>
      <rPr>
        <b/>
        <sz val="10"/>
        <rFont val="Calibri"/>
        <family val="2"/>
        <scheme val="minor"/>
      </rPr>
      <t>Ótica do consumidor</t>
    </r>
    <r>
      <rPr>
        <sz val="10"/>
        <rFont val="Calibri"/>
        <family val="2"/>
        <scheme val="minor"/>
      </rPr>
      <t>: valorando os benefícios pelo preço pago pelo consumidor.
8 - Recomenda-se seguir a ordem de preenchimento sugerida na aba"Fluxo" desta Planilha
9 - Para fins de seleção de propostas de projeto, a Celesc Distribuição define os seguintes critérios limite, os quais são</t>
    </r>
    <r>
      <rPr>
        <b/>
        <sz val="10"/>
        <rFont val="Calibri"/>
        <family val="2"/>
        <scheme val="minor"/>
      </rPr>
      <t xml:space="preserve"> os determinantes para seleção</t>
    </r>
    <r>
      <rPr>
        <sz val="10"/>
        <rFont val="Calibri"/>
        <family val="2"/>
        <scheme val="minor"/>
      </rPr>
      <t xml:space="preserve"> na Chamada Pública: 
      9.1 - </t>
    </r>
    <r>
      <rPr>
        <b/>
        <sz val="10"/>
        <rFont val="Calibri"/>
        <family val="2"/>
        <scheme val="minor"/>
      </rPr>
      <t>Com fins lucrativos</t>
    </r>
    <r>
      <rPr>
        <sz val="10"/>
        <rFont val="Calibri"/>
        <family val="2"/>
        <scheme val="minor"/>
      </rPr>
      <t xml:space="preserve">: RCB limite é menor ou igual a 0,85 
      9.2 - </t>
    </r>
    <r>
      <rPr>
        <b/>
        <sz val="10"/>
        <rFont val="Calibri"/>
        <family val="2"/>
        <scheme val="minor"/>
      </rPr>
      <t>Sem fins lucrativos</t>
    </r>
    <r>
      <rPr>
        <sz val="10"/>
        <rFont val="Calibri"/>
        <family val="2"/>
        <scheme val="minor"/>
      </rPr>
      <t xml:space="preserve">: RCB limite é menor ou igual a 0,75
      9.3 - </t>
    </r>
    <r>
      <rPr>
        <b/>
        <sz val="10"/>
        <rFont val="Calibri"/>
        <family val="2"/>
        <scheme val="minor"/>
      </rPr>
      <t>Com Fonte Incentivada</t>
    </r>
    <r>
      <rPr>
        <sz val="10"/>
        <rFont val="Calibri"/>
        <family val="2"/>
        <scheme val="minor"/>
      </rPr>
      <t xml:space="preserve">:  RCB limite é menor ou igual a 0,95
10 - O horário de ponta da Celesc é das 18:30 às 21:30. No horário de verão, quando houver, é considerado horário de ponta das 19:30 às 22:30. Serão considerados 22 dias úteis por mês e 52 semanas por ano.
11 - Os equipamentos deverão ser agrupados de acordo com suas características nominais e perfis de funcionamento, desta forma os materiais ficarão agrupados de acordo com as respectivas características técnicas e vida útil.
12 - Recomenda-se que os benefícios do projeto fiquem diretamente referenciados aos custos da substituição, ou seja, o item 1 do benefício (por exemplo, ilumin 1) referenciado ao item 1 do custo, o item 2 do benefício (ilumin 2) referenciado ao  item 2 do custo e assim por diante. </t>
    </r>
    <r>
      <rPr>
        <b/>
        <sz val="10"/>
        <rFont val="Calibri"/>
        <family val="2"/>
        <scheme val="minor"/>
      </rPr>
      <t>Este procedimento torna mais claro o entendimento do projeto</t>
    </r>
    <r>
      <rPr>
        <sz val="10"/>
        <rFont val="Calibri"/>
        <family val="2"/>
        <scheme val="minor"/>
      </rPr>
      <t xml:space="preserve">. 
13 - Esta planilha é uma ferramenta auxiliar de cálculo para elaboração de propostas de projeto no âmbito do Programa de Eficiência Energética, sendo que o seu uso, em </t>
    </r>
    <r>
      <rPr>
        <b/>
        <sz val="10"/>
        <rFont val="Calibri"/>
        <family val="2"/>
        <scheme val="minor"/>
      </rPr>
      <t>hipótese alguma</t>
    </r>
    <r>
      <rPr>
        <sz val="10"/>
        <rFont val="Calibri"/>
        <family val="2"/>
        <scheme val="minor"/>
      </rPr>
      <t xml:space="preserve">, implicará na aprovação automática da proposta de projeto. 
14 - Esta planilha foi desenvolvida no Microsoft Excel 2013®. Os itens ao lado possuem link direto com as abas correspondentes.
15 - Caso seja encontrado algum problema na planilha favor comunicar através do e-mail dvee@celesc.com.br
</t>
    </r>
    <r>
      <rPr>
        <b/>
        <i/>
        <sz val="10"/>
        <rFont val="Calibri"/>
        <family val="2"/>
        <scheme val="minor"/>
      </rPr>
      <t xml:space="preserve">
                                                               Divisão de P&amp;D e Eficiência Energética - Celesc Distribuição</t>
    </r>
  </si>
  <si>
    <t>Resolução ANEEL</t>
  </si>
  <si>
    <t>Resolução ANEEL nº 2.756, de 18 de agosto de 2020</t>
  </si>
  <si>
    <r>
      <rPr>
        <b/>
        <sz val="28"/>
        <color theme="0"/>
        <rFont val="Calibri"/>
        <family val="2"/>
        <scheme val="minor"/>
      </rPr>
      <t>CHAMADA PÚBLICA PEE CELESC 001/2020</t>
    </r>
    <r>
      <rPr>
        <b/>
        <sz val="14"/>
        <color theme="0"/>
        <rFont val="Calibri"/>
        <family val="2"/>
        <scheme val="minor"/>
      </rPr>
      <t xml:space="preserve">
PLANILHA DE CÁLCULO DE VIABILIDADE DE PROJETO - FLUXO DE PREENCHIMENTO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</si>
</sst>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[$-416]mmm\-yy;@"/>
    <numFmt numFmtId="177" formatCode="dd\ mmm\ yyyy"/>
  </numFmts>
  <fonts count="8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rgb="FF99CCFF"/>
      <name val="Arial"/>
      <family val="2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bscript"/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99CCFF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sz val="11"/>
      <color rgb="FF99CCFF"/>
      <name val="Calibri"/>
      <family val="2"/>
      <scheme val="minor"/>
    </font>
    <font>
      <sz val="11"/>
      <color rgb="FFFDE9CF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99CCFF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vertAlign val="subscript"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vertAlign val="subscript"/>
      <sz val="11"/>
      <color theme="1"/>
      <name val="Calibri"/>
      <family val="2"/>
    </font>
    <font>
      <i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11"/>
      <color theme="3" tint="0.79998168889431442"/>
      <name val="Calibri"/>
      <family val="2"/>
      <scheme val="minor"/>
    </font>
    <font>
      <sz val="20"/>
      <color theme="0"/>
      <name val="Wingdings"/>
      <charset val="2"/>
    </font>
    <font>
      <b/>
      <sz val="2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-0.249977111117893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30">
    <xf numFmtId="0" fontId="0" fillId="0" borderId="0"/>
    <xf numFmtId="0" fontId="23" fillId="0" borderId="0" applyNumberFormat="0" applyFill="0" applyBorder="0" applyAlignment="0" applyProtection="0">
      <alignment vertical="top"/>
      <protection locked="0"/>
    </xf>
    <xf numFmtId="164" fontId="20" fillId="0" borderId="0" applyFont="0" applyFill="0" applyBorder="0" applyAlignment="0" applyProtection="0"/>
    <xf numFmtId="164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" fillId="0" borderId="0"/>
    <xf numFmtId="0" fontId="87" fillId="0" borderId="0" applyNumberForma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3" fillId="0" borderId="0" applyNumberFormat="0" applyFill="0" applyBorder="0" applyAlignment="0" applyProtection="0">
      <alignment vertical="top"/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283">
    <xf numFmtId="0" fontId="0" fillId="0" borderId="0" xfId="0"/>
    <xf numFmtId="0" fontId="30" fillId="9" borderId="15" xfId="0" applyFont="1" applyFill="1" applyBorder="1" applyAlignment="1" applyProtection="1">
      <alignment vertical="center"/>
      <protection hidden="1"/>
    </xf>
    <xf numFmtId="0" fontId="30" fillId="9" borderId="11" xfId="0" applyFont="1" applyFill="1" applyBorder="1" applyAlignment="1" applyProtection="1">
      <alignment vertical="center"/>
      <protection hidden="1"/>
    </xf>
    <xf numFmtId="0" fontId="30" fillId="9" borderId="6" xfId="0" applyFont="1" applyFill="1" applyBorder="1" applyAlignment="1" applyProtection="1">
      <alignment vertical="center"/>
      <protection hidden="1"/>
    </xf>
    <xf numFmtId="0" fontId="30" fillId="9" borderId="5" xfId="0" applyFont="1" applyFill="1" applyBorder="1" applyAlignment="1" applyProtection="1">
      <alignment vertical="center"/>
      <protection hidden="1"/>
    </xf>
    <xf numFmtId="0" fontId="30" fillId="9" borderId="13" xfId="0" applyFont="1" applyFill="1" applyBorder="1" applyAlignment="1" applyProtection="1">
      <alignment vertical="center"/>
      <protection hidden="1"/>
    </xf>
    <xf numFmtId="4" fontId="35" fillId="9" borderId="13" xfId="0" applyNumberFormat="1" applyFont="1" applyFill="1" applyBorder="1" applyAlignment="1" applyProtection="1">
      <alignment vertical="center"/>
      <protection hidden="1"/>
    </xf>
    <xf numFmtId="167" fontId="35" fillId="9" borderId="13" xfId="0" applyNumberFormat="1" applyFont="1" applyFill="1" applyBorder="1" applyAlignment="1" applyProtection="1">
      <alignment vertical="center"/>
      <protection hidden="1"/>
    </xf>
    <xf numFmtId="0" fontId="36" fillId="9" borderId="13" xfId="0" applyFont="1" applyFill="1" applyBorder="1" applyAlignment="1" applyProtection="1">
      <alignment vertical="center"/>
      <protection hidden="1"/>
    </xf>
    <xf numFmtId="0" fontId="35" fillId="9" borderId="13" xfId="0" applyFont="1" applyFill="1" applyBorder="1" applyAlignment="1" applyProtection="1">
      <alignment vertical="center"/>
      <protection hidden="1"/>
    </xf>
    <xf numFmtId="0" fontId="50" fillId="9" borderId="10" xfId="0" applyFont="1" applyFill="1" applyBorder="1" applyAlignment="1" applyProtection="1">
      <alignment vertical="center"/>
      <protection hidden="1"/>
    </xf>
    <xf numFmtId="0" fontId="42" fillId="9" borderId="10" xfId="0" applyFont="1" applyFill="1" applyBorder="1" applyAlignment="1" applyProtection="1">
      <alignment vertical="center"/>
      <protection hidden="1"/>
    </xf>
    <xf numFmtId="0" fontId="42" fillId="9" borderId="10" xfId="0" applyFont="1" applyFill="1" applyBorder="1" applyAlignment="1" applyProtection="1">
      <protection hidden="1"/>
    </xf>
    <xf numFmtId="0" fontId="42" fillId="9" borderId="10" xfId="0" applyFont="1" applyFill="1" applyBorder="1" applyAlignment="1" applyProtection="1">
      <alignment horizontal="center"/>
      <protection hidden="1"/>
    </xf>
    <xf numFmtId="4" fontId="51" fillId="9" borderId="0" xfId="0" applyNumberFormat="1" applyFont="1" applyFill="1" applyBorder="1" applyAlignment="1" applyProtection="1">
      <alignment vertical="center"/>
      <protection hidden="1"/>
    </xf>
    <xf numFmtId="164" fontId="50" fillId="20" borderId="2" xfId="2" applyFont="1" applyFill="1" applyBorder="1" applyAlignment="1" applyProtection="1">
      <alignment vertical="center"/>
      <protection hidden="1"/>
    </xf>
    <xf numFmtId="0" fontId="44" fillId="9" borderId="10" xfId="0" applyFont="1" applyFill="1" applyBorder="1" applyAlignment="1" applyProtection="1">
      <alignment vertical="center"/>
      <protection hidden="1"/>
    </xf>
    <xf numFmtId="0" fontId="39" fillId="0" borderId="0" xfId="0" applyFont="1"/>
    <xf numFmtId="0" fontId="39" fillId="0" borderId="0" xfId="0" applyFont="1" applyFill="1"/>
    <xf numFmtId="0" fontId="39" fillId="0" borderId="0" xfId="0" applyFont="1" applyFill="1" applyAlignment="1" applyProtection="1">
      <alignment vertical="center"/>
      <protection hidden="1"/>
    </xf>
    <xf numFmtId="0" fontId="39" fillId="0" borderId="0" xfId="0" applyFont="1" applyFill="1" applyAlignment="1" applyProtection="1">
      <alignment horizontal="right" vertical="center"/>
      <protection hidden="1"/>
    </xf>
    <xf numFmtId="1" fontId="39" fillId="4" borderId="1" xfId="0" applyNumberFormat="1" applyFont="1" applyFill="1" applyBorder="1" applyAlignment="1" applyProtection="1">
      <alignment horizontal="center"/>
      <protection hidden="1"/>
    </xf>
    <xf numFmtId="2" fontId="39" fillId="4" borderId="1" xfId="0" applyNumberFormat="1" applyFont="1" applyFill="1" applyBorder="1" applyAlignment="1" applyProtection="1">
      <alignment horizontal="left"/>
      <protection hidden="1"/>
    </xf>
    <xf numFmtId="0" fontId="43" fillId="0" borderId="13" xfId="0" applyFont="1" applyFill="1" applyBorder="1" applyAlignment="1" applyProtection="1">
      <alignment horizontal="right" vertical="center"/>
      <protection hidden="1"/>
    </xf>
    <xf numFmtId="165" fontId="39" fillId="0" borderId="0" xfId="6" applyFont="1" applyFill="1" applyAlignment="1" applyProtection="1">
      <alignment vertical="center"/>
      <protection hidden="1"/>
    </xf>
    <xf numFmtId="0" fontId="54" fillId="4" borderId="1" xfId="0" applyFont="1" applyFill="1" applyBorder="1" applyAlignment="1" applyProtection="1">
      <alignment horizontal="center"/>
      <protection hidden="1"/>
    </xf>
    <xf numFmtId="0" fontId="39" fillId="0" borderId="0" xfId="0" applyFont="1" applyFill="1" applyAlignment="1" applyProtection="1">
      <alignment horizontal="left" vertical="center"/>
      <protection hidden="1"/>
    </xf>
    <xf numFmtId="0" fontId="39" fillId="0" borderId="0" xfId="0" applyFont="1" applyFill="1" applyProtection="1">
      <protection hidden="1"/>
    </xf>
    <xf numFmtId="0" fontId="39" fillId="4" borderId="9" xfId="0" applyFont="1" applyFill="1" applyBorder="1" applyAlignment="1" applyProtection="1">
      <alignment horizontal="center" vertical="center"/>
      <protection hidden="1"/>
    </xf>
    <xf numFmtId="0" fontId="39" fillId="5" borderId="9" xfId="0" applyFont="1" applyFill="1" applyBorder="1" applyAlignment="1" applyProtection="1">
      <alignment horizontal="center" vertical="center"/>
      <protection hidden="1"/>
    </xf>
    <xf numFmtId="0" fontId="39" fillId="14" borderId="1" xfId="0" applyFont="1" applyFill="1" applyBorder="1" applyAlignment="1" applyProtection="1">
      <alignment horizontal="center"/>
      <protection hidden="1"/>
    </xf>
    <xf numFmtId="0" fontId="39" fillId="5" borderId="14" xfId="0" applyFont="1" applyFill="1" applyBorder="1" applyAlignment="1" applyProtection="1">
      <alignment horizontal="center" vertical="center"/>
      <protection hidden="1"/>
    </xf>
    <xf numFmtId="0" fontId="39" fillId="5" borderId="8" xfId="0" applyFont="1" applyFill="1" applyBorder="1" applyAlignment="1" applyProtection="1">
      <alignment horizontal="center"/>
      <protection hidden="1"/>
    </xf>
    <xf numFmtId="0" fontId="39" fillId="5" borderId="2" xfId="0" applyFont="1" applyFill="1" applyBorder="1" applyAlignment="1" applyProtection="1">
      <alignment horizontal="center"/>
      <protection hidden="1"/>
    </xf>
    <xf numFmtId="0" fontId="39" fillId="15" borderId="11" xfId="0" applyFont="1" applyFill="1" applyBorder="1" applyAlignment="1" applyProtection="1">
      <alignment horizontal="center"/>
      <protection hidden="1"/>
    </xf>
    <xf numFmtId="0" fontId="39" fillId="4" borderId="1" xfId="0" applyFont="1" applyFill="1" applyBorder="1" applyAlignment="1" applyProtection="1">
      <alignment vertical="center"/>
      <protection hidden="1"/>
    </xf>
    <xf numFmtId="0" fontId="39" fillId="15" borderId="1" xfId="0" applyFont="1" applyFill="1" applyBorder="1" applyAlignment="1" applyProtection="1">
      <alignment vertical="center"/>
      <protection hidden="1"/>
    </xf>
    <xf numFmtId="0" fontId="39" fillId="5" borderId="4" xfId="0" applyFont="1" applyFill="1" applyBorder="1" applyAlignment="1" applyProtection="1">
      <alignment horizontal="center" vertical="center"/>
      <protection hidden="1"/>
    </xf>
    <xf numFmtId="0" fontId="39" fillId="5" borderId="1" xfId="0" applyFont="1" applyFill="1" applyBorder="1" applyAlignment="1" applyProtection="1">
      <alignment horizontal="center"/>
      <protection hidden="1"/>
    </xf>
    <xf numFmtId="0" fontId="39" fillId="4" borderId="1" xfId="0" applyFont="1" applyFill="1" applyBorder="1" applyAlignment="1" applyProtection="1">
      <alignment horizontal="center"/>
      <protection hidden="1"/>
    </xf>
    <xf numFmtId="1" fontId="39" fillId="4" borderId="3" xfId="0" applyNumberFormat="1" applyFont="1" applyFill="1" applyBorder="1" applyAlignment="1" applyProtection="1">
      <alignment horizontal="center" vertical="center"/>
      <protection hidden="1"/>
    </xf>
    <xf numFmtId="0" fontId="39" fillId="4" borderId="1" xfId="0" applyNumberFormat="1" applyFont="1" applyFill="1" applyBorder="1" applyAlignment="1" applyProtection="1">
      <alignment horizontal="center" vertical="center"/>
      <protection hidden="1"/>
    </xf>
    <xf numFmtId="165" fontId="39" fillId="4" borderId="1" xfId="6" applyFont="1" applyFill="1" applyBorder="1" applyAlignment="1" applyProtection="1">
      <alignment horizontal="center"/>
      <protection hidden="1"/>
    </xf>
    <xf numFmtId="1" fontId="39" fillId="4" borderId="5" xfId="0" applyNumberFormat="1" applyFont="1" applyFill="1" applyBorder="1" applyAlignment="1" applyProtection="1">
      <alignment horizontal="center" vertical="center"/>
      <protection hidden="1"/>
    </xf>
    <xf numFmtId="0" fontId="39" fillId="16" borderId="1" xfId="0" applyFont="1" applyFill="1" applyBorder="1" applyAlignment="1" applyProtection="1">
      <alignment vertical="center"/>
      <protection hidden="1"/>
    </xf>
    <xf numFmtId="0" fontId="39" fillId="4" borderId="2" xfId="0" applyNumberFormat="1" applyFont="1" applyFill="1" applyBorder="1" applyAlignment="1" applyProtection="1">
      <alignment horizontal="center" vertical="center"/>
      <protection hidden="1"/>
    </xf>
    <xf numFmtId="0" fontId="39" fillId="4" borderId="1" xfId="0" applyFont="1" applyFill="1" applyBorder="1" applyAlignment="1" applyProtection="1">
      <alignment horizontal="center" vertical="center"/>
      <protection hidden="1"/>
    </xf>
    <xf numFmtId="0" fontId="39" fillId="5" borderId="1" xfId="0" applyFont="1" applyFill="1" applyBorder="1" applyAlignment="1" applyProtection="1">
      <alignment horizontal="center" vertical="center"/>
      <protection hidden="1"/>
    </xf>
    <xf numFmtId="2" fontId="39" fillId="4" borderId="1" xfId="0" applyNumberFormat="1" applyFont="1" applyFill="1" applyBorder="1" applyAlignment="1" applyProtection="1">
      <alignment horizontal="center" vertical="center"/>
      <protection hidden="1"/>
    </xf>
    <xf numFmtId="1" fontId="39" fillId="4" borderId="6" xfId="0" applyNumberFormat="1" applyFont="1" applyFill="1" applyBorder="1" applyAlignment="1" applyProtection="1">
      <alignment horizontal="center" vertical="center"/>
      <protection hidden="1"/>
    </xf>
    <xf numFmtId="0" fontId="39" fillId="0" borderId="0" xfId="0" applyFont="1" applyFill="1" applyAlignment="1" applyProtection="1">
      <alignment horizontal="center"/>
      <protection hidden="1"/>
    </xf>
    <xf numFmtId="0" fontId="39" fillId="5" borderId="9" xfId="0" applyFont="1" applyFill="1" applyBorder="1" applyAlignment="1" applyProtection="1">
      <alignment vertical="center"/>
      <protection hidden="1"/>
    </xf>
    <xf numFmtId="2" fontId="39" fillId="5" borderId="4" xfId="0" applyNumberFormat="1" applyFont="1" applyFill="1" applyBorder="1" applyAlignment="1" applyProtection="1">
      <alignment vertical="center"/>
      <protection hidden="1"/>
    </xf>
    <xf numFmtId="0" fontId="39" fillId="5" borderId="4" xfId="0" applyFont="1" applyFill="1" applyBorder="1" applyAlignment="1" applyProtection="1">
      <alignment vertical="center"/>
      <protection hidden="1"/>
    </xf>
    <xf numFmtId="0" fontId="39" fillId="0" borderId="0" xfId="0" applyFont="1" applyFill="1" applyAlignment="1" applyProtection="1">
      <alignment horizontal="left"/>
      <protection hidden="1"/>
    </xf>
    <xf numFmtId="164" fontId="39" fillId="0" borderId="0" xfId="0" applyNumberFormat="1" applyFont="1" applyFill="1" applyAlignment="1" applyProtection="1">
      <alignment horizontal="center"/>
      <protection hidden="1"/>
    </xf>
    <xf numFmtId="0" fontId="39" fillId="4" borderId="8" xfId="0" applyFont="1" applyFill="1" applyBorder="1" applyAlignment="1" applyProtection="1">
      <alignment horizontal="left" vertical="center"/>
      <protection hidden="1"/>
    </xf>
    <xf numFmtId="0" fontId="39" fillId="4" borderId="7" xfId="0" applyFont="1" applyFill="1" applyBorder="1" applyAlignment="1" applyProtection="1">
      <alignment horizontal="left" vertical="center"/>
      <protection hidden="1"/>
    </xf>
    <xf numFmtId="0" fontId="39" fillId="4" borderId="2" xfId="0" applyFont="1" applyFill="1" applyBorder="1" applyAlignment="1" applyProtection="1">
      <alignment horizontal="left" vertical="center"/>
      <protection hidden="1"/>
    </xf>
    <xf numFmtId="0" fontId="39" fillId="4" borderId="1" xfId="0" applyFont="1" applyFill="1" applyBorder="1" applyAlignment="1" applyProtection="1">
      <alignment horizontal="left" vertical="center"/>
      <protection hidden="1"/>
    </xf>
    <xf numFmtId="164" fontId="39" fillId="4" borderId="1" xfId="2" applyFont="1" applyFill="1" applyBorder="1" applyAlignment="1" applyProtection="1">
      <alignment vertical="center"/>
      <protection hidden="1"/>
    </xf>
    <xf numFmtId="10" fontId="39" fillId="4" borderId="1" xfId="4" applyNumberFormat="1" applyFont="1" applyFill="1" applyBorder="1" applyAlignment="1" applyProtection="1">
      <alignment vertical="center"/>
      <protection hidden="1"/>
    </xf>
    <xf numFmtId="0" fontId="39" fillId="12" borderId="1" xfId="0" applyFont="1" applyFill="1" applyBorder="1" applyAlignment="1" applyProtection="1">
      <alignment horizontal="left" vertical="center"/>
      <protection hidden="1"/>
    </xf>
    <xf numFmtId="164" fontId="39" fillId="12" borderId="1" xfId="2" applyFont="1" applyFill="1" applyBorder="1" applyAlignment="1" applyProtection="1">
      <alignment vertical="center"/>
      <protection hidden="1"/>
    </xf>
    <xf numFmtId="10" fontId="39" fillId="12" borderId="1" xfId="4" applyNumberFormat="1" applyFont="1" applyFill="1" applyBorder="1" applyAlignment="1" applyProtection="1">
      <alignment vertical="center"/>
      <protection hidden="1"/>
    </xf>
    <xf numFmtId="164" fontId="39" fillId="12" borderId="1" xfId="2" applyFont="1" applyFill="1" applyBorder="1" applyAlignment="1" applyProtection="1">
      <alignment horizontal="left" vertical="center"/>
      <protection hidden="1"/>
    </xf>
    <xf numFmtId="164" fontId="39" fillId="4" borderId="1" xfId="2" applyFont="1" applyFill="1" applyBorder="1" applyAlignment="1" applyProtection="1">
      <alignment horizontal="left" vertical="center"/>
      <protection hidden="1"/>
    </xf>
    <xf numFmtId="164" fontId="39" fillId="4" borderId="1" xfId="2" applyFont="1" applyFill="1" applyBorder="1" applyAlignment="1" applyProtection="1">
      <alignment horizontal="left" vertical="center"/>
      <protection locked="0" hidden="1"/>
    </xf>
    <xf numFmtId="164" fontId="55" fillId="11" borderId="1" xfId="2" applyFont="1" applyFill="1" applyBorder="1" applyAlignment="1" applyProtection="1">
      <alignment vertical="center"/>
      <protection hidden="1"/>
    </xf>
    <xf numFmtId="10" fontId="55" fillId="6" borderId="1" xfId="4" applyNumberFormat="1" applyFont="1" applyFill="1" applyBorder="1" applyAlignment="1" applyProtection="1">
      <alignment vertical="center"/>
      <protection hidden="1"/>
    </xf>
    <xf numFmtId="10" fontId="39" fillId="7" borderId="1" xfId="4" applyNumberFormat="1" applyFont="1" applyFill="1" applyBorder="1" applyAlignment="1" applyProtection="1">
      <alignment vertical="center"/>
      <protection hidden="1"/>
    </xf>
    <xf numFmtId="10" fontId="39" fillId="12" borderId="1" xfId="4" applyNumberFormat="1" applyFont="1" applyFill="1" applyBorder="1" applyAlignment="1" applyProtection="1">
      <alignment horizontal="center" vertical="center"/>
      <protection hidden="1"/>
    </xf>
    <xf numFmtId="164" fontId="55" fillId="11" borderId="9" xfId="2" applyFont="1" applyFill="1" applyBorder="1" applyAlignment="1" applyProtection="1">
      <alignment vertical="center"/>
      <protection hidden="1"/>
    </xf>
    <xf numFmtId="164" fontId="55" fillId="11" borderId="4" xfId="2" applyFont="1" applyFill="1" applyBorder="1" applyAlignment="1" applyProtection="1">
      <alignment vertical="center"/>
      <protection hidden="1"/>
    </xf>
    <xf numFmtId="0" fontId="55" fillId="6" borderId="1" xfId="0" applyFont="1" applyFill="1" applyBorder="1" applyAlignment="1" applyProtection="1">
      <alignment horizontal="center" vertical="center"/>
      <protection hidden="1"/>
    </xf>
    <xf numFmtId="0" fontId="55" fillId="6" borderId="1" xfId="0" applyFont="1" applyFill="1" applyBorder="1" applyAlignment="1" applyProtection="1">
      <alignment horizontal="center" vertical="justify"/>
      <protection hidden="1"/>
    </xf>
    <xf numFmtId="0" fontId="43" fillId="5" borderId="1" xfId="0" applyFont="1" applyFill="1" applyBorder="1" applyAlignment="1" applyProtection="1">
      <alignment horizontal="center"/>
      <protection hidden="1"/>
    </xf>
    <xf numFmtId="0" fontId="43" fillId="5" borderId="2" xfId="0" applyFont="1" applyFill="1" applyBorder="1" applyAlignment="1" applyProtection="1">
      <alignment horizontal="center"/>
      <protection hidden="1"/>
    </xf>
    <xf numFmtId="4" fontId="39" fillId="10" borderId="1" xfId="0" applyNumberFormat="1" applyFont="1" applyFill="1" applyBorder="1"/>
    <xf numFmtId="44" fontId="39" fillId="10" borderId="1" xfId="2" applyNumberFormat="1" applyFont="1" applyFill="1" applyBorder="1"/>
    <xf numFmtId="2" fontId="39" fillId="10" borderId="1" xfId="0" applyNumberFormat="1" applyFont="1" applyFill="1" applyBorder="1"/>
    <xf numFmtId="4" fontId="39" fillId="4" borderId="1" xfId="0" applyNumberFormat="1" applyFont="1" applyFill="1" applyBorder="1"/>
    <xf numFmtId="44" fontId="39" fillId="4" borderId="1" xfId="2" applyNumberFormat="1" applyFont="1" applyFill="1" applyBorder="1"/>
    <xf numFmtId="2" fontId="39" fillId="4" borderId="1" xfId="0" applyNumberFormat="1" applyFont="1" applyFill="1" applyBorder="1"/>
    <xf numFmtId="0" fontId="28" fillId="11" borderId="9" xfId="0" applyFont="1" applyFill="1" applyBorder="1" applyAlignment="1">
      <alignment horizontal="center" vertical="center"/>
    </xf>
    <xf numFmtId="0" fontId="28" fillId="11" borderId="9" xfId="0" applyFont="1" applyFill="1" applyBorder="1" applyAlignment="1">
      <alignment horizontal="center" vertical="center" wrapText="1"/>
    </xf>
    <xf numFmtId="0" fontId="28" fillId="6" borderId="9" xfId="0" applyFont="1" applyFill="1" applyBorder="1" applyAlignment="1">
      <alignment horizontal="center" vertical="center"/>
    </xf>
    <xf numFmtId="0" fontId="29" fillId="11" borderId="1" xfId="0" applyFont="1" applyFill="1" applyBorder="1"/>
    <xf numFmtId="4" fontId="29" fillId="11" borderId="1" xfId="0" applyNumberFormat="1" applyFont="1" applyFill="1" applyBorder="1"/>
    <xf numFmtId="44" fontId="29" fillId="11" borderId="1" xfId="2" applyNumberFormat="1" applyFont="1" applyFill="1" applyBorder="1"/>
    <xf numFmtId="2" fontId="29" fillId="11" borderId="1" xfId="0" applyNumberFormat="1" applyFont="1" applyFill="1" applyBorder="1"/>
    <xf numFmtId="44" fontId="28" fillId="11" borderId="1" xfId="2" applyNumberFormat="1" applyFont="1" applyFill="1" applyBorder="1"/>
    <xf numFmtId="2" fontId="28" fillId="11" borderId="1" xfId="0" applyNumberFormat="1" applyFont="1" applyFill="1" applyBorder="1"/>
    <xf numFmtId="4" fontId="40" fillId="12" borderId="12" xfId="0" applyNumberFormat="1" applyFont="1" applyFill="1" applyBorder="1"/>
    <xf numFmtId="0" fontId="40" fillId="12" borderId="3" xfId="0" applyFont="1" applyFill="1" applyBorder="1"/>
    <xf numFmtId="4" fontId="40" fillId="12" borderId="11" xfId="0" applyNumberFormat="1" applyFont="1" applyFill="1" applyBorder="1"/>
    <xf numFmtId="0" fontId="40" fillId="12" borderId="6" xfId="0" applyFont="1" applyFill="1" applyBorder="1"/>
    <xf numFmtId="0" fontId="39" fillId="5" borderId="1" xfId="0" applyFont="1" applyFill="1" applyBorder="1" applyAlignment="1" applyProtection="1">
      <alignment horizontal="center" vertical="center"/>
      <protection hidden="1"/>
    </xf>
    <xf numFmtId="0" fontId="39" fillId="4" borderId="7" xfId="0" applyFont="1" applyFill="1" applyBorder="1" applyAlignment="1" applyProtection="1">
      <alignment horizontal="left" vertical="center"/>
      <protection hidden="1"/>
    </xf>
    <xf numFmtId="0" fontId="19" fillId="10" borderId="12" xfId="8" applyFill="1" applyBorder="1"/>
    <xf numFmtId="0" fontId="19" fillId="10" borderId="10" xfId="8" applyFill="1" applyBorder="1"/>
    <xf numFmtId="0" fontId="19" fillId="10" borderId="3" xfId="8" applyFill="1" applyBorder="1"/>
    <xf numFmtId="0" fontId="19" fillId="10" borderId="15" xfId="8" applyFill="1" applyBorder="1"/>
    <xf numFmtId="0" fontId="19" fillId="10" borderId="0" xfId="8" applyFill="1" applyBorder="1"/>
    <xf numFmtId="10" fontId="19" fillId="21" borderId="1" xfId="8" applyNumberFormat="1" applyFill="1" applyBorder="1"/>
    <xf numFmtId="10" fontId="19" fillId="10" borderId="0" xfId="8" applyNumberFormat="1" applyFill="1" applyBorder="1"/>
    <xf numFmtId="2" fontId="41" fillId="21" borderId="1" xfId="8" applyNumberFormat="1" applyFont="1" applyFill="1" applyBorder="1"/>
    <xf numFmtId="0" fontId="19" fillId="10" borderId="5" xfId="8" applyFill="1" applyBorder="1"/>
    <xf numFmtId="2" fontId="41" fillId="10" borderId="10" xfId="8" applyNumberFormat="1" applyFont="1" applyFill="1" applyBorder="1"/>
    <xf numFmtId="0" fontId="19" fillId="10" borderId="11" xfId="8" applyFill="1" applyBorder="1"/>
    <xf numFmtId="0" fontId="19" fillId="10" borderId="13" xfId="8" applyFill="1" applyBorder="1"/>
    <xf numFmtId="0" fontId="19" fillId="10" borderId="6" xfId="8" applyFill="1" applyBorder="1"/>
    <xf numFmtId="0" fontId="29" fillId="10" borderId="2" xfId="8" applyFont="1" applyFill="1" applyBorder="1" applyAlignment="1">
      <alignment horizontal="center"/>
    </xf>
    <xf numFmtId="0" fontId="29" fillId="10" borderId="1" xfId="8" applyFont="1" applyFill="1" applyBorder="1" applyAlignment="1">
      <alignment horizontal="center"/>
    </xf>
    <xf numFmtId="0" fontId="59" fillId="10" borderId="1" xfId="8" applyFont="1" applyFill="1" applyBorder="1" applyAlignment="1" applyProtection="1">
      <alignment horizontal="center" vertical="center" wrapText="1"/>
    </xf>
    <xf numFmtId="0" fontId="19" fillId="10" borderId="8" xfId="8" applyFill="1" applyBorder="1" applyAlignment="1">
      <alignment horizontal="center"/>
    </xf>
    <xf numFmtId="4" fontId="19" fillId="8" borderId="2" xfId="8" applyNumberFormat="1" applyFill="1" applyBorder="1" applyAlignment="1">
      <alignment horizontal="right"/>
    </xf>
    <xf numFmtId="3" fontId="19" fillId="8" borderId="1" xfId="8" applyNumberFormat="1" applyFill="1" applyBorder="1" applyAlignment="1">
      <alignment horizontal="right"/>
    </xf>
    <xf numFmtId="44" fontId="0" fillId="10" borderId="1" xfId="9" applyFont="1" applyFill="1" applyBorder="1" applyAlignment="1">
      <alignment horizontal="left"/>
    </xf>
    <xf numFmtId="44" fontId="0" fillId="0" borderId="1" xfId="9" applyFont="1" applyFill="1" applyBorder="1" applyAlignment="1" applyProtection="1">
      <alignment horizontal="left" vertical="center"/>
      <protection locked="0"/>
    </xf>
    <xf numFmtId="44" fontId="0" fillId="10" borderId="1" xfId="9" applyFont="1" applyFill="1" applyBorder="1" applyAlignment="1" applyProtection="1">
      <alignment horizontal="left" vertical="center"/>
    </xf>
    <xf numFmtId="0" fontId="29" fillId="10" borderId="8" xfId="8" applyFont="1" applyFill="1" applyBorder="1"/>
    <xf numFmtId="44" fontId="29" fillId="10" borderId="1" xfId="8" applyNumberFormat="1" applyFont="1" applyFill="1" applyBorder="1"/>
    <xf numFmtId="44" fontId="29" fillId="10" borderId="1" xfId="9" applyFont="1" applyFill="1" applyBorder="1" applyAlignment="1" applyProtection="1">
      <alignment horizontal="left" vertical="center"/>
    </xf>
    <xf numFmtId="0" fontId="29" fillId="21" borderId="8" xfId="8" applyFont="1" applyFill="1" applyBorder="1"/>
    <xf numFmtId="44" fontId="29" fillId="21" borderId="1" xfId="8" applyNumberFormat="1" applyFont="1" applyFill="1" applyBorder="1"/>
    <xf numFmtId="44" fontId="29" fillId="21" borderId="1" xfId="9" applyFont="1" applyFill="1" applyBorder="1" applyAlignment="1" applyProtection="1">
      <alignment horizontal="left" vertical="center"/>
    </xf>
    <xf numFmtId="0" fontId="28" fillId="6" borderId="8" xfId="8" applyFont="1" applyFill="1" applyBorder="1"/>
    <xf numFmtId="44" fontId="28" fillId="6" borderId="1" xfId="8" applyNumberFormat="1" applyFont="1" applyFill="1" applyBorder="1"/>
    <xf numFmtId="1" fontId="41" fillId="22" borderId="15" xfId="10" applyNumberFormat="1" applyFont="1" applyFill="1" applyBorder="1" applyAlignment="1"/>
    <xf numFmtId="1" fontId="41" fillId="22" borderId="0" xfId="10" applyNumberFormat="1" applyFont="1" applyFill="1" applyBorder="1" applyAlignment="1"/>
    <xf numFmtId="0" fontId="19" fillId="22" borderId="0" xfId="8" applyFont="1" applyFill="1" applyBorder="1"/>
    <xf numFmtId="4" fontId="41" fillId="22" borderId="5" xfId="10" applyNumberFormat="1" applyFont="1" applyFill="1" applyBorder="1" applyAlignment="1">
      <alignment horizontal="center"/>
    </xf>
    <xf numFmtId="4" fontId="41" fillId="9" borderId="1" xfId="10" applyNumberFormat="1" applyFont="1" applyFill="1" applyBorder="1" applyAlignment="1"/>
    <xf numFmtId="1" fontId="41" fillId="22" borderId="0" xfId="10" applyNumberFormat="1" applyFont="1" applyFill="1" applyBorder="1" applyAlignment="1">
      <alignment horizontal="left"/>
    </xf>
    <xf numFmtId="4" fontId="41" fillId="22" borderId="5" xfId="10" applyNumberFormat="1" applyFont="1" applyFill="1" applyBorder="1" applyAlignment="1">
      <alignment horizontal="left"/>
    </xf>
    <xf numFmtId="4" fontId="41" fillId="22" borderId="0" xfId="10" applyNumberFormat="1" applyFont="1" applyFill="1" applyBorder="1" applyAlignment="1">
      <alignment horizontal="left"/>
    </xf>
    <xf numFmtId="44" fontId="41" fillId="9" borderId="1" xfId="9" applyFont="1" applyFill="1" applyBorder="1" applyAlignment="1">
      <alignment horizontal="left"/>
    </xf>
    <xf numFmtId="4" fontId="41" fillId="9" borderId="1" xfId="10" applyNumberFormat="1" applyFont="1" applyFill="1" applyBorder="1" applyAlignment="1">
      <alignment horizontal="right"/>
    </xf>
    <xf numFmtId="0" fontId="19" fillId="22" borderId="15" xfId="8" applyFont="1" applyFill="1" applyBorder="1"/>
    <xf numFmtId="10" fontId="41" fillId="9" borderId="1" xfId="10" applyNumberFormat="1" applyFont="1" applyFill="1" applyBorder="1" applyAlignment="1"/>
    <xf numFmtId="2" fontId="41" fillId="9" borderId="1" xfId="10" applyNumberFormat="1" applyFont="1" applyFill="1" applyBorder="1" applyAlignment="1">
      <alignment horizontal="right"/>
    </xf>
    <xf numFmtId="0" fontId="19" fillId="22" borderId="5" xfId="8" applyFont="1" applyFill="1" applyBorder="1"/>
    <xf numFmtId="0" fontId="41" fillId="9" borderId="1" xfId="10" applyNumberFormat="1" applyFont="1" applyFill="1" applyBorder="1" applyAlignment="1">
      <alignment horizontal="right"/>
    </xf>
    <xf numFmtId="9" fontId="19" fillId="22" borderId="0" xfId="8" applyNumberFormat="1" applyFont="1" applyFill="1" applyBorder="1" applyAlignment="1">
      <alignment horizontal="left"/>
    </xf>
    <xf numFmtId="0" fontId="41" fillId="22" borderId="5" xfId="8" applyFont="1" applyFill="1" applyBorder="1"/>
    <xf numFmtId="1" fontId="41" fillId="22" borderId="11" xfId="10" applyNumberFormat="1" applyFont="1" applyFill="1" applyBorder="1" applyAlignment="1"/>
    <xf numFmtId="1" fontId="41" fillId="22" borderId="13" xfId="10" applyNumberFormat="1" applyFont="1" applyFill="1" applyBorder="1" applyAlignment="1"/>
    <xf numFmtId="0" fontId="19" fillId="22" borderId="13" xfId="8" applyFont="1" applyFill="1" applyBorder="1"/>
    <xf numFmtId="10" fontId="41" fillId="22" borderId="13" xfId="10" applyNumberFormat="1" applyFont="1" applyFill="1" applyBorder="1" applyAlignment="1">
      <alignment horizontal="left"/>
    </xf>
    <xf numFmtId="0" fontId="19" fillId="22" borderId="13" xfId="8" applyFont="1" applyFill="1" applyBorder="1" applyAlignment="1">
      <alignment horizontal="left"/>
    </xf>
    <xf numFmtId="0" fontId="41" fillId="22" borderId="6" xfId="8" applyFont="1" applyFill="1" applyBorder="1"/>
    <xf numFmtId="4" fontId="59" fillId="10" borderId="4" xfId="8" applyNumberFormat="1" applyFont="1" applyFill="1" applyBorder="1" applyAlignment="1" applyProtection="1">
      <alignment horizontal="center" vertical="center" wrapText="1"/>
    </xf>
    <xf numFmtId="0" fontId="41" fillId="10" borderId="8" xfId="8" quotePrefix="1" applyFont="1" applyFill="1" applyBorder="1" applyAlignment="1" applyProtection="1">
      <alignment horizontal="center" vertical="center"/>
    </xf>
    <xf numFmtId="4" fontId="41" fillId="8" borderId="1" xfId="8" applyNumberFormat="1" applyFont="1" applyFill="1" applyBorder="1" applyAlignment="1" applyProtection="1">
      <alignment horizontal="right" vertical="center" shrinkToFit="1"/>
    </xf>
    <xf numFmtId="168" fontId="41" fillId="10" borderId="1" xfId="8" applyNumberFormat="1" applyFont="1" applyFill="1" applyBorder="1" applyAlignment="1" applyProtection="1">
      <alignment horizontal="right" vertical="center" shrinkToFit="1"/>
    </xf>
    <xf numFmtId="0" fontId="41" fillId="10" borderId="8" xfId="8" applyFont="1" applyFill="1" applyBorder="1" applyAlignment="1" applyProtection="1">
      <alignment horizontal="center" vertical="center"/>
    </xf>
    <xf numFmtId="4" fontId="41" fillId="0" borderId="1" xfId="8" applyNumberFormat="1" applyFont="1" applyFill="1" applyBorder="1" applyAlignment="1" applyProtection="1">
      <alignment horizontal="right" vertical="center" shrinkToFit="1"/>
      <protection locked="0"/>
    </xf>
    <xf numFmtId="4" fontId="41" fillId="10" borderId="1" xfId="8" applyNumberFormat="1" applyFont="1" applyFill="1" applyBorder="1" applyAlignment="1" applyProtection="1">
      <alignment horizontal="right" vertical="center" shrinkToFit="1"/>
      <protection locked="0"/>
    </xf>
    <xf numFmtId="44" fontId="29" fillId="5" borderId="1" xfId="9" applyFont="1" applyFill="1" applyBorder="1" applyAlignment="1" applyProtection="1">
      <alignment horizontal="left" vertical="center"/>
    </xf>
    <xf numFmtId="4" fontId="28" fillId="6" borderId="1" xfId="10" applyNumberFormat="1" applyFont="1" applyFill="1" applyBorder="1" applyAlignment="1" applyProtection="1">
      <alignment horizontal="right" vertical="center"/>
    </xf>
    <xf numFmtId="44" fontId="28" fillId="6" borderId="1" xfId="9" applyFont="1" applyFill="1" applyBorder="1" applyAlignment="1" applyProtection="1">
      <alignment horizontal="left" vertical="center"/>
    </xf>
    <xf numFmtId="0" fontId="41" fillId="10" borderId="8" xfId="8" applyFont="1" applyFill="1" applyBorder="1" applyAlignment="1" applyProtection="1">
      <alignment vertical="center" wrapText="1"/>
    </xf>
    <xf numFmtId="0" fontId="19" fillId="10" borderId="8" xfId="8" applyFont="1" applyFill="1" applyBorder="1"/>
    <xf numFmtId="0" fontId="19" fillId="10" borderId="7" xfId="8" applyFont="1" applyFill="1" applyBorder="1"/>
    <xf numFmtId="2" fontId="29" fillId="10" borderId="2" xfId="8" applyNumberFormat="1" applyFont="1" applyFill="1" applyBorder="1" applyAlignment="1">
      <alignment horizontal="center"/>
    </xf>
    <xf numFmtId="0" fontId="41" fillId="8" borderId="2" xfId="8" applyFont="1" applyFill="1" applyBorder="1" applyAlignment="1" applyProtection="1">
      <alignment vertical="center" shrinkToFit="1"/>
    </xf>
    <xf numFmtId="0" fontId="41" fillId="0" borderId="2" xfId="8" applyFont="1" applyFill="1" applyBorder="1" applyAlignment="1" applyProtection="1">
      <alignment vertical="center" shrinkToFit="1"/>
      <protection locked="0"/>
    </xf>
    <xf numFmtId="0" fontId="41" fillId="10" borderId="8" xfId="8" applyFont="1" applyFill="1" applyBorder="1" applyAlignment="1" applyProtection="1">
      <alignment horizontal="center" vertical="center" wrapText="1"/>
    </xf>
    <xf numFmtId="0" fontId="58" fillId="6" borderId="8" xfId="8" applyFont="1" applyFill="1" applyBorder="1" applyAlignment="1" applyProtection="1">
      <alignment horizontal="left" vertical="center"/>
    </xf>
    <xf numFmtId="0" fontId="19" fillId="6" borderId="1" xfId="8" applyFill="1" applyBorder="1" applyAlignment="1">
      <alignment vertical="center"/>
    </xf>
    <xf numFmtId="0" fontId="19" fillId="10" borderId="8" xfId="8" applyFill="1" applyBorder="1" applyAlignment="1">
      <alignment horizontal="center" vertical="center"/>
    </xf>
    <xf numFmtId="0" fontId="19" fillId="10" borderId="7" xfId="8" applyFill="1" applyBorder="1" applyAlignment="1">
      <alignment horizontal="center" vertical="center"/>
    </xf>
    <xf numFmtId="0" fontId="63" fillId="10" borderId="7" xfId="8" applyFont="1" applyFill="1" applyBorder="1" applyAlignment="1">
      <alignment horizontal="center" vertical="center"/>
    </xf>
    <xf numFmtId="0" fontId="29" fillId="5" borderId="1" xfId="8" applyFont="1" applyFill="1" applyBorder="1" applyAlignment="1">
      <alignment horizontal="center" vertical="center"/>
    </xf>
    <xf numFmtId="0" fontId="19" fillId="10" borderId="1" xfId="8" applyFill="1" applyBorder="1" applyAlignment="1">
      <alignment horizontal="center" vertical="center"/>
    </xf>
    <xf numFmtId="0" fontId="19" fillId="10" borderId="7" xfId="8" applyFill="1" applyBorder="1" applyAlignment="1">
      <alignment vertical="center"/>
    </xf>
    <xf numFmtId="0" fontId="19" fillId="10" borderId="7" xfId="8" applyFill="1" applyBorder="1" applyAlignment="1">
      <alignment horizontal="right" vertical="center"/>
    </xf>
    <xf numFmtId="0" fontId="63" fillId="10" borderId="7" xfId="8" applyFont="1" applyFill="1" applyBorder="1" applyAlignment="1">
      <alignment horizontal="right" vertical="center"/>
    </xf>
    <xf numFmtId="0" fontId="29" fillId="5" borderId="1" xfId="8" applyFont="1" applyFill="1" applyBorder="1" applyAlignment="1">
      <alignment horizontal="right" vertical="center" wrapText="1"/>
    </xf>
    <xf numFmtId="0" fontId="19" fillId="8" borderId="1" xfId="8" applyFill="1" applyBorder="1" applyAlignment="1">
      <alignment horizontal="right" vertical="center" wrapText="1"/>
    </xf>
    <xf numFmtId="0" fontId="19" fillId="10" borderId="8" xfId="8" applyFill="1" applyBorder="1" applyAlignment="1">
      <alignment vertical="center"/>
    </xf>
    <xf numFmtId="0" fontId="19" fillId="10" borderId="2" xfId="8" applyFill="1" applyBorder="1" applyAlignment="1">
      <alignment horizontal="right" vertical="center"/>
    </xf>
    <xf numFmtId="0" fontId="63" fillId="10" borderId="8" xfId="8" applyFont="1" applyFill="1" applyBorder="1" applyAlignment="1">
      <alignment horizontal="right" vertical="center"/>
    </xf>
    <xf numFmtId="4" fontId="29" fillId="5" borderId="1" xfId="8" applyNumberFormat="1" applyFont="1" applyFill="1" applyBorder="1" applyAlignment="1">
      <alignment horizontal="right" vertical="center"/>
    </xf>
    <xf numFmtId="0" fontId="19" fillId="8" borderId="1" xfId="8" applyNumberFormat="1" applyFill="1" applyBorder="1" applyAlignment="1">
      <alignment vertical="center"/>
    </xf>
    <xf numFmtId="0" fontId="19" fillId="8" borderId="1" xfId="8" applyFill="1" applyBorder="1" applyAlignment="1">
      <alignment vertical="center"/>
    </xf>
    <xf numFmtId="3" fontId="29" fillId="5" borderId="1" xfId="8" applyNumberFormat="1" applyFont="1" applyFill="1" applyBorder="1" applyAlignment="1">
      <alignment horizontal="right" vertical="center"/>
    </xf>
    <xf numFmtId="3" fontId="19" fillId="8" borderId="1" xfId="8" applyNumberFormat="1" applyFill="1" applyBorder="1" applyAlignment="1">
      <alignment vertical="center"/>
    </xf>
    <xf numFmtId="4" fontId="19" fillId="10" borderId="1" xfId="8" applyNumberFormat="1" applyFill="1" applyBorder="1" applyAlignment="1">
      <alignment vertical="center"/>
    </xf>
    <xf numFmtId="0" fontId="29" fillId="5" borderId="1" xfId="8" applyFont="1" applyFill="1" applyBorder="1" applyAlignment="1">
      <alignment horizontal="right" vertical="center"/>
    </xf>
    <xf numFmtId="170" fontId="19" fillId="8" borderId="1" xfId="8" applyNumberFormat="1" applyFill="1" applyBorder="1" applyAlignment="1">
      <alignment horizontal="right" vertical="center"/>
    </xf>
    <xf numFmtId="0" fontId="19" fillId="10" borderId="13" xfId="8" applyFill="1" applyBorder="1" applyAlignment="1">
      <alignment vertical="center"/>
    </xf>
    <xf numFmtId="0" fontId="19" fillId="10" borderId="6" xfId="8" applyFill="1" applyBorder="1" applyAlignment="1">
      <alignment horizontal="right" vertical="center"/>
    </xf>
    <xf numFmtId="170" fontId="19" fillId="8" borderId="1" xfId="8" applyNumberFormat="1" applyFill="1" applyBorder="1" applyAlignment="1">
      <alignment vertical="center"/>
    </xf>
    <xf numFmtId="170" fontId="19" fillId="10" borderId="1" xfId="8" applyNumberFormat="1" applyFill="1" applyBorder="1" applyAlignment="1">
      <alignment vertical="center"/>
    </xf>
    <xf numFmtId="4" fontId="19" fillId="8" borderId="1" xfId="8" applyNumberFormat="1" applyFill="1" applyBorder="1" applyAlignment="1">
      <alignment vertical="center"/>
    </xf>
    <xf numFmtId="170" fontId="19" fillId="10" borderId="1" xfId="8" applyNumberFormat="1" applyFill="1" applyBorder="1" applyAlignment="1">
      <alignment horizontal="right" vertical="center"/>
    </xf>
    <xf numFmtId="170" fontId="29" fillId="5" borderId="9" xfId="8" applyNumberFormat="1" applyFont="1" applyFill="1" applyBorder="1" applyAlignment="1">
      <alignment vertical="center"/>
    </xf>
    <xf numFmtId="170" fontId="29" fillId="5" borderId="1" xfId="8" applyNumberFormat="1" applyFont="1" applyFill="1" applyBorder="1" applyAlignment="1">
      <alignment vertical="center"/>
    </xf>
    <xf numFmtId="170" fontId="19" fillId="10" borderId="2" xfId="8" applyNumberFormat="1" applyFill="1" applyBorder="1" applyAlignment="1">
      <alignment vertical="center"/>
    </xf>
    <xf numFmtId="0" fontId="63" fillId="10" borderId="2" xfId="8" applyFont="1" applyFill="1" applyBorder="1" applyAlignment="1">
      <alignment horizontal="center" vertical="center"/>
    </xf>
    <xf numFmtId="0" fontId="63" fillId="10" borderId="2" xfId="8" applyFont="1" applyFill="1" applyBorder="1" applyAlignment="1">
      <alignment horizontal="right" vertical="center"/>
    </xf>
    <xf numFmtId="0" fontId="19" fillId="10" borderId="10" xfId="8" applyFill="1" applyBorder="1" applyAlignment="1">
      <alignment horizontal="center" vertical="center"/>
    </xf>
    <xf numFmtId="0" fontId="19" fillId="10" borderId="10" xfId="8" applyFill="1" applyBorder="1" applyAlignment="1">
      <alignment vertical="center"/>
    </xf>
    <xf numFmtId="0" fontId="19" fillId="10" borderId="3" xfId="8" applyFill="1" applyBorder="1" applyAlignment="1">
      <alignment horizontal="right" vertical="center"/>
    </xf>
    <xf numFmtId="0" fontId="29" fillId="5" borderId="7" xfId="8" applyFont="1" applyFill="1" applyBorder="1" applyAlignment="1">
      <alignment horizontal="right" vertical="center"/>
    </xf>
    <xf numFmtId="4" fontId="29" fillId="5" borderId="2" xfId="8" applyNumberFormat="1" applyFont="1" applyFill="1" applyBorder="1" applyAlignment="1">
      <alignment vertical="center"/>
    </xf>
    <xf numFmtId="10" fontId="29" fillId="5" borderId="1" xfId="11" applyNumberFormat="1" applyFont="1" applyFill="1" applyBorder="1" applyAlignment="1">
      <alignment vertical="center"/>
    </xf>
    <xf numFmtId="10" fontId="19" fillId="10" borderId="1" xfId="8" applyNumberFormat="1" applyFill="1" applyBorder="1" applyAlignment="1">
      <alignment vertical="center"/>
    </xf>
    <xf numFmtId="0" fontId="58" fillId="6" borderId="8" xfId="8" applyFont="1" applyFill="1" applyBorder="1" applyAlignment="1">
      <alignment horizontal="center" vertical="center"/>
    </xf>
    <xf numFmtId="0" fontId="28" fillId="6" borderId="7" xfId="8" applyFont="1" applyFill="1" applyBorder="1" applyAlignment="1">
      <alignment vertical="center"/>
    </xf>
    <xf numFmtId="0" fontId="28" fillId="6" borderId="2" xfId="8" applyFont="1" applyFill="1" applyBorder="1" applyAlignment="1">
      <alignment horizontal="right" vertical="center"/>
    </xf>
    <xf numFmtId="0" fontId="65" fillId="6" borderId="1" xfId="8" applyFont="1" applyFill="1" applyBorder="1" applyAlignment="1">
      <alignment horizontal="right" vertical="center"/>
    </xf>
    <xf numFmtId="170" fontId="28" fillId="6" borderId="1" xfId="8" applyNumberFormat="1" applyFont="1" applyFill="1" applyBorder="1" applyAlignment="1">
      <alignment vertical="center"/>
    </xf>
    <xf numFmtId="170" fontId="29" fillId="10" borderId="1" xfId="8" applyNumberFormat="1" applyFont="1" applyFill="1" applyBorder="1" applyAlignment="1">
      <alignment vertical="center"/>
    </xf>
    <xf numFmtId="0" fontId="19" fillId="17" borderId="1" xfId="8" applyFill="1" applyBorder="1" applyAlignment="1">
      <alignment vertical="center"/>
    </xf>
    <xf numFmtId="171" fontId="19" fillId="17" borderId="1" xfId="8" applyNumberFormat="1" applyFill="1" applyBorder="1" applyAlignment="1">
      <alignment vertical="center"/>
    </xf>
    <xf numFmtId="0" fontId="19" fillId="22" borderId="8" xfId="8" applyFill="1" applyBorder="1" applyAlignment="1">
      <alignment horizontal="center" vertical="center"/>
    </xf>
    <xf numFmtId="0" fontId="19" fillId="22" borderId="10" xfId="8" applyFill="1" applyBorder="1" applyAlignment="1">
      <alignment vertical="center"/>
    </xf>
    <xf numFmtId="0" fontId="19" fillId="22" borderId="0" xfId="8" applyFill="1" applyAlignment="1">
      <alignment vertical="center"/>
    </xf>
    <xf numFmtId="0" fontId="19" fillId="22" borderId="0" xfId="8" applyFill="1" applyAlignment="1">
      <alignment horizontal="right" vertical="center"/>
    </xf>
    <xf numFmtId="0" fontId="63" fillId="22" borderId="0" xfId="8" applyFont="1" applyFill="1" applyAlignment="1">
      <alignment horizontal="right" vertical="center"/>
    </xf>
    <xf numFmtId="0" fontId="29" fillId="20" borderId="1" xfId="8" applyFont="1" applyFill="1" applyBorder="1" applyAlignment="1">
      <alignment horizontal="center" vertical="center"/>
    </xf>
    <xf numFmtId="0" fontId="19" fillId="22" borderId="1" xfId="8" applyFill="1" applyBorder="1" applyAlignment="1">
      <alignment horizontal="center" vertical="center"/>
    </xf>
    <xf numFmtId="0" fontId="19" fillId="22" borderId="7" xfId="8" applyFill="1" applyBorder="1" applyAlignment="1">
      <alignment vertical="center"/>
    </xf>
    <xf numFmtId="0" fontId="19" fillId="22" borderId="2" xfId="8" applyFill="1" applyBorder="1" applyAlignment="1">
      <alignment horizontal="right" vertical="center"/>
    </xf>
    <xf numFmtId="0" fontId="63" fillId="22" borderId="1" xfId="8" applyFont="1" applyFill="1" applyBorder="1" applyAlignment="1">
      <alignment horizontal="right" vertical="center"/>
    </xf>
    <xf numFmtId="0" fontId="29" fillId="20" borderId="1" xfId="8" applyFont="1" applyFill="1" applyBorder="1" applyAlignment="1">
      <alignment horizontal="right" vertical="center"/>
    </xf>
    <xf numFmtId="170" fontId="19" fillId="22" borderId="1" xfId="8" applyNumberFormat="1" applyFill="1" applyBorder="1" applyAlignment="1">
      <alignment horizontal="right" vertical="center"/>
    </xf>
    <xf numFmtId="0" fontId="29" fillId="15" borderId="1" xfId="8" applyFont="1" applyFill="1" applyBorder="1" applyAlignment="1">
      <alignment horizontal="right" vertical="center"/>
    </xf>
    <xf numFmtId="0" fontId="63" fillId="22" borderId="8" xfId="8" applyFont="1" applyFill="1" applyBorder="1" applyAlignment="1">
      <alignment horizontal="right" vertical="center"/>
    </xf>
    <xf numFmtId="0" fontId="19" fillId="20" borderId="1" xfId="8" applyFill="1" applyBorder="1" applyAlignment="1">
      <alignment vertical="center"/>
    </xf>
    <xf numFmtId="10" fontId="19" fillId="22" borderId="1" xfId="8" applyNumberFormat="1" applyFill="1" applyBorder="1" applyAlignment="1">
      <alignment vertical="center"/>
    </xf>
    <xf numFmtId="170" fontId="19" fillId="20" borderId="1" xfId="8" applyNumberFormat="1" applyFill="1" applyBorder="1" applyAlignment="1">
      <alignment vertical="center"/>
    </xf>
    <xf numFmtId="170" fontId="19" fillId="22" borderId="1" xfId="8" applyNumberFormat="1" applyFill="1" applyBorder="1" applyAlignment="1">
      <alignment vertical="center"/>
    </xf>
    <xf numFmtId="0" fontId="19" fillId="10" borderId="12" xfId="8" applyFill="1" applyBorder="1" applyAlignment="1">
      <alignment horizontal="center" vertical="center"/>
    </xf>
    <xf numFmtId="0" fontId="67" fillId="10" borderId="8" xfId="8" applyFont="1" applyFill="1" applyBorder="1" applyAlignment="1">
      <alignment horizontal="right" vertical="center"/>
    </xf>
    <xf numFmtId="10" fontId="19" fillId="8" borderId="1" xfId="8" applyNumberFormat="1" applyFill="1" applyBorder="1" applyAlignment="1">
      <alignment vertical="center"/>
    </xf>
    <xf numFmtId="0" fontId="19" fillId="10" borderId="8" xfId="8" applyFont="1" applyFill="1" applyBorder="1" applyAlignment="1" applyProtection="1">
      <alignment vertical="center"/>
      <protection hidden="1"/>
    </xf>
    <xf numFmtId="0" fontId="41" fillId="10" borderId="2" xfId="8" applyFont="1" applyFill="1" applyBorder="1" applyAlignment="1" applyProtection="1">
      <alignment vertical="center"/>
      <protection hidden="1"/>
    </xf>
    <xf numFmtId="0" fontId="19" fillId="10" borderId="8" xfId="8" applyFont="1" applyFill="1" applyBorder="1" applyAlignment="1" applyProtection="1">
      <alignment horizontal="center" vertical="center"/>
      <protection hidden="1"/>
    </xf>
    <xf numFmtId="0" fontId="41" fillId="10" borderId="2" xfId="8" applyFont="1" applyFill="1" applyBorder="1" applyAlignment="1" applyProtection="1">
      <alignment horizontal="right" vertical="center" wrapText="1"/>
      <protection hidden="1"/>
    </xf>
    <xf numFmtId="0" fontId="69" fillId="10" borderId="1" xfId="8" applyFont="1" applyFill="1" applyBorder="1" applyAlignment="1" applyProtection="1">
      <alignment horizontal="right" vertical="center"/>
      <protection hidden="1"/>
    </xf>
    <xf numFmtId="0" fontId="41" fillId="0" borderId="1" xfId="8" applyFont="1" applyFill="1" applyBorder="1" applyAlignment="1" applyProtection="1">
      <alignment vertical="center"/>
      <protection locked="0"/>
    </xf>
    <xf numFmtId="0" fontId="19" fillId="10" borderId="2" xfId="8" applyFont="1" applyFill="1" applyBorder="1" applyAlignment="1" applyProtection="1">
      <alignment vertical="center"/>
      <protection hidden="1"/>
    </xf>
    <xf numFmtId="0" fontId="19" fillId="10" borderId="7" xfId="8" applyFont="1" applyFill="1" applyBorder="1" applyAlignment="1" applyProtection="1">
      <alignment vertical="center"/>
      <protection hidden="1"/>
    </xf>
    <xf numFmtId="0" fontId="19" fillId="10" borderId="7" xfId="8" applyFont="1" applyFill="1" applyBorder="1" applyAlignment="1" applyProtection="1">
      <alignment horizontal="right" vertical="center"/>
      <protection hidden="1"/>
    </xf>
    <xf numFmtId="0" fontId="19" fillId="10" borderId="2" xfId="8" applyFont="1" applyFill="1" applyBorder="1" applyAlignment="1" applyProtection="1">
      <alignment horizontal="right" vertical="center"/>
      <protection hidden="1"/>
    </xf>
    <xf numFmtId="0" fontId="69" fillId="10" borderId="2" xfId="8" applyFont="1" applyFill="1" applyBorder="1" applyAlignment="1" applyProtection="1">
      <alignment horizontal="right" vertical="center"/>
      <protection hidden="1"/>
    </xf>
    <xf numFmtId="4" fontId="41" fillId="8" borderId="1" xfId="8" applyNumberFormat="1" applyFont="1" applyFill="1" applyBorder="1" applyAlignment="1" applyProtection="1">
      <alignment vertical="center"/>
      <protection locked="0"/>
    </xf>
    <xf numFmtId="3" fontId="41" fillId="0" borderId="1" xfId="8" applyNumberFormat="1" applyFont="1" applyFill="1" applyBorder="1" applyAlignment="1" applyProtection="1">
      <alignment vertical="center"/>
      <protection locked="0"/>
    </xf>
    <xf numFmtId="3" fontId="41" fillId="8" borderId="1" xfId="8" applyNumberFormat="1" applyFont="1" applyFill="1" applyBorder="1" applyAlignment="1" applyProtection="1">
      <alignment vertical="center"/>
      <protection locked="0"/>
    </xf>
    <xf numFmtId="0" fontId="41" fillId="10" borderId="7" xfId="8" applyFont="1" applyFill="1" applyBorder="1" applyAlignment="1" applyProtection="1">
      <alignment vertical="center"/>
      <protection hidden="1"/>
    </xf>
    <xf numFmtId="10" fontId="41" fillId="8" borderId="1" xfId="8" applyNumberFormat="1" applyFont="1" applyFill="1" applyBorder="1" applyAlignment="1" applyProtection="1">
      <alignment vertical="center"/>
      <protection locked="0"/>
    </xf>
    <xf numFmtId="4" fontId="61" fillId="10" borderId="1" xfId="8" applyNumberFormat="1" applyFont="1" applyFill="1" applyBorder="1" applyAlignment="1" applyProtection="1">
      <alignment vertical="center"/>
      <protection hidden="1"/>
    </xf>
    <xf numFmtId="0" fontId="19" fillId="10" borderId="7" xfId="8" applyFont="1" applyFill="1" applyBorder="1" applyAlignment="1" applyProtection="1">
      <alignment horizontal="left" vertical="center"/>
      <protection hidden="1"/>
    </xf>
    <xf numFmtId="0" fontId="19" fillId="10" borderId="2" xfId="8" applyFont="1" applyFill="1" applyBorder="1" applyAlignment="1" applyProtection="1">
      <alignment horizontal="right" vertical="center" wrapText="1"/>
      <protection hidden="1"/>
    </xf>
    <xf numFmtId="4" fontId="41" fillId="5" borderId="1" xfId="8" applyNumberFormat="1" applyFont="1" applyFill="1" applyBorder="1" applyAlignment="1" applyProtection="1">
      <alignment vertical="center"/>
    </xf>
    <xf numFmtId="0" fontId="69" fillId="10" borderId="4" xfId="8" applyFont="1" applyFill="1" applyBorder="1" applyAlignment="1" applyProtection="1">
      <alignment horizontal="right" vertical="center"/>
      <protection hidden="1"/>
    </xf>
    <xf numFmtId="0" fontId="41" fillId="10" borderId="7" xfId="8" applyFont="1" applyFill="1" applyBorder="1" applyAlignment="1" applyProtection="1">
      <alignment horizontal="right" vertical="center"/>
      <protection hidden="1"/>
    </xf>
    <xf numFmtId="0" fontId="41" fillId="10" borderId="2" xfId="8" applyFont="1" applyFill="1" applyBorder="1" applyAlignment="1" applyProtection="1">
      <alignment horizontal="right" vertical="center"/>
      <protection hidden="1"/>
    </xf>
    <xf numFmtId="3" fontId="41" fillId="5" borderId="1" xfId="8" applyNumberFormat="1" applyFont="1" applyFill="1" applyBorder="1" applyAlignment="1" applyProtection="1">
      <alignment vertical="center"/>
    </xf>
    <xf numFmtId="0" fontId="41" fillId="0" borderId="1" xfId="8" applyNumberFormat="1" applyFont="1" applyFill="1" applyBorder="1" applyAlignment="1" applyProtection="1">
      <alignment vertical="center"/>
      <protection locked="0"/>
    </xf>
    <xf numFmtId="0" fontId="59" fillId="10" borderId="2" xfId="8" applyFont="1" applyFill="1" applyBorder="1" applyAlignment="1" applyProtection="1">
      <alignment horizontal="right" vertical="center"/>
      <protection hidden="1"/>
    </xf>
    <xf numFmtId="0" fontId="73" fillId="10" borderId="1" xfId="8" applyFont="1" applyFill="1" applyBorder="1" applyAlignment="1" applyProtection="1">
      <alignment horizontal="right" vertical="center"/>
      <protection hidden="1"/>
    </xf>
    <xf numFmtId="0" fontId="61" fillId="0" borderId="4" xfId="8" applyFont="1" applyFill="1" applyBorder="1" applyAlignment="1" applyProtection="1">
      <alignment vertical="center"/>
      <protection locked="0"/>
    </xf>
    <xf numFmtId="0" fontId="19" fillId="10" borderId="7" xfId="8" applyFont="1" applyFill="1" applyBorder="1" applyAlignment="1" applyProtection="1">
      <alignment horizontal="right" vertical="center" wrapText="1"/>
      <protection hidden="1"/>
    </xf>
    <xf numFmtId="0" fontId="61" fillId="10" borderId="2" xfId="8" applyFont="1" applyFill="1" applyBorder="1" applyAlignment="1" applyProtection="1">
      <alignment horizontal="right" vertical="center"/>
      <protection hidden="1"/>
    </xf>
    <xf numFmtId="0" fontId="61" fillId="0" borderId="1" xfId="8" applyFont="1" applyFill="1" applyBorder="1" applyAlignment="1" applyProtection="1">
      <alignment vertical="center"/>
      <protection locked="0"/>
    </xf>
    <xf numFmtId="0" fontId="47" fillId="10" borderId="7" xfId="8" applyFont="1" applyFill="1" applyBorder="1" applyAlignment="1" applyProtection="1">
      <alignment horizontal="right" vertical="center" wrapText="1"/>
      <protection hidden="1"/>
    </xf>
    <xf numFmtId="0" fontId="47" fillId="10" borderId="2" xfId="8" applyFont="1" applyFill="1" applyBorder="1" applyAlignment="1" applyProtection="1">
      <alignment horizontal="right" vertical="center" wrapText="1"/>
      <protection hidden="1"/>
    </xf>
    <xf numFmtId="0" fontId="41" fillId="5" borderId="1" xfId="8" applyNumberFormat="1" applyFont="1" applyFill="1" applyBorder="1" applyAlignment="1" applyProtection="1">
      <alignment vertical="center"/>
    </xf>
    <xf numFmtId="3" fontId="61" fillId="0" borderId="1" xfId="8" applyNumberFormat="1" applyFont="1" applyFill="1" applyBorder="1" applyAlignment="1" applyProtection="1">
      <alignment vertical="center"/>
      <protection locked="0"/>
    </xf>
    <xf numFmtId="0" fontId="19" fillId="10" borderId="10" xfId="8" applyFill="1" applyBorder="1" applyAlignment="1">
      <alignment horizontal="right" vertical="center"/>
    </xf>
    <xf numFmtId="0" fontId="28" fillId="6" borderId="7" xfId="8" applyFont="1" applyFill="1" applyBorder="1" applyAlignment="1">
      <alignment horizontal="right" vertical="center"/>
    </xf>
    <xf numFmtId="0" fontId="19" fillId="22" borderId="7" xfId="8" applyFill="1" applyBorder="1" applyAlignment="1">
      <alignment horizontal="right" vertical="center"/>
    </xf>
    <xf numFmtId="4" fontId="19" fillId="20" borderId="1" xfId="8" applyNumberFormat="1" applyFont="1" applyFill="1" applyBorder="1" applyAlignment="1">
      <alignment horizontal="right" vertical="center"/>
    </xf>
    <xf numFmtId="4" fontId="19" fillId="8" borderId="1" xfId="8" applyNumberFormat="1" applyFont="1" applyFill="1" applyBorder="1" applyAlignment="1">
      <alignment horizontal="right" vertical="center"/>
    </xf>
    <xf numFmtId="10" fontId="19" fillId="20" borderId="1" xfId="8" applyNumberFormat="1" applyFill="1" applyBorder="1" applyAlignment="1">
      <alignment vertical="center"/>
    </xf>
    <xf numFmtId="0" fontId="19" fillId="8" borderId="1" xfId="8" applyFont="1" applyFill="1" applyBorder="1" applyAlignment="1">
      <alignment horizontal="center"/>
    </xf>
    <xf numFmtId="4" fontId="39" fillId="0" borderId="0" xfId="0" applyNumberFormat="1" applyFont="1" applyFill="1" applyAlignment="1" applyProtection="1">
      <alignment vertical="center"/>
      <protection hidden="1"/>
    </xf>
    <xf numFmtId="172" fontId="19" fillId="22" borderId="1" xfId="8" applyNumberFormat="1" applyFill="1" applyBorder="1" applyAlignment="1">
      <alignment horizontal="right" vertical="center"/>
    </xf>
    <xf numFmtId="9" fontId="39" fillId="0" borderId="0" xfId="4" applyFont="1" applyFill="1" applyAlignment="1" applyProtection="1">
      <alignment vertical="center"/>
      <protection hidden="1"/>
    </xf>
    <xf numFmtId="4" fontId="41" fillId="22" borderId="7" xfId="10" applyNumberFormat="1" applyFont="1" applyFill="1" applyBorder="1" applyAlignment="1">
      <alignment horizontal="left"/>
    </xf>
    <xf numFmtId="0" fontId="29" fillId="15" borderId="1" xfId="8" applyFont="1" applyFill="1" applyBorder="1" applyAlignment="1">
      <alignment horizontal="center" vertical="center"/>
    </xf>
    <xf numFmtId="0" fontId="19" fillId="10" borderId="12" xfId="8" applyFill="1" applyBorder="1" applyAlignment="1">
      <alignment horizontal="center" vertical="center"/>
    </xf>
    <xf numFmtId="0" fontId="18" fillId="22" borderId="2" xfId="8" applyFont="1" applyFill="1" applyBorder="1" applyAlignment="1">
      <alignment horizontal="right" vertical="center"/>
    </xf>
    <xf numFmtId="0" fontId="29" fillId="26" borderId="0" xfId="0" applyFont="1" applyFill="1"/>
    <xf numFmtId="0" fontId="29" fillId="8" borderId="0" xfId="0" applyFont="1" applyFill="1"/>
    <xf numFmtId="0" fontId="0" fillId="24" borderId="0" xfId="0" applyFill="1"/>
    <xf numFmtId="4" fontId="0" fillId="8" borderId="0" xfId="0" applyNumberFormat="1" applyFill="1"/>
    <xf numFmtId="0" fontId="0" fillId="8" borderId="0" xfId="0" applyFill="1" applyAlignment="1">
      <alignment horizontal="left"/>
    </xf>
    <xf numFmtId="0" fontId="0" fillId="8" borderId="0" xfId="0" applyFill="1"/>
    <xf numFmtId="0" fontId="19" fillId="10" borderId="12" xfId="8" applyFill="1" applyBorder="1" applyAlignment="1">
      <alignment horizontal="center" vertical="center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59" fillId="10" borderId="4" xfId="8" applyFont="1" applyFill="1" applyBorder="1" applyAlignment="1" applyProtection="1">
      <alignment horizontal="center" vertical="center" wrapText="1"/>
    </xf>
    <xf numFmtId="165" fontId="19" fillId="8" borderId="1" xfId="6" applyFont="1" applyFill="1" applyBorder="1" applyAlignment="1">
      <alignment horizontal="center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59" fillId="10" borderId="4" xfId="8" applyFont="1" applyFill="1" applyBorder="1" applyAlignment="1" applyProtection="1">
      <alignment horizontal="center" vertical="center" wrapText="1"/>
    </xf>
    <xf numFmtId="0" fontId="17" fillId="22" borderId="0" xfId="8" applyFont="1" applyFill="1" applyBorder="1"/>
    <xf numFmtId="0" fontId="19" fillId="22" borderId="0" xfId="8" applyFont="1" applyFill="1" applyBorder="1" applyAlignment="1">
      <alignment horizontal="right"/>
    </xf>
    <xf numFmtId="0" fontId="17" fillId="22" borderId="5" xfId="8" applyFont="1" applyFill="1" applyBorder="1" applyAlignment="1"/>
    <xf numFmtId="0" fontId="19" fillId="4" borderId="2" xfId="8" applyFill="1" applyBorder="1"/>
    <xf numFmtId="0" fontId="28" fillId="19" borderId="9" xfId="8" applyFont="1" applyFill="1" applyBorder="1" applyAlignment="1">
      <alignment horizontal="center" vertical="center"/>
    </xf>
    <xf numFmtId="0" fontId="19" fillId="12" borderId="2" xfId="8" applyFill="1" applyBorder="1"/>
    <xf numFmtId="0" fontId="28" fillId="25" borderId="2" xfId="8" applyFont="1" applyFill="1" applyBorder="1"/>
    <xf numFmtId="165" fontId="55" fillId="25" borderId="1" xfId="6" applyFont="1" applyFill="1" applyBorder="1" applyAlignment="1">
      <alignment horizontal="right"/>
    </xf>
    <xf numFmtId="165" fontId="28" fillId="25" borderId="1" xfId="6" applyFont="1" applyFill="1" applyBorder="1" applyAlignment="1">
      <alignment horizontal="right"/>
    </xf>
    <xf numFmtId="0" fontId="17" fillId="8" borderId="1" xfId="8" applyFont="1" applyFill="1" applyBorder="1" applyAlignment="1">
      <alignment horizontal="right" vertical="center" wrapText="1"/>
    </xf>
    <xf numFmtId="0" fontId="40" fillId="10" borderId="11" xfId="8" applyFont="1" applyFill="1" applyBorder="1" applyAlignment="1" applyProtection="1">
      <alignment horizontal="center" vertical="center"/>
    </xf>
    <xf numFmtId="0" fontId="40" fillId="10" borderId="4" xfId="8" applyFont="1" applyFill="1" applyBorder="1" applyAlignment="1" applyProtection="1">
      <alignment horizontal="center" vertical="center"/>
    </xf>
    <xf numFmtId="0" fontId="41" fillId="10" borderId="7" xfId="8" applyFont="1" applyFill="1" applyBorder="1" applyAlignment="1" applyProtection="1">
      <alignment vertical="center" wrapText="1"/>
    </xf>
    <xf numFmtId="0" fontId="41" fillId="10" borderId="2" xfId="8" applyFont="1" applyFill="1" applyBorder="1" applyAlignment="1" applyProtection="1">
      <alignment vertical="center" wrapText="1"/>
    </xf>
    <xf numFmtId="0" fontId="59" fillId="10" borderId="8" xfId="8" applyFont="1" applyFill="1" applyBorder="1" applyAlignment="1" applyProtection="1">
      <alignment vertical="center" wrapText="1"/>
    </xf>
    <xf numFmtId="164" fontId="55" fillId="25" borderId="1" xfId="2" applyFont="1" applyFill="1" applyBorder="1" applyAlignment="1" applyProtection="1">
      <alignment vertical="center"/>
      <protection hidden="1"/>
    </xf>
    <xf numFmtId="10" fontId="55" fillId="25" borderId="1" xfId="0" applyNumberFormat="1" applyFont="1" applyFill="1" applyBorder="1" applyAlignment="1" applyProtection="1">
      <alignment vertical="center"/>
      <protection hidden="1"/>
    </xf>
    <xf numFmtId="3" fontId="17" fillId="0" borderId="1" xfId="8" quotePrefix="1" applyNumberFormat="1" applyFont="1" applyFill="1" applyBorder="1" applyAlignment="1" applyProtection="1">
      <alignment horizontal="right" vertical="center"/>
      <protection locked="0"/>
    </xf>
    <xf numFmtId="3" fontId="17" fillId="0" borderId="1" xfId="8" applyNumberFormat="1" applyFont="1" applyFill="1" applyBorder="1" applyAlignment="1" applyProtection="1">
      <alignment horizontal="right" vertical="center"/>
      <protection locked="0"/>
    </xf>
    <xf numFmtId="0" fontId="17" fillId="5" borderId="8" xfId="8" applyFont="1" applyFill="1" applyBorder="1" applyAlignment="1" applyProtection="1">
      <alignment horizontal="left" vertical="center"/>
    </xf>
    <xf numFmtId="0" fontId="17" fillId="10" borderId="8" xfId="8" applyFont="1" applyFill="1" applyBorder="1"/>
    <xf numFmtId="0" fontId="17" fillId="10" borderId="7" xfId="8" applyFont="1" applyFill="1" applyBorder="1"/>
    <xf numFmtId="0" fontId="17" fillId="10" borderId="1" xfId="8" applyNumberFormat="1" applyFont="1" applyFill="1" applyBorder="1"/>
    <xf numFmtId="0" fontId="17" fillId="21" borderId="8" xfId="8" applyFont="1" applyFill="1" applyBorder="1" applyAlignment="1" applyProtection="1">
      <alignment horizontal="left" vertical="center"/>
    </xf>
    <xf numFmtId="4" fontId="17" fillId="0" borderId="1" xfId="8" applyNumberFormat="1" applyFont="1" applyFill="1" applyBorder="1" applyAlignment="1" applyProtection="1">
      <alignment horizontal="right" vertical="center" shrinkToFit="1"/>
      <protection locked="0"/>
    </xf>
    <xf numFmtId="44" fontId="41" fillId="0" borderId="1" xfId="9" applyFont="1" applyFill="1" applyBorder="1" applyAlignment="1" applyProtection="1">
      <alignment horizontal="left" vertical="center"/>
      <protection locked="0"/>
    </xf>
    <xf numFmtId="44" fontId="41" fillId="10" borderId="1" xfId="9" applyFont="1" applyFill="1" applyBorder="1" applyAlignment="1" applyProtection="1">
      <alignment horizontal="left" vertical="center"/>
    </xf>
    <xf numFmtId="169" fontId="41" fillId="5" borderId="1" xfId="10" applyNumberFormat="1" applyFont="1" applyFill="1" applyBorder="1" applyAlignment="1" applyProtection="1">
      <alignment horizontal="right" vertical="center"/>
    </xf>
    <xf numFmtId="44" fontId="41" fillId="5" borderId="1" xfId="9" applyFont="1" applyFill="1" applyBorder="1" applyAlignment="1" applyProtection="1">
      <alignment horizontal="left" vertical="center"/>
    </xf>
    <xf numFmtId="44" fontId="41" fillId="10" borderId="8" xfId="9" applyFont="1" applyFill="1" applyBorder="1" applyAlignment="1" applyProtection="1">
      <alignment horizontal="center" vertical="center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59" fillId="10" borderId="4" xfId="8" applyFont="1" applyFill="1" applyBorder="1" applyAlignment="1" applyProtection="1">
      <alignment horizontal="center" vertical="center" wrapText="1"/>
    </xf>
    <xf numFmtId="0" fontId="16" fillId="8" borderId="1" xfId="8" applyFont="1" applyFill="1" applyBorder="1" applyAlignment="1">
      <alignment horizontal="right" vertical="center" wrapText="1"/>
    </xf>
    <xf numFmtId="2" fontId="17" fillId="10" borderId="1" xfId="8" applyNumberFormat="1" applyFont="1" applyFill="1" applyBorder="1"/>
    <xf numFmtId="0" fontId="16" fillId="10" borderId="8" xfId="8" applyFont="1" applyFill="1" applyBorder="1"/>
    <xf numFmtId="0" fontId="59" fillId="10" borderId="4" xfId="8" applyFont="1" applyFill="1" applyBorder="1" applyAlignment="1" applyProtection="1">
      <alignment horizontal="center" vertical="center" wrapText="1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28" fillId="6" borderId="1" xfId="8" applyFont="1" applyFill="1" applyBorder="1" applyAlignment="1">
      <alignment horizontal="center" vertical="center"/>
    </xf>
    <xf numFmtId="0" fontId="15" fillId="10" borderId="8" xfId="8" applyFont="1" applyFill="1" applyBorder="1"/>
    <xf numFmtId="0" fontId="14" fillId="10" borderId="8" xfId="8" applyFont="1" applyFill="1" applyBorder="1"/>
    <xf numFmtId="0" fontId="22" fillId="2" borderId="0" xfId="0" applyFont="1" applyFill="1" applyAlignment="1" applyProtection="1">
      <alignment vertical="center"/>
      <protection hidden="1"/>
    </xf>
    <xf numFmtId="0" fontId="39" fillId="2" borderId="0" xfId="0" applyFont="1" applyFill="1" applyBorder="1" applyAlignment="1" applyProtection="1">
      <alignment vertical="center"/>
      <protection hidden="1"/>
    </xf>
    <xf numFmtId="0" fontId="41" fillId="2" borderId="0" xfId="0" applyFont="1" applyFill="1" applyBorder="1" applyAlignment="1" applyProtection="1">
      <alignment vertical="center"/>
      <protection hidden="1"/>
    </xf>
    <xf numFmtId="0" fontId="41" fillId="2" borderId="0" xfId="0" applyFont="1" applyFill="1" applyBorder="1" applyAlignment="1" applyProtection="1">
      <alignment horizontal="left" vertical="center"/>
      <protection hidden="1"/>
    </xf>
    <xf numFmtId="0" fontId="41" fillId="2" borderId="0" xfId="0" applyFont="1" applyFill="1" applyBorder="1" applyAlignment="1" applyProtection="1">
      <alignment horizontal="center" vertical="center"/>
      <protection hidden="1"/>
    </xf>
    <xf numFmtId="0" fontId="48" fillId="2" borderId="0" xfId="0" applyFont="1" applyFill="1" applyBorder="1" applyAlignment="1" applyProtection="1">
      <alignment vertical="center"/>
      <protection hidden="1"/>
    </xf>
    <xf numFmtId="0" fontId="47" fillId="2" borderId="0" xfId="0" applyFont="1" applyFill="1" applyBorder="1" applyAlignment="1" applyProtection="1">
      <alignment vertical="center"/>
      <protection hidden="1"/>
    </xf>
    <xf numFmtId="0" fontId="39" fillId="2" borderId="0" xfId="0" applyFont="1" applyFill="1" applyAlignment="1" applyProtection="1">
      <alignment vertical="center"/>
      <protection hidden="1"/>
    </xf>
    <xf numFmtId="0" fontId="31" fillId="2" borderId="0" xfId="0" applyFont="1" applyFill="1" applyBorder="1" applyAlignment="1" applyProtection="1">
      <alignment vertical="center"/>
      <protection hidden="1"/>
    </xf>
    <xf numFmtId="0" fontId="30" fillId="2" borderId="0" xfId="0" applyFont="1" applyFill="1" applyBorder="1" applyAlignment="1" applyProtection="1">
      <alignment vertical="center"/>
      <protection hidden="1"/>
    </xf>
    <xf numFmtId="0" fontId="22" fillId="2" borderId="0" xfId="0" applyFont="1" applyFill="1" applyBorder="1" applyAlignment="1" applyProtection="1">
      <alignment vertical="center"/>
      <protection hidden="1"/>
    </xf>
    <xf numFmtId="0" fontId="58" fillId="19" borderId="1" xfId="0" applyFont="1" applyFill="1" applyBorder="1" applyAlignment="1" applyProtection="1">
      <alignment horizontal="center" vertical="center" wrapText="1"/>
      <protection hidden="1"/>
    </xf>
    <xf numFmtId="0" fontId="28" fillId="25" borderId="1" xfId="0" applyFont="1" applyFill="1" applyBorder="1" applyAlignment="1" applyProtection="1">
      <alignment horizontal="center" vertical="center" wrapText="1"/>
      <protection hidden="1"/>
    </xf>
    <xf numFmtId="0" fontId="39" fillId="2" borderId="0" xfId="0" applyFont="1" applyFill="1" applyProtection="1">
      <protection hidden="1"/>
    </xf>
    <xf numFmtId="164" fontId="39" fillId="2" borderId="0" xfId="2" applyFont="1" applyFill="1" applyProtection="1">
      <protection hidden="1"/>
    </xf>
    <xf numFmtId="0" fontId="39" fillId="2" borderId="0" xfId="0" applyFont="1" applyFill="1" applyBorder="1" applyAlignment="1" applyProtection="1">
      <alignment horizontal="center" vertical="justify"/>
      <protection hidden="1"/>
    </xf>
    <xf numFmtId="0" fontId="43" fillId="2" borderId="0" xfId="0" applyFont="1" applyFill="1" applyBorder="1" applyAlignment="1" applyProtection="1">
      <alignment horizontal="center" vertical="justify"/>
      <protection hidden="1"/>
    </xf>
    <xf numFmtId="164" fontId="39" fillId="2" borderId="0" xfId="2" applyFont="1" applyFill="1" applyBorder="1" applyProtection="1">
      <protection hidden="1"/>
    </xf>
    <xf numFmtId="164" fontId="39" fillId="2" borderId="0" xfId="2" applyFont="1" applyFill="1" applyBorder="1" applyAlignment="1" applyProtection="1">
      <alignment vertical="center"/>
      <protection hidden="1"/>
    </xf>
    <xf numFmtId="10" fontId="39" fillId="2" borderId="0" xfId="0" applyNumberFormat="1" applyFont="1" applyFill="1" applyProtection="1">
      <protection hidden="1"/>
    </xf>
    <xf numFmtId="0" fontId="41" fillId="2" borderId="0" xfId="0" applyFont="1" applyFill="1" applyAlignment="1" applyProtection="1">
      <alignment vertical="center"/>
      <protection hidden="1"/>
    </xf>
    <xf numFmtId="0" fontId="22" fillId="2" borderId="0" xfId="0" applyFont="1" applyFill="1" applyAlignment="1" applyProtection="1">
      <alignment horizontal="right" vertical="center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0" fontId="40" fillId="2" borderId="0" xfId="0" applyFont="1" applyFill="1" applyBorder="1" applyAlignment="1" applyProtection="1">
      <alignment vertical="center"/>
      <protection hidden="1"/>
    </xf>
    <xf numFmtId="0" fontId="41" fillId="2" borderId="0" xfId="0" applyFont="1" applyFill="1" applyProtection="1">
      <protection hidden="1"/>
    </xf>
    <xf numFmtId="0" fontId="40" fillId="2" borderId="0" xfId="0" applyFont="1" applyFill="1" applyAlignment="1" applyProtection="1">
      <alignment vertical="center"/>
      <protection hidden="1"/>
    </xf>
    <xf numFmtId="0" fontId="79" fillId="2" borderId="0" xfId="0" applyFont="1" applyFill="1" applyAlignment="1" applyProtection="1">
      <alignment vertical="center"/>
      <protection hidden="1"/>
    </xf>
    <xf numFmtId="0" fontId="30" fillId="2" borderId="10" xfId="0" applyFont="1" applyFill="1" applyBorder="1" applyAlignment="1" applyProtection="1">
      <alignment vertical="center"/>
      <protection hidden="1"/>
    </xf>
    <xf numFmtId="0" fontId="42" fillId="2" borderId="10" xfId="0" applyFont="1" applyFill="1" applyBorder="1" applyAlignment="1" applyProtection="1">
      <alignment vertical="center"/>
      <protection hidden="1"/>
    </xf>
    <xf numFmtId="4" fontId="50" fillId="2" borderId="10" xfId="0" applyNumberFormat="1" applyFont="1" applyFill="1" applyBorder="1" applyAlignment="1" applyProtection="1">
      <alignment vertical="center"/>
      <protection hidden="1"/>
    </xf>
    <xf numFmtId="167" fontId="50" fillId="2" borderId="10" xfId="0" applyNumberFormat="1" applyFont="1" applyFill="1" applyBorder="1" applyAlignment="1" applyProtection="1">
      <alignment vertical="center"/>
      <protection hidden="1"/>
    </xf>
    <xf numFmtId="0" fontId="50" fillId="2" borderId="10" xfId="0" applyFont="1" applyFill="1" applyBorder="1" applyAlignment="1" applyProtection="1">
      <alignment vertical="center"/>
      <protection hidden="1"/>
    </xf>
    <xf numFmtId="0" fontId="21" fillId="2" borderId="0" xfId="0" applyFont="1" applyFill="1" applyAlignment="1" applyProtection="1">
      <alignment vertical="center"/>
      <protection hidden="1"/>
    </xf>
    <xf numFmtId="0" fontId="22" fillId="2" borderId="0" xfId="0" applyFont="1" applyFill="1" applyAlignment="1" applyProtection="1">
      <alignment horizontal="left" vertical="center"/>
      <protection hidden="1"/>
    </xf>
    <xf numFmtId="0" fontId="79" fillId="2" borderId="0" xfId="0" applyFont="1" applyFill="1" applyAlignment="1" applyProtection="1">
      <alignment horizontal="right" vertical="center"/>
      <protection hidden="1"/>
    </xf>
    <xf numFmtId="0" fontId="39" fillId="2" borderId="0" xfId="0" applyFont="1" applyFill="1"/>
    <xf numFmtId="0" fontId="39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vertical="center"/>
    </xf>
    <xf numFmtId="0" fontId="39" fillId="2" borderId="13" xfId="0" applyFont="1" applyFill="1" applyBorder="1" applyAlignment="1">
      <alignment vertical="center"/>
    </xf>
    <xf numFmtId="0" fontId="41" fillId="2" borderId="0" xfId="0" applyNumberFormat="1" applyFont="1" applyFill="1" applyAlignment="1" applyProtection="1">
      <alignment horizontal="left" vertical="center" wrapText="1"/>
      <protection hidden="1"/>
    </xf>
    <xf numFmtId="0" fontId="41" fillId="2" borderId="0" xfId="0" applyFont="1" applyFill="1" applyAlignment="1" applyProtection="1">
      <alignment horizontal="center" vertical="center" wrapText="1"/>
      <protection hidden="1"/>
    </xf>
    <xf numFmtId="0" fontId="41" fillId="2" borderId="0" xfId="0" applyFont="1" applyFill="1" applyBorder="1" applyAlignment="1" applyProtection="1">
      <alignment horizontal="center" vertical="center" wrapText="1"/>
      <protection hidden="1"/>
    </xf>
    <xf numFmtId="0" fontId="77" fillId="2" borderId="13" xfId="0" applyFont="1" applyFill="1" applyBorder="1" applyAlignment="1" applyProtection="1">
      <alignment horizontal="center" vertical="center" wrapText="1"/>
      <protection hidden="1"/>
    </xf>
    <xf numFmtId="164" fontId="41" fillId="2" borderId="0" xfId="2" applyFont="1" applyFill="1" applyAlignment="1" applyProtection="1">
      <alignment horizontal="center" vertical="center" wrapText="1"/>
      <protection hidden="1"/>
    </xf>
    <xf numFmtId="0" fontId="41" fillId="2" borderId="0" xfId="0" applyFont="1" applyFill="1" applyAlignment="1" applyProtection="1">
      <alignment horizontal="right" vertical="center" wrapText="1"/>
      <protection hidden="1"/>
    </xf>
    <xf numFmtId="0" fontId="19" fillId="2" borderId="0" xfId="8" applyFill="1"/>
    <xf numFmtId="0" fontId="19" fillId="2" borderId="0" xfId="8" applyFont="1" applyFill="1"/>
    <xf numFmtId="10" fontId="41" fillId="9" borderId="1" xfId="10" applyNumberFormat="1" applyFont="1" applyFill="1" applyBorder="1" applyAlignment="1" applyProtection="1"/>
    <xf numFmtId="0" fontId="17" fillId="2" borderId="0" xfId="8" applyFont="1" applyFill="1"/>
    <xf numFmtId="0" fontId="17" fillId="2" borderId="0" xfId="8" applyFont="1" applyFill="1" applyProtection="1"/>
    <xf numFmtId="10" fontId="40" fillId="2" borderId="0" xfId="8" applyNumberFormat="1" applyFont="1" applyFill="1" applyBorder="1" applyAlignment="1" applyProtection="1">
      <alignment horizontal="left" vertical="center"/>
    </xf>
    <xf numFmtId="0" fontId="17" fillId="2" borderId="0" xfId="8" applyFont="1" applyFill="1" applyBorder="1" applyAlignment="1" applyProtection="1">
      <alignment horizontal="left" vertical="center"/>
    </xf>
    <xf numFmtId="0" fontId="17" fillId="2" borderId="0" xfId="8" applyFont="1" applyFill="1" applyBorder="1" applyAlignment="1" applyProtection="1">
      <alignment vertical="center"/>
    </xf>
    <xf numFmtId="4" fontId="41" fillId="2" borderId="0" xfId="10" applyNumberFormat="1" applyFont="1" applyFill="1" applyBorder="1" applyAlignment="1" applyProtection="1">
      <alignment horizontal="right" vertical="center"/>
    </xf>
    <xf numFmtId="0" fontId="57" fillId="2" borderId="0" xfId="8" applyFont="1" applyFill="1"/>
    <xf numFmtId="0" fontId="28" fillId="2" borderId="0" xfId="8" applyFont="1" applyFill="1" applyBorder="1" applyAlignment="1" applyProtection="1">
      <alignment vertical="center"/>
    </xf>
    <xf numFmtId="44" fontId="58" fillId="2" borderId="0" xfId="8" applyNumberFormat="1" applyFont="1" applyFill="1"/>
    <xf numFmtId="0" fontId="80" fillId="2" borderId="0" xfId="8" applyFont="1" applyFill="1"/>
    <xf numFmtId="0" fontId="81" fillId="2" borderId="0" xfId="8" applyFont="1" applyFill="1" applyBorder="1" applyAlignment="1" applyProtection="1">
      <alignment vertical="center"/>
    </xf>
    <xf numFmtId="44" fontId="80" fillId="2" borderId="0" xfId="8" applyNumberFormat="1" applyFont="1" applyFill="1"/>
    <xf numFmtId="0" fontId="17" fillId="2" borderId="0" xfId="8" applyFont="1" applyFill="1" applyAlignment="1" applyProtection="1">
      <alignment horizontal="right"/>
    </xf>
    <xf numFmtId="4" fontId="17" fillId="2" borderId="0" xfId="8" applyNumberFormat="1" applyFont="1" applyFill="1" applyProtection="1"/>
    <xf numFmtId="0" fontId="19" fillId="2" borderId="0" xfId="8" applyFill="1" applyAlignment="1">
      <alignment horizontal="center" vertical="center"/>
    </xf>
    <xf numFmtId="0" fontId="19" fillId="2" borderId="0" xfId="8" applyFill="1" applyAlignment="1">
      <alignment vertical="center"/>
    </xf>
    <xf numFmtId="0" fontId="19" fillId="2" borderId="0" xfId="8" applyFill="1" applyAlignment="1">
      <alignment horizontal="right" vertical="center"/>
    </xf>
    <xf numFmtId="0" fontId="63" fillId="2" borderId="0" xfId="8" applyFont="1" applyFill="1" applyAlignment="1">
      <alignment horizontal="right" vertical="center"/>
    </xf>
    <xf numFmtId="171" fontId="19" fillId="2" borderId="0" xfId="8" applyNumberFormat="1" applyFill="1" applyAlignment="1">
      <alignment vertical="center"/>
    </xf>
    <xf numFmtId="0" fontId="58" fillId="6" borderId="1" xfId="8" applyFont="1" applyFill="1" applyBorder="1" applyAlignment="1">
      <alignment horizontal="center" vertical="center"/>
    </xf>
    <xf numFmtId="170" fontId="19" fillId="2" borderId="15" xfId="8" applyNumberFormat="1" applyFill="1" applyBorder="1" applyAlignment="1">
      <alignment vertical="center"/>
    </xf>
    <xf numFmtId="170" fontId="19" fillId="2" borderId="0" xfId="8" applyNumberFormat="1" applyFill="1" applyBorder="1" applyAlignment="1">
      <alignment vertical="center"/>
    </xf>
    <xf numFmtId="0" fontId="19" fillId="2" borderId="0" xfId="8" applyFont="1" applyFill="1" applyBorder="1" applyAlignment="1" applyProtection="1">
      <alignment vertical="center"/>
      <protection hidden="1"/>
    </xf>
    <xf numFmtId="0" fontId="19" fillId="2" borderId="0" xfId="8" applyFont="1" applyFill="1" applyAlignment="1" applyProtection="1">
      <alignment vertical="center"/>
      <protection hidden="1"/>
    </xf>
    <xf numFmtId="0" fontId="19" fillId="2" borderId="0" xfId="8" applyFont="1" applyFill="1" applyAlignment="1" applyProtection="1">
      <alignment horizontal="center" vertical="center"/>
      <protection hidden="1"/>
    </xf>
    <xf numFmtId="0" fontId="41" fillId="3" borderId="1" xfId="0" applyFont="1" applyFill="1" applyBorder="1" applyAlignment="1" applyProtection="1">
      <alignment horizontal="center" vertical="center"/>
      <protection hidden="1"/>
    </xf>
    <xf numFmtId="164" fontId="41" fillId="3" borderId="1" xfId="2" applyFont="1" applyFill="1" applyBorder="1" applyAlignment="1" applyProtection="1">
      <alignment horizontal="center" vertical="center"/>
      <protection hidden="1"/>
    </xf>
    <xf numFmtId="0" fontId="41" fillId="2" borderId="0" xfId="0" applyFont="1" applyFill="1" applyAlignment="1" applyProtection="1">
      <alignment horizontal="left" vertical="center"/>
      <protection hidden="1"/>
    </xf>
    <xf numFmtId="164" fontId="41" fillId="2" borderId="0" xfId="2" applyFont="1" applyFill="1" applyAlignment="1" applyProtection="1">
      <alignment horizontal="center" vertical="center"/>
      <protection hidden="1"/>
    </xf>
    <xf numFmtId="0" fontId="41" fillId="2" borderId="0" xfId="0" applyFont="1" applyFill="1" applyAlignment="1" applyProtection="1">
      <alignment horizontal="center" vertical="center"/>
      <protection hidden="1"/>
    </xf>
    <xf numFmtId="0" fontId="41" fillId="10" borderId="1" xfId="0" applyNumberFormat="1" applyFont="1" applyFill="1" applyBorder="1" applyAlignment="1" applyProtection="1">
      <alignment horizontal="left" vertical="center" wrapText="1"/>
      <protection hidden="1"/>
    </xf>
    <xf numFmtId="0" fontId="41" fillId="4" borderId="1" xfId="0" applyNumberFormat="1" applyFont="1" applyFill="1" applyBorder="1" applyAlignment="1" applyProtection="1">
      <alignment horizontal="left" vertical="center" wrapText="1"/>
      <protection hidden="1"/>
    </xf>
    <xf numFmtId="0" fontId="41" fillId="4" borderId="1" xfId="0" applyFont="1" applyFill="1" applyBorder="1" applyAlignment="1" applyProtection="1">
      <alignment horizontal="center" vertical="center" wrapText="1"/>
      <protection hidden="1"/>
    </xf>
    <xf numFmtId="2" fontId="41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41" fillId="4" borderId="1" xfId="2" applyNumberFormat="1" applyFont="1" applyFill="1" applyBorder="1" applyAlignment="1" applyProtection="1">
      <alignment horizontal="left" vertical="center" wrapText="1"/>
      <protection hidden="1"/>
    </xf>
    <xf numFmtId="0" fontId="41" fillId="10" borderId="1" xfId="2" applyNumberFormat="1" applyFont="1" applyFill="1" applyBorder="1" applyAlignment="1" applyProtection="1">
      <alignment horizontal="left" vertical="center" wrapText="1"/>
      <protection hidden="1"/>
    </xf>
    <xf numFmtId="0" fontId="41" fillId="4" borderId="1" xfId="0" applyFont="1" applyFill="1" applyBorder="1" applyProtection="1"/>
    <xf numFmtId="0" fontId="41" fillId="10" borderId="1" xfId="0" applyFont="1" applyFill="1" applyBorder="1" applyProtection="1"/>
    <xf numFmtId="0" fontId="41" fillId="2" borderId="0" xfId="0" applyFont="1" applyFill="1" applyBorder="1" applyProtection="1">
      <protection hidden="1"/>
    </xf>
    <xf numFmtId="165" fontId="41" fillId="4" borderId="1" xfId="6" applyFont="1" applyFill="1" applyBorder="1" applyAlignment="1" applyProtection="1">
      <alignment horizontal="center" vertical="center"/>
      <protection hidden="1"/>
    </xf>
    <xf numFmtId="165" fontId="41" fillId="10" borderId="1" xfId="6" applyFont="1" applyFill="1" applyBorder="1" applyAlignment="1" applyProtection="1">
      <alignment horizontal="center" vertical="center"/>
      <protection hidden="1"/>
    </xf>
    <xf numFmtId="0" fontId="77" fillId="2" borderId="0" xfId="0" applyFont="1" applyFill="1" applyBorder="1" applyAlignment="1" applyProtection="1">
      <alignment vertical="center"/>
      <protection hidden="1"/>
    </xf>
    <xf numFmtId="0" fontId="41" fillId="2" borderId="0" xfId="0" applyFont="1" applyFill="1" applyBorder="1" applyProtection="1"/>
    <xf numFmtId="165" fontId="28" fillId="6" borderId="1" xfId="0" applyNumberFormat="1" applyFont="1" applyFill="1" applyBorder="1" applyAlignment="1" applyProtection="1">
      <alignment horizontal="center" vertical="center"/>
      <protection hidden="1"/>
    </xf>
    <xf numFmtId="173" fontId="41" fillId="4" borderId="1" xfId="6" applyNumberFormat="1" applyFont="1" applyFill="1" applyBorder="1" applyAlignment="1" applyProtection="1">
      <alignment horizontal="center" vertical="center"/>
      <protection hidden="1"/>
    </xf>
    <xf numFmtId="173" fontId="41" fillId="10" borderId="1" xfId="6" applyNumberFormat="1" applyFont="1" applyFill="1" applyBorder="1" applyAlignment="1" applyProtection="1">
      <alignment horizontal="center" vertical="center"/>
      <protection hidden="1"/>
    </xf>
    <xf numFmtId="0" fontId="20" fillId="9" borderId="12" xfId="0" applyFont="1" applyFill="1" applyBorder="1" applyAlignment="1" applyProtection="1">
      <alignment vertical="center"/>
      <protection hidden="1"/>
    </xf>
    <xf numFmtId="0" fontId="20" fillId="9" borderId="3" xfId="0" applyFont="1" applyFill="1" applyBorder="1" applyAlignment="1" applyProtection="1">
      <alignment vertical="center"/>
      <protection hidden="1"/>
    </xf>
    <xf numFmtId="9" fontId="41" fillId="4" borderId="1" xfId="4" applyFont="1" applyFill="1" applyBorder="1" applyProtection="1"/>
    <xf numFmtId="165" fontId="41" fillId="4" borderId="1" xfId="6" applyNumberFormat="1" applyFont="1" applyFill="1" applyBorder="1" applyProtection="1"/>
    <xf numFmtId="9" fontId="41" fillId="10" borderId="1" xfId="4" applyFont="1" applyFill="1" applyBorder="1" applyProtection="1"/>
    <xf numFmtId="165" fontId="41" fillId="10" borderId="1" xfId="6" applyNumberFormat="1" applyFont="1" applyFill="1" applyBorder="1" applyProtection="1"/>
    <xf numFmtId="0" fontId="13" fillId="10" borderId="10" xfId="8" applyFont="1" applyFill="1" applyBorder="1"/>
    <xf numFmtId="0" fontId="13" fillId="10" borderId="0" xfId="8" applyFont="1" applyFill="1" applyBorder="1"/>
    <xf numFmtId="0" fontId="13" fillId="10" borderId="13" xfId="8" applyFont="1" applyFill="1" applyBorder="1"/>
    <xf numFmtId="0" fontId="13" fillId="10" borderId="1" xfId="8" applyFont="1" applyFill="1" applyBorder="1" applyAlignment="1">
      <alignment horizontal="right"/>
    </xf>
    <xf numFmtId="0" fontId="13" fillId="2" borderId="0" xfId="8" applyFont="1" applyFill="1"/>
    <xf numFmtId="0" fontId="39" fillId="16" borderId="8" xfId="0" applyFont="1" applyFill="1" applyBorder="1" applyAlignment="1" applyProtection="1">
      <alignment horizontal="center" vertical="center"/>
      <protection hidden="1"/>
    </xf>
    <xf numFmtId="0" fontId="39" fillId="4" borderId="8" xfId="0" applyFont="1" applyFill="1" applyBorder="1" applyAlignment="1" applyProtection="1">
      <alignment horizontal="center" vertical="center"/>
      <protection hidden="1"/>
    </xf>
    <xf numFmtId="165" fontId="39" fillId="4" borderId="8" xfId="0" applyNumberFormat="1" applyFont="1" applyFill="1" applyBorder="1" applyAlignment="1" applyProtection="1">
      <alignment horizontal="center" vertical="center"/>
      <protection hidden="1"/>
    </xf>
    <xf numFmtId="165" fontId="39" fillId="16" borderId="8" xfId="0" applyNumberFormat="1" applyFont="1" applyFill="1" applyBorder="1" applyAlignment="1" applyProtection="1">
      <alignment horizontal="center" vertical="center"/>
      <protection hidden="1"/>
    </xf>
    <xf numFmtId="0" fontId="55" fillId="18" borderId="3" xfId="0" applyFont="1" applyFill="1" applyBorder="1" applyAlignment="1" applyProtection="1">
      <alignment horizontal="center" vertical="center"/>
      <protection hidden="1"/>
    </xf>
    <xf numFmtId="164" fontId="41" fillId="4" borderId="1" xfId="2" applyFont="1" applyFill="1" applyBorder="1" applyAlignment="1" applyProtection="1">
      <alignment horizontal="center" vertical="center" wrapText="1"/>
      <protection hidden="1"/>
    </xf>
    <xf numFmtId="164" fontId="41" fillId="10" borderId="1" xfId="2" applyFont="1" applyFill="1" applyBorder="1" applyAlignment="1" applyProtection="1">
      <alignment horizontal="center" vertical="center" wrapText="1"/>
      <protection hidden="1"/>
    </xf>
    <xf numFmtId="173" fontId="41" fillId="10" borderId="1" xfId="6" applyNumberFormat="1" applyFont="1" applyFill="1" applyBorder="1" applyAlignment="1" applyProtection="1">
      <alignment horizontal="center" vertical="center" wrapText="1"/>
      <protection hidden="1"/>
    </xf>
    <xf numFmtId="1" fontId="39" fillId="4" borderId="9" xfId="0" applyNumberFormat="1" applyFont="1" applyFill="1" applyBorder="1" applyAlignment="1" applyProtection="1">
      <alignment horizontal="center" vertical="center"/>
      <protection hidden="1"/>
    </xf>
    <xf numFmtId="1" fontId="39" fillId="4" borderId="14" xfId="0" applyNumberFormat="1" applyFont="1" applyFill="1" applyBorder="1" applyAlignment="1" applyProtection="1">
      <alignment horizontal="center" vertical="center"/>
      <protection hidden="1"/>
    </xf>
    <xf numFmtId="1" fontId="39" fillId="4" borderId="4" xfId="0" applyNumberFormat="1" applyFont="1" applyFill="1" applyBorder="1" applyAlignment="1" applyProtection="1">
      <alignment horizontal="center" vertical="center"/>
      <protection hidden="1"/>
    </xf>
    <xf numFmtId="165" fontId="50" fillId="20" borderId="2" xfId="6" applyFont="1" applyFill="1" applyBorder="1" applyAlignment="1" applyProtection="1">
      <alignment horizontal="center" vertical="center"/>
      <protection hidden="1"/>
    </xf>
    <xf numFmtId="44" fontId="39" fillId="2" borderId="0" xfId="0" applyNumberFormat="1" applyFont="1" applyFill="1" applyProtection="1">
      <protection hidden="1"/>
    </xf>
    <xf numFmtId="0" fontId="19" fillId="8" borderId="4" xfId="8" applyFont="1" applyFill="1" applyBorder="1" applyAlignment="1"/>
    <xf numFmtId="0" fontId="19" fillId="10" borderId="6" xfId="8" applyFill="1" applyBorder="1" applyAlignment="1">
      <alignment vertical="center"/>
    </xf>
    <xf numFmtId="0" fontId="19" fillId="4" borderId="6" xfId="8" applyFill="1" applyBorder="1" applyAlignment="1">
      <alignment vertical="center"/>
    </xf>
    <xf numFmtId="0" fontId="19" fillId="8" borderId="1" xfId="8" applyFont="1" applyFill="1" applyBorder="1" applyAlignment="1"/>
    <xf numFmtId="164" fontId="19" fillId="8" borderId="1" xfId="2" applyFont="1" applyFill="1" applyBorder="1" applyAlignment="1"/>
    <xf numFmtId="164" fontId="19" fillId="8" borderId="4" xfId="2" applyFont="1" applyFill="1" applyBorder="1" applyAlignment="1"/>
    <xf numFmtId="0" fontId="10" fillId="10" borderId="2" xfId="8" applyFont="1" applyFill="1" applyBorder="1" applyAlignment="1">
      <alignment vertical="center"/>
    </xf>
    <xf numFmtId="0" fontId="10" fillId="4" borderId="2" xfId="8" applyFont="1" applyFill="1" applyBorder="1" applyAlignment="1">
      <alignment vertical="center"/>
    </xf>
    <xf numFmtId="0" fontId="29" fillId="10" borderId="2" xfId="8" applyFont="1" applyFill="1" applyBorder="1" applyAlignment="1">
      <alignment horizontal="center"/>
    </xf>
    <xf numFmtId="0" fontId="28" fillId="25" borderId="12" xfId="8" applyFont="1" applyFill="1" applyBorder="1" applyAlignment="1" applyProtection="1">
      <alignment horizontal="center" vertical="center"/>
    </xf>
    <xf numFmtId="0" fontId="29" fillId="10" borderId="1" xfId="0" applyFont="1" applyFill="1" applyBorder="1" applyAlignment="1" applyProtection="1">
      <alignment horizontal="center"/>
    </xf>
    <xf numFmtId="0" fontId="59" fillId="10" borderId="1" xfId="0" applyFont="1" applyFill="1" applyBorder="1" applyAlignment="1" applyProtection="1">
      <alignment horizontal="center" vertical="center" wrapText="1"/>
    </xf>
    <xf numFmtId="4" fontId="59" fillId="10" borderId="1" xfId="0" applyNumberFormat="1" applyFont="1" applyFill="1" applyBorder="1" applyAlignment="1" applyProtection="1">
      <alignment horizontal="center" vertical="center" wrapText="1"/>
    </xf>
    <xf numFmtId="0" fontId="0" fillId="10" borderId="8" xfId="0" applyFill="1" applyBorder="1" applyAlignment="1" applyProtection="1">
      <alignment horizontal="center"/>
    </xf>
    <xf numFmtId="44" fontId="0" fillId="10" borderId="1" xfId="2" applyNumberFormat="1" applyFont="1" applyFill="1" applyBorder="1" applyAlignment="1" applyProtection="1">
      <alignment horizontal="left"/>
    </xf>
    <xf numFmtId="44" fontId="0" fillId="10" borderId="1" xfId="2" applyNumberFormat="1" applyFont="1" applyFill="1" applyBorder="1" applyAlignment="1" applyProtection="1">
      <alignment horizontal="left" vertical="center"/>
    </xf>
    <xf numFmtId="0" fontId="29" fillId="10" borderId="8" xfId="0" applyFont="1" applyFill="1" applyBorder="1" applyProtection="1"/>
    <xf numFmtId="44" fontId="61" fillId="10" borderId="1" xfId="0" applyNumberFormat="1" applyFont="1" applyFill="1" applyBorder="1" applyProtection="1"/>
    <xf numFmtId="44" fontId="28" fillId="6" borderId="1" xfId="0" applyNumberFormat="1" applyFont="1" applyFill="1" applyBorder="1" applyProtection="1"/>
    <xf numFmtId="0" fontId="0" fillId="2" borderId="0" xfId="0" applyFill="1" applyProtection="1"/>
    <xf numFmtId="0" fontId="0" fillId="2" borderId="0" xfId="0" applyFont="1" applyFill="1" applyAlignment="1" applyProtection="1"/>
    <xf numFmtId="4" fontId="59" fillId="21" borderId="1" xfId="0" applyNumberFormat="1" applyFont="1" applyFill="1" applyBorder="1" applyAlignment="1" applyProtection="1">
      <alignment horizontal="center" vertical="center" wrapText="1"/>
    </xf>
    <xf numFmtId="0" fontId="29" fillId="21" borderId="1" xfId="0" applyFont="1" applyFill="1" applyBorder="1" applyAlignment="1" applyProtection="1">
      <alignment horizontal="center"/>
    </xf>
    <xf numFmtId="0" fontId="59" fillId="21" borderId="1" xfId="0" applyFont="1" applyFill="1" applyBorder="1" applyAlignment="1" applyProtection="1">
      <alignment horizontal="center" vertical="center" wrapText="1"/>
    </xf>
    <xf numFmtId="3" fontId="0" fillId="8" borderId="1" xfId="0" applyNumberFormat="1" applyFill="1" applyBorder="1" applyAlignment="1" applyProtection="1">
      <alignment horizontal="right"/>
      <protection locked="0"/>
    </xf>
    <xf numFmtId="44" fontId="0" fillId="0" borderId="1" xfId="2" applyNumberFormat="1" applyFont="1" applyFill="1" applyBorder="1" applyAlignment="1" applyProtection="1">
      <alignment horizontal="left" vertical="center"/>
      <protection locked="0"/>
    </xf>
    <xf numFmtId="0" fontId="41" fillId="6" borderId="8" xfId="0" applyFont="1" applyFill="1" applyBorder="1" applyAlignment="1" applyProtection="1">
      <alignment vertical="center"/>
    </xf>
    <xf numFmtId="0" fontId="0" fillId="10" borderId="12" xfId="0" applyFill="1" applyBorder="1" applyAlignment="1" applyProtection="1">
      <alignment horizontal="center"/>
    </xf>
    <xf numFmtId="3" fontId="0" fillId="8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0" fillId="10" borderId="1" xfId="2" applyNumberFormat="1" applyFont="1" applyFill="1" applyBorder="1" applyAlignment="1" applyProtection="1">
      <alignment horizontal="left"/>
      <protection locked="0"/>
    </xf>
    <xf numFmtId="0" fontId="28" fillId="6" borderId="1" xfId="0" applyFont="1" applyFill="1" applyBorder="1" applyAlignment="1" applyProtection="1">
      <alignment horizontal="center" vertical="center"/>
    </xf>
    <xf numFmtId="0" fontId="0" fillId="8" borderId="1" xfId="0" applyFill="1" applyBorder="1" applyAlignment="1" applyProtection="1">
      <alignment horizontal="left" vertical="center"/>
    </xf>
    <xf numFmtId="174" fontId="41" fillId="0" borderId="1" xfId="0" applyNumberFormat="1" applyFont="1" applyFill="1" applyBorder="1" applyAlignment="1" applyProtection="1">
      <alignment horizontal="left" vertical="center"/>
      <protection locked="0" hidden="1"/>
    </xf>
    <xf numFmtId="14" fontId="20" fillId="8" borderId="1" xfId="0" applyNumberFormat="1" applyFont="1" applyFill="1" applyBorder="1" applyAlignment="1" applyProtection="1">
      <alignment horizontal="left" vertical="center"/>
    </xf>
    <xf numFmtId="175" fontId="41" fillId="0" borderId="1" xfId="0" applyNumberFormat="1" applyFont="1" applyFill="1" applyBorder="1" applyAlignment="1" applyProtection="1">
      <alignment horizontal="center" vertical="center"/>
      <protection locked="0" hidden="1"/>
    </xf>
    <xf numFmtId="0" fontId="0" fillId="8" borderId="1" xfId="0" applyFill="1" applyBorder="1" applyAlignment="1" applyProtection="1">
      <alignment horizontal="center"/>
    </xf>
    <xf numFmtId="43" fontId="0" fillId="10" borderId="1" xfId="0" applyNumberFormat="1" applyFill="1" applyBorder="1" applyAlignment="1" applyProtection="1">
      <alignment horizontal="right"/>
      <protection locked="0"/>
    </xf>
    <xf numFmtId="0" fontId="28" fillId="6" borderId="7" xfId="8" applyFont="1" applyFill="1" applyBorder="1" applyAlignment="1"/>
    <xf numFmtId="0" fontId="28" fillId="6" borderId="2" xfId="8" applyFont="1" applyFill="1" applyBorder="1" applyAlignment="1"/>
    <xf numFmtId="0" fontId="28" fillId="18" borderId="8" xfId="8" applyFont="1" applyFill="1" applyBorder="1" applyAlignment="1">
      <alignment vertical="center"/>
    </xf>
    <xf numFmtId="0" fontId="28" fillId="18" borderId="7" xfId="8" applyFont="1" applyFill="1" applyBorder="1" applyAlignment="1">
      <alignment vertical="center"/>
    </xf>
    <xf numFmtId="0" fontId="28" fillId="18" borderId="2" xfId="8" applyFont="1" applyFill="1" applyBorder="1" applyAlignment="1">
      <alignment vertical="center"/>
    </xf>
    <xf numFmtId="0" fontId="28" fillId="6" borderId="1" xfId="8" applyFont="1" applyFill="1" applyBorder="1" applyAlignment="1">
      <alignment horizontal="center"/>
    </xf>
    <xf numFmtId="0" fontId="40" fillId="10" borderId="1" xfId="8" applyFont="1" applyFill="1" applyBorder="1" applyAlignment="1" applyProtection="1">
      <alignment horizontal="center" vertical="center"/>
    </xf>
    <xf numFmtId="0" fontId="29" fillId="5" borderId="8" xfId="8" applyFont="1" applyFill="1" applyBorder="1"/>
    <xf numFmtId="44" fontId="29" fillId="5" borderId="8" xfId="9" applyFont="1" applyFill="1" applyBorder="1" applyAlignment="1" applyProtection="1">
      <alignment vertical="center"/>
    </xf>
    <xf numFmtId="44" fontId="29" fillId="5" borderId="7" xfId="9" applyFont="1" applyFill="1" applyBorder="1" applyAlignment="1" applyProtection="1">
      <alignment vertical="center"/>
    </xf>
    <xf numFmtId="3" fontId="19" fillId="8" borderId="1" xfId="8" applyNumberFormat="1" applyFill="1" applyBorder="1" applyAlignment="1" applyProtection="1">
      <alignment horizontal="right"/>
      <protection locked="0"/>
    </xf>
    <xf numFmtId="44" fontId="0" fillId="8" borderId="1" xfId="9" applyFont="1" applyFill="1" applyBorder="1" applyAlignment="1" applyProtection="1">
      <alignment horizontal="left" vertical="center"/>
      <protection locked="0"/>
    </xf>
    <xf numFmtId="0" fontId="0" fillId="8" borderId="1" xfId="0" applyFill="1" applyBorder="1" applyAlignment="1" applyProtection="1">
      <alignment horizontal="left" vertical="center"/>
      <protection locked="0"/>
    </xf>
    <xf numFmtId="174" fontId="41" fillId="0" borderId="1" xfId="0" applyNumberFormat="1" applyFont="1" applyFill="1" applyBorder="1" applyAlignment="1" applyProtection="1">
      <alignment horizontal="left" vertical="center"/>
      <protection locked="0"/>
    </xf>
    <xf numFmtId="14" fontId="20" fillId="8" borderId="1" xfId="0" applyNumberFormat="1" applyFont="1" applyFill="1" applyBorder="1" applyAlignment="1" applyProtection="1">
      <alignment horizontal="left" vertical="center"/>
      <protection locked="0"/>
    </xf>
    <xf numFmtId="175" fontId="4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41" fontId="19" fillId="10" borderId="1" xfId="8" applyNumberFormat="1" applyFill="1" applyBorder="1" applyAlignment="1">
      <alignment horizontal="right"/>
    </xf>
    <xf numFmtId="0" fontId="40" fillId="21" borderId="11" xfId="8" applyFont="1" applyFill="1" applyBorder="1" applyAlignment="1" applyProtection="1">
      <alignment horizontal="center" vertical="center"/>
    </xf>
    <xf numFmtId="4" fontId="19" fillId="10" borderId="2" xfId="8" applyNumberFormat="1" applyFill="1" applyBorder="1" applyAlignment="1">
      <alignment horizontal="right"/>
    </xf>
    <xf numFmtId="164" fontId="19" fillId="10" borderId="2" xfId="2" applyFont="1" applyFill="1" applyBorder="1" applyAlignment="1">
      <alignment horizontal="right"/>
    </xf>
    <xf numFmtId="165" fontId="19" fillId="10" borderId="2" xfId="6" applyFont="1" applyFill="1" applyBorder="1" applyAlignment="1">
      <alignment horizontal="right"/>
    </xf>
    <xf numFmtId="4" fontId="19" fillId="8" borderId="2" xfId="8" applyNumberFormat="1" applyFill="1" applyBorder="1" applyAlignment="1" applyProtection="1">
      <alignment horizontal="right"/>
      <protection locked="0"/>
    </xf>
    <xf numFmtId="44" fontId="0" fillId="10" borderId="1" xfId="9" applyFont="1" applyFill="1" applyBorder="1" applyAlignment="1" applyProtection="1">
      <alignment horizontal="left"/>
    </xf>
    <xf numFmtId="0" fontId="40" fillId="21" borderId="13" xfId="8" applyFont="1" applyFill="1" applyBorder="1" applyAlignment="1" applyProtection="1">
      <alignment horizontal="center" vertical="center"/>
    </xf>
    <xf numFmtId="0" fontId="28" fillId="18" borderId="1" xfId="0" applyFont="1" applyFill="1" applyBorder="1" applyAlignment="1" applyProtection="1">
      <alignment vertical="center"/>
    </xf>
    <xf numFmtId="44" fontId="29" fillId="5" borderId="1" xfId="9" applyFont="1" applyFill="1" applyBorder="1" applyAlignment="1" applyProtection="1">
      <alignment horizontal="center" vertical="center"/>
    </xf>
    <xf numFmtId="0" fontId="40" fillId="21" borderId="1" xfId="8" applyFont="1" applyFill="1" applyBorder="1" applyAlignment="1" applyProtection="1">
      <alignment horizontal="center" vertical="center"/>
    </xf>
    <xf numFmtId="0" fontId="28" fillId="6" borderId="1" xfId="8" applyFont="1" applyFill="1" applyBorder="1" applyAlignment="1" applyProtection="1">
      <alignment horizontal="center" vertical="center"/>
    </xf>
    <xf numFmtId="44" fontId="21" fillId="10" borderId="1" xfId="2" applyNumberFormat="1" applyFont="1" applyFill="1" applyBorder="1" applyAlignment="1" applyProtection="1">
      <alignment horizontal="left" vertical="center"/>
    </xf>
    <xf numFmtId="164" fontId="21" fillId="21" borderId="1" xfId="2" applyFont="1" applyFill="1" applyBorder="1" applyAlignment="1" applyProtection="1">
      <alignment horizontal="left" vertical="center"/>
    </xf>
    <xf numFmtId="0" fontId="28" fillId="18" borderId="7" xfId="0" applyFont="1" applyFill="1" applyBorder="1" applyAlignment="1" applyProtection="1">
      <alignment horizontal="center" vertical="center"/>
    </xf>
    <xf numFmtId="0" fontId="29" fillId="10" borderId="2" xfId="8" applyFont="1" applyFill="1" applyBorder="1" applyAlignment="1">
      <alignment horizontal="center"/>
    </xf>
    <xf numFmtId="0" fontId="28" fillId="25" borderId="12" xfId="8" applyFont="1" applyFill="1" applyBorder="1" applyAlignment="1" applyProtection="1">
      <alignment horizontal="center" vertical="center"/>
    </xf>
    <xf numFmtId="0" fontId="28" fillId="6" borderId="1" xfId="8" applyFont="1" applyFill="1" applyBorder="1" applyAlignment="1">
      <alignment horizontal="center"/>
    </xf>
    <xf numFmtId="0" fontId="59" fillId="10" borderId="4" xfId="8" applyFont="1" applyFill="1" applyBorder="1" applyAlignment="1" applyProtection="1">
      <alignment horizontal="center" vertical="center" wrapText="1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19" fillId="10" borderId="12" xfId="8" applyFill="1" applyBorder="1" applyAlignment="1">
      <alignment horizontal="center" vertical="center"/>
    </xf>
    <xf numFmtId="0" fontId="28" fillId="6" borderId="1" xfId="8" applyFont="1" applyFill="1" applyBorder="1" applyAlignment="1">
      <alignment horizontal="center" vertical="center"/>
    </xf>
    <xf numFmtId="0" fontId="19" fillId="10" borderId="3" xfId="8" applyFill="1" applyBorder="1" applyAlignment="1">
      <alignment horizontal="right" vertical="center"/>
    </xf>
    <xf numFmtId="0" fontId="19" fillId="10" borderId="6" xfId="8" applyFill="1" applyBorder="1" applyAlignment="1">
      <alignment horizontal="right" vertical="center"/>
    </xf>
    <xf numFmtId="170" fontId="29" fillId="5" borderId="9" xfId="8" applyNumberFormat="1" applyFont="1" applyFill="1" applyBorder="1" applyAlignment="1">
      <alignment vertical="center"/>
    </xf>
    <xf numFmtId="0" fontId="28" fillId="6" borderId="7" xfId="8" applyFont="1" applyFill="1" applyBorder="1" applyAlignment="1" applyProtection="1">
      <alignment vertical="center"/>
    </xf>
    <xf numFmtId="0" fontId="28" fillId="6" borderId="2" xfId="8" applyFont="1" applyFill="1" applyBorder="1" applyAlignment="1" applyProtection="1">
      <alignment vertical="center"/>
    </xf>
    <xf numFmtId="0" fontId="28" fillId="18" borderId="8" xfId="8" applyFont="1" applyFill="1" applyBorder="1" applyAlignment="1" applyProtection="1">
      <alignment vertical="center"/>
    </xf>
    <xf numFmtId="0" fontId="28" fillId="18" borderId="7" xfId="8" applyFont="1" applyFill="1" applyBorder="1" applyAlignment="1" applyProtection="1">
      <alignment vertical="center"/>
    </xf>
    <xf numFmtId="0" fontId="28" fillId="18" borderId="2" xfId="8" applyFont="1" applyFill="1" applyBorder="1" applyAlignment="1" applyProtection="1">
      <alignment vertical="center"/>
    </xf>
    <xf numFmtId="44" fontId="41" fillId="10" borderId="1" xfId="9" applyFont="1" applyFill="1" applyBorder="1" applyAlignment="1" applyProtection="1">
      <alignment horizontal="left" vertical="center"/>
      <protection locked="0"/>
    </xf>
    <xf numFmtId="0" fontId="0" fillId="2" borderId="0" xfId="0" applyFill="1" applyAlignment="1" applyProtection="1">
      <alignment vertical="center"/>
    </xf>
    <xf numFmtId="164" fontId="39" fillId="29" borderId="1" xfId="2" applyFont="1" applyFill="1" applyBorder="1" applyProtection="1">
      <protection hidden="1"/>
    </xf>
    <xf numFmtId="0" fontId="28" fillId="18" borderId="8" xfId="0" applyFont="1" applyFill="1" applyBorder="1" applyAlignment="1" applyProtection="1">
      <alignment vertical="center"/>
    </xf>
    <xf numFmtId="0" fontId="28" fillId="18" borderId="7" xfId="0" applyFont="1" applyFill="1" applyBorder="1" applyAlignment="1" applyProtection="1">
      <alignment vertical="center"/>
    </xf>
    <xf numFmtId="0" fontId="28" fillId="18" borderId="2" xfId="0" applyFont="1" applyFill="1" applyBorder="1" applyAlignment="1" applyProtection="1">
      <alignment vertical="center"/>
    </xf>
    <xf numFmtId="0" fontId="29" fillId="10" borderId="1" xfId="0" applyFont="1" applyFill="1" applyBorder="1" applyAlignment="1" applyProtection="1">
      <alignment horizontal="center" wrapText="1"/>
    </xf>
    <xf numFmtId="165" fontId="41" fillId="10" borderId="1" xfId="6" applyFont="1" applyFill="1" applyBorder="1" applyAlignment="1" applyProtection="1">
      <alignment horizontal="right" vertical="center" shrinkToFit="1"/>
    </xf>
    <xf numFmtId="165" fontId="17" fillId="10" borderId="1" xfId="6" quotePrefix="1" applyFont="1" applyFill="1" applyBorder="1" applyAlignment="1" applyProtection="1">
      <alignment horizontal="right" vertical="center"/>
      <protection locked="0"/>
    </xf>
    <xf numFmtId="165" fontId="19" fillId="10" borderId="1" xfId="6" quotePrefix="1" applyFont="1" applyFill="1" applyBorder="1" applyAlignment="1" applyProtection="1">
      <alignment horizontal="right" vertical="center"/>
      <protection locked="0"/>
    </xf>
    <xf numFmtId="44" fontId="0" fillId="10" borderId="1" xfId="9" applyFont="1" applyFill="1" applyBorder="1" applyAlignment="1" applyProtection="1">
      <alignment horizontal="left" vertical="center"/>
      <protection locked="0"/>
    </xf>
    <xf numFmtId="165" fontId="19" fillId="10" borderId="1" xfId="6" quotePrefix="1" applyFont="1" applyFill="1" applyBorder="1" applyAlignment="1" applyProtection="1">
      <alignment horizontal="right" vertical="center"/>
    </xf>
    <xf numFmtId="0" fontId="8" fillId="10" borderId="8" xfId="8" applyFont="1" applyFill="1" applyBorder="1"/>
    <xf numFmtId="4" fontId="39" fillId="12" borderId="1" xfId="0" applyNumberFormat="1" applyFont="1" applyFill="1" applyBorder="1"/>
    <xf numFmtId="44" fontId="39" fillId="12" borderId="1" xfId="2" applyNumberFormat="1" applyFont="1" applyFill="1" applyBorder="1"/>
    <xf numFmtId="2" fontId="39" fillId="12" borderId="1" xfId="0" applyNumberFormat="1" applyFont="1" applyFill="1" applyBorder="1"/>
    <xf numFmtId="0" fontId="8" fillId="10" borderId="7" xfId="8" applyFont="1" applyFill="1" applyBorder="1" applyAlignment="1">
      <alignment vertical="center"/>
    </xf>
    <xf numFmtId="0" fontId="8" fillId="10" borderId="10" xfId="8" applyFont="1" applyFill="1" applyBorder="1" applyAlignment="1">
      <alignment vertical="center"/>
    </xf>
    <xf numFmtId="170" fontId="19" fillId="0" borderId="1" xfId="8" applyNumberFormat="1" applyFill="1" applyBorder="1" applyAlignment="1">
      <alignment vertical="center"/>
    </xf>
    <xf numFmtId="4" fontId="29" fillId="0" borderId="2" xfId="8" applyNumberFormat="1" applyFont="1" applyFill="1" applyBorder="1" applyAlignment="1">
      <alignment vertical="center"/>
    </xf>
    <xf numFmtId="0" fontId="8" fillId="10" borderId="13" xfId="8" applyFont="1" applyFill="1" applyBorder="1" applyAlignment="1">
      <alignment vertical="center"/>
    </xf>
    <xf numFmtId="0" fontId="8" fillId="10" borderId="6" xfId="8" applyFont="1" applyFill="1" applyBorder="1" applyAlignment="1">
      <alignment horizontal="right" vertical="center"/>
    </xf>
    <xf numFmtId="165" fontId="29" fillId="5" borderId="1" xfId="6" applyFont="1" applyFill="1" applyBorder="1" applyAlignment="1">
      <alignment vertical="center"/>
    </xf>
    <xf numFmtId="165" fontId="19" fillId="10" borderId="1" xfId="6" applyFont="1" applyFill="1" applyBorder="1" applyAlignment="1">
      <alignment vertical="center"/>
    </xf>
    <xf numFmtId="170" fontId="19" fillId="0" borderId="1" xfId="8" applyNumberFormat="1" applyFill="1" applyBorder="1" applyAlignment="1" applyProtection="1">
      <alignment vertical="center"/>
      <protection locked="0"/>
    </xf>
    <xf numFmtId="0" fontId="8" fillId="22" borderId="7" xfId="8" applyFont="1" applyFill="1" applyBorder="1" applyAlignment="1">
      <alignment vertical="center"/>
    </xf>
    <xf numFmtId="0" fontId="63" fillId="10" borderId="14" xfId="8" applyFont="1" applyFill="1" applyBorder="1" applyAlignment="1">
      <alignment horizontal="center" vertical="center"/>
    </xf>
    <xf numFmtId="0" fontId="61" fillId="10" borderId="7" xfId="0" applyFont="1" applyFill="1" applyBorder="1" applyAlignment="1" applyProtection="1"/>
    <xf numFmtId="0" fontId="0" fillId="2" borderId="0" xfId="0" applyFill="1"/>
    <xf numFmtId="0" fontId="28" fillId="27" borderId="12" xfId="8" applyFont="1" applyFill="1" applyBorder="1" applyAlignment="1">
      <alignment vertical="center"/>
    </xf>
    <xf numFmtId="0" fontId="28" fillId="27" borderId="11" xfId="8" applyFont="1" applyFill="1" applyBorder="1" applyAlignment="1">
      <alignment vertical="center"/>
    </xf>
    <xf numFmtId="0" fontId="39" fillId="4" borderId="1" xfId="0" applyFont="1" applyFill="1" applyBorder="1" applyAlignment="1" applyProtection="1">
      <alignment horizontal="left" vertical="center"/>
      <protection hidden="1"/>
    </xf>
    <xf numFmtId="1" fontId="41" fillId="22" borderId="0" xfId="10" applyNumberFormat="1" applyFont="1" applyFill="1" applyBorder="1" applyAlignment="1">
      <alignment horizontal="right"/>
    </xf>
    <xf numFmtId="0" fontId="12" fillId="22" borderId="0" xfId="8" applyFont="1" applyFill="1" applyBorder="1" applyAlignment="1">
      <alignment horizontal="right"/>
    </xf>
    <xf numFmtId="1" fontId="41" fillId="22" borderId="6" xfId="10" applyNumberFormat="1" applyFont="1" applyFill="1" applyBorder="1" applyAlignment="1">
      <alignment horizontal="right"/>
    </xf>
    <xf numFmtId="1" fontId="41" fillId="22" borderId="3" xfId="10" applyNumberFormat="1" applyFont="1" applyFill="1" applyBorder="1" applyAlignment="1">
      <alignment horizontal="right"/>
    </xf>
    <xf numFmtId="0" fontId="41" fillId="10" borderId="15" xfId="0" applyFont="1" applyFill="1" applyBorder="1" applyAlignment="1" applyProtection="1">
      <alignment vertical="center"/>
      <protection hidden="1"/>
    </xf>
    <xf numFmtId="0" fontId="40" fillId="10" borderId="0" xfId="0" applyFont="1" applyFill="1" applyBorder="1" applyAlignment="1" applyProtection="1">
      <alignment vertical="center"/>
      <protection hidden="1"/>
    </xf>
    <xf numFmtId="0" fontId="41" fillId="10" borderId="0" xfId="0" applyFont="1" applyFill="1" applyBorder="1" applyAlignment="1" applyProtection="1">
      <alignment vertical="center"/>
      <protection hidden="1"/>
    </xf>
    <xf numFmtId="0" fontId="41" fillId="10" borderId="5" xfId="0" applyFont="1" applyFill="1" applyBorder="1" applyAlignment="1" applyProtection="1">
      <alignment vertical="center"/>
      <protection hidden="1"/>
    </xf>
    <xf numFmtId="0" fontId="41" fillId="10" borderId="0" xfId="0" applyFont="1" applyFill="1"/>
    <xf numFmtId="0" fontId="41" fillId="10" borderId="0" xfId="0" applyFont="1" applyFill="1" applyBorder="1" applyAlignment="1" applyProtection="1">
      <alignment horizontal="right" vertical="center" wrapText="1" indent="1"/>
      <protection hidden="1"/>
    </xf>
    <xf numFmtId="0" fontId="39" fillId="10" borderId="12" xfId="0" applyFont="1" applyFill="1" applyBorder="1" applyAlignment="1" applyProtection="1">
      <alignment vertical="center"/>
      <protection hidden="1"/>
    </xf>
    <xf numFmtId="0" fontId="39" fillId="10" borderId="10" xfId="0" applyFont="1" applyFill="1" applyBorder="1" applyAlignment="1" applyProtection="1">
      <alignment vertical="center"/>
      <protection hidden="1"/>
    </xf>
    <xf numFmtId="0" fontId="39" fillId="10" borderId="10" xfId="0" applyFont="1" applyFill="1" applyBorder="1" applyAlignment="1" applyProtection="1">
      <alignment horizontal="right" vertical="center"/>
      <protection hidden="1"/>
    </xf>
    <xf numFmtId="0" fontId="39" fillId="10" borderId="10" xfId="0" applyFont="1" applyFill="1" applyBorder="1" applyAlignment="1" applyProtection="1">
      <alignment horizontal="center" vertical="center"/>
      <protection hidden="1"/>
    </xf>
    <xf numFmtId="0" fontId="39" fillId="10" borderId="3" xfId="0" applyFont="1" applyFill="1" applyBorder="1" applyAlignment="1" applyProtection="1">
      <alignment vertical="center"/>
      <protection hidden="1"/>
    </xf>
    <xf numFmtId="0" fontId="41" fillId="10" borderId="0" xfId="0" applyFont="1" applyFill="1" applyBorder="1" applyAlignment="1" applyProtection="1">
      <alignment horizontal="right" vertical="center"/>
      <protection hidden="1"/>
    </xf>
    <xf numFmtId="0" fontId="41" fillId="10" borderId="0" xfId="0" applyFont="1" applyFill="1" applyBorder="1" applyAlignment="1" applyProtection="1">
      <alignment horizontal="left" vertical="center"/>
      <protection hidden="1"/>
    </xf>
    <xf numFmtId="0" fontId="47" fillId="10" borderId="0" xfId="0" applyFont="1" applyFill="1" applyBorder="1" applyAlignment="1" applyProtection="1">
      <alignment vertical="center"/>
      <protection hidden="1"/>
    </xf>
    <xf numFmtId="0" fontId="48" fillId="10" borderId="0" xfId="0" applyFont="1" applyFill="1" applyBorder="1" applyAlignment="1" applyProtection="1">
      <alignment vertical="center"/>
      <protection locked="0" hidden="1"/>
    </xf>
    <xf numFmtId="0" fontId="47" fillId="10" borderId="0" xfId="0" applyFont="1" applyFill="1" applyBorder="1" applyAlignment="1" applyProtection="1">
      <alignment horizontal="left" vertical="center"/>
      <protection locked="0" hidden="1"/>
    </xf>
    <xf numFmtId="0" fontId="41" fillId="10" borderId="0" xfId="0" applyFont="1" applyFill="1" applyBorder="1" applyAlignment="1" applyProtection="1">
      <alignment vertical="center"/>
      <protection locked="0" hidden="1"/>
    </xf>
    <xf numFmtId="0" fontId="47" fillId="10" borderId="0" xfId="0" applyFont="1" applyFill="1" applyBorder="1" applyAlignment="1" applyProtection="1">
      <alignment vertical="center"/>
      <protection locked="0" hidden="1"/>
    </xf>
    <xf numFmtId="0" fontId="41" fillId="10" borderId="5" xfId="0" applyFont="1" applyFill="1" applyBorder="1" applyAlignment="1" applyProtection="1">
      <alignment horizontal="center" vertical="center"/>
      <protection hidden="1"/>
    </xf>
    <xf numFmtId="0" fontId="41" fillId="10" borderId="5" xfId="0" applyFont="1" applyFill="1" applyBorder="1" applyAlignment="1" applyProtection="1">
      <alignment horizontal="left" vertical="center"/>
      <protection hidden="1"/>
    </xf>
    <xf numFmtId="0" fontId="48" fillId="10" borderId="5" xfId="0" applyFont="1" applyFill="1" applyBorder="1" applyAlignment="1" applyProtection="1">
      <alignment vertical="center"/>
      <protection hidden="1"/>
    </xf>
    <xf numFmtId="0" fontId="47" fillId="10" borderId="5" xfId="0" applyFont="1" applyFill="1" applyBorder="1" applyAlignment="1" applyProtection="1">
      <alignment vertical="center"/>
      <protection hidden="1"/>
    </xf>
    <xf numFmtId="0" fontId="39" fillId="10" borderId="6" xfId="0" applyFont="1" applyFill="1" applyBorder="1" applyAlignment="1" applyProtection="1">
      <alignment vertical="center"/>
      <protection hidden="1"/>
    </xf>
    <xf numFmtId="0" fontId="49" fillId="10" borderId="0" xfId="0" applyFont="1" applyFill="1" applyBorder="1" applyAlignment="1" applyProtection="1">
      <alignment vertical="center"/>
      <protection locked="0" hidden="1"/>
    </xf>
    <xf numFmtId="0" fontId="41" fillId="10" borderId="0" xfId="0" applyFont="1" applyFill="1" applyBorder="1" applyAlignment="1" applyProtection="1">
      <alignment horizontal="center" vertical="center" wrapText="1"/>
      <protection hidden="1"/>
    </xf>
    <xf numFmtId="0" fontId="41" fillId="10" borderId="0" xfId="0" applyFont="1" applyFill="1" applyBorder="1" applyAlignment="1" applyProtection="1">
      <alignment vertical="center" wrapText="1"/>
      <protection hidden="1"/>
    </xf>
    <xf numFmtId="0" fontId="41" fillId="10" borderId="0" xfId="0" applyFont="1" applyFill="1" applyBorder="1" applyAlignment="1" applyProtection="1">
      <protection hidden="1"/>
    </xf>
    <xf numFmtId="0" fontId="39" fillId="10" borderId="13" xfId="0" applyFont="1" applyFill="1" applyBorder="1" applyAlignment="1" applyProtection="1">
      <protection hidden="1"/>
    </xf>
    <xf numFmtId="0" fontId="84" fillId="10" borderId="5" xfId="0" applyFont="1" applyFill="1" applyBorder="1" applyAlignment="1" applyProtection="1">
      <alignment vertical="center"/>
      <protection hidden="1"/>
    </xf>
    <xf numFmtId="0" fontId="40" fillId="10" borderId="0" xfId="0" applyFont="1" applyFill="1" applyBorder="1" applyAlignment="1" applyProtection="1">
      <alignment horizontal="right" vertical="center"/>
      <protection hidden="1"/>
    </xf>
    <xf numFmtId="0" fontId="41" fillId="10" borderId="0" xfId="0" applyFont="1" applyFill="1" applyBorder="1" applyAlignment="1" applyProtection="1">
      <alignment horizontal="center"/>
      <protection hidden="1"/>
    </xf>
    <xf numFmtId="0" fontId="39" fillId="10" borderId="13" xfId="0" applyFont="1" applyFill="1" applyBorder="1" applyAlignment="1" applyProtection="1">
      <alignment vertical="center"/>
      <protection hidden="1"/>
    </xf>
    <xf numFmtId="0" fontId="39" fillId="10" borderId="13" xfId="0" applyFont="1" applyFill="1" applyBorder="1" applyAlignment="1" applyProtection="1">
      <alignment horizontal="center"/>
      <protection hidden="1"/>
    </xf>
    <xf numFmtId="0" fontId="39" fillId="10" borderId="11" xfId="0" applyFont="1" applyFill="1" applyBorder="1" applyAlignment="1" applyProtection="1">
      <alignment vertical="center"/>
      <protection hidden="1"/>
    </xf>
    <xf numFmtId="0" fontId="41" fillId="10" borderId="12" xfId="0" applyFont="1" applyFill="1" applyBorder="1" applyAlignment="1" applyProtection="1">
      <alignment vertical="center"/>
      <protection hidden="1"/>
    </xf>
    <xf numFmtId="0" fontId="40" fillId="10" borderId="10" xfId="0" applyFont="1" applyFill="1" applyBorder="1" applyAlignment="1" applyProtection="1">
      <alignment vertical="center"/>
      <protection hidden="1"/>
    </xf>
    <xf numFmtId="0" fontId="41" fillId="10" borderId="10" xfId="0" applyFont="1" applyFill="1" applyBorder="1" applyAlignment="1" applyProtection="1">
      <alignment vertical="center"/>
      <protection hidden="1"/>
    </xf>
    <xf numFmtId="0" fontId="41" fillId="10" borderId="10" xfId="0" applyFont="1" applyFill="1" applyBorder="1" applyAlignment="1" applyProtection="1">
      <protection hidden="1"/>
    </xf>
    <xf numFmtId="0" fontId="41" fillId="10" borderId="3" xfId="0" applyFont="1" applyFill="1" applyBorder="1" applyAlignment="1" applyProtection="1">
      <alignment vertical="center"/>
      <protection hidden="1"/>
    </xf>
    <xf numFmtId="0" fontId="40" fillId="10" borderId="0" xfId="0" applyFont="1" applyFill="1" applyBorder="1" applyAlignment="1" applyProtection="1">
      <alignment vertical="top"/>
      <protection hidden="1"/>
    </xf>
    <xf numFmtId="0" fontId="84" fillId="10" borderId="10" xfId="0" applyFont="1" applyFill="1" applyBorder="1" applyAlignment="1" applyProtection="1">
      <alignment horizontal="center"/>
      <protection hidden="1"/>
    </xf>
    <xf numFmtId="0" fontId="84" fillId="10" borderId="10" xfId="0" applyFont="1" applyFill="1" applyBorder="1" applyAlignment="1" applyProtection="1">
      <alignment vertical="center"/>
      <protection hidden="1"/>
    </xf>
    <xf numFmtId="0" fontId="22" fillId="10" borderId="15" xfId="0" applyFont="1" applyFill="1" applyBorder="1" applyAlignment="1" applyProtection="1">
      <alignment vertical="center"/>
      <protection hidden="1"/>
    </xf>
    <xf numFmtId="0" fontId="30" fillId="10" borderId="15" xfId="0" applyFont="1" applyFill="1" applyBorder="1" applyAlignment="1" applyProtection="1">
      <alignment vertical="center"/>
      <protection hidden="1"/>
    </xf>
    <xf numFmtId="0" fontId="31" fillId="10" borderId="5" xfId="0" applyFont="1" applyFill="1" applyBorder="1" applyAlignment="1" applyProtection="1">
      <alignment vertical="center"/>
      <protection hidden="1"/>
    </xf>
    <xf numFmtId="0" fontId="30" fillId="10" borderId="5" xfId="0" applyFont="1" applyFill="1" applyBorder="1" applyAlignment="1" applyProtection="1">
      <alignment vertical="center"/>
      <protection hidden="1"/>
    </xf>
    <xf numFmtId="0" fontId="32" fillId="10" borderId="0" xfId="0" applyFont="1" applyFill="1" applyBorder="1" applyAlignment="1" applyProtection="1">
      <alignment horizontal="center" vertical="center"/>
      <protection hidden="1"/>
    </xf>
    <xf numFmtId="0" fontId="33" fillId="10" borderId="0" xfId="0" applyFont="1" applyFill="1" applyBorder="1" applyAlignment="1" applyProtection="1">
      <alignment vertical="center"/>
      <protection hidden="1"/>
    </xf>
    <xf numFmtId="0" fontId="31" fillId="10" borderId="0" xfId="0" applyFont="1" applyFill="1" applyBorder="1" applyAlignment="1" applyProtection="1">
      <alignment vertical="center"/>
      <protection hidden="1"/>
    </xf>
    <xf numFmtId="0" fontId="31" fillId="10" borderId="0" xfId="0" applyFont="1" applyFill="1" applyBorder="1" applyAlignment="1" applyProtection="1">
      <alignment horizontal="center" vertical="center"/>
      <protection hidden="1"/>
    </xf>
    <xf numFmtId="0" fontId="34" fillId="10" borderId="0" xfId="0" applyFont="1" applyFill="1" applyBorder="1" applyAlignment="1" applyProtection="1">
      <alignment horizontal="right" vertical="center"/>
      <protection hidden="1"/>
    </xf>
    <xf numFmtId="0" fontId="34" fillId="10" borderId="0" xfId="0" applyFont="1" applyFill="1" applyBorder="1" applyAlignment="1" applyProtection="1">
      <alignment vertical="center"/>
      <protection hidden="1"/>
    </xf>
    <xf numFmtId="0" fontId="45" fillId="10" borderId="0" xfId="0" applyFont="1" applyFill="1" applyBorder="1" applyAlignment="1" applyProtection="1">
      <alignment horizontal="center" vertical="center"/>
      <protection hidden="1"/>
    </xf>
    <xf numFmtId="0" fontId="45" fillId="10" borderId="0" xfId="0" applyFont="1" applyFill="1" applyBorder="1" applyAlignment="1" applyProtection="1">
      <alignment vertical="center"/>
      <protection hidden="1"/>
    </xf>
    <xf numFmtId="0" fontId="52" fillId="10" borderId="0" xfId="0" applyFont="1" applyFill="1" applyBorder="1" applyAlignment="1" applyProtection="1">
      <alignment vertical="center"/>
      <protection hidden="1"/>
    </xf>
    <xf numFmtId="0" fontId="45" fillId="10" borderId="0" xfId="0" applyFont="1" applyFill="1" applyBorder="1" applyAlignment="1" applyProtection="1">
      <alignment horizontal="right" vertical="center"/>
      <protection hidden="1"/>
    </xf>
    <xf numFmtId="0" fontId="31" fillId="4" borderId="0" xfId="0" applyFont="1" applyFill="1" applyBorder="1" applyAlignment="1" applyProtection="1">
      <alignment horizontal="center" vertical="center"/>
      <protection hidden="1"/>
    </xf>
    <xf numFmtId="0" fontId="52" fillId="4" borderId="0" xfId="0" applyFont="1" applyFill="1" applyBorder="1" applyAlignment="1" applyProtection="1">
      <alignment horizontal="center" vertical="center"/>
      <protection hidden="1"/>
    </xf>
    <xf numFmtId="0" fontId="50" fillId="10" borderId="0" xfId="0" applyFont="1" applyFill="1" applyBorder="1" applyAlignment="1" applyProtection="1">
      <alignment vertical="center"/>
      <protection hidden="1"/>
    </xf>
    <xf numFmtId="0" fontId="85" fillId="25" borderId="0" xfId="0" applyFont="1" applyFill="1" applyBorder="1" applyAlignment="1" applyProtection="1">
      <alignment horizontal="center" vertical="center"/>
      <protection hidden="1"/>
    </xf>
    <xf numFmtId="0" fontId="51" fillId="25" borderId="0" xfId="0" applyFont="1" applyFill="1" applyBorder="1" applyAlignment="1" applyProtection="1">
      <alignment vertical="center"/>
      <protection hidden="1"/>
    </xf>
    <xf numFmtId="0" fontId="30" fillId="25" borderId="0" xfId="0" applyFont="1" applyFill="1" applyBorder="1" applyAlignment="1" applyProtection="1">
      <alignment vertical="center"/>
      <protection hidden="1"/>
    </xf>
    <xf numFmtId="0" fontId="30" fillId="25" borderId="0" xfId="0" applyFont="1" applyFill="1" applyBorder="1" applyAlignment="1" applyProtection="1">
      <alignment horizontal="center" vertical="center"/>
      <protection hidden="1"/>
    </xf>
    <xf numFmtId="0" fontId="30" fillId="25" borderId="0" xfId="0" applyFont="1" applyFill="1" applyBorder="1" applyAlignment="1" applyProtection="1">
      <alignment horizontal="right" vertical="center"/>
      <protection hidden="1"/>
    </xf>
    <xf numFmtId="2" fontId="28" fillId="25" borderId="1" xfId="0" applyNumberFormat="1" applyFont="1" applyFill="1" applyBorder="1" applyAlignment="1" applyProtection="1">
      <alignment horizontal="center" vertical="center"/>
      <protection hidden="1"/>
    </xf>
    <xf numFmtId="2" fontId="28" fillId="25" borderId="1" xfId="6" applyNumberFormat="1" applyFont="1" applyFill="1" applyBorder="1" applyAlignment="1" applyProtection="1">
      <alignment horizontal="center" vertical="center"/>
      <protection hidden="1"/>
    </xf>
    <xf numFmtId="165" fontId="50" fillId="30" borderId="2" xfId="6" applyFont="1" applyFill="1" applyBorder="1" applyAlignment="1" applyProtection="1">
      <alignment vertical="center"/>
      <protection hidden="1"/>
    </xf>
    <xf numFmtId="0" fontId="41" fillId="10" borderId="0" xfId="0" applyFont="1" applyFill="1" applyBorder="1" applyAlignment="1" applyProtection="1">
      <alignment horizontal="left" vertical="center" wrapText="1"/>
      <protection hidden="1"/>
    </xf>
    <xf numFmtId="0" fontId="41" fillId="2" borderId="0" xfId="0" applyFont="1" applyFill="1"/>
    <xf numFmtId="0" fontId="41" fillId="10" borderId="0" xfId="0" applyFont="1" applyFill="1" applyBorder="1"/>
    <xf numFmtId="0" fontId="41" fillId="10" borderId="15" xfId="0" applyFont="1" applyFill="1" applyBorder="1"/>
    <xf numFmtId="0" fontId="41" fillId="10" borderId="0" xfId="0" applyFont="1" applyFill="1" applyBorder="1" applyAlignment="1">
      <alignment vertical="center"/>
    </xf>
    <xf numFmtId="0" fontId="41" fillId="10" borderId="5" xfId="0" applyFont="1" applyFill="1" applyBorder="1"/>
    <xf numFmtId="0" fontId="41" fillId="10" borderId="0" xfId="0" applyFont="1" applyFill="1" applyBorder="1" applyAlignment="1"/>
    <xf numFmtId="0" fontId="41" fillId="10" borderId="11" xfId="0" applyFont="1" applyFill="1" applyBorder="1"/>
    <xf numFmtId="0" fontId="41" fillId="10" borderId="13" xfId="0" applyFont="1" applyFill="1" applyBorder="1"/>
    <xf numFmtId="0" fontId="41" fillId="10" borderId="6" xfId="0" applyFont="1" applyFill="1" applyBorder="1"/>
    <xf numFmtId="0" fontId="28" fillId="6" borderId="9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41" fillId="31" borderId="14" xfId="0" applyNumberFormat="1" applyFont="1" applyFill="1" applyBorder="1" applyAlignment="1">
      <alignment vertical="center"/>
    </xf>
    <xf numFmtId="0" fontId="41" fillId="31" borderId="5" xfId="0" applyNumberFormat="1" applyFont="1" applyFill="1" applyBorder="1" applyAlignment="1">
      <alignment vertical="center"/>
    </xf>
    <xf numFmtId="0" fontId="41" fillId="31" borderId="5" xfId="2" applyNumberFormat="1" applyFont="1" applyFill="1" applyBorder="1" applyAlignment="1">
      <alignment vertical="center"/>
    </xf>
    <xf numFmtId="44" fontId="41" fillId="31" borderId="5" xfId="2" applyNumberFormat="1" applyFont="1" applyFill="1" applyBorder="1" applyAlignment="1">
      <alignment vertical="center"/>
    </xf>
    <xf numFmtId="4" fontId="41" fillId="31" borderId="5" xfId="2" applyNumberFormat="1" applyFont="1" applyFill="1" applyBorder="1" applyAlignment="1">
      <alignment vertical="center"/>
    </xf>
    <xf numFmtId="0" fontId="42" fillId="10" borderId="0" xfId="0" applyFont="1" applyFill="1" applyBorder="1" applyAlignment="1" applyProtection="1">
      <alignment vertical="center"/>
      <protection hidden="1"/>
    </xf>
    <xf numFmtId="4" fontId="50" fillId="10" borderId="0" xfId="0" applyNumberFormat="1" applyFont="1" applyFill="1" applyBorder="1" applyAlignment="1" applyProtection="1">
      <alignment vertical="center"/>
      <protection hidden="1"/>
    </xf>
    <xf numFmtId="167" fontId="50" fillId="10" borderId="0" xfId="0" applyNumberFormat="1" applyFont="1" applyFill="1" applyBorder="1" applyAlignment="1" applyProtection="1">
      <alignment vertical="center"/>
      <protection hidden="1"/>
    </xf>
    <xf numFmtId="0" fontId="7" fillId="8" borderId="1" xfId="8" applyFont="1" applyFill="1" applyBorder="1" applyAlignment="1">
      <alignment horizontal="right" vertical="center" wrapText="1"/>
    </xf>
    <xf numFmtId="170" fontId="7" fillId="8" borderId="1" xfId="8" applyNumberFormat="1" applyFont="1" applyFill="1" applyBorder="1" applyAlignment="1" applyProtection="1">
      <alignment horizontal="right" vertical="center"/>
      <protection locked="0"/>
    </xf>
    <xf numFmtId="170" fontId="7" fillId="8" borderId="1" xfId="8" applyNumberFormat="1" applyFont="1" applyFill="1" applyBorder="1" applyAlignment="1" applyProtection="1">
      <alignment vertical="center"/>
      <protection locked="0"/>
    </xf>
    <xf numFmtId="3" fontId="7" fillId="8" borderId="1" xfId="8" applyNumberFormat="1" applyFont="1" applyFill="1" applyBorder="1" applyAlignment="1" applyProtection="1">
      <alignment vertical="center"/>
      <protection locked="0"/>
    </xf>
    <xf numFmtId="0" fontId="6" fillId="8" borderId="1" xfId="8" applyFont="1" applyFill="1" applyBorder="1" applyAlignment="1">
      <alignment horizontal="right" vertical="center" wrapText="1"/>
    </xf>
    <xf numFmtId="1" fontId="39" fillId="4" borderId="9" xfId="0" applyNumberFormat="1" applyFont="1" applyFill="1" applyBorder="1" applyAlignment="1" applyProtection="1">
      <alignment horizontal="center" vertical="center"/>
      <protection hidden="1"/>
    </xf>
    <xf numFmtId="1" fontId="39" fillId="4" borderId="14" xfId="0" applyNumberFormat="1" applyFont="1" applyFill="1" applyBorder="1" applyAlignment="1" applyProtection="1">
      <alignment horizontal="center" vertical="center"/>
      <protection hidden="1"/>
    </xf>
    <xf numFmtId="1" fontId="39" fillId="4" borderId="4" xfId="0" applyNumberFormat="1" applyFont="1" applyFill="1" applyBorder="1" applyAlignment="1" applyProtection="1">
      <alignment horizontal="center" vertical="center"/>
      <protection hidden="1"/>
    </xf>
    <xf numFmtId="0" fontId="41" fillId="8" borderId="2" xfId="8" applyFont="1" applyFill="1" applyBorder="1" applyAlignment="1" applyProtection="1">
      <alignment horizontal="left" vertical="center" shrinkToFit="1"/>
    </xf>
    <xf numFmtId="0" fontId="41" fillId="8" borderId="7" xfId="8" applyFont="1" applyFill="1" applyBorder="1" applyAlignment="1" applyProtection="1">
      <alignment horizontal="left" vertical="center" shrinkToFit="1"/>
    </xf>
    <xf numFmtId="170" fontId="29" fillId="5" borderId="9" xfId="8" applyNumberFormat="1" applyFont="1" applyFill="1" applyBorder="1" applyAlignment="1">
      <alignment vertical="center"/>
    </xf>
    <xf numFmtId="0" fontId="28" fillId="25" borderId="0" xfId="8" applyFont="1" applyFill="1" applyBorder="1"/>
    <xf numFmtId="0" fontId="19" fillId="4" borderId="3" xfId="8" applyFill="1" applyBorder="1" applyAlignment="1">
      <alignment vertical="center"/>
    </xf>
    <xf numFmtId="0" fontId="19" fillId="4" borderId="5" xfId="8" applyFill="1" applyBorder="1" applyAlignment="1">
      <alignment vertical="center"/>
    </xf>
    <xf numFmtId="0" fontId="28" fillId="25" borderId="3" xfId="8" applyFont="1" applyFill="1" applyBorder="1" applyAlignment="1">
      <alignment vertical="center"/>
    </xf>
    <xf numFmtId="0" fontId="28" fillId="25" borderId="6" xfId="8" applyFont="1" applyFill="1" applyBorder="1" applyAlignment="1">
      <alignment vertical="center"/>
    </xf>
    <xf numFmtId="0" fontId="19" fillId="10" borderId="2" xfId="8" applyFill="1" applyBorder="1"/>
    <xf numFmtId="0" fontId="19" fillId="10" borderId="3" xfId="8" applyFill="1" applyBorder="1" applyAlignment="1">
      <alignment vertical="center"/>
    </xf>
    <xf numFmtId="0" fontId="19" fillId="10" borderId="5" xfId="8" applyFill="1" applyBorder="1" applyAlignment="1">
      <alignment vertical="center"/>
    </xf>
    <xf numFmtId="2" fontId="39" fillId="4" borderId="1" xfId="0" applyNumberFormat="1" applyFont="1" applyFill="1" applyBorder="1" applyAlignment="1" applyProtection="1">
      <alignment horizontal="center"/>
      <protection hidden="1"/>
    </xf>
    <xf numFmtId="0" fontId="80" fillId="2" borderId="0" xfId="0" applyFont="1" applyFill="1" applyAlignment="1" applyProtection="1">
      <alignment horizontal="center" vertical="center" wrapText="1"/>
      <protection hidden="1"/>
    </xf>
    <xf numFmtId="0" fontId="41" fillId="10" borderId="9" xfId="0" applyFont="1" applyFill="1" applyBorder="1" applyAlignment="1" applyProtection="1">
      <alignment horizontal="center" vertical="center" wrapText="1"/>
      <protection hidden="1"/>
    </xf>
    <xf numFmtId="0" fontId="41" fillId="10" borderId="4" xfId="0" applyFont="1" applyFill="1" applyBorder="1" applyAlignment="1" applyProtection="1">
      <alignment horizontal="center" vertical="center" wrapText="1"/>
      <protection hidden="1"/>
    </xf>
    <xf numFmtId="0" fontId="39" fillId="4" borderId="1" xfId="0" applyFont="1" applyFill="1" applyBorder="1" applyAlignment="1" applyProtection="1">
      <alignment horizontal="left" vertical="center"/>
      <protection hidden="1"/>
    </xf>
    <xf numFmtId="0" fontId="41" fillId="8" borderId="2" xfId="8" applyFont="1" applyFill="1" applyBorder="1" applyAlignment="1" applyProtection="1">
      <alignment horizontal="left" vertical="center" shrinkToFit="1"/>
    </xf>
    <xf numFmtId="0" fontId="41" fillId="8" borderId="7" xfId="8" applyFont="1" applyFill="1" applyBorder="1" applyAlignment="1" applyProtection="1">
      <alignment horizontal="left" vertical="center" shrinkToFit="1"/>
    </xf>
    <xf numFmtId="0" fontId="4" fillId="10" borderId="8" xfId="8" applyFont="1" applyFill="1" applyBorder="1"/>
    <xf numFmtId="0" fontId="4" fillId="4" borderId="2" xfId="8" applyFont="1" applyFill="1" applyBorder="1" applyAlignment="1">
      <alignment vertical="center" wrapText="1"/>
    </xf>
    <xf numFmtId="0" fontId="4" fillId="4" borderId="6" xfId="8" applyFont="1" applyFill="1" applyBorder="1" applyAlignment="1">
      <alignment vertical="center"/>
    </xf>
    <xf numFmtId="0" fontId="4" fillId="10" borderId="2" xfId="8" applyFont="1" applyFill="1" applyBorder="1" applyAlignment="1">
      <alignment vertical="center"/>
    </xf>
    <xf numFmtId="0" fontId="4" fillId="10" borderId="6" xfId="8" applyFont="1" applyFill="1" applyBorder="1" applyAlignment="1">
      <alignment vertical="center"/>
    </xf>
    <xf numFmtId="0" fontId="39" fillId="4" borderId="1" xfId="0" applyFont="1" applyFill="1" applyBorder="1" applyAlignment="1" applyProtection="1">
      <alignment horizontal="left" vertical="center"/>
      <protection hidden="1"/>
    </xf>
    <xf numFmtId="4" fontId="41" fillId="22" borderId="13" xfId="10" applyNumberFormat="1" applyFont="1" applyFill="1" applyBorder="1" applyAlignment="1">
      <alignment horizontal="center" wrapText="1"/>
    </xf>
    <xf numFmtId="2" fontId="41" fillId="9" borderId="8" xfId="10" applyNumberFormat="1" applyFont="1" applyFill="1" applyBorder="1" applyAlignment="1">
      <alignment horizontal="center"/>
    </xf>
    <xf numFmtId="1" fontId="41" fillId="22" borderId="15" xfId="10" applyNumberFormat="1" applyFont="1" applyFill="1" applyBorder="1" applyAlignment="1">
      <alignment horizontal="center" vertical="center" textRotation="90"/>
    </xf>
    <xf numFmtId="44" fontId="41" fillId="9" borderId="1" xfId="9" applyFont="1" applyFill="1" applyBorder="1" applyAlignment="1">
      <alignment horizontal="center"/>
    </xf>
    <xf numFmtId="4" fontId="41" fillId="9" borderId="1" xfId="10" applyNumberFormat="1" applyFont="1" applyFill="1" applyBorder="1" applyAlignment="1">
      <alignment horizontal="center"/>
    </xf>
    <xf numFmtId="1" fontId="41" fillId="22" borderId="0" xfId="10" applyNumberFormat="1" applyFont="1" applyFill="1" applyBorder="1" applyAlignment="1">
      <alignment horizontal="right"/>
    </xf>
    <xf numFmtId="1" fontId="41" fillId="22" borderId="5" xfId="10" applyNumberFormat="1" applyFont="1" applyFill="1" applyBorder="1" applyAlignment="1">
      <alignment horizontal="right"/>
    </xf>
    <xf numFmtId="0" fontId="41" fillId="10" borderId="0" xfId="0" applyFont="1" applyFill="1" applyBorder="1" applyAlignment="1" applyProtection="1">
      <alignment horizontal="right" vertical="center" wrapText="1" indent="1"/>
      <protection hidden="1"/>
    </xf>
    <xf numFmtId="0" fontId="41" fillId="8" borderId="2" xfId="8" applyFont="1" applyFill="1" applyBorder="1" applyAlignment="1" applyProtection="1">
      <alignment horizontal="left" vertical="center" shrinkToFit="1"/>
    </xf>
    <xf numFmtId="0" fontId="41" fillId="8" borderId="7" xfId="8" applyFont="1" applyFill="1" applyBorder="1" applyAlignment="1" applyProtection="1">
      <alignment horizontal="left" vertical="center" shrinkToFit="1"/>
    </xf>
    <xf numFmtId="0" fontId="28" fillId="27" borderId="10" xfId="8" applyFont="1" applyFill="1" applyBorder="1" applyAlignment="1">
      <alignment horizontal="center" vertical="center"/>
    </xf>
    <xf numFmtId="0" fontId="28" fillId="27" borderId="3" xfId="8" applyFont="1" applyFill="1" applyBorder="1" applyAlignment="1">
      <alignment horizontal="center" vertical="center"/>
    </xf>
    <xf numFmtId="10" fontId="41" fillId="9" borderId="1" xfId="10" applyNumberFormat="1" applyFont="1" applyFill="1" applyBorder="1" applyAlignment="1" applyProtection="1">
      <alignment horizontal="right"/>
    </xf>
    <xf numFmtId="0" fontId="55" fillId="27" borderId="8" xfId="0" applyFont="1" applyFill="1" applyBorder="1" applyAlignment="1" applyProtection="1">
      <alignment vertical="center"/>
      <protection hidden="1"/>
    </xf>
    <xf numFmtId="0" fontId="55" fillId="27" borderId="7" xfId="0" applyFont="1" applyFill="1" applyBorder="1" applyAlignment="1" applyProtection="1">
      <alignment horizontal="center" vertical="center"/>
      <protection hidden="1"/>
    </xf>
    <xf numFmtId="0" fontId="39" fillId="0" borderId="1" xfId="0" applyFont="1" applyFill="1" applyBorder="1" applyAlignment="1" applyProtection="1">
      <alignment horizontal="left" vertical="center"/>
      <protection hidden="1"/>
    </xf>
    <xf numFmtId="164" fontId="39" fillId="0" borderId="1" xfId="2" applyFont="1" applyFill="1" applyBorder="1" applyAlignment="1" applyProtection="1">
      <alignment vertical="center"/>
      <protection hidden="1"/>
    </xf>
    <xf numFmtId="10" fontId="39" fillId="0" borderId="1" xfId="4" applyNumberFormat="1" applyFont="1" applyFill="1" applyBorder="1" applyAlignment="1" applyProtection="1">
      <alignment vertical="center"/>
      <protection hidden="1"/>
    </xf>
    <xf numFmtId="0" fontId="75" fillId="18" borderId="13" xfId="0" applyFont="1" applyFill="1" applyBorder="1" applyAlignment="1" applyProtection="1">
      <alignment vertical="center"/>
      <protection hidden="1"/>
    </xf>
    <xf numFmtId="0" fontId="17" fillId="22" borderId="0" xfId="8" applyFont="1" applyFill="1" applyBorder="1" applyAlignment="1"/>
    <xf numFmtId="1" fontId="74" fillId="22" borderId="13" xfId="10" applyNumberFormat="1" applyFont="1" applyFill="1" applyBorder="1" applyAlignment="1"/>
    <xf numFmtId="4" fontId="41" fillId="22" borderId="13" xfId="10" applyNumberFormat="1" applyFont="1" applyFill="1" applyBorder="1" applyAlignment="1">
      <alignment horizontal="center"/>
    </xf>
    <xf numFmtId="4" fontId="41" fillId="22" borderId="6" xfId="10" applyNumberFormat="1" applyFont="1" applyFill="1" applyBorder="1" applyAlignment="1">
      <alignment horizontal="center"/>
    </xf>
    <xf numFmtId="0" fontId="40" fillId="22" borderId="12" xfId="8" applyFont="1" applyFill="1" applyBorder="1" applyAlignment="1">
      <alignment horizontal="center" vertical="center"/>
    </xf>
    <xf numFmtId="0" fontId="40" fillId="22" borderId="10" xfId="8" applyFont="1" applyFill="1" applyBorder="1" applyAlignment="1">
      <alignment horizontal="center" vertical="center"/>
    </xf>
    <xf numFmtId="0" fontId="40" fillId="22" borderId="3" xfId="8" applyFont="1" applyFill="1" applyBorder="1" applyAlignment="1">
      <alignment horizontal="center" vertical="center"/>
    </xf>
    <xf numFmtId="0" fontId="40" fillId="22" borderId="15" xfId="8" applyFont="1" applyFill="1" applyBorder="1" applyAlignment="1">
      <alignment horizontal="center" vertical="center"/>
    </xf>
    <xf numFmtId="0" fontId="40" fillId="22" borderId="0" xfId="8" applyFont="1" applyFill="1" applyBorder="1" applyAlignment="1">
      <alignment horizontal="center" vertical="center"/>
    </xf>
    <xf numFmtId="0" fontId="40" fillId="22" borderId="5" xfId="8" applyFont="1" applyFill="1" applyBorder="1" applyAlignment="1">
      <alignment horizontal="center" vertical="center"/>
    </xf>
    <xf numFmtId="0" fontId="40" fillId="9" borderId="9" xfId="8" applyFont="1" applyFill="1" applyBorder="1" applyAlignment="1">
      <alignment horizontal="center" vertical="center"/>
    </xf>
    <xf numFmtId="0" fontId="40" fillId="9" borderId="14" xfId="8" applyFont="1" applyFill="1" applyBorder="1" applyAlignment="1">
      <alignment horizontal="center" vertical="center"/>
    </xf>
    <xf numFmtId="165" fontId="40" fillId="8" borderId="1" xfId="6" applyFont="1" applyFill="1" applyBorder="1" applyAlignment="1">
      <alignment horizontal="center" vertical="center"/>
    </xf>
    <xf numFmtId="0" fontId="28" fillId="33" borderId="1" xfId="8" applyFont="1" applyFill="1" applyBorder="1" applyAlignment="1">
      <alignment horizontal="center" vertical="center"/>
    </xf>
    <xf numFmtId="0" fontId="28" fillId="33" borderId="1" xfId="8" applyFont="1" applyFill="1" applyBorder="1" applyAlignment="1">
      <alignment horizontal="center" vertical="center" wrapText="1"/>
    </xf>
    <xf numFmtId="176" fontId="40" fillId="8" borderId="1" xfId="8" applyNumberFormat="1" applyFont="1" applyFill="1" applyBorder="1" applyAlignment="1">
      <alignment horizontal="center" vertical="center"/>
    </xf>
    <xf numFmtId="176" fontId="40" fillId="20" borderId="1" xfId="8" applyNumberFormat="1" applyFont="1" applyFill="1" applyBorder="1" applyAlignment="1">
      <alignment horizontal="center" vertical="center"/>
    </xf>
    <xf numFmtId="165" fontId="40" fillId="20" borderId="1" xfId="6" applyFont="1" applyFill="1" applyBorder="1" applyAlignment="1">
      <alignment horizontal="center" vertical="center"/>
    </xf>
    <xf numFmtId="10" fontId="40" fillId="20" borderId="1" xfId="4" applyNumberFormat="1" applyFont="1" applyFill="1" applyBorder="1" applyAlignment="1">
      <alignment horizontal="center" vertical="center"/>
    </xf>
    <xf numFmtId="0" fontId="3" fillId="22" borderId="0" xfId="12" applyFill="1" applyBorder="1" applyProtection="1"/>
    <xf numFmtId="0" fontId="28" fillId="33" borderId="1" xfId="12" applyFont="1" applyFill="1" applyBorder="1" applyAlignment="1" applyProtection="1">
      <alignment horizontal="center" vertical="center" wrapText="1"/>
    </xf>
    <xf numFmtId="0" fontId="3" fillId="9" borderId="15" xfId="12" applyFill="1" applyBorder="1" applyProtection="1"/>
    <xf numFmtId="0" fontId="3" fillId="9" borderId="0" xfId="12" applyFill="1" applyBorder="1" applyProtection="1"/>
    <xf numFmtId="0" fontId="3" fillId="9" borderId="11" xfId="12" applyFill="1" applyBorder="1" applyProtection="1"/>
    <xf numFmtId="0" fontId="3" fillId="9" borderId="13" xfId="12" applyFill="1" applyBorder="1" applyProtection="1"/>
    <xf numFmtId="0" fontId="3" fillId="22" borderId="0" xfId="12" applyFill="1" applyBorder="1" applyAlignment="1" applyProtection="1">
      <alignment horizontal="center"/>
    </xf>
    <xf numFmtId="0" fontId="3" fillId="22" borderId="0" xfId="12" applyFill="1" applyBorder="1" applyAlignment="1" applyProtection="1">
      <alignment horizontal="center" vertical="center" wrapText="1"/>
    </xf>
    <xf numFmtId="10" fontId="3" fillId="20" borderId="14" xfId="15" applyNumberFormat="1" applyFont="1" applyFill="1" applyBorder="1" applyAlignment="1" applyProtection="1">
      <alignment horizontal="center"/>
    </xf>
    <xf numFmtId="10" fontId="29" fillId="20" borderId="1" xfId="15" applyNumberFormat="1" applyFont="1" applyFill="1" applyBorder="1" applyAlignment="1" applyProtection="1">
      <alignment horizontal="center"/>
    </xf>
    <xf numFmtId="10" fontId="3" fillId="20" borderId="5" xfId="15" applyNumberFormat="1" applyFont="1" applyFill="1" applyBorder="1" applyAlignment="1" applyProtection="1">
      <alignment horizontal="center"/>
    </xf>
    <xf numFmtId="0" fontId="28" fillId="33" borderId="9" xfId="12" applyFont="1" applyFill="1" applyBorder="1" applyAlignment="1" applyProtection="1">
      <alignment horizontal="center" vertical="center" wrapText="1"/>
    </xf>
    <xf numFmtId="165" fontId="40" fillId="20" borderId="9" xfId="6" applyFont="1" applyFill="1" applyBorder="1" applyAlignment="1">
      <alignment horizontal="center" vertical="center"/>
    </xf>
    <xf numFmtId="165" fontId="40" fillId="20" borderId="14" xfId="6" applyFont="1" applyFill="1" applyBorder="1" applyAlignment="1">
      <alignment horizontal="center" vertical="center"/>
    </xf>
    <xf numFmtId="165" fontId="40" fillId="20" borderId="4" xfId="6" applyFont="1" applyFill="1" applyBorder="1" applyAlignment="1">
      <alignment horizontal="center" vertical="center"/>
    </xf>
    <xf numFmtId="165" fontId="3" fillId="20" borderId="14" xfId="6" applyFont="1" applyFill="1" applyBorder="1" applyProtection="1"/>
    <xf numFmtId="165" fontId="29" fillId="20" borderId="4" xfId="6" applyFont="1" applyFill="1" applyBorder="1" applyProtection="1"/>
    <xf numFmtId="0" fontId="40" fillId="22" borderId="11" xfId="8" applyFont="1" applyFill="1" applyBorder="1" applyAlignment="1">
      <alignment horizontal="center" vertical="center"/>
    </xf>
    <xf numFmtId="0" fontId="40" fillId="22" borderId="13" xfId="8" applyFont="1" applyFill="1" applyBorder="1" applyAlignment="1">
      <alignment horizontal="center" vertical="center"/>
    </xf>
    <xf numFmtId="0" fontId="40" fillId="22" borderId="6" xfId="8" applyFont="1" applyFill="1" applyBorder="1" applyAlignment="1">
      <alignment horizontal="center" vertical="center"/>
    </xf>
    <xf numFmtId="1" fontId="41" fillId="22" borderId="0" xfId="10" applyNumberFormat="1" applyFont="1" applyFill="1" applyBorder="1" applyAlignment="1">
      <alignment horizontal="center" vertical="center"/>
    </xf>
    <xf numFmtId="4" fontId="41" fillId="22" borderId="0" xfId="10" applyNumberFormat="1" applyFont="1" applyFill="1" applyBorder="1" applyAlignment="1">
      <alignment horizontal="center" vertical="center" wrapText="1"/>
    </xf>
    <xf numFmtId="10" fontId="41" fillId="22" borderId="0" xfId="10" applyNumberFormat="1" applyFont="1" applyFill="1" applyBorder="1" applyAlignment="1">
      <alignment horizontal="center" vertical="center"/>
    </xf>
    <xf numFmtId="0" fontId="3" fillId="22" borderId="0" xfId="8" applyFont="1" applyFill="1" applyBorder="1" applyAlignment="1">
      <alignment horizontal="center" vertical="center" wrapText="1"/>
    </xf>
    <xf numFmtId="0" fontId="43" fillId="10" borderId="5" xfId="0" applyFont="1" applyFill="1" applyBorder="1" applyAlignment="1">
      <alignment vertical="center" wrapText="1"/>
    </xf>
    <xf numFmtId="0" fontId="40" fillId="10" borderId="8" xfId="8" applyFont="1" applyFill="1" applyBorder="1" applyAlignment="1" applyProtection="1">
      <alignment vertical="center" wrapText="1"/>
    </xf>
    <xf numFmtId="44" fontId="40" fillId="10" borderId="1" xfId="9" applyFont="1" applyFill="1" applyBorder="1" applyAlignment="1" applyProtection="1">
      <alignment horizontal="left" vertical="center"/>
    </xf>
    <xf numFmtId="0" fontId="29" fillId="2" borderId="0" xfId="8" applyFont="1" applyFill="1" applyProtection="1"/>
    <xf numFmtId="0" fontId="29" fillId="2" borderId="0" xfId="8" applyFont="1" applyFill="1"/>
    <xf numFmtId="0" fontId="81" fillId="2" borderId="0" xfId="8" applyFont="1" applyFill="1"/>
    <xf numFmtId="0" fontId="17" fillId="10" borderId="8" xfId="8" applyFont="1" applyFill="1" applyBorder="1" applyAlignment="1" applyProtection="1">
      <alignment horizontal="left" vertical="center"/>
    </xf>
    <xf numFmtId="44" fontId="29" fillId="10" borderId="1" xfId="9" applyFont="1" applyFill="1" applyBorder="1" applyAlignment="1" applyProtection="1">
      <alignment vertical="center"/>
    </xf>
    <xf numFmtId="0" fontId="2" fillId="10" borderId="8" xfId="8" applyFont="1" applyFill="1" applyBorder="1"/>
    <xf numFmtId="165" fontId="17" fillId="10" borderId="7" xfId="6" quotePrefix="1" applyFont="1" applyFill="1" applyBorder="1" applyAlignment="1" applyProtection="1">
      <alignment horizontal="right" vertical="center"/>
      <protection locked="0"/>
    </xf>
    <xf numFmtId="164" fontId="41" fillId="10" borderId="1" xfId="2" applyFont="1" applyFill="1" applyBorder="1" applyAlignment="1" applyProtection="1">
      <alignment horizontal="left" vertical="center"/>
      <protection locked="0"/>
    </xf>
    <xf numFmtId="165" fontId="19" fillId="10" borderId="7" xfId="6" quotePrefix="1" applyFont="1" applyFill="1" applyBorder="1" applyAlignment="1" applyProtection="1">
      <alignment horizontal="right" vertical="center"/>
      <protection locked="0"/>
    </xf>
    <xf numFmtId="165" fontId="19" fillId="10" borderId="7" xfId="6" quotePrefix="1" applyFont="1" applyFill="1" applyBorder="1" applyAlignment="1" applyProtection="1">
      <alignment horizontal="right" vertical="center"/>
    </xf>
    <xf numFmtId="4" fontId="19" fillId="2" borderId="0" xfId="8" applyNumberFormat="1" applyFont="1" applyFill="1"/>
    <xf numFmtId="165" fontId="29" fillId="20" borderId="1" xfId="6" applyFont="1" applyFill="1" applyBorder="1" applyProtection="1"/>
    <xf numFmtId="164" fontId="19" fillId="8" borderId="4" xfId="2" applyFont="1" applyFill="1" applyBorder="1" applyAlignment="1">
      <alignment vertical="center"/>
    </xf>
    <xf numFmtId="0" fontId="1" fillId="4" borderId="6" xfId="8" applyFont="1" applyFill="1" applyBorder="1" applyAlignment="1">
      <alignment vertical="center"/>
    </xf>
    <xf numFmtId="0" fontId="1" fillId="4" borderId="3" xfId="8" applyFont="1" applyFill="1" applyBorder="1" applyAlignment="1">
      <alignment vertical="center"/>
    </xf>
    <xf numFmtId="165" fontId="28" fillId="25" borderId="1" xfId="6" applyFont="1" applyFill="1" applyBorder="1" applyAlignment="1">
      <alignment vertical="center"/>
    </xf>
    <xf numFmtId="164" fontId="19" fillId="4" borderId="1" xfId="2" applyFont="1" applyFill="1" applyBorder="1" applyAlignment="1">
      <alignment vertical="center"/>
    </xf>
    <xf numFmtId="9" fontId="39" fillId="0" borderId="1" xfId="4" applyFont="1" applyFill="1" applyBorder="1" applyAlignment="1" applyProtection="1">
      <alignment horizontal="left" vertical="center"/>
      <protection hidden="1"/>
    </xf>
    <xf numFmtId="1" fontId="39" fillId="4" borderId="9" xfId="0" applyNumberFormat="1" applyFont="1" applyFill="1" applyBorder="1" applyAlignment="1" applyProtection="1">
      <alignment horizontal="center" vertical="center"/>
      <protection hidden="1"/>
    </xf>
    <xf numFmtId="1" fontId="39" fillId="4" borderId="14" xfId="0" applyNumberFormat="1" applyFont="1" applyFill="1" applyBorder="1" applyAlignment="1" applyProtection="1">
      <alignment horizontal="center" vertical="center"/>
      <protection hidden="1"/>
    </xf>
    <xf numFmtId="1" fontId="39" fillId="4" borderId="4" xfId="0" applyNumberFormat="1" applyFont="1" applyFill="1" applyBorder="1" applyAlignment="1" applyProtection="1">
      <alignment horizontal="center" vertical="center"/>
      <protection hidden="1"/>
    </xf>
    <xf numFmtId="165" fontId="39" fillId="0" borderId="1" xfId="0" applyNumberFormat="1" applyFont="1" applyBorder="1"/>
    <xf numFmtId="0" fontId="39" fillId="15" borderId="8" xfId="0" applyFont="1" applyFill="1" applyBorder="1" applyAlignment="1" applyProtection="1">
      <alignment vertical="center"/>
      <protection hidden="1"/>
    </xf>
    <xf numFmtId="165" fontId="39" fillId="15" borderId="9" xfId="6" applyFont="1" applyFill="1" applyBorder="1" applyAlignment="1" applyProtection="1">
      <alignment vertical="center"/>
      <protection hidden="1"/>
    </xf>
    <xf numFmtId="165" fontId="39" fillId="15" borderId="14" xfId="6" applyFont="1" applyFill="1" applyBorder="1" applyAlignment="1" applyProtection="1">
      <alignment vertical="center"/>
      <protection hidden="1"/>
    </xf>
    <xf numFmtId="165" fontId="39" fillId="15" borderId="4" xfId="6" applyFont="1" applyFill="1" applyBorder="1" applyAlignment="1" applyProtection="1">
      <alignment vertical="center"/>
      <protection hidden="1"/>
    </xf>
    <xf numFmtId="0" fontId="39" fillId="13" borderId="0" xfId="0" applyFont="1" applyFill="1" applyAlignment="1" applyProtection="1">
      <alignment wrapText="1"/>
      <protection hidden="1"/>
    </xf>
    <xf numFmtId="2" fontId="39" fillId="0" borderId="0" xfId="6" applyNumberFormat="1" applyFont="1" applyFill="1" applyAlignment="1" applyProtection="1">
      <alignment vertical="center"/>
      <protection hidden="1"/>
    </xf>
    <xf numFmtId="0" fontId="51" fillId="32" borderId="0" xfId="0" applyFont="1" applyFill="1" applyAlignment="1">
      <alignment horizontal="center" vertical="center" wrapText="1"/>
    </xf>
    <xf numFmtId="0" fontId="51" fillId="32" borderId="0" xfId="0" applyFont="1" applyFill="1" applyAlignment="1">
      <alignment horizontal="center" vertical="center"/>
    </xf>
    <xf numFmtId="0" fontId="39" fillId="16" borderId="12" xfId="0" applyFont="1" applyFill="1" applyBorder="1" applyAlignment="1" applyProtection="1">
      <alignment horizontal="left" vertical="top" wrapText="1"/>
      <protection hidden="1"/>
    </xf>
    <xf numFmtId="0" fontId="39" fillId="16" borderId="10" xfId="0" applyFont="1" applyFill="1" applyBorder="1" applyAlignment="1" applyProtection="1">
      <alignment horizontal="left" vertical="top"/>
      <protection hidden="1"/>
    </xf>
    <xf numFmtId="0" fontId="39" fillId="16" borderId="3" xfId="0" applyFont="1" applyFill="1" applyBorder="1" applyAlignment="1" applyProtection="1">
      <alignment horizontal="left" vertical="top"/>
      <protection hidden="1"/>
    </xf>
    <xf numFmtId="0" fontId="39" fillId="16" borderId="15" xfId="0" applyFont="1" applyFill="1" applyBorder="1" applyAlignment="1" applyProtection="1">
      <alignment horizontal="left" vertical="top"/>
      <protection hidden="1"/>
    </xf>
    <xf numFmtId="0" fontId="39" fillId="16" borderId="0" xfId="0" applyFont="1" applyFill="1" applyBorder="1" applyAlignment="1" applyProtection="1">
      <alignment horizontal="left" vertical="top"/>
      <protection hidden="1"/>
    </xf>
    <xf numFmtId="0" fontId="39" fillId="16" borderId="5" xfId="0" applyFont="1" applyFill="1" applyBorder="1" applyAlignment="1" applyProtection="1">
      <alignment horizontal="left" vertical="top"/>
      <protection hidden="1"/>
    </xf>
    <xf numFmtId="0" fontId="39" fillId="16" borderId="11" xfId="0" applyFont="1" applyFill="1" applyBorder="1" applyAlignment="1" applyProtection="1">
      <alignment horizontal="left" vertical="top"/>
      <protection hidden="1"/>
    </xf>
    <xf numFmtId="0" fontId="39" fillId="16" borderId="13" xfId="0" applyFont="1" applyFill="1" applyBorder="1" applyAlignment="1" applyProtection="1">
      <alignment horizontal="left" vertical="top"/>
      <protection hidden="1"/>
    </xf>
    <xf numFmtId="0" fontId="39" fillId="16" borderId="6" xfId="0" applyFont="1" applyFill="1" applyBorder="1" applyAlignment="1" applyProtection="1">
      <alignment horizontal="left" vertical="top"/>
      <protection hidden="1"/>
    </xf>
    <xf numFmtId="175" fontId="4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46" fillId="0" borderId="0" xfId="1" applyFont="1" applyFill="1" applyBorder="1" applyAlignment="1" applyProtection="1">
      <alignment horizontal="left" vertical="center"/>
      <protection locked="0" hidden="1"/>
    </xf>
    <xf numFmtId="0" fontId="41" fillId="0" borderId="0" xfId="0" applyFont="1" applyFill="1" applyBorder="1" applyAlignment="1" applyProtection="1">
      <alignment horizontal="left" vertical="center"/>
      <protection locked="0" hidden="1"/>
    </xf>
    <xf numFmtId="0" fontId="41" fillId="10" borderId="0" xfId="0" applyFont="1" applyFill="1" applyBorder="1" applyAlignment="1" applyProtection="1">
      <alignment horizontal="left" vertical="center" wrapText="1"/>
      <protection hidden="1"/>
    </xf>
    <xf numFmtId="174" fontId="41" fillId="0" borderId="0" xfId="0" applyNumberFormat="1" applyFont="1" applyFill="1" applyBorder="1" applyAlignment="1" applyProtection="1">
      <alignment horizontal="left" vertical="center"/>
      <protection locked="0" hidden="1"/>
    </xf>
    <xf numFmtId="165" fontId="50" fillId="30" borderId="8" xfId="6" applyFont="1" applyFill="1" applyBorder="1" applyAlignment="1" applyProtection="1">
      <alignment horizontal="center" vertical="center"/>
      <protection hidden="1"/>
    </xf>
    <xf numFmtId="165" fontId="50" fillId="30" borderId="7" xfId="6" applyFont="1" applyFill="1" applyBorder="1" applyAlignment="1" applyProtection="1">
      <alignment horizontal="center" vertical="center"/>
      <protection hidden="1"/>
    </xf>
    <xf numFmtId="0" fontId="41" fillId="10" borderId="0" xfId="0" applyFont="1" applyFill="1" applyBorder="1" applyAlignment="1" applyProtection="1">
      <alignment horizontal="left" vertical="center" wrapText="1" indent="1"/>
      <protection hidden="1"/>
    </xf>
    <xf numFmtId="4" fontId="51" fillId="17" borderId="8" xfId="0" applyNumberFormat="1" applyFont="1" applyFill="1" applyBorder="1" applyAlignment="1" applyProtection="1">
      <alignment horizontal="left" vertical="center" wrapText="1"/>
      <protection hidden="1"/>
    </xf>
    <xf numFmtId="4" fontId="51" fillId="17" borderId="7" xfId="0" applyNumberFormat="1" applyFont="1" applyFill="1" applyBorder="1" applyAlignment="1" applyProtection="1">
      <alignment horizontal="left" vertical="center"/>
      <protection hidden="1"/>
    </xf>
    <xf numFmtId="0" fontId="51" fillId="17" borderId="8" xfId="0" applyFont="1" applyFill="1" applyBorder="1" applyAlignment="1" applyProtection="1">
      <alignment horizontal="left" vertical="center" wrapText="1"/>
      <protection hidden="1"/>
    </xf>
    <xf numFmtId="0" fontId="51" fillId="17" borderId="7" xfId="0" applyFont="1" applyFill="1" applyBorder="1" applyAlignment="1" applyProtection="1">
      <alignment horizontal="left" vertical="center"/>
      <protection hidden="1"/>
    </xf>
    <xf numFmtId="0" fontId="55" fillId="18" borderId="7" xfId="0" applyFont="1" applyFill="1" applyBorder="1" applyAlignment="1" applyProtection="1">
      <alignment horizontal="center" vertical="center"/>
      <protection hidden="1"/>
    </xf>
    <xf numFmtId="0" fontId="51" fillId="25" borderId="12" xfId="0" applyFont="1" applyFill="1" applyBorder="1" applyAlignment="1" applyProtection="1">
      <alignment horizontal="center" vertical="center" wrapText="1"/>
      <protection hidden="1"/>
    </xf>
    <xf numFmtId="0" fontId="51" fillId="25" borderId="10" xfId="0" applyFont="1" applyFill="1" applyBorder="1" applyAlignment="1" applyProtection="1">
      <alignment horizontal="center" vertical="center" wrapText="1"/>
      <protection hidden="1"/>
    </xf>
    <xf numFmtId="0" fontId="51" fillId="25" borderId="3" xfId="0" applyFont="1" applyFill="1" applyBorder="1" applyAlignment="1" applyProtection="1">
      <alignment horizontal="center" vertical="center" wrapText="1"/>
      <protection hidden="1"/>
    </xf>
    <xf numFmtId="0" fontId="51" fillId="25" borderId="11" xfId="0" applyFont="1" applyFill="1" applyBorder="1" applyAlignment="1" applyProtection="1">
      <alignment horizontal="center" vertical="center" wrapText="1"/>
      <protection hidden="1"/>
    </xf>
    <xf numFmtId="0" fontId="51" fillId="25" borderId="13" xfId="0" applyFont="1" applyFill="1" applyBorder="1" applyAlignment="1" applyProtection="1">
      <alignment horizontal="center" vertical="center" wrapText="1"/>
      <protection hidden="1"/>
    </xf>
    <xf numFmtId="0" fontId="51" fillId="25" borderId="6" xfId="0" applyFont="1" applyFill="1" applyBorder="1" applyAlignment="1" applyProtection="1">
      <alignment horizontal="center" vertical="center" wrapText="1"/>
      <protection hidden="1"/>
    </xf>
    <xf numFmtId="0" fontId="51" fillId="25" borderId="12" xfId="0" applyFont="1" applyFill="1" applyBorder="1" applyAlignment="1" applyProtection="1">
      <alignment horizontal="left" vertical="center"/>
      <protection hidden="1"/>
    </xf>
    <xf numFmtId="0" fontId="51" fillId="25" borderId="10" xfId="0" applyFont="1" applyFill="1" applyBorder="1" applyAlignment="1" applyProtection="1">
      <alignment horizontal="left" vertical="center"/>
      <protection hidden="1"/>
    </xf>
    <xf numFmtId="0" fontId="51" fillId="25" borderId="3" xfId="0" applyFont="1" applyFill="1" applyBorder="1" applyAlignment="1" applyProtection="1">
      <alignment horizontal="left" vertical="center"/>
      <protection hidden="1"/>
    </xf>
    <xf numFmtId="0" fontId="41" fillId="10" borderId="0" xfId="0" applyFont="1" applyFill="1" applyBorder="1" applyAlignment="1" applyProtection="1">
      <alignment horizontal="right" vertical="center" wrapText="1"/>
      <protection hidden="1"/>
    </xf>
    <xf numFmtId="165" fontId="50" fillId="30" borderId="10" xfId="2" applyNumberFormat="1" applyFont="1" applyFill="1" applyBorder="1" applyAlignment="1" applyProtection="1">
      <alignment horizontal="center" vertical="center"/>
      <protection hidden="1"/>
    </xf>
    <xf numFmtId="165" fontId="50" fillId="30" borderId="3" xfId="2" applyNumberFormat="1" applyFont="1" applyFill="1" applyBorder="1" applyAlignment="1" applyProtection="1">
      <alignment horizontal="center" vertical="center"/>
      <protection hidden="1"/>
    </xf>
    <xf numFmtId="4" fontId="51" fillId="25" borderId="12" xfId="0" applyNumberFormat="1" applyFont="1" applyFill="1" applyBorder="1" applyAlignment="1" applyProtection="1">
      <alignment horizontal="left" vertical="center"/>
      <protection hidden="1"/>
    </xf>
    <xf numFmtId="4" fontId="51" fillId="25" borderId="10" xfId="0" applyNumberFormat="1" applyFont="1" applyFill="1" applyBorder="1" applyAlignment="1" applyProtection="1">
      <alignment horizontal="left" vertical="center"/>
      <protection hidden="1"/>
    </xf>
    <xf numFmtId="4" fontId="51" fillId="25" borderId="3" xfId="0" applyNumberFormat="1" applyFont="1" applyFill="1" applyBorder="1" applyAlignment="1" applyProtection="1">
      <alignment horizontal="left" vertical="center"/>
      <protection hidden="1"/>
    </xf>
    <xf numFmtId="4" fontId="51" fillId="25" borderId="11" xfId="0" applyNumberFormat="1" applyFont="1" applyFill="1" applyBorder="1" applyAlignment="1" applyProtection="1">
      <alignment horizontal="left" vertical="center"/>
      <protection hidden="1"/>
    </xf>
    <xf numFmtId="4" fontId="51" fillId="25" borderId="13" xfId="0" applyNumberFormat="1" applyFont="1" applyFill="1" applyBorder="1" applyAlignment="1" applyProtection="1">
      <alignment horizontal="left" vertical="center"/>
      <protection hidden="1"/>
    </xf>
    <xf numFmtId="4" fontId="51" fillId="25" borderId="6" xfId="0" applyNumberFormat="1" applyFont="1" applyFill="1" applyBorder="1" applyAlignment="1" applyProtection="1">
      <alignment horizontal="left" vertical="center"/>
      <protection hidden="1"/>
    </xf>
    <xf numFmtId="164" fontId="50" fillId="30" borderId="10" xfId="2" applyFont="1" applyFill="1" applyBorder="1" applyAlignment="1" applyProtection="1">
      <alignment horizontal="center" vertical="center"/>
      <protection hidden="1"/>
    </xf>
    <xf numFmtId="164" fontId="50" fillId="30" borderId="3" xfId="2" applyFont="1" applyFill="1" applyBorder="1" applyAlignment="1" applyProtection="1">
      <alignment horizontal="center" vertical="center"/>
      <protection hidden="1"/>
    </xf>
    <xf numFmtId="164" fontId="50" fillId="30" borderId="13" xfId="2" applyFont="1" applyFill="1" applyBorder="1" applyAlignment="1" applyProtection="1">
      <alignment horizontal="center" vertical="center"/>
      <protection hidden="1"/>
    </xf>
    <xf numFmtId="164" fontId="50" fillId="30" borderId="6" xfId="2" applyFont="1" applyFill="1" applyBorder="1" applyAlignment="1" applyProtection="1">
      <alignment horizontal="center" vertical="center"/>
      <protection hidden="1"/>
    </xf>
    <xf numFmtId="165" fontId="50" fillId="30" borderId="12" xfId="6" applyFont="1" applyFill="1" applyBorder="1" applyAlignment="1" applyProtection="1">
      <alignment horizontal="center" vertical="center"/>
      <protection hidden="1"/>
    </xf>
    <xf numFmtId="165" fontId="50" fillId="30" borderId="3" xfId="6" applyFont="1" applyFill="1" applyBorder="1" applyAlignment="1" applyProtection="1">
      <alignment horizontal="center" vertical="center"/>
      <protection hidden="1"/>
    </xf>
    <xf numFmtId="0" fontId="41" fillId="8" borderId="0" xfId="0" applyFont="1" applyFill="1" applyAlignment="1" applyProtection="1">
      <alignment horizontal="left"/>
      <protection locked="0"/>
    </xf>
    <xf numFmtId="0" fontId="43" fillId="10" borderId="0" xfId="0" applyFont="1" applyFill="1" applyAlignment="1">
      <alignment horizontal="left" vertical="center" wrapText="1"/>
    </xf>
    <xf numFmtId="2" fontId="28" fillId="25" borderId="1" xfId="6" applyNumberFormat="1" applyFont="1" applyFill="1" applyBorder="1" applyAlignment="1" applyProtection="1">
      <alignment horizontal="center" vertical="center"/>
      <protection hidden="1"/>
    </xf>
    <xf numFmtId="0" fontId="75" fillId="18" borderId="8" xfId="0" applyFont="1" applyFill="1" applyBorder="1" applyAlignment="1" applyProtection="1">
      <alignment horizontal="center" vertical="center"/>
      <protection hidden="1"/>
    </xf>
    <xf numFmtId="0" fontId="75" fillId="18" borderId="7" xfId="0" applyFont="1" applyFill="1" applyBorder="1" applyAlignment="1" applyProtection="1">
      <alignment horizontal="center" vertical="center"/>
      <protection hidden="1"/>
    </xf>
    <xf numFmtId="0" fontId="75" fillId="18" borderId="2" xfId="0" applyFont="1" applyFill="1" applyBorder="1" applyAlignment="1" applyProtection="1">
      <alignment horizontal="center" vertical="center"/>
      <protection hidden="1"/>
    </xf>
    <xf numFmtId="164" fontId="50" fillId="30" borderId="11" xfId="2" applyFont="1" applyFill="1" applyBorder="1" applyAlignment="1" applyProtection="1">
      <alignment horizontal="center" vertical="center"/>
      <protection hidden="1"/>
    </xf>
    <xf numFmtId="164" fontId="50" fillId="30" borderId="8" xfId="2" applyFont="1" applyFill="1" applyBorder="1" applyAlignment="1" applyProtection="1">
      <alignment horizontal="center" vertical="center"/>
      <protection hidden="1"/>
    </xf>
    <xf numFmtId="164" fontId="50" fillId="30" borderId="2" xfId="2" applyFont="1" applyFill="1" applyBorder="1" applyAlignment="1" applyProtection="1">
      <alignment horizontal="center" vertical="center"/>
      <protection hidden="1"/>
    </xf>
    <xf numFmtId="0" fontId="41" fillId="10" borderId="0" xfId="0" applyFont="1" applyFill="1" applyBorder="1" applyAlignment="1" applyProtection="1">
      <alignment horizontal="right" vertical="center" wrapText="1" indent="1"/>
      <protection hidden="1"/>
    </xf>
    <xf numFmtId="9" fontId="28" fillId="25" borderId="1" xfId="4" applyFont="1" applyFill="1" applyBorder="1" applyAlignment="1" applyProtection="1">
      <alignment horizontal="center" vertical="center"/>
      <protection hidden="1"/>
    </xf>
    <xf numFmtId="165" fontId="50" fillId="30" borderId="13" xfId="2" applyNumberFormat="1" applyFont="1" applyFill="1" applyBorder="1" applyAlignment="1" applyProtection="1">
      <alignment horizontal="center" vertical="center"/>
      <protection hidden="1"/>
    </xf>
    <xf numFmtId="165" fontId="50" fillId="30" borderId="6" xfId="2" applyNumberFormat="1" applyFont="1" applyFill="1" applyBorder="1" applyAlignment="1" applyProtection="1">
      <alignment horizontal="center" vertical="center"/>
      <protection hidden="1"/>
    </xf>
    <xf numFmtId="0" fontId="51" fillId="25" borderId="11" xfId="0" applyFont="1" applyFill="1" applyBorder="1" applyAlignment="1" applyProtection="1">
      <alignment horizontal="left" vertical="center"/>
      <protection hidden="1"/>
    </xf>
    <xf numFmtId="0" fontId="51" fillId="25" borderId="13" xfId="0" applyFont="1" applyFill="1" applyBorder="1" applyAlignment="1" applyProtection="1">
      <alignment horizontal="left" vertical="center"/>
      <protection hidden="1"/>
    </xf>
    <xf numFmtId="0" fontId="51" fillId="25" borderId="6" xfId="0" applyFont="1" applyFill="1" applyBorder="1" applyAlignment="1" applyProtection="1">
      <alignment horizontal="left" vertical="center"/>
      <protection hidden="1"/>
    </xf>
    <xf numFmtId="0" fontId="51" fillId="25" borderId="8" xfId="0" applyFont="1" applyFill="1" applyBorder="1" applyAlignment="1" applyProtection="1">
      <alignment horizontal="left" vertical="center"/>
      <protection hidden="1"/>
    </xf>
    <xf numFmtId="0" fontId="51" fillId="25" borderId="7" xfId="0" applyFont="1" applyFill="1" applyBorder="1" applyAlignment="1" applyProtection="1">
      <alignment horizontal="left" vertical="center"/>
      <protection hidden="1"/>
    </xf>
    <xf numFmtId="0" fontId="51" fillId="25" borderId="2" xfId="0" applyFont="1" applyFill="1" applyBorder="1" applyAlignment="1" applyProtection="1">
      <alignment horizontal="left" vertical="center"/>
      <protection hidden="1"/>
    </xf>
    <xf numFmtId="0" fontId="75" fillId="18" borderId="13" xfId="0" applyFont="1" applyFill="1" applyBorder="1" applyAlignment="1" applyProtection="1">
      <alignment horizontal="center" vertical="center"/>
      <protection hidden="1"/>
    </xf>
    <xf numFmtId="0" fontId="75" fillId="18" borderId="8" xfId="0" applyFont="1" applyFill="1" applyBorder="1" applyAlignment="1">
      <alignment horizontal="center" vertical="center"/>
    </xf>
    <xf numFmtId="0" fontId="75" fillId="18" borderId="7" xfId="0" applyFont="1" applyFill="1" applyBorder="1" applyAlignment="1">
      <alignment horizontal="center" vertical="center"/>
    </xf>
    <xf numFmtId="0" fontId="75" fillId="18" borderId="2" xfId="0" applyFont="1" applyFill="1" applyBorder="1" applyAlignment="1">
      <alignment horizontal="center" vertical="center"/>
    </xf>
    <xf numFmtId="0" fontId="28" fillId="25" borderId="0" xfId="0" applyFont="1" applyFill="1" applyBorder="1" applyAlignment="1">
      <alignment horizontal="left" vertical="center"/>
    </xf>
    <xf numFmtId="164" fontId="41" fillId="8" borderId="0" xfId="2" applyFont="1" applyFill="1" applyBorder="1" applyAlignment="1">
      <alignment horizontal="center" vertical="center"/>
    </xf>
    <xf numFmtId="0" fontId="41" fillId="30" borderId="0" xfId="0" applyFont="1" applyFill="1" applyBorder="1" applyAlignment="1" applyProtection="1">
      <alignment horizontal="left" vertical="center"/>
      <protection locked="0" hidden="1"/>
    </xf>
    <xf numFmtId="174" fontId="41" fillId="30" borderId="0" xfId="0" applyNumberFormat="1" applyFont="1" applyFill="1" applyBorder="1" applyAlignment="1" applyProtection="1">
      <alignment horizontal="left" vertical="center"/>
      <protection locked="0" hidden="1"/>
    </xf>
    <xf numFmtId="0" fontId="28" fillId="25" borderId="0" xfId="0" applyFont="1" applyFill="1" applyBorder="1" applyAlignment="1">
      <alignment horizontal="center" vertical="center"/>
    </xf>
    <xf numFmtId="0" fontId="40" fillId="30" borderId="0" xfId="0" applyFont="1" applyFill="1" applyBorder="1" applyAlignment="1">
      <alignment horizontal="center" vertical="center" wrapText="1"/>
    </xf>
    <xf numFmtId="165" fontId="40" fillId="30" borderId="0" xfId="6" applyFont="1" applyFill="1" applyBorder="1" applyAlignment="1">
      <alignment horizontal="center" vertical="center"/>
    </xf>
    <xf numFmtId="0" fontId="39" fillId="4" borderId="9" xfId="0" applyNumberFormat="1" applyFont="1" applyFill="1" applyBorder="1" applyAlignment="1" applyProtection="1">
      <alignment horizontal="center" vertical="center"/>
      <protection hidden="1"/>
    </xf>
    <xf numFmtId="0" fontId="39" fillId="4" borderId="14" xfId="0" applyNumberFormat="1" applyFont="1" applyFill="1" applyBorder="1" applyAlignment="1" applyProtection="1">
      <alignment horizontal="center" vertical="center"/>
      <protection hidden="1"/>
    </xf>
    <xf numFmtId="0" fontId="39" fillId="4" borderId="4" xfId="0" applyNumberFormat="1" applyFont="1" applyFill="1" applyBorder="1" applyAlignment="1" applyProtection="1">
      <alignment horizontal="center" vertical="center"/>
      <protection hidden="1"/>
    </xf>
    <xf numFmtId="0" fontId="43" fillId="5" borderId="8" xfId="0" applyFont="1" applyFill="1" applyBorder="1" applyAlignment="1" applyProtection="1">
      <alignment horizontal="center" vertical="center"/>
      <protection hidden="1"/>
    </xf>
    <xf numFmtId="0" fontId="43" fillId="5" borderId="7" xfId="0" applyFont="1" applyFill="1" applyBorder="1" applyAlignment="1" applyProtection="1">
      <alignment horizontal="center" vertical="center"/>
      <protection hidden="1"/>
    </xf>
    <xf numFmtId="0" fontId="43" fillId="5" borderId="2" xfId="0" applyFont="1" applyFill="1" applyBorder="1" applyAlignment="1" applyProtection="1">
      <alignment horizontal="center" vertical="center"/>
      <protection hidden="1"/>
    </xf>
    <xf numFmtId="0" fontId="39" fillId="4" borderId="8" xfId="0" applyFont="1" applyFill="1" applyBorder="1" applyAlignment="1" applyProtection="1">
      <alignment horizontal="left" vertical="center"/>
      <protection hidden="1"/>
    </xf>
    <xf numFmtId="0" fontId="39" fillId="4" borderId="7" xfId="0" applyFont="1" applyFill="1" applyBorder="1" applyAlignment="1" applyProtection="1">
      <alignment horizontal="left" vertical="center"/>
      <protection hidden="1"/>
    </xf>
    <xf numFmtId="0" fontId="39" fillId="4" borderId="2" xfId="0" applyFont="1" applyFill="1" applyBorder="1" applyAlignment="1" applyProtection="1">
      <alignment horizontal="left" vertical="center"/>
      <protection hidden="1"/>
    </xf>
    <xf numFmtId="177" fontId="54" fillId="15" borderId="9" xfId="0" applyNumberFormat="1" applyFont="1" applyFill="1" applyBorder="1" applyAlignment="1" applyProtection="1">
      <alignment horizontal="center" vertical="center"/>
      <protection hidden="1"/>
    </xf>
    <xf numFmtId="177" fontId="54" fillId="15" borderId="14" xfId="0" applyNumberFormat="1" applyFont="1" applyFill="1" applyBorder="1" applyAlignment="1" applyProtection="1">
      <alignment horizontal="center" vertical="center"/>
      <protection hidden="1"/>
    </xf>
    <xf numFmtId="177" fontId="54" fillId="15" borderId="4" xfId="0" applyNumberFormat="1" applyFont="1" applyFill="1" applyBorder="1" applyAlignment="1" applyProtection="1">
      <alignment horizontal="center" vertical="center"/>
      <protection hidden="1"/>
    </xf>
    <xf numFmtId="177" fontId="39" fillId="0" borderId="14" xfId="0" applyNumberFormat="1" applyFont="1" applyBorder="1"/>
    <xf numFmtId="177" fontId="39" fillId="0" borderId="4" xfId="0" applyNumberFormat="1" applyFont="1" applyBorder="1"/>
    <xf numFmtId="0" fontId="39" fillId="15" borderId="9" xfId="0" applyFont="1" applyFill="1" applyBorder="1" applyAlignment="1" applyProtection="1">
      <alignment horizontal="center" vertical="center"/>
      <protection hidden="1"/>
    </xf>
    <xf numFmtId="0" fontId="39" fillId="15" borderId="14" xfId="0" applyFont="1" applyFill="1" applyBorder="1" applyAlignment="1" applyProtection="1">
      <alignment horizontal="center" vertical="center"/>
      <protection hidden="1"/>
    </xf>
    <xf numFmtId="0" fontId="39" fillId="15" borderId="4" xfId="0" applyFont="1" applyFill="1" applyBorder="1" applyAlignment="1" applyProtection="1">
      <alignment horizontal="center" vertical="center"/>
      <protection hidden="1"/>
    </xf>
    <xf numFmtId="1" fontId="39" fillId="4" borderId="9" xfId="0" applyNumberFormat="1" applyFont="1" applyFill="1" applyBorder="1" applyAlignment="1" applyProtection="1">
      <alignment horizontal="center" vertical="center"/>
      <protection hidden="1"/>
    </xf>
    <xf numFmtId="1" fontId="39" fillId="4" borderId="14" xfId="0" applyNumberFormat="1" applyFont="1" applyFill="1" applyBorder="1" applyAlignment="1" applyProtection="1">
      <alignment horizontal="center" vertical="center"/>
      <protection hidden="1"/>
    </xf>
    <xf numFmtId="1" fontId="39" fillId="4" borderId="4" xfId="0" applyNumberFormat="1" applyFont="1" applyFill="1" applyBorder="1" applyAlignment="1" applyProtection="1">
      <alignment horizontal="center" vertical="center"/>
      <protection hidden="1"/>
    </xf>
    <xf numFmtId="0" fontId="39" fillId="5" borderId="8" xfId="0" applyFont="1" applyFill="1" applyBorder="1" applyAlignment="1" applyProtection="1">
      <alignment horizontal="center" vertical="center"/>
      <protection hidden="1"/>
    </xf>
    <xf numFmtId="0" fontId="39" fillId="5" borderId="7" xfId="0" applyFont="1" applyFill="1" applyBorder="1" applyAlignment="1" applyProtection="1">
      <alignment horizontal="center" vertical="center"/>
      <protection hidden="1"/>
    </xf>
    <xf numFmtId="0" fontId="39" fillId="5" borderId="2" xfId="0" applyFont="1" applyFill="1" applyBorder="1" applyAlignment="1" applyProtection="1">
      <alignment horizontal="center" vertical="center"/>
      <protection hidden="1"/>
    </xf>
    <xf numFmtId="0" fontId="39" fillId="5" borderId="12" xfId="0" applyFont="1" applyFill="1" applyBorder="1" applyAlignment="1" applyProtection="1">
      <alignment horizontal="center" vertical="center"/>
      <protection hidden="1"/>
    </xf>
    <xf numFmtId="0" fontId="39" fillId="5" borderId="3" xfId="0" applyFont="1" applyFill="1" applyBorder="1" applyAlignment="1" applyProtection="1">
      <alignment horizontal="center" vertical="center"/>
      <protection hidden="1"/>
    </xf>
    <xf numFmtId="0" fontId="39" fillId="5" borderId="1" xfId="0" applyFont="1" applyFill="1" applyBorder="1" applyAlignment="1" applyProtection="1">
      <alignment horizontal="center"/>
      <protection hidden="1"/>
    </xf>
    <xf numFmtId="0" fontId="43" fillId="5" borderId="1" xfId="0" applyFont="1" applyFill="1" applyBorder="1" applyAlignment="1" applyProtection="1">
      <alignment horizontal="center" vertical="center"/>
      <protection hidden="1"/>
    </xf>
    <xf numFmtId="0" fontId="39" fillId="5" borderId="1" xfId="0" applyFont="1" applyFill="1" applyBorder="1" applyAlignment="1" applyProtection="1">
      <alignment horizontal="center" vertical="center"/>
      <protection hidden="1"/>
    </xf>
    <xf numFmtId="0" fontId="39" fillId="0" borderId="0" xfId="0" applyFont="1" applyFill="1" applyAlignment="1" applyProtection="1">
      <alignment horizontal="left"/>
      <protection hidden="1"/>
    </xf>
    <xf numFmtId="0" fontId="39" fillId="0" borderId="0" xfId="0" applyFont="1" applyFill="1" applyAlignment="1" applyProtection="1">
      <alignment horizontal="left" vertical="center"/>
      <protection hidden="1"/>
    </xf>
    <xf numFmtId="0" fontId="39" fillId="0" borderId="4" xfId="0" applyFont="1" applyBorder="1"/>
    <xf numFmtId="0" fontId="39" fillId="13" borderId="0" xfId="0" applyFont="1" applyFill="1" applyAlignment="1" applyProtection="1">
      <alignment horizontal="center" wrapText="1"/>
      <protection hidden="1"/>
    </xf>
    <xf numFmtId="0" fontId="43" fillId="14" borderId="1" xfId="0" applyFont="1" applyFill="1" applyBorder="1" applyAlignment="1" applyProtection="1">
      <alignment horizontal="center" vertical="center"/>
      <protection hidden="1"/>
    </xf>
    <xf numFmtId="0" fontId="39" fillId="14" borderId="1" xfId="0" applyFont="1" applyFill="1" applyBorder="1" applyAlignment="1" applyProtection="1">
      <alignment horizontal="center" wrapText="1"/>
      <protection hidden="1"/>
    </xf>
    <xf numFmtId="0" fontId="39" fillId="14" borderId="1" xfId="0" applyFont="1" applyFill="1" applyBorder="1" applyAlignment="1" applyProtection="1">
      <alignment horizontal="center"/>
      <protection hidden="1"/>
    </xf>
    <xf numFmtId="0" fontId="39" fillId="14" borderId="9" xfId="0" applyFont="1" applyFill="1" applyBorder="1" applyAlignment="1" applyProtection="1">
      <alignment horizontal="center"/>
      <protection hidden="1"/>
    </xf>
    <xf numFmtId="0" fontId="39" fillId="14" borderId="14" xfId="0" applyFont="1" applyFill="1" applyBorder="1" applyAlignment="1" applyProtection="1">
      <alignment horizontal="center"/>
      <protection hidden="1"/>
    </xf>
    <xf numFmtId="0" fontId="39" fillId="14" borderId="4" xfId="0" applyFont="1" applyFill="1" applyBorder="1" applyAlignment="1" applyProtection="1">
      <alignment horizontal="center"/>
      <protection hidden="1"/>
    </xf>
    <xf numFmtId="0" fontId="39" fillId="14" borderId="9" xfId="0" applyFont="1" applyFill="1" applyBorder="1" applyAlignment="1" applyProtection="1">
      <alignment horizontal="center" wrapText="1"/>
      <protection hidden="1"/>
    </xf>
    <xf numFmtId="0" fontId="39" fillId="14" borderId="14" xfId="0" applyFont="1" applyFill="1" applyBorder="1" applyAlignment="1" applyProtection="1">
      <alignment horizontal="center" wrapText="1"/>
      <protection hidden="1"/>
    </xf>
    <xf numFmtId="0" fontId="39" fillId="14" borderId="4" xfId="0" applyFont="1" applyFill="1" applyBorder="1" applyAlignment="1" applyProtection="1">
      <alignment horizontal="center" wrapText="1"/>
      <protection hidden="1"/>
    </xf>
    <xf numFmtId="0" fontId="78" fillId="6" borderId="8" xfId="0" applyFont="1" applyFill="1" applyBorder="1" applyAlignment="1" applyProtection="1">
      <alignment horizontal="center" vertical="center"/>
      <protection hidden="1"/>
    </xf>
    <xf numFmtId="0" fontId="78" fillId="6" borderId="2" xfId="0" applyFont="1" applyFill="1" applyBorder="1" applyAlignment="1" applyProtection="1">
      <alignment horizontal="center" vertical="center"/>
      <protection hidden="1"/>
    </xf>
    <xf numFmtId="0" fontId="28" fillId="6" borderId="8" xfId="0" applyFont="1" applyFill="1" applyBorder="1" applyAlignment="1" applyProtection="1">
      <alignment horizontal="center" vertical="center"/>
      <protection hidden="1"/>
    </xf>
    <xf numFmtId="0" fontId="28" fillId="6" borderId="7" xfId="0" applyFont="1" applyFill="1" applyBorder="1" applyAlignment="1" applyProtection="1">
      <alignment horizontal="center" vertical="center"/>
      <protection hidden="1"/>
    </xf>
    <xf numFmtId="0" fontId="28" fillId="6" borderId="2" xfId="0" applyFont="1" applyFill="1" applyBorder="1" applyAlignment="1" applyProtection="1">
      <alignment horizontal="center" vertical="center"/>
      <protection hidden="1"/>
    </xf>
    <xf numFmtId="0" fontId="78" fillId="6" borderId="7" xfId="0" applyFont="1" applyFill="1" applyBorder="1" applyAlignment="1" applyProtection="1">
      <alignment horizontal="center" vertical="center"/>
      <protection hidden="1"/>
    </xf>
    <xf numFmtId="166" fontId="28" fillId="25" borderId="9" xfId="2" applyNumberFormat="1" applyFont="1" applyFill="1" applyBorder="1" applyAlignment="1" applyProtection="1">
      <alignment horizontal="center" vertical="center" wrapText="1"/>
      <protection hidden="1"/>
    </xf>
    <xf numFmtId="164" fontId="28" fillId="25" borderId="14" xfId="2" applyFont="1" applyFill="1" applyBorder="1" applyAlignment="1" applyProtection="1">
      <alignment horizontal="center" vertical="center" wrapText="1"/>
      <protection hidden="1"/>
    </xf>
    <xf numFmtId="164" fontId="28" fillId="25" borderId="4" xfId="2" applyFont="1" applyFill="1" applyBorder="1" applyAlignment="1" applyProtection="1">
      <alignment horizontal="center" vertical="center" wrapText="1"/>
      <protection hidden="1"/>
    </xf>
    <xf numFmtId="0" fontId="77" fillId="25" borderId="8" xfId="0" applyFont="1" applyFill="1" applyBorder="1" applyAlignment="1" applyProtection="1">
      <alignment horizontal="center" vertical="center" wrapText="1"/>
      <protection hidden="1"/>
    </xf>
    <xf numFmtId="0" fontId="77" fillId="25" borderId="7" xfId="0" applyFont="1" applyFill="1" applyBorder="1" applyAlignment="1" applyProtection="1">
      <alignment horizontal="center" vertical="center" wrapText="1"/>
      <protection hidden="1"/>
    </xf>
    <xf numFmtId="0" fontId="77" fillId="25" borderId="2" xfId="0" applyFont="1" applyFill="1" applyBorder="1" applyAlignment="1" applyProtection="1">
      <alignment horizontal="center" vertical="center" wrapText="1"/>
      <protection hidden="1"/>
    </xf>
    <xf numFmtId="0" fontId="76" fillId="25" borderId="9" xfId="0" applyNumberFormat="1" applyFont="1" applyFill="1" applyBorder="1" applyAlignment="1" applyProtection="1">
      <alignment horizontal="center" vertical="center" wrapText="1"/>
      <protection hidden="1"/>
    </xf>
    <xf numFmtId="0" fontId="76" fillId="25" borderId="4" xfId="0" applyNumberFormat="1" applyFont="1" applyFill="1" applyBorder="1" applyAlignment="1" applyProtection="1">
      <alignment horizontal="center" vertical="center" wrapText="1"/>
      <protection hidden="1"/>
    </xf>
    <xf numFmtId="0" fontId="41" fillId="10" borderId="9" xfId="0" applyNumberFormat="1" applyFont="1" applyFill="1" applyBorder="1" applyAlignment="1" applyProtection="1">
      <alignment horizontal="center" vertical="center" wrapText="1"/>
      <protection hidden="1"/>
    </xf>
    <xf numFmtId="0" fontId="41" fillId="10" borderId="4" xfId="0" applyNumberFormat="1" applyFont="1" applyFill="1" applyBorder="1" applyAlignment="1" applyProtection="1">
      <alignment horizontal="center" vertical="center" wrapText="1"/>
      <protection hidden="1"/>
    </xf>
    <xf numFmtId="0" fontId="41" fillId="8" borderId="2" xfId="8" applyFont="1" applyFill="1" applyBorder="1" applyAlignment="1" applyProtection="1">
      <alignment horizontal="left" vertical="center" shrinkToFit="1"/>
    </xf>
    <xf numFmtId="0" fontId="41" fillId="8" borderId="1" xfId="8" applyFont="1" applyFill="1" applyBorder="1" applyAlignment="1" applyProtection="1">
      <alignment horizontal="left" vertical="center" shrinkToFit="1"/>
    </xf>
    <xf numFmtId="0" fontId="59" fillId="10" borderId="4" xfId="8" applyFont="1" applyFill="1" applyBorder="1" applyAlignment="1" applyProtection="1">
      <alignment horizontal="center" vertical="center" wrapText="1"/>
    </xf>
    <xf numFmtId="0" fontId="61" fillId="10" borderId="4" xfId="8" applyFont="1" applyFill="1" applyBorder="1" applyAlignment="1" applyProtection="1">
      <alignment horizontal="center" vertical="center" wrapText="1"/>
    </xf>
    <xf numFmtId="0" fontId="61" fillId="10" borderId="8" xfId="8" applyFont="1" applyFill="1" applyBorder="1" applyAlignment="1">
      <alignment horizontal="right" vertical="center" wrapText="1"/>
    </xf>
    <xf numFmtId="0" fontId="61" fillId="10" borderId="7" xfId="8" applyFont="1" applyFill="1" applyBorder="1" applyAlignment="1">
      <alignment horizontal="right" vertical="center" wrapText="1"/>
    </xf>
    <xf numFmtId="0" fontId="61" fillId="10" borderId="2" xfId="8" applyFont="1" applyFill="1" applyBorder="1" applyAlignment="1">
      <alignment horizontal="right" vertical="center" wrapText="1"/>
    </xf>
    <xf numFmtId="0" fontId="41" fillId="8" borderId="7" xfId="8" applyFont="1" applyFill="1" applyBorder="1" applyAlignment="1" applyProtection="1">
      <alignment horizontal="left" vertical="center" shrinkToFit="1"/>
    </xf>
    <xf numFmtId="0" fontId="40" fillId="10" borderId="7" xfId="8" applyFont="1" applyFill="1" applyBorder="1" applyAlignment="1" applyProtection="1">
      <alignment horizontal="center" vertical="center" wrapText="1"/>
    </xf>
    <xf numFmtId="0" fontId="40" fillId="10" borderId="2" xfId="8" applyFont="1" applyFill="1" applyBorder="1" applyAlignment="1" applyProtection="1">
      <alignment horizontal="center" vertical="center" wrapText="1"/>
    </xf>
    <xf numFmtId="0" fontId="28" fillId="25" borderId="12" xfId="8" applyFont="1" applyFill="1" applyBorder="1" applyAlignment="1" applyProtection="1">
      <alignment horizontal="center" vertical="center"/>
    </xf>
    <xf numFmtId="0" fontId="28" fillId="25" borderId="10" xfId="8" applyFont="1" applyFill="1" applyBorder="1" applyAlignment="1" applyProtection="1">
      <alignment horizontal="center" vertical="center"/>
    </xf>
    <xf numFmtId="0" fontId="28" fillId="25" borderId="3" xfId="8" applyFont="1" applyFill="1" applyBorder="1" applyAlignment="1" applyProtection="1">
      <alignment horizontal="center" vertical="center"/>
    </xf>
    <xf numFmtId="0" fontId="28" fillId="6" borderId="7" xfId="0" applyFont="1" applyFill="1" applyBorder="1" applyAlignment="1" applyProtection="1">
      <alignment horizontal="right" vertical="center"/>
    </xf>
    <xf numFmtId="0" fontId="41" fillId="10" borderId="2" xfId="8" applyFont="1" applyFill="1" applyBorder="1" applyAlignment="1" applyProtection="1">
      <alignment horizontal="left" vertical="center" shrinkToFit="1"/>
      <protection locked="0"/>
    </xf>
    <xf numFmtId="0" fontId="41" fillId="10" borderId="1" xfId="8" applyFont="1" applyFill="1" applyBorder="1" applyAlignment="1" applyProtection="1">
      <alignment horizontal="left" vertical="center" shrinkToFit="1"/>
      <protection locked="0"/>
    </xf>
    <xf numFmtId="0" fontId="28" fillId="6" borderId="8" xfId="8" applyFont="1" applyFill="1" applyBorder="1" applyAlignment="1">
      <alignment horizontal="right" vertical="center" wrapText="1"/>
    </xf>
    <xf numFmtId="0" fontId="28" fillId="6" borderId="7" xfId="8" applyFont="1" applyFill="1" applyBorder="1" applyAlignment="1">
      <alignment horizontal="right" vertical="center" wrapText="1"/>
    </xf>
    <xf numFmtId="0" fontId="28" fillId="6" borderId="2" xfId="8" applyFont="1" applyFill="1" applyBorder="1" applyAlignment="1">
      <alignment horizontal="right" vertical="center" wrapText="1"/>
    </xf>
    <xf numFmtId="0" fontId="83" fillId="6" borderId="1" xfId="0" applyFont="1" applyFill="1" applyBorder="1" applyAlignment="1" applyProtection="1">
      <alignment horizontal="left" vertical="center"/>
    </xf>
    <xf numFmtId="0" fontId="28" fillId="18" borderId="8" xfId="8" applyFont="1" applyFill="1" applyBorder="1" applyAlignment="1" applyProtection="1">
      <alignment horizontal="center" vertical="center"/>
    </xf>
    <xf numFmtId="0" fontId="28" fillId="18" borderId="7" xfId="8" applyFont="1" applyFill="1" applyBorder="1" applyAlignment="1" applyProtection="1">
      <alignment horizontal="center" vertical="center"/>
    </xf>
    <xf numFmtId="0" fontId="28" fillId="25" borderId="11" xfId="8" applyFont="1" applyFill="1" applyBorder="1" applyAlignment="1" applyProtection="1">
      <alignment horizontal="center" vertical="center"/>
    </xf>
    <xf numFmtId="0" fontId="28" fillId="25" borderId="13" xfId="8" applyFont="1" applyFill="1" applyBorder="1" applyAlignment="1" applyProtection="1">
      <alignment horizontal="center" vertical="center"/>
    </xf>
    <xf numFmtId="0" fontId="28" fillId="25" borderId="6" xfId="8" applyFont="1" applyFill="1" applyBorder="1" applyAlignment="1" applyProtection="1">
      <alignment horizontal="center" vertical="center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40" fillId="21" borderId="8" xfId="8" applyFont="1" applyFill="1" applyBorder="1" applyAlignment="1" applyProtection="1">
      <alignment horizontal="center" vertical="center"/>
    </xf>
    <xf numFmtId="0" fontId="40" fillId="21" borderId="7" xfId="8" applyFont="1" applyFill="1" applyBorder="1" applyAlignment="1" applyProtection="1">
      <alignment horizontal="center" vertical="center"/>
    </xf>
    <xf numFmtId="0" fontId="40" fillId="21" borderId="2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59" fillId="10" borderId="8" xfId="8" applyFont="1" applyFill="1" applyBorder="1" applyAlignment="1" applyProtection="1">
      <alignment horizontal="center" vertical="center" wrapText="1"/>
    </xf>
    <xf numFmtId="0" fontId="59" fillId="10" borderId="7" xfId="8" applyFont="1" applyFill="1" applyBorder="1" applyAlignment="1" applyProtection="1">
      <alignment horizontal="center" vertical="center" wrapText="1"/>
    </xf>
    <xf numFmtId="0" fontId="59" fillId="10" borderId="2" xfId="8" applyFont="1" applyFill="1" applyBorder="1" applyAlignment="1" applyProtection="1">
      <alignment horizontal="center" vertical="center" wrapText="1"/>
    </xf>
    <xf numFmtId="0" fontId="41" fillId="8" borderId="7" xfId="8" applyFont="1" applyFill="1" applyBorder="1" applyAlignment="1" applyProtection="1">
      <alignment horizontal="left" vertical="center" wrapText="1"/>
    </xf>
    <xf numFmtId="0" fontId="41" fillId="8" borderId="2" xfId="8" applyFont="1" applyFill="1" applyBorder="1" applyAlignment="1" applyProtection="1">
      <alignment horizontal="left" vertical="center" wrapText="1"/>
    </xf>
    <xf numFmtId="0" fontId="41" fillId="10" borderId="7" xfId="8" applyFont="1" applyFill="1" applyBorder="1" applyAlignment="1" applyProtection="1">
      <alignment horizontal="left" vertical="center" wrapText="1"/>
    </xf>
    <xf numFmtId="0" fontId="41" fillId="10" borderId="2" xfId="8" applyFont="1" applyFill="1" applyBorder="1" applyAlignment="1" applyProtection="1">
      <alignment horizontal="left" vertical="center" wrapText="1"/>
    </xf>
    <xf numFmtId="0" fontId="41" fillId="10" borderId="2" xfId="8" applyFont="1" applyFill="1" applyBorder="1" applyAlignment="1" applyProtection="1">
      <alignment horizontal="left" vertical="center" shrinkToFit="1"/>
    </xf>
    <xf numFmtId="0" fontId="41" fillId="10" borderId="1" xfId="8" applyFont="1" applyFill="1" applyBorder="1" applyAlignment="1" applyProtection="1">
      <alignment horizontal="left" vertical="center" shrinkToFit="1"/>
    </xf>
    <xf numFmtId="0" fontId="41" fillId="10" borderId="7" xfId="8" applyNumberFormat="1" applyFont="1" applyFill="1" applyBorder="1" applyAlignment="1" applyProtection="1">
      <alignment horizontal="left" wrapText="1"/>
    </xf>
    <xf numFmtId="0" fontId="41" fillId="10" borderId="2" xfId="8" applyNumberFormat="1" applyFont="1" applyFill="1" applyBorder="1" applyAlignment="1" applyProtection="1">
      <alignment horizontal="left" wrapText="1"/>
    </xf>
    <xf numFmtId="0" fontId="28" fillId="18" borderId="2" xfId="8" applyFont="1" applyFill="1" applyBorder="1" applyAlignment="1" applyProtection="1">
      <alignment horizontal="center" vertical="center"/>
    </xf>
    <xf numFmtId="0" fontId="40" fillId="21" borderId="7" xfId="8" applyFont="1" applyFill="1" applyBorder="1" applyAlignment="1" applyProtection="1">
      <alignment horizontal="right"/>
    </xf>
    <xf numFmtId="0" fontId="40" fillId="21" borderId="2" xfId="8" applyFont="1" applyFill="1" applyBorder="1" applyAlignment="1" applyProtection="1">
      <alignment horizontal="right"/>
    </xf>
    <xf numFmtId="0" fontId="28" fillId="6" borderId="7" xfId="8" applyFont="1" applyFill="1" applyBorder="1" applyAlignment="1" applyProtection="1">
      <alignment horizontal="right"/>
    </xf>
    <xf numFmtId="0" fontId="28" fillId="6" borderId="2" xfId="8" applyFont="1" applyFill="1" applyBorder="1" applyAlignment="1" applyProtection="1">
      <alignment horizontal="right"/>
    </xf>
    <xf numFmtId="0" fontId="41" fillId="10" borderId="7" xfId="8" applyFont="1" applyFill="1" applyBorder="1" applyAlignment="1" applyProtection="1">
      <alignment horizontal="right" vertical="center" wrapText="1"/>
    </xf>
    <xf numFmtId="0" fontId="41" fillId="10" borderId="2" xfId="8" applyFont="1" applyFill="1" applyBorder="1" applyAlignment="1" applyProtection="1">
      <alignment horizontal="right" vertical="center" wrapText="1"/>
    </xf>
    <xf numFmtId="0" fontId="40" fillId="5" borderId="7" xfId="8" applyFont="1" applyFill="1" applyBorder="1" applyAlignment="1" applyProtection="1">
      <alignment horizontal="right"/>
    </xf>
    <xf numFmtId="0" fontId="40" fillId="5" borderId="2" xfId="8" applyFont="1" applyFill="1" applyBorder="1" applyAlignment="1" applyProtection="1">
      <alignment horizontal="right"/>
    </xf>
    <xf numFmtId="0" fontId="17" fillId="10" borderId="8" xfId="8" applyFont="1" applyFill="1" applyBorder="1" applyAlignment="1">
      <alignment horizontal="center"/>
    </xf>
    <xf numFmtId="0" fontId="17" fillId="10" borderId="2" xfId="8" applyFont="1" applyFill="1" applyBorder="1" applyAlignment="1">
      <alignment horizontal="center"/>
    </xf>
    <xf numFmtId="0" fontId="28" fillId="6" borderId="8" xfId="8" applyFont="1" applyFill="1" applyBorder="1" applyAlignment="1" applyProtection="1">
      <alignment horizontal="right" vertical="center"/>
    </xf>
    <xf numFmtId="0" fontId="28" fillId="6" borderId="7" xfId="8" applyFont="1" applyFill="1" applyBorder="1" applyAlignment="1" applyProtection="1">
      <alignment horizontal="right" vertical="center"/>
    </xf>
    <xf numFmtId="0" fontId="28" fillId="6" borderId="2" xfId="8" applyFont="1" applyFill="1" applyBorder="1" applyAlignment="1" applyProtection="1">
      <alignment horizontal="right" vertical="center"/>
    </xf>
    <xf numFmtId="0" fontId="28" fillId="18" borderId="13" xfId="8" applyFont="1" applyFill="1" applyBorder="1" applyAlignment="1">
      <alignment horizontal="center" vertical="center"/>
    </xf>
    <xf numFmtId="0" fontId="28" fillId="6" borderId="8" xfId="8" applyFont="1" applyFill="1" applyBorder="1" applyAlignment="1">
      <alignment horizontal="center" vertical="center"/>
    </xf>
    <xf numFmtId="0" fontId="28" fillId="6" borderId="7" xfId="8" applyFont="1" applyFill="1" applyBorder="1" applyAlignment="1">
      <alignment horizontal="center" vertical="center"/>
    </xf>
    <xf numFmtId="0" fontId="19" fillId="10" borderId="10" xfId="8" applyFill="1" applyBorder="1" applyAlignment="1">
      <alignment horizontal="left" vertical="center"/>
    </xf>
    <xf numFmtId="0" fontId="19" fillId="10" borderId="13" xfId="8" applyFill="1" applyBorder="1" applyAlignment="1">
      <alignment horizontal="left" vertical="center"/>
    </xf>
    <xf numFmtId="0" fontId="19" fillId="10" borderId="12" xfId="8" applyFill="1" applyBorder="1" applyAlignment="1">
      <alignment horizontal="center" vertical="center"/>
    </xf>
    <xf numFmtId="0" fontId="19" fillId="10" borderId="15" xfId="8" applyFill="1" applyBorder="1" applyAlignment="1">
      <alignment horizontal="center" vertical="center"/>
    </xf>
    <xf numFmtId="0" fontId="19" fillId="10" borderId="11" xfId="8" applyFill="1" applyBorder="1" applyAlignment="1">
      <alignment horizontal="center" vertical="center"/>
    </xf>
    <xf numFmtId="0" fontId="28" fillId="17" borderId="1" xfId="8" applyFont="1" applyFill="1" applyBorder="1" applyAlignment="1">
      <alignment horizontal="center" vertical="center"/>
    </xf>
    <xf numFmtId="0" fontId="28" fillId="6" borderId="1" xfId="8" applyFont="1" applyFill="1" applyBorder="1" applyAlignment="1">
      <alignment horizontal="center" vertical="center"/>
    </xf>
    <xf numFmtId="0" fontId="28" fillId="6" borderId="2" xfId="8" applyFont="1" applyFill="1" applyBorder="1" applyAlignment="1">
      <alignment horizontal="center" vertical="center"/>
    </xf>
    <xf numFmtId="0" fontId="41" fillId="10" borderId="7" xfId="8" applyFont="1" applyFill="1" applyBorder="1" applyAlignment="1" applyProtection="1">
      <alignment horizontal="left" vertical="center" shrinkToFit="1"/>
    </xf>
    <xf numFmtId="0" fontId="28" fillId="18" borderId="8" xfId="8" applyFont="1" applyFill="1" applyBorder="1" applyAlignment="1">
      <alignment horizontal="center" vertical="center"/>
    </xf>
    <xf numFmtId="0" fontId="28" fillId="18" borderId="7" xfId="8" applyFont="1" applyFill="1" applyBorder="1" applyAlignment="1">
      <alignment horizontal="center" vertical="center"/>
    </xf>
    <xf numFmtId="0" fontId="28" fillId="18" borderId="2" xfId="8" applyFont="1" applyFill="1" applyBorder="1" applyAlignment="1">
      <alignment horizontal="center" vertical="center"/>
    </xf>
    <xf numFmtId="0" fontId="41" fillId="10" borderId="7" xfId="8" applyFont="1" applyFill="1" applyBorder="1" applyAlignment="1" applyProtection="1">
      <alignment horizontal="left" vertical="center"/>
      <protection hidden="1"/>
    </xf>
    <xf numFmtId="0" fontId="28" fillId="6" borderId="1" xfId="8" applyFont="1" applyFill="1" applyBorder="1" applyAlignment="1" applyProtection="1">
      <alignment horizontal="center" vertical="center"/>
      <protection hidden="1"/>
    </xf>
    <xf numFmtId="0" fontId="28" fillId="6" borderId="1" xfId="8" applyFont="1" applyFill="1" applyBorder="1" applyAlignment="1" applyProtection="1">
      <alignment horizontal="center" vertical="center" wrapText="1"/>
      <protection hidden="1"/>
    </xf>
    <xf numFmtId="0" fontId="41" fillId="8" borderId="7" xfId="8" applyFont="1" applyFill="1" applyBorder="1" applyAlignment="1" applyProtection="1">
      <alignment horizontal="left" vertical="center"/>
      <protection locked="0"/>
    </xf>
    <xf numFmtId="0" fontId="41" fillId="8" borderId="2" xfId="8" applyFont="1" applyFill="1" applyBorder="1" applyAlignment="1" applyProtection="1">
      <alignment horizontal="left" vertical="center"/>
      <protection locked="0"/>
    </xf>
    <xf numFmtId="0" fontId="61" fillId="10" borderId="7" xfId="8" applyFont="1" applyFill="1" applyBorder="1" applyAlignment="1" applyProtection="1">
      <alignment horizontal="left" vertical="center" wrapText="1"/>
      <protection hidden="1"/>
    </xf>
    <xf numFmtId="0" fontId="40" fillId="10" borderId="8" xfId="8" applyFont="1" applyFill="1" applyBorder="1" applyAlignment="1" applyProtection="1">
      <alignment horizontal="center" vertical="center"/>
      <protection hidden="1"/>
    </xf>
    <xf numFmtId="0" fontId="19" fillId="10" borderId="2" xfId="8" applyFont="1" applyFill="1" applyBorder="1" applyAlignment="1" applyProtection="1">
      <alignment vertical="center"/>
      <protection hidden="1"/>
    </xf>
    <xf numFmtId="0" fontId="41" fillId="8" borderId="8" xfId="8" applyFont="1" applyFill="1" applyBorder="1" applyAlignment="1" applyProtection="1">
      <alignment horizontal="left" vertical="center"/>
      <protection locked="0"/>
    </xf>
    <xf numFmtId="0" fontId="28" fillId="23" borderId="12" xfId="8" applyFont="1" applyFill="1" applyBorder="1" applyAlignment="1" applyProtection="1">
      <alignment horizontal="center" vertical="center"/>
      <protection hidden="1"/>
    </xf>
    <xf numFmtId="0" fontId="28" fillId="23" borderId="3" xfId="8" applyFont="1" applyFill="1" applyBorder="1" applyAlignment="1" applyProtection="1">
      <alignment horizontal="center" vertical="center"/>
      <protection hidden="1"/>
    </xf>
    <xf numFmtId="0" fontId="28" fillId="23" borderId="11" xfId="8" applyFont="1" applyFill="1" applyBorder="1" applyAlignment="1" applyProtection="1">
      <alignment horizontal="center" vertical="center"/>
      <protection hidden="1"/>
    </xf>
    <xf numFmtId="0" fontId="28" fillId="23" borderId="6" xfId="8" applyFont="1" applyFill="1" applyBorder="1" applyAlignment="1" applyProtection="1">
      <alignment horizontal="center" vertical="center"/>
      <protection hidden="1"/>
    </xf>
    <xf numFmtId="0" fontId="29" fillId="28" borderId="1" xfId="8" applyFont="1" applyFill="1" applyBorder="1" applyAlignment="1" applyProtection="1">
      <alignment horizontal="center" vertical="center"/>
      <protection hidden="1"/>
    </xf>
    <xf numFmtId="0" fontId="19" fillId="10" borderId="3" xfId="8" applyFill="1" applyBorder="1" applyAlignment="1">
      <alignment horizontal="right" vertical="center"/>
    </xf>
    <xf numFmtId="0" fontId="19" fillId="10" borderId="6" xfId="8" applyFill="1" applyBorder="1" applyAlignment="1">
      <alignment horizontal="right" vertical="center"/>
    </xf>
    <xf numFmtId="0" fontId="69" fillId="10" borderId="9" xfId="8" applyFont="1" applyFill="1" applyBorder="1" applyAlignment="1" applyProtection="1">
      <alignment horizontal="right" vertical="center"/>
      <protection hidden="1"/>
    </xf>
    <xf numFmtId="0" fontId="69" fillId="10" borderId="4" xfId="8" applyFont="1" applyFill="1" applyBorder="1" applyAlignment="1" applyProtection="1">
      <alignment horizontal="right" vertical="center"/>
      <protection hidden="1"/>
    </xf>
    <xf numFmtId="170" fontId="29" fillId="5" borderId="9" xfId="8" applyNumberFormat="1" applyFont="1" applyFill="1" applyBorder="1" applyAlignment="1">
      <alignment horizontal="right" vertical="center"/>
    </xf>
    <xf numFmtId="170" fontId="29" fillId="5" borderId="4" xfId="8" applyNumberFormat="1" applyFont="1" applyFill="1" applyBorder="1" applyAlignment="1">
      <alignment horizontal="right" vertical="center"/>
    </xf>
    <xf numFmtId="170" fontId="29" fillId="5" borderId="9" xfId="8" applyNumberFormat="1" applyFont="1" applyFill="1" applyBorder="1" applyAlignment="1">
      <alignment vertical="center"/>
    </xf>
    <xf numFmtId="170" fontId="29" fillId="5" borderId="4" xfId="8" applyNumberFormat="1" applyFont="1" applyFill="1" applyBorder="1" applyAlignment="1">
      <alignment vertical="center"/>
    </xf>
    <xf numFmtId="0" fontId="28" fillId="17" borderId="8" xfId="8" applyFont="1" applyFill="1" applyBorder="1" applyAlignment="1">
      <alignment horizontal="center" vertical="center"/>
    </xf>
    <xf numFmtId="0" fontId="28" fillId="17" borderId="7" xfId="8" applyFont="1" applyFill="1" applyBorder="1" applyAlignment="1">
      <alignment horizontal="center" vertical="center"/>
    </xf>
    <xf numFmtId="0" fontId="28" fillId="17" borderId="2" xfId="8" applyFont="1" applyFill="1" applyBorder="1" applyAlignment="1">
      <alignment horizontal="center" vertical="center"/>
    </xf>
    <xf numFmtId="0" fontId="40" fillId="10" borderId="7" xfId="8" applyFont="1" applyFill="1" applyBorder="1" applyAlignment="1" applyProtection="1">
      <alignment horizontal="right" vertical="center" wrapText="1"/>
    </xf>
    <xf numFmtId="0" fontId="40" fillId="10" borderId="2" xfId="8" applyFont="1" applyFill="1" applyBorder="1" applyAlignment="1" applyProtection="1">
      <alignment horizontal="right" vertical="center" wrapText="1"/>
    </xf>
    <xf numFmtId="0" fontId="40" fillId="10" borderId="7" xfId="8" applyFont="1" applyFill="1" applyBorder="1" applyAlignment="1" applyProtection="1">
      <alignment horizontal="right"/>
    </xf>
    <xf numFmtId="0" fontId="40" fillId="10" borderId="2" xfId="8" applyFont="1" applyFill="1" applyBorder="1" applyAlignment="1" applyProtection="1">
      <alignment horizontal="right"/>
    </xf>
    <xf numFmtId="0" fontId="63" fillId="10" borderId="9" xfId="8" applyFont="1" applyFill="1" applyBorder="1" applyAlignment="1">
      <alignment horizontal="center" vertical="center"/>
    </xf>
    <xf numFmtId="0" fontId="63" fillId="10" borderId="4" xfId="8" applyFont="1" applyFill="1" applyBorder="1" applyAlignment="1">
      <alignment horizontal="center" vertical="center"/>
    </xf>
    <xf numFmtId="0" fontId="28" fillId="18" borderId="1" xfId="8" applyFont="1" applyFill="1" applyBorder="1" applyAlignment="1">
      <alignment horizontal="center" vertical="center"/>
    </xf>
    <xf numFmtId="0" fontId="28" fillId="27" borderId="8" xfId="8" applyFont="1" applyFill="1" applyBorder="1" applyAlignment="1">
      <alignment horizontal="center" vertical="center"/>
    </xf>
    <xf numFmtId="0" fontId="28" fillId="27" borderId="7" xfId="8" applyFont="1" applyFill="1" applyBorder="1" applyAlignment="1">
      <alignment horizontal="center" vertical="center"/>
    </xf>
    <xf numFmtId="0" fontId="28" fillId="27" borderId="2" xfId="8" applyFont="1" applyFill="1" applyBorder="1" applyAlignment="1">
      <alignment horizontal="center" vertical="center"/>
    </xf>
    <xf numFmtId="0" fontId="19" fillId="4" borderId="12" xfId="8" applyFill="1" applyBorder="1" applyAlignment="1">
      <alignment horizontal="center" vertical="center"/>
    </xf>
    <xf numFmtId="0" fontId="19" fillId="4" borderId="11" xfId="8" applyFill="1" applyBorder="1" applyAlignment="1">
      <alignment horizontal="center" vertical="center"/>
    </xf>
    <xf numFmtId="0" fontId="11" fillId="4" borderId="10" xfId="8" applyFont="1" applyFill="1" applyBorder="1" applyAlignment="1">
      <alignment horizontal="left" vertical="center" wrapText="1"/>
    </xf>
    <xf numFmtId="0" fontId="19" fillId="4" borderId="13" xfId="8" applyFill="1" applyBorder="1" applyAlignment="1">
      <alignment horizontal="left" vertical="center" wrapText="1"/>
    </xf>
    <xf numFmtId="0" fontId="19" fillId="12" borderId="12" xfId="8" applyFill="1" applyBorder="1" applyAlignment="1">
      <alignment horizontal="center" vertical="center"/>
    </xf>
    <xf numFmtId="0" fontId="19" fillId="12" borderId="11" xfId="8" applyFill="1" applyBorder="1" applyAlignment="1">
      <alignment horizontal="center" vertical="center"/>
    </xf>
    <xf numFmtId="0" fontId="19" fillId="12" borderId="10" xfId="8" applyFill="1" applyBorder="1" applyAlignment="1">
      <alignment horizontal="left" vertical="center" wrapText="1"/>
    </xf>
    <xf numFmtId="0" fontId="19" fillId="12" borderId="13" xfId="8" applyFill="1" applyBorder="1" applyAlignment="1">
      <alignment horizontal="left" vertical="center" wrapText="1"/>
    </xf>
    <xf numFmtId="0" fontId="10" fillId="4" borderId="10" xfId="8" applyFont="1" applyFill="1" applyBorder="1" applyAlignment="1">
      <alignment horizontal="left" vertical="center" wrapText="1"/>
    </xf>
    <xf numFmtId="0" fontId="9" fillId="4" borderId="10" xfId="8" applyFont="1" applyFill="1" applyBorder="1" applyAlignment="1">
      <alignment horizontal="left" vertical="center" wrapText="1"/>
    </xf>
    <xf numFmtId="0" fontId="58" fillId="25" borderId="12" xfId="8" applyFont="1" applyFill="1" applyBorder="1" applyAlignment="1">
      <alignment horizontal="center" vertical="center"/>
    </xf>
    <xf numFmtId="0" fontId="58" fillId="25" borderId="15" xfId="8" applyFont="1" applyFill="1" applyBorder="1" applyAlignment="1">
      <alignment horizontal="center" vertical="center"/>
    </xf>
    <xf numFmtId="0" fontId="58" fillId="25" borderId="11" xfId="8" applyFont="1" applyFill="1" applyBorder="1" applyAlignment="1">
      <alignment horizontal="center" vertical="center"/>
    </xf>
    <xf numFmtId="0" fontId="28" fillId="25" borderId="10" xfId="8" applyFont="1" applyFill="1" applyBorder="1" applyAlignment="1">
      <alignment horizontal="left" vertical="center" wrapText="1"/>
    </xf>
    <xf numFmtId="0" fontId="28" fillId="25" borderId="0" xfId="8" applyFont="1" applyFill="1" applyBorder="1" applyAlignment="1">
      <alignment horizontal="left" vertical="center" wrapText="1"/>
    </xf>
    <xf numFmtId="0" fontId="28" fillId="25" borderId="13" xfId="8" applyFont="1" applyFill="1" applyBorder="1" applyAlignment="1">
      <alignment horizontal="left" vertical="center" wrapText="1"/>
    </xf>
    <xf numFmtId="0" fontId="5" fillId="10" borderId="10" xfId="8" applyFont="1" applyFill="1" applyBorder="1" applyAlignment="1">
      <alignment horizontal="left" vertical="center" wrapText="1"/>
    </xf>
    <xf numFmtId="0" fontId="19" fillId="10" borderId="13" xfId="8" applyFill="1" applyBorder="1" applyAlignment="1">
      <alignment horizontal="left" vertical="center" wrapText="1"/>
    </xf>
    <xf numFmtId="0" fontId="19" fillId="4" borderId="15" xfId="8" applyFill="1" applyBorder="1" applyAlignment="1">
      <alignment horizontal="center" vertical="center"/>
    </xf>
    <xf numFmtId="0" fontId="11" fillId="4" borderId="0" xfId="8" applyFont="1" applyFill="1" applyBorder="1" applyAlignment="1">
      <alignment horizontal="left" vertical="center" wrapText="1"/>
    </xf>
    <xf numFmtId="0" fontId="11" fillId="4" borderId="13" xfId="8" applyFont="1" applyFill="1" applyBorder="1" applyAlignment="1">
      <alignment horizontal="left" vertical="center" wrapText="1"/>
    </xf>
    <xf numFmtId="0" fontId="19" fillId="10" borderId="10" xfId="8" applyFill="1" applyBorder="1" applyAlignment="1">
      <alignment horizontal="left" vertical="center" wrapText="1"/>
    </xf>
    <xf numFmtId="0" fontId="19" fillId="10" borderId="0" xfId="8" applyFill="1" applyBorder="1" applyAlignment="1">
      <alignment horizontal="left" vertical="center" wrapText="1"/>
    </xf>
    <xf numFmtId="0" fontId="11" fillId="10" borderId="10" xfId="8" applyFont="1" applyFill="1" applyBorder="1" applyAlignment="1">
      <alignment horizontal="left" vertical="center" wrapText="1"/>
    </xf>
    <xf numFmtId="0" fontId="11" fillId="10" borderId="0" xfId="8" applyFont="1" applyFill="1" applyBorder="1" applyAlignment="1">
      <alignment horizontal="left" vertical="center" wrapText="1"/>
    </xf>
    <xf numFmtId="0" fontId="11" fillId="10" borderId="13" xfId="8" applyFont="1" applyFill="1" applyBorder="1" applyAlignment="1">
      <alignment horizontal="left" vertical="center" wrapText="1"/>
    </xf>
    <xf numFmtId="0" fontId="28" fillId="27" borderId="9" xfId="8" applyFont="1" applyFill="1" applyBorder="1" applyAlignment="1">
      <alignment horizontal="center" wrapText="1"/>
    </xf>
    <xf numFmtId="0" fontId="28" fillId="27" borderId="4" xfId="8" applyFont="1" applyFill="1" applyBorder="1" applyAlignment="1">
      <alignment horizontal="center" wrapText="1"/>
    </xf>
    <xf numFmtId="0" fontId="28" fillId="27" borderId="9" xfId="8" applyFont="1" applyFill="1" applyBorder="1" applyAlignment="1">
      <alignment horizontal="center" vertical="center" wrapText="1"/>
    </xf>
    <xf numFmtId="0" fontId="28" fillId="27" borderId="4" xfId="8" applyFont="1" applyFill="1" applyBorder="1" applyAlignment="1">
      <alignment horizontal="center" vertical="center"/>
    </xf>
    <xf numFmtId="0" fontId="28" fillId="27" borderId="12" xfId="8" applyFont="1" applyFill="1" applyBorder="1" applyAlignment="1">
      <alignment horizontal="center" vertical="center"/>
    </xf>
    <xf numFmtId="0" fontId="28" fillId="27" borderId="10" xfId="8" applyFont="1" applyFill="1" applyBorder="1" applyAlignment="1">
      <alignment horizontal="center" vertical="center"/>
    </xf>
    <xf numFmtId="0" fontId="28" fillId="27" borderId="3" xfId="8" applyFont="1" applyFill="1" applyBorder="1" applyAlignment="1">
      <alignment horizontal="center" vertical="center"/>
    </xf>
    <xf numFmtId="0" fontId="28" fillId="27" borderId="11" xfId="8" applyFont="1" applyFill="1" applyBorder="1" applyAlignment="1">
      <alignment horizontal="center" vertical="center"/>
    </xf>
    <xf numFmtId="0" fontId="28" fillId="27" borderId="13" xfId="8" applyFont="1" applyFill="1" applyBorder="1" applyAlignment="1">
      <alignment horizontal="center" vertical="center"/>
    </xf>
    <xf numFmtId="0" fontId="28" fillId="27" borderId="6" xfId="8" applyFont="1" applyFill="1" applyBorder="1" applyAlignment="1">
      <alignment horizontal="center" vertical="center"/>
    </xf>
    <xf numFmtId="0" fontId="20" fillId="0" borderId="7" xfId="0" applyFont="1" applyFill="1" applyBorder="1" applyAlignment="1" applyProtection="1">
      <alignment horizontal="left"/>
    </xf>
    <xf numFmtId="0" fontId="0" fillId="0" borderId="7" xfId="0" applyFill="1" applyBorder="1" applyAlignment="1" applyProtection="1">
      <alignment horizontal="left"/>
    </xf>
    <xf numFmtId="0" fontId="0" fillId="0" borderId="2" xfId="0" applyFill="1" applyBorder="1" applyAlignment="1" applyProtection="1">
      <alignment horizontal="left"/>
    </xf>
    <xf numFmtId="0" fontId="0" fillId="8" borderId="7" xfId="0" applyFill="1" applyBorder="1" applyAlignment="1" applyProtection="1">
      <alignment horizontal="left"/>
      <protection locked="0"/>
    </xf>
    <xf numFmtId="0" fontId="0" fillId="8" borderId="2" xfId="0" applyFill="1" applyBorder="1" applyAlignment="1" applyProtection="1">
      <alignment horizontal="left"/>
      <protection locked="0"/>
    </xf>
    <xf numFmtId="0" fontId="28" fillId="6" borderId="8" xfId="0" applyFont="1" applyFill="1" applyBorder="1" applyAlignment="1" applyProtection="1">
      <alignment horizontal="center" vertical="center"/>
    </xf>
    <xf numFmtId="0" fontId="28" fillId="6" borderId="7" xfId="0" applyFont="1" applyFill="1" applyBorder="1" applyAlignment="1" applyProtection="1">
      <alignment horizontal="center" vertical="center"/>
    </xf>
    <xf numFmtId="0" fontId="29" fillId="10" borderId="8" xfId="0" applyFont="1" applyFill="1" applyBorder="1" applyAlignment="1" applyProtection="1">
      <alignment horizontal="center"/>
    </xf>
    <xf numFmtId="0" fontId="29" fillId="10" borderId="7" xfId="0" applyFont="1" applyFill="1" applyBorder="1" applyAlignment="1" applyProtection="1">
      <alignment horizontal="center"/>
    </xf>
    <xf numFmtId="0" fontId="29" fillId="10" borderId="2" xfId="0" applyFont="1" applyFill="1" applyBorder="1" applyAlignment="1" applyProtection="1">
      <alignment horizontal="center"/>
    </xf>
    <xf numFmtId="0" fontId="28" fillId="18" borderId="7" xfId="0" applyFont="1" applyFill="1" applyBorder="1" applyAlignment="1" applyProtection="1">
      <alignment horizontal="center" vertical="center"/>
    </xf>
    <xf numFmtId="0" fontId="59" fillId="5" borderId="8" xfId="8" applyFont="1" applyFill="1" applyBorder="1" applyAlignment="1">
      <alignment horizontal="right" vertical="center" wrapText="1"/>
    </xf>
    <xf numFmtId="0" fontId="59" fillId="5" borderId="7" xfId="8" applyFont="1" applyFill="1" applyBorder="1" applyAlignment="1">
      <alignment horizontal="right" vertical="center" wrapText="1"/>
    </xf>
    <xf numFmtId="0" fontId="59" fillId="5" borderId="2" xfId="8" applyFont="1" applyFill="1" applyBorder="1" applyAlignment="1">
      <alignment horizontal="right" vertical="center" wrapText="1"/>
    </xf>
    <xf numFmtId="0" fontId="83" fillId="6" borderId="8" xfId="0" applyFont="1" applyFill="1" applyBorder="1" applyAlignment="1" applyProtection="1">
      <alignment horizontal="left" vertical="center"/>
    </xf>
    <xf numFmtId="0" fontId="83" fillId="6" borderId="7" xfId="0" applyFont="1" applyFill="1" applyBorder="1" applyAlignment="1" applyProtection="1">
      <alignment horizontal="left" vertical="center"/>
    </xf>
    <xf numFmtId="0" fontId="83" fillId="6" borderId="2" xfId="0" applyFont="1" applyFill="1" applyBorder="1" applyAlignment="1" applyProtection="1">
      <alignment horizontal="left" vertical="center"/>
    </xf>
    <xf numFmtId="0" fontId="61" fillId="10" borderId="7" xfId="0" applyFont="1" applyFill="1" applyBorder="1" applyAlignment="1" applyProtection="1">
      <alignment horizontal="left"/>
    </xf>
    <xf numFmtId="0" fontId="61" fillId="10" borderId="2" xfId="0" applyFont="1" applyFill="1" applyBorder="1" applyAlignment="1" applyProtection="1">
      <alignment horizontal="left"/>
    </xf>
    <xf numFmtId="0" fontId="28" fillId="6" borderId="2" xfId="0" applyFont="1" applyFill="1" applyBorder="1" applyAlignment="1" applyProtection="1">
      <alignment horizontal="center" vertical="center"/>
    </xf>
    <xf numFmtId="0" fontId="20" fillId="10" borderId="7" xfId="0" applyFont="1" applyFill="1" applyBorder="1" applyAlignment="1" applyProtection="1">
      <alignment horizontal="left"/>
    </xf>
    <xf numFmtId="0" fontId="0" fillId="10" borderId="7" xfId="0" applyFill="1" applyBorder="1" applyAlignment="1" applyProtection="1">
      <alignment horizontal="left"/>
    </xf>
    <xf numFmtId="0" fontId="0" fillId="10" borderId="2" xfId="0" applyFill="1" applyBorder="1" applyAlignment="1" applyProtection="1">
      <alignment horizontal="left"/>
    </xf>
    <xf numFmtId="0" fontId="28" fillId="6" borderId="8" xfId="0" applyFont="1" applyFill="1" applyBorder="1" applyAlignment="1" applyProtection="1">
      <alignment horizontal="right"/>
    </xf>
    <xf numFmtId="0" fontId="28" fillId="6" borderId="7" xfId="0" applyFont="1" applyFill="1" applyBorder="1" applyAlignment="1" applyProtection="1">
      <alignment horizontal="right"/>
    </xf>
    <xf numFmtId="0" fontId="28" fillId="6" borderId="2" xfId="0" applyFont="1" applyFill="1" applyBorder="1" applyAlignment="1" applyProtection="1">
      <alignment horizontal="right"/>
    </xf>
    <xf numFmtId="0" fontId="28" fillId="18" borderId="8" xfId="0" applyFont="1" applyFill="1" applyBorder="1" applyAlignment="1" applyProtection="1">
      <alignment horizontal="center" vertical="center"/>
    </xf>
    <xf numFmtId="0" fontId="41" fillId="10" borderId="8" xfId="0" applyFont="1" applyFill="1" applyBorder="1" applyAlignment="1" applyProtection="1">
      <alignment horizontal="right" vertical="center"/>
    </xf>
    <xf numFmtId="0" fontId="41" fillId="10" borderId="7" xfId="0" applyFont="1" applyFill="1" applyBorder="1" applyAlignment="1" applyProtection="1">
      <alignment horizontal="right" vertical="center"/>
    </xf>
    <xf numFmtId="0" fontId="41" fillId="10" borderId="2" xfId="0" applyFont="1" applyFill="1" applyBorder="1" applyAlignment="1" applyProtection="1">
      <alignment horizontal="right" vertical="center"/>
    </xf>
    <xf numFmtId="0" fontId="40" fillId="21" borderId="8" xfId="0" applyFont="1" applyFill="1" applyBorder="1" applyAlignment="1" applyProtection="1">
      <alignment horizontal="center" vertical="center"/>
    </xf>
    <xf numFmtId="0" fontId="40" fillId="21" borderId="7" xfId="0" applyFont="1" applyFill="1" applyBorder="1" applyAlignment="1" applyProtection="1">
      <alignment horizontal="center" vertical="center"/>
    </xf>
    <xf numFmtId="0" fontId="40" fillId="21" borderId="2" xfId="0" applyFont="1" applyFill="1" applyBorder="1" applyAlignment="1" applyProtection="1">
      <alignment horizontal="center" vertical="center"/>
    </xf>
    <xf numFmtId="0" fontId="19" fillId="8" borderId="7" xfId="8" applyFill="1" applyBorder="1" applyAlignment="1" applyProtection="1">
      <alignment horizontal="left"/>
      <protection locked="0"/>
    </xf>
    <xf numFmtId="0" fontId="19" fillId="8" borderId="2" xfId="8" applyFill="1" applyBorder="1" applyAlignment="1" applyProtection="1">
      <alignment horizontal="left"/>
      <protection locked="0"/>
    </xf>
    <xf numFmtId="0" fontId="7" fillId="8" borderId="7" xfId="8" applyFont="1" applyFill="1" applyBorder="1" applyAlignment="1" applyProtection="1">
      <alignment horizontal="left"/>
      <protection locked="0"/>
    </xf>
    <xf numFmtId="0" fontId="28" fillId="6" borderId="1" xfId="8" applyFont="1" applyFill="1" applyBorder="1" applyAlignment="1">
      <alignment horizontal="center"/>
    </xf>
    <xf numFmtId="0" fontId="40" fillId="21" borderId="1" xfId="8" applyFont="1" applyFill="1" applyBorder="1" applyAlignment="1">
      <alignment horizontal="center"/>
    </xf>
    <xf numFmtId="0" fontId="29" fillId="10" borderId="8" xfId="8" applyFont="1" applyFill="1" applyBorder="1" applyAlignment="1">
      <alignment horizontal="center"/>
    </xf>
    <xf numFmtId="0" fontId="29" fillId="10" borderId="7" xfId="8" applyFont="1" applyFill="1" applyBorder="1" applyAlignment="1">
      <alignment horizontal="center"/>
    </xf>
    <xf numFmtId="0" fontId="29" fillId="10" borderId="2" xfId="8" applyFont="1" applyFill="1" applyBorder="1" applyAlignment="1">
      <alignment horizontal="center"/>
    </xf>
    <xf numFmtId="0" fontId="7" fillId="8" borderId="7" xfId="8" applyFont="1" applyFill="1" applyBorder="1" applyAlignment="1">
      <alignment horizontal="left"/>
    </xf>
    <xf numFmtId="0" fontId="19" fillId="8" borderId="7" xfId="8" applyFill="1" applyBorder="1" applyAlignment="1">
      <alignment horizontal="left"/>
    </xf>
    <xf numFmtId="0" fontId="19" fillId="8" borderId="2" xfId="8" applyFill="1" applyBorder="1" applyAlignment="1">
      <alignment horizontal="left"/>
    </xf>
    <xf numFmtId="0" fontId="17" fillId="8" borderId="7" xfId="8" applyFont="1" applyFill="1" applyBorder="1" applyAlignment="1">
      <alignment horizontal="left"/>
    </xf>
    <xf numFmtId="0" fontId="28" fillId="6" borderId="8" xfId="8" applyFont="1" applyFill="1" applyBorder="1" applyAlignment="1">
      <alignment horizontal="center"/>
    </xf>
    <xf numFmtId="0" fontId="28" fillId="6" borderId="7" xfId="8" applyFont="1" applyFill="1" applyBorder="1" applyAlignment="1">
      <alignment horizontal="center"/>
    </xf>
    <xf numFmtId="0" fontId="16" fillId="8" borderId="7" xfId="8" applyFont="1" applyFill="1" applyBorder="1" applyAlignment="1">
      <alignment horizontal="left"/>
    </xf>
    <xf numFmtId="0" fontId="28" fillId="6" borderId="8" xfId="0" applyFont="1" applyFill="1" applyBorder="1" applyAlignment="1" applyProtection="1">
      <alignment horizontal="right" vertical="center"/>
    </xf>
    <xf numFmtId="0" fontId="28" fillId="6" borderId="2" xfId="0" applyFont="1" applyFill="1" applyBorder="1" applyAlignment="1" applyProtection="1">
      <alignment horizontal="right" vertical="center"/>
    </xf>
    <xf numFmtId="0" fontId="59" fillId="5" borderId="1" xfId="8" applyFont="1" applyFill="1" applyBorder="1" applyAlignment="1">
      <alignment horizontal="right" vertical="center" wrapText="1"/>
    </xf>
    <xf numFmtId="0" fontId="28" fillId="25" borderId="15" xfId="8" applyFont="1" applyFill="1" applyBorder="1" applyAlignment="1" applyProtection="1">
      <alignment horizontal="center" vertical="center"/>
    </xf>
    <xf numFmtId="0" fontId="28" fillId="25" borderId="0" xfId="8" applyFont="1" applyFill="1" applyBorder="1" applyAlignment="1" applyProtection="1">
      <alignment horizontal="center" vertical="center"/>
    </xf>
    <xf numFmtId="0" fontId="17" fillId="10" borderId="7" xfId="8" applyFont="1" applyFill="1" applyBorder="1" applyAlignment="1">
      <alignment horizontal="left"/>
    </xf>
    <xf numFmtId="0" fontId="19" fillId="10" borderId="7" xfId="8" applyFill="1" applyBorder="1" applyAlignment="1">
      <alignment horizontal="left"/>
    </xf>
    <xf numFmtId="0" fontId="19" fillId="10" borderId="2" xfId="8" applyFill="1" applyBorder="1" applyAlignment="1">
      <alignment horizontal="left"/>
    </xf>
    <xf numFmtId="0" fontId="40" fillId="21" borderId="8" xfId="8" applyFont="1" applyFill="1" applyBorder="1" applyAlignment="1">
      <alignment horizontal="center"/>
    </xf>
    <xf numFmtId="0" fontId="40" fillId="21" borderId="7" xfId="8" applyFont="1" applyFill="1" applyBorder="1" applyAlignment="1">
      <alignment horizontal="center"/>
    </xf>
    <xf numFmtId="0" fontId="40" fillId="21" borderId="2" xfId="8" applyFont="1" applyFill="1" applyBorder="1" applyAlignment="1">
      <alignment horizontal="center"/>
    </xf>
    <xf numFmtId="0" fontId="28" fillId="25" borderId="5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>
      <alignment horizontal="center"/>
    </xf>
    <xf numFmtId="0" fontId="29" fillId="10" borderId="7" xfId="8" applyFont="1" applyFill="1" applyBorder="1" applyAlignment="1">
      <alignment horizontal="right"/>
    </xf>
    <xf numFmtId="0" fontId="29" fillId="10" borderId="2" xfId="8" applyFont="1" applyFill="1" applyBorder="1" applyAlignment="1">
      <alignment horizontal="right"/>
    </xf>
    <xf numFmtId="0" fontId="29" fillId="21" borderId="7" xfId="8" applyFont="1" applyFill="1" applyBorder="1" applyAlignment="1">
      <alignment horizontal="right"/>
    </xf>
    <xf numFmtId="0" fontId="29" fillId="21" borderId="2" xfId="8" applyFont="1" applyFill="1" applyBorder="1" applyAlignment="1">
      <alignment horizontal="right"/>
    </xf>
    <xf numFmtId="0" fontId="28" fillId="6" borderId="7" xfId="8" applyFont="1" applyFill="1" applyBorder="1" applyAlignment="1">
      <alignment horizontal="right"/>
    </xf>
    <xf numFmtId="0" fontId="28" fillId="6" borderId="2" xfId="8" applyFont="1" applyFill="1" applyBorder="1" applyAlignment="1">
      <alignment horizontal="right"/>
    </xf>
    <xf numFmtId="0" fontId="29" fillId="5" borderId="7" xfId="8" applyFont="1" applyFill="1" applyBorder="1" applyAlignment="1">
      <alignment horizontal="right"/>
    </xf>
    <xf numFmtId="0" fontId="29" fillId="5" borderId="2" xfId="8" applyFont="1" applyFill="1" applyBorder="1" applyAlignment="1">
      <alignment horizontal="right"/>
    </xf>
    <xf numFmtId="0" fontId="17" fillId="8" borderId="7" xfId="8" applyFont="1" applyFill="1" applyBorder="1" applyAlignment="1" applyProtection="1">
      <alignment horizontal="left"/>
      <protection locked="0"/>
    </xf>
    <xf numFmtId="0" fontId="28" fillId="25" borderId="8" xfId="8" applyFont="1" applyFill="1" applyBorder="1" applyAlignment="1">
      <alignment horizontal="center" vertical="center"/>
    </xf>
    <xf numFmtId="0" fontId="28" fillId="25" borderId="7" xfId="8" applyFont="1" applyFill="1" applyBorder="1" applyAlignment="1">
      <alignment horizontal="center" vertical="center"/>
    </xf>
    <xf numFmtId="0" fontId="28" fillId="25" borderId="2" xfId="8" applyFont="1" applyFill="1" applyBorder="1" applyAlignment="1">
      <alignment horizontal="center" vertical="center"/>
    </xf>
    <xf numFmtId="0" fontId="16" fillId="8" borderId="7" xfId="8" applyFont="1" applyFill="1" applyBorder="1" applyAlignment="1" applyProtection="1">
      <alignment horizontal="left"/>
      <protection locked="0"/>
    </xf>
    <xf numFmtId="0" fontId="16" fillId="8" borderId="2" xfId="8" applyFont="1" applyFill="1" applyBorder="1" applyAlignment="1" applyProtection="1">
      <alignment horizontal="left"/>
      <protection locked="0"/>
    </xf>
    <xf numFmtId="0" fontId="28" fillId="25" borderId="12" xfId="8" applyFont="1" applyFill="1" applyBorder="1" applyAlignment="1">
      <alignment horizontal="center" vertical="center"/>
    </xf>
    <xf numFmtId="0" fontId="28" fillId="25" borderId="10" xfId="8" applyFont="1" applyFill="1" applyBorder="1" applyAlignment="1">
      <alignment horizontal="center" vertical="center"/>
    </xf>
    <xf numFmtId="0" fontId="28" fillId="25" borderId="3" xfId="8" applyFont="1" applyFill="1" applyBorder="1" applyAlignment="1">
      <alignment horizontal="center" vertical="center"/>
    </xf>
    <xf numFmtId="0" fontId="28" fillId="25" borderId="11" xfId="8" applyFont="1" applyFill="1" applyBorder="1" applyAlignment="1">
      <alignment horizontal="center" vertical="center"/>
    </xf>
    <xf numFmtId="0" fontId="28" fillId="25" borderId="13" xfId="8" applyFont="1" applyFill="1" applyBorder="1" applyAlignment="1">
      <alignment horizontal="center" vertical="center"/>
    </xf>
    <xf numFmtId="0" fontId="28" fillId="25" borderId="6" xfId="8" applyFont="1" applyFill="1" applyBorder="1" applyAlignment="1">
      <alignment horizontal="center" vertical="center"/>
    </xf>
    <xf numFmtId="0" fontId="0" fillId="8" borderId="10" xfId="0" applyFill="1" applyBorder="1" applyAlignment="1" applyProtection="1">
      <alignment horizontal="left"/>
      <protection locked="0"/>
    </xf>
    <xf numFmtId="0" fontId="0" fillId="8" borderId="3" xfId="0" applyFill="1" applyBorder="1" applyAlignment="1" applyProtection="1">
      <alignment horizontal="left"/>
      <protection locked="0"/>
    </xf>
    <xf numFmtId="0" fontId="20" fillId="10" borderId="7" xfId="0" applyFont="1" applyFill="1" applyBorder="1" applyAlignment="1" applyProtection="1">
      <alignment horizontal="left"/>
      <protection locked="0"/>
    </xf>
    <xf numFmtId="0" fontId="0" fillId="10" borderId="7" xfId="0" applyFill="1" applyBorder="1" applyAlignment="1" applyProtection="1">
      <alignment horizontal="left"/>
      <protection locked="0"/>
    </xf>
    <xf numFmtId="0" fontId="0" fillId="10" borderId="2" xfId="0" applyFill="1" applyBorder="1" applyAlignment="1" applyProtection="1">
      <alignment horizontal="left"/>
      <protection locked="0"/>
    </xf>
    <xf numFmtId="0" fontId="20" fillId="8" borderId="7" xfId="0" applyFont="1" applyFill="1" applyBorder="1" applyAlignment="1" applyProtection="1">
      <alignment horizontal="left"/>
      <protection locked="0"/>
    </xf>
    <xf numFmtId="0" fontId="21" fillId="5" borderId="8" xfId="0" applyFont="1" applyFill="1" applyBorder="1" applyAlignment="1" applyProtection="1">
      <alignment horizontal="left" vertical="center"/>
    </xf>
    <xf numFmtId="0" fontId="21" fillId="5" borderId="7" xfId="0" applyFont="1" applyFill="1" applyBorder="1" applyAlignment="1" applyProtection="1">
      <alignment horizontal="left" vertical="center"/>
    </xf>
    <xf numFmtId="0" fontId="21" fillId="5" borderId="2" xfId="0" applyFont="1" applyFill="1" applyBorder="1" applyAlignment="1" applyProtection="1">
      <alignment horizontal="left" vertical="center"/>
    </xf>
    <xf numFmtId="0" fontId="40" fillId="10" borderId="8" xfId="0" applyFont="1" applyFill="1" applyBorder="1" applyAlignment="1" applyProtection="1">
      <alignment horizontal="right" vertical="center"/>
    </xf>
    <xf numFmtId="0" fontId="40" fillId="10" borderId="7" xfId="0" applyFont="1" applyFill="1" applyBorder="1" applyAlignment="1" applyProtection="1">
      <alignment horizontal="right" vertical="center"/>
    </xf>
    <xf numFmtId="0" fontId="40" fillId="10" borderId="2" xfId="0" applyFont="1" applyFill="1" applyBorder="1" applyAlignment="1" applyProtection="1">
      <alignment horizontal="right" vertical="center"/>
    </xf>
    <xf numFmtId="0" fontId="40" fillId="21" borderId="8" xfId="0" applyFont="1" applyFill="1" applyBorder="1" applyAlignment="1" applyProtection="1">
      <alignment horizontal="right" vertical="center"/>
    </xf>
    <xf numFmtId="0" fontId="40" fillId="21" borderId="7" xfId="0" applyFont="1" applyFill="1" applyBorder="1" applyAlignment="1" applyProtection="1">
      <alignment horizontal="right" vertical="center"/>
    </xf>
    <xf numFmtId="0" fontId="40" fillId="21" borderId="2" xfId="0" applyFont="1" applyFill="1" applyBorder="1" applyAlignment="1" applyProtection="1">
      <alignment horizontal="right" vertical="center"/>
    </xf>
    <xf numFmtId="0" fontId="28" fillId="18" borderId="15" xfId="8" applyFont="1" applyFill="1" applyBorder="1" applyAlignment="1">
      <alignment horizontal="center" vertical="center"/>
    </xf>
    <xf numFmtId="0" fontId="28" fillId="18" borderId="0" xfId="8" applyFont="1" applyFill="1" applyBorder="1" applyAlignment="1">
      <alignment horizontal="center" vertical="center"/>
    </xf>
    <xf numFmtId="0" fontId="28" fillId="18" borderId="5" xfId="8" applyFont="1" applyFill="1" applyBorder="1" applyAlignment="1">
      <alignment horizontal="center" vertical="center"/>
    </xf>
    <xf numFmtId="0" fontId="10" fillId="10" borderId="10" xfId="8" applyFont="1" applyFill="1" applyBorder="1" applyAlignment="1">
      <alignment horizontal="left" vertical="center" wrapText="1"/>
    </xf>
    <xf numFmtId="0" fontId="19" fillId="8" borderId="9" xfId="8" applyFont="1" applyFill="1" applyBorder="1" applyAlignment="1">
      <alignment horizontal="center"/>
    </xf>
    <xf numFmtId="0" fontId="19" fillId="8" borderId="4" xfId="8" applyFont="1" applyFill="1" applyBorder="1" applyAlignment="1">
      <alignment horizontal="center"/>
    </xf>
    <xf numFmtId="0" fontId="10" fillId="10" borderId="3" xfId="8" applyFont="1" applyFill="1" applyBorder="1" applyAlignment="1">
      <alignment horizontal="left" vertical="center"/>
    </xf>
    <xf numFmtId="0" fontId="19" fillId="10" borderId="6" xfId="8" applyFill="1" applyBorder="1" applyAlignment="1">
      <alignment horizontal="left" vertical="center"/>
    </xf>
    <xf numFmtId="0" fontId="10" fillId="4" borderId="3" xfId="8" applyFont="1" applyFill="1" applyBorder="1" applyAlignment="1">
      <alignment horizontal="left" vertical="center"/>
    </xf>
    <xf numFmtId="0" fontId="19" fillId="4" borderId="6" xfId="8" applyFill="1" applyBorder="1" applyAlignment="1">
      <alignment horizontal="left" vertical="center"/>
    </xf>
    <xf numFmtId="0" fontId="19" fillId="4" borderId="10" xfId="8" applyFill="1" applyBorder="1" applyAlignment="1">
      <alignment horizontal="left" vertical="center" wrapText="1"/>
    </xf>
    <xf numFmtId="0" fontId="9" fillId="4" borderId="3" xfId="8" applyFont="1" applyFill="1" applyBorder="1" applyAlignment="1">
      <alignment horizontal="left" vertical="center"/>
    </xf>
    <xf numFmtId="0" fontId="10" fillId="4" borderId="3" xfId="8" applyFont="1" applyFill="1" applyBorder="1" applyAlignment="1">
      <alignment horizontal="left" vertical="center" wrapText="1"/>
    </xf>
    <xf numFmtId="0" fontId="10" fillId="4" borderId="6" xfId="8" applyFont="1" applyFill="1" applyBorder="1" applyAlignment="1">
      <alignment horizontal="left" vertical="center"/>
    </xf>
    <xf numFmtId="0" fontId="28" fillId="18" borderId="8" xfId="0" applyFont="1" applyFill="1" applyBorder="1" applyAlignment="1">
      <alignment horizontal="center" vertical="center"/>
    </xf>
    <xf numFmtId="0" fontId="28" fillId="18" borderId="7" xfId="0" applyFont="1" applyFill="1" applyBorder="1" applyAlignment="1">
      <alignment horizontal="center" vertical="center"/>
    </xf>
    <xf numFmtId="0" fontId="28" fillId="18" borderId="2" xfId="0" applyFont="1" applyFill="1" applyBorder="1" applyAlignment="1">
      <alignment horizontal="center" vertical="center"/>
    </xf>
    <xf numFmtId="0" fontId="28" fillId="27" borderId="3" xfId="8" applyFont="1" applyFill="1" applyBorder="1" applyAlignment="1">
      <alignment horizontal="left" vertical="center" wrapText="1"/>
    </xf>
    <xf numFmtId="0" fontId="28" fillId="27" borderId="6" xfId="8" applyFont="1" applyFill="1" applyBorder="1" applyAlignment="1">
      <alignment horizontal="left" vertical="center"/>
    </xf>
    <xf numFmtId="165" fontId="19" fillId="10" borderId="9" xfId="6" applyFont="1" applyFill="1" applyBorder="1" applyAlignment="1">
      <alignment horizontal="center" vertical="center"/>
    </xf>
    <xf numFmtId="165" fontId="19" fillId="10" borderId="4" xfId="6" applyFont="1" applyFill="1" applyBorder="1" applyAlignment="1">
      <alignment horizontal="center" vertical="center"/>
    </xf>
    <xf numFmtId="165" fontId="28" fillId="25" borderId="9" xfId="6" applyFont="1" applyFill="1" applyBorder="1" applyAlignment="1">
      <alignment horizontal="center"/>
    </xf>
    <xf numFmtId="165" fontId="28" fillId="25" borderId="4" xfId="6" applyFont="1" applyFill="1" applyBorder="1" applyAlignment="1">
      <alignment horizontal="center"/>
    </xf>
    <xf numFmtId="4" fontId="41" fillId="22" borderId="0" xfId="10" applyNumberFormat="1" applyFont="1" applyFill="1" applyBorder="1" applyAlignment="1">
      <alignment horizontal="right"/>
    </xf>
    <xf numFmtId="4" fontId="41" fillId="22" borderId="5" xfId="10" applyNumberFormat="1" applyFont="1" applyFill="1" applyBorder="1" applyAlignment="1">
      <alignment horizontal="right"/>
    </xf>
    <xf numFmtId="0" fontId="28" fillId="17" borderId="8" xfId="8" applyFont="1" applyFill="1" applyBorder="1" applyAlignment="1">
      <alignment horizontal="center"/>
    </xf>
    <xf numFmtId="0" fontId="28" fillId="17" borderId="7" xfId="8" applyFont="1" applyFill="1" applyBorder="1" applyAlignment="1">
      <alignment horizontal="center"/>
    </xf>
    <xf numFmtId="0" fontId="28" fillId="17" borderId="2" xfId="8" applyFont="1" applyFill="1" applyBorder="1" applyAlignment="1">
      <alignment horizontal="center"/>
    </xf>
    <xf numFmtId="1" fontId="41" fillId="22" borderId="12" xfId="10" applyNumberFormat="1" applyFont="1" applyFill="1" applyBorder="1" applyAlignment="1">
      <alignment horizontal="center" vertical="center" textRotation="90"/>
    </xf>
    <xf numFmtId="1" fontId="41" fillId="22" borderId="15" xfId="10" applyNumberFormat="1" applyFont="1" applyFill="1" applyBorder="1" applyAlignment="1">
      <alignment horizontal="center" vertical="center" textRotation="90"/>
    </xf>
    <xf numFmtId="0" fontId="19" fillId="22" borderId="15" xfId="8" applyFont="1" applyFill="1" applyBorder="1" applyAlignment="1">
      <alignment horizontal="right"/>
    </xf>
    <xf numFmtId="0" fontId="19" fillId="22" borderId="5" xfId="8" applyFont="1" applyFill="1" applyBorder="1" applyAlignment="1">
      <alignment horizontal="right"/>
    </xf>
    <xf numFmtId="1" fontId="41" fillId="22" borderId="0" xfId="10" applyNumberFormat="1" applyFont="1" applyFill="1" applyBorder="1" applyAlignment="1">
      <alignment horizontal="right"/>
    </xf>
    <xf numFmtId="1" fontId="41" fillId="22" borderId="5" xfId="10" applyNumberFormat="1" applyFont="1" applyFill="1" applyBorder="1" applyAlignment="1">
      <alignment horizontal="right"/>
    </xf>
    <xf numFmtId="0" fontId="28" fillId="33" borderId="8" xfId="12" applyFont="1" applyFill="1" applyBorder="1" applyAlignment="1" applyProtection="1">
      <alignment horizontal="center" vertical="center" wrapText="1"/>
    </xf>
    <xf numFmtId="0" fontId="28" fillId="33" borderId="7" xfId="12" applyFont="1" applyFill="1" applyBorder="1" applyAlignment="1" applyProtection="1">
      <alignment horizontal="center" vertical="center" wrapText="1"/>
    </xf>
    <xf numFmtId="0" fontId="28" fillId="17" borderId="12" xfId="8" applyFont="1" applyFill="1" applyBorder="1" applyAlignment="1">
      <alignment horizontal="center" vertical="center"/>
    </xf>
    <xf numFmtId="0" fontId="28" fillId="17" borderId="10" xfId="8" applyFont="1" applyFill="1" applyBorder="1" applyAlignment="1">
      <alignment horizontal="center" vertical="center"/>
    </xf>
    <xf numFmtId="0" fontId="28" fillId="17" borderId="3" xfId="8" applyFont="1" applyFill="1" applyBorder="1" applyAlignment="1">
      <alignment horizontal="center" vertical="center"/>
    </xf>
    <xf numFmtId="1" fontId="41" fillId="22" borderId="11" xfId="10" applyNumberFormat="1" applyFont="1" applyFill="1" applyBorder="1" applyAlignment="1">
      <alignment horizontal="center" vertical="center" textRotation="90"/>
    </xf>
    <xf numFmtId="0" fontId="28" fillId="33" borderId="8" xfId="8" applyFont="1" applyFill="1" applyBorder="1" applyAlignment="1">
      <alignment horizontal="center" vertical="center"/>
    </xf>
    <xf numFmtId="0" fontId="28" fillId="33" borderId="6" xfId="8" applyFont="1" applyFill="1" applyBorder="1" applyAlignment="1">
      <alignment horizontal="center" vertical="center"/>
    </xf>
    <xf numFmtId="0" fontId="28" fillId="17" borderId="8" xfId="12" applyFont="1" applyFill="1" applyBorder="1" applyAlignment="1" applyProtection="1">
      <alignment horizontal="center"/>
    </xf>
    <xf numFmtId="0" fontId="28" fillId="17" borderId="7" xfId="12" applyFont="1" applyFill="1" applyBorder="1" applyAlignment="1" applyProtection="1">
      <alignment horizontal="center"/>
    </xf>
    <xf numFmtId="0" fontId="28" fillId="17" borderId="2" xfId="12" applyFont="1" applyFill="1" applyBorder="1" applyAlignment="1" applyProtection="1">
      <alignment horizontal="center"/>
    </xf>
    <xf numFmtId="0" fontId="28" fillId="17" borderId="1" xfId="12" applyFont="1" applyFill="1" applyBorder="1" applyAlignment="1" applyProtection="1">
      <alignment horizontal="center"/>
    </xf>
    <xf numFmtId="0" fontId="17" fillId="22" borderId="10" xfId="8" applyFont="1" applyFill="1" applyBorder="1" applyAlignment="1">
      <alignment horizontal="center"/>
    </xf>
    <xf numFmtId="0" fontId="17" fillId="22" borderId="13" xfId="8" applyFont="1" applyFill="1" applyBorder="1" applyAlignment="1">
      <alignment horizontal="center"/>
    </xf>
    <xf numFmtId="0" fontId="55" fillId="11" borderId="1" xfId="0" applyFont="1" applyFill="1" applyBorder="1" applyAlignment="1" applyProtection="1">
      <alignment horizontal="center"/>
      <protection hidden="1"/>
    </xf>
    <xf numFmtId="0" fontId="55" fillId="25" borderId="8" xfId="0" applyFont="1" applyFill="1" applyBorder="1" applyAlignment="1" applyProtection="1">
      <alignment horizontal="center"/>
      <protection hidden="1"/>
    </xf>
    <xf numFmtId="0" fontId="55" fillId="25" borderId="7" xfId="0" applyFont="1" applyFill="1" applyBorder="1" applyAlignment="1" applyProtection="1">
      <alignment horizontal="center"/>
      <protection hidden="1"/>
    </xf>
    <xf numFmtId="0" fontId="55" fillId="25" borderId="2" xfId="0" applyFont="1" applyFill="1" applyBorder="1" applyAlignment="1" applyProtection="1">
      <alignment horizontal="center"/>
      <protection hidden="1"/>
    </xf>
    <xf numFmtId="0" fontId="39" fillId="4" borderId="8" xfId="0" applyFont="1" applyFill="1" applyBorder="1" applyAlignment="1" applyProtection="1">
      <alignment horizontal="left"/>
      <protection hidden="1"/>
    </xf>
    <xf numFmtId="0" fontId="39" fillId="4" borderId="7" xfId="0" applyFont="1" applyFill="1" applyBorder="1" applyAlignment="1" applyProtection="1">
      <alignment horizontal="left"/>
      <protection hidden="1"/>
    </xf>
    <xf numFmtId="0" fontId="55" fillId="11" borderId="12" xfId="0" applyFont="1" applyFill="1" applyBorder="1" applyAlignment="1" applyProtection="1">
      <alignment horizontal="center"/>
      <protection hidden="1"/>
    </xf>
    <xf numFmtId="0" fontId="55" fillId="11" borderId="10" xfId="0" applyFont="1" applyFill="1" applyBorder="1" applyAlignment="1" applyProtection="1">
      <alignment horizontal="center"/>
      <protection hidden="1"/>
    </xf>
    <xf numFmtId="0" fontId="55" fillId="11" borderId="3" xfId="0" applyFont="1" applyFill="1" applyBorder="1" applyAlignment="1" applyProtection="1">
      <alignment horizontal="center"/>
      <protection hidden="1"/>
    </xf>
    <xf numFmtId="0" fontId="55" fillId="25" borderId="8" xfId="0" applyFont="1" applyFill="1" applyBorder="1" applyAlignment="1" applyProtection="1">
      <alignment horizontal="center" vertical="center"/>
      <protection hidden="1"/>
    </xf>
    <xf numFmtId="0" fontId="55" fillId="25" borderId="2" xfId="0" applyFont="1" applyFill="1" applyBorder="1" applyAlignment="1" applyProtection="1">
      <alignment horizontal="center" vertical="center"/>
      <protection hidden="1"/>
    </xf>
    <xf numFmtId="0" fontId="55" fillId="25" borderId="1" xfId="0" applyFont="1" applyFill="1" applyBorder="1" applyAlignment="1" applyProtection="1">
      <alignment horizontal="center" vertical="center"/>
      <protection hidden="1"/>
    </xf>
    <xf numFmtId="0" fontId="55" fillId="25" borderId="12" xfId="0" applyFont="1" applyFill="1" applyBorder="1" applyAlignment="1" applyProtection="1">
      <alignment horizontal="center" vertical="center"/>
      <protection hidden="1"/>
    </xf>
    <xf numFmtId="0" fontId="55" fillId="25" borderId="3" xfId="0" applyFont="1" applyFill="1" applyBorder="1" applyAlignment="1" applyProtection="1">
      <alignment horizontal="center" vertical="center"/>
      <protection hidden="1"/>
    </xf>
    <xf numFmtId="0" fontId="55" fillId="25" borderId="11" xfId="0" applyFont="1" applyFill="1" applyBorder="1" applyAlignment="1" applyProtection="1">
      <alignment horizontal="center" vertical="center"/>
      <protection hidden="1"/>
    </xf>
    <xf numFmtId="0" fontId="55" fillId="25" borderId="6" xfId="0" applyFont="1" applyFill="1" applyBorder="1" applyAlignment="1" applyProtection="1">
      <alignment horizontal="center" vertical="center"/>
      <protection hidden="1"/>
    </xf>
    <xf numFmtId="0" fontId="43" fillId="21" borderId="8" xfId="0" applyFont="1" applyFill="1" applyBorder="1" applyAlignment="1" applyProtection="1">
      <alignment horizontal="center" vertical="center"/>
      <protection hidden="1"/>
    </xf>
    <xf numFmtId="0" fontId="43" fillId="21" borderId="7" xfId="0" applyFont="1" applyFill="1" applyBorder="1" applyAlignment="1" applyProtection="1">
      <alignment horizontal="center" vertical="center"/>
      <protection hidden="1"/>
    </xf>
    <xf numFmtId="0" fontId="43" fillId="21" borderId="2" xfId="0" applyFont="1" applyFill="1" applyBorder="1" applyAlignment="1" applyProtection="1">
      <alignment horizontal="center" vertical="center"/>
      <protection hidden="1"/>
    </xf>
    <xf numFmtId="0" fontId="55" fillId="11" borderId="4" xfId="0" applyFont="1" applyFill="1" applyBorder="1" applyAlignment="1" applyProtection="1">
      <alignment horizontal="center"/>
      <protection hidden="1"/>
    </xf>
    <xf numFmtId="0" fontId="56" fillId="25" borderId="1" xfId="0" applyFont="1" applyFill="1" applyBorder="1" applyAlignment="1" applyProtection="1">
      <alignment horizontal="center"/>
      <protection hidden="1"/>
    </xf>
    <xf numFmtId="0" fontId="39" fillId="12" borderId="1" xfId="0" applyFont="1" applyFill="1" applyBorder="1" applyAlignment="1" applyProtection="1">
      <alignment horizontal="center" vertical="center"/>
      <protection hidden="1"/>
    </xf>
    <xf numFmtId="0" fontId="55" fillId="6" borderId="16" xfId="0" applyFont="1" applyFill="1" applyBorder="1" applyAlignment="1" applyProtection="1">
      <alignment horizontal="left" wrapText="1"/>
      <protection hidden="1"/>
    </xf>
    <xf numFmtId="0" fontId="55" fillId="6" borderId="17" xfId="0" applyFont="1" applyFill="1" applyBorder="1" applyAlignment="1" applyProtection="1">
      <alignment horizontal="left"/>
      <protection hidden="1"/>
    </xf>
    <xf numFmtId="0" fontId="55" fillId="6" borderId="18" xfId="0" applyFont="1" applyFill="1" applyBorder="1" applyAlignment="1" applyProtection="1">
      <alignment horizontal="left"/>
      <protection hidden="1"/>
    </xf>
    <xf numFmtId="0" fontId="55" fillId="6" borderId="19" xfId="0" applyFont="1" applyFill="1" applyBorder="1" applyAlignment="1" applyProtection="1">
      <alignment horizontal="left"/>
      <protection hidden="1"/>
    </xf>
    <xf numFmtId="0" fontId="55" fillId="6" borderId="9" xfId="0" applyFont="1" applyFill="1" applyBorder="1" applyAlignment="1" applyProtection="1">
      <alignment horizontal="center" vertical="center"/>
      <protection hidden="1"/>
    </xf>
    <xf numFmtId="0" fontId="55" fillId="6" borderId="4" xfId="0" applyFont="1" applyFill="1" applyBorder="1" applyAlignment="1" applyProtection="1">
      <alignment horizontal="center" vertical="center"/>
      <protection hidden="1"/>
    </xf>
    <xf numFmtId="0" fontId="55" fillId="6" borderId="9" xfId="0" applyFont="1" applyFill="1" applyBorder="1" applyAlignment="1" applyProtection="1">
      <alignment horizontal="center" vertical="center" wrapText="1"/>
      <protection hidden="1"/>
    </xf>
    <xf numFmtId="0" fontId="55" fillId="6" borderId="4" xfId="0" applyFont="1" applyFill="1" applyBorder="1" applyAlignment="1" applyProtection="1">
      <alignment horizontal="center" vertical="center" wrapText="1"/>
      <protection hidden="1"/>
    </xf>
    <xf numFmtId="0" fontId="55" fillId="11" borderId="9" xfId="0" applyFont="1" applyFill="1" applyBorder="1" applyAlignment="1" applyProtection="1">
      <alignment horizontal="center"/>
      <protection hidden="1"/>
    </xf>
    <xf numFmtId="0" fontId="39" fillId="12" borderId="1" xfId="0" applyFont="1" applyFill="1" applyBorder="1" applyAlignment="1" applyProtection="1">
      <alignment horizontal="left"/>
      <protection hidden="1"/>
    </xf>
    <xf numFmtId="0" fontId="39" fillId="4" borderId="1" xfId="0" applyFont="1" applyFill="1" applyBorder="1" applyAlignment="1" applyProtection="1">
      <alignment horizontal="left" vertical="center"/>
      <protection hidden="1"/>
    </xf>
    <xf numFmtId="0" fontId="55" fillId="6" borderId="12" xfId="0" applyFont="1" applyFill="1" applyBorder="1" applyAlignment="1">
      <alignment horizontal="left"/>
    </xf>
    <xf numFmtId="0" fontId="55" fillId="6" borderId="3" xfId="0" applyFont="1" applyFill="1" applyBorder="1" applyAlignment="1">
      <alignment horizontal="left"/>
    </xf>
    <xf numFmtId="0" fontId="55" fillId="6" borderId="11" xfId="0" applyFont="1" applyFill="1" applyBorder="1" applyAlignment="1">
      <alignment horizontal="left"/>
    </xf>
    <xf numFmtId="0" fontId="55" fillId="6" borderId="6" xfId="0" applyFont="1" applyFill="1" applyBorder="1" applyAlignment="1">
      <alignment horizontal="left"/>
    </xf>
    <xf numFmtId="0" fontId="55" fillId="18" borderId="13" xfId="0" applyFont="1" applyFill="1" applyBorder="1" applyAlignment="1">
      <alignment horizontal="center" vertical="center"/>
    </xf>
    <xf numFmtId="4" fontId="40" fillId="12" borderId="12" xfId="0" applyNumberFormat="1" applyFont="1" applyFill="1" applyBorder="1" applyAlignment="1">
      <alignment horizontal="right"/>
    </xf>
    <xf numFmtId="4" fontId="40" fillId="12" borderId="10" xfId="0" applyNumberFormat="1" applyFont="1" applyFill="1" applyBorder="1" applyAlignment="1">
      <alignment horizontal="right"/>
    </xf>
    <xf numFmtId="4" fontId="40" fillId="12" borderId="11" xfId="0" applyNumberFormat="1" applyFont="1" applyFill="1" applyBorder="1" applyAlignment="1">
      <alignment horizontal="right"/>
    </xf>
    <xf numFmtId="4" fontId="40" fillId="12" borderId="13" xfId="0" applyNumberFormat="1" applyFont="1" applyFill="1" applyBorder="1" applyAlignment="1">
      <alignment horizontal="right"/>
    </xf>
    <xf numFmtId="0" fontId="55" fillId="18" borderId="8" xfId="0" applyFont="1" applyFill="1" applyBorder="1" applyAlignment="1">
      <alignment horizontal="center"/>
    </xf>
    <xf numFmtId="0" fontId="55" fillId="18" borderId="7" xfId="0" applyFont="1" applyFill="1" applyBorder="1" applyAlignment="1">
      <alignment horizontal="center"/>
    </xf>
    <xf numFmtId="0" fontId="55" fillId="18" borderId="2" xfId="0" applyFont="1" applyFill="1" applyBorder="1" applyAlignment="1">
      <alignment horizontal="center"/>
    </xf>
    <xf numFmtId="0" fontId="55" fillId="6" borderId="12" xfId="0" applyFont="1" applyFill="1" applyBorder="1" applyAlignment="1">
      <alignment horizontal="center" vertical="center" wrapText="1"/>
    </xf>
    <xf numFmtId="0" fontId="55" fillId="6" borderId="3" xfId="0" applyFont="1" applyFill="1" applyBorder="1" applyAlignment="1">
      <alignment horizontal="center" vertical="center" wrapText="1"/>
    </xf>
    <xf numFmtId="0" fontId="55" fillId="6" borderId="11" xfId="0" applyFont="1" applyFill="1" applyBorder="1" applyAlignment="1">
      <alignment horizontal="center" vertical="center" wrapText="1"/>
    </xf>
    <xf numFmtId="0" fontId="55" fillId="6" borderId="6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/>
    </xf>
    <xf numFmtId="2" fontId="38" fillId="6" borderId="9" xfId="0" applyNumberFormat="1" applyFont="1" applyFill="1" applyBorder="1" applyAlignment="1">
      <alignment horizontal="center" vertical="center"/>
    </xf>
    <xf numFmtId="2" fontId="38" fillId="6" borderId="14" xfId="0" applyNumberFormat="1" applyFont="1" applyFill="1" applyBorder="1" applyAlignment="1">
      <alignment horizontal="center" vertical="center"/>
    </xf>
    <xf numFmtId="2" fontId="38" fillId="6" borderId="4" xfId="0" applyNumberFormat="1" applyFont="1" applyFill="1" applyBorder="1" applyAlignment="1">
      <alignment horizontal="center" vertical="center"/>
    </xf>
    <xf numFmtId="0" fontId="39" fillId="12" borderId="12" xfId="0" applyFont="1" applyFill="1" applyBorder="1" applyAlignment="1">
      <alignment horizontal="center" vertical="center" wrapText="1"/>
    </xf>
    <xf numFmtId="0" fontId="39" fillId="12" borderId="10" xfId="0" applyFont="1" applyFill="1" applyBorder="1" applyAlignment="1">
      <alignment horizontal="center" vertical="center" wrapText="1"/>
    </xf>
    <xf numFmtId="0" fontId="39" fillId="12" borderId="3" xfId="0" applyFont="1" applyFill="1" applyBorder="1" applyAlignment="1">
      <alignment horizontal="center" vertical="center" wrapText="1"/>
    </xf>
    <xf numFmtId="0" fontId="39" fillId="12" borderId="11" xfId="0" applyFont="1" applyFill="1" applyBorder="1" applyAlignment="1">
      <alignment horizontal="center" vertical="center" wrapText="1"/>
    </xf>
    <xf numFmtId="0" fontId="39" fillId="12" borderId="13" xfId="0" applyFont="1" applyFill="1" applyBorder="1" applyAlignment="1">
      <alignment horizontal="center" vertical="center" wrapText="1"/>
    </xf>
    <xf numFmtId="0" fontId="39" fillId="12" borderId="6" xfId="0" applyFont="1" applyFill="1" applyBorder="1" applyAlignment="1">
      <alignment horizontal="center" vertical="center" wrapText="1"/>
    </xf>
    <xf numFmtId="165" fontId="39" fillId="15" borderId="9" xfId="6" applyNumberFormat="1" applyFont="1" applyFill="1" applyBorder="1" applyAlignment="1" applyProtection="1">
      <alignment vertical="center"/>
      <protection hidden="1"/>
    </xf>
    <xf numFmtId="0" fontId="39" fillId="15" borderId="1" xfId="0" applyFont="1" applyFill="1" applyBorder="1" applyAlignment="1" applyProtection="1">
      <alignment vertical="center" wrapText="1"/>
      <protection hidden="1"/>
    </xf>
  </cellXfs>
  <cellStyles count="30">
    <cellStyle name="Hiperlink" xfId="1" builtinId="8"/>
    <cellStyle name="Hiperlink 2" xfId="19"/>
    <cellStyle name="Hiperlink 3" xfId="13"/>
    <cellStyle name="Moeda" xfId="2" builtinId="4"/>
    <cellStyle name="Moeda 2" xfId="3"/>
    <cellStyle name="Moeda 2 2" xfId="21"/>
    <cellStyle name="Moeda 3" xfId="9"/>
    <cellStyle name="Moeda 3 2" xfId="27"/>
    <cellStyle name="Moeda 4" xfId="20"/>
    <cellStyle name="Moeda 5" xfId="14"/>
    <cellStyle name="Normal" xfId="0" builtinId="0"/>
    <cellStyle name="Normal 2" xfId="8"/>
    <cellStyle name="Normal 2 2" xfId="26"/>
    <cellStyle name="Normal 2 3" xfId="17"/>
    <cellStyle name="Normal 3" xfId="18"/>
    <cellStyle name="Normal 4" xfId="12"/>
    <cellStyle name="Porcentagem" xfId="4" builtinId="5"/>
    <cellStyle name="Porcentagem 2" xfId="5"/>
    <cellStyle name="Porcentagem 2 2" xfId="23"/>
    <cellStyle name="Porcentagem 3" xfId="11"/>
    <cellStyle name="Porcentagem 3 2" xfId="29"/>
    <cellStyle name="Porcentagem 4" xfId="22"/>
    <cellStyle name="Porcentagem 5" xfId="15"/>
    <cellStyle name="Separador de milhares 2" xfId="7"/>
    <cellStyle name="Separador de milhares 2 2" xfId="25"/>
    <cellStyle name="Separador de milhares 3" xfId="10"/>
    <cellStyle name="Separador de milhares 3 2" xfId="28"/>
    <cellStyle name="Vírgula" xfId="6" builtinId="3"/>
    <cellStyle name="Vírgula 2" xfId="24"/>
    <cellStyle name="Vírgula 3" xfId="16"/>
  </cellStyles>
  <dxfs count="162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/>
        <color rgb="FFFFC000"/>
      </font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</dxfs>
  <tableStyles count="0" defaultTableStyle="TableStyleMedium9" defaultPivotStyle="PivotStyleLight16"/>
  <colors>
    <mruColors>
      <color rgb="FF006600"/>
      <color rgb="FF003300"/>
      <color rgb="FF0000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INSUMOS ENERGÉTICOS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Insumos!$B$3</c:f>
              <c:strCache>
                <c:ptCount val="1"/>
                <c:pt idx="0">
                  <c:v>INSUMO ENERGÉTICO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Insumos!$B$4:$B$7</c:f>
              <c:strCache>
                <c:ptCount val="4"/>
                <c:pt idx="0">
                  <c:v>ENERGIA ELÉTRICA (DISTRIBUIDORA)</c:v>
                </c:pt>
                <c:pt idx="1">
                  <c:v>GERADOR DE ENERGIA</c:v>
                </c:pt>
                <c:pt idx="2">
                  <c:v>FONTES INCENTIVADAS</c:v>
                </c:pt>
                <c:pt idx="3">
                  <c:v>OUTRAS</c:v>
                </c:pt>
              </c:strCache>
            </c:strRef>
          </c:cat>
          <c:val>
            <c:numRef>
              <c:f>Insumos!$C$4:$C$7</c:f>
              <c:numCache>
                <c:formatCode>General</c:formatCode>
                <c:ptCount val="4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USOS FINAIS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Usos!$C$3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Usos!$B$4:$B$11</c:f>
              <c:strCache>
                <c:ptCount val="8"/>
                <c:pt idx="0">
                  <c:v>ILUMINAÇÃO</c:v>
                </c:pt>
                <c:pt idx="1">
                  <c:v>CONDICIONAMENTO AMBIENTAL</c:v>
                </c:pt>
                <c:pt idx="2">
                  <c:v>FORÇA MOTRIZ (MOTORES)</c:v>
                </c:pt>
                <c:pt idx="3">
                  <c:v>SISTEMAS DE REFRIGERAÇÃO</c:v>
                </c:pt>
                <c:pt idx="4">
                  <c:v>AQUECIMENTO ELÉTRICO DE ÁGUA</c:v>
                </c:pt>
                <c:pt idx="5">
                  <c:v>EQUIPAMENTOS DE TI (COMPUTADORES E AFINS)</c:v>
                </c:pt>
                <c:pt idx="6">
                  <c:v>FORNOS E ESTUFAS</c:v>
                </c:pt>
                <c:pt idx="7">
                  <c:v>OUTROS</c:v>
                </c:pt>
              </c:strCache>
            </c:strRef>
          </c:cat>
          <c:val>
            <c:numRef>
              <c:f>Usos!$C$4:$C$11</c:f>
              <c:numCache>
                <c:formatCode>0%</c:formatCode>
                <c:ptCount val="8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Custo</a:t>
            </a:r>
            <a:r>
              <a:rPr lang="pt-BR" baseline="0"/>
              <a:t> do Projeto - Recursos Totais (Projeto)</a:t>
            </a:r>
            <a:endParaRPr lang="pt-BR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Financeiro'!$F$3:$Q$3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Financeiro'!$F$60:$Q$60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Financeiro'!$F$3:$Q$3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Financeiro'!$F$62:$Q$62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809560"/>
        <c:axId val="327811912"/>
      </c:scatterChart>
      <c:valAx>
        <c:axId val="3278095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327811912"/>
        <c:crosses val="autoZero"/>
        <c:crossBetween val="midCat"/>
        <c:majorUnit val="1"/>
      </c:valAx>
      <c:valAx>
        <c:axId val="327811912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327809560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558" footer="0.31496062000000558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Custo</a:t>
            </a:r>
            <a:r>
              <a:rPr lang="pt-BR" baseline="0"/>
              <a:t> do Projeto - </a:t>
            </a:r>
            <a:r>
              <a:rPr lang="pt-BR" sz="1800" b="1" i="0" u="none" strike="noStrike" baseline="0">
                <a:effectLst/>
              </a:rPr>
              <a:t>Recursos Próprios (PEE CELESC)</a:t>
            </a:r>
            <a:endParaRPr lang="pt-BR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Financeiro'!$F$3:$Q$3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Financeiro'!$F$61:$Q$61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Financeiro'!$F$3:$Q$3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Financeiro'!$F$63:$Q$63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2292480"/>
        <c:axId val="442291696"/>
      </c:scatterChart>
      <c:valAx>
        <c:axId val="442292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442291696"/>
        <c:crosses val="autoZero"/>
        <c:crossBetween val="midCat"/>
        <c:majorUnit val="1"/>
      </c:valAx>
      <c:valAx>
        <c:axId val="442291696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442292480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558" footer="0.31496062000000558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Projeção de Economia de</a:t>
            </a:r>
            <a:r>
              <a:rPr lang="pt-BR" baseline="0"/>
              <a:t> Energia</a:t>
            </a:r>
            <a:r>
              <a:rPr lang="pt-BR"/>
              <a:t> (Consumo)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Consumo Atual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Economia!$C$6:$C$17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cat>
          <c:val>
            <c:numRef>
              <c:f>Economia!$E$6:$E$17</c:f>
              <c:numCache>
                <c:formatCode>_(* #,##0.00_);_(* \(#,##0.00\);_(* "-"??_);_(@_)</c:formatCode>
                <c:ptCount val="12"/>
              </c:numCache>
            </c:numRef>
          </c:val>
          <c:smooth val="0"/>
        </c:ser>
        <c:ser>
          <c:idx val="1"/>
          <c:order val="1"/>
          <c:tx>
            <c:v>Consumo Proposto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Economia!$J$6:$J$17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588936"/>
        <c:axId val="314585408"/>
      </c:lineChart>
      <c:catAx>
        <c:axId val="314588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4585408"/>
        <c:crosses val="autoZero"/>
        <c:auto val="1"/>
        <c:lblAlgn val="ctr"/>
        <c:lblOffset val="100"/>
        <c:noMultiLvlLbl val="0"/>
      </c:catAx>
      <c:valAx>
        <c:axId val="314585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kWh/mês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458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Projeção de Economia de Energia (Demanda na Ponta)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Demanda Atual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Economia!$C$6:$C$17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cat>
          <c:val>
            <c:numRef>
              <c:f>Economia!$F$6:$F$17</c:f>
              <c:numCache>
                <c:formatCode>_(* #,##0.00_);_(* \(#,##0.00\);_(* "-"??_);_(@_)</c:formatCode>
                <c:ptCount val="12"/>
              </c:numCache>
            </c:numRef>
          </c:val>
          <c:smooth val="0"/>
        </c:ser>
        <c:ser>
          <c:idx val="1"/>
          <c:order val="1"/>
          <c:tx>
            <c:v>Demanda Proposta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Economia!$C$6:$C$17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cat>
          <c:val>
            <c:numRef>
              <c:f>Economia!$K$6:$K$17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379200"/>
        <c:axId val="229711616"/>
      </c:lineChart>
      <c:catAx>
        <c:axId val="23137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9711616"/>
        <c:crosses val="autoZero"/>
        <c:auto val="1"/>
        <c:lblAlgn val="ctr"/>
        <c:lblOffset val="100"/>
        <c:noMultiLvlLbl val="0"/>
      </c:catAx>
      <c:valAx>
        <c:axId val="229711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kW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1379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16" fmlaLink="$E$19" fmlaRange="Apoio!$B$25:$B$36" noThreeD="1" sel="1" val="0"/>
</file>

<file path=xl/ctrlProps/ctrlProp2.xml><?xml version="1.0" encoding="utf-8"?>
<formControlPr xmlns="http://schemas.microsoft.com/office/spreadsheetml/2009/9/main" objectType="Drop" dropLines="10" dropStyle="combo" dx="16" fmlaLink="$E$7" fmlaRange="Apoio!$AI$7:$AI$294" noThreeD="1" sel="2" val="0"/>
</file>

<file path=xl/ctrlProps/ctrlProp3.xml><?xml version="1.0" encoding="utf-8"?>
<formControlPr xmlns="http://schemas.microsoft.com/office/spreadsheetml/2009/9/main" objectType="Drop" dropLines="10" dropStyle="combo" dx="16" fmlaLink="$E$8" fmlaRange="Apoio!$AF$10:$AF$20" noThreeD="1" sel="11"/>
</file>

<file path=xl/ctrlProps/ctrlProp4.xml><?xml version="1.0" encoding="utf-8"?>
<formControlPr xmlns="http://schemas.microsoft.com/office/spreadsheetml/2009/9/main" objectType="Drop" dropLines="10" dropStyle="combo" dx="16" fmlaLink="$M$5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16" fmlaLink="$E$18" fmlaRange="Apoio!$B$39:$F$44" noThreeD="1" sel="1" val="0"/>
</file>

<file path=xl/ctrlProps/ctrlProp6.xml><?xml version="1.0" encoding="utf-8"?>
<formControlPr xmlns="http://schemas.microsoft.com/office/spreadsheetml/2009/9/main" objectType="Drop" dropLines="4" dropStyle="combo" dx="16" fmlaLink="$E$17" fmlaRange="Apoio!$B$7:$F$9" noThreeD="1" sel="3" val="0"/>
</file>

<file path=xl/ctrlProps/ctrlProp7.xml><?xml version="1.0" encoding="utf-8"?>
<formControlPr xmlns="http://schemas.microsoft.com/office/spreadsheetml/2009/9/main" objectType="Drop" dropLines="4" dropStyle="combo" dx="16" fmlaLink="$E$16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16" fmlaLink="$M$14" fmlaRange="Apoio!$B$56:$B$81" noThreeD="1" sel="8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OutrosBenef!A1"/><Relationship Id="rId13" Type="http://schemas.openxmlformats.org/officeDocument/2006/relationships/hyperlink" Target="#'RefrigCusto (OR&#199;)'!A1"/><Relationship Id="rId18" Type="http://schemas.openxmlformats.org/officeDocument/2006/relationships/hyperlink" Target="#RCB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dAmbBenef!A1"/><Relationship Id="rId21" Type="http://schemas.openxmlformats.org/officeDocument/2006/relationships/hyperlink" Target="#IndFinanceiro!A1"/><Relationship Id="rId7" Type="http://schemas.openxmlformats.org/officeDocument/2006/relationships/hyperlink" Target="#HospBenef!A1"/><Relationship Id="rId12" Type="http://schemas.openxmlformats.org/officeDocument/2006/relationships/hyperlink" Target="#'MotorCusto (OR&#199;)'!A1"/><Relationship Id="rId17" Type="http://schemas.openxmlformats.org/officeDocument/2006/relationships/hyperlink" Target="#'FICusto (OR&#199;)'!A1"/><Relationship Id="rId25" Type="http://schemas.openxmlformats.org/officeDocument/2006/relationships/hyperlink" Target="#'Treinamento (OR&#199;)'!A1"/><Relationship Id="rId33" Type="http://schemas.openxmlformats.org/officeDocument/2006/relationships/image" Target="../media/image3.png"/><Relationship Id="rId2" Type="http://schemas.openxmlformats.org/officeDocument/2006/relationships/hyperlink" Target="#IlumBenef!A1"/><Relationship Id="rId16" Type="http://schemas.openxmlformats.org/officeDocument/2006/relationships/hyperlink" Target="#'OutrosCusto (OR&#199;)'!A1"/><Relationship Id="rId20" Type="http://schemas.openxmlformats.org/officeDocument/2006/relationships/hyperlink" Target="#'Descarte (OR&#199;)'!A1"/><Relationship Id="rId29" Type="http://schemas.openxmlformats.org/officeDocument/2006/relationships/hyperlink" Target="#Insumos!A1"/><Relationship Id="rId1" Type="http://schemas.openxmlformats.org/officeDocument/2006/relationships/hyperlink" Target="#Identifica&#231;&#227;o!E5"/><Relationship Id="rId6" Type="http://schemas.openxmlformats.org/officeDocument/2006/relationships/hyperlink" Target="#SolarBenef!A1"/><Relationship Id="rId11" Type="http://schemas.openxmlformats.org/officeDocument/2006/relationships/hyperlink" Target="#'CondAmbCusto (OR&#199;)'!A1"/><Relationship Id="rId24" Type="http://schemas.openxmlformats.org/officeDocument/2006/relationships/hyperlink" Target="#'Marketing (OR&#199;)'!A1"/><Relationship Id="rId32" Type="http://schemas.openxmlformats.org/officeDocument/2006/relationships/image" Target="../media/image2.png"/><Relationship Id="rId5" Type="http://schemas.openxmlformats.org/officeDocument/2006/relationships/hyperlink" Target="#RefrigBenef!A1"/><Relationship Id="rId15" Type="http://schemas.openxmlformats.org/officeDocument/2006/relationships/hyperlink" Target="#'HospCusto (OR&#199;)'!A1"/><Relationship Id="rId23" Type="http://schemas.openxmlformats.org/officeDocument/2006/relationships/hyperlink" Target="#Financeiro!A1"/><Relationship Id="rId28" Type="http://schemas.openxmlformats.org/officeDocument/2006/relationships/hyperlink" Target="#'Custo Cont&#225;bil'!A1"/><Relationship Id="rId10" Type="http://schemas.openxmlformats.org/officeDocument/2006/relationships/hyperlink" Target="#'IlumCusto (OR&#199;)'!A1"/><Relationship Id="rId19" Type="http://schemas.openxmlformats.org/officeDocument/2006/relationships/hyperlink" Target="#'M&amp;V (OR&#199;)'!A1"/><Relationship Id="rId31" Type="http://schemas.openxmlformats.org/officeDocument/2006/relationships/image" Target="../media/image1.png"/><Relationship Id="rId4" Type="http://schemas.openxmlformats.org/officeDocument/2006/relationships/hyperlink" Target="#MotorBenef!A1"/><Relationship Id="rId9" Type="http://schemas.openxmlformats.org/officeDocument/2006/relationships/hyperlink" Target="#FIBenef!A1"/><Relationship Id="rId14" Type="http://schemas.openxmlformats.org/officeDocument/2006/relationships/hyperlink" Target="#'SolarCusto (OR&#199;)'!A1"/><Relationship Id="rId22" Type="http://schemas.openxmlformats.org/officeDocument/2006/relationships/hyperlink" Target="#F&#237;sico!A1"/><Relationship Id="rId27" Type="http://schemas.openxmlformats.org/officeDocument/2006/relationships/hyperlink" Target="#Economia!A1"/><Relationship Id="rId30" Type="http://schemas.openxmlformats.org/officeDocument/2006/relationships/hyperlink" Target="#Usos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CondAmbCusto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MotorCust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RefrigCust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rDesemp!A1"/><Relationship Id="rId2" Type="http://schemas.openxmlformats.org/officeDocument/2006/relationships/hyperlink" Target="#RCB!A1"/><Relationship Id="rId1" Type="http://schemas.openxmlformats.org/officeDocument/2006/relationships/hyperlink" Target="#'Custo Cont&#225;bil'!A1"/><Relationship Id="rId4" Type="http://schemas.openxmlformats.org/officeDocument/2006/relationships/hyperlink" Target="#Fluxo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SolarCust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HospCust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OutrosCust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FICust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hyperlink" Target="#Usos!A1"/><Relationship Id="rId1" Type="http://schemas.openxmlformats.org/officeDocument/2006/relationships/hyperlink" Target="#Flux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hyperlink" Target="#Apresenta&#231;&#227;o!A1"/><Relationship Id="rId1" Type="http://schemas.openxmlformats.org/officeDocument/2006/relationships/chart" Target="../charts/chart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Diagn&#243;stico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'M&amp;V (OR&#199;)'!A1"/><Relationship Id="rId1" Type="http://schemas.openxmlformats.org/officeDocument/2006/relationships/hyperlink" Target="#'Diagn&#243;stico (OR&#199;)'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'M&amp;V'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Descarte (OR&#199;)'!A1"/><Relationship Id="rId1" Type="http://schemas.openxmlformats.org/officeDocument/2006/relationships/hyperlink" Target="#'M&amp;V (OR&#199;)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Descarte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'Marketing (OR&#199;)'!A1"/><Relationship Id="rId1" Type="http://schemas.openxmlformats.org/officeDocument/2006/relationships/hyperlink" Target="#'Descarte (OR&#199;)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#IndFinanceiro!A1"/><Relationship Id="rId1" Type="http://schemas.openxmlformats.org/officeDocument/2006/relationships/hyperlink" Target="#Flux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Marketing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'Treinamento (OR&#199;)'!A1"/><Relationship Id="rId1" Type="http://schemas.openxmlformats.org/officeDocument/2006/relationships/hyperlink" Target="#'Marketing (OR&#199;)'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Treinament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F&#237;sico!A1"/><Relationship Id="rId1" Type="http://schemas.openxmlformats.org/officeDocument/2006/relationships/hyperlink" Target="#'Treinamento (OR&#199;)'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Financeiro!A1"/><Relationship Id="rId1" Type="http://schemas.openxmlformats.org/officeDocument/2006/relationships/hyperlink" Target="#Fluxo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hyperlink" Target="#Economia!A1"/><Relationship Id="rId1" Type="http://schemas.openxmlformats.org/officeDocument/2006/relationships/hyperlink" Target="#Fluxo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hyperlink" Target="#Fluxo!A1"/><Relationship Id="rId4" Type="http://schemas.openxmlformats.org/officeDocument/2006/relationships/hyperlink" Target="#'Custo Cont&#225;bil'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RCB!A1"/><Relationship Id="rId1" Type="http://schemas.openxmlformats.org/officeDocument/2006/relationships/hyperlink" Target="#Fluxo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IlumCust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257174</xdr:colOff>
      <xdr:row>12</xdr:row>
      <xdr:rowOff>152400</xdr:rowOff>
    </xdr:from>
    <xdr:to>
      <xdr:col>5</xdr:col>
      <xdr:colOff>377174</xdr:colOff>
      <xdr:row>15</xdr:row>
      <xdr:rowOff>152400</xdr:rowOff>
    </xdr:to>
    <xdr:sp macro="" textlink="">
      <xdr:nvSpPr>
        <xdr:cNvPr id="3" name="Retângulo de cantos arredondados 2">
          <a:hlinkClick xmlns:r="http://schemas.openxmlformats.org/officeDocument/2006/relationships" r:id="rId1"/>
        </xdr:cNvPr>
        <xdr:cNvSpPr/>
      </xdr:nvSpPr>
      <xdr:spPr bwMode="auto">
        <a:xfrm>
          <a:off x="257174" y="2095500"/>
          <a:ext cx="3168000" cy="4857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IDENTIFICAÇÃO DA</a:t>
          </a:r>
          <a:r>
            <a:rPr lang="pt-BR" sz="1100" b="1" baseline="0"/>
            <a:t> PROPOSTA</a:t>
          </a:r>
          <a:endParaRPr lang="pt-BR" sz="1100" b="1"/>
        </a:p>
      </xdr:txBody>
    </xdr:sp>
    <xdr:clientData/>
  </xdr:twoCellAnchor>
  <xdr:twoCellAnchor>
    <xdr:from>
      <xdr:col>0</xdr:col>
      <xdr:colOff>257175</xdr:colOff>
      <xdr:row>35</xdr:row>
      <xdr:rowOff>142874</xdr:rowOff>
    </xdr:from>
    <xdr:to>
      <xdr:col>5</xdr:col>
      <xdr:colOff>377175</xdr:colOff>
      <xdr:row>47</xdr:row>
      <xdr:rowOff>19049</xdr:rowOff>
    </xdr:to>
    <xdr:sp macro="" textlink="">
      <xdr:nvSpPr>
        <xdr:cNvPr id="4" name="Retângulo de cantos arredondados 3"/>
        <xdr:cNvSpPr/>
      </xdr:nvSpPr>
      <xdr:spPr bwMode="auto">
        <a:xfrm>
          <a:off x="257175" y="5810249"/>
          <a:ext cx="3168000" cy="1819275"/>
        </a:xfrm>
        <a:prstGeom prst="roundRect">
          <a:avLst>
            <a:gd name="adj" fmla="val 7658"/>
          </a:avLst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r>
            <a:rPr lang="pt-BR" sz="1100" b="1"/>
            <a:t>BENEFÍCIOS</a:t>
          </a:r>
        </a:p>
      </xdr:txBody>
    </xdr:sp>
    <xdr:clientData/>
  </xdr:twoCellAnchor>
  <xdr:twoCellAnchor>
    <xdr:from>
      <xdr:col>0</xdr:col>
      <xdr:colOff>428625</xdr:colOff>
      <xdr:row>37</xdr:row>
      <xdr:rowOff>76200</xdr:rowOff>
    </xdr:from>
    <xdr:to>
      <xdr:col>2</xdr:col>
      <xdr:colOff>571500</xdr:colOff>
      <xdr:row>39</xdr:row>
      <xdr:rowOff>47625</xdr:rowOff>
    </xdr:to>
    <xdr:sp macro="" textlink="">
      <xdr:nvSpPr>
        <xdr:cNvPr id="5" name="Retângulo de cantos arredondados 4">
          <a:hlinkClick xmlns:r="http://schemas.openxmlformats.org/officeDocument/2006/relationships" r:id="rId2"/>
        </xdr:cNvPr>
        <xdr:cNvSpPr/>
      </xdr:nvSpPr>
      <xdr:spPr bwMode="auto">
        <a:xfrm>
          <a:off x="428625" y="6067425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ILUMINAÇÃO</a:t>
          </a:r>
        </a:p>
      </xdr:txBody>
    </xdr:sp>
    <xdr:clientData/>
  </xdr:twoCellAnchor>
  <xdr:twoCellAnchor>
    <xdr:from>
      <xdr:col>0</xdr:col>
      <xdr:colOff>428625</xdr:colOff>
      <xdr:row>39</xdr:row>
      <xdr:rowOff>104775</xdr:rowOff>
    </xdr:from>
    <xdr:to>
      <xdr:col>2</xdr:col>
      <xdr:colOff>571500</xdr:colOff>
      <xdr:row>41</xdr:row>
      <xdr:rowOff>76200</xdr:rowOff>
    </xdr:to>
    <xdr:sp macro="" textlink="">
      <xdr:nvSpPr>
        <xdr:cNvPr id="6" name="Retângulo de cantos arredondados 5">
          <a:hlinkClick xmlns:r="http://schemas.openxmlformats.org/officeDocument/2006/relationships" r:id="rId3"/>
        </xdr:cNvPr>
        <xdr:cNvSpPr/>
      </xdr:nvSpPr>
      <xdr:spPr bwMode="auto">
        <a:xfrm>
          <a:off x="428625" y="641985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COND. AMBIENTAL</a:t>
          </a:r>
        </a:p>
      </xdr:txBody>
    </xdr:sp>
    <xdr:clientData/>
  </xdr:twoCellAnchor>
  <xdr:twoCellAnchor>
    <xdr:from>
      <xdr:col>0</xdr:col>
      <xdr:colOff>419100</xdr:colOff>
      <xdr:row>41</xdr:row>
      <xdr:rowOff>142875</xdr:rowOff>
    </xdr:from>
    <xdr:to>
      <xdr:col>2</xdr:col>
      <xdr:colOff>561975</xdr:colOff>
      <xdr:row>43</xdr:row>
      <xdr:rowOff>114300</xdr:rowOff>
    </xdr:to>
    <xdr:sp macro="" textlink="">
      <xdr:nvSpPr>
        <xdr:cNvPr id="7" name="Retângulo de cantos arredondados 6">
          <a:hlinkClick xmlns:r="http://schemas.openxmlformats.org/officeDocument/2006/relationships" r:id="rId4"/>
        </xdr:cNvPr>
        <xdr:cNvSpPr/>
      </xdr:nvSpPr>
      <xdr:spPr bwMode="auto">
        <a:xfrm>
          <a:off x="419100" y="678180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MOTORES</a:t>
          </a:r>
        </a:p>
      </xdr:txBody>
    </xdr:sp>
    <xdr:clientData/>
  </xdr:twoCellAnchor>
  <xdr:twoCellAnchor>
    <xdr:from>
      <xdr:col>0</xdr:col>
      <xdr:colOff>419100</xdr:colOff>
      <xdr:row>44</xdr:row>
      <xdr:rowOff>19050</xdr:rowOff>
    </xdr:from>
    <xdr:to>
      <xdr:col>2</xdr:col>
      <xdr:colOff>561975</xdr:colOff>
      <xdr:row>45</xdr:row>
      <xdr:rowOff>152400</xdr:rowOff>
    </xdr:to>
    <xdr:sp macro="" textlink="">
      <xdr:nvSpPr>
        <xdr:cNvPr id="8" name="Retângulo de cantos arredondados 7">
          <a:hlinkClick xmlns:r="http://schemas.openxmlformats.org/officeDocument/2006/relationships" r:id="rId5"/>
        </xdr:cNvPr>
        <xdr:cNvSpPr/>
      </xdr:nvSpPr>
      <xdr:spPr bwMode="auto">
        <a:xfrm>
          <a:off x="419100" y="714375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REFRIGERAÇÃO</a:t>
          </a:r>
        </a:p>
      </xdr:txBody>
    </xdr:sp>
    <xdr:clientData/>
  </xdr:twoCellAnchor>
  <xdr:twoCellAnchor>
    <xdr:from>
      <xdr:col>3</xdr:col>
      <xdr:colOff>66675</xdr:colOff>
      <xdr:row>37</xdr:row>
      <xdr:rowOff>76200</xdr:rowOff>
    </xdr:from>
    <xdr:to>
      <xdr:col>5</xdr:col>
      <xdr:colOff>209550</xdr:colOff>
      <xdr:row>39</xdr:row>
      <xdr:rowOff>47625</xdr:rowOff>
    </xdr:to>
    <xdr:sp macro="" textlink="">
      <xdr:nvSpPr>
        <xdr:cNvPr id="9" name="Retângulo de cantos arredondados 8">
          <a:hlinkClick xmlns:r="http://schemas.openxmlformats.org/officeDocument/2006/relationships" r:id="rId6"/>
        </xdr:cNvPr>
        <xdr:cNvSpPr/>
      </xdr:nvSpPr>
      <xdr:spPr bwMode="auto">
        <a:xfrm>
          <a:off x="1895475" y="6067425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AQ.</a:t>
          </a:r>
          <a:r>
            <a:rPr lang="pt-BR" sz="1100" b="1" baseline="0"/>
            <a:t> SOLAR DE ÁGUA</a:t>
          </a:r>
          <a:endParaRPr lang="pt-BR" sz="1100" b="1"/>
        </a:p>
      </xdr:txBody>
    </xdr:sp>
    <xdr:clientData/>
  </xdr:twoCellAnchor>
  <xdr:twoCellAnchor>
    <xdr:from>
      <xdr:col>3</xdr:col>
      <xdr:colOff>57150</xdr:colOff>
      <xdr:row>39</xdr:row>
      <xdr:rowOff>114300</xdr:rowOff>
    </xdr:from>
    <xdr:to>
      <xdr:col>5</xdr:col>
      <xdr:colOff>200025</xdr:colOff>
      <xdr:row>41</xdr:row>
      <xdr:rowOff>85725</xdr:rowOff>
    </xdr:to>
    <xdr:sp macro="" textlink="">
      <xdr:nvSpPr>
        <xdr:cNvPr id="10" name="Retângulo de cantos arredondados 9">
          <a:hlinkClick xmlns:r="http://schemas.openxmlformats.org/officeDocument/2006/relationships" r:id="rId7"/>
        </xdr:cNvPr>
        <xdr:cNvSpPr/>
      </xdr:nvSpPr>
      <xdr:spPr bwMode="auto">
        <a:xfrm>
          <a:off x="1885950" y="6429375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EQ. HOSPITALARES</a:t>
          </a:r>
        </a:p>
      </xdr:txBody>
    </xdr:sp>
    <xdr:clientData/>
  </xdr:twoCellAnchor>
  <xdr:twoCellAnchor>
    <xdr:from>
      <xdr:col>3</xdr:col>
      <xdr:colOff>57150</xdr:colOff>
      <xdr:row>41</xdr:row>
      <xdr:rowOff>142875</xdr:rowOff>
    </xdr:from>
    <xdr:to>
      <xdr:col>5</xdr:col>
      <xdr:colOff>200025</xdr:colOff>
      <xdr:row>43</xdr:row>
      <xdr:rowOff>114300</xdr:rowOff>
    </xdr:to>
    <xdr:sp macro="" textlink="">
      <xdr:nvSpPr>
        <xdr:cNvPr id="11" name="Retângulo de cantos arredondados 10">
          <a:hlinkClick xmlns:r="http://schemas.openxmlformats.org/officeDocument/2006/relationships" r:id="rId8"/>
        </xdr:cNvPr>
        <xdr:cNvSpPr/>
      </xdr:nvSpPr>
      <xdr:spPr bwMode="auto">
        <a:xfrm>
          <a:off x="1885950" y="678180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OUTROS SISTEMAS</a:t>
          </a:r>
        </a:p>
      </xdr:txBody>
    </xdr:sp>
    <xdr:clientData/>
  </xdr:twoCellAnchor>
  <xdr:twoCellAnchor>
    <xdr:from>
      <xdr:col>3</xdr:col>
      <xdr:colOff>57150</xdr:colOff>
      <xdr:row>44</xdr:row>
      <xdr:rowOff>19050</xdr:rowOff>
    </xdr:from>
    <xdr:to>
      <xdr:col>5</xdr:col>
      <xdr:colOff>200025</xdr:colOff>
      <xdr:row>45</xdr:row>
      <xdr:rowOff>152400</xdr:rowOff>
    </xdr:to>
    <xdr:sp macro="" textlink="">
      <xdr:nvSpPr>
        <xdr:cNvPr id="12" name="Retângulo de cantos arredondados 11">
          <a:hlinkClick xmlns:r="http://schemas.openxmlformats.org/officeDocument/2006/relationships" r:id="rId9"/>
        </xdr:cNvPr>
        <xdr:cNvSpPr/>
      </xdr:nvSpPr>
      <xdr:spPr bwMode="auto">
        <a:xfrm>
          <a:off x="1885950" y="714375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FONTE INCENTIVADA</a:t>
          </a:r>
        </a:p>
      </xdr:txBody>
    </xdr:sp>
    <xdr:clientData/>
  </xdr:twoCellAnchor>
  <xdr:twoCellAnchor>
    <xdr:from>
      <xdr:col>7</xdr:col>
      <xdr:colOff>266700</xdr:colOff>
      <xdr:row>11</xdr:row>
      <xdr:rowOff>114299</xdr:rowOff>
    </xdr:from>
    <xdr:to>
      <xdr:col>12</xdr:col>
      <xdr:colOff>386700</xdr:colOff>
      <xdr:row>22</xdr:row>
      <xdr:rowOff>152399</xdr:rowOff>
    </xdr:to>
    <xdr:sp macro="" textlink="">
      <xdr:nvSpPr>
        <xdr:cNvPr id="13" name="Retângulo de cantos arredondados 12"/>
        <xdr:cNvSpPr/>
      </xdr:nvSpPr>
      <xdr:spPr bwMode="auto">
        <a:xfrm>
          <a:off x="4533900" y="1895474"/>
          <a:ext cx="3168000" cy="1819275"/>
        </a:xfrm>
        <a:prstGeom prst="roundRect">
          <a:avLst>
            <a:gd name="adj" fmla="val 7658"/>
          </a:avLst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r>
            <a:rPr lang="pt-BR" sz="1100" b="1"/>
            <a:t>CUSTOS</a:t>
          </a:r>
        </a:p>
      </xdr:txBody>
    </xdr:sp>
    <xdr:clientData/>
  </xdr:twoCellAnchor>
  <xdr:twoCellAnchor>
    <xdr:from>
      <xdr:col>7</xdr:col>
      <xdr:colOff>438150</xdr:colOff>
      <xdr:row>13</xdr:row>
      <xdr:rowOff>47625</xdr:rowOff>
    </xdr:from>
    <xdr:to>
      <xdr:col>9</xdr:col>
      <xdr:colOff>581025</xdr:colOff>
      <xdr:row>15</xdr:row>
      <xdr:rowOff>19050</xdr:rowOff>
    </xdr:to>
    <xdr:sp macro="" textlink="">
      <xdr:nvSpPr>
        <xdr:cNvPr id="14" name="Retângulo de cantos arredondados 13">
          <a:hlinkClick xmlns:r="http://schemas.openxmlformats.org/officeDocument/2006/relationships" r:id="rId10"/>
        </xdr:cNvPr>
        <xdr:cNvSpPr/>
      </xdr:nvSpPr>
      <xdr:spPr bwMode="auto">
        <a:xfrm>
          <a:off x="4705350" y="2152650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ILUMINAÇÃO</a:t>
          </a:r>
        </a:p>
      </xdr:txBody>
    </xdr:sp>
    <xdr:clientData/>
  </xdr:twoCellAnchor>
  <xdr:twoCellAnchor>
    <xdr:from>
      <xdr:col>7</xdr:col>
      <xdr:colOff>438150</xdr:colOff>
      <xdr:row>15</xdr:row>
      <xdr:rowOff>76200</xdr:rowOff>
    </xdr:from>
    <xdr:to>
      <xdr:col>9</xdr:col>
      <xdr:colOff>581025</xdr:colOff>
      <xdr:row>17</xdr:row>
      <xdr:rowOff>47625</xdr:rowOff>
    </xdr:to>
    <xdr:sp macro="" textlink="">
      <xdr:nvSpPr>
        <xdr:cNvPr id="15" name="Retângulo de cantos arredondados 14">
          <a:hlinkClick xmlns:r="http://schemas.openxmlformats.org/officeDocument/2006/relationships" r:id="rId11"/>
        </xdr:cNvPr>
        <xdr:cNvSpPr/>
      </xdr:nvSpPr>
      <xdr:spPr bwMode="auto">
        <a:xfrm>
          <a:off x="4705350" y="250507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COND. AMBIENTAL</a:t>
          </a:r>
        </a:p>
      </xdr:txBody>
    </xdr:sp>
    <xdr:clientData/>
  </xdr:twoCellAnchor>
  <xdr:twoCellAnchor>
    <xdr:from>
      <xdr:col>7</xdr:col>
      <xdr:colOff>428625</xdr:colOff>
      <xdr:row>17</xdr:row>
      <xdr:rowOff>114300</xdr:rowOff>
    </xdr:from>
    <xdr:to>
      <xdr:col>9</xdr:col>
      <xdr:colOff>571500</xdr:colOff>
      <xdr:row>19</xdr:row>
      <xdr:rowOff>85725</xdr:rowOff>
    </xdr:to>
    <xdr:sp macro="" textlink="">
      <xdr:nvSpPr>
        <xdr:cNvPr id="16" name="Retângulo de cantos arredondados 15">
          <a:hlinkClick xmlns:r="http://schemas.openxmlformats.org/officeDocument/2006/relationships" r:id="rId12"/>
        </xdr:cNvPr>
        <xdr:cNvSpPr/>
      </xdr:nvSpPr>
      <xdr:spPr bwMode="auto">
        <a:xfrm>
          <a:off x="4695825" y="286702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MOTORES</a:t>
          </a:r>
        </a:p>
      </xdr:txBody>
    </xdr:sp>
    <xdr:clientData/>
  </xdr:twoCellAnchor>
  <xdr:twoCellAnchor>
    <xdr:from>
      <xdr:col>7</xdr:col>
      <xdr:colOff>428625</xdr:colOff>
      <xdr:row>19</xdr:row>
      <xdr:rowOff>152400</xdr:rowOff>
    </xdr:from>
    <xdr:to>
      <xdr:col>9</xdr:col>
      <xdr:colOff>571500</xdr:colOff>
      <xdr:row>21</xdr:row>
      <xdr:rowOff>123825</xdr:rowOff>
    </xdr:to>
    <xdr:sp macro="" textlink="">
      <xdr:nvSpPr>
        <xdr:cNvPr id="17" name="Retângulo de cantos arredondados 16">
          <a:hlinkClick xmlns:r="http://schemas.openxmlformats.org/officeDocument/2006/relationships" r:id="rId13"/>
        </xdr:cNvPr>
        <xdr:cNvSpPr/>
      </xdr:nvSpPr>
      <xdr:spPr bwMode="auto">
        <a:xfrm>
          <a:off x="4695825" y="322897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REFRIGERAÇÃO</a:t>
          </a:r>
        </a:p>
      </xdr:txBody>
    </xdr:sp>
    <xdr:clientData/>
  </xdr:twoCellAnchor>
  <xdr:twoCellAnchor>
    <xdr:from>
      <xdr:col>10</xdr:col>
      <xdr:colOff>76200</xdr:colOff>
      <xdr:row>13</xdr:row>
      <xdr:rowOff>47625</xdr:rowOff>
    </xdr:from>
    <xdr:to>
      <xdr:col>12</xdr:col>
      <xdr:colOff>219075</xdr:colOff>
      <xdr:row>15</xdr:row>
      <xdr:rowOff>19050</xdr:rowOff>
    </xdr:to>
    <xdr:sp macro="" textlink="">
      <xdr:nvSpPr>
        <xdr:cNvPr id="18" name="Retângulo de cantos arredondados 17">
          <a:hlinkClick xmlns:r="http://schemas.openxmlformats.org/officeDocument/2006/relationships" r:id="rId14"/>
        </xdr:cNvPr>
        <xdr:cNvSpPr/>
      </xdr:nvSpPr>
      <xdr:spPr bwMode="auto">
        <a:xfrm>
          <a:off x="6172200" y="2152650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AQ.</a:t>
          </a:r>
          <a:r>
            <a:rPr lang="pt-BR" sz="1100" b="1" baseline="0"/>
            <a:t> SOLAR DE ÁGUA</a:t>
          </a:r>
          <a:endParaRPr lang="pt-BR" sz="1100" b="1"/>
        </a:p>
      </xdr:txBody>
    </xdr:sp>
    <xdr:clientData/>
  </xdr:twoCellAnchor>
  <xdr:twoCellAnchor>
    <xdr:from>
      <xdr:col>10</xdr:col>
      <xdr:colOff>66675</xdr:colOff>
      <xdr:row>15</xdr:row>
      <xdr:rowOff>85725</xdr:rowOff>
    </xdr:from>
    <xdr:to>
      <xdr:col>12</xdr:col>
      <xdr:colOff>209550</xdr:colOff>
      <xdr:row>17</xdr:row>
      <xdr:rowOff>57150</xdr:rowOff>
    </xdr:to>
    <xdr:sp macro="" textlink="">
      <xdr:nvSpPr>
        <xdr:cNvPr id="19" name="Retângulo de cantos arredondados 18">
          <a:hlinkClick xmlns:r="http://schemas.openxmlformats.org/officeDocument/2006/relationships" r:id="rId15"/>
        </xdr:cNvPr>
        <xdr:cNvSpPr/>
      </xdr:nvSpPr>
      <xdr:spPr bwMode="auto">
        <a:xfrm>
          <a:off x="6162675" y="2514600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EQ. HOSPITALARES</a:t>
          </a:r>
        </a:p>
      </xdr:txBody>
    </xdr:sp>
    <xdr:clientData/>
  </xdr:twoCellAnchor>
  <xdr:twoCellAnchor>
    <xdr:from>
      <xdr:col>10</xdr:col>
      <xdr:colOff>66675</xdr:colOff>
      <xdr:row>17</xdr:row>
      <xdr:rowOff>114300</xdr:rowOff>
    </xdr:from>
    <xdr:to>
      <xdr:col>12</xdr:col>
      <xdr:colOff>209550</xdr:colOff>
      <xdr:row>19</xdr:row>
      <xdr:rowOff>85725</xdr:rowOff>
    </xdr:to>
    <xdr:sp macro="" textlink="">
      <xdr:nvSpPr>
        <xdr:cNvPr id="20" name="Retângulo de cantos arredondados 19">
          <a:hlinkClick xmlns:r="http://schemas.openxmlformats.org/officeDocument/2006/relationships" r:id="rId16"/>
        </xdr:cNvPr>
        <xdr:cNvSpPr/>
      </xdr:nvSpPr>
      <xdr:spPr bwMode="auto">
        <a:xfrm>
          <a:off x="6162675" y="286702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OUTROS SISTEMAS</a:t>
          </a:r>
        </a:p>
      </xdr:txBody>
    </xdr:sp>
    <xdr:clientData/>
  </xdr:twoCellAnchor>
  <xdr:twoCellAnchor>
    <xdr:from>
      <xdr:col>10</xdr:col>
      <xdr:colOff>66675</xdr:colOff>
      <xdr:row>19</xdr:row>
      <xdr:rowOff>152400</xdr:rowOff>
    </xdr:from>
    <xdr:to>
      <xdr:col>12</xdr:col>
      <xdr:colOff>209550</xdr:colOff>
      <xdr:row>21</xdr:row>
      <xdr:rowOff>123825</xdr:rowOff>
    </xdr:to>
    <xdr:sp macro="" textlink="">
      <xdr:nvSpPr>
        <xdr:cNvPr id="21" name="Retângulo de cantos arredondados 20">
          <a:hlinkClick xmlns:r="http://schemas.openxmlformats.org/officeDocument/2006/relationships" r:id="rId17"/>
        </xdr:cNvPr>
        <xdr:cNvSpPr/>
      </xdr:nvSpPr>
      <xdr:spPr bwMode="auto">
        <a:xfrm>
          <a:off x="6162675" y="322897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FONTE INCENTIVADA</a:t>
          </a:r>
        </a:p>
      </xdr:txBody>
    </xdr:sp>
    <xdr:clientData/>
  </xdr:twoCellAnchor>
  <xdr:twoCellAnchor>
    <xdr:from>
      <xdr:col>14</xdr:col>
      <xdr:colOff>266700</xdr:colOff>
      <xdr:row>43</xdr:row>
      <xdr:rowOff>1330</xdr:rowOff>
    </xdr:from>
    <xdr:to>
      <xdr:col>19</xdr:col>
      <xdr:colOff>386700</xdr:colOff>
      <xdr:row>46</xdr:row>
      <xdr:rowOff>1555</xdr:rowOff>
    </xdr:to>
    <xdr:sp macro="" textlink="">
      <xdr:nvSpPr>
        <xdr:cNvPr id="28" name="Retângulo de cantos arredondados 27">
          <a:hlinkClick xmlns:r="http://schemas.openxmlformats.org/officeDocument/2006/relationships" r:id="rId18"/>
        </xdr:cNvPr>
        <xdr:cNvSpPr/>
      </xdr:nvSpPr>
      <xdr:spPr bwMode="auto">
        <a:xfrm>
          <a:off x="8801100" y="6964105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RCB</a:t>
          </a:r>
        </a:p>
      </xdr:txBody>
    </xdr:sp>
    <xdr:clientData/>
  </xdr:twoCellAnchor>
  <xdr:twoCellAnchor>
    <xdr:from>
      <xdr:col>7</xdr:col>
      <xdr:colOff>269043</xdr:colOff>
      <xdr:row>31</xdr:row>
      <xdr:rowOff>139429</xdr:rowOff>
    </xdr:from>
    <xdr:to>
      <xdr:col>12</xdr:col>
      <xdr:colOff>389043</xdr:colOff>
      <xdr:row>34</xdr:row>
      <xdr:rowOff>139654</xdr:rowOff>
    </xdr:to>
    <xdr:sp macro="" textlink="">
      <xdr:nvSpPr>
        <xdr:cNvPr id="29" name="Retângulo de cantos arredondados 28">
          <a:hlinkClick xmlns:r="http://schemas.openxmlformats.org/officeDocument/2006/relationships" r:id="rId19"/>
        </xdr:cNvPr>
        <xdr:cNvSpPr/>
      </xdr:nvSpPr>
      <xdr:spPr bwMode="auto">
        <a:xfrm>
          <a:off x="4536243" y="5159104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 M&amp;V</a:t>
          </a:r>
        </a:p>
      </xdr:txBody>
    </xdr:sp>
    <xdr:clientData/>
  </xdr:twoCellAnchor>
  <xdr:twoCellAnchor>
    <xdr:from>
      <xdr:col>7</xdr:col>
      <xdr:colOff>276189</xdr:colOff>
      <xdr:row>37</xdr:row>
      <xdr:rowOff>125133</xdr:rowOff>
    </xdr:from>
    <xdr:to>
      <xdr:col>12</xdr:col>
      <xdr:colOff>396189</xdr:colOff>
      <xdr:row>40</xdr:row>
      <xdr:rowOff>125358</xdr:rowOff>
    </xdr:to>
    <xdr:sp macro="" textlink="">
      <xdr:nvSpPr>
        <xdr:cNvPr id="30" name="Retângulo de cantos arredondados 29">
          <a:hlinkClick xmlns:r="http://schemas.openxmlformats.org/officeDocument/2006/relationships" r:id="rId20"/>
        </xdr:cNvPr>
        <xdr:cNvSpPr/>
      </xdr:nvSpPr>
      <xdr:spPr bwMode="auto">
        <a:xfrm>
          <a:off x="4543389" y="6116358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 DESCARTE</a:t>
          </a:r>
        </a:p>
      </xdr:txBody>
    </xdr:sp>
    <xdr:clientData/>
  </xdr:twoCellAnchor>
  <xdr:twoCellAnchor>
    <xdr:from>
      <xdr:col>0</xdr:col>
      <xdr:colOff>259558</xdr:colOff>
      <xdr:row>29</xdr:row>
      <xdr:rowOff>146572</xdr:rowOff>
    </xdr:from>
    <xdr:to>
      <xdr:col>5</xdr:col>
      <xdr:colOff>379558</xdr:colOff>
      <xdr:row>32</xdr:row>
      <xdr:rowOff>146797</xdr:rowOff>
    </xdr:to>
    <xdr:sp macro="" textlink="">
      <xdr:nvSpPr>
        <xdr:cNvPr id="31" name="Retângulo de cantos arredondados 30">
          <a:hlinkClick xmlns:r="http://schemas.openxmlformats.org/officeDocument/2006/relationships" r:id="rId21"/>
        </xdr:cNvPr>
        <xdr:cNvSpPr/>
      </xdr:nvSpPr>
      <xdr:spPr bwMode="auto">
        <a:xfrm>
          <a:off x="259558" y="4842397"/>
          <a:ext cx="3168000" cy="486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 baseline="0"/>
            <a:t>ÍNDICES FINANCEIROS  (BALANÇO PATRIMONIAL)</a:t>
          </a:r>
          <a:endParaRPr lang="pt-BR" sz="1100" b="1"/>
        </a:p>
      </xdr:txBody>
    </xdr:sp>
    <xdr:clientData/>
  </xdr:twoCellAnchor>
  <xdr:twoCellAnchor>
    <xdr:from>
      <xdr:col>14</xdr:col>
      <xdr:colOff>257175</xdr:colOff>
      <xdr:row>18</xdr:row>
      <xdr:rowOff>129904</xdr:rowOff>
    </xdr:from>
    <xdr:to>
      <xdr:col>19</xdr:col>
      <xdr:colOff>377175</xdr:colOff>
      <xdr:row>21</xdr:row>
      <xdr:rowOff>130129</xdr:rowOff>
    </xdr:to>
    <xdr:sp macro="" textlink="">
      <xdr:nvSpPr>
        <xdr:cNvPr id="32" name="Retângulo de cantos arredondados 31">
          <a:hlinkClick xmlns:r="http://schemas.openxmlformats.org/officeDocument/2006/relationships" r:id="rId22"/>
        </xdr:cNvPr>
        <xdr:cNvSpPr/>
      </xdr:nvSpPr>
      <xdr:spPr bwMode="auto">
        <a:xfrm>
          <a:off x="8791575" y="3044554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CRONOGRAMA FÍSICO</a:t>
          </a:r>
        </a:p>
      </xdr:txBody>
    </xdr:sp>
    <xdr:clientData/>
  </xdr:twoCellAnchor>
  <xdr:twoCellAnchor>
    <xdr:from>
      <xdr:col>14</xdr:col>
      <xdr:colOff>261938</xdr:colOff>
      <xdr:row>24</xdr:row>
      <xdr:rowOff>148954</xdr:rowOff>
    </xdr:from>
    <xdr:to>
      <xdr:col>19</xdr:col>
      <xdr:colOff>381938</xdr:colOff>
      <xdr:row>27</xdr:row>
      <xdr:rowOff>149179</xdr:rowOff>
    </xdr:to>
    <xdr:sp macro="" textlink="">
      <xdr:nvSpPr>
        <xdr:cNvPr id="33" name="Retângulo de cantos arredondados 32">
          <a:hlinkClick xmlns:r="http://schemas.openxmlformats.org/officeDocument/2006/relationships" r:id="rId23"/>
        </xdr:cNvPr>
        <xdr:cNvSpPr/>
      </xdr:nvSpPr>
      <xdr:spPr bwMode="auto">
        <a:xfrm>
          <a:off x="8796338" y="4035154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CRONOGRAMA</a:t>
          </a:r>
          <a:r>
            <a:rPr lang="pt-BR" sz="1200" b="1" baseline="0"/>
            <a:t> FINANCEIRO</a:t>
          </a:r>
          <a:endParaRPr lang="pt-BR" sz="1200" b="1"/>
        </a:p>
      </xdr:txBody>
    </xdr:sp>
    <xdr:clientData/>
  </xdr:twoCellAnchor>
  <xdr:twoCellAnchor>
    <xdr:from>
      <xdr:col>7</xdr:col>
      <xdr:colOff>280986</xdr:colOff>
      <xdr:row>43</xdr:row>
      <xdr:rowOff>141815</xdr:rowOff>
    </xdr:from>
    <xdr:to>
      <xdr:col>12</xdr:col>
      <xdr:colOff>400986</xdr:colOff>
      <xdr:row>46</xdr:row>
      <xdr:rowOff>142040</xdr:rowOff>
    </xdr:to>
    <xdr:sp macro="" textlink="">
      <xdr:nvSpPr>
        <xdr:cNvPr id="34" name="Retângulo de cantos arredondados 33">
          <a:hlinkClick xmlns:r="http://schemas.openxmlformats.org/officeDocument/2006/relationships" r:id="rId24"/>
        </xdr:cNvPr>
        <xdr:cNvSpPr/>
      </xdr:nvSpPr>
      <xdr:spPr bwMode="auto">
        <a:xfrm>
          <a:off x="4548186" y="7104590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</a:t>
          </a:r>
          <a:r>
            <a:rPr lang="pt-BR" sz="1200" b="1" baseline="0"/>
            <a:t> MARKETING</a:t>
          </a:r>
          <a:endParaRPr lang="pt-BR" sz="1200" b="1"/>
        </a:p>
      </xdr:txBody>
    </xdr:sp>
    <xdr:clientData/>
  </xdr:twoCellAnchor>
  <xdr:twoCellAnchor>
    <xdr:from>
      <xdr:col>14</xdr:col>
      <xdr:colOff>249993</xdr:colOff>
      <xdr:row>12</xdr:row>
      <xdr:rowOff>94191</xdr:rowOff>
    </xdr:from>
    <xdr:to>
      <xdr:col>19</xdr:col>
      <xdr:colOff>369993</xdr:colOff>
      <xdr:row>15</xdr:row>
      <xdr:rowOff>94416</xdr:rowOff>
    </xdr:to>
    <xdr:sp macro="" textlink="">
      <xdr:nvSpPr>
        <xdr:cNvPr id="35" name="Retângulo de cantos arredondados 34">
          <a:hlinkClick xmlns:r="http://schemas.openxmlformats.org/officeDocument/2006/relationships" r:id="rId25"/>
        </xdr:cNvPr>
        <xdr:cNvSpPr/>
      </xdr:nvSpPr>
      <xdr:spPr bwMode="auto">
        <a:xfrm>
          <a:off x="8784393" y="2037291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 TREINAMENTO</a:t>
          </a:r>
        </a:p>
      </xdr:txBody>
    </xdr:sp>
    <xdr:clientData/>
  </xdr:twoCellAnchor>
  <xdr:twoCellAnchor>
    <xdr:from>
      <xdr:col>7</xdr:col>
      <xdr:colOff>268024</xdr:colOff>
      <xdr:row>25</xdr:row>
      <xdr:rowOff>123825</xdr:rowOff>
    </xdr:from>
    <xdr:to>
      <xdr:col>12</xdr:col>
      <xdr:colOff>388024</xdr:colOff>
      <xdr:row>28</xdr:row>
      <xdr:rowOff>124050</xdr:rowOff>
    </xdr:to>
    <xdr:sp macro="" textlink="">
      <xdr:nvSpPr>
        <xdr:cNvPr id="36" name="Retângulo de cantos arredondados 35">
          <a:hlinkClick xmlns:r="http://schemas.openxmlformats.org/officeDocument/2006/relationships" r:id="rId26"/>
        </xdr:cNvPr>
        <xdr:cNvSpPr/>
      </xdr:nvSpPr>
      <xdr:spPr bwMode="auto">
        <a:xfrm>
          <a:off x="4535224" y="4171950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 DIAGNÓSTICO</a:t>
          </a:r>
        </a:p>
      </xdr:txBody>
    </xdr:sp>
    <xdr:clientData/>
  </xdr:twoCellAnchor>
  <xdr:twoCellAnchor>
    <xdr:from>
      <xdr:col>3</xdr:col>
      <xdr:colOff>12374</xdr:colOff>
      <xdr:row>15</xdr:row>
      <xdr:rowOff>152400</xdr:rowOff>
    </xdr:from>
    <xdr:to>
      <xdr:col>3</xdr:col>
      <xdr:colOff>12374</xdr:colOff>
      <xdr:row>18</xdr:row>
      <xdr:rowOff>76200</xdr:rowOff>
    </xdr:to>
    <xdr:cxnSp macro="">
      <xdr:nvCxnSpPr>
        <xdr:cNvPr id="39" name="Conector de seta reta 38"/>
        <xdr:cNvCxnSpPr>
          <a:stCxn id="3" idx="2"/>
          <a:endCxn id="117" idx="0"/>
        </xdr:cNvCxnSpPr>
      </xdr:nvCxnSpPr>
      <xdr:spPr bwMode="auto">
        <a:xfrm>
          <a:off x="1841174" y="2581275"/>
          <a:ext cx="0" cy="409575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5</xdr:col>
      <xdr:colOff>377175</xdr:colOff>
      <xdr:row>17</xdr:row>
      <xdr:rowOff>52387</xdr:rowOff>
    </xdr:from>
    <xdr:to>
      <xdr:col>7</xdr:col>
      <xdr:colOff>266700</xdr:colOff>
      <xdr:row>41</xdr:row>
      <xdr:rowOff>80962</xdr:rowOff>
    </xdr:to>
    <xdr:cxnSp macro="">
      <xdr:nvCxnSpPr>
        <xdr:cNvPr id="42" name="Conector de seta reta 41"/>
        <xdr:cNvCxnSpPr>
          <a:stCxn id="4" idx="3"/>
          <a:endCxn id="13" idx="1"/>
        </xdr:cNvCxnSpPr>
      </xdr:nvCxnSpPr>
      <xdr:spPr bwMode="auto">
        <a:xfrm flipV="1">
          <a:off x="3425175" y="2805112"/>
          <a:ext cx="1108725" cy="3914775"/>
        </a:xfrm>
        <a:prstGeom prst="bentConnector3">
          <a:avLst>
            <a:gd name="adj1" fmla="val 50000"/>
          </a:avLst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23224</xdr:colOff>
      <xdr:row>28</xdr:row>
      <xdr:rowOff>124050</xdr:rowOff>
    </xdr:from>
    <xdr:to>
      <xdr:col>10</xdr:col>
      <xdr:colOff>24243</xdr:colOff>
      <xdr:row>31</xdr:row>
      <xdr:rowOff>139429</xdr:rowOff>
    </xdr:to>
    <xdr:cxnSp macro="">
      <xdr:nvCxnSpPr>
        <xdr:cNvPr id="59" name="Conector de seta reta 58"/>
        <xdr:cNvCxnSpPr>
          <a:stCxn id="36" idx="2"/>
          <a:endCxn id="29" idx="0"/>
        </xdr:cNvCxnSpPr>
      </xdr:nvCxnSpPr>
      <xdr:spPr bwMode="auto">
        <a:xfrm>
          <a:off x="6119224" y="4657950"/>
          <a:ext cx="1019" cy="501154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24243</xdr:colOff>
      <xdr:row>34</xdr:row>
      <xdr:rowOff>139654</xdr:rowOff>
    </xdr:from>
    <xdr:to>
      <xdr:col>10</xdr:col>
      <xdr:colOff>31389</xdr:colOff>
      <xdr:row>37</xdr:row>
      <xdr:rowOff>125133</xdr:rowOff>
    </xdr:to>
    <xdr:cxnSp macro="">
      <xdr:nvCxnSpPr>
        <xdr:cNvPr id="62" name="Conector de seta reta 61"/>
        <xdr:cNvCxnSpPr>
          <a:stCxn id="29" idx="2"/>
          <a:endCxn id="30" idx="0"/>
        </xdr:cNvCxnSpPr>
      </xdr:nvCxnSpPr>
      <xdr:spPr bwMode="auto">
        <a:xfrm>
          <a:off x="6120243" y="5645104"/>
          <a:ext cx="7146" cy="471254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31389</xdr:colOff>
      <xdr:row>40</xdr:row>
      <xdr:rowOff>125358</xdr:rowOff>
    </xdr:from>
    <xdr:to>
      <xdr:col>10</xdr:col>
      <xdr:colOff>36186</xdr:colOff>
      <xdr:row>43</xdr:row>
      <xdr:rowOff>141815</xdr:rowOff>
    </xdr:to>
    <xdr:cxnSp macro="">
      <xdr:nvCxnSpPr>
        <xdr:cNvPr id="65" name="Conector de seta reta 64"/>
        <xdr:cNvCxnSpPr>
          <a:stCxn id="30" idx="2"/>
          <a:endCxn id="34" idx="0"/>
        </xdr:cNvCxnSpPr>
      </xdr:nvCxnSpPr>
      <xdr:spPr bwMode="auto">
        <a:xfrm>
          <a:off x="6127389" y="6602358"/>
          <a:ext cx="4797" cy="502232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400986</xdr:colOff>
      <xdr:row>14</xdr:row>
      <xdr:rowOff>13341</xdr:rowOff>
    </xdr:from>
    <xdr:to>
      <xdr:col>14</xdr:col>
      <xdr:colOff>249993</xdr:colOff>
      <xdr:row>45</xdr:row>
      <xdr:rowOff>60965</xdr:rowOff>
    </xdr:to>
    <xdr:cxnSp macro="">
      <xdr:nvCxnSpPr>
        <xdr:cNvPr id="66" name="Conector de seta reta 65"/>
        <xdr:cNvCxnSpPr>
          <a:stCxn id="34" idx="3"/>
          <a:endCxn id="35" idx="1"/>
        </xdr:cNvCxnSpPr>
      </xdr:nvCxnSpPr>
      <xdr:spPr bwMode="auto">
        <a:xfrm flipV="1">
          <a:off x="7716186" y="2280291"/>
          <a:ext cx="1068207" cy="5067299"/>
        </a:xfrm>
        <a:prstGeom prst="bentConnector3">
          <a:avLst>
            <a:gd name="adj1" fmla="val 50000"/>
          </a:avLst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5193</xdr:colOff>
      <xdr:row>15</xdr:row>
      <xdr:rowOff>94416</xdr:rowOff>
    </xdr:from>
    <xdr:to>
      <xdr:col>17</xdr:col>
      <xdr:colOff>12375</xdr:colOff>
      <xdr:row>18</xdr:row>
      <xdr:rowOff>129904</xdr:rowOff>
    </xdr:to>
    <xdr:cxnSp macro="">
      <xdr:nvCxnSpPr>
        <xdr:cNvPr id="67" name="Conector de seta reta 66"/>
        <xdr:cNvCxnSpPr>
          <a:stCxn id="35" idx="2"/>
          <a:endCxn id="32" idx="0"/>
        </xdr:cNvCxnSpPr>
      </xdr:nvCxnSpPr>
      <xdr:spPr bwMode="auto">
        <a:xfrm>
          <a:off x="10368393" y="2523291"/>
          <a:ext cx="7182" cy="521263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266699</xdr:colOff>
      <xdr:row>30</xdr:row>
      <xdr:rowOff>133349</xdr:rowOff>
    </xdr:from>
    <xdr:to>
      <xdr:col>19</xdr:col>
      <xdr:colOff>386699</xdr:colOff>
      <xdr:row>33</xdr:row>
      <xdr:rowOff>133574</xdr:rowOff>
    </xdr:to>
    <xdr:sp macro="" textlink="">
      <xdr:nvSpPr>
        <xdr:cNvPr id="85" name="Retângulo de cantos arredondados 84">
          <a:hlinkClick xmlns:r="http://schemas.openxmlformats.org/officeDocument/2006/relationships" r:id="rId27"/>
        </xdr:cNvPr>
        <xdr:cNvSpPr/>
      </xdr:nvSpPr>
      <xdr:spPr bwMode="auto">
        <a:xfrm>
          <a:off x="8801099" y="4991099"/>
          <a:ext cx="3168000" cy="486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200" b="1"/>
            <a:t>PROJEÇÃO DA ECONOMIA</a:t>
          </a:r>
        </a:p>
      </xdr:txBody>
    </xdr:sp>
    <xdr:clientData/>
  </xdr:twoCellAnchor>
  <xdr:twoCellAnchor>
    <xdr:from>
      <xdr:col>10</xdr:col>
      <xdr:colOff>21900</xdr:colOff>
      <xdr:row>22</xdr:row>
      <xdr:rowOff>152399</xdr:rowOff>
    </xdr:from>
    <xdr:to>
      <xdr:col>10</xdr:col>
      <xdr:colOff>23224</xdr:colOff>
      <xdr:row>25</xdr:row>
      <xdr:rowOff>123825</xdr:rowOff>
    </xdr:to>
    <xdr:cxnSp macro="">
      <xdr:nvCxnSpPr>
        <xdr:cNvPr id="86" name="Conector de seta reta 85"/>
        <xdr:cNvCxnSpPr>
          <a:stCxn id="13" idx="2"/>
          <a:endCxn id="36" idx="0"/>
        </xdr:cNvCxnSpPr>
      </xdr:nvCxnSpPr>
      <xdr:spPr bwMode="auto">
        <a:xfrm>
          <a:off x="6117900" y="3714749"/>
          <a:ext cx="1324" cy="457201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266700</xdr:colOff>
      <xdr:row>36</xdr:row>
      <xdr:rowOff>152400</xdr:rowOff>
    </xdr:from>
    <xdr:to>
      <xdr:col>19</xdr:col>
      <xdr:colOff>386700</xdr:colOff>
      <xdr:row>39</xdr:row>
      <xdr:rowOff>152625</xdr:rowOff>
    </xdr:to>
    <xdr:sp macro="" textlink="">
      <xdr:nvSpPr>
        <xdr:cNvPr id="92" name="Retângulo de cantos arredondados 91">
          <a:hlinkClick xmlns:r="http://schemas.openxmlformats.org/officeDocument/2006/relationships" r:id="rId28"/>
        </xdr:cNvPr>
        <xdr:cNvSpPr/>
      </xdr:nvSpPr>
      <xdr:spPr bwMode="auto">
        <a:xfrm>
          <a:off x="8801100" y="5981700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CUSTO CONTÁBIL</a:t>
          </a:r>
        </a:p>
      </xdr:txBody>
    </xdr:sp>
    <xdr:clientData/>
  </xdr:twoCellAnchor>
  <xdr:twoCellAnchor>
    <xdr:from>
      <xdr:col>17</xdr:col>
      <xdr:colOff>12375</xdr:colOff>
      <xdr:row>21</xdr:row>
      <xdr:rowOff>130129</xdr:rowOff>
    </xdr:from>
    <xdr:to>
      <xdr:col>17</xdr:col>
      <xdr:colOff>17138</xdr:colOff>
      <xdr:row>24</xdr:row>
      <xdr:rowOff>148954</xdr:rowOff>
    </xdr:to>
    <xdr:cxnSp macro="">
      <xdr:nvCxnSpPr>
        <xdr:cNvPr id="93" name="Conector de seta reta 92"/>
        <xdr:cNvCxnSpPr>
          <a:stCxn id="32" idx="2"/>
          <a:endCxn id="33" idx="0"/>
        </xdr:cNvCxnSpPr>
      </xdr:nvCxnSpPr>
      <xdr:spPr bwMode="auto">
        <a:xfrm>
          <a:off x="10375575" y="3530554"/>
          <a:ext cx="4763" cy="504600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17138</xdr:colOff>
      <xdr:row>27</xdr:row>
      <xdr:rowOff>149179</xdr:rowOff>
    </xdr:from>
    <xdr:to>
      <xdr:col>17</xdr:col>
      <xdr:colOff>21899</xdr:colOff>
      <xdr:row>30</xdr:row>
      <xdr:rowOff>133349</xdr:rowOff>
    </xdr:to>
    <xdr:cxnSp macro="">
      <xdr:nvCxnSpPr>
        <xdr:cNvPr id="94" name="Conector de seta reta 93"/>
        <xdr:cNvCxnSpPr>
          <a:stCxn id="33" idx="2"/>
          <a:endCxn id="85" idx="0"/>
        </xdr:cNvCxnSpPr>
      </xdr:nvCxnSpPr>
      <xdr:spPr bwMode="auto">
        <a:xfrm>
          <a:off x="10380338" y="4521154"/>
          <a:ext cx="4761" cy="469945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21899</xdr:colOff>
      <xdr:row>33</xdr:row>
      <xdr:rowOff>133574</xdr:rowOff>
    </xdr:from>
    <xdr:to>
      <xdr:col>17</xdr:col>
      <xdr:colOff>21900</xdr:colOff>
      <xdr:row>36</xdr:row>
      <xdr:rowOff>152400</xdr:rowOff>
    </xdr:to>
    <xdr:cxnSp macro="">
      <xdr:nvCxnSpPr>
        <xdr:cNvPr id="95" name="Conector de seta reta 94"/>
        <xdr:cNvCxnSpPr>
          <a:stCxn id="85" idx="2"/>
          <a:endCxn id="92" idx="0"/>
        </xdr:cNvCxnSpPr>
      </xdr:nvCxnSpPr>
      <xdr:spPr bwMode="auto">
        <a:xfrm>
          <a:off x="10385099" y="5477099"/>
          <a:ext cx="1" cy="504601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21900</xdr:colOff>
      <xdr:row>39</xdr:row>
      <xdr:rowOff>152625</xdr:rowOff>
    </xdr:from>
    <xdr:to>
      <xdr:col>17</xdr:col>
      <xdr:colOff>21900</xdr:colOff>
      <xdr:row>43</xdr:row>
      <xdr:rowOff>1330</xdr:rowOff>
    </xdr:to>
    <xdr:cxnSp macro="">
      <xdr:nvCxnSpPr>
        <xdr:cNvPr id="96" name="Conector de seta reta 95"/>
        <xdr:cNvCxnSpPr>
          <a:stCxn id="92" idx="2"/>
          <a:endCxn id="28" idx="0"/>
        </xdr:cNvCxnSpPr>
      </xdr:nvCxnSpPr>
      <xdr:spPr bwMode="auto">
        <a:xfrm>
          <a:off x="10385100" y="6467700"/>
          <a:ext cx="0" cy="496405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0</xdr:col>
      <xdr:colOff>257174</xdr:colOff>
      <xdr:row>18</xdr:row>
      <xdr:rowOff>76200</xdr:rowOff>
    </xdr:from>
    <xdr:to>
      <xdr:col>5</xdr:col>
      <xdr:colOff>377174</xdr:colOff>
      <xdr:row>21</xdr:row>
      <xdr:rowOff>76200</xdr:rowOff>
    </xdr:to>
    <xdr:sp macro="" textlink="">
      <xdr:nvSpPr>
        <xdr:cNvPr id="117" name="Retângulo de cantos arredondados 116">
          <a:hlinkClick xmlns:r="http://schemas.openxmlformats.org/officeDocument/2006/relationships" r:id="rId29"/>
        </xdr:cNvPr>
        <xdr:cNvSpPr/>
      </xdr:nvSpPr>
      <xdr:spPr bwMode="auto">
        <a:xfrm>
          <a:off x="257174" y="2990850"/>
          <a:ext cx="3168000" cy="4857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INSUMOS ENERGÉTICOS UTILIZADOS</a:t>
          </a:r>
        </a:p>
      </xdr:txBody>
    </xdr:sp>
    <xdr:clientData/>
  </xdr:twoCellAnchor>
  <xdr:twoCellAnchor>
    <xdr:from>
      <xdr:col>0</xdr:col>
      <xdr:colOff>257174</xdr:colOff>
      <xdr:row>24</xdr:row>
      <xdr:rowOff>47625</xdr:rowOff>
    </xdr:from>
    <xdr:to>
      <xdr:col>5</xdr:col>
      <xdr:colOff>377174</xdr:colOff>
      <xdr:row>27</xdr:row>
      <xdr:rowOff>47625</xdr:rowOff>
    </xdr:to>
    <xdr:sp macro="" textlink="">
      <xdr:nvSpPr>
        <xdr:cNvPr id="118" name="Retângulo de cantos arredondados 117">
          <a:hlinkClick xmlns:r="http://schemas.openxmlformats.org/officeDocument/2006/relationships" r:id="rId30"/>
        </xdr:cNvPr>
        <xdr:cNvSpPr/>
      </xdr:nvSpPr>
      <xdr:spPr bwMode="auto">
        <a:xfrm>
          <a:off x="257174" y="3286125"/>
          <a:ext cx="3168000" cy="4857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ESTIMATIV</a:t>
          </a:r>
          <a:r>
            <a:rPr lang="pt-BR" sz="1100" b="1" baseline="0"/>
            <a:t>A DE PARTICIPAÇÃO - USOS FINAIS</a:t>
          </a:r>
          <a:endParaRPr lang="pt-BR" sz="1100" b="1"/>
        </a:p>
      </xdr:txBody>
    </xdr:sp>
    <xdr:clientData/>
  </xdr:twoCellAnchor>
  <xdr:twoCellAnchor>
    <xdr:from>
      <xdr:col>3</xdr:col>
      <xdr:colOff>12374</xdr:colOff>
      <xdr:row>21</xdr:row>
      <xdr:rowOff>76200</xdr:rowOff>
    </xdr:from>
    <xdr:to>
      <xdr:col>3</xdr:col>
      <xdr:colOff>12374</xdr:colOff>
      <xdr:row>24</xdr:row>
      <xdr:rowOff>47625</xdr:rowOff>
    </xdr:to>
    <xdr:cxnSp macro="">
      <xdr:nvCxnSpPr>
        <xdr:cNvPr id="120" name="Conector de seta reta 119"/>
        <xdr:cNvCxnSpPr>
          <a:stCxn id="117" idx="2"/>
          <a:endCxn id="118" idx="0"/>
        </xdr:cNvCxnSpPr>
      </xdr:nvCxnSpPr>
      <xdr:spPr bwMode="auto">
        <a:xfrm>
          <a:off x="1841174" y="3476625"/>
          <a:ext cx="0" cy="457200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12374</xdr:colOff>
      <xdr:row>27</xdr:row>
      <xdr:rowOff>47625</xdr:rowOff>
    </xdr:from>
    <xdr:to>
      <xdr:col>3</xdr:col>
      <xdr:colOff>14758</xdr:colOff>
      <xdr:row>29</xdr:row>
      <xdr:rowOff>146572</xdr:rowOff>
    </xdr:to>
    <xdr:cxnSp macro="">
      <xdr:nvCxnSpPr>
        <xdr:cNvPr id="121" name="Conector de seta reta 120"/>
        <xdr:cNvCxnSpPr>
          <a:stCxn id="118" idx="2"/>
          <a:endCxn id="31" idx="0"/>
        </xdr:cNvCxnSpPr>
      </xdr:nvCxnSpPr>
      <xdr:spPr bwMode="auto">
        <a:xfrm>
          <a:off x="1841174" y="4419600"/>
          <a:ext cx="2384" cy="422797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12375</xdr:colOff>
      <xdr:row>32</xdr:row>
      <xdr:rowOff>146797</xdr:rowOff>
    </xdr:from>
    <xdr:to>
      <xdr:col>3</xdr:col>
      <xdr:colOff>14758</xdr:colOff>
      <xdr:row>35</xdr:row>
      <xdr:rowOff>142874</xdr:rowOff>
    </xdr:to>
    <xdr:cxnSp macro="">
      <xdr:nvCxnSpPr>
        <xdr:cNvPr id="162" name="Conector de seta reta 161"/>
        <xdr:cNvCxnSpPr>
          <a:stCxn id="31" idx="2"/>
          <a:endCxn id="4" idx="0"/>
        </xdr:cNvCxnSpPr>
      </xdr:nvCxnSpPr>
      <xdr:spPr bwMode="auto">
        <a:xfrm flipH="1">
          <a:off x="1841175" y="5328397"/>
          <a:ext cx="2383" cy="481852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28576</xdr:colOff>
      <xdr:row>0</xdr:row>
      <xdr:rowOff>76201</xdr:rowOff>
    </xdr:from>
    <xdr:to>
      <xdr:col>18</xdr:col>
      <xdr:colOff>39610</xdr:colOff>
      <xdr:row>4</xdr:row>
      <xdr:rowOff>77725</xdr:rowOff>
    </xdr:to>
    <xdr:grpSp>
      <xdr:nvGrpSpPr>
        <xdr:cNvPr id="177" name="Grupo 176"/>
        <xdr:cNvGrpSpPr>
          <a:grpSpLocks noChangeAspect="1"/>
        </xdr:cNvGrpSpPr>
      </xdr:nvGrpSpPr>
      <xdr:grpSpPr>
        <a:xfrm>
          <a:off x="1283635" y="76201"/>
          <a:ext cx="10051504" cy="682842"/>
          <a:chOff x="1447800" y="85725"/>
          <a:chExt cx="8483087" cy="564017"/>
        </a:xfrm>
      </xdr:grpSpPr>
      <xdr:pic>
        <xdr:nvPicPr>
          <xdr:cNvPr id="173" name="Imagem 172"/>
          <xdr:cNvPicPr>
            <a:picLocks noChangeAspect="1"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7800" y="133350"/>
            <a:ext cx="4127000" cy="478537"/>
          </a:xfrm>
          <a:prstGeom prst="rect">
            <a:avLst/>
          </a:prstGeom>
        </xdr:spPr>
      </xdr:pic>
      <xdr:pic>
        <xdr:nvPicPr>
          <xdr:cNvPr id="174" name="Imagem 173"/>
          <xdr:cNvPicPr>
            <a:picLocks noChangeAspect="1"/>
          </xdr:cNvPicPr>
        </xdr:nvPicPr>
        <xdr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00751" y="85726"/>
            <a:ext cx="2076450" cy="564016"/>
          </a:xfrm>
          <a:prstGeom prst="rect">
            <a:avLst/>
          </a:prstGeom>
        </xdr:spPr>
      </xdr:pic>
      <xdr:pic>
        <xdr:nvPicPr>
          <xdr:cNvPr id="175" name="Imagem 174"/>
          <xdr:cNvPicPr>
            <a:picLocks noChangeAspect="1"/>
          </xdr:cNvPicPr>
        </xdr:nvPicPr>
        <xdr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15350" y="85725"/>
            <a:ext cx="1415537" cy="562598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38100</xdr:rowOff>
    </xdr:from>
    <xdr:to>
      <xdr:col>2</xdr:col>
      <xdr:colOff>1262592</xdr:colOff>
      <xdr:row>1</xdr:row>
      <xdr:rowOff>228900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76225" y="22860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38100</xdr:rowOff>
    </xdr:from>
    <xdr:to>
      <xdr:col>3</xdr:col>
      <xdr:colOff>548217</xdr:colOff>
      <xdr:row>1</xdr:row>
      <xdr:rowOff>228900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2860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47625</xdr:rowOff>
    </xdr:from>
    <xdr:to>
      <xdr:col>2</xdr:col>
      <xdr:colOff>1243542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5717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57150</xdr:rowOff>
    </xdr:from>
    <xdr:to>
      <xdr:col>3</xdr:col>
      <xdr:colOff>548217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476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57150</xdr:rowOff>
    </xdr:from>
    <xdr:to>
      <xdr:col>2</xdr:col>
      <xdr:colOff>1262592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76225" y="2476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47625</xdr:rowOff>
    </xdr:from>
    <xdr:to>
      <xdr:col>3</xdr:col>
      <xdr:colOff>548217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57150</xdr:rowOff>
    </xdr:from>
    <xdr:to>
      <xdr:col>2</xdr:col>
      <xdr:colOff>1262592</xdr:colOff>
      <xdr:row>1</xdr:row>
      <xdr:rowOff>247950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76225" y="2476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34</xdr:row>
      <xdr:rowOff>0</xdr:rowOff>
    </xdr:from>
    <xdr:to>
      <xdr:col>8</xdr:col>
      <xdr:colOff>1</xdr:colOff>
      <xdr:row>38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36</xdr:row>
      <xdr:rowOff>9526</xdr:rowOff>
    </xdr:from>
    <xdr:to>
      <xdr:col>8</xdr:col>
      <xdr:colOff>0</xdr:colOff>
      <xdr:row>38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36</xdr:row>
      <xdr:rowOff>30959</xdr:rowOff>
    </xdr:from>
    <xdr:to>
      <xdr:col>15</xdr:col>
      <xdr:colOff>0</xdr:colOff>
      <xdr:row>38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39</xdr:row>
      <xdr:rowOff>11906</xdr:rowOff>
    </xdr:from>
    <xdr:to>
      <xdr:col>7</xdr:col>
      <xdr:colOff>1333499</xdr:colOff>
      <xdr:row>41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39</xdr:row>
      <xdr:rowOff>0</xdr:rowOff>
    </xdr:from>
    <xdr:to>
      <xdr:col>14</xdr:col>
      <xdr:colOff>1333499</xdr:colOff>
      <xdr:row>41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49</xdr:row>
      <xdr:rowOff>485774</xdr:rowOff>
    </xdr:from>
    <xdr:to>
      <xdr:col>14</xdr:col>
      <xdr:colOff>1354931</xdr:colOff>
      <xdr:row>51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41</xdr:row>
      <xdr:rowOff>33338</xdr:rowOff>
    </xdr:from>
    <xdr:to>
      <xdr:col>8</xdr:col>
      <xdr:colOff>0</xdr:colOff>
      <xdr:row>47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12</xdr:col>
      <xdr:colOff>1178719</xdr:colOff>
      <xdr:row>34</xdr:row>
      <xdr:rowOff>0</xdr:rowOff>
    </xdr:from>
    <xdr:to>
      <xdr:col>15</xdr:col>
      <xdr:colOff>1</xdr:colOff>
      <xdr:row>38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41</xdr:row>
      <xdr:rowOff>30956</xdr:rowOff>
    </xdr:from>
    <xdr:to>
      <xdr:col>15</xdr:col>
      <xdr:colOff>0</xdr:colOff>
      <xdr:row>47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18</xdr:row>
          <xdr:rowOff>0</xdr:rowOff>
        </xdr:from>
        <xdr:to>
          <xdr:col>7</xdr:col>
          <xdr:colOff>1264920</xdr:colOff>
          <xdr:row>19</xdr:row>
          <xdr:rowOff>7620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7</xdr:col>
          <xdr:colOff>952500</xdr:colOff>
          <xdr:row>7</xdr:row>
          <xdr:rowOff>7620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7620</xdr:colOff>
          <xdr:row>8</xdr:row>
          <xdr:rowOff>7620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</xdr:colOff>
          <xdr:row>3</xdr:row>
          <xdr:rowOff>182880</xdr:rowOff>
        </xdr:from>
        <xdr:to>
          <xdr:col>15</xdr:col>
          <xdr:colOff>60960</xdr:colOff>
          <xdr:row>5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16</xdr:row>
          <xdr:rowOff>182880</xdr:rowOff>
        </xdr:from>
        <xdr:to>
          <xdr:col>7</xdr:col>
          <xdr:colOff>1264920</xdr:colOff>
          <xdr:row>18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16</xdr:row>
          <xdr:rowOff>0</xdr:rowOff>
        </xdr:from>
        <xdr:to>
          <xdr:col>7</xdr:col>
          <xdr:colOff>1264920</xdr:colOff>
          <xdr:row>17</xdr:row>
          <xdr:rowOff>7620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15</xdr:row>
          <xdr:rowOff>0</xdr:rowOff>
        </xdr:from>
        <xdr:to>
          <xdr:col>7</xdr:col>
          <xdr:colOff>1264920</xdr:colOff>
          <xdr:row>16</xdr:row>
          <xdr:rowOff>7620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1</xdr:col>
      <xdr:colOff>74083</xdr:colOff>
      <xdr:row>1</xdr:row>
      <xdr:rowOff>42331</xdr:rowOff>
    </xdr:from>
    <xdr:to>
      <xdr:col>3</xdr:col>
      <xdr:colOff>1058334</xdr:colOff>
      <xdr:row>1</xdr:row>
      <xdr:rowOff>233131</xdr:rowOff>
    </xdr:to>
    <xdr:sp macro="" textlink="">
      <xdr:nvSpPr>
        <xdr:cNvPr id="62" name="Pentágono 61">
          <a:hlinkClick xmlns:r="http://schemas.openxmlformats.org/officeDocument/2006/relationships" r:id="rId4"/>
        </xdr:cNvPr>
        <xdr:cNvSpPr/>
      </xdr:nvSpPr>
      <xdr:spPr bwMode="auto">
        <a:xfrm flipH="1">
          <a:off x="317500" y="201081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  <a:endParaRPr lang="pt-BR" sz="1100" b="1"/>
        </a:p>
      </xdr:txBody>
    </xdr:sp>
    <xdr:clientData/>
  </xdr:twoCellAnchor>
  <xdr:twoCellAnchor>
    <xdr:from>
      <xdr:col>14</xdr:col>
      <xdr:colOff>10581</xdr:colOff>
      <xdr:row>1</xdr:row>
      <xdr:rowOff>42331</xdr:rowOff>
    </xdr:from>
    <xdr:to>
      <xdr:col>15</xdr:col>
      <xdr:colOff>95248</xdr:colOff>
      <xdr:row>1</xdr:row>
      <xdr:rowOff>233131</xdr:rowOff>
    </xdr:to>
    <xdr:sp macro="" textlink="">
      <xdr:nvSpPr>
        <xdr:cNvPr id="63" name="Pentágono 62">
          <a:hlinkClick xmlns:r="http://schemas.openxmlformats.org/officeDocument/2006/relationships" r:id="rId4"/>
        </xdr:cNvPr>
        <xdr:cNvSpPr/>
      </xdr:nvSpPr>
      <xdr:spPr bwMode="auto">
        <a:xfrm>
          <a:off x="9376831" y="201081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INSUMOS ENERG. UTILIZADOS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38100</xdr:colOff>
      <xdr:row>1</xdr:row>
      <xdr:rowOff>47625</xdr:rowOff>
    </xdr:from>
    <xdr:to>
      <xdr:col>3</xdr:col>
      <xdr:colOff>557742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8575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</xdr:colOff>
          <xdr:row>12</xdr:row>
          <xdr:rowOff>182880</xdr:rowOff>
        </xdr:from>
        <xdr:to>
          <xdr:col>14</xdr:col>
          <xdr:colOff>7620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1</xdr:col>
      <xdr:colOff>38100</xdr:colOff>
      <xdr:row>1</xdr:row>
      <xdr:rowOff>38100</xdr:rowOff>
    </xdr:from>
    <xdr:to>
      <xdr:col>2</xdr:col>
      <xdr:colOff>1272117</xdr:colOff>
      <xdr:row>1</xdr:row>
      <xdr:rowOff>228900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85750" y="22860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47625</xdr:rowOff>
    </xdr:from>
    <xdr:to>
      <xdr:col>3</xdr:col>
      <xdr:colOff>548217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2</xdr:col>
      <xdr:colOff>1272117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8575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47625</xdr:rowOff>
    </xdr:from>
    <xdr:to>
      <xdr:col>3</xdr:col>
      <xdr:colOff>548217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47625</xdr:rowOff>
    </xdr:from>
    <xdr:to>
      <xdr:col>2</xdr:col>
      <xdr:colOff>1262592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7622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19050</xdr:colOff>
      <xdr:row>1</xdr:row>
      <xdr:rowOff>47625</xdr:rowOff>
    </xdr:from>
    <xdr:to>
      <xdr:col>3</xdr:col>
      <xdr:colOff>538692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6670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57150</xdr:rowOff>
    </xdr:from>
    <xdr:to>
      <xdr:col>1</xdr:col>
      <xdr:colOff>1557867</xdr:colOff>
      <xdr:row>1</xdr:row>
      <xdr:rowOff>247950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1</xdr:col>
      <xdr:colOff>1643589</xdr:colOff>
      <xdr:row>1</xdr:row>
      <xdr:rowOff>47625</xdr:rowOff>
    </xdr:from>
    <xdr:to>
      <xdr:col>2</xdr:col>
      <xdr:colOff>29631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1834089" y="2095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ESTIMATIVA</a:t>
          </a:r>
          <a:r>
            <a:rPr lang="pt-BR" sz="1100" b="1" baseline="0"/>
            <a:t> USOS</a:t>
          </a:r>
          <a:endParaRPr lang="pt-BR" sz="1100" b="1"/>
        </a:p>
      </xdr:txBody>
    </xdr:sp>
    <xdr:clientData/>
  </xdr:twoCellAnchor>
  <xdr:twoCellAnchor>
    <xdr:from>
      <xdr:col>1</xdr:col>
      <xdr:colOff>1952624</xdr:colOff>
      <xdr:row>7</xdr:row>
      <xdr:rowOff>161924</xdr:rowOff>
    </xdr:from>
    <xdr:to>
      <xdr:col>4</xdr:col>
      <xdr:colOff>3581399</xdr:colOff>
      <xdr:row>34</xdr:row>
      <xdr:rowOff>1904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47625</xdr:rowOff>
    </xdr:from>
    <xdr:to>
      <xdr:col>2</xdr:col>
      <xdr:colOff>1253067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6670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</xdr:row>
      <xdr:rowOff>23812</xdr:rowOff>
    </xdr:from>
    <xdr:to>
      <xdr:col>8</xdr:col>
      <xdr:colOff>808725</xdr:colOff>
      <xdr:row>86</xdr:row>
      <xdr:rowOff>152812</xdr:rowOff>
    </xdr:to>
    <xdr:graphicFrame macro="">
      <xdr:nvGraphicFramePr>
        <xdr:cNvPr id="2" name="Acompanhament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9</xdr:col>
      <xdr:colOff>200025</xdr:colOff>
      <xdr:row>64</xdr:row>
      <xdr:rowOff>23812</xdr:rowOff>
    </xdr:from>
    <xdr:to>
      <xdr:col>17</xdr:col>
      <xdr:colOff>1056375</xdr:colOff>
      <xdr:row>86</xdr:row>
      <xdr:rowOff>152812</xdr:rowOff>
    </xdr:to>
    <xdr:graphicFrame macro="">
      <xdr:nvGraphicFramePr>
        <xdr:cNvPr id="4" name="Acompanhament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57150</xdr:colOff>
      <xdr:row>1</xdr:row>
      <xdr:rowOff>66675</xdr:rowOff>
    </xdr:from>
    <xdr:to>
      <xdr:col>4</xdr:col>
      <xdr:colOff>71967</xdr:colOff>
      <xdr:row>1</xdr:row>
      <xdr:rowOff>257475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85750" y="22860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10</xdr:col>
      <xdr:colOff>224364</xdr:colOff>
      <xdr:row>1</xdr:row>
      <xdr:rowOff>38100</xdr:rowOff>
    </xdr:from>
    <xdr:to>
      <xdr:col>11</xdr:col>
      <xdr:colOff>982131</xdr:colOff>
      <xdr:row>1</xdr:row>
      <xdr:rowOff>228900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>
          <a:off x="6053664" y="200025"/>
          <a:ext cx="1662642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47625</xdr:colOff>
      <xdr:row>1</xdr:row>
      <xdr:rowOff>57150</xdr:rowOff>
    </xdr:from>
    <xdr:to>
      <xdr:col>4</xdr:col>
      <xdr:colOff>62442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95275" y="2476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11</xdr:col>
      <xdr:colOff>209550</xdr:colOff>
      <xdr:row>1</xdr:row>
      <xdr:rowOff>47625</xdr:rowOff>
    </xdr:from>
    <xdr:to>
      <xdr:col>12</xdr:col>
      <xdr:colOff>996675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66675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47625</xdr:colOff>
      <xdr:row>1</xdr:row>
      <xdr:rowOff>47625</xdr:rowOff>
    </xdr:from>
    <xdr:to>
      <xdr:col>4</xdr:col>
      <xdr:colOff>62442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9527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12</xdr:col>
      <xdr:colOff>257175</xdr:colOff>
      <xdr:row>1</xdr:row>
      <xdr:rowOff>57150</xdr:rowOff>
    </xdr:from>
    <xdr:to>
      <xdr:col>13</xdr:col>
      <xdr:colOff>968100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8267700" y="24765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MARKETING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57150</xdr:rowOff>
    </xdr:from>
    <xdr:to>
      <xdr:col>1</xdr:col>
      <xdr:colOff>1557867</xdr:colOff>
      <xdr:row>1</xdr:row>
      <xdr:rowOff>247950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1</xdr:col>
      <xdr:colOff>1643589</xdr:colOff>
      <xdr:row>1</xdr:row>
      <xdr:rowOff>47625</xdr:rowOff>
    </xdr:from>
    <xdr:to>
      <xdr:col>2</xdr:col>
      <xdr:colOff>29631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1834089" y="209550"/>
          <a:ext cx="1662642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ÍNDICES FINANCEIROS</a:t>
          </a:r>
        </a:p>
      </xdr:txBody>
    </xdr:sp>
    <xdr:clientData/>
  </xdr:twoCellAnchor>
  <xdr:twoCellAnchor>
    <xdr:from>
      <xdr:col>1</xdr:col>
      <xdr:colOff>447674</xdr:colOff>
      <xdr:row>11</xdr:row>
      <xdr:rowOff>142874</xdr:rowOff>
    </xdr:from>
    <xdr:to>
      <xdr:col>3</xdr:col>
      <xdr:colOff>5133975</xdr:colOff>
      <xdr:row>41</xdr:row>
      <xdr:rowOff>85725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19050</xdr:colOff>
      <xdr:row>1</xdr:row>
      <xdr:rowOff>57150</xdr:rowOff>
    </xdr:from>
    <xdr:to>
      <xdr:col>4</xdr:col>
      <xdr:colOff>33867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4765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12</xdr:col>
      <xdr:colOff>219075</xdr:colOff>
      <xdr:row>1</xdr:row>
      <xdr:rowOff>47625</xdr:rowOff>
    </xdr:from>
    <xdr:to>
      <xdr:col>13</xdr:col>
      <xdr:colOff>930000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8201025" y="20955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TREINAMENTO</a:t>
          </a:r>
          <a:endParaRPr lang="pt-BR" sz="1100" b="1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38100</xdr:colOff>
      <xdr:row>1</xdr:row>
      <xdr:rowOff>38100</xdr:rowOff>
    </xdr:from>
    <xdr:to>
      <xdr:col>4</xdr:col>
      <xdr:colOff>52917</xdr:colOff>
      <xdr:row>1</xdr:row>
      <xdr:rowOff>228900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66700" y="2000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12</xdr:col>
      <xdr:colOff>219075</xdr:colOff>
      <xdr:row>1</xdr:row>
      <xdr:rowOff>57150</xdr:rowOff>
    </xdr:from>
    <xdr:to>
      <xdr:col>13</xdr:col>
      <xdr:colOff>930000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8201025" y="21907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CRONOGRAMA FÍSICO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1338792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304800" y="2095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13</xdr:col>
      <xdr:colOff>76200</xdr:colOff>
      <xdr:row>1</xdr:row>
      <xdr:rowOff>47625</xdr:rowOff>
    </xdr:from>
    <xdr:to>
      <xdr:col>15</xdr:col>
      <xdr:colOff>549000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>
          <a:off x="9648825" y="20955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CRON.</a:t>
          </a:r>
          <a:r>
            <a:rPr lang="pt-BR" sz="1100" b="1" baseline="0"/>
            <a:t> FINANCEIRO</a:t>
          </a:r>
          <a:endParaRPr lang="pt-BR" sz="1100" b="1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42333</xdr:colOff>
      <xdr:row>1</xdr:row>
      <xdr:rowOff>52917</xdr:rowOff>
    </xdr:from>
    <xdr:to>
      <xdr:col>2</xdr:col>
      <xdr:colOff>1322917</xdr:colOff>
      <xdr:row>1</xdr:row>
      <xdr:rowOff>243717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85750" y="211667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15</xdr:col>
      <xdr:colOff>146051</xdr:colOff>
      <xdr:row>1</xdr:row>
      <xdr:rowOff>42333</xdr:rowOff>
    </xdr:from>
    <xdr:to>
      <xdr:col>16</xdr:col>
      <xdr:colOff>1224217</xdr:colOff>
      <xdr:row>1</xdr:row>
      <xdr:rowOff>232833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>
          <a:off x="10983384" y="201083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PROJEÇÃO ECONOMIA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1</xdr:row>
      <xdr:rowOff>57150</xdr:rowOff>
    </xdr:from>
    <xdr:to>
      <xdr:col>3</xdr:col>
      <xdr:colOff>485774</xdr:colOff>
      <xdr:row>1</xdr:row>
      <xdr:rowOff>228900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95274" y="247650"/>
          <a:ext cx="1647825" cy="17175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0</xdr:col>
      <xdr:colOff>228599</xdr:colOff>
      <xdr:row>31</xdr:row>
      <xdr:rowOff>57149</xdr:rowOff>
    </xdr:from>
    <xdr:to>
      <xdr:col>12</xdr:col>
      <xdr:colOff>9524</xdr:colOff>
      <xdr:row>57</xdr:row>
      <xdr:rowOff>38099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28574</xdr:colOff>
      <xdr:row>31</xdr:row>
      <xdr:rowOff>57149</xdr:rowOff>
    </xdr:from>
    <xdr:to>
      <xdr:col>20</xdr:col>
      <xdr:colOff>847724</xdr:colOff>
      <xdr:row>57</xdr:row>
      <xdr:rowOff>38099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666750</xdr:colOff>
      <xdr:row>1</xdr:row>
      <xdr:rowOff>47625</xdr:rowOff>
    </xdr:from>
    <xdr:to>
      <xdr:col>11</xdr:col>
      <xdr:colOff>141252</xdr:colOff>
      <xdr:row>1</xdr:row>
      <xdr:rowOff>238125</xdr:rowOff>
    </xdr:to>
    <xdr:sp macro="" textlink="">
      <xdr:nvSpPr>
        <xdr:cNvPr id="7" name="Pentágono 6">
          <a:hlinkClick xmlns:r="http://schemas.openxmlformats.org/officeDocument/2006/relationships" r:id="rId4"/>
        </xdr:cNvPr>
        <xdr:cNvSpPr/>
      </xdr:nvSpPr>
      <xdr:spPr bwMode="auto">
        <a:xfrm>
          <a:off x="7010400" y="238125"/>
          <a:ext cx="1684302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57150</xdr:rowOff>
    </xdr:from>
    <xdr:to>
      <xdr:col>1</xdr:col>
      <xdr:colOff>1557867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6670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6</xdr:col>
      <xdr:colOff>1053039</xdr:colOff>
      <xdr:row>1</xdr:row>
      <xdr:rowOff>47625</xdr:rowOff>
    </xdr:from>
    <xdr:to>
      <xdr:col>7</xdr:col>
      <xdr:colOff>1258356</xdr:colOff>
      <xdr:row>1</xdr:row>
      <xdr:rowOff>238425</xdr:rowOff>
    </xdr:to>
    <xdr:sp macro="" textlink="">
      <xdr:nvSpPr>
        <xdr:cNvPr id="5" name="Pentágono 4">
          <a:hlinkClick xmlns:r="http://schemas.openxmlformats.org/officeDocument/2006/relationships" r:id="rId2"/>
        </xdr:cNvPr>
        <xdr:cNvSpPr/>
      </xdr:nvSpPr>
      <xdr:spPr bwMode="auto">
        <a:xfrm>
          <a:off x="8739714" y="2095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1</xdr:col>
      <xdr:colOff>1538817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85750" y="2095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57150</xdr:rowOff>
    </xdr:from>
    <xdr:to>
      <xdr:col>4</xdr:col>
      <xdr:colOff>129117</xdr:colOff>
      <xdr:row>1</xdr:row>
      <xdr:rowOff>247950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4765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19050</xdr:colOff>
      <xdr:row>1</xdr:row>
      <xdr:rowOff>47625</xdr:rowOff>
    </xdr:from>
    <xdr:to>
      <xdr:col>3</xdr:col>
      <xdr:colOff>538692</xdr:colOff>
      <xdr:row>1</xdr:row>
      <xdr:rowOff>238425</xdr:rowOff>
    </xdr:to>
    <xdr:sp macro="" textlink="">
      <xdr:nvSpPr>
        <xdr:cNvPr id="6" name="Pentágono 5">
          <a:hlinkClick xmlns:r="http://schemas.openxmlformats.org/officeDocument/2006/relationships" r:id="rId2"/>
        </xdr:cNvPr>
        <xdr:cNvSpPr/>
      </xdr:nvSpPr>
      <xdr:spPr bwMode="auto">
        <a:xfrm flipH="1">
          <a:off x="26670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c\DADOS\DPEP_DVEE\Planilha%20RCB\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thurrl/AppData/Roaming/Microsoft/Excel/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thurrl/AppData/Local/Temp/Temp1_Planilha_de_c&#225;lculo_RCB_-_Chamada_P&#250;blica_2015%20(3).zip/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PEP_DVEE/_Efici&#234;ncia%20Energ&#233;tica/%23%20Projetos%202014/CHAMADA%20P&#218;BLICA%202014/Planilha%20de%20Classifica&#231;&#227;o/Nova%20Planilha%20de%20Avalia&#231;&#227;o%20-%20Celes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3.xml"/><Relationship Id="rId12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externalLinkPath" Target="file:///\\Nadc\DADOS\DPEP_DVEE\Planilha%20RCB\Planilha%20C&#225;lculo%20RCB%20Modificada.xl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Relationship Id="rId5" Type="http://schemas.openxmlformats.org/officeDocument/2006/relationships/comments" Target="../comments17.xml"/><Relationship Id="rId4" Type="http://schemas.openxmlformats.org/officeDocument/2006/relationships/ctrlProp" Target="../ctrlProps/ctrlProp8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8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2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24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7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8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9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3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7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32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1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33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B2:AB47"/>
  <sheetViews>
    <sheetView tabSelected="1" topLeftCell="A13" zoomScale="85" zoomScaleNormal="85" workbookViewId="0">
      <selection activeCell="S11" sqref="S11"/>
    </sheetView>
  </sheetViews>
  <sheetFormatPr defaultColWidth="9.109375" defaultRowHeight="13.2" x14ac:dyDescent="0.25"/>
  <cols>
    <col min="1" max="16384" width="9.109375" style="581"/>
  </cols>
  <sheetData>
    <row r="2" spans="2:28" x14ac:dyDescent="0.25">
      <c r="U2" s="803" t="s">
        <v>2188</v>
      </c>
      <c r="V2" s="804"/>
      <c r="W2" s="804"/>
      <c r="X2" s="804"/>
      <c r="Y2" s="804"/>
      <c r="Z2" s="804"/>
      <c r="AA2" s="804"/>
      <c r="AB2" s="805"/>
    </row>
    <row r="3" spans="2:28" x14ac:dyDescent="0.25">
      <c r="U3" s="806"/>
      <c r="V3" s="807"/>
      <c r="W3" s="807"/>
      <c r="X3" s="807"/>
      <c r="Y3" s="807"/>
      <c r="Z3" s="807"/>
      <c r="AA3" s="807"/>
      <c r="AB3" s="808"/>
    </row>
    <row r="4" spans="2:28" x14ac:dyDescent="0.25">
      <c r="U4" s="806"/>
      <c r="V4" s="807"/>
      <c r="W4" s="807"/>
      <c r="X4" s="807"/>
      <c r="Y4" s="807"/>
      <c r="Z4" s="807"/>
      <c r="AA4" s="807"/>
      <c r="AB4" s="808"/>
    </row>
    <row r="5" spans="2:28" x14ac:dyDescent="0.25">
      <c r="U5" s="806"/>
      <c r="V5" s="807"/>
      <c r="W5" s="807"/>
      <c r="X5" s="807"/>
      <c r="Y5" s="807"/>
      <c r="Z5" s="807"/>
      <c r="AA5" s="807"/>
      <c r="AB5" s="808"/>
    </row>
    <row r="6" spans="2:28" x14ac:dyDescent="0.25">
      <c r="B6" s="801" t="s">
        <v>2191</v>
      </c>
      <c r="C6" s="802"/>
      <c r="D6" s="802"/>
      <c r="E6" s="802"/>
      <c r="F6" s="802"/>
      <c r="G6" s="802"/>
      <c r="H6" s="802"/>
      <c r="I6" s="802"/>
      <c r="J6" s="802"/>
      <c r="K6" s="802"/>
      <c r="L6" s="802"/>
      <c r="M6" s="802"/>
      <c r="N6" s="802"/>
      <c r="O6" s="802"/>
      <c r="P6" s="802"/>
      <c r="Q6" s="802"/>
      <c r="R6" s="802"/>
      <c r="S6" s="802"/>
      <c r="U6" s="806"/>
      <c r="V6" s="807"/>
      <c r="W6" s="807"/>
      <c r="X6" s="807"/>
      <c r="Y6" s="807"/>
      <c r="Z6" s="807"/>
      <c r="AA6" s="807"/>
      <c r="AB6" s="808"/>
    </row>
    <row r="7" spans="2:28" x14ac:dyDescent="0.25">
      <c r="B7" s="802"/>
      <c r="C7" s="802"/>
      <c r="D7" s="802"/>
      <c r="E7" s="802"/>
      <c r="F7" s="802"/>
      <c r="G7" s="802"/>
      <c r="H7" s="802"/>
      <c r="I7" s="802"/>
      <c r="J7" s="802"/>
      <c r="K7" s="802"/>
      <c r="L7" s="802"/>
      <c r="M7" s="802"/>
      <c r="N7" s="802"/>
      <c r="O7" s="802"/>
      <c r="P7" s="802"/>
      <c r="Q7" s="802"/>
      <c r="R7" s="802"/>
      <c r="S7" s="802"/>
      <c r="U7" s="806"/>
      <c r="V7" s="807"/>
      <c r="W7" s="807"/>
      <c r="X7" s="807"/>
      <c r="Y7" s="807"/>
      <c r="Z7" s="807"/>
      <c r="AA7" s="807"/>
      <c r="AB7" s="808"/>
    </row>
    <row r="8" spans="2:28" x14ac:dyDescent="0.25">
      <c r="B8" s="802"/>
      <c r="C8" s="802"/>
      <c r="D8" s="802"/>
      <c r="E8" s="802"/>
      <c r="F8" s="802"/>
      <c r="G8" s="802"/>
      <c r="H8" s="802"/>
      <c r="I8" s="802"/>
      <c r="J8" s="802"/>
      <c r="K8" s="802"/>
      <c r="L8" s="802"/>
      <c r="M8" s="802"/>
      <c r="N8" s="802"/>
      <c r="O8" s="802"/>
      <c r="P8" s="802"/>
      <c r="Q8" s="802"/>
      <c r="R8" s="802"/>
      <c r="S8" s="802"/>
      <c r="U8" s="806"/>
      <c r="V8" s="807"/>
      <c r="W8" s="807"/>
      <c r="X8" s="807"/>
      <c r="Y8" s="807"/>
      <c r="Z8" s="807"/>
      <c r="AA8" s="807"/>
      <c r="AB8" s="808"/>
    </row>
    <row r="9" spans="2:28" x14ac:dyDescent="0.25">
      <c r="B9" s="802"/>
      <c r="C9" s="802"/>
      <c r="D9" s="802"/>
      <c r="E9" s="802"/>
      <c r="F9" s="802"/>
      <c r="G9" s="802"/>
      <c r="H9" s="802"/>
      <c r="I9" s="802"/>
      <c r="J9" s="802"/>
      <c r="K9" s="802"/>
      <c r="L9" s="802"/>
      <c r="M9" s="802"/>
      <c r="N9" s="802"/>
      <c r="O9" s="802"/>
      <c r="P9" s="802"/>
      <c r="Q9" s="802"/>
      <c r="R9" s="802"/>
      <c r="S9" s="802"/>
      <c r="U9" s="806"/>
      <c r="V9" s="807"/>
      <c r="W9" s="807"/>
      <c r="X9" s="807"/>
      <c r="Y9" s="807"/>
      <c r="Z9" s="807"/>
      <c r="AA9" s="807"/>
      <c r="AB9" s="808"/>
    </row>
    <row r="10" spans="2:28" x14ac:dyDescent="0.25">
      <c r="B10" s="802"/>
      <c r="C10" s="802"/>
      <c r="D10" s="802"/>
      <c r="E10" s="802"/>
      <c r="F10" s="802"/>
      <c r="G10" s="802"/>
      <c r="H10" s="802"/>
      <c r="I10" s="802"/>
      <c r="J10" s="802"/>
      <c r="K10" s="802"/>
      <c r="L10" s="802"/>
      <c r="M10" s="802"/>
      <c r="N10" s="802"/>
      <c r="O10" s="802"/>
      <c r="P10" s="802"/>
      <c r="Q10" s="802"/>
      <c r="R10" s="802"/>
      <c r="S10" s="802"/>
      <c r="U10" s="806"/>
      <c r="V10" s="807"/>
      <c r="W10" s="807"/>
      <c r="X10" s="807"/>
      <c r="Y10" s="807"/>
      <c r="Z10" s="807"/>
      <c r="AA10" s="807"/>
      <c r="AB10" s="808"/>
    </row>
    <row r="11" spans="2:28" x14ac:dyDescent="0.25">
      <c r="U11" s="806"/>
      <c r="V11" s="807"/>
      <c r="W11" s="807"/>
      <c r="X11" s="807"/>
      <c r="Y11" s="807"/>
      <c r="Z11" s="807"/>
      <c r="AA11" s="807"/>
      <c r="AB11" s="808"/>
    </row>
    <row r="12" spans="2:28" x14ac:dyDescent="0.25">
      <c r="U12" s="806"/>
      <c r="V12" s="807"/>
      <c r="W12" s="807"/>
      <c r="X12" s="807"/>
      <c r="Y12" s="807"/>
      <c r="Z12" s="807"/>
      <c r="AA12" s="807"/>
      <c r="AB12" s="808"/>
    </row>
    <row r="13" spans="2:28" x14ac:dyDescent="0.25">
      <c r="U13" s="806"/>
      <c r="V13" s="807"/>
      <c r="W13" s="807"/>
      <c r="X13" s="807"/>
      <c r="Y13" s="807"/>
      <c r="Z13" s="807"/>
      <c r="AA13" s="807"/>
      <c r="AB13" s="808"/>
    </row>
    <row r="14" spans="2:28" x14ac:dyDescent="0.25">
      <c r="U14" s="806"/>
      <c r="V14" s="807"/>
      <c r="W14" s="807"/>
      <c r="X14" s="807"/>
      <c r="Y14" s="807"/>
      <c r="Z14" s="807"/>
      <c r="AA14" s="807"/>
      <c r="AB14" s="808"/>
    </row>
    <row r="15" spans="2:28" x14ac:dyDescent="0.25">
      <c r="U15" s="806"/>
      <c r="V15" s="807"/>
      <c r="W15" s="807"/>
      <c r="X15" s="807"/>
      <c r="Y15" s="807"/>
      <c r="Z15" s="807"/>
      <c r="AA15" s="807"/>
      <c r="AB15" s="808"/>
    </row>
    <row r="16" spans="2:28" x14ac:dyDescent="0.25">
      <c r="U16" s="806"/>
      <c r="V16" s="807"/>
      <c r="W16" s="807"/>
      <c r="X16" s="807"/>
      <c r="Y16" s="807"/>
      <c r="Z16" s="807"/>
      <c r="AA16" s="807"/>
      <c r="AB16" s="808"/>
    </row>
    <row r="17" spans="21:28" x14ac:dyDescent="0.25">
      <c r="U17" s="806"/>
      <c r="V17" s="807"/>
      <c r="W17" s="807"/>
      <c r="X17" s="807"/>
      <c r="Y17" s="807"/>
      <c r="Z17" s="807"/>
      <c r="AA17" s="807"/>
      <c r="AB17" s="808"/>
    </row>
    <row r="18" spans="21:28" x14ac:dyDescent="0.25">
      <c r="U18" s="806"/>
      <c r="V18" s="807"/>
      <c r="W18" s="807"/>
      <c r="X18" s="807"/>
      <c r="Y18" s="807"/>
      <c r="Z18" s="807"/>
      <c r="AA18" s="807"/>
      <c r="AB18" s="808"/>
    </row>
    <row r="19" spans="21:28" x14ac:dyDescent="0.25">
      <c r="U19" s="806"/>
      <c r="V19" s="807"/>
      <c r="W19" s="807"/>
      <c r="X19" s="807"/>
      <c r="Y19" s="807"/>
      <c r="Z19" s="807"/>
      <c r="AA19" s="807"/>
      <c r="AB19" s="808"/>
    </row>
    <row r="20" spans="21:28" x14ac:dyDescent="0.25">
      <c r="U20" s="806"/>
      <c r="V20" s="807"/>
      <c r="W20" s="807"/>
      <c r="X20" s="807"/>
      <c r="Y20" s="807"/>
      <c r="Z20" s="807"/>
      <c r="AA20" s="807"/>
      <c r="AB20" s="808"/>
    </row>
    <row r="21" spans="21:28" x14ac:dyDescent="0.25">
      <c r="U21" s="806"/>
      <c r="V21" s="807"/>
      <c r="W21" s="807"/>
      <c r="X21" s="807"/>
      <c r="Y21" s="807"/>
      <c r="Z21" s="807"/>
      <c r="AA21" s="807"/>
      <c r="AB21" s="808"/>
    </row>
    <row r="22" spans="21:28" x14ac:dyDescent="0.25">
      <c r="U22" s="806"/>
      <c r="V22" s="807"/>
      <c r="W22" s="807"/>
      <c r="X22" s="807"/>
      <c r="Y22" s="807"/>
      <c r="Z22" s="807"/>
      <c r="AA22" s="807"/>
      <c r="AB22" s="808"/>
    </row>
    <row r="23" spans="21:28" x14ac:dyDescent="0.25">
      <c r="U23" s="806"/>
      <c r="V23" s="807"/>
      <c r="W23" s="807"/>
      <c r="X23" s="807"/>
      <c r="Y23" s="807"/>
      <c r="Z23" s="807"/>
      <c r="AA23" s="807"/>
      <c r="AB23" s="808"/>
    </row>
    <row r="24" spans="21:28" x14ac:dyDescent="0.25">
      <c r="U24" s="806"/>
      <c r="V24" s="807"/>
      <c r="W24" s="807"/>
      <c r="X24" s="807"/>
      <c r="Y24" s="807"/>
      <c r="Z24" s="807"/>
      <c r="AA24" s="807"/>
      <c r="AB24" s="808"/>
    </row>
    <row r="25" spans="21:28" x14ac:dyDescent="0.25">
      <c r="U25" s="806"/>
      <c r="V25" s="807"/>
      <c r="W25" s="807"/>
      <c r="X25" s="807"/>
      <c r="Y25" s="807"/>
      <c r="Z25" s="807"/>
      <c r="AA25" s="807"/>
      <c r="AB25" s="808"/>
    </row>
    <row r="26" spans="21:28" x14ac:dyDescent="0.25">
      <c r="U26" s="806"/>
      <c r="V26" s="807"/>
      <c r="W26" s="807"/>
      <c r="X26" s="807"/>
      <c r="Y26" s="807"/>
      <c r="Z26" s="807"/>
      <c r="AA26" s="807"/>
      <c r="AB26" s="808"/>
    </row>
    <row r="27" spans="21:28" x14ac:dyDescent="0.25">
      <c r="U27" s="806"/>
      <c r="V27" s="807"/>
      <c r="W27" s="807"/>
      <c r="X27" s="807"/>
      <c r="Y27" s="807"/>
      <c r="Z27" s="807"/>
      <c r="AA27" s="807"/>
      <c r="AB27" s="808"/>
    </row>
    <row r="28" spans="21:28" x14ac:dyDescent="0.25">
      <c r="U28" s="806"/>
      <c r="V28" s="807"/>
      <c r="W28" s="807"/>
      <c r="X28" s="807"/>
      <c r="Y28" s="807"/>
      <c r="Z28" s="807"/>
      <c r="AA28" s="807"/>
      <c r="AB28" s="808"/>
    </row>
    <row r="29" spans="21:28" x14ac:dyDescent="0.25">
      <c r="U29" s="806"/>
      <c r="V29" s="807"/>
      <c r="W29" s="807"/>
      <c r="X29" s="807"/>
      <c r="Y29" s="807"/>
      <c r="Z29" s="807"/>
      <c r="AA29" s="807"/>
      <c r="AB29" s="808"/>
    </row>
    <row r="30" spans="21:28" x14ac:dyDescent="0.25">
      <c r="U30" s="806"/>
      <c r="V30" s="807"/>
      <c r="W30" s="807"/>
      <c r="X30" s="807"/>
      <c r="Y30" s="807"/>
      <c r="Z30" s="807"/>
      <c r="AA30" s="807"/>
      <c r="AB30" s="808"/>
    </row>
    <row r="31" spans="21:28" x14ac:dyDescent="0.25">
      <c r="U31" s="806"/>
      <c r="V31" s="807"/>
      <c r="W31" s="807"/>
      <c r="X31" s="807"/>
      <c r="Y31" s="807"/>
      <c r="Z31" s="807"/>
      <c r="AA31" s="807"/>
      <c r="AB31" s="808"/>
    </row>
    <row r="32" spans="21:28" x14ac:dyDescent="0.25">
      <c r="U32" s="806"/>
      <c r="V32" s="807"/>
      <c r="W32" s="807"/>
      <c r="X32" s="807"/>
      <c r="Y32" s="807"/>
      <c r="Z32" s="807"/>
      <c r="AA32" s="807"/>
      <c r="AB32" s="808"/>
    </row>
    <row r="33" spans="21:28" x14ac:dyDescent="0.25">
      <c r="U33" s="806"/>
      <c r="V33" s="807"/>
      <c r="W33" s="807"/>
      <c r="X33" s="807"/>
      <c r="Y33" s="807"/>
      <c r="Z33" s="807"/>
      <c r="AA33" s="807"/>
      <c r="AB33" s="808"/>
    </row>
    <row r="34" spans="21:28" x14ac:dyDescent="0.25">
      <c r="U34" s="806"/>
      <c r="V34" s="807"/>
      <c r="W34" s="807"/>
      <c r="X34" s="807"/>
      <c r="Y34" s="807"/>
      <c r="Z34" s="807"/>
      <c r="AA34" s="807"/>
      <c r="AB34" s="808"/>
    </row>
    <row r="35" spans="21:28" x14ac:dyDescent="0.25">
      <c r="U35" s="806"/>
      <c r="V35" s="807"/>
      <c r="W35" s="807"/>
      <c r="X35" s="807"/>
      <c r="Y35" s="807"/>
      <c r="Z35" s="807"/>
      <c r="AA35" s="807"/>
      <c r="AB35" s="808"/>
    </row>
    <row r="36" spans="21:28" x14ac:dyDescent="0.25">
      <c r="U36" s="806"/>
      <c r="V36" s="807"/>
      <c r="W36" s="807"/>
      <c r="X36" s="807"/>
      <c r="Y36" s="807"/>
      <c r="Z36" s="807"/>
      <c r="AA36" s="807"/>
      <c r="AB36" s="808"/>
    </row>
    <row r="37" spans="21:28" x14ac:dyDescent="0.25">
      <c r="U37" s="806"/>
      <c r="V37" s="807"/>
      <c r="W37" s="807"/>
      <c r="X37" s="807"/>
      <c r="Y37" s="807"/>
      <c r="Z37" s="807"/>
      <c r="AA37" s="807"/>
      <c r="AB37" s="808"/>
    </row>
    <row r="38" spans="21:28" x14ac:dyDescent="0.25">
      <c r="U38" s="806"/>
      <c r="V38" s="807"/>
      <c r="W38" s="807"/>
      <c r="X38" s="807"/>
      <c r="Y38" s="807"/>
      <c r="Z38" s="807"/>
      <c r="AA38" s="807"/>
      <c r="AB38" s="808"/>
    </row>
    <row r="39" spans="21:28" x14ac:dyDescent="0.25">
      <c r="U39" s="806"/>
      <c r="V39" s="807"/>
      <c r="W39" s="807"/>
      <c r="X39" s="807"/>
      <c r="Y39" s="807"/>
      <c r="Z39" s="807"/>
      <c r="AA39" s="807"/>
      <c r="AB39" s="808"/>
    </row>
    <row r="40" spans="21:28" x14ac:dyDescent="0.25">
      <c r="U40" s="806"/>
      <c r="V40" s="807"/>
      <c r="W40" s="807"/>
      <c r="X40" s="807"/>
      <c r="Y40" s="807"/>
      <c r="Z40" s="807"/>
      <c r="AA40" s="807"/>
      <c r="AB40" s="808"/>
    </row>
    <row r="41" spans="21:28" x14ac:dyDescent="0.25">
      <c r="U41" s="806"/>
      <c r="V41" s="807"/>
      <c r="W41" s="807"/>
      <c r="X41" s="807"/>
      <c r="Y41" s="807"/>
      <c r="Z41" s="807"/>
      <c r="AA41" s="807"/>
      <c r="AB41" s="808"/>
    </row>
    <row r="42" spans="21:28" x14ac:dyDescent="0.25">
      <c r="U42" s="806"/>
      <c r="V42" s="807"/>
      <c r="W42" s="807"/>
      <c r="X42" s="807"/>
      <c r="Y42" s="807"/>
      <c r="Z42" s="807"/>
      <c r="AA42" s="807"/>
      <c r="AB42" s="808"/>
    </row>
    <row r="43" spans="21:28" x14ac:dyDescent="0.25">
      <c r="U43" s="806"/>
      <c r="V43" s="807"/>
      <c r="W43" s="807"/>
      <c r="X43" s="807"/>
      <c r="Y43" s="807"/>
      <c r="Z43" s="807"/>
      <c r="AA43" s="807"/>
      <c r="AB43" s="808"/>
    </row>
    <row r="44" spans="21:28" x14ac:dyDescent="0.25">
      <c r="U44" s="806"/>
      <c r="V44" s="807"/>
      <c r="W44" s="807"/>
      <c r="X44" s="807"/>
      <c r="Y44" s="807"/>
      <c r="Z44" s="807"/>
      <c r="AA44" s="807"/>
      <c r="AB44" s="808"/>
    </row>
    <row r="45" spans="21:28" x14ac:dyDescent="0.25">
      <c r="U45" s="806"/>
      <c r="V45" s="807"/>
      <c r="W45" s="807"/>
      <c r="X45" s="807"/>
      <c r="Y45" s="807"/>
      <c r="Z45" s="807"/>
      <c r="AA45" s="807"/>
      <c r="AB45" s="808"/>
    </row>
    <row r="46" spans="21:28" x14ac:dyDescent="0.25">
      <c r="U46" s="806"/>
      <c r="V46" s="807"/>
      <c r="W46" s="807"/>
      <c r="X46" s="807"/>
      <c r="Y46" s="807"/>
      <c r="Z46" s="807"/>
      <c r="AA46" s="807"/>
      <c r="AB46" s="808"/>
    </row>
    <row r="47" spans="21:28" x14ac:dyDescent="0.25">
      <c r="U47" s="809"/>
      <c r="V47" s="810"/>
      <c r="W47" s="810"/>
      <c r="X47" s="810"/>
      <c r="Y47" s="810"/>
      <c r="Z47" s="810"/>
      <c r="AA47" s="810"/>
      <c r="AB47" s="811"/>
    </row>
  </sheetData>
  <mergeCells count="2">
    <mergeCell ref="B6:S10"/>
    <mergeCell ref="U2:AB4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">
    <tabColor theme="9"/>
  </sheetPr>
  <dimension ref="B2:Z556"/>
  <sheetViews>
    <sheetView showGridLines="0" zoomScaleNormal="100" workbookViewId="0">
      <pane ySplit="4" topLeftCell="A527" activePane="bottomLeft" state="frozen"/>
      <selection activeCell="W7" sqref="W7:Y7"/>
      <selection pane="bottomLeft" activeCell="C552" sqref="C552:J552"/>
    </sheetView>
  </sheetViews>
  <sheetFormatPr defaultColWidth="9.109375" defaultRowHeight="15" customHeight="1" outlineLevelRow="1" x14ac:dyDescent="0.3"/>
  <cols>
    <col min="1" max="2" width="3.6640625" style="396" customWidth="1"/>
    <col min="3" max="7" width="10.6640625" style="396" customWidth="1"/>
    <col min="8" max="9" width="11.6640625" style="396" customWidth="1"/>
    <col min="10" max="10" width="13.6640625" style="396" customWidth="1"/>
    <col min="11" max="11" width="17.6640625" style="396" customWidth="1"/>
    <col min="12" max="12" width="16.88671875" style="396" bestFit="1" customWidth="1"/>
    <col min="13" max="14" width="14.6640625" style="396" customWidth="1"/>
    <col min="15" max="16" width="3.6640625" style="396" customWidth="1"/>
    <col min="17" max="17" width="13.88671875" style="396" customWidth="1"/>
    <col min="18" max="21" width="10.6640625" style="396" customWidth="1"/>
    <col min="22" max="22" width="11.6640625" style="396" customWidth="1"/>
    <col min="23" max="23" width="10.6640625" style="396" customWidth="1"/>
    <col min="24" max="24" width="18.6640625" style="396" customWidth="1"/>
    <col min="25" max="25" width="15.88671875" style="405" bestFit="1" customWidth="1"/>
    <col min="26" max="16384" width="9.109375" style="396"/>
  </cols>
  <sheetData>
    <row r="2" spans="2:26" ht="22.5" customHeight="1" x14ac:dyDescent="0.3">
      <c r="B2" s="956" t="s">
        <v>1215</v>
      </c>
      <c r="C2" s="957"/>
      <c r="D2" s="957"/>
      <c r="E2" s="957"/>
      <c r="F2" s="957"/>
      <c r="G2" s="957"/>
      <c r="H2" s="957"/>
      <c r="I2" s="957"/>
      <c r="J2" s="957"/>
      <c r="K2" s="957"/>
      <c r="L2" s="957"/>
      <c r="M2" s="957"/>
      <c r="N2" s="978"/>
      <c r="P2" s="956" t="str">
        <f>B2</f>
        <v>CUSTOS - ILUMINAÇÃO (ORIGEM DOS RECURSOS)</v>
      </c>
      <c r="Q2" s="957"/>
      <c r="R2" s="957"/>
      <c r="S2" s="957"/>
      <c r="T2" s="957"/>
      <c r="U2" s="957"/>
      <c r="V2" s="957"/>
      <c r="W2" s="957"/>
      <c r="X2" s="978"/>
      <c r="Y2" s="406"/>
      <c r="Z2" s="403"/>
    </row>
    <row r="3" spans="2:26" ht="15" customHeight="1" x14ac:dyDescent="0.3">
      <c r="B3" s="946" t="s">
        <v>1057</v>
      </c>
      <c r="C3" s="947"/>
      <c r="D3" s="947"/>
      <c r="E3" s="947"/>
      <c r="F3" s="947"/>
      <c r="G3" s="947"/>
      <c r="H3" s="947"/>
      <c r="I3" s="947"/>
      <c r="J3" s="947"/>
      <c r="K3" s="948"/>
      <c r="L3" s="946" t="s">
        <v>487</v>
      </c>
      <c r="M3" s="947"/>
      <c r="N3" s="948"/>
      <c r="O3" s="397"/>
      <c r="P3" s="946" t="s">
        <v>958</v>
      </c>
      <c r="Q3" s="947"/>
      <c r="R3" s="947"/>
      <c r="S3" s="947"/>
      <c r="T3" s="947"/>
      <c r="U3" s="947"/>
      <c r="V3" s="947"/>
      <c r="W3" s="947"/>
      <c r="X3" s="948"/>
    </row>
    <row r="4" spans="2:26" ht="15" customHeight="1" x14ac:dyDescent="0.3">
      <c r="B4" s="958"/>
      <c r="C4" s="959"/>
      <c r="D4" s="959"/>
      <c r="E4" s="959"/>
      <c r="F4" s="959"/>
      <c r="G4" s="959"/>
      <c r="H4" s="959"/>
      <c r="I4" s="959"/>
      <c r="J4" s="959"/>
      <c r="K4" s="960"/>
      <c r="L4" s="314" t="s">
        <v>1054</v>
      </c>
      <c r="M4" s="314" t="s">
        <v>509</v>
      </c>
      <c r="N4" s="315" t="s">
        <v>510</v>
      </c>
      <c r="O4" s="397"/>
      <c r="P4" s="958"/>
      <c r="Q4" s="959"/>
      <c r="R4" s="959"/>
      <c r="S4" s="959"/>
      <c r="T4" s="959"/>
      <c r="U4" s="959"/>
      <c r="V4" s="959"/>
      <c r="W4" s="959"/>
      <c r="X4" s="960"/>
    </row>
    <row r="5" spans="2:26" ht="15" customHeight="1" x14ac:dyDescent="0.3">
      <c r="B5" s="961" t="s">
        <v>955</v>
      </c>
      <c r="C5" s="962"/>
      <c r="D5" s="962"/>
      <c r="E5" s="962"/>
      <c r="F5" s="962"/>
      <c r="G5" s="962"/>
      <c r="H5" s="962"/>
      <c r="I5" s="962"/>
      <c r="J5" s="962"/>
      <c r="K5" s="962"/>
      <c r="L5" s="962"/>
      <c r="M5" s="962"/>
      <c r="N5" s="966"/>
      <c r="O5" s="397"/>
      <c r="P5" s="295"/>
      <c r="Q5" s="296"/>
      <c r="R5" s="296"/>
      <c r="S5" s="296"/>
      <c r="T5" s="296"/>
      <c r="U5" s="296"/>
      <c r="V5" s="296"/>
      <c r="W5" s="296"/>
      <c r="X5" s="297"/>
    </row>
    <row r="6" spans="2:26" ht="14.4" x14ac:dyDescent="0.3">
      <c r="B6" s="963" t="s">
        <v>552</v>
      </c>
      <c r="C6" s="964"/>
      <c r="D6" s="964"/>
      <c r="E6" s="964"/>
      <c r="F6" s="964"/>
      <c r="G6" s="964"/>
      <c r="H6" s="964"/>
      <c r="I6" s="964"/>
      <c r="J6" s="964"/>
      <c r="K6" s="964"/>
      <c r="L6" s="964"/>
      <c r="M6" s="964"/>
      <c r="N6" s="965"/>
      <c r="O6" s="397"/>
      <c r="P6" s="963" t="s">
        <v>552</v>
      </c>
      <c r="Q6" s="964"/>
      <c r="R6" s="964"/>
      <c r="S6" s="964"/>
      <c r="T6" s="964"/>
      <c r="U6" s="964"/>
      <c r="V6" s="964"/>
      <c r="W6" s="964"/>
      <c r="X6" s="965"/>
    </row>
    <row r="7" spans="2:26" ht="14.4" x14ac:dyDescent="0.3">
      <c r="B7" s="938" t="s">
        <v>553</v>
      </c>
      <c r="C7" s="938"/>
      <c r="D7" s="938"/>
      <c r="E7" s="939"/>
      <c r="F7" s="939"/>
      <c r="G7" s="939"/>
      <c r="H7" s="298" t="s">
        <v>554</v>
      </c>
      <c r="I7" s="298" t="s">
        <v>16</v>
      </c>
      <c r="J7" s="298" t="s">
        <v>508</v>
      </c>
      <c r="K7" s="152" t="s">
        <v>555</v>
      </c>
      <c r="L7" s="298" t="s">
        <v>1054</v>
      </c>
      <c r="M7" s="114" t="s">
        <v>509</v>
      </c>
      <c r="N7" s="114" t="s">
        <v>510</v>
      </c>
      <c r="O7" s="397"/>
      <c r="P7" s="938" t="str">
        <f>B7</f>
        <v>Materiais e equipamentos</v>
      </c>
      <c r="Q7" s="938"/>
      <c r="R7" s="938"/>
      <c r="S7" s="939"/>
      <c r="T7" s="939"/>
      <c r="U7" s="939"/>
      <c r="V7" s="298" t="s">
        <v>554</v>
      </c>
      <c r="W7" s="152" t="s">
        <v>556</v>
      </c>
      <c r="X7" s="152" t="s">
        <v>557</v>
      </c>
    </row>
    <row r="8" spans="2:26" ht="15" customHeight="1" outlineLevel="1" x14ac:dyDescent="0.3">
      <c r="B8" s="153">
        <v>1</v>
      </c>
      <c r="C8" s="974" t="str">
        <f>IF(ISBLANK('IlumCusto (ORÇ)'!C8)," ",'IlumCusto (ORÇ)'!C8)</f>
        <v xml:space="preserve"> </v>
      </c>
      <c r="D8" s="975"/>
      <c r="E8" s="975"/>
      <c r="F8" s="975"/>
      <c r="G8" s="975"/>
      <c r="H8" s="560">
        <f>'IlumCusto (ORÇ)'!H8</f>
        <v>0</v>
      </c>
      <c r="I8" s="561">
        <f>'IlumCusto (ORÇ)'!I8</f>
        <v>0</v>
      </c>
      <c r="J8" s="553">
        <f>'IlumCusto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976" t="str">
        <f>IF(OR(C8=0,C8=""),"",C8)</f>
        <v xml:space="preserve"> </v>
      </c>
      <c r="R8" s="976"/>
      <c r="S8" s="976"/>
      <c r="T8" s="976"/>
      <c r="U8" s="977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3">
      <c r="B9" s="156">
        <v>2</v>
      </c>
      <c r="C9" s="974" t="str">
        <f>IF(ISBLANK('IlumCusto (ORÇ)'!C9)," ",'IlumCusto (ORÇ)'!C9)</f>
        <v xml:space="preserve"> </v>
      </c>
      <c r="D9" s="975"/>
      <c r="E9" s="975"/>
      <c r="F9" s="975"/>
      <c r="G9" s="975"/>
      <c r="H9" s="560">
        <f>'IlumCusto (ORÇ)'!H9</f>
        <v>0</v>
      </c>
      <c r="I9" s="561">
        <f>'IlumCusto (ORÇ)'!I9</f>
        <v>0</v>
      </c>
      <c r="J9" s="553">
        <f>'IlumCusto (ORÇ)'!J9</f>
        <v>0</v>
      </c>
      <c r="K9" s="330">
        <f t="shared" ref="K9:K72" si="0">I9*J9</f>
        <v>0</v>
      </c>
      <c r="L9" s="330">
        <f t="shared" ref="L9:L72" si="1">K9-M9-N9</f>
        <v>0</v>
      </c>
      <c r="M9" s="329"/>
      <c r="N9" s="329"/>
      <c r="O9" s="397"/>
      <c r="P9" s="153">
        <f t="shared" ref="P9:P102" si="2">B9</f>
        <v>2</v>
      </c>
      <c r="Q9" s="976" t="str">
        <f t="shared" ref="Q9:Q72" si="3">IF(OR(C9=0,C9=""),"",C9)</f>
        <v xml:space="preserve"> </v>
      </c>
      <c r="R9" s="976"/>
      <c r="S9" s="976"/>
      <c r="T9" s="976"/>
      <c r="U9" s="977"/>
      <c r="V9" s="155">
        <f t="shared" ref="V9:V72" si="4">IF(H9="",0,H9)</f>
        <v>0</v>
      </c>
      <c r="W9" s="331">
        <f t="shared" ref="W9:W39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72" si="6">V9*X9</f>
        <v>0</v>
      </c>
    </row>
    <row r="10" spans="2:26" ht="15" customHeight="1" outlineLevel="1" x14ac:dyDescent="0.3">
      <c r="B10" s="153">
        <v>3</v>
      </c>
      <c r="C10" s="974" t="str">
        <f>IF(ISBLANK('IlumCusto (ORÇ)'!C10)," ",'IlumCusto (ORÇ)'!C10)</f>
        <v xml:space="preserve"> </v>
      </c>
      <c r="D10" s="975"/>
      <c r="E10" s="975"/>
      <c r="F10" s="975"/>
      <c r="G10" s="975"/>
      <c r="H10" s="560">
        <f>'IlumCusto (ORÇ)'!H10</f>
        <v>0</v>
      </c>
      <c r="I10" s="561">
        <f>'IlumCusto (ORÇ)'!I10</f>
        <v>0</v>
      </c>
      <c r="J10" s="553">
        <f>'IlumCusto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976" t="str">
        <f t="shared" si="3"/>
        <v xml:space="preserve"> </v>
      </c>
      <c r="R10" s="976"/>
      <c r="S10" s="976"/>
      <c r="T10" s="976"/>
      <c r="U10" s="977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3">
      <c r="B11" s="156">
        <v>4</v>
      </c>
      <c r="C11" s="974" t="str">
        <f>IF(ISBLANK('IlumCusto (ORÇ)'!C11)," ",'IlumCusto (ORÇ)'!C11)</f>
        <v xml:space="preserve"> </v>
      </c>
      <c r="D11" s="975"/>
      <c r="E11" s="975"/>
      <c r="F11" s="975"/>
      <c r="G11" s="975"/>
      <c r="H11" s="560">
        <f>'IlumCusto (ORÇ)'!H11</f>
        <v>0</v>
      </c>
      <c r="I11" s="561">
        <f>'IlumCusto (ORÇ)'!I11</f>
        <v>0</v>
      </c>
      <c r="J11" s="553">
        <f>'IlumCusto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976" t="str">
        <f t="shared" si="3"/>
        <v xml:space="preserve"> </v>
      </c>
      <c r="R11" s="976"/>
      <c r="S11" s="976"/>
      <c r="T11" s="976"/>
      <c r="U11" s="977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3">
      <c r="B12" s="153">
        <v>5</v>
      </c>
      <c r="C12" s="974" t="str">
        <f>IF(ISBLANK('IlumCusto (ORÇ)'!C12)," ",'IlumCusto (ORÇ)'!C12)</f>
        <v xml:space="preserve"> </v>
      </c>
      <c r="D12" s="975"/>
      <c r="E12" s="975"/>
      <c r="F12" s="975"/>
      <c r="G12" s="975"/>
      <c r="H12" s="560">
        <f>'IlumCusto (ORÇ)'!H12</f>
        <v>0</v>
      </c>
      <c r="I12" s="561">
        <f>'IlumCusto (ORÇ)'!I12</f>
        <v>0</v>
      </c>
      <c r="J12" s="553">
        <f>'IlumCusto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976" t="str">
        <f t="shared" si="3"/>
        <v xml:space="preserve"> </v>
      </c>
      <c r="R12" s="976"/>
      <c r="S12" s="976"/>
      <c r="T12" s="976"/>
      <c r="U12" s="977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3">
      <c r="B13" s="156">
        <v>6</v>
      </c>
      <c r="C13" s="974" t="str">
        <f>IF(ISBLANK('IlumCusto (ORÇ)'!C13)," ",'IlumCusto (ORÇ)'!C13)</f>
        <v xml:space="preserve"> </v>
      </c>
      <c r="D13" s="975"/>
      <c r="E13" s="975"/>
      <c r="F13" s="975"/>
      <c r="G13" s="975"/>
      <c r="H13" s="560">
        <f>'IlumCusto (ORÇ)'!H13</f>
        <v>0</v>
      </c>
      <c r="I13" s="561">
        <f>'IlumCusto (ORÇ)'!I13</f>
        <v>0</v>
      </c>
      <c r="J13" s="553">
        <f>'IlumCusto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976" t="str">
        <f t="shared" si="3"/>
        <v xml:space="preserve"> </v>
      </c>
      <c r="R13" s="976"/>
      <c r="S13" s="976"/>
      <c r="T13" s="976"/>
      <c r="U13" s="977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3">
      <c r="B14" s="153">
        <v>7</v>
      </c>
      <c r="C14" s="974" t="str">
        <f>IF(ISBLANK('IlumCusto (ORÇ)'!C14)," ",'IlumCusto (ORÇ)'!C14)</f>
        <v xml:space="preserve"> </v>
      </c>
      <c r="D14" s="975"/>
      <c r="E14" s="975"/>
      <c r="F14" s="975"/>
      <c r="G14" s="975"/>
      <c r="H14" s="560">
        <f>'IlumCusto (ORÇ)'!H14</f>
        <v>0</v>
      </c>
      <c r="I14" s="561">
        <f>'IlumCusto (ORÇ)'!I14</f>
        <v>0</v>
      </c>
      <c r="J14" s="553">
        <f>'IlumCusto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976" t="str">
        <f t="shared" si="3"/>
        <v xml:space="preserve"> </v>
      </c>
      <c r="R14" s="976"/>
      <c r="S14" s="976"/>
      <c r="T14" s="976"/>
      <c r="U14" s="977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3">
      <c r="B15" s="156">
        <v>8</v>
      </c>
      <c r="C15" s="974" t="str">
        <f>IF(ISBLANK('IlumCusto (ORÇ)'!C15)," ",'IlumCusto (ORÇ)'!C15)</f>
        <v xml:space="preserve"> </v>
      </c>
      <c r="D15" s="975"/>
      <c r="E15" s="975"/>
      <c r="F15" s="975"/>
      <c r="G15" s="975"/>
      <c r="H15" s="560">
        <f>'IlumCusto (ORÇ)'!H15</f>
        <v>0</v>
      </c>
      <c r="I15" s="561">
        <f>'IlumCusto (ORÇ)'!I15</f>
        <v>0</v>
      </c>
      <c r="J15" s="553">
        <f>'IlumCusto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976" t="str">
        <f t="shared" si="3"/>
        <v xml:space="preserve"> </v>
      </c>
      <c r="R15" s="976"/>
      <c r="S15" s="976"/>
      <c r="T15" s="976"/>
      <c r="U15" s="977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3">
      <c r="B16" s="153">
        <v>9</v>
      </c>
      <c r="C16" s="974" t="str">
        <f>IF(ISBLANK('IlumCusto (ORÇ)'!C16)," ",'IlumCusto (ORÇ)'!C16)</f>
        <v xml:space="preserve"> </v>
      </c>
      <c r="D16" s="975"/>
      <c r="E16" s="975"/>
      <c r="F16" s="975"/>
      <c r="G16" s="975"/>
      <c r="H16" s="560">
        <f>'IlumCusto (ORÇ)'!H16</f>
        <v>0</v>
      </c>
      <c r="I16" s="561">
        <f>'IlumCusto (ORÇ)'!I16</f>
        <v>0</v>
      </c>
      <c r="J16" s="553">
        <f>'IlumCusto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976" t="str">
        <f t="shared" si="3"/>
        <v xml:space="preserve"> </v>
      </c>
      <c r="R16" s="976"/>
      <c r="S16" s="976"/>
      <c r="T16" s="976"/>
      <c r="U16" s="977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ht="15" customHeight="1" outlineLevel="1" x14ac:dyDescent="0.3">
      <c r="B17" s="156">
        <v>10</v>
      </c>
      <c r="C17" s="974" t="str">
        <f>IF(ISBLANK('IlumCusto (ORÇ)'!C17)," ",'IlumCusto (ORÇ)'!C17)</f>
        <v xml:space="preserve"> </v>
      </c>
      <c r="D17" s="975"/>
      <c r="E17" s="975"/>
      <c r="F17" s="975"/>
      <c r="G17" s="975"/>
      <c r="H17" s="560">
        <f>'IlumCusto (ORÇ)'!H17</f>
        <v>0</v>
      </c>
      <c r="I17" s="561">
        <f>'IlumCusto (ORÇ)'!I17</f>
        <v>0</v>
      </c>
      <c r="J17" s="553">
        <f>'IlumCusto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976" t="str">
        <f t="shared" si="3"/>
        <v xml:space="preserve"> </v>
      </c>
      <c r="R17" s="976"/>
      <c r="S17" s="976"/>
      <c r="T17" s="976"/>
      <c r="U17" s="977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ht="15" customHeight="1" outlineLevel="1" x14ac:dyDescent="0.3">
      <c r="B18" s="153">
        <v>11</v>
      </c>
      <c r="C18" s="974" t="str">
        <f>IF(ISBLANK('IlumCusto (ORÇ)'!C18)," ",'IlumCusto (ORÇ)'!C18)</f>
        <v xml:space="preserve"> </v>
      </c>
      <c r="D18" s="975"/>
      <c r="E18" s="975"/>
      <c r="F18" s="975"/>
      <c r="G18" s="975"/>
      <c r="H18" s="560">
        <f>'IlumCusto (ORÇ)'!H18</f>
        <v>0</v>
      </c>
      <c r="I18" s="561">
        <f>'IlumCusto (ORÇ)'!I18</f>
        <v>0</v>
      </c>
      <c r="J18" s="553">
        <f>'IlumCusto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976" t="str">
        <f t="shared" si="3"/>
        <v xml:space="preserve"> </v>
      </c>
      <c r="R18" s="976"/>
      <c r="S18" s="976"/>
      <c r="T18" s="976"/>
      <c r="U18" s="977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ht="15" customHeight="1" outlineLevel="1" x14ac:dyDescent="0.3">
      <c r="B19" s="156">
        <v>12</v>
      </c>
      <c r="C19" s="974" t="str">
        <f>IF(ISBLANK('IlumCusto (ORÇ)'!C19)," ",'IlumCusto (ORÇ)'!C19)</f>
        <v xml:space="preserve"> </v>
      </c>
      <c r="D19" s="975"/>
      <c r="E19" s="975"/>
      <c r="F19" s="975"/>
      <c r="G19" s="975"/>
      <c r="H19" s="560">
        <f>'IlumCusto (ORÇ)'!H19</f>
        <v>0</v>
      </c>
      <c r="I19" s="561">
        <f>'IlumCusto (ORÇ)'!I19</f>
        <v>0</v>
      </c>
      <c r="J19" s="553">
        <f>'IlumCusto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976" t="str">
        <f t="shared" si="3"/>
        <v xml:space="preserve"> </v>
      </c>
      <c r="R19" s="976"/>
      <c r="S19" s="976"/>
      <c r="T19" s="976"/>
      <c r="U19" s="977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ht="15" customHeight="1" outlineLevel="1" x14ac:dyDescent="0.3">
      <c r="B20" s="153">
        <v>13</v>
      </c>
      <c r="C20" s="974" t="str">
        <f>IF(ISBLANK('IlumCusto (ORÇ)'!C20)," ",'IlumCusto (ORÇ)'!C20)</f>
        <v xml:space="preserve"> </v>
      </c>
      <c r="D20" s="975"/>
      <c r="E20" s="975"/>
      <c r="F20" s="975"/>
      <c r="G20" s="975"/>
      <c r="H20" s="560">
        <f>'IlumCusto (ORÇ)'!H20</f>
        <v>0</v>
      </c>
      <c r="I20" s="561">
        <f>'IlumCusto (ORÇ)'!I20</f>
        <v>0</v>
      </c>
      <c r="J20" s="553">
        <f>'IlumCusto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976" t="str">
        <f t="shared" si="3"/>
        <v xml:space="preserve"> </v>
      </c>
      <c r="R20" s="976"/>
      <c r="S20" s="976"/>
      <c r="T20" s="976"/>
      <c r="U20" s="977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ht="15" customHeight="1" outlineLevel="1" x14ac:dyDescent="0.3">
      <c r="B21" s="156">
        <v>14</v>
      </c>
      <c r="C21" s="974" t="str">
        <f>IF(ISBLANK('IlumCusto (ORÇ)'!C21)," ",'IlumCusto (ORÇ)'!C21)</f>
        <v xml:space="preserve"> </v>
      </c>
      <c r="D21" s="975"/>
      <c r="E21" s="975"/>
      <c r="F21" s="975"/>
      <c r="G21" s="975"/>
      <c r="H21" s="560">
        <f>'IlumCusto (ORÇ)'!H21</f>
        <v>0</v>
      </c>
      <c r="I21" s="561">
        <f>'IlumCusto (ORÇ)'!I21</f>
        <v>0</v>
      </c>
      <c r="J21" s="553">
        <f>'IlumCusto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976" t="str">
        <f t="shared" si="3"/>
        <v xml:space="preserve"> </v>
      </c>
      <c r="R21" s="976"/>
      <c r="S21" s="976"/>
      <c r="T21" s="976"/>
      <c r="U21" s="977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ht="15" customHeight="1" outlineLevel="1" x14ac:dyDescent="0.3">
      <c r="B22" s="153">
        <v>15</v>
      </c>
      <c r="C22" s="974" t="str">
        <f>IF(ISBLANK('IlumCusto (ORÇ)'!C22)," ",'IlumCusto (ORÇ)'!C22)</f>
        <v xml:space="preserve"> </v>
      </c>
      <c r="D22" s="975"/>
      <c r="E22" s="975"/>
      <c r="F22" s="975"/>
      <c r="G22" s="975"/>
      <c r="H22" s="560">
        <f>'IlumCusto (ORÇ)'!H22</f>
        <v>0</v>
      </c>
      <c r="I22" s="561">
        <f>'IlumCusto (ORÇ)'!I22</f>
        <v>0</v>
      </c>
      <c r="J22" s="553">
        <f>'IlumCusto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976" t="str">
        <f t="shared" si="3"/>
        <v xml:space="preserve"> </v>
      </c>
      <c r="R22" s="976"/>
      <c r="S22" s="976"/>
      <c r="T22" s="976"/>
      <c r="U22" s="977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ht="15" customHeight="1" outlineLevel="1" x14ac:dyDescent="0.3">
      <c r="B23" s="156">
        <v>16</v>
      </c>
      <c r="C23" s="974" t="str">
        <f>IF(ISBLANK('IlumCusto (ORÇ)'!C23)," ",'IlumCusto (ORÇ)'!C23)</f>
        <v xml:space="preserve"> </v>
      </c>
      <c r="D23" s="975"/>
      <c r="E23" s="975"/>
      <c r="F23" s="975"/>
      <c r="G23" s="975"/>
      <c r="H23" s="560">
        <f>'IlumCusto (ORÇ)'!H23</f>
        <v>0</v>
      </c>
      <c r="I23" s="561">
        <f>'IlumCusto (ORÇ)'!I23</f>
        <v>0</v>
      </c>
      <c r="J23" s="553">
        <f>'IlumCusto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976" t="str">
        <f t="shared" si="3"/>
        <v xml:space="preserve"> </v>
      </c>
      <c r="R23" s="976"/>
      <c r="S23" s="976"/>
      <c r="T23" s="976"/>
      <c r="U23" s="977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ht="15" customHeight="1" outlineLevel="1" x14ac:dyDescent="0.3">
      <c r="B24" s="153">
        <v>17</v>
      </c>
      <c r="C24" s="974" t="str">
        <f>IF(ISBLANK('IlumCusto (ORÇ)'!C24)," ",'IlumCusto (ORÇ)'!C24)</f>
        <v xml:space="preserve"> </v>
      </c>
      <c r="D24" s="975"/>
      <c r="E24" s="975"/>
      <c r="F24" s="975"/>
      <c r="G24" s="975"/>
      <c r="H24" s="560">
        <f>'IlumCusto (ORÇ)'!H24</f>
        <v>0</v>
      </c>
      <c r="I24" s="561">
        <f>'IlumCusto (ORÇ)'!I24</f>
        <v>0</v>
      </c>
      <c r="J24" s="553">
        <f>'IlumCusto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976" t="str">
        <f t="shared" si="3"/>
        <v xml:space="preserve"> </v>
      </c>
      <c r="R24" s="976"/>
      <c r="S24" s="976"/>
      <c r="T24" s="976"/>
      <c r="U24" s="977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ht="15" customHeight="1" outlineLevel="1" x14ac:dyDescent="0.3">
      <c r="B25" s="156">
        <v>18</v>
      </c>
      <c r="C25" s="974" t="str">
        <f>IF(ISBLANK('IlumCusto (ORÇ)'!C25)," ",'IlumCusto (ORÇ)'!C25)</f>
        <v xml:space="preserve"> </v>
      </c>
      <c r="D25" s="975"/>
      <c r="E25" s="975"/>
      <c r="F25" s="975"/>
      <c r="G25" s="975"/>
      <c r="H25" s="560">
        <f>'IlumCusto (ORÇ)'!H25</f>
        <v>0</v>
      </c>
      <c r="I25" s="561">
        <f>'IlumCusto (ORÇ)'!I25</f>
        <v>0</v>
      </c>
      <c r="J25" s="553">
        <f>'IlumCusto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976" t="str">
        <f t="shared" si="3"/>
        <v xml:space="preserve"> </v>
      </c>
      <c r="R25" s="976"/>
      <c r="S25" s="976"/>
      <c r="T25" s="976"/>
      <c r="U25" s="977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ht="15" customHeight="1" outlineLevel="1" x14ac:dyDescent="0.3">
      <c r="B26" s="153">
        <v>19</v>
      </c>
      <c r="C26" s="974" t="str">
        <f>IF(ISBLANK('IlumCusto (ORÇ)'!C26)," ",'IlumCusto (ORÇ)'!C26)</f>
        <v xml:space="preserve"> </v>
      </c>
      <c r="D26" s="975"/>
      <c r="E26" s="975"/>
      <c r="F26" s="975"/>
      <c r="G26" s="975"/>
      <c r="H26" s="560">
        <f>'IlumCusto (ORÇ)'!H26</f>
        <v>0</v>
      </c>
      <c r="I26" s="561">
        <f>'IlumCusto (ORÇ)'!I26</f>
        <v>0</v>
      </c>
      <c r="J26" s="553">
        <f>'IlumCusto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976" t="str">
        <f t="shared" si="3"/>
        <v xml:space="preserve"> </v>
      </c>
      <c r="R26" s="976"/>
      <c r="S26" s="976"/>
      <c r="T26" s="976"/>
      <c r="U26" s="977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ht="15" customHeight="1" outlineLevel="1" x14ac:dyDescent="0.3">
      <c r="B27" s="156">
        <v>20</v>
      </c>
      <c r="C27" s="974" t="str">
        <f>IF(ISBLANK('IlumCusto (ORÇ)'!C27)," ",'IlumCusto (ORÇ)'!C27)</f>
        <v xml:space="preserve"> </v>
      </c>
      <c r="D27" s="975"/>
      <c r="E27" s="975"/>
      <c r="F27" s="975"/>
      <c r="G27" s="975"/>
      <c r="H27" s="560">
        <f>'IlumCusto (ORÇ)'!H27</f>
        <v>0</v>
      </c>
      <c r="I27" s="561">
        <f>'IlumCusto (ORÇ)'!I27</f>
        <v>0</v>
      </c>
      <c r="J27" s="553">
        <f>'IlumCusto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976" t="str">
        <f t="shared" si="3"/>
        <v xml:space="preserve"> </v>
      </c>
      <c r="R27" s="976"/>
      <c r="S27" s="976"/>
      <c r="T27" s="976"/>
      <c r="U27" s="977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ht="15" customHeight="1" outlineLevel="1" x14ac:dyDescent="0.3">
      <c r="B28" s="153">
        <v>21</v>
      </c>
      <c r="C28" s="974" t="str">
        <f>IF(ISBLANK('IlumCusto (ORÇ)'!C28)," ",'IlumCusto (ORÇ)'!C28)</f>
        <v xml:space="preserve"> </v>
      </c>
      <c r="D28" s="975"/>
      <c r="E28" s="975"/>
      <c r="F28" s="975"/>
      <c r="G28" s="975"/>
      <c r="H28" s="560">
        <f>'IlumCusto (ORÇ)'!H28</f>
        <v>0</v>
      </c>
      <c r="I28" s="561">
        <f>'IlumCusto (ORÇ)'!I28</f>
        <v>0</v>
      </c>
      <c r="J28" s="553">
        <f>'IlumCusto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976" t="str">
        <f t="shared" si="3"/>
        <v xml:space="preserve"> </v>
      </c>
      <c r="R28" s="976"/>
      <c r="S28" s="976"/>
      <c r="T28" s="976"/>
      <c r="U28" s="977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ht="15" customHeight="1" outlineLevel="1" x14ac:dyDescent="0.3">
      <c r="B29" s="156">
        <v>22</v>
      </c>
      <c r="C29" s="974" t="str">
        <f>IF(ISBLANK('IlumCusto (ORÇ)'!C29)," ",'IlumCusto (ORÇ)'!C29)</f>
        <v xml:space="preserve"> </v>
      </c>
      <c r="D29" s="975"/>
      <c r="E29" s="975"/>
      <c r="F29" s="975"/>
      <c r="G29" s="975"/>
      <c r="H29" s="560">
        <f>'IlumCusto (ORÇ)'!H29</f>
        <v>0</v>
      </c>
      <c r="I29" s="561">
        <f>'IlumCusto (ORÇ)'!I29</f>
        <v>0</v>
      </c>
      <c r="J29" s="553">
        <f>'IlumCusto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976" t="str">
        <f t="shared" si="3"/>
        <v xml:space="preserve"> </v>
      </c>
      <c r="R29" s="976"/>
      <c r="S29" s="976"/>
      <c r="T29" s="976"/>
      <c r="U29" s="977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ht="15" customHeight="1" outlineLevel="1" x14ac:dyDescent="0.3">
      <c r="B30" s="153">
        <v>23</v>
      </c>
      <c r="C30" s="974" t="str">
        <f>IF(ISBLANK('IlumCusto (ORÇ)'!C30)," ",'IlumCusto (ORÇ)'!C30)</f>
        <v xml:space="preserve"> </v>
      </c>
      <c r="D30" s="975"/>
      <c r="E30" s="975"/>
      <c r="F30" s="975"/>
      <c r="G30" s="975"/>
      <c r="H30" s="560">
        <f>'IlumCusto (ORÇ)'!H30</f>
        <v>0</v>
      </c>
      <c r="I30" s="561">
        <f>'IlumCusto (ORÇ)'!I30</f>
        <v>0</v>
      </c>
      <c r="J30" s="553">
        <f>'IlumCusto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976" t="str">
        <f t="shared" si="3"/>
        <v xml:space="preserve"> </v>
      </c>
      <c r="R30" s="976"/>
      <c r="S30" s="976"/>
      <c r="T30" s="976"/>
      <c r="U30" s="977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5" customHeight="1" outlineLevel="1" x14ac:dyDescent="0.3">
      <c r="B31" s="156">
        <v>24</v>
      </c>
      <c r="C31" s="974" t="str">
        <f>IF(ISBLANK('IlumCusto (ORÇ)'!C31)," ",'IlumCusto (ORÇ)'!C31)</f>
        <v xml:space="preserve"> </v>
      </c>
      <c r="D31" s="975"/>
      <c r="E31" s="975"/>
      <c r="F31" s="975"/>
      <c r="G31" s="975"/>
      <c r="H31" s="560">
        <f>'IlumCusto (ORÇ)'!H31</f>
        <v>0</v>
      </c>
      <c r="I31" s="561">
        <f>'IlumCusto (ORÇ)'!I31</f>
        <v>0</v>
      </c>
      <c r="J31" s="553">
        <f>'IlumCusto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976" t="str">
        <f t="shared" si="3"/>
        <v xml:space="preserve"> </v>
      </c>
      <c r="R31" s="976"/>
      <c r="S31" s="976"/>
      <c r="T31" s="976"/>
      <c r="U31" s="977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5" customHeight="1" outlineLevel="1" x14ac:dyDescent="0.3">
      <c r="B32" s="153">
        <v>25</v>
      </c>
      <c r="C32" s="974" t="str">
        <f>IF(ISBLANK('IlumCusto (ORÇ)'!C32)," ",'IlumCusto (ORÇ)'!C32)</f>
        <v xml:space="preserve"> </v>
      </c>
      <c r="D32" s="975"/>
      <c r="E32" s="975"/>
      <c r="F32" s="975"/>
      <c r="G32" s="975"/>
      <c r="H32" s="560">
        <f>'IlumCusto (ORÇ)'!H32</f>
        <v>0</v>
      </c>
      <c r="I32" s="561">
        <f>'IlumCusto (ORÇ)'!I32</f>
        <v>0</v>
      </c>
      <c r="J32" s="553">
        <f>'IlumCusto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976" t="str">
        <f t="shared" si="3"/>
        <v xml:space="preserve"> </v>
      </c>
      <c r="R32" s="976"/>
      <c r="S32" s="976"/>
      <c r="T32" s="976"/>
      <c r="U32" s="977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3">
      <c r="B33" s="156">
        <v>26</v>
      </c>
      <c r="C33" s="974" t="str">
        <f>IF(ISBLANK('IlumCusto (ORÇ)'!C33)," ",'IlumCusto (ORÇ)'!C33)</f>
        <v xml:space="preserve"> </v>
      </c>
      <c r="D33" s="975"/>
      <c r="E33" s="975"/>
      <c r="F33" s="975"/>
      <c r="G33" s="975"/>
      <c r="H33" s="560">
        <f>'IlumCusto (ORÇ)'!H33</f>
        <v>0</v>
      </c>
      <c r="I33" s="561">
        <f>'IlumCusto (ORÇ)'!I33</f>
        <v>0</v>
      </c>
      <c r="J33" s="553">
        <f>'IlumCusto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976" t="str">
        <f t="shared" si="3"/>
        <v xml:space="preserve"> </v>
      </c>
      <c r="R33" s="976"/>
      <c r="S33" s="976"/>
      <c r="T33" s="976"/>
      <c r="U33" s="977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ht="15" customHeight="1" outlineLevel="1" x14ac:dyDescent="0.3">
      <c r="B34" s="153">
        <v>27</v>
      </c>
      <c r="C34" s="974" t="str">
        <f>IF(ISBLANK('IlumCusto (ORÇ)'!C34)," ",'IlumCusto (ORÇ)'!C34)</f>
        <v xml:space="preserve"> </v>
      </c>
      <c r="D34" s="975"/>
      <c r="E34" s="975"/>
      <c r="F34" s="975"/>
      <c r="G34" s="975"/>
      <c r="H34" s="560">
        <f>'IlumCusto (ORÇ)'!H34</f>
        <v>0</v>
      </c>
      <c r="I34" s="561">
        <f>'IlumCusto (ORÇ)'!I34</f>
        <v>0</v>
      </c>
      <c r="J34" s="553">
        <f>'IlumCusto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976" t="str">
        <f t="shared" si="3"/>
        <v xml:space="preserve"> </v>
      </c>
      <c r="R34" s="976"/>
      <c r="S34" s="976"/>
      <c r="T34" s="976"/>
      <c r="U34" s="977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ht="15" customHeight="1" outlineLevel="1" x14ac:dyDescent="0.3">
      <c r="B35" s="156">
        <v>28</v>
      </c>
      <c r="C35" s="974" t="str">
        <f>IF(ISBLANK('IlumCusto (ORÇ)'!C35)," ",'IlumCusto (ORÇ)'!C35)</f>
        <v xml:space="preserve"> </v>
      </c>
      <c r="D35" s="975"/>
      <c r="E35" s="975"/>
      <c r="F35" s="975"/>
      <c r="G35" s="975"/>
      <c r="H35" s="560">
        <f>'IlumCusto (ORÇ)'!H35</f>
        <v>0</v>
      </c>
      <c r="I35" s="561">
        <f>'IlumCusto (ORÇ)'!I35</f>
        <v>0</v>
      </c>
      <c r="J35" s="553">
        <f>'IlumCusto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976" t="str">
        <f t="shared" si="3"/>
        <v xml:space="preserve"> </v>
      </c>
      <c r="R35" s="976"/>
      <c r="S35" s="976"/>
      <c r="T35" s="976"/>
      <c r="U35" s="977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ht="15" customHeight="1" outlineLevel="1" x14ac:dyDescent="0.3">
      <c r="B36" s="153">
        <v>29</v>
      </c>
      <c r="C36" s="974" t="str">
        <f>IF(ISBLANK('IlumCusto (ORÇ)'!C36)," ",'IlumCusto (ORÇ)'!C36)</f>
        <v xml:space="preserve"> </v>
      </c>
      <c r="D36" s="975"/>
      <c r="E36" s="975"/>
      <c r="F36" s="975"/>
      <c r="G36" s="975"/>
      <c r="H36" s="560">
        <f>'IlumCusto (ORÇ)'!H36</f>
        <v>0</v>
      </c>
      <c r="I36" s="561">
        <f>'IlumCusto (ORÇ)'!I36</f>
        <v>0</v>
      </c>
      <c r="J36" s="553">
        <f>'IlumCusto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976" t="str">
        <f t="shared" si="3"/>
        <v xml:space="preserve"> </v>
      </c>
      <c r="R36" s="976"/>
      <c r="S36" s="976"/>
      <c r="T36" s="976"/>
      <c r="U36" s="977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ht="15" customHeight="1" outlineLevel="1" x14ac:dyDescent="0.3">
      <c r="B37" s="156">
        <v>30</v>
      </c>
      <c r="C37" s="974" t="str">
        <f>IF(ISBLANK('IlumCusto (ORÇ)'!C37)," ",'IlumCusto (ORÇ)'!C37)</f>
        <v xml:space="preserve"> </v>
      </c>
      <c r="D37" s="975"/>
      <c r="E37" s="975"/>
      <c r="F37" s="975"/>
      <c r="G37" s="975"/>
      <c r="H37" s="560">
        <f>'IlumCusto (ORÇ)'!H37</f>
        <v>0</v>
      </c>
      <c r="I37" s="561">
        <f>'IlumCusto (ORÇ)'!I37</f>
        <v>0</v>
      </c>
      <c r="J37" s="553">
        <f>'IlumCusto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976" t="str">
        <f t="shared" si="3"/>
        <v xml:space="preserve"> </v>
      </c>
      <c r="R37" s="976"/>
      <c r="S37" s="976"/>
      <c r="T37" s="976"/>
      <c r="U37" s="977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ht="15" customHeight="1" outlineLevel="1" x14ac:dyDescent="0.3">
      <c r="B38" s="153">
        <v>31</v>
      </c>
      <c r="C38" s="974" t="str">
        <f>IF(ISBLANK('IlumCusto (ORÇ)'!C38)," ",'IlumCusto (ORÇ)'!C38)</f>
        <v xml:space="preserve"> </v>
      </c>
      <c r="D38" s="975"/>
      <c r="E38" s="975"/>
      <c r="F38" s="975"/>
      <c r="G38" s="975"/>
      <c r="H38" s="560">
        <f>'IlumCusto (ORÇ)'!H38</f>
        <v>0</v>
      </c>
      <c r="I38" s="561">
        <f>'IlumCusto (ORÇ)'!I38</f>
        <v>0</v>
      </c>
      <c r="J38" s="553">
        <f>'IlumCusto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976" t="str">
        <f t="shared" si="3"/>
        <v xml:space="preserve"> </v>
      </c>
      <c r="R38" s="976"/>
      <c r="S38" s="976"/>
      <c r="T38" s="976"/>
      <c r="U38" s="977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3">
      <c r="B39" s="156">
        <v>32</v>
      </c>
      <c r="C39" s="974" t="str">
        <f>IF(ISBLANK('IlumCusto (ORÇ)'!C39)," ",'IlumCusto (ORÇ)'!C39)</f>
        <v xml:space="preserve"> </v>
      </c>
      <c r="D39" s="975"/>
      <c r="E39" s="975"/>
      <c r="F39" s="975"/>
      <c r="G39" s="975"/>
      <c r="H39" s="560">
        <f>'IlumCusto (ORÇ)'!H39</f>
        <v>0</v>
      </c>
      <c r="I39" s="561">
        <f>'IlumCusto (ORÇ)'!I39</f>
        <v>0</v>
      </c>
      <c r="J39" s="553">
        <f>'IlumCusto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976" t="str">
        <f t="shared" si="3"/>
        <v xml:space="preserve"> </v>
      </c>
      <c r="R39" s="976"/>
      <c r="S39" s="976"/>
      <c r="T39" s="976"/>
      <c r="U39" s="977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ht="15" customHeight="1" outlineLevel="1" x14ac:dyDescent="0.3">
      <c r="B40" s="153">
        <v>33</v>
      </c>
      <c r="C40" s="974" t="str">
        <f>IF(ISBLANK('IlumCusto (ORÇ)'!C40)," ",'IlumCusto (ORÇ)'!C40)</f>
        <v xml:space="preserve"> </v>
      </c>
      <c r="D40" s="975"/>
      <c r="E40" s="975"/>
      <c r="F40" s="975"/>
      <c r="G40" s="975"/>
      <c r="H40" s="560">
        <f>'IlumCusto (ORÇ)'!H40</f>
        <v>0</v>
      </c>
      <c r="I40" s="561">
        <f>'IlumCusto (ORÇ)'!I40</f>
        <v>0</v>
      </c>
      <c r="J40" s="553">
        <f>'IlumCusto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976" t="str">
        <f t="shared" si="3"/>
        <v xml:space="preserve"> </v>
      </c>
      <c r="R40" s="976"/>
      <c r="S40" s="976"/>
      <c r="T40" s="976"/>
      <c r="U40" s="977"/>
      <c r="V40" s="155">
        <f t="shared" si="4"/>
        <v>0</v>
      </c>
      <c r="W40" s="331">
        <f t="shared" ref="W40:W71" si="7">IF(OR(V40="",V40=0),0,(Desc*((1+Desc)^V40))/(((1+Desc)^V40)-1))</f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ht="15" customHeight="1" outlineLevel="1" x14ac:dyDescent="0.3">
      <c r="B41" s="156">
        <v>34</v>
      </c>
      <c r="C41" s="974" t="str">
        <f>IF(ISBLANK('IlumCusto (ORÇ)'!C41)," ",'IlumCusto (ORÇ)'!C41)</f>
        <v xml:space="preserve"> </v>
      </c>
      <c r="D41" s="975"/>
      <c r="E41" s="975"/>
      <c r="F41" s="975"/>
      <c r="G41" s="975"/>
      <c r="H41" s="560">
        <f>'IlumCusto (ORÇ)'!H41</f>
        <v>0</v>
      </c>
      <c r="I41" s="561">
        <f>'IlumCusto (ORÇ)'!I41</f>
        <v>0</v>
      </c>
      <c r="J41" s="553">
        <f>'IlumCusto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976" t="str">
        <f t="shared" si="3"/>
        <v xml:space="preserve"> </v>
      </c>
      <c r="R41" s="976"/>
      <c r="S41" s="976"/>
      <c r="T41" s="976"/>
      <c r="U41" s="977"/>
      <c r="V41" s="155">
        <f t="shared" si="4"/>
        <v>0</v>
      </c>
      <c r="W41" s="331">
        <f t="shared" si="7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ht="15" customHeight="1" outlineLevel="1" x14ac:dyDescent="0.3">
      <c r="B42" s="153">
        <v>35</v>
      </c>
      <c r="C42" s="974" t="str">
        <f>IF(ISBLANK('IlumCusto (ORÇ)'!C42)," ",'IlumCusto (ORÇ)'!C42)</f>
        <v xml:space="preserve"> </v>
      </c>
      <c r="D42" s="975"/>
      <c r="E42" s="975"/>
      <c r="F42" s="975"/>
      <c r="G42" s="975"/>
      <c r="H42" s="560">
        <f>'IlumCusto (ORÇ)'!H42</f>
        <v>0</v>
      </c>
      <c r="I42" s="561">
        <f>'IlumCusto (ORÇ)'!I42</f>
        <v>0</v>
      </c>
      <c r="J42" s="553">
        <f>'IlumCusto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976" t="str">
        <f t="shared" si="3"/>
        <v xml:space="preserve"> </v>
      </c>
      <c r="R42" s="976"/>
      <c r="S42" s="976"/>
      <c r="T42" s="976"/>
      <c r="U42" s="977"/>
      <c r="V42" s="155">
        <f t="shared" si="4"/>
        <v>0</v>
      </c>
      <c r="W42" s="331">
        <f t="shared" si="7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3">
      <c r="B43" s="156">
        <v>36</v>
      </c>
      <c r="C43" s="974" t="str">
        <f>IF(ISBLANK('IlumCusto (ORÇ)'!C43)," ",'IlumCusto (ORÇ)'!C43)</f>
        <v xml:space="preserve"> </v>
      </c>
      <c r="D43" s="975"/>
      <c r="E43" s="975"/>
      <c r="F43" s="975"/>
      <c r="G43" s="975"/>
      <c r="H43" s="560">
        <f>'IlumCusto (ORÇ)'!H43</f>
        <v>0</v>
      </c>
      <c r="I43" s="561">
        <f>'IlumCusto (ORÇ)'!I43</f>
        <v>0</v>
      </c>
      <c r="J43" s="553">
        <f>'IlumCusto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976" t="str">
        <f t="shared" si="3"/>
        <v xml:space="preserve"> </v>
      </c>
      <c r="R43" s="976"/>
      <c r="S43" s="976"/>
      <c r="T43" s="976"/>
      <c r="U43" s="977"/>
      <c r="V43" s="155">
        <f t="shared" si="4"/>
        <v>0</v>
      </c>
      <c r="W43" s="331">
        <f t="shared" si="7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ht="15" customHeight="1" outlineLevel="1" x14ac:dyDescent="0.3">
      <c r="B44" s="153">
        <v>37</v>
      </c>
      <c r="C44" s="974" t="str">
        <f>IF(ISBLANK('IlumCusto (ORÇ)'!C44)," ",'IlumCusto (ORÇ)'!C44)</f>
        <v xml:space="preserve"> </v>
      </c>
      <c r="D44" s="975"/>
      <c r="E44" s="975"/>
      <c r="F44" s="975"/>
      <c r="G44" s="975"/>
      <c r="H44" s="560">
        <f>'IlumCusto (ORÇ)'!H44</f>
        <v>0</v>
      </c>
      <c r="I44" s="561">
        <f>'IlumCusto (ORÇ)'!I44</f>
        <v>0</v>
      </c>
      <c r="J44" s="553">
        <f>'IlumCusto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976" t="str">
        <f t="shared" si="3"/>
        <v xml:space="preserve"> </v>
      </c>
      <c r="R44" s="976"/>
      <c r="S44" s="976"/>
      <c r="T44" s="976"/>
      <c r="U44" s="977"/>
      <c r="V44" s="155">
        <f t="shared" si="4"/>
        <v>0</v>
      </c>
      <c r="W44" s="331">
        <f t="shared" si="7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ht="15" customHeight="1" outlineLevel="1" x14ac:dyDescent="0.3">
      <c r="B45" s="156">
        <v>38</v>
      </c>
      <c r="C45" s="974" t="str">
        <f>IF(ISBLANK('IlumCusto (ORÇ)'!C45)," ",'IlumCusto (ORÇ)'!C45)</f>
        <v xml:space="preserve"> </v>
      </c>
      <c r="D45" s="975"/>
      <c r="E45" s="975"/>
      <c r="F45" s="975"/>
      <c r="G45" s="975"/>
      <c r="H45" s="560">
        <f>'IlumCusto (ORÇ)'!H45</f>
        <v>0</v>
      </c>
      <c r="I45" s="561">
        <f>'IlumCusto (ORÇ)'!I45</f>
        <v>0</v>
      </c>
      <c r="J45" s="553">
        <f>'IlumCusto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976" t="str">
        <f t="shared" si="3"/>
        <v xml:space="preserve"> </v>
      </c>
      <c r="R45" s="976"/>
      <c r="S45" s="976"/>
      <c r="T45" s="976"/>
      <c r="U45" s="977"/>
      <c r="V45" s="155">
        <f t="shared" si="4"/>
        <v>0</v>
      </c>
      <c r="W45" s="331">
        <f t="shared" si="7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ht="15" customHeight="1" outlineLevel="1" x14ac:dyDescent="0.3">
      <c r="B46" s="153">
        <v>39</v>
      </c>
      <c r="C46" s="974" t="str">
        <f>IF(ISBLANK('IlumCusto (ORÇ)'!C46)," ",'IlumCusto (ORÇ)'!C46)</f>
        <v xml:space="preserve"> </v>
      </c>
      <c r="D46" s="975"/>
      <c r="E46" s="975"/>
      <c r="F46" s="975"/>
      <c r="G46" s="975"/>
      <c r="H46" s="560">
        <f>'IlumCusto (ORÇ)'!H46</f>
        <v>0</v>
      </c>
      <c r="I46" s="561">
        <f>'IlumCusto (ORÇ)'!I46</f>
        <v>0</v>
      </c>
      <c r="J46" s="553">
        <f>'IlumCusto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976" t="str">
        <f t="shared" si="3"/>
        <v xml:space="preserve"> </v>
      </c>
      <c r="R46" s="976"/>
      <c r="S46" s="976"/>
      <c r="T46" s="976"/>
      <c r="U46" s="977"/>
      <c r="V46" s="155">
        <f t="shared" si="4"/>
        <v>0</v>
      </c>
      <c r="W46" s="331">
        <f t="shared" si="7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3">
      <c r="B47" s="156">
        <v>40</v>
      </c>
      <c r="C47" s="974" t="str">
        <f>IF(ISBLANK('IlumCusto (ORÇ)'!C47)," ",'IlumCusto (ORÇ)'!C47)</f>
        <v xml:space="preserve"> </v>
      </c>
      <c r="D47" s="975"/>
      <c r="E47" s="975"/>
      <c r="F47" s="975"/>
      <c r="G47" s="975"/>
      <c r="H47" s="560">
        <f>'IlumCusto (ORÇ)'!H47</f>
        <v>0</v>
      </c>
      <c r="I47" s="561">
        <f>'IlumCusto (ORÇ)'!I47</f>
        <v>0</v>
      </c>
      <c r="J47" s="553">
        <f>'IlumCusto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976" t="str">
        <f t="shared" si="3"/>
        <v xml:space="preserve"> </v>
      </c>
      <c r="R47" s="976"/>
      <c r="S47" s="976"/>
      <c r="T47" s="976"/>
      <c r="U47" s="977"/>
      <c r="V47" s="155">
        <f t="shared" si="4"/>
        <v>0</v>
      </c>
      <c r="W47" s="331">
        <f t="shared" si="7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ht="15" customHeight="1" outlineLevel="1" x14ac:dyDescent="0.3">
      <c r="B48" s="153">
        <v>41</v>
      </c>
      <c r="C48" s="974" t="str">
        <f>IF(ISBLANK('IlumCusto (ORÇ)'!C48)," ",'IlumCusto (ORÇ)'!C48)</f>
        <v xml:space="preserve"> </v>
      </c>
      <c r="D48" s="975"/>
      <c r="E48" s="975"/>
      <c r="F48" s="975"/>
      <c r="G48" s="975"/>
      <c r="H48" s="560">
        <f>'IlumCusto (ORÇ)'!H48</f>
        <v>0</v>
      </c>
      <c r="I48" s="561">
        <f>'IlumCusto (ORÇ)'!I48</f>
        <v>0</v>
      </c>
      <c r="J48" s="553">
        <f>'IlumCusto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>
        <f t="shared" si="2"/>
        <v>41</v>
      </c>
      <c r="Q48" s="976" t="str">
        <f t="shared" si="3"/>
        <v xml:space="preserve"> </v>
      </c>
      <c r="R48" s="976"/>
      <c r="S48" s="976"/>
      <c r="T48" s="976"/>
      <c r="U48" s="977"/>
      <c r="V48" s="155">
        <f t="shared" si="4"/>
        <v>0</v>
      </c>
      <c r="W48" s="331">
        <f t="shared" si="7"/>
        <v>0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5" ht="15" customHeight="1" outlineLevel="1" x14ac:dyDescent="0.3">
      <c r="B49" s="156">
        <v>42</v>
      </c>
      <c r="C49" s="974" t="str">
        <f>IF(ISBLANK('IlumCusto (ORÇ)'!C49)," ",'IlumCusto (ORÇ)'!C49)</f>
        <v xml:space="preserve"> </v>
      </c>
      <c r="D49" s="975"/>
      <c r="E49" s="975"/>
      <c r="F49" s="975"/>
      <c r="G49" s="975"/>
      <c r="H49" s="560">
        <f>'IlumCusto (ORÇ)'!H49</f>
        <v>0</v>
      </c>
      <c r="I49" s="561">
        <f>'IlumCusto (ORÇ)'!I49</f>
        <v>0</v>
      </c>
      <c r="J49" s="553">
        <f>'IlumCusto (ORÇ)'!J49</f>
        <v>0</v>
      </c>
      <c r="K49" s="330">
        <f t="shared" si="0"/>
        <v>0</v>
      </c>
      <c r="L49" s="330">
        <f t="shared" si="1"/>
        <v>0</v>
      </c>
      <c r="M49" s="329"/>
      <c r="N49" s="329"/>
      <c r="O49" s="397"/>
      <c r="P49" s="153">
        <f t="shared" si="2"/>
        <v>42</v>
      </c>
      <c r="Q49" s="976" t="str">
        <f t="shared" si="3"/>
        <v xml:space="preserve"> </v>
      </c>
      <c r="R49" s="976"/>
      <c r="S49" s="976"/>
      <c r="T49" s="976"/>
      <c r="U49" s="977"/>
      <c r="V49" s="155">
        <f t="shared" si="4"/>
        <v>0</v>
      </c>
      <c r="W49" s="331">
        <f t="shared" si="7"/>
        <v>0</v>
      </c>
      <c r="X49" s="332">
        <f>IF(AND(K49&gt;0,'Custo Contábil'!$D$7&gt;0),ROUND(K49*('Custo Contábil'!$D$19/'Custo Contábil'!$D$7)*W49,2),0)</f>
        <v>0</v>
      </c>
      <c r="Y49" s="407">
        <f t="shared" si="6"/>
        <v>0</v>
      </c>
    </row>
    <row r="50" spans="2:25" ht="15" customHeight="1" outlineLevel="1" x14ac:dyDescent="0.3">
      <c r="B50" s="153">
        <v>43</v>
      </c>
      <c r="C50" s="974" t="str">
        <f>IF(ISBLANK('IlumCusto (ORÇ)'!C50)," ",'IlumCusto (ORÇ)'!C50)</f>
        <v xml:space="preserve"> </v>
      </c>
      <c r="D50" s="975"/>
      <c r="E50" s="975"/>
      <c r="F50" s="975"/>
      <c r="G50" s="975"/>
      <c r="H50" s="560">
        <f>'IlumCusto (ORÇ)'!H50</f>
        <v>0</v>
      </c>
      <c r="I50" s="561">
        <f>'IlumCusto (ORÇ)'!I50</f>
        <v>0</v>
      </c>
      <c r="J50" s="553">
        <f>'IlumCusto (ORÇ)'!J50</f>
        <v>0</v>
      </c>
      <c r="K50" s="330">
        <f t="shared" si="0"/>
        <v>0</v>
      </c>
      <c r="L50" s="330">
        <f t="shared" si="1"/>
        <v>0</v>
      </c>
      <c r="M50" s="329"/>
      <c r="N50" s="329"/>
      <c r="O50" s="397"/>
      <c r="P50" s="153">
        <f t="shared" si="2"/>
        <v>43</v>
      </c>
      <c r="Q50" s="976" t="str">
        <f t="shared" si="3"/>
        <v xml:space="preserve"> </v>
      </c>
      <c r="R50" s="976"/>
      <c r="S50" s="976"/>
      <c r="T50" s="976"/>
      <c r="U50" s="977"/>
      <c r="V50" s="155">
        <f t="shared" si="4"/>
        <v>0</v>
      </c>
      <c r="W50" s="331">
        <f t="shared" si="7"/>
        <v>0</v>
      </c>
      <c r="X50" s="332">
        <f>IF(AND(K50&gt;0,'Custo Contábil'!$D$7&gt;0),ROUND(K50*('Custo Contábil'!$D$19/'Custo Contábil'!$D$7)*W50,2),0)</f>
        <v>0</v>
      </c>
      <c r="Y50" s="407">
        <f t="shared" si="6"/>
        <v>0</v>
      </c>
    </row>
    <row r="51" spans="2:25" ht="15" customHeight="1" outlineLevel="1" x14ac:dyDescent="0.3">
      <c r="B51" s="156">
        <v>44</v>
      </c>
      <c r="C51" s="974" t="str">
        <f>IF(ISBLANK('IlumCusto (ORÇ)'!C51)," ",'IlumCusto (ORÇ)'!C51)</f>
        <v xml:space="preserve"> </v>
      </c>
      <c r="D51" s="975"/>
      <c r="E51" s="975"/>
      <c r="F51" s="975"/>
      <c r="G51" s="975"/>
      <c r="H51" s="560">
        <f>'IlumCusto (ORÇ)'!H51</f>
        <v>0</v>
      </c>
      <c r="I51" s="561">
        <f>'IlumCusto (ORÇ)'!I51</f>
        <v>0</v>
      </c>
      <c r="J51" s="553">
        <f>'IlumCusto (ORÇ)'!J51</f>
        <v>0</v>
      </c>
      <c r="K51" s="330">
        <f t="shared" si="0"/>
        <v>0</v>
      </c>
      <c r="L51" s="330">
        <f t="shared" si="1"/>
        <v>0</v>
      </c>
      <c r="M51" s="329"/>
      <c r="N51" s="329"/>
      <c r="O51" s="397"/>
      <c r="P51" s="153">
        <f t="shared" si="2"/>
        <v>44</v>
      </c>
      <c r="Q51" s="976" t="str">
        <f t="shared" si="3"/>
        <v xml:space="preserve"> </v>
      </c>
      <c r="R51" s="976"/>
      <c r="S51" s="976"/>
      <c r="T51" s="976"/>
      <c r="U51" s="977"/>
      <c r="V51" s="155">
        <f t="shared" si="4"/>
        <v>0</v>
      </c>
      <c r="W51" s="331">
        <f t="shared" si="7"/>
        <v>0</v>
      </c>
      <c r="X51" s="332">
        <f>IF(AND(K51&gt;0,'Custo Contábil'!$D$7&gt;0),ROUND(K51*('Custo Contábil'!$D$19/'Custo Contábil'!$D$7)*W51,2),0)</f>
        <v>0</v>
      </c>
      <c r="Y51" s="407">
        <f t="shared" si="6"/>
        <v>0</v>
      </c>
    </row>
    <row r="52" spans="2:25" ht="15" customHeight="1" outlineLevel="1" x14ac:dyDescent="0.3">
      <c r="B52" s="153">
        <v>45</v>
      </c>
      <c r="C52" s="974" t="str">
        <f>IF(ISBLANK('IlumCusto (ORÇ)'!C52)," ",'IlumCusto (ORÇ)'!C52)</f>
        <v xml:space="preserve"> </v>
      </c>
      <c r="D52" s="975"/>
      <c r="E52" s="975"/>
      <c r="F52" s="975"/>
      <c r="G52" s="975"/>
      <c r="H52" s="560">
        <f>'IlumCusto (ORÇ)'!H52</f>
        <v>0</v>
      </c>
      <c r="I52" s="561">
        <f>'IlumCusto (ORÇ)'!I52</f>
        <v>0</v>
      </c>
      <c r="J52" s="553">
        <f>'IlumCusto (ORÇ)'!J52</f>
        <v>0</v>
      </c>
      <c r="K52" s="330">
        <f t="shared" si="0"/>
        <v>0</v>
      </c>
      <c r="L52" s="330">
        <f t="shared" si="1"/>
        <v>0</v>
      </c>
      <c r="M52" s="329"/>
      <c r="N52" s="329"/>
      <c r="O52" s="397"/>
      <c r="P52" s="153">
        <f t="shared" si="2"/>
        <v>45</v>
      </c>
      <c r="Q52" s="976" t="str">
        <f t="shared" si="3"/>
        <v xml:space="preserve"> </v>
      </c>
      <c r="R52" s="976"/>
      <c r="S52" s="976"/>
      <c r="T52" s="976"/>
      <c r="U52" s="977"/>
      <c r="V52" s="155">
        <f t="shared" si="4"/>
        <v>0</v>
      </c>
      <c r="W52" s="331">
        <f t="shared" si="7"/>
        <v>0</v>
      </c>
      <c r="X52" s="332">
        <f>IF(AND(K52&gt;0,'Custo Contábil'!$D$7&gt;0),ROUND(K52*('Custo Contábil'!$D$19/'Custo Contábil'!$D$7)*W52,2),0)</f>
        <v>0</v>
      </c>
      <c r="Y52" s="407">
        <f t="shared" si="6"/>
        <v>0</v>
      </c>
    </row>
    <row r="53" spans="2:25" ht="15" customHeight="1" outlineLevel="1" x14ac:dyDescent="0.3">
      <c r="B53" s="156">
        <v>46</v>
      </c>
      <c r="C53" s="974" t="str">
        <f>IF(ISBLANK('IlumCusto (ORÇ)'!C53)," ",'IlumCusto (ORÇ)'!C53)</f>
        <v xml:space="preserve"> </v>
      </c>
      <c r="D53" s="975"/>
      <c r="E53" s="975"/>
      <c r="F53" s="975"/>
      <c r="G53" s="975"/>
      <c r="H53" s="560">
        <f>'IlumCusto (ORÇ)'!H53</f>
        <v>0</v>
      </c>
      <c r="I53" s="561">
        <f>'IlumCusto (ORÇ)'!I53</f>
        <v>0</v>
      </c>
      <c r="J53" s="553">
        <f>'IlumCusto (ORÇ)'!J53</f>
        <v>0</v>
      </c>
      <c r="K53" s="330">
        <f t="shared" si="0"/>
        <v>0</v>
      </c>
      <c r="L53" s="330">
        <f t="shared" si="1"/>
        <v>0</v>
      </c>
      <c r="M53" s="329"/>
      <c r="N53" s="329"/>
      <c r="O53" s="397"/>
      <c r="P53" s="153">
        <f t="shared" si="2"/>
        <v>46</v>
      </c>
      <c r="Q53" s="976" t="str">
        <f t="shared" si="3"/>
        <v xml:space="preserve"> </v>
      </c>
      <c r="R53" s="976"/>
      <c r="S53" s="976"/>
      <c r="T53" s="976"/>
      <c r="U53" s="977"/>
      <c r="V53" s="155">
        <f t="shared" si="4"/>
        <v>0</v>
      </c>
      <c r="W53" s="331">
        <f t="shared" si="7"/>
        <v>0</v>
      </c>
      <c r="X53" s="332">
        <f>IF(AND(K53&gt;0,'Custo Contábil'!$D$7&gt;0),ROUND(K53*('Custo Contábil'!$D$19/'Custo Contábil'!$D$7)*W53,2),0)</f>
        <v>0</v>
      </c>
      <c r="Y53" s="407">
        <f t="shared" si="6"/>
        <v>0</v>
      </c>
    </row>
    <row r="54" spans="2:25" ht="15" customHeight="1" outlineLevel="1" x14ac:dyDescent="0.3">
      <c r="B54" s="153">
        <v>47</v>
      </c>
      <c r="C54" s="974" t="str">
        <f>IF(ISBLANK('IlumCusto (ORÇ)'!C54)," ",'IlumCusto (ORÇ)'!C54)</f>
        <v xml:space="preserve"> </v>
      </c>
      <c r="D54" s="975"/>
      <c r="E54" s="975"/>
      <c r="F54" s="975"/>
      <c r="G54" s="975"/>
      <c r="H54" s="560">
        <f>'IlumCusto (ORÇ)'!H54</f>
        <v>0</v>
      </c>
      <c r="I54" s="561">
        <f>'IlumCusto (ORÇ)'!I54</f>
        <v>0</v>
      </c>
      <c r="J54" s="553">
        <f>'IlumCusto (ORÇ)'!J54</f>
        <v>0</v>
      </c>
      <c r="K54" s="330">
        <f t="shared" si="0"/>
        <v>0</v>
      </c>
      <c r="L54" s="330">
        <f t="shared" si="1"/>
        <v>0</v>
      </c>
      <c r="M54" s="329"/>
      <c r="N54" s="329"/>
      <c r="O54" s="397"/>
      <c r="P54" s="153">
        <f t="shared" si="2"/>
        <v>47</v>
      </c>
      <c r="Q54" s="976" t="str">
        <f t="shared" si="3"/>
        <v xml:space="preserve"> </v>
      </c>
      <c r="R54" s="976"/>
      <c r="S54" s="976"/>
      <c r="T54" s="976"/>
      <c r="U54" s="977"/>
      <c r="V54" s="155">
        <f t="shared" si="4"/>
        <v>0</v>
      </c>
      <c r="W54" s="331">
        <f t="shared" si="7"/>
        <v>0</v>
      </c>
      <c r="X54" s="332">
        <f>IF(AND(K54&gt;0,'Custo Contábil'!$D$7&gt;0),ROUND(K54*('Custo Contábil'!$D$19/'Custo Contábil'!$D$7)*W54,2),0)</f>
        <v>0</v>
      </c>
      <c r="Y54" s="407">
        <f t="shared" si="6"/>
        <v>0</v>
      </c>
    </row>
    <row r="55" spans="2:25" ht="15" customHeight="1" outlineLevel="1" x14ac:dyDescent="0.3">
      <c r="B55" s="156">
        <v>48</v>
      </c>
      <c r="C55" s="974" t="str">
        <f>IF(ISBLANK('IlumCusto (ORÇ)'!C55)," ",'IlumCusto (ORÇ)'!C55)</f>
        <v xml:space="preserve"> </v>
      </c>
      <c r="D55" s="975"/>
      <c r="E55" s="975"/>
      <c r="F55" s="975"/>
      <c r="G55" s="975"/>
      <c r="H55" s="560">
        <f>'IlumCusto (ORÇ)'!H55</f>
        <v>0</v>
      </c>
      <c r="I55" s="561">
        <f>'IlumCusto (ORÇ)'!I55</f>
        <v>0</v>
      </c>
      <c r="J55" s="553">
        <f>'IlumCusto (ORÇ)'!J55</f>
        <v>0</v>
      </c>
      <c r="K55" s="330">
        <f t="shared" si="0"/>
        <v>0</v>
      </c>
      <c r="L55" s="330">
        <f t="shared" si="1"/>
        <v>0</v>
      </c>
      <c r="M55" s="329"/>
      <c r="N55" s="329"/>
      <c r="O55" s="397"/>
      <c r="P55" s="153">
        <f t="shared" si="2"/>
        <v>48</v>
      </c>
      <c r="Q55" s="976" t="str">
        <f t="shared" si="3"/>
        <v xml:space="preserve"> </v>
      </c>
      <c r="R55" s="976"/>
      <c r="S55" s="976"/>
      <c r="T55" s="976"/>
      <c r="U55" s="977"/>
      <c r="V55" s="155">
        <f t="shared" si="4"/>
        <v>0</v>
      </c>
      <c r="W55" s="331">
        <f t="shared" si="7"/>
        <v>0</v>
      </c>
      <c r="X55" s="332">
        <f>IF(AND(K55&gt;0,'Custo Contábil'!$D$7&gt;0),ROUND(K55*('Custo Contábil'!$D$19/'Custo Contábil'!$D$7)*W55,2),0)</f>
        <v>0</v>
      </c>
      <c r="Y55" s="407">
        <f t="shared" si="6"/>
        <v>0</v>
      </c>
    </row>
    <row r="56" spans="2:25" ht="15" customHeight="1" outlineLevel="1" x14ac:dyDescent="0.3">
      <c r="B56" s="153">
        <v>49</v>
      </c>
      <c r="C56" s="974" t="str">
        <f>IF(ISBLANK('IlumCusto (ORÇ)'!C56)," ",'IlumCusto (ORÇ)'!C56)</f>
        <v xml:space="preserve"> </v>
      </c>
      <c r="D56" s="975"/>
      <c r="E56" s="975"/>
      <c r="F56" s="975"/>
      <c r="G56" s="975"/>
      <c r="H56" s="560">
        <f>'IlumCusto (ORÇ)'!H56</f>
        <v>0</v>
      </c>
      <c r="I56" s="561">
        <f>'IlumCusto (ORÇ)'!I56</f>
        <v>0</v>
      </c>
      <c r="J56" s="553">
        <f>'IlumCusto (ORÇ)'!J56</f>
        <v>0</v>
      </c>
      <c r="K56" s="330">
        <f t="shared" si="0"/>
        <v>0</v>
      </c>
      <c r="L56" s="330">
        <f t="shared" si="1"/>
        <v>0</v>
      </c>
      <c r="M56" s="329"/>
      <c r="N56" s="329"/>
      <c r="O56" s="397"/>
      <c r="P56" s="153">
        <f t="shared" si="2"/>
        <v>49</v>
      </c>
      <c r="Q56" s="976" t="str">
        <f t="shared" si="3"/>
        <v xml:space="preserve"> </v>
      </c>
      <c r="R56" s="976"/>
      <c r="S56" s="976"/>
      <c r="T56" s="976"/>
      <c r="U56" s="977"/>
      <c r="V56" s="155">
        <f t="shared" si="4"/>
        <v>0</v>
      </c>
      <c r="W56" s="331">
        <f t="shared" si="7"/>
        <v>0</v>
      </c>
      <c r="X56" s="332">
        <f>IF(AND(K56&gt;0,'Custo Contábil'!$D$7&gt;0),ROUND(K56*('Custo Contábil'!$D$19/'Custo Contábil'!$D$7)*W56,2),0)</f>
        <v>0</v>
      </c>
      <c r="Y56" s="407">
        <f t="shared" si="6"/>
        <v>0</v>
      </c>
    </row>
    <row r="57" spans="2:25" ht="15" customHeight="1" outlineLevel="1" x14ac:dyDescent="0.3">
      <c r="B57" s="156">
        <v>50</v>
      </c>
      <c r="C57" s="974" t="str">
        <f>IF(ISBLANK('IlumCusto (ORÇ)'!C57)," ",'IlumCusto (ORÇ)'!C57)</f>
        <v xml:space="preserve"> </v>
      </c>
      <c r="D57" s="975"/>
      <c r="E57" s="975"/>
      <c r="F57" s="975"/>
      <c r="G57" s="975"/>
      <c r="H57" s="560">
        <f>'IlumCusto (ORÇ)'!H57</f>
        <v>0</v>
      </c>
      <c r="I57" s="561">
        <f>'IlumCusto (ORÇ)'!I57</f>
        <v>0</v>
      </c>
      <c r="J57" s="553">
        <f>'IlumCusto (ORÇ)'!J57</f>
        <v>0</v>
      </c>
      <c r="K57" s="330">
        <f t="shared" si="0"/>
        <v>0</v>
      </c>
      <c r="L57" s="330">
        <f t="shared" si="1"/>
        <v>0</v>
      </c>
      <c r="M57" s="329"/>
      <c r="N57" s="329"/>
      <c r="O57" s="397"/>
      <c r="P57" s="153">
        <f t="shared" si="2"/>
        <v>50</v>
      </c>
      <c r="Q57" s="976" t="str">
        <f t="shared" si="3"/>
        <v xml:space="preserve"> </v>
      </c>
      <c r="R57" s="976"/>
      <c r="S57" s="976"/>
      <c r="T57" s="976"/>
      <c r="U57" s="977"/>
      <c r="V57" s="155">
        <f t="shared" si="4"/>
        <v>0</v>
      </c>
      <c r="W57" s="331">
        <f t="shared" si="7"/>
        <v>0</v>
      </c>
      <c r="X57" s="332">
        <f>IF(AND(K57&gt;0,'Custo Contábil'!$D$7&gt;0),ROUND(K57*('Custo Contábil'!$D$19/'Custo Contábil'!$D$7)*W57,2),0)</f>
        <v>0</v>
      </c>
      <c r="Y57" s="407">
        <f t="shared" si="6"/>
        <v>0</v>
      </c>
    </row>
    <row r="58" spans="2:25" ht="15" customHeight="1" outlineLevel="1" x14ac:dyDescent="0.3">
      <c r="B58" s="153">
        <v>51</v>
      </c>
      <c r="C58" s="974" t="str">
        <f>IF(ISBLANK('IlumCusto (ORÇ)'!C58)," ",'IlumCusto (ORÇ)'!C58)</f>
        <v xml:space="preserve"> </v>
      </c>
      <c r="D58" s="975"/>
      <c r="E58" s="975"/>
      <c r="F58" s="975"/>
      <c r="G58" s="975"/>
      <c r="H58" s="560">
        <f>'IlumCusto (ORÇ)'!H58</f>
        <v>0</v>
      </c>
      <c r="I58" s="561">
        <f>'IlumCusto (ORÇ)'!I58</f>
        <v>0</v>
      </c>
      <c r="J58" s="553">
        <f>'IlumCusto (ORÇ)'!J58</f>
        <v>0</v>
      </c>
      <c r="K58" s="330">
        <f t="shared" si="0"/>
        <v>0</v>
      </c>
      <c r="L58" s="330">
        <f t="shared" si="1"/>
        <v>0</v>
      </c>
      <c r="M58" s="329"/>
      <c r="N58" s="329"/>
      <c r="O58" s="397"/>
      <c r="P58" s="153">
        <f t="shared" si="2"/>
        <v>51</v>
      </c>
      <c r="Q58" s="976" t="str">
        <f t="shared" si="3"/>
        <v xml:space="preserve"> </v>
      </c>
      <c r="R58" s="976"/>
      <c r="S58" s="976"/>
      <c r="T58" s="976"/>
      <c r="U58" s="977"/>
      <c r="V58" s="155">
        <f t="shared" si="4"/>
        <v>0</v>
      </c>
      <c r="W58" s="331">
        <f t="shared" si="7"/>
        <v>0</v>
      </c>
      <c r="X58" s="332">
        <f>IF(AND(K58&gt;0,'Custo Contábil'!$D$7&gt;0),ROUND(K58*('Custo Contábil'!$D$19/'Custo Contábil'!$D$7)*W58,2),0)</f>
        <v>0</v>
      </c>
      <c r="Y58" s="407">
        <f t="shared" si="6"/>
        <v>0</v>
      </c>
    </row>
    <row r="59" spans="2:25" ht="15" customHeight="1" outlineLevel="1" x14ac:dyDescent="0.3">
      <c r="B59" s="156">
        <v>52</v>
      </c>
      <c r="C59" s="974" t="str">
        <f>IF(ISBLANK('IlumCusto (ORÇ)'!C59)," ",'IlumCusto (ORÇ)'!C59)</f>
        <v xml:space="preserve"> </v>
      </c>
      <c r="D59" s="975"/>
      <c r="E59" s="975"/>
      <c r="F59" s="975"/>
      <c r="G59" s="975"/>
      <c r="H59" s="560">
        <f>'IlumCusto (ORÇ)'!H59</f>
        <v>0</v>
      </c>
      <c r="I59" s="561">
        <f>'IlumCusto (ORÇ)'!I59</f>
        <v>0</v>
      </c>
      <c r="J59" s="553">
        <f>'IlumCusto (ORÇ)'!J59</f>
        <v>0</v>
      </c>
      <c r="K59" s="330">
        <f t="shared" si="0"/>
        <v>0</v>
      </c>
      <c r="L59" s="330">
        <f t="shared" si="1"/>
        <v>0</v>
      </c>
      <c r="M59" s="329"/>
      <c r="N59" s="329"/>
      <c r="O59" s="397"/>
      <c r="P59" s="153">
        <f t="shared" si="2"/>
        <v>52</v>
      </c>
      <c r="Q59" s="976" t="str">
        <f t="shared" si="3"/>
        <v xml:space="preserve"> </v>
      </c>
      <c r="R59" s="976"/>
      <c r="S59" s="976"/>
      <c r="T59" s="976"/>
      <c r="U59" s="977"/>
      <c r="V59" s="155">
        <f t="shared" si="4"/>
        <v>0</v>
      </c>
      <c r="W59" s="331">
        <f t="shared" si="7"/>
        <v>0</v>
      </c>
      <c r="X59" s="332">
        <f>IF(AND(K59&gt;0,'Custo Contábil'!$D$7&gt;0),ROUND(K59*('Custo Contábil'!$D$19/'Custo Contábil'!$D$7)*W59,2),0)</f>
        <v>0</v>
      </c>
      <c r="Y59" s="407">
        <f t="shared" si="6"/>
        <v>0</v>
      </c>
    </row>
    <row r="60" spans="2:25" ht="15" customHeight="1" outlineLevel="1" x14ac:dyDescent="0.3">
      <c r="B60" s="153">
        <v>53</v>
      </c>
      <c r="C60" s="974" t="str">
        <f>IF(ISBLANK('IlumCusto (ORÇ)'!C60)," ",'IlumCusto (ORÇ)'!C60)</f>
        <v xml:space="preserve"> </v>
      </c>
      <c r="D60" s="975"/>
      <c r="E60" s="975"/>
      <c r="F60" s="975"/>
      <c r="G60" s="975"/>
      <c r="H60" s="560">
        <f>'IlumCusto (ORÇ)'!H60</f>
        <v>0</v>
      </c>
      <c r="I60" s="561">
        <f>'IlumCusto (ORÇ)'!I60</f>
        <v>0</v>
      </c>
      <c r="J60" s="553">
        <f>'IlumCusto (ORÇ)'!J60</f>
        <v>0</v>
      </c>
      <c r="K60" s="330">
        <f t="shared" si="0"/>
        <v>0</v>
      </c>
      <c r="L60" s="330">
        <f t="shared" si="1"/>
        <v>0</v>
      </c>
      <c r="M60" s="329"/>
      <c r="N60" s="329"/>
      <c r="O60" s="397"/>
      <c r="P60" s="153">
        <f t="shared" si="2"/>
        <v>53</v>
      </c>
      <c r="Q60" s="976" t="str">
        <f t="shared" si="3"/>
        <v xml:space="preserve"> </v>
      </c>
      <c r="R60" s="976"/>
      <c r="S60" s="976"/>
      <c r="T60" s="976"/>
      <c r="U60" s="977"/>
      <c r="V60" s="155">
        <f t="shared" si="4"/>
        <v>0</v>
      </c>
      <c r="W60" s="331">
        <f t="shared" si="7"/>
        <v>0</v>
      </c>
      <c r="X60" s="332">
        <f>IF(AND(K60&gt;0,'Custo Contábil'!$D$7&gt;0),ROUND(K60*('Custo Contábil'!$D$19/'Custo Contábil'!$D$7)*W60,2),0)</f>
        <v>0</v>
      </c>
      <c r="Y60" s="407">
        <f t="shared" si="6"/>
        <v>0</v>
      </c>
    </row>
    <row r="61" spans="2:25" ht="15" customHeight="1" outlineLevel="1" x14ac:dyDescent="0.3">
      <c r="B61" s="156">
        <v>54</v>
      </c>
      <c r="C61" s="974" t="str">
        <f>IF(ISBLANK('IlumCusto (ORÇ)'!C61)," ",'IlumCusto (ORÇ)'!C61)</f>
        <v xml:space="preserve"> </v>
      </c>
      <c r="D61" s="975"/>
      <c r="E61" s="975"/>
      <c r="F61" s="975"/>
      <c r="G61" s="975"/>
      <c r="H61" s="560">
        <f>'IlumCusto (ORÇ)'!H61</f>
        <v>0</v>
      </c>
      <c r="I61" s="561">
        <f>'IlumCusto (ORÇ)'!I61</f>
        <v>0</v>
      </c>
      <c r="J61" s="553">
        <f>'IlumCusto (ORÇ)'!J61</f>
        <v>0</v>
      </c>
      <c r="K61" s="330">
        <f t="shared" si="0"/>
        <v>0</v>
      </c>
      <c r="L61" s="330">
        <f t="shared" si="1"/>
        <v>0</v>
      </c>
      <c r="M61" s="329"/>
      <c r="N61" s="329"/>
      <c r="O61" s="397"/>
      <c r="P61" s="153">
        <f t="shared" si="2"/>
        <v>54</v>
      </c>
      <c r="Q61" s="976" t="str">
        <f t="shared" si="3"/>
        <v xml:space="preserve"> </v>
      </c>
      <c r="R61" s="976"/>
      <c r="S61" s="976"/>
      <c r="T61" s="976"/>
      <c r="U61" s="977"/>
      <c r="V61" s="155">
        <f t="shared" si="4"/>
        <v>0</v>
      </c>
      <c r="W61" s="331">
        <f t="shared" si="7"/>
        <v>0</v>
      </c>
      <c r="X61" s="332">
        <f>IF(AND(K61&gt;0,'Custo Contábil'!$D$7&gt;0),ROUND(K61*('Custo Contábil'!$D$19/'Custo Contábil'!$D$7)*W61,2),0)</f>
        <v>0</v>
      </c>
      <c r="Y61" s="407">
        <f t="shared" si="6"/>
        <v>0</v>
      </c>
    </row>
    <row r="62" spans="2:25" ht="15" customHeight="1" outlineLevel="1" x14ac:dyDescent="0.3">
      <c r="B62" s="153">
        <v>55</v>
      </c>
      <c r="C62" s="974" t="str">
        <f>IF(ISBLANK('IlumCusto (ORÇ)'!C62)," ",'IlumCusto (ORÇ)'!C62)</f>
        <v xml:space="preserve"> </v>
      </c>
      <c r="D62" s="975"/>
      <c r="E62" s="975"/>
      <c r="F62" s="975"/>
      <c r="G62" s="975"/>
      <c r="H62" s="560">
        <f>'IlumCusto (ORÇ)'!H62</f>
        <v>0</v>
      </c>
      <c r="I62" s="561">
        <f>'IlumCusto (ORÇ)'!I62</f>
        <v>0</v>
      </c>
      <c r="J62" s="553">
        <f>'IlumCusto (ORÇ)'!J62</f>
        <v>0</v>
      </c>
      <c r="K62" s="330">
        <f t="shared" si="0"/>
        <v>0</v>
      </c>
      <c r="L62" s="330">
        <f t="shared" si="1"/>
        <v>0</v>
      </c>
      <c r="M62" s="329"/>
      <c r="N62" s="329"/>
      <c r="O62" s="397"/>
      <c r="P62" s="153">
        <f t="shared" si="2"/>
        <v>55</v>
      </c>
      <c r="Q62" s="976" t="str">
        <f t="shared" si="3"/>
        <v xml:space="preserve"> </v>
      </c>
      <c r="R62" s="976"/>
      <c r="S62" s="976"/>
      <c r="T62" s="976"/>
      <c r="U62" s="977"/>
      <c r="V62" s="155">
        <f t="shared" si="4"/>
        <v>0</v>
      </c>
      <c r="W62" s="331">
        <f t="shared" si="7"/>
        <v>0</v>
      </c>
      <c r="X62" s="332">
        <f>IF(AND(K62&gt;0,'Custo Contábil'!$D$7&gt;0),ROUND(K62*('Custo Contábil'!$D$19/'Custo Contábil'!$D$7)*W62,2),0)</f>
        <v>0</v>
      </c>
      <c r="Y62" s="407">
        <f t="shared" si="6"/>
        <v>0</v>
      </c>
    </row>
    <row r="63" spans="2:25" ht="15" customHeight="1" outlineLevel="1" x14ac:dyDescent="0.3">
      <c r="B63" s="156">
        <v>56</v>
      </c>
      <c r="C63" s="974" t="str">
        <f>IF(ISBLANK('IlumCusto (ORÇ)'!C63)," ",'IlumCusto (ORÇ)'!C63)</f>
        <v xml:space="preserve"> </v>
      </c>
      <c r="D63" s="975"/>
      <c r="E63" s="975"/>
      <c r="F63" s="975"/>
      <c r="G63" s="975"/>
      <c r="H63" s="560">
        <f>'IlumCusto (ORÇ)'!H63</f>
        <v>0</v>
      </c>
      <c r="I63" s="561">
        <f>'IlumCusto (ORÇ)'!I63</f>
        <v>0</v>
      </c>
      <c r="J63" s="553">
        <f>'IlumCusto (ORÇ)'!J63</f>
        <v>0</v>
      </c>
      <c r="K63" s="330">
        <f t="shared" si="0"/>
        <v>0</v>
      </c>
      <c r="L63" s="330">
        <f t="shared" si="1"/>
        <v>0</v>
      </c>
      <c r="M63" s="329"/>
      <c r="N63" s="329"/>
      <c r="O63" s="397"/>
      <c r="P63" s="153">
        <f t="shared" si="2"/>
        <v>56</v>
      </c>
      <c r="Q63" s="976" t="str">
        <f t="shared" si="3"/>
        <v xml:space="preserve"> </v>
      </c>
      <c r="R63" s="976"/>
      <c r="S63" s="976"/>
      <c r="T63" s="976"/>
      <c r="U63" s="977"/>
      <c r="V63" s="155">
        <f t="shared" si="4"/>
        <v>0</v>
      </c>
      <c r="W63" s="331">
        <f t="shared" si="7"/>
        <v>0</v>
      </c>
      <c r="X63" s="332">
        <f>IF(AND(K63&gt;0,'Custo Contábil'!$D$7&gt;0),ROUND(K63*('Custo Contábil'!$D$19/'Custo Contábil'!$D$7)*W63,2),0)</f>
        <v>0</v>
      </c>
      <c r="Y63" s="407">
        <f t="shared" si="6"/>
        <v>0</v>
      </c>
    </row>
    <row r="64" spans="2:25" ht="15" customHeight="1" outlineLevel="1" x14ac:dyDescent="0.3">
      <c r="B64" s="153">
        <v>57</v>
      </c>
      <c r="C64" s="974" t="str">
        <f>IF(ISBLANK('IlumCusto (ORÇ)'!C64)," ",'IlumCusto (ORÇ)'!C64)</f>
        <v xml:space="preserve"> </v>
      </c>
      <c r="D64" s="975"/>
      <c r="E64" s="975"/>
      <c r="F64" s="975"/>
      <c r="G64" s="975"/>
      <c r="H64" s="560">
        <f>'IlumCusto (ORÇ)'!H64</f>
        <v>0</v>
      </c>
      <c r="I64" s="561">
        <f>'IlumCusto (ORÇ)'!I64</f>
        <v>0</v>
      </c>
      <c r="J64" s="553">
        <f>'IlumCusto (ORÇ)'!J64</f>
        <v>0</v>
      </c>
      <c r="K64" s="330">
        <f t="shared" si="0"/>
        <v>0</v>
      </c>
      <c r="L64" s="330">
        <f t="shared" si="1"/>
        <v>0</v>
      </c>
      <c r="M64" s="329"/>
      <c r="N64" s="329"/>
      <c r="O64" s="397"/>
      <c r="P64" s="153">
        <f t="shared" si="2"/>
        <v>57</v>
      </c>
      <c r="Q64" s="976" t="str">
        <f t="shared" si="3"/>
        <v xml:space="preserve"> </v>
      </c>
      <c r="R64" s="976"/>
      <c r="S64" s="976"/>
      <c r="T64" s="976"/>
      <c r="U64" s="977"/>
      <c r="V64" s="155">
        <f t="shared" si="4"/>
        <v>0</v>
      </c>
      <c r="W64" s="331">
        <f t="shared" si="7"/>
        <v>0</v>
      </c>
      <c r="X64" s="332">
        <f>IF(AND(K64&gt;0,'Custo Contábil'!$D$7&gt;0),ROUND(K64*('Custo Contábil'!$D$19/'Custo Contábil'!$D$7)*W64,2),0)</f>
        <v>0</v>
      </c>
      <c r="Y64" s="407">
        <f t="shared" si="6"/>
        <v>0</v>
      </c>
    </row>
    <row r="65" spans="2:25" ht="15" customHeight="1" outlineLevel="1" x14ac:dyDescent="0.3">
      <c r="B65" s="156">
        <v>58</v>
      </c>
      <c r="C65" s="974" t="str">
        <f>IF(ISBLANK('IlumCusto (ORÇ)'!C65)," ",'IlumCusto (ORÇ)'!C65)</f>
        <v xml:space="preserve"> </v>
      </c>
      <c r="D65" s="975"/>
      <c r="E65" s="975"/>
      <c r="F65" s="975"/>
      <c r="G65" s="975"/>
      <c r="H65" s="560">
        <f>'IlumCusto (ORÇ)'!H65</f>
        <v>0</v>
      </c>
      <c r="I65" s="561">
        <f>'IlumCusto (ORÇ)'!I65</f>
        <v>0</v>
      </c>
      <c r="J65" s="553">
        <f>'IlumCusto (ORÇ)'!J65</f>
        <v>0</v>
      </c>
      <c r="K65" s="330">
        <f t="shared" si="0"/>
        <v>0</v>
      </c>
      <c r="L65" s="330">
        <f t="shared" si="1"/>
        <v>0</v>
      </c>
      <c r="M65" s="329"/>
      <c r="N65" s="329"/>
      <c r="O65" s="397"/>
      <c r="P65" s="153">
        <f t="shared" si="2"/>
        <v>58</v>
      </c>
      <c r="Q65" s="976" t="str">
        <f t="shared" si="3"/>
        <v xml:space="preserve"> </v>
      </c>
      <c r="R65" s="976"/>
      <c r="S65" s="976"/>
      <c r="T65" s="976"/>
      <c r="U65" s="977"/>
      <c r="V65" s="155">
        <f t="shared" si="4"/>
        <v>0</v>
      </c>
      <c r="W65" s="331">
        <f t="shared" si="7"/>
        <v>0</v>
      </c>
      <c r="X65" s="332">
        <f>IF(AND(K65&gt;0,'Custo Contábil'!$D$7&gt;0),ROUND(K65*('Custo Contábil'!$D$19/'Custo Contábil'!$D$7)*W65,2),0)</f>
        <v>0</v>
      </c>
      <c r="Y65" s="407">
        <f t="shared" si="6"/>
        <v>0</v>
      </c>
    </row>
    <row r="66" spans="2:25" ht="15" customHeight="1" outlineLevel="1" x14ac:dyDescent="0.3">
      <c r="B66" s="153">
        <v>59</v>
      </c>
      <c r="C66" s="974" t="str">
        <f>IF(ISBLANK('IlumCusto (ORÇ)'!C66)," ",'IlumCusto (ORÇ)'!C66)</f>
        <v xml:space="preserve"> </v>
      </c>
      <c r="D66" s="975"/>
      <c r="E66" s="975"/>
      <c r="F66" s="975"/>
      <c r="G66" s="975"/>
      <c r="H66" s="560">
        <f>'IlumCusto (ORÇ)'!H66</f>
        <v>0</v>
      </c>
      <c r="I66" s="561">
        <f>'IlumCusto (ORÇ)'!I66</f>
        <v>0</v>
      </c>
      <c r="J66" s="553">
        <f>'IlumCusto (ORÇ)'!J66</f>
        <v>0</v>
      </c>
      <c r="K66" s="330">
        <f t="shared" si="0"/>
        <v>0</v>
      </c>
      <c r="L66" s="330">
        <f t="shared" si="1"/>
        <v>0</v>
      </c>
      <c r="M66" s="329"/>
      <c r="N66" s="329"/>
      <c r="O66" s="397"/>
      <c r="P66" s="153">
        <f t="shared" si="2"/>
        <v>59</v>
      </c>
      <c r="Q66" s="976" t="str">
        <f t="shared" si="3"/>
        <v xml:space="preserve"> </v>
      </c>
      <c r="R66" s="976"/>
      <c r="S66" s="976"/>
      <c r="T66" s="976"/>
      <c r="U66" s="977"/>
      <c r="V66" s="155">
        <f t="shared" si="4"/>
        <v>0</v>
      </c>
      <c r="W66" s="331">
        <f t="shared" si="7"/>
        <v>0</v>
      </c>
      <c r="X66" s="332">
        <f>IF(AND(K66&gt;0,'Custo Contábil'!$D$7&gt;0),ROUND(K66*('Custo Contábil'!$D$19/'Custo Contábil'!$D$7)*W66,2),0)</f>
        <v>0</v>
      </c>
      <c r="Y66" s="407">
        <f t="shared" si="6"/>
        <v>0</v>
      </c>
    </row>
    <row r="67" spans="2:25" ht="15" customHeight="1" outlineLevel="1" x14ac:dyDescent="0.3">
      <c r="B67" s="156">
        <v>60</v>
      </c>
      <c r="C67" s="974" t="str">
        <f>IF(ISBLANK('IlumCusto (ORÇ)'!C67)," ",'IlumCusto (ORÇ)'!C67)</f>
        <v xml:space="preserve"> </v>
      </c>
      <c r="D67" s="975"/>
      <c r="E67" s="975"/>
      <c r="F67" s="975"/>
      <c r="G67" s="975"/>
      <c r="H67" s="560">
        <f>'IlumCusto (ORÇ)'!H67</f>
        <v>0</v>
      </c>
      <c r="I67" s="561">
        <f>'IlumCusto (ORÇ)'!I67</f>
        <v>0</v>
      </c>
      <c r="J67" s="553">
        <f>'IlumCusto (ORÇ)'!J67</f>
        <v>0</v>
      </c>
      <c r="K67" s="330">
        <f t="shared" si="0"/>
        <v>0</v>
      </c>
      <c r="L67" s="330">
        <f t="shared" si="1"/>
        <v>0</v>
      </c>
      <c r="M67" s="329"/>
      <c r="N67" s="329"/>
      <c r="O67" s="397"/>
      <c r="P67" s="153">
        <f t="shared" si="2"/>
        <v>60</v>
      </c>
      <c r="Q67" s="976" t="str">
        <f t="shared" si="3"/>
        <v xml:space="preserve"> </v>
      </c>
      <c r="R67" s="976"/>
      <c r="S67" s="976"/>
      <c r="T67" s="976"/>
      <c r="U67" s="977"/>
      <c r="V67" s="155">
        <f t="shared" si="4"/>
        <v>0</v>
      </c>
      <c r="W67" s="331">
        <f t="shared" si="7"/>
        <v>0</v>
      </c>
      <c r="X67" s="332">
        <f>IF(AND(K67&gt;0,'Custo Contábil'!$D$7&gt;0),ROUND(K67*('Custo Contábil'!$D$19/'Custo Contábil'!$D$7)*W67,2),0)</f>
        <v>0</v>
      </c>
      <c r="Y67" s="407">
        <f t="shared" si="6"/>
        <v>0</v>
      </c>
    </row>
    <row r="68" spans="2:25" ht="15" customHeight="1" outlineLevel="1" x14ac:dyDescent="0.3">
      <c r="B68" s="153">
        <v>61</v>
      </c>
      <c r="C68" s="974" t="str">
        <f>IF(ISBLANK('IlumCusto (ORÇ)'!C68)," ",'IlumCusto (ORÇ)'!C68)</f>
        <v xml:space="preserve"> </v>
      </c>
      <c r="D68" s="975"/>
      <c r="E68" s="975"/>
      <c r="F68" s="975"/>
      <c r="G68" s="975"/>
      <c r="H68" s="560">
        <f>'IlumCusto (ORÇ)'!H68</f>
        <v>0</v>
      </c>
      <c r="I68" s="561">
        <f>'IlumCusto (ORÇ)'!I68</f>
        <v>0</v>
      </c>
      <c r="J68" s="553">
        <f>'IlumCusto (ORÇ)'!J68</f>
        <v>0</v>
      </c>
      <c r="K68" s="330">
        <f t="shared" si="0"/>
        <v>0</v>
      </c>
      <c r="L68" s="330">
        <f t="shared" si="1"/>
        <v>0</v>
      </c>
      <c r="M68" s="329"/>
      <c r="N68" s="329"/>
      <c r="O68" s="397"/>
      <c r="P68" s="153">
        <f t="shared" si="2"/>
        <v>61</v>
      </c>
      <c r="Q68" s="976" t="str">
        <f t="shared" si="3"/>
        <v xml:space="preserve"> </v>
      </c>
      <c r="R68" s="976"/>
      <c r="S68" s="976"/>
      <c r="T68" s="976"/>
      <c r="U68" s="977"/>
      <c r="V68" s="155">
        <f t="shared" si="4"/>
        <v>0</v>
      </c>
      <c r="W68" s="331">
        <f t="shared" si="7"/>
        <v>0</v>
      </c>
      <c r="X68" s="332">
        <f>IF(AND(K68&gt;0,'Custo Contábil'!$D$7&gt;0),ROUND(K68*('Custo Contábil'!$D$19/'Custo Contábil'!$D$7)*W68,2),0)</f>
        <v>0</v>
      </c>
      <c r="Y68" s="407">
        <f t="shared" si="6"/>
        <v>0</v>
      </c>
    </row>
    <row r="69" spans="2:25" ht="15" customHeight="1" outlineLevel="1" x14ac:dyDescent="0.3">
      <c r="B69" s="156">
        <v>62</v>
      </c>
      <c r="C69" s="974" t="str">
        <f>IF(ISBLANK('IlumCusto (ORÇ)'!C69)," ",'IlumCusto (ORÇ)'!C69)</f>
        <v xml:space="preserve"> </v>
      </c>
      <c r="D69" s="975"/>
      <c r="E69" s="975"/>
      <c r="F69" s="975"/>
      <c r="G69" s="975"/>
      <c r="H69" s="560">
        <f>'IlumCusto (ORÇ)'!H69</f>
        <v>0</v>
      </c>
      <c r="I69" s="561">
        <f>'IlumCusto (ORÇ)'!I69</f>
        <v>0</v>
      </c>
      <c r="J69" s="553">
        <f>'IlumCusto (ORÇ)'!J69</f>
        <v>0</v>
      </c>
      <c r="K69" s="330">
        <f t="shared" si="0"/>
        <v>0</v>
      </c>
      <c r="L69" s="330">
        <f t="shared" si="1"/>
        <v>0</v>
      </c>
      <c r="M69" s="329"/>
      <c r="N69" s="329"/>
      <c r="O69" s="397"/>
      <c r="P69" s="153">
        <f t="shared" si="2"/>
        <v>62</v>
      </c>
      <c r="Q69" s="976" t="str">
        <f t="shared" si="3"/>
        <v xml:space="preserve"> </v>
      </c>
      <c r="R69" s="976"/>
      <c r="S69" s="976"/>
      <c r="T69" s="976"/>
      <c r="U69" s="977"/>
      <c r="V69" s="155">
        <f t="shared" si="4"/>
        <v>0</v>
      </c>
      <c r="W69" s="331">
        <f t="shared" si="7"/>
        <v>0</v>
      </c>
      <c r="X69" s="332">
        <f>IF(AND(K69&gt;0,'Custo Contábil'!$D$7&gt;0),ROUND(K69*('Custo Contábil'!$D$19/'Custo Contábil'!$D$7)*W69,2),0)</f>
        <v>0</v>
      </c>
      <c r="Y69" s="407">
        <f t="shared" si="6"/>
        <v>0</v>
      </c>
    </row>
    <row r="70" spans="2:25" ht="15" customHeight="1" outlineLevel="1" x14ac:dyDescent="0.3">
      <c r="B70" s="153">
        <v>63</v>
      </c>
      <c r="C70" s="974" t="str">
        <f>IF(ISBLANK('IlumCusto (ORÇ)'!C70)," ",'IlumCusto (ORÇ)'!C70)</f>
        <v xml:space="preserve"> </v>
      </c>
      <c r="D70" s="975"/>
      <c r="E70" s="975"/>
      <c r="F70" s="975"/>
      <c r="G70" s="975"/>
      <c r="H70" s="560">
        <f>'IlumCusto (ORÇ)'!H70</f>
        <v>0</v>
      </c>
      <c r="I70" s="561">
        <f>'IlumCusto (ORÇ)'!I70</f>
        <v>0</v>
      </c>
      <c r="J70" s="553">
        <f>'IlumCusto (ORÇ)'!J70</f>
        <v>0</v>
      </c>
      <c r="K70" s="330">
        <f t="shared" si="0"/>
        <v>0</v>
      </c>
      <c r="L70" s="330">
        <f t="shared" si="1"/>
        <v>0</v>
      </c>
      <c r="M70" s="329"/>
      <c r="N70" s="329"/>
      <c r="O70" s="397"/>
      <c r="P70" s="153">
        <f t="shared" si="2"/>
        <v>63</v>
      </c>
      <c r="Q70" s="976" t="str">
        <f t="shared" si="3"/>
        <v xml:space="preserve"> </v>
      </c>
      <c r="R70" s="976"/>
      <c r="S70" s="976"/>
      <c r="T70" s="976"/>
      <c r="U70" s="977"/>
      <c r="V70" s="155">
        <f t="shared" si="4"/>
        <v>0</v>
      </c>
      <c r="W70" s="331">
        <f t="shared" si="7"/>
        <v>0</v>
      </c>
      <c r="X70" s="332">
        <f>IF(AND(K70&gt;0,'Custo Contábil'!$D$7&gt;0),ROUND(K70*('Custo Contábil'!$D$19/'Custo Contábil'!$D$7)*W70,2),0)</f>
        <v>0</v>
      </c>
      <c r="Y70" s="407">
        <f t="shared" si="6"/>
        <v>0</v>
      </c>
    </row>
    <row r="71" spans="2:25" ht="15" customHeight="1" outlineLevel="1" x14ac:dyDescent="0.3">
      <c r="B71" s="156">
        <v>64</v>
      </c>
      <c r="C71" s="974" t="str">
        <f>IF(ISBLANK('IlumCusto (ORÇ)'!C71)," ",'IlumCusto (ORÇ)'!C71)</f>
        <v xml:space="preserve"> </v>
      </c>
      <c r="D71" s="975"/>
      <c r="E71" s="975"/>
      <c r="F71" s="975"/>
      <c r="G71" s="975"/>
      <c r="H71" s="560">
        <f>'IlumCusto (ORÇ)'!H71</f>
        <v>0</v>
      </c>
      <c r="I71" s="561">
        <f>'IlumCusto (ORÇ)'!I71</f>
        <v>0</v>
      </c>
      <c r="J71" s="553">
        <f>'IlumCusto (ORÇ)'!J71</f>
        <v>0</v>
      </c>
      <c r="K71" s="330">
        <f t="shared" si="0"/>
        <v>0</v>
      </c>
      <c r="L71" s="330">
        <f t="shared" si="1"/>
        <v>0</v>
      </c>
      <c r="M71" s="329"/>
      <c r="N71" s="329"/>
      <c r="O71" s="397"/>
      <c r="P71" s="153">
        <f t="shared" si="2"/>
        <v>64</v>
      </c>
      <c r="Q71" s="976" t="str">
        <f t="shared" si="3"/>
        <v xml:space="preserve"> </v>
      </c>
      <c r="R71" s="976"/>
      <c r="S71" s="976"/>
      <c r="T71" s="976"/>
      <c r="U71" s="977"/>
      <c r="V71" s="155">
        <f t="shared" si="4"/>
        <v>0</v>
      </c>
      <c r="W71" s="331">
        <f t="shared" si="7"/>
        <v>0</v>
      </c>
      <c r="X71" s="332">
        <f>IF(AND(K71&gt;0,'Custo Contábil'!$D$7&gt;0),ROUND(K71*('Custo Contábil'!$D$19/'Custo Contábil'!$D$7)*W71,2),0)</f>
        <v>0</v>
      </c>
      <c r="Y71" s="407">
        <f t="shared" si="6"/>
        <v>0</v>
      </c>
    </row>
    <row r="72" spans="2:25" ht="15" customHeight="1" outlineLevel="1" x14ac:dyDescent="0.3">
      <c r="B72" s="153">
        <v>65</v>
      </c>
      <c r="C72" s="974" t="str">
        <f>IF(ISBLANK('IlumCusto (ORÇ)'!C72)," ",'IlumCusto (ORÇ)'!C72)</f>
        <v xml:space="preserve"> </v>
      </c>
      <c r="D72" s="975"/>
      <c r="E72" s="975"/>
      <c r="F72" s="975"/>
      <c r="G72" s="975"/>
      <c r="H72" s="560">
        <f>'IlumCusto (ORÇ)'!H72</f>
        <v>0</v>
      </c>
      <c r="I72" s="561">
        <f>'IlumCusto (ORÇ)'!I72</f>
        <v>0</v>
      </c>
      <c r="J72" s="553">
        <f>'IlumCusto (ORÇ)'!J72</f>
        <v>0</v>
      </c>
      <c r="K72" s="330">
        <f t="shared" si="0"/>
        <v>0</v>
      </c>
      <c r="L72" s="330">
        <f t="shared" si="1"/>
        <v>0</v>
      </c>
      <c r="M72" s="329"/>
      <c r="N72" s="329"/>
      <c r="O72" s="397"/>
      <c r="P72" s="153">
        <f t="shared" si="2"/>
        <v>65</v>
      </c>
      <c r="Q72" s="976" t="str">
        <f t="shared" si="3"/>
        <v xml:space="preserve"> </v>
      </c>
      <c r="R72" s="976"/>
      <c r="S72" s="976"/>
      <c r="T72" s="976"/>
      <c r="U72" s="977"/>
      <c r="V72" s="155">
        <f t="shared" si="4"/>
        <v>0</v>
      </c>
      <c r="W72" s="331">
        <f t="shared" ref="W72:W102" si="8">IF(OR(V72="",V72=0),0,(Desc*((1+Desc)^V72))/(((1+Desc)^V72)-1))</f>
        <v>0</v>
      </c>
      <c r="X72" s="332">
        <f>IF(AND(K72&gt;0,'Custo Contábil'!$D$7&gt;0),ROUND(K72*('Custo Contábil'!$D$19/'Custo Contábil'!$D$7)*W72,2),0)</f>
        <v>0</v>
      </c>
      <c r="Y72" s="407">
        <f t="shared" si="6"/>
        <v>0</v>
      </c>
    </row>
    <row r="73" spans="2:25" ht="15" customHeight="1" outlineLevel="1" x14ac:dyDescent="0.3">
      <c r="B73" s="156">
        <v>66</v>
      </c>
      <c r="C73" s="974" t="str">
        <f>IF(ISBLANK('IlumCusto (ORÇ)'!C73)," ",'IlumCusto (ORÇ)'!C73)</f>
        <v xml:space="preserve"> </v>
      </c>
      <c r="D73" s="975"/>
      <c r="E73" s="975"/>
      <c r="F73" s="975"/>
      <c r="G73" s="975"/>
      <c r="H73" s="560">
        <f>'IlumCusto (ORÇ)'!H73</f>
        <v>0</v>
      </c>
      <c r="I73" s="561">
        <f>'IlumCusto (ORÇ)'!I73</f>
        <v>0</v>
      </c>
      <c r="J73" s="553">
        <f>'IlumCusto (ORÇ)'!J73</f>
        <v>0</v>
      </c>
      <c r="K73" s="330">
        <f t="shared" ref="K73:K508" si="9">I73*J73</f>
        <v>0</v>
      </c>
      <c r="L73" s="330">
        <f t="shared" ref="L73:L508" si="10">K73-M73-N73</f>
        <v>0</v>
      </c>
      <c r="M73" s="329"/>
      <c r="N73" s="329"/>
      <c r="O73" s="397"/>
      <c r="P73" s="153">
        <f t="shared" si="2"/>
        <v>66</v>
      </c>
      <c r="Q73" s="976" t="str">
        <f t="shared" ref="Q73:Q102" si="11">IF(OR(C73=0,C73=""),"",C73)</f>
        <v xml:space="preserve"> </v>
      </c>
      <c r="R73" s="976"/>
      <c r="S73" s="976"/>
      <c r="T73" s="976"/>
      <c r="U73" s="977"/>
      <c r="V73" s="155">
        <f t="shared" ref="V73:V102" si="12">IF(H73="",0,H73)</f>
        <v>0</v>
      </c>
      <c r="W73" s="331">
        <f t="shared" si="8"/>
        <v>0</v>
      </c>
      <c r="X73" s="332">
        <f>IF(AND(K73&gt;0,'Custo Contábil'!$D$7&gt;0),ROUND(K73*('Custo Contábil'!$D$19/'Custo Contábil'!$D$7)*W73,2),0)</f>
        <v>0</v>
      </c>
      <c r="Y73" s="407">
        <f t="shared" ref="Y73:Y508" si="13">V73*X73</f>
        <v>0</v>
      </c>
    </row>
    <row r="74" spans="2:25" ht="15" customHeight="1" outlineLevel="1" x14ac:dyDescent="0.3">
      <c r="B74" s="153">
        <v>67</v>
      </c>
      <c r="C74" s="974" t="str">
        <f>IF(ISBLANK('IlumCusto (ORÇ)'!C74)," ",'IlumCusto (ORÇ)'!C74)</f>
        <v xml:space="preserve"> </v>
      </c>
      <c r="D74" s="975"/>
      <c r="E74" s="975"/>
      <c r="F74" s="975"/>
      <c r="G74" s="975"/>
      <c r="H74" s="560">
        <f>'IlumCusto (ORÇ)'!H74</f>
        <v>0</v>
      </c>
      <c r="I74" s="561">
        <f>'IlumCusto (ORÇ)'!I74</f>
        <v>0</v>
      </c>
      <c r="J74" s="553">
        <f>'IlumCusto (ORÇ)'!J74</f>
        <v>0</v>
      </c>
      <c r="K74" s="330">
        <f t="shared" si="9"/>
        <v>0</v>
      </c>
      <c r="L74" s="330">
        <f t="shared" si="10"/>
        <v>0</v>
      </c>
      <c r="M74" s="329"/>
      <c r="N74" s="329"/>
      <c r="O74" s="397"/>
      <c r="P74" s="153">
        <f t="shared" si="2"/>
        <v>67</v>
      </c>
      <c r="Q74" s="976" t="str">
        <f t="shared" si="11"/>
        <v xml:space="preserve"> </v>
      </c>
      <c r="R74" s="976"/>
      <c r="S74" s="976"/>
      <c r="T74" s="976"/>
      <c r="U74" s="977"/>
      <c r="V74" s="155">
        <f t="shared" si="12"/>
        <v>0</v>
      </c>
      <c r="W74" s="331">
        <f t="shared" si="8"/>
        <v>0</v>
      </c>
      <c r="X74" s="332">
        <f>IF(AND(K74&gt;0,'Custo Contábil'!$D$7&gt;0),ROUND(K74*('Custo Contábil'!$D$19/'Custo Contábil'!$D$7)*W74,2),0)</f>
        <v>0</v>
      </c>
      <c r="Y74" s="407">
        <f t="shared" si="13"/>
        <v>0</v>
      </c>
    </row>
    <row r="75" spans="2:25" ht="15" customHeight="1" outlineLevel="1" x14ac:dyDescent="0.3">
      <c r="B75" s="156">
        <v>68</v>
      </c>
      <c r="C75" s="974" t="str">
        <f>IF(ISBLANK('IlumCusto (ORÇ)'!C75)," ",'IlumCusto (ORÇ)'!C75)</f>
        <v xml:space="preserve"> </v>
      </c>
      <c r="D75" s="975"/>
      <c r="E75" s="975"/>
      <c r="F75" s="975"/>
      <c r="G75" s="975"/>
      <c r="H75" s="560">
        <f>'IlumCusto (ORÇ)'!H75</f>
        <v>0</v>
      </c>
      <c r="I75" s="561">
        <f>'IlumCusto (ORÇ)'!I75</f>
        <v>0</v>
      </c>
      <c r="J75" s="553">
        <f>'IlumCusto (ORÇ)'!J75</f>
        <v>0</v>
      </c>
      <c r="K75" s="330">
        <f t="shared" si="9"/>
        <v>0</v>
      </c>
      <c r="L75" s="330">
        <f t="shared" si="10"/>
        <v>0</v>
      </c>
      <c r="M75" s="329"/>
      <c r="N75" s="329"/>
      <c r="O75" s="397"/>
      <c r="P75" s="153">
        <f t="shared" si="2"/>
        <v>68</v>
      </c>
      <c r="Q75" s="976" t="str">
        <f t="shared" si="11"/>
        <v xml:space="preserve"> </v>
      </c>
      <c r="R75" s="976"/>
      <c r="S75" s="976"/>
      <c r="T75" s="976"/>
      <c r="U75" s="977"/>
      <c r="V75" s="155">
        <f t="shared" si="12"/>
        <v>0</v>
      </c>
      <c r="W75" s="331">
        <f t="shared" si="8"/>
        <v>0</v>
      </c>
      <c r="X75" s="332">
        <f>IF(AND(K75&gt;0,'Custo Contábil'!$D$7&gt;0),ROUND(K75*('Custo Contábil'!$D$19/'Custo Contábil'!$D$7)*W75,2),0)</f>
        <v>0</v>
      </c>
      <c r="Y75" s="407">
        <f t="shared" si="13"/>
        <v>0</v>
      </c>
    </row>
    <row r="76" spans="2:25" ht="15" customHeight="1" outlineLevel="1" x14ac:dyDescent="0.3">
      <c r="B76" s="153">
        <v>69</v>
      </c>
      <c r="C76" s="974" t="str">
        <f>IF(ISBLANK('IlumCusto (ORÇ)'!C76)," ",'IlumCusto (ORÇ)'!C76)</f>
        <v xml:space="preserve"> </v>
      </c>
      <c r="D76" s="975"/>
      <c r="E76" s="975"/>
      <c r="F76" s="975"/>
      <c r="G76" s="975"/>
      <c r="H76" s="560">
        <f>'IlumCusto (ORÇ)'!H76</f>
        <v>0</v>
      </c>
      <c r="I76" s="561">
        <f>'IlumCusto (ORÇ)'!I76</f>
        <v>0</v>
      </c>
      <c r="J76" s="553">
        <f>'IlumCusto (ORÇ)'!J76</f>
        <v>0</v>
      </c>
      <c r="K76" s="330">
        <f t="shared" si="9"/>
        <v>0</v>
      </c>
      <c r="L76" s="330">
        <f t="shared" si="10"/>
        <v>0</v>
      </c>
      <c r="M76" s="329"/>
      <c r="N76" s="329"/>
      <c r="O76" s="397"/>
      <c r="P76" s="153">
        <f t="shared" si="2"/>
        <v>69</v>
      </c>
      <c r="Q76" s="976" t="str">
        <f t="shared" si="11"/>
        <v xml:space="preserve"> </v>
      </c>
      <c r="R76" s="976"/>
      <c r="S76" s="976"/>
      <c r="T76" s="976"/>
      <c r="U76" s="977"/>
      <c r="V76" s="155">
        <f t="shared" si="12"/>
        <v>0</v>
      </c>
      <c r="W76" s="331">
        <f t="shared" si="8"/>
        <v>0</v>
      </c>
      <c r="X76" s="332">
        <f>IF(AND(K76&gt;0,'Custo Contábil'!$D$7&gt;0),ROUND(K76*('Custo Contábil'!$D$19/'Custo Contábil'!$D$7)*W76,2),0)</f>
        <v>0</v>
      </c>
      <c r="Y76" s="407">
        <f t="shared" si="13"/>
        <v>0</v>
      </c>
    </row>
    <row r="77" spans="2:25" ht="15" customHeight="1" outlineLevel="1" x14ac:dyDescent="0.3">
      <c r="B77" s="156">
        <v>70</v>
      </c>
      <c r="C77" s="974" t="str">
        <f>IF(ISBLANK('IlumCusto (ORÇ)'!C77)," ",'IlumCusto (ORÇ)'!C77)</f>
        <v xml:space="preserve"> </v>
      </c>
      <c r="D77" s="975"/>
      <c r="E77" s="975"/>
      <c r="F77" s="975"/>
      <c r="G77" s="975"/>
      <c r="H77" s="560">
        <f>'IlumCusto (ORÇ)'!H77</f>
        <v>0</v>
      </c>
      <c r="I77" s="561">
        <f>'IlumCusto (ORÇ)'!I77</f>
        <v>0</v>
      </c>
      <c r="J77" s="553">
        <f>'IlumCusto (ORÇ)'!J77</f>
        <v>0</v>
      </c>
      <c r="K77" s="330">
        <f t="shared" si="9"/>
        <v>0</v>
      </c>
      <c r="L77" s="330">
        <f t="shared" si="10"/>
        <v>0</v>
      </c>
      <c r="M77" s="329"/>
      <c r="N77" s="329"/>
      <c r="O77" s="397"/>
      <c r="P77" s="153">
        <f t="shared" si="2"/>
        <v>70</v>
      </c>
      <c r="Q77" s="976" t="str">
        <f t="shared" si="11"/>
        <v xml:space="preserve"> </v>
      </c>
      <c r="R77" s="976"/>
      <c r="S77" s="976"/>
      <c r="T77" s="976"/>
      <c r="U77" s="977"/>
      <c r="V77" s="155">
        <f t="shared" si="12"/>
        <v>0</v>
      </c>
      <c r="W77" s="331">
        <f t="shared" si="8"/>
        <v>0</v>
      </c>
      <c r="X77" s="332">
        <f>IF(AND(K77&gt;0,'Custo Contábil'!$D$7&gt;0),ROUND(K77*('Custo Contábil'!$D$19/'Custo Contábil'!$D$7)*W77,2),0)</f>
        <v>0</v>
      </c>
      <c r="Y77" s="407">
        <f t="shared" si="13"/>
        <v>0</v>
      </c>
    </row>
    <row r="78" spans="2:25" ht="15" customHeight="1" outlineLevel="1" x14ac:dyDescent="0.3">
      <c r="B78" s="153">
        <v>71</v>
      </c>
      <c r="C78" s="974" t="str">
        <f>IF(ISBLANK('IlumCusto (ORÇ)'!C78)," ",'IlumCusto (ORÇ)'!C78)</f>
        <v xml:space="preserve"> </v>
      </c>
      <c r="D78" s="975"/>
      <c r="E78" s="975"/>
      <c r="F78" s="975"/>
      <c r="G78" s="975"/>
      <c r="H78" s="560">
        <f>'IlumCusto (ORÇ)'!H78</f>
        <v>0</v>
      </c>
      <c r="I78" s="561">
        <f>'IlumCusto (ORÇ)'!I78</f>
        <v>0</v>
      </c>
      <c r="J78" s="553">
        <f>'IlumCusto (ORÇ)'!J78</f>
        <v>0</v>
      </c>
      <c r="K78" s="330">
        <f t="shared" si="9"/>
        <v>0</v>
      </c>
      <c r="L78" s="330">
        <f t="shared" si="10"/>
        <v>0</v>
      </c>
      <c r="M78" s="329"/>
      <c r="N78" s="329"/>
      <c r="O78" s="397"/>
      <c r="P78" s="153">
        <f t="shared" si="2"/>
        <v>71</v>
      </c>
      <c r="Q78" s="976" t="str">
        <f t="shared" si="11"/>
        <v xml:space="preserve"> </v>
      </c>
      <c r="R78" s="976"/>
      <c r="S78" s="976"/>
      <c r="T78" s="976"/>
      <c r="U78" s="977"/>
      <c r="V78" s="155">
        <f t="shared" si="12"/>
        <v>0</v>
      </c>
      <c r="W78" s="331">
        <f t="shared" si="8"/>
        <v>0</v>
      </c>
      <c r="X78" s="332">
        <f>IF(AND(K78&gt;0,'Custo Contábil'!$D$7&gt;0),ROUND(K78*('Custo Contábil'!$D$19/'Custo Contábil'!$D$7)*W78,2),0)</f>
        <v>0</v>
      </c>
      <c r="Y78" s="407">
        <f t="shared" si="13"/>
        <v>0</v>
      </c>
    </row>
    <row r="79" spans="2:25" ht="15" customHeight="1" outlineLevel="1" x14ac:dyDescent="0.3">
      <c r="B79" s="156">
        <v>72</v>
      </c>
      <c r="C79" s="974" t="str">
        <f>IF(ISBLANK('IlumCusto (ORÇ)'!C79)," ",'IlumCusto (ORÇ)'!C79)</f>
        <v xml:space="preserve"> </v>
      </c>
      <c r="D79" s="975"/>
      <c r="E79" s="975"/>
      <c r="F79" s="975"/>
      <c r="G79" s="975"/>
      <c r="H79" s="560">
        <f>'IlumCusto (ORÇ)'!H79</f>
        <v>0</v>
      </c>
      <c r="I79" s="561">
        <f>'IlumCusto (ORÇ)'!I79</f>
        <v>0</v>
      </c>
      <c r="J79" s="553">
        <f>'IlumCusto (ORÇ)'!J79</f>
        <v>0</v>
      </c>
      <c r="K79" s="330">
        <f t="shared" si="9"/>
        <v>0</v>
      </c>
      <c r="L79" s="330">
        <f t="shared" si="10"/>
        <v>0</v>
      </c>
      <c r="M79" s="329"/>
      <c r="N79" s="329"/>
      <c r="O79" s="397"/>
      <c r="P79" s="153">
        <f t="shared" si="2"/>
        <v>72</v>
      </c>
      <c r="Q79" s="976" t="str">
        <f t="shared" si="11"/>
        <v xml:space="preserve"> </v>
      </c>
      <c r="R79" s="976"/>
      <c r="S79" s="976"/>
      <c r="T79" s="976"/>
      <c r="U79" s="977"/>
      <c r="V79" s="155">
        <f t="shared" si="12"/>
        <v>0</v>
      </c>
      <c r="W79" s="331">
        <f t="shared" si="8"/>
        <v>0</v>
      </c>
      <c r="X79" s="332">
        <f>IF(AND(K79&gt;0,'Custo Contábil'!$D$7&gt;0),ROUND(K79*('Custo Contábil'!$D$19/'Custo Contábil'!$D$7)*W79,2),0)</f>
        <v>0</v>
      </c>
      <c r="Y79" s="407">
        <f t="shared" si="13"/>
        <v>0</v>
      </c>
    </row>
    <row r="80" spans="2:25" ht="15" customHeight="1" outlineLevel="1" x14ac:dyDescent="0.3">
      <c r="B80" s="153">
        <v>73</v>
      </c>
      <c r="C80" s="974" t="str">
        <f>IF(ISBLANK('IlumCusto (ORÇ)'!C80)," ",'IlumCusto (ORÇ)'!C80)</f>
        <v xml:space="preserve"> </v>
      </c>
      <c r="D80" s="975"/>
      <c r="E80" s="975"/>
      <c r="F80" s="975"/>
      <c r="G80" s="975"/>
      <c r="H80" s="560">
        <f>'IlumCusto (ORÇ)'!H80</f>
        <v>0</v>
      </c>
      <c r="I80" s="561">
        <f>'IlumCusto (ORÇ)'!I80</f>
        <v>0</v>
      </c>
      <c r="J80" s="553">
        <f>'IlumCusto (ORÇ)'!J80</f>
        <v>0</v>
      </c>
      <c r="K80" s="330">
        <f t="shared" si="9"/>
        <v>0</v>
      </c>
      <c r="L80" s="330">
        <f t="shared" si="10"/>
        <v>0</v>
      </c>
      <c r="M80" s="329"/>
      <c r="N80" s="329"/>
      <c r="O80" s="397"/>
      <c r="P80" s="153">
        <f t="shared" si="2"/>
        <v>73</v>
      </c>
      <c r="Q80" s="976" t="str">
        <f t="shared" si="11"/>
        <v xml:space="preserve"> </v>
      </c>
      <c r="R80" s="976"/>
      <c r="S80" s="976"/>
      <c r="T80" s="976"/>
      <c r="U80" s="977"/>
      <c r="V80" s="155">
        <f t="shared" si="12"/>
        <v>0</v>
      </c>
      <c r="W80" s="331">
        <f t="shared" si="8"/>
        <v>0</v>
      </c>
      <c r="X80" s="332">
        <f>IF(AND(K80&gt;0,'Custo Contábil'!$D$7&gt;0),ROUND(K80*('Custo Contábil'!$D$19/'Custo Contábil'!$D$7)*W80,2),0)</f>
        <v>0</v>
      </c>
      <c r="Y80" s="407">
        <f t="shared" si="13"/>
        <v>0</v>
      </c>
    </row>
    <row r="81" spans="2:25" ht="15" customHeight="1" outlineLevel="1" x14ac:dyDescent="0.3">
      <c r="B81" s="156">
        <v>74</v>
      </c>
      <c r="C81" s="974" t="str">
        <f>IF(ISBLANK('IlumCusto (ORÇ)'!C81)," ",'IlumCusto (ORÇ)'!C81)</f>
        <v xml:space="preserve"> </v>
      </c>
      <c r="D81" s="975"/>
      <c r="E81" s="975"/>
      <c r="F81" s="975"/>
      <c r="G81" s="975"/>
      <c r="H81" s="560">
        <f>'IlumCusto (ORÇ)'!H81</f>
        <v>0</v>
      </c>
      <c r="I81" s="561">
        <f>'IlumCusto (ORÇ)'!I81</f>
        <v>0</v>
      </c>
      <c r="J81" s="553">
        <f>'IlumCusto (ORÇ)'!J81</f>
        <v>0</v>
      </c>
      <c r="K81" s="330">
        <f t="shared" si="9"/>
        <v>0</v>
      </c>
      <c r="L81" s="330">
        <f t="shared" si="10"/>
        <v>0</v>
      </c>
      <c r="M81" s="329"/>
      <c r="N81" s="329"/>
      <c r="O81" s="397"/>
      <c r="P81" s="153">
        <f t="shared" si="2"/>
        <v>74</v>
      </c>
      <c r="Q81" s="976" t="str">
        <f t="shared" si="11"/>
        <v xml:space="preserve"> </v>
      </c>
      <c r="R81" s="976"/>
      <c r="S81" s="976"/>
      <c r="T81" s="976"/>
      <c r="U81" s="977"/>
      <c r="V81" s="155">
        <f t="shared" si="12"/>
        <v>0</v>
      </c>
      <c r="W81" s="331">
        <f t="shared" si="8"/>
        <v>0</v>
      </c>
      <c r="X81" s="332">
        <f>IF(AND(K81&gt;0,'Custo Contábil'!$D$7&gt;0),ROUND(K81*('Custo Contábil'!$D$19/'Custo Contábil'!$D$7)*W81,2),0)</f>
        <v>0</v>
      </c>
      <c r="Y81" s="407">
        <f t="shared" si="13"/>
        <v>0</v>
      </c>
    </row>
    <row r="82" spans="2:25" ht="15" customHeight="1" outlineLevel="1" x14ac:dyDescent="0.3">
      <c r="B82" s="153">
        <v>75</v>
      </c>
      <c r="C82" s="974" t="str">
        <f>IF(ISBLANK('IlumCusto (ORÇ)'!C82)," ",'IlumCusto (ORÇ)'!C82)</f>
        <v xml:space="preserve"> </v>
      </c>
      <c r="D82" s="975"/>
      <c r="E82" s="975"/>
      <c r="F82" s="975"/>
      <c r="G82" s="975"/>
      <c r="H82" s="560">
        <f>'IlumCusto (ORÇ)'!H82</f>
        <v>0</v>
      </c>
      <c r="I82" s="561">
        <f>'IlumCusto (ORÇ)'!I82</f>
        <v>0</v>
      </c>
      <c r="J82" s="553">
        <f>'IlumCusto (ORÇ)'!J82</f>
        <v>0</v>
      </c>
      <c r="K82" s="330">
        <f t="shared" si="9"/>
        <v>0</v>
      </c>
      <c r="L82" s="330">
        <f t="shared" si="10"/>
        <v>0</v>
      </c>
      <c r="M82" s="329"/>
      <c r="N82" s="329"/>
      <c r="O82" s="397"/>
      <c r="P82" s="153">
        <f t="shared" si="2"/>
        <v>75</v>
      </c>
      <c r="Q82" s="976" t="str">
        <f t="shared" si="11"/>
        <v xml:space="preserve"> </v>
      </c>
      <c r="R82" s="976"/>
      <c r="S82" s="976"/>
      <c r="T82" s="976"/>
      <c r="U82" s="977"/>
      <c r="V82" s="155">
        <f t="shared" si="12"/>
        <v>0</v>
      </c>
      <c r="W82" s="331">
        <f t="shared" si="8"/>
        <v>0</v>
      </c>
      <c r="X82" s="332">
        <f>IF(AND(K82&gt;0,'Custo Contábil'!$D$7&gt;0),ROUND(K82*('Custo Contábil'!$D$19/'Custo Contábil'!$D$7)*W82,2),0)</f>
        <v>0</v>
      </c>
      <c r="Y82" s="407">
        <f t="shared" si="13"/>
        <v>0</v>
      </c>
    </row>
    <row r="83" spans="2:25" ht="15" customHeight="1" outlineLevel="1" x14ac:dyDescent="0.3">
      <c r="B83" s="156">
        <v>76</v>
      </c>
      <c r="C83" s="974" t="str">
        <f>IF(ISBLANK('IlumCusto (ORÇ)'!C83)," ",'IlumCusto (ORÇ)'!C83)</f>
        <v xml:space="preserve"> </v>
      </c>
      <c r="D83" s="975"/>
      <c r="E83" s="975"/>
      <c r="F83" s="975"/>
      <c r="G83" s="975"/>
      <c r="H83" s="560">
        <f>'IlumCusto (ORÇ)'!H83</f>
        <v>0</v>
      </c>
      <c r="I83" s="561">
        <f>'IlumCusto (ORÇ)'!I83</f>
        <v>0</v>
      </c>
      <c r="J83" s="553">
        <f>'IlumCusto (ORÇ)'!J83</f>
        <v>0</v>
      </c>
      <c r="K83" s="330">
        <f t="shared" si="9"/>
        <v>0</v>
      </c>
      <c r="L83" s="330">
        <f t="shared" si="10"/>
        <v>0</v>
      </c>
      <c r="M83" s="329"/>
      <c r="N83" s="329"/>
      <c r="O83" s="397"/>
      <c r="P83" s="153">
        <f t="shared" si="2"/>
        <v>76</v>
      </c>
      <c r="Q83" s="976" t="str">
        <f t="shared" si="11"/>
        <v xml:space="preserve"> </v>
      </c>
      <c r="R83" s="976"/>
      <c r="S83" s="976"/>
      <c r="T83" s="976"/>
      <c r="U83" s="977"/>
      <c r="V83" s="155">
        <f t="shared" si="12"/>
        <v>0</v>
      </c>
      <c r="W83" s="331">
        <f t="shared" si="8"/>
        <v>0</v>
      </c>
      <c r="X83" s="332">
        <f>IF(AND(K83&gt;0,'Custo Contábil'!$D$7&gt;0),ROUND(K83*('Custo Contábil'!$D$19/'Custo Contábil'!$D$7)*W83,2),0)</f>
        <v>0</v>
      </c>
      <c r="Y83" s="407">
        <f t="shared" si="13"/>
        <v>0</v>
      </c>
    </row>
    <row r="84" spans="2:25" ht="15" customHeight="1" outlineLevel="1" x14ac:dyDescent="0.3">
      <c r="B84" s="153">
        <v>77</v>
      </c>
      <c r="C84" s="974" t="str">
        <f>IF(ISBLANK('IlumCusto (ORÇ)'!C84)," ",'IlumCusto (ORÇ)'!C84)</f>
        <v xml:space="preserve"> </v>
      </c>
      <c r="D84" s="975"/>
      <c r="E84" s="975"/>
      <c r="F84" s="975"/>
      <c r="G84" s="975"/>
      <c r="H84" s="560">
        <f>'IlumCusto (ORÇ)'!H84</f>
        <v>0</v>
      </c>
      <c r="I84" s="561">
        <f>'IlumCusto (ORÇ)'!I84</f>
        <v>0</v>
      </c>
      <c r="J84" s="553">
        <f>'IlumCusto (ORÇ)'!J84</f>
        <v>0</v>
      </c>
      <c r="K84" s="330">
        <f t="shared" si="9"/>
        <v>0</v>
      </c>
      <c r="L84" s="330">
        <f t="shared" si="10"/>
        <v>0</v>
      </c>
      <c r="M84" s="329"/>
      <c r="N84" s="329"/>
      <c r="O84" s="397"/>
      <c r="P84" s="153">
        <f t="shared" si="2"/>
        <v>77</v>
      </c>
      <c r="Q84" s="976" t="str">
        <f t="shared" si="11"/>
        <v xml:space="preserve"> </v>
      </c>
      <c r="R84" s="976"/>
      <c r="S84" s="976"/>
      <c r="T84" s="976"/>
      <c r="U84" s="977"/>
      <c r="V84" s="155">
        <f t="shared" si="12"/>
        <v>0</v>
      </c>
      <c r="W84" s="331">
        <f t="shared" si="8"/>
        <v>0</v>
      </c>
      <c r="X84" s="332">
        <f>IF(AND(K84&gt;0,'Custo Contábil'!$D$7&gt;0),ROUND(K84*('Custo Contábil'!$D$19/'Custo Contábil'!$D$7)*W84,2),0)</f>
        <v>0</v>
      </c>
      <c r="Y84" s="407">
        <f t="shared" si="13"/>
        <v>0</v>
      </c>
    </row>
    <row r="85" spans="2:25" ht="15" customHeight="1" outlineLevel="1" x14ac:dyDescent="0.3">
      <c r="B85" s="156">
        <v>78</v>
      </c>
      <c r="C85" s="974" t="str">
        <f>IF(ISBLANK('IlumCusto (ORÇ)'!C85)," ",'IlumCusto (ORÇ)'!C85)</f>
        <v xml:space="preserve"> </v>
      </c>
      <c r="D85" s="975"/>
      <c r="E85" s="975"/>
      <c r="F85" s="975"/>
      <c r="G85" s="975"/>
      <c r="H85" s="560">
        <f>'IlumCusto (ORÇ)'!H85</f>
        <v>0</v>
      </c>
      <c r="I85" s="561">
        <f>'IlumCusto (ORÇ)'!I85</f>
        <v>0</v>
      </c>
      <c r="J85" s="553">
        <f>'IlumCusto (ORÇ)'!J85</f>
        <v>0</v>
      </c>
      <c r="K85" s="330">
        <f t="shared" si="9"/>
        <v>0</v>
      </c>
      <c r="L85" s="330">
        <f t="shared" si="10"/>
        <v>0</v>
      </c>
      <c r="M85" s="329"/>
      <c r="N85" s="329"/>
      <c r="O85" s="397"/>
      <c r="P85" s="153">
        <f t="shared" si="2"/>
        <v>78</v>
      </c>
      <c r="Q85" s="976" t="str">
        <f t="shared" si="11"/>
        <v xml:space="preserve"> </v>
      </c>
      <c r="R85" s="976"/>
      <c r="S85" s="976"/>
      <c r="T85" s="976"/>
      <c r="U85" s="977"/>
      <c r="V85" s="155">
        <f t="shared" si="12"/>
        <v>0</v>
      </c>
      <c r="W85" s="331">
        <f t="shared" si="8"/>
        <v>0</v>
      </c>
      <c r="X85" s="332">
        <f>IF(AND(K85&gt;0,'Custo Contábil'!$D$7&gt;0),ROUND(K85*('Custo Contábil'!$D$19/'Custo Contábil'!$D$7)*W85,2),0)</f>
        <v>0</v>
      </c>
      <c r="Y85" s="407">
        <f t="shared" si="13"/>
        <v>0</v>
      </c>
    </row>
    <row r="86" spans="2:25" ht="15" customHeight="1" outlineLevel="1" x14ac:dyDescent="0.3">
      <c r="B86" s="153">
        <v>79</v>
      </c>
      <c r="C86" s="974" t="str">
        <f>IF(ISBLANK('IlumCusto (ORÇ)'!C86)," ",'IlumCusto (ORÇ)'!C86)</f>
        <v xml:space="preserve"> </v>
      </c>
      <c r="D86" s="975"/>
      <c r="E86" s="975"/>
      <c r="F86" s="975"/>
      <c r="G86" s="975"/>
      <c r="H86" s="560">
        <f>'IlumCusto (ORÇ)'!H86</f>
        <v>0</v>
      </c>
      <c r="I86" s="561">
        <f>'IlumCusto (ORÇ)'!I86</f>
        <v>0</v>
      </c>
      <c r="J86" s="553">
        <f>'IlumCusto (ORÇ)'!J86</f>
        <v>0</v>
      </c>
      <c r="K86" s="330">
        <f t="shared" si="9"/>
        <v>0</v>
      </c>
      <c r="L86" s="330">
        <f t="shared" si="10"/>
        <v>0</v>
      </c>
      <c r="M86" s="329"/>
      <c r="N86" s="329"/>
      <c r="O86" s="397"/>
      <c r="P86" s="153">
        <f t="shared" si="2"/>
        <v>79</v>
      </c>
      <c r="Q86" s="976" t="str">
        <f t="shared" si="11"/>
        <v xml:space="preserve"> </v>
      </c>
      <c r="R86" s="976"/>
      <c r="S86" s="976"/>
      <c r="T86" s="976"/>
      <c r="U86" s="977"/>
      <c r="V86" s="155">
        <f t="shared" si="12"/>
        <v>0</v>
      </c>
      <c r="W86" s="331">
        <f t="shared" si="8"/>
        <v>0</v>
      </c>
      <c r="X86" s="332">
        <f>IF(AND(K86&gt;0,'Custo Contábil'!$D$7&gt;0),ROUND(K86*('Custo Contábil'!$D$19/'Custo Contábil'!$D$7)*W86,2),0)</f>
        <v>0</v>
      </c>
      <c r="Y86" s="407">
        <f t="shared" si="13"/>
        <v>0</v>
      </c>
    </row>
    <row r="87" spans="2:25" ht="15" customHeight="1" outlineLevel="1" x14ac:dyDescent="0.3">
      <c r="B87" s="156">
        <v>80</v>
      </c>
      <c r="C87" s="974" t="str">
        <f>IF(ISBLANK('IlumCusto (ORÇ)'!C87)," ",'IlumCusto (ORÇ)'!C87)</f>
        <v xml:space="preserve"> </v>
      </c>
      <c r="D87" s="975"/>
      <c r="E87" s="975"/>
      <c r="F87" s="975"/>
      <c r="G87" s="975"/>
      <c r="H87" s="560">
        <f>'IlumCusto (ORÇ)'!H87</f>
        <v>0</v>
      </c>
      <c r="I87" s="561">
        <f>'IlumCusto (ORÇ)'!I87</f>
        <v>0</v>
      </c>
      <c r="J87" s="553">
        <f>'IlumCusto (ORÇ)'!J87</f>
        <v>0</v>
      </c>
      <c r="K87" s="330">
        <f t="shared" si="9"/>
        <v>0</v>
      </c>
      <c r="L87" s="330">
        <f t="shared" si="10"/>
        <v>0</v>
      </c>
      <c r="M87" s="329"/>
      <c r="N87" s="329"/>
      <c r="O87" s="397"/>
      <c r="P87" s="153">
        <f t="shared" si="2"/>
        <v>80</v>
      </c>
      <c r="Q87" s="976" t="str">
        <f t="shared" si="11"/>
        <v xml:space="preserve"> </v>
      </c>
      <c r="R87" s="976"/>
      <c r="S87" s="976"/>
      <c r="T87" s="976"/>
      <c r="U87" s="977"/>
      <c r="V87" s="155">
        <f t="shared" si="12"/>
        <v>0</v>
      </c>
      <c r="W87" s="331">
        <f t="shared" si="8"/>
        <v>0</v>
      </c>
      <c r="X87" s="332">
        <f>IF(AND(K87&gt;0,'Custo Contábil'!$D$7&gt;0),ROUND(K87*('Custo Contábil'!$D$19/'Custo Contábil'!$D$7)*W87,2),0)</f>
        <v>0</v>
      </c>
      <c r="Y87" s="407">
        <f t="shared" si="13"/>
        <v>0</v>
      </c>
    </row>
    <row r="88" spans="2:25" ht="15" customHeight="1" outlineLevel="1" x14ac:dyDescent="0.3">
      <c r="B88" s="153">
        <v>81</v>
      </c>
      <c r="C88" s="974" t="str">
        <f>IF(ISBLANK('IlumCusto (ORÇ)'!C88)," ",'IlumCusto (ORÇ)'!C88)</f>
        <v xml:space="preserve"> </v>
      </c>
      <c r="D88" s="975"/>
      <c r="E88" s="975"/>
      <c r="F88" s="975"/>
      <c r="G88" s="975"/>
      <c r="H88" s="560">
        <f>'IlumCusto (ORÇ)'!H88</f>
        <v>0</v>
      </c>
      <c r="I88" s="561">
        <f>'IlumCusto (ORÇ)'!I88</f>
        <v>0</v>
      </c>
      <c r="J88" s="553">
        <f>'IlumCusto (ORÇ)'!J88</f>
        <v>0</v>
      </c>
      <c r="K88" s="330">
        <f t="shared" si="9"/>
        <v>0</v>
      </c>
      <c r="L88" s="330">
        <f t="shared" si="10"/>
        <v>0</v>
      </c>
      <c r="M88" s="329"/>
      <c r="N88" s="329"/>
      <c r="O88" s="397"/>
      <c r="P88" s="153">
        <f t="shared" si="2"/>
        <v>81</v>
      </c>
      <c r="Q88" s="976" t="str">
        <f t="shared" si="11"/>
        <v xml:space="preserve"> </v>
      </c>
      <c r="R88" s="976"/>
      <c r="S88" s="976"/>
      <c r="T88" s="976"/>
      <c r="U88" s="977"/>
      <c r="V88" s="155">
        <f t="shared" si="12"/>
        <v>0</v>
      </c>
      <c r="W88" s="331">
        <f t="shared" si="8"/>
        <v>0</v>
      </c>
      <c r="X88" s="332">
        <f>IF(AND(K88&gt;0,'Custo Contábil'!$D$7&gt;0),ROUND(K88*('Custo Contábil'!$D$19/'Custo Contábil'!$D$7)*W88,2),0)</f>
        <v>0</v>
      </c>
      <c r="Y88" s="407">
        <f t="shared" si="13"/>
        <v>0</v>
      </c>
    </row>
    <row r="89" spans="2:25" ht="15" customHeight="1" outlineLevel="1" x14ac:dyDescent="0.3">
      <c r="B89" s="156">
        <v>82</v>
      </c>
      <c r="C89" s="974" t="str">
        <f>IF(ISBLANK('IlumCusto (ORÇ)'!C89)," ",'IlumCusto (ORÇ)'!C89)</f>
        <v xml:space="preserve"> </v>
      </c>
      <c r="D89" s="975"/>
      <c r="E89" s="975"/>
      <c r="F89" s="975"/>
      <c r="G89" s="975"/>
      <c r="H89" s="560">
        <f>'IlumCusto (ORÇ)'!H89</f>
        <v>0</v>
      </c>
      <c r="I89" s="561">
        <f>'IlumCusto (ORÇ)'!I89</f>
        <v>0</v>
      </c>
      <c r="J89" s="553">
        <f>'IlumCusto (ORÇ)'!J89</f>
        <v>0</v>
      </c>
      <c r="K89" s="330">
        <f t="shared" si="9"/>
        <v>0</v>
      </c>
      <c r="L89" s="330">
        <f t="shared" si="10"/>
        <v>0</v>
      </c>
      <c r="M89" s="329"/>
      <c r="N89" s="329"/>
      <c r="O89" s="397"/>
      <c r="P89" s="153">
        <f t="shared" si="2"/>
        <v>82</v>
      </c>
      <c r="Q89" s="976" t="str">
        <f t="shared" si="11"/>
        <v xml:space="preserve"> </v>
      </c>
      <c r="R89" s="976"/>
      <c r="S89" s="976"/>
      <c r="T89" s="976"/>
      <c r="U89" s="977"/>
      <c r="V89" s="155">
        <f t="shared" si="12"/>
        <v>0</v>
      </c>
      <c r="W89" s="331">
        <f t="shared" si="8"/>
        <v>0</v>
      </c>
      <c r="X89" s="332">
        <f>IF(AND(K89&gt;0,'Custo Contábil'!$D$7&gt;0),ROUND(K89*('Custo Contábil'!$D$19/'Custo Contábil'!$D$7)*W89,2),0)</f>
        <v>0</v>
      </c>
      <c r="Y89" s="407">
        <f t="shared" si="13"/>
        <v>0</v>
      </c>
    </row>
    <row r="90" spans="2:25" ht="15" customHeight="1" outlineLevel="1" x14ac:dyDescent="0.3">
      <c r="B90" s="153">
        <v>83</v>
      </c>
      <c r="C90" s="974" t="str">
        <f>IF(ISBLANK('IlumCusto (ORÇ)'!C90)," ",'IlumCusto (ORÇ)'!C90)</f>
        <v xml:space="preserve"> </v>
      </c>
      <c r="D90" s="975"/>
      <c r="E90" s="975"/>
      <c r="F90" s="975"/>
      <c r="G90" s="975"/>
      <c r="H90" s="560">
        <f>'IlumCusto (ORÇ)'!H90</f>
        <v>0</v>
      </c>
      <c r="I90" s="561">
        <f>'IlumCusto (ORÇ)'!I90</f>
        <v>0</v>
      </c>
      <c r="J90" s="553">
        <f>'IlumCusto (ORÇ)'!J90</f>
        <v>0</v>
      </c>
      <c r="K90" s="330">
        <f t="shared" si="9"/>
        <v>0</v>
      </c>
      <c r="L90" s="330">
        <f t="shared" si="10"/>
        <v>0</v>
      </c>
      <c r="M90" s="329"/>
      <c r="N90" s="329"/>
      <c r="O90" s="397"/>
      <c r="P90" s="153">
        <f t="shared" si="2"/>
        <v>83</v>
      </c>
      <c r="Q90" s="976" t="str">
        <f t="shared" si="11"/>
        <v xml:space="preserve"> </v>
      </c>
      <c r="R90" s="976"/>
      <c r="S90" s="976"/>
      <c r="T90" s="976"/>
      <c r="U90" s="977"/>
      <c r="V90" s="155">
        <f t="shared" si="12"/>
        <v>0</v>
      </c>
      <c r="W90" s="331">
        <f t="shared" si="8"/>
        <v>0</v>
      </c>
      <c r="X90" s="332">
        <f>IF(AND(K90&gt;0,'Custo Contábil'!$D$7&gt;0),ROUND(K90*('Custo Contábil'!$D$19/'Custo Contábil'!$D$7)*W90,2),0)</f>
        <v>0</v>
      </c>
      <c r="Y90" s="407">
        <f t="shared" si="13"/>
        <v>0</v>
      </c>
    </row>
    <row r="91" spans="2:25" ht="15" customHeight="1" outlineLevel="1" x14ac:dyDescent="0.3">
      <c r="B91" s="156">
        <v>84</v>
      </c>
      <c r="C91" s="974" t="str">
        <f>IF(ISBLANK('IlumCusto (ORÇ)'!C91)," ",'IlumCusto (ORÇ)'!C91)</f>
        <v xml:space="preserve"> </v>
      </c>
      <c r="D91" s="975"/>
      <c r="E91" s="975"/>
      <c r="F91" s="975"/>
      <c r="G91" s="975"/>
      <c r="H91" s="560">
        <f>'IlumCusto (ORÇ)'!H91</f>
        <v>0</v>
      </c>
      <c r="I91" s="561">
        <f>'IlumCusto (ORÇ)'!I91</f>
        <v>0</v>
      </c>
      <c r="J91" s="553">
        <f>'IlumCusto (ORÇ)'!J91</f>
        <v>0</v>
      </c>
      <c r="K91" s="330">
        <f t="shared" si="9"/>
        <v>0</v>
      </c>
      <c r="L91" s="330">
        <f t="shared" si="10"/>
        <v>0</v>
      </c>
      <c r="M91" s="329"/>
      <c r="N91" s="329"/>
      <c r="O91" s="397"/>
      <c r="P91" s="153">
        <f t="shared" si="2"/>
        <v>84</v>
      </c>
      <c r="Q91" s="976" t="str">
        <f t="shared" si="11"/>
        <v xml:space="preserve"> </v>
      </c>
      <c r="R91" s="976"/>
      <c r="S91" s="976"/>
      <c r="T91" s="976"/>
      <c r="U91" s="977"/>
      <c r="V91" s="155">
        <f t="shared" si="12"/>
        <v>0</v>
      </c>
      <c r="W91" s="331">
        <f t="shared" si="8"/>
        <v>0</v>
      </c>
      <c r="X91" s="332">
        <f>IF(AND(K91&gt;0,'Custo Contábil'!$D$7&gt;0),ROUND(K91*('Custo Contábil'!$D$19/'Custo Contábil'!$D$7)*W91,2),0)</f>
        <v>0</v>
      </c>
      <c r="Y91" s="407">
        <f t="shared" si="13"/>
        <v>0</v>
      </c>
    </row>
    <row r="92" spans="2:25" ht="15" customHeight="1" outlineLevel="1" x14ac:dyDescent="0.3">
      <c r="B92" s="153">
        <v>85</v>
      </c>
      <c r="C92" s="974" t="str">
        <f>IF(ISBLANK('IlumCusto (ORÇ)'!C92)," ",'IlumCusto (ORÇ)'!C92)</f>
        <v xml:space="preserve"> </v>
      </c>
      <c r="D92" s="975"/>
      <c r="E92" s="975"/>
      <c r="F92" s="975"/>
      <c r="G92" s="975"/>
      <c r="H92" s="560">
        <f>'IlumCusto (ORÇ)'!H92</f>
        <v>0</v>
      </c>
      <c r="I92" s="561">
        <f>'IlumCusto (ORÇ)'!I92</f>
        <v>0</v>
      </c>
      <c r="J92" s="553">
        <f>'IlumCusto (ORÇ)'!J92</f>
        <v>0</v>
      </c>
      <c r="K92" s="330">
        <f t="shared" si="9"/>
        <v>0</v>
      </c>
      <c r="L92" s="330">
        <f t="shared" si="10"/>
        <v>0</v>
      </c>
      <c r="M92" s="329"/>
      <c r="N92" s="329"/>
      <c r="O92" s="397"/>
      <c r="P92" s="153">
        <f t="shared" si="2"/>
        <v>85</v>
      </c>
      <c r="Q92" s="976" t="str">
        <f t="shared" si="11"/>
        <v xml:space="preserve"> </v>
      </c>
      <c r="R92" s="976"/>
      <c r="S92" s="976"/>
      <c r="T92" s="976"/>
      <c r="U92" s="977"/>
      <c r="V92" s="155">
        <f t="shared" si="12"/>
        <v>0</v>
      </c>
      <c r="W92" s="331">
        <f t="shared" si="8"/>
        <v>0</v>
      </c>
      <c r="X92" s="332">
        <f>IF(AND(K92&gt;0,'Custo Contábil'!$D$7&gt;0),ROUND(K92*('Custo Contábil'!$D$19/'Custo Contábil'!$D$7)*W92,2),0)</f>
        <v>0</v>
      </c>
      <c r="Y92" s="407">
        <f t="shared" si="13"/>
        <v>0</v>
      </c>
    </row>
    <row r="93" spans="2:25" ht="15" customHeight="1" outlineLevel="1" x14ac:dyDescent="0.3">
      <c r="B93" s="156">
        <v>86</v>
      </c>
      <c r="C93" s="974" t="str">
        <f>IF(ISBLANK('IlumCusto (ORÇ)'!C93)," ",'IlumCusto (ORÇ)'!C93)</f>
        <v xml:space="preserve"> </v>
      </c>
      <c r="D93" s="975"/>
      <c r="E93" s="975"/>
      <c r="F93" s="975"/>
      <c r="G93" s="975"/>
      <c r="H93" s="560">
        <f>'IlumCusto (ORÇ)'!H93</f>
        <v>0</v>
      </c>
      <c r="I93" s="561">
        <f>'IlumCusto (ORÇ)'!I93</f>
        <v>0</v>
      </c>
      <c r="J93" s="553">
        <f>'IlumCusto (ORÇ)'!J93</f>
        <v>0</v>
      </c>
      <c r="K93" s="330">
        <f t="shared" si="9"/>
        <v>0</v>
      </c>
      <c r="L93" s="330">
        <f t="shared" si="10"/>
        <v>0</v>
      </c>
      <c r="M93" s="329"/>
      <c r="N93" s="329"/>
      <c r="O93" s="397"/>
      <c r="P93" s="153">
        <f t="shared" si="2"/>
        <v>86</v>
      </c>
      <c r="Q93" s="976" t="str">
        <f t="shared" si="11"/>
        <v xml:space="preserve"> </v>
      </c>
      <c r="R93" s="976"/>
      <c r="S93" s="976"/>
      <c r="T93" s="976"/>
      <c r="U93" s="977"/>
      <c r="V93" s="155">
        <f t="shared" si="12"/>
        <v>0</v>
      </c>
      <c r="W93" s="331">
        <f t="shared" si="8"/>
        <v>0</v>
      </c>
      <c r="X93" s="332">
        <f>IF(AND(K93&gt;0,'Custo Contábil'!$D$7&gt;0),ROUND(K93*('Custo Contábil'!$D$19/'Custo Contábil'!$D$7)*W93,2),0)</f>
        <v>0</v>
      </c>
      <c r="Y93" s="407">
        <f t="shared" si="13"/>
        <v>0</v>
      </c>
    </row>
    <row r="94" spans="2:25" ht="15" customHeight="1" outlineLevel="1" x14ac:dyDescent="0.3">
      <c r="B94" s="153">
        <v>87</v>
      </c>
      <c r="C94" s="974" t="str">
        <f>IF(ISBLANK('IlumCusto (ORÇ)'!C94)," ",'IlumCusto (ORÇ)'!C94)</f>
        <v xml:space="preserve"> </v>
      </c>
      <c r="D94" s="975"/>
      <c r="E94" s="975"/>
      <c r="F94" s="975"/>
      <c r="G94" s="975"/>
      <c r="H94" s="560">
        <f>'IlumCusto (ORÇ)'!H94</f>
        <v>0</v>
      </c>
      <c r="I94" s="561">
        <f>'IlumCusto (ORÇ)'!I94</f>
        <v>0</v>
      </c>
      <c r="J94" s="553">
        <f>'IlumCusto (ORÇ)'!J94</f>
        <v>0</v>
      </c>
      <c r="K94" s="330">
        <f t="shared" si="9"/>
        <v>0</v>
      </c>
      <c r="L94" s="330">
        <f t="shared" si="10"/>
        <v>0</v>
      </c>
      <c r="M94" s="329"/>
      <c r="N94" s="329"/>
      <c r="O94" s="397"/>
      <c r="P94" s="153">
        <f t="shared" si="2"/>
        <v>87</v>
      </c>
      <c r="Q94" s="976" t="str">
        <f t="shared" si="11"/>
        <v xml:space="preserve"> </v>
      </c>
      <c r="R94" s="976"/>
      <c r="S94" s="976"/>
      <c r="T94" s="976"/>
      <c r="U94" s="977"/>
      <c r="V94" s="155">
        <f t="shared" si="12"/>
        <v>0</v>
      </c>
      <c r="W94" s="331">
        <f t="shared" si="8"/>
        <v>0</v>
      </c>
      <c r="X94" s="332">
        <f>IF(AND(K94&gt;0,'Custo Contábil'!$D$7&gt;0),ROUND(K94*('Custo Contábil'!$D$19/'Custo Contábil'!$D$7)*W94,2),0)</f>
        <v>0</v>
      </c>
      <c r="Y94" s="407">
        <f t="shared" si="13"/>
        <v>0</v>
      </c>
    </row>
    <row r="95" spans="2:25" ht="15" customHeight="1" outlineLevel="1" x14ac:dyDescent="0.3">
      <c r="B95" s="156">
        <v>88</v>
      </c>
      <c r="C95" s="974" t="str">
        <f>IF(ISBLANK('IlumCusto (ORÇ)'!C95)," ",'IlumCusto (ORÇ)'!C95)</f>
        <v xml:space="preserve"> </v>
      </c>
      <c r="D95" s="975"/>
      <c r="E95" s="975"/>
      <c r="F95" s="975"/>
      <c r="G95" s="975"/>
      <c r="H95" s="560">
        <f>'IlumCusto (ORÇ)'!H95</f>
        <v>0</v>
      </c>
      <c r="I95" s="561">
        <f>'IlumCusto (ORÇ)'!I95</f>
        <v>0</v>
      </c>
      <c r="J95" s="553">
        <f>'IlumCusto (ORÇ)'!J95</f>
        <v>0</v>
      </c>
      <c r="K95" s="330">
        <f t="shared" si="9"/>
        <v>0</v>
      </c>
      <c r="L95" s="330">
        <f t="shared" si="10"/>
        <v>0</v>
      </c>
      <c r="M95" s="329"/>
      <c r="N95" s="329"/>
      <c r="O95" s="397"/>
      <c r="P95" s="153">
        <f t="shared" si="2"/>
        <v>88</v>
      </c>
      <c r="Q95" s="976" t="str">
        <f t="shared" si="11"/>
        <v xml:space="preserve"> </v>
      </c>
      <c r="R95" s="976"/>
      <c r="S95" s="976"/>
      <c r="T95" s="976"/>
      <c r="U95" s="977"/>
      <c r="V95" s="155">
        <f t="shared" si="12"/>
        <v>0</v>
      </c>
      <c r="W95" s="331">
        <f t="shared" si="8"/>
        <v>0</v>
      </c>
      <c r="X95" s="332">
        <f>IF(AND(K95&gt;0,'Custo Contábil'!$D$7&gt;0),ROUND(K95*('Custo Contábil'!$D$19/'Custo Contábil'!$D$7)*W95,2),0)</f>
        <v>0</v>
      </c>
      <c r="Y95" s="407">
        <f t="shared" si="13"/>
        <v>0</v>
      </c>
    </row>
    <row r="96" spans="2:25" ht="15" customHeight="1" outlineLevel="1" x14ac:dyDescent="0.3">
      <c r="B96" s="153">
        <v>89</v>
      </c>
      <c r="C96" s="974" t="str">
        <f>IF(ISBLANK('IlumCusto (ORÇ)'!C96)," ",'IlumCusto (ORÇ)'!C96)</f>
        <v xml:space="preserve"> </v>
      </c>
      <c r="D96" s="975"/>
      <c r="E96" s="975"/>
      <c r="F96" s="975"/>
      <c r="G96" s="975"/>
      <c r="H96" s="560">
        <f>'IlumCusto (ORÇ)'!H96</f>
        <v>0</v>
      </c>
      <c r="I96" s="561">
        <f>'IlumCusto (ORÇ)'!I96</f>
        <v>0</v>
      </c>
      <c r="J96" s="553">
        <f>'IlumCusto (ORÇ)'!J96</f>
        <v>0</v>
      </c>
      <c r="K96" s="330">
        <f t="shared" si="9"/>
        <v>0</v>
      </c>
      <c r="L96" s="330">
        <f t="shared" si="10"/>
        <v>0</v>
      </c>
      <c r="M96" s="329"/>
      <c r="N96" s="329"/>
      <c r="O96" s="397"/>
      <c r="P96" s="153">
        <f t="shared" si="2"/>
        <v>89</v>
      </c>
      <c r="Q96" s="976" t="str">
        <f t="shared" si="11"/>
        <v xml:space="preserve"> </v>
      </c>
      <c r="R96" s="976"/>
      <c r="S96" s="976"/>
      <c r="T96" s="976"/>
      <c r="U96" s="977"/>
      <c r="V96" s="155">
        <f t="shared" si="12"/>
        <v>0</v>
      </c>
      <c r="W96" s="331">
        <f t="shared" si="8"/>
        <v>0</v>
      </c>
      <c r="X96" s="332">
        <f>IF(AND(K96&gt;0,'Custo Contábil'!$D$7&gt;0),ROUND(K96*('Custo Contábil'!$D$19/'Custo Contábil'!$D$7)*W96,2),0)</f>
        <v>0</v>
      </c>
      <c r="Y96" s="407">
        <f t="shared" si="13"/>
        <v>0</v>
      </c>
    </row>
    <row r="97" spans="2:25" ht="15" customHeight="1" outlineLevel="1" x14ac:dyDescent="0.3">
      <c r="B97" s="156">
        <v>90</v>
      </c>
      <c r="C97" s="974" t="str">
        <f>IF(ISBLANK('IlumCusto (ORÇ)'!C97)," ",'IlumCusto (ORÇ)'!C97)</f>
        <v xml:space="preserve"> </v>
      </c>
      <c r="D97" s="975"/>
      <c r="E97" s="975"/>
      <c r="F97" s="975"/>
      <c r="G97" s="975"/>
      <c r="H97" s="560">
        <f>'IlumCusto (ORÇ)'!H97</f>
        <v>0</v>
      </c>
      <c r="I97" s="561">
        <f>'IlumCusto (ORÇ)'!I97</f>
        <v>0</v>
      </c>
      <c r="J97" s="553">
        <f>'IlumCusto (ORÇ)'!J97</f>
        <v>0</v>
      </c>
      <c r="K97" s="330">
        <f t="shared" si="9"/>
        <v>0</v>
      </c>
      <c r="L97" s="330">
        <f t="shared" si="10"/>
        <v>0</v>
      </c>
      <c r="M97" s="329"/>
      <c r="N97" s="329"/>
      <c r="O97" s="397"/>
      <c r="P97" s="153">
        <f t="shared" si="2"/>
        <v>90</v>
      </c>
      <c r="Q97" s="976" t="str">
        <f t="shared" si="11"/>
        <v xml:space="preserve"> </v>
      </c>
      <c r="R97" s="976"/>
      <c r="S97" s="976"/>
      <c r="T97" s="976"/>
      <c r="U97" s="977"/>
      <c r="V97" s="155">
        <f t="shared" si="12"/>
        <v>0</v>
      </c>
      <c r="W97" s="331">
        <f t="shared" si="8"/>
        <v>0</v>
      </c>
      <c r="X97" s="332">
        <f>IF(AND(K97&gt;0,'Custo Contábil'!$D$7&gt;0),ROUND(K97*('Custo Contábil'!$D$19/'Custo Contábil'!$D$7)*W97,2),0)</f>
        <v>0</v>
      </c>
      <c r="Y97" s="407">
        <f t="shared" si="13"/>
        <v>0</v>
      </c>
    </row>
    <row r="98" spans="2:25" ht="15" customHeight="1" outlineLevel="1" x14ac:dyDescent="0.3">
      <c r="B98" s="153">
        <v>91</v>
      </c>
      <c r="C98" s="974" t="str">
        <f>IF(ISBLANK('IlumCusto (ORÇ)'!C98)," ",'IlumCusto (ORÇ)'!C98)</f>
        <v xml:space="preserve"> </v>
      </c>
      <c r="D98" s="975"/>
      <c r="E98" s="975"/>
      <c r="F98" s="975"/>
      <c r="G98" s="975"/>
      <c r="H98" s="560">
        <f>'IlumCusto (ORÇ)'!H98</f>
        <v>0</v>
      </c>
      <c r="I98" s="561">
        <f>'IlumCusto (ORÇ)'!I98</f>
        <v>0</v>
      </c>
      <c r="J98" s="553">
        <f>'IlumCusto (ORÇ)'!J98</f>
        <v>0</v>
      </c>
      <c r="K98" s="330">
        <f t="shared" si="9"/>
        <v>0</v>
      </c>
      <c r="L98" s="330">
        <f t="shared" si="10"/>
        <v>0</v>
      </c>
      <c r="M98" s="329"/>
      <c r="N98" s="329"/>
      <c r="O98" s="397"/>
      <c r="P98" s="153">
        <f t="shared" si="2"/>
        <v>91</v>
      </c>
      <c r="Q98" s="976" t="str">
        <f t="shared" si="11"/>
        <v xml:space="preserve"> </v>
      </c>
      <c r="R98" s="976"/>
      <c r="S98" s="976"/>
      <c r="T98" s="976"/>
      <c r="U98" s="977"/>
      <c r="V98" s="155">
        <f t="shared" si="12"/>
        <v>0</v>
      </c>
      <c r="W98" s="331">
        <f t="shared" si="8"/>
        <v>0</v>
      </c>
      <c r="X98" s="332">
        <f>IF(AND(K98&gt;0,'Custo Contábil'!$D$7&gt;0),ROUND(K98*('Custo Contábil'!$D$19/'Custo Contábil'!$D$7)*W98,2),0)</f>
        <v>0</v>
      </c>
      <c r="Y98" s="407">
        <f t="shared" si="13"/>
        <v>0</v>
      </c>
    </row>
    <row r="99" spans="2:25" ht="15" customHeight="1" outlineLevel="1" x14ac:dyDescent="0.3">
      <c r="B99" s="156">
        <v>92</v>
      </c>
      <c r="C99" s="974" t="str">
        <f>IF(ISBLANK('IlumCusto (ORÇ)'!C99)," ",'IlumCusto (ORÇ)'!C99)</f>
        <v xml:space="preserve"> </v>
      </c>
      <c r="D99" s="975"/>
      <c r="E99" s="975"/>
      <c r="F99" s="975"/>
      <c r="G99" s="975"/>
      <c r="H99" s="560">
        <f>'IlumCusto (ORÇ)'!H99</f>
        <v>0</v>
      </c>
      <c r="I99" s="561">
        <f>'IlumCusto (ORÇ)'!I99</f>
        <v>0</v>
      </c>
      <c r="J99" s="553">
        <f>'IlumCusto (ORÇ)'!J99</f>
        <v>0</v>
      </c>
      <c r="K99" s="330">
        <f t="shared" si="9"/>
        <v>0</v>
      </c>
      <c r="L99" s="330">
        <f t="shared" si="10"/>
        <v>0</v>
      </c>
      <c r="M99" s="329"/>
      <c r="N99" s="329"/>
      <c r="O99" s="397"/>
      <c r="P99" s="153">
        <f t="shared" si="2"/>
        <v>92</v>
      </c>
      <c r="Q99" s="976" t="str">
        <f t="shared" si="11"/>
        <v xml:space="preserve"> </v>
      </c>
      <c r="R99" s="976"/>
      <c r="S99" s="976"/>
      <c r="T99" s="976"/>
      <c r="U99" s="977"/>
      <c r="V99" s="155">
        <f t="shared" si="12"/>
        <v>0</v>
      </c>
      <c r="W99" s="331">
        <f t="shared" si="8"/>
        <v>0</v>
      </c>
      <c r="X99" s="332">
        <f>IF(AND(K99&gt;0,'Custo Contábil'!$D$7&gt;0),ROUND(K99*('Custo Contábil'!$D$19/'Custo Contábil'!$D$7)*W99,2),0)</f>
        <v>0</v>
      </c>
      <c r="Y99" s="407">
        <f t="shared" si="13"/>
        <v>0</v>
      </c>
    </row>
    <row r="100" spans="2:25" ht="15" customHeight="1" outlineLevel="1" x14ac:dyDescent="0.3">
      <c r="B100" s="153">
        <v>93</v>
      </c>
      <c r="C100" s="974" t="str">
        <f>IF(ISBLANK('IlumCusto (ORÇ)'!C100)," ",'IlumCusto (ORÇ)'!C100)</f>
        <v xml:space="preserve"> </v>
      </c>
      <c r="D100" s="975"/>
      <c r="E100" s="975"/>
      <c r="F100" s="975"/>
      <c r="G100" s="975"/>
      <c r="H100" s="560">
        <f>'IlumCusto (ORÇ)'!H100</f>
        <v>0</v>
      </c>
      <c r="I100" s="561">
        <f>'IlumCusto (ORÇ)'!I100</f>
        <v>0</v>
      </c>
      <c r="J100" s="553">
        <f>'IlumCusto (ORÇ)'!J100</f>
        <v>0</v>
      </c>
      <c r="K100" s="330">
        <f t="shared" si="9"/>
        <v>0</v>
      </c>
      <c r="L100" s="330">
        <f t="shared" si="10"/>
        <v>0</v>
      </c>
      <c r="M100" s="329"/>
      <c r="N100" s="329"/>
      <c r="O100" s="397"/>
      <c r="P100" s="153">
        <f t="shared" si="2"/>
        <v>93</v>
      </c>
      <c r="Q100" s="976" t="str">
        <f t="shared" si="11"/>
        <v xml:space="preserve"> </v>
      </c>
      <c r="R100" s="976"/>
      <c r="S100" s="976"/>
      <c r="T100" s="976"/>
      <c r="U100" s="977"/>
      <c r="V100" s="155">
        <f t="shared" si="12"/>
        <v>0</v>
      </c>
      <c r="W100" s="331">
        <f t="shared" si="8"/>
        <v>0</v>
      </c>
      <c r="X100" s="332">
        <f>IF(AND(K100&gt;0,'Custo Contábil'!$D$7&gt;0),ROUND(K100*('Custo Contábil'!$D$19/'Custo Contábil'!$D$7)*W100,2),0)</f>
        <v>0</v>
      </c>
      <c r="Y100" s="407">
        <f t="shared" si="13"/>
        <v>0</v>
      </c>
    </row>
    <row r="101" spans="2:25" ht="15" customHeight="1" outlineLevel="1" x14ac:dyDescent="0.3">
      <c r="B101" s="156">
        <v>94</v>
      </c>
      <c r="C101" s="974" t="str">
        <f>IF(ISBLANK('IlumCusto (ORÇ)'!C101)," ",'IlumCusto (ORÇ)'!C101)</f>
        <v xml:space="preserve"> </v>
      </c>
      <c r="D101" s="975"/>
      <c r="E101" s="975"/>
      <c r="F101" s="975"/>
      <c r="G101" s="975"/>
      <c r="H101" s="560">
        <f>'IlumCusto (ORÇ)'!H101</f>
        <v>0</v>
      </c>
      <c r="I101" s="561">
        <f>'IlumCusto (ORÇ)'!I101</f>
        <v>0</v>
      </c>
      <c r="J101" s="553">
        <f>'IlumCusto (ORÇ)'!J101</f>
        <v>0</v>
      </c>
      <c r="K101" s="330">
        <f t="shared" si="9"/>
        <v>0</v>
      </c>
      <c r="L101" s="330">
        <f t="shared" si="10"/>
        <v>0</v>
      </c>
      <c r="M101" s="329"/>
      <c r="N101" s="329"/>
      <c r="O101" s="397"/>
      <c r="P101" s="153">
        <f t="shared" si="2"/>
        <v>94</v>
      </c>
      <c r="Q101" s="976" t="str">
        <f t="shared" si="11"/>
        <v xml:space="preserve"> </v>
      </c>
      <c r="R101" s="976"/>
      <c r="S101" s="976"/>
      <c r="T101" s="976"/>
      <c r="U101" s="977"/>
      <c r="V101" s="155">
        <f t="shared" si="12"/>
        <v>0</v>
      </c>
      <c r="W101" s="331">
        <f t="shared" si="8"/>
        <v>0</v>
      </c>
      <c r="X101" s="332">
        <f>IF(AND(K101&gt;0,'Custo Contábil'!$D$7&gt;0),ROUND(K101*('Custo Contábil'!$D$19/'Custo Contábil'!$D$7)*W101,2),0)</f>
        <v>0</v>
      </c>
      <c r="Y101" s="407">
        <f t="shared" si="13"/>
        <v>0</v>
      </c>
    </row>
    <row r="102" spans="2:25" ht="15" customHeight="1" outlineLevel="1" x14ac:dyDescent="0.3">
      <c r="B102" s="153">
        <v>95</v>
      </c>
      <c r="C102" s="974" t="str">
        <f>IF(ISBLANK('IlumCusto (ORÇ)'!C102)," ",'IlumCusto (ORÇ)'!C102)</f>
        <v xml:space="preserve"> </v>
      </c>
      <c r="D102" s="975"/>
      <c r="E102" s="975"/>
      <c r="F102" s="975"/>
      <c r="G102" s="975"/>
      <c r="H102" s="560">
        <f>'IlumCusto (ORÇ)'!H102</f>
        <v>0</v>
      </c>
      <c r="I102" s="561">
        <f>'IlumCusto (ORÇ)'!I102</f>
        <v>0</v>
      </c>
      <c r="J102" s="553">
        <f>'IlumCusto (ORÇ)'!J102</f>
        <v>0</v>
      </c>
      <c r="K102" s="330">
        <f t="shared" si="9"/>
        <v>0</v>
      </c>
      <c r="L102" s="330">
        <f t="shared" si="10"/>
        <v>0</v>
      </c>
      <c r="M102" s="329"/>
      <c r="N102" s="329"/>
      <c r="O102" s="397"/>
      <c r="P102" s="153">
        <f t="shared" si="2"/>
        <v>95</v>
      </c>
      <c r="Q102" s="976" t="str">
        <f t="shared" si="11"/>
        <v xml:space="preserve"> </v>
      </c>
      <c r="R102" s="976"/>
      <c r="S102" s="976"/>
      <c r="T102" s="976"/>
      <c r="U102" s="977"/>
      <c r="V102" s="155">
        <f t="shared" si="12"/>
        <v>0</v>
      </c>
      <c r="W102" s="331">
        <f t="shared" si="8"/>
        <v>0</v>
      </c>
      <c r="X102" s="332">
        <f>IF(AND(K102&gt;0,'Custo Contábil'!$D$7&gt;0),ROUND(K102*('Custo Contábil'!$D$19/'Custo Contábil'!$D$7)*W102,2),0)</f>
        <v>0</v>
      </c>
      <c r="Y102" s="407">
        <f t="shared" si="13"/>
        <v>0</v>
      </c>
    </row>
    <row r="103" spans="2:25" ht="15" customHeight="1" outlineLevel="1" x14ac:dyDescent="0.3">
      <c r="B103" s="153">
        <v>96</v>
      </c>
      <c r="C103" s="974" t="str">
        <f>IF(ISBLANK('IlumCusto (ORÇ)'!C103)," ",'IlumCusto (ORÇ)'!C103)</f>
        <v xml:space="preserve"> </v>
      </c>
      <c r="D103" s="975"/>
      <c r="E103" s="975"/>
      <c r="F103" s="975"/>
      <c r="G103" s="975"/>
      <c r="H103" s="560">
        <f>'IlumCusto (ORÇ)'!H103</f>
        <v>0</v>
      </c>
      <c r="I103" s="561">
        <f>'IlumCusto (ORÇ)'!I103</f>
        <v>0</v>
      </c>
      <c r="J103" s="553">
        <f>'IlumCusto (ORÇ)'!J103</f>
        <v>0</v>
      </c>
      <c r="K103" s="330">
        <f t="shared" ref="K103:K166" si="14">I103*J103</f>
        <v>0</v>
      </c>
      <c r="L103" s="330">
        <f t="shared" ref="L103:L166" si="15">K103-M103-N103</f>
        <v>0</v>
      </c>
      <c r="M103" s="329"/>
      <c r="N103" s="329"/>
      <c r="O103" s="397"/>
      <c r="P103" s="153">
        <f t="shared" ref="P103:P166" si="16">B103</f>
        <v>96</v>
      </c>
      <c r="Q103" s="976" t="str">
        <f t="shared" ref="Q103:Q166" si="17">IF(OR(C103=0,C103=""),"",C103)</f>
        <v xml:space="preserve"> </v>
      </c>
      <c r="R103" s="976"/>
      <c r="S103" s="976"/>
      <c r="T103" s="976"/>
      <c r="U103" s="977"/>
      <c r="V103" s="155">
        <f t="shared" ref="V103:V166" si="18">IF(H103="",0,H103)</f>
        <v>0</v>
      </c>
      <c r="W103" s="331">
        <f t="shared" ref="W103:W166" si="19">IF(OR(V103="",V103=0),0,(Desc*((1+Desc)^V103))/(((1+Desc)^V103)-1))</f>
        <v>0</v>
      </c>
      <c r="X103" s="332">
        <f>IF(AND(K103&gt;0,'Custo Contábil'!$D$7&gt;0),ROUND(K103*('Custo Contábil'!$D$19/'Custo Contábil'!$D$7)*W103,2),0)</f>
        <v>0</v>
      </c>
      <c r="Y103" s="407">
        <f t="shared" ref="Y103:Y166" si="20">V103*X103</f>
        <v>0</v>
      </c>
    </row>
    <row r="104" spans="2:25" ht="15" customHeight="1" outlineLevel="1" x14ac:dyDescent="0.3">
      <c r="B104" s="153">
        <v>97</v>
      </c>
      <c r="C104" s="974" t="str">
        <f>IF(ISBLANK('IlumCusto (ORÇ)'!C104)," ",'IlumCusto (ORÇ)'!C104)</f>
        <v xml:space="preserve"> </v>
      </c>
      <c r="D104" s="975"/>
      <c r="E104" s="975"/>
      <c r="F104" s="975"/>
      <c r="G104" s="975"/>
      <c r="H104" s="560">
        <f>'IlumCusto (ORÇ)'!H104</f>
        <v>0</v>
      </c>
      <c r="I104" s="561">
        <f>'IlumCusto (ORÇ)'!I104</f>
        <v>0</v>
      </c>
      <c r="J104" s="553">
        <f>'IlumCusto (ORÇ)'!J104</f>
        <v>0</v>
      </c>
      <c r="K104" s="330">
        <f t="shared" si="14"/>
        <v>0</v>
      </c>
      <c r="L104" s="330">
        <f t="shared" si="15"/>
        <v>0</v>
      </c>
      <c r="M104" s="329"/>
      <c r="N104" s="329"/>
      <c r="O104" s="397"/>
      <c r="P104" s="153">
        <f t="shared" si="16"/>
        <v>97</v>
      </c>
      <c r="Q104" s="976" t="str">
        <f t="shared" si="17"/>
        <v xml:space="preserve"> </v>
      </c>
      <c r="R104" s="976"/>
      <c r="S104" s="976"/>
      <c r="T104" s="976"/>
      <c r="U104" s="977"/>
      <c r="V104" s="155">
        <f t="shared" si="18"/>
        <v>0</v>
      </c>
      <c r="W104" s="331">
        <f t="shared" si="19"/>
        <v>0</v>
      </c>
      <c r="X104" s="332">
        <f>IF(AND(K104&gt;0,'Custo Contábil'!$D$7&gt;0),ROUND(K104*('Custo Contábil'!$D$19/'Custo Contábil'!$D$7)*W104,2),0)</f>
        <v>0</v>
      </c>
      <c r="Y104" s="407">
        <f t="shared" si="20"/>
        <v>0</v>
      </c>
    </row>
    <row r="105" spans="2:25" ht="15" customHeight="1" outlineLevel="1" x14ac:dyDescent="0.3">
      <c r="B105" s="153">
        <v>98</v>
      </c>
      <c r="C105" s="974" t="str">
        <f>IF(ISBLANK('IlumCusto (ORÇ)'!C105)," ",'IlumCusto (ORÇ)'!C105)</f>
        <v xml:space="preserve"> </v>
      </c>
      <c r="D105" s="975"/>
      <c r="E105" s="975"/>
      <c r="F105" s="975"/>
      <c r="G105" s="975"/>
      <c r="H105" s="560">
        <f>'IlumCusto (ORÇ)'!H105</f>
        <v>0</v>
      </c>
      <c r="I105" s="561">
        <f>'IlumCusto (ORÇ)'!I105</f>
        <v>0</v>
      </c>
      <c r="J105" s="553">
        <f>'IlumCusto (ORÇ)'!J105</f>
        <v>0</v>
      </c>
      <c r="K105" s="330">
        <f t="shared" si="14"/>
        <v>0</v>
      </c>
      <c r="L105" s="330">
        <f t="shared" si="15"/>
        <v>0</v>
      </c>
      <c r="M105" s="329"/>
      <c r="N105" s="329"/>
      <c r="O105" s="397"/>
      <c r="P105" s="153">
        <f t="shared" si="16"/>
        <v>98</v>
      </c>
      <c r="Q105" s="976" t="str">
        <f t="shared" si="17"/>
        <v xml:space="preserve"> </v>
      </c>
      <c r="R105" s="976"/>
      <c r="S105" s="976"/>
      <c r="T105" s="976"/>
      <c r="U105" s="977"/>
      <c r="V105" s="155">
        <f t="shared" si="18"/>
        <v>0</v>
      </c>
      <c r="W105" s="331">
        <f t="shared" si="19"/>
        <v>0</v>
      </c>
      <c r="X105" s="332">
        <f>IF(AND(K105&gt;0,'Custo Contábil'!$D$7&gt;0),ROUND(K105*('Custo Contábil'!$D$19/'Custo Contábil'!$D$7)*W105,2),0)</f>
        <v>0</v>
      </c>
      <c r="Y105" s="407">
        <f t="shared" si="20"/>
        <v>0</v>
      </c>
    </row>
    <row r="106" spans="2:25" ht="15" customHeight="1" outlineLevel="1" x14ac:dyDescent="0.3">
      <c r="B106" s="153">
        <v>99</v>
      </c>
      <c r="C106" s="974" t="str">
        <f>IF(ISBLANK('IlumCusto (ORÇ)'!C106)," ",'IlumCusto (ORÇ)'!C106)</f>
        <v xml:space="preserve"> </v>
      </c>
      <c r="D106" s="975"/>
      <c r="E106" s="975"/>
      <c r="F106" s="975"/>
      <c r="G106" s="975"/>
      <c r="H106" s="560">
        <f>'IlumCusto (ORÇ)'!H106</f>
        <v>0</v>
      </c>
      <c r="I106" s="561">
        <f>'IlumCusto (ORÇ)'!I106</f>
        <v>0</v>
      </c>
      <c r="J106" s="553">
        <f>'IlumCusto (ORÇ)'!J106</f>
        <v>0</v>
      </c>
      <c r="K106" s="330">
        <f t="shared" si="14"/>
        <v>0</v>
      </c>
      <c r="L106" s="330">
        <f t="shared" si="15"/>
        <v>0</v>
      </c>
      <c r="M106" s="329"/>
      <c r="N106" s="329"/>
      <c r="O106" s="397"/>
      <c r="P106" s="153">
        <f t="shared" si="16"/>
        <v>99</v>
      </c>
      <c r="Q106" s="976" t="str">
        <f t="shared" si="17"/>
        <v xml:space="preserve"> </v>
      </c>
      <c r="R106" s="976"/>
      <c r="S106" s="976"/>
      <c r="T106" s="976"/>
      <c r="U106" s="977"/>
      <c r="V106" s="155">
        <f t="shared" si="18"/>
        <v>0</v>
      </c>
      <c r="W106" s="331">
        <f t="shared" si="19"/>
        <v>0</v>
      </c>
      <c r="X106" s="332">
        <f>IF(AND(K106&gt;0,'Custo Contábil'!$D$7&gt;0),ROUND(K106*('Custo Contábil'!$D$19/'Custo Contábil'!$D$7)*W106,2),0)</f>
        <v>0</v>
      </c>
      <c r="Y106" s="407">
        <f t="shared" si="20"/>
        <v>0</v>
      </c>
    </row>
    <row r="107" spans="2:25" ht="15" customHeight="1" outlineLevel="1" x14ac:dyDescent="0.3">
      <c r="B107" s="153">
        <v>100</v>
      </c>
      <c r="C107" s="974" t="str">
        <f>IF(ISBLANK('IlumCusto (ORÇ)'!C107)," ",'IlumCusto (ORÇ)'!C107)</f>
        <v xml:space="preserve"> </v>
      </c>
      <c r="D107" s="975"/>
      <c r="E107" s="975"/>
      <c r="F107" s="975"/>
      <c r="G107" s="975"/>
      <c r="H107" s="560">
        <f>'IlumCusto (ORÇ)'!H107</f>
        <v>0</v>
      </c>
      <c r="I107" s="561">
        <f>'IlumCusto (ORÇ)'!I107</f>
        <v>0</v>
      </c>
      <c r="J107" s="553">
        <f>'IlumCusto (ORÇ)'!J107</f>
        <v>0</v>
      </c>
      <c r="K107" s="330">
        <f t="shared" si="14"/>
        <v>0</v>
      </c>
      <c r="L107" s="330">
        <f t="shared" si="15"/>
        <v>0</v>
      </c>
      <c r="M107" s="329"/>
      <c r="N107" s="329"/>
      <c r="O107" s="397"/>
      <c r="P107" s="153">
        <f t="shared" si="16"/>
        <v>100</v>
      </c>
      <c r="Q107" s="976" t="str">
        <f t="shared" si="17"/>
        <v xml:space="preserve"> </v>
      </c>
      <c r="R107" s="976"/>
      <c r="S107" s="976"/>
      <c r="T107" s="976"/>
      <c r="U107" s="977"/>
      <c r="V107" s="155">
        <f t="shared" si="18"/>
        <v>0</v>
      </c>
      <c r="W107" s="331">
        <f t="shared" si="19"/>
        <v>0</v>
      </c>
      <c r="X107" s="332">
        <f>IF(AND(K107&gt;0,'Custo Contábil'!$D$7&gt;0),ROUND(K107*('Custo Contábil'!$D$19/'Custo Contábil'!$D$7)*W107,2),0)</f>
        <v>0</v>
      </c>
      <c r="Y107" s="407">
        <f t="shared" si="20"/>
        <v>0</v>
      </c>
    </row>
    <row r="108" spans="2:25" ht="15" customHeight="1" outlineLevel="1" x14ac:dyDescent="0.3">
      <c r="B108" s="153">
        <v>101</v>
      </c>
      <c r="C108" s="974" t="str">
        <f>IF(ISBLANK('IlumCusto (ORÇ)'!C108)," ",'IlumCusto (ORÇ)'!C108)</f>
        <v xml:space="preserve"> </v>
      </c>
      <c r="D108" s="975"/>
      <c r="E108" s="975"/>
      <c r="F108" s="975"/>
      <c r="G108" s="975"/>
      <c r="H108" s="560">
        <f>'IlumCusto (ORÇ)'!H108</f>
        <v>0</v>
      </c>
      <c r="I108" s="561">
        <f>'IlumCusto (ORÇ)'!I108</f>
        <v>0</v>
      </c>
      <c r="J108" s="553">
        <f>'IlumCusto (ORÇ)'!J108</f>
        <v>0</v>
      </c>
      <c r="K108" s="330">
        <f t="shared" si="14"/>
        <v>0</v>
      </c>
      <c r="L108" s="330">
        <f t="shared" si="15"/>
        <v>0</v>
      </c>
      <c r="M108" s="329"/>
      <c r="N108" s="329"/>
      <c r="O108" s="397"/>
      <c r="P108" s="153">
        <f t="shared" si="16"/>
        <v>101</v>
      </c>
      <c r="Q108" s="976" t="str">
        <f t="shared" si="17"/>
        <v xml:space="preserve"> </v>
      </c>
      <c r="R108" s="976"/>
      <c r="S108" s="976"/>
      <c r="T108" s="976"/>
      <c r="U108" s="977"/>
      <c r="V108" s="155">
        <f t="shared" si="18"/>
        <v>0</v>
      </c>
      <c r="W108" s="331">
        <f t="shared" si="19"/>
        <v>0</v>
      </c>
      <c r="X108" s="332">
        <f>IF(AND(K108&gt;0,'Custo Contábil'!$D$7&gt;0),ROUND(K108*('Custo Contábil'!$D$19/'Custo Contábil'!$D$7)*W108,2),0)</f>
        <v>0</v>
      </c>
      <c r="Y108" s="407">
        <f t="shared" si="20"/>
        <v>0</v>
      </c>
    </row>
    <row r="109" spans="2:25" ht="15" customHeight="1" outlineLevel="1" x14ac:dyDescent="0.3">
      <c r="B109" s="153">
        <v>102</v>
      </c>
      <c r="C109" s="974" t="str">
        <f>IF(ISBLANK('IlumCusto (ORÇ)'!C109)," ",'IlumCusto (ORÇ)'!C109)</f>
        <v xml:space="preserve"> </v>
      </c>
      <c r="D109" s="975"/>
      <c r="E109" s="975"/>
      <c r="F109" s="975"/>
      <c r="G109" s="975"/>
      <c r="H109" s="560">
        <f>'IlumCusto (ORÇ)'!H109</f>
        <v>0</v>
      </c>
      <c r="I109" s="561">
        <f>'IlumCusto (ORÇ)'!I109</f>
        <v>0</v>
      </c>
      <c r="J109" s="553">
        <f>'IlumCusto (ORÇ)'!J109</f>
        <v>0</v>
      </c>
      <c r="K109" s="330">
        <f t="shared" si="14"/>
        <v>0</v>
      </c>
      <c r="L109" s="330">
        <f t="shared" si="15"/>
        <v>0</v>
      </c>
      <c r="M109" s="329"/>
      <c r="N109" s="329"/>
      <c r="O109" s="397"/>
      <c r="P109" s="153">
        <f t="shared" si="16"/>
        <v>102</v>
      </c>
      <c r="Q109" s="976" t="str">
        <f t="shared" si="17"/>
        <v xml:space="preserve"> </v>
      </c>
      <c r="R109" s="976"/>
      <c r="S109" s="976"/>
      <c r="T109" s="976"/>
      <c r="U109" s="977"/>
      <c r="V109" s="155">
        <f t="shared" si="18"/>
        <v>0</v>
      </c>
      <c r="W109" s="331">
        <f t="shared" si="19"/>
        <v>0</v>
      </c>
      <c r="X109" s="332">
        <f>IF(AND(K109&gt;0,'Custo Contábil'!$D$7&gt;0),ROUND(K109*('Custo Contábil'!$D$19/'Custo Contábil'!$D$7)*W109,2),0)</f>
        <v>0</v>
      </c>
      <c r="Y109" s="407">
        <f t="shared" si="20"/>
        <v>0</v>
      </c>
    </row>
    <row r="110" spans="2:25" ht="15" customHeight="1" outlineLevel="1" x14ac:dyDescent="0.3">
      <c r="B110" s="153">
        <v>103</v>
      </c>
      <c r="C110" s="974" t="str">
        <f>IF(ISBLANK('IlumCusto (ORÇ)'!C110)," ",'IlumCusto (ORÇ)'!C110)</f>
        <v xml:space="preserve"> </v>
      </c>
      <c r="D110" s="975"/>
      <c r="E110" s="975"/>
      <c r="F110" s="975"/>
      <c r="G110" s="975"/>
      <c r="H110" s="560">
        <f>'IlumCusto (ORÇ)'!H110</f>
        <v>0</v>
      </c>
      <c r="I110" s="561">
        <f>'IlumCusto (ORÇ)'!I110</f>
        <v>0</v>
      </c>
      <c r="J110" s="553">
        <f>'IlumCusto (ORÇ)'!J110</f>
        <v>0</v>
      </c>
      <c r="K110" s="330">
        <f t="shared" si="14"/>
        <v>0</v>
      </c>
      <c r="L110" s="330">
        <f t="shared" si="15"/>
        <v>0</v>
      </c>
      <c r="M110" s="329"/>
      <c r="N110" s="329"/>
      <c r="O110" s="397"/>
      <c r="P110" s="153">
        <f t="shared" si="16"/>
        <v>103</v>
      </c>
      <c r="Q110" s="976" t="str">
        <f t="shared" si="17"/>
        <v xml:space="preserve"> </v>
      </c>
      <c r="R110" s="976"/>
      <c r="S110" s="976"/>
      <c r="T110" s="976"/>
      <c r="U110" s="977"/>
      <c r="V110" s="155">
        <f t="shared" si="18"/>
        <v>0</v>
      </c>
      <c r="W110" s="331">
        <f t="shared" si="19"/>
        <v>0</v>
      </c>
      <c r="X110" s="332">
        <f>IF(AND(K110&gt;0,'Custo Contábil'!$D$7&gt;0),ROUND(K110*('Custo Contábil'!$D$19/'Custo Contábil'!$D$7)*W110,2),0)</f>
        <v>0</v>
      </c>
      <c r="Y110" s="407">
        <f t="shared" si="20"/>
        <v>0</v>
      </c>
    </row>
    <row r="111" spans="2:25" ht="15" customHeight="1" outlineLevel="1" x14ac:dyDescent="0.3">
      <c r="B111" s="153">
        <v>104</v>
      </c>
      <c r="C111" s="974" t="str">
        <f>IF(ISBLANK('IlumCusto (ORÇ)'!C111)," ",'IlumCusto (ORÇ)'!C111)</f>
        <v xml:space="preserve"> </v>
      </c>
      <c r="D111" s="975"/>
      <c r="E111" s="975"/>
      <c r="F111" s="975"/>
      <c r="G111" s="975"/>
      <c r="H111" s="560">
        <f>'IlumCusto (ORÇ)'!H111</f>
        <v>0</v>
      </c>
      <c r="I111" s="561">
        <f>'IlumCusto (ORÇ)'!I111</f>
        <v>0</v>
      </c>
      <c r="J111" s="553">
        <f>'IlumCusto (ORÇ)'!J111</f>
        <v>0</v>
      </c>
      <c r="K111" s="330">
        <f t="shared" si="14"/>
        <v>0</v>
      </c>
      <c r="L111" s="330">
        <f t="shared" si="15"/>
        <v>0</v>
      </c>
      <c r="M111" s="329"/>
      <c r="N111" s="329"/>
      <c r="O111" s="397"/>
      <c r="P111" s="153">
        <f t="shared" si="16"/>
        <v>104</v>
      </c>
      <c r="Q111" s="976" t="str">
        <f t="shared" si="17"/>
        <v xml:space="preserve"> </v>
      </c>
      <c r="R111" s="976"/>
      <c r="S111" s="976"/>
      <c r="T111" s="976"/>
      <c r="U111" s="977"/>
      <c r="V111" s="155">
        <f t="shared" si="18"/>
        <v>0</v>
      </c>
      <c r="W111" s="331">
        <f t="shared" si="19"/>
        <v>0</v>
      </c>
      <c r="X111" s="332">
        <f>IF(AND(K111&gt;0,'Custo Contábil'!$D$7&gt;0),ROUND(K111*('Custo Contábil'!$D$19/'Custo Contábil'!$D$7)*W111,2),0)</f>
        <v>0</v>
      </c>
      <c r="Y111" s="407">
        <f t="shared" si="20"/>
        <v>0</v>
      </c>
    </row>
    <row r="112" spans="2:25" ht="15" customHeight="1" outlineLevel="1" x14ac:dyDescent="0.3">
      <c r="B112" s="153">
        <v>105</v>
      </c>
      <c r="C112" s="974" t="str">
        <f>IF(ISBLANK('IlumCusto (ORÇ)'!C112)," ",'IlumCusto (ORÇ)'!C112)</f>
        <v xml:space="preserve"> </v>
      </c>
      <c r="D112" s="975"/>
      <c r="E112" s="975"/>
      <c r="F112" s="975"/>
      <c r="G112" s="975"/>
      <c r="H112" s="560">
        <f>'IlumCusto (ORÇ)'!H112</f>
        <v>0</v>
      </c>
      <c r="I112" s="561">
        <f>'IlumCusto (ORÇ)'!I112</f>
        <v>0</v>
      </c>
      <c r="J112" s="553">
        <f>'IlumCusto (ORÇ)'!J112</f>
        <v>0</v>
      </c>
      <c r="K112" s="330">
        <f t="shared" si="14"/>
        <v>0</v>
      </c>
      <c r="L112" s="330">
        <f t="shared" si="15"/>
        <v>0</v>
      </c>
      <c r="M112" s="329"/>
      <c r="N112" s="329"/>
      <c r="O112" s="397"/>
      <c r="P112" s="153">
        <f t="shared" si="16"/>
        <v>105</v>
      </c>
      <c r="Q112" s="976" t="str">
        <f t="shared" si="17"/>
        <v xml:space="preserve"> </v>
      </c>
      <c r="R112" s="976"/>
      <c r="S112" s="976"/>
      <c r="T112" s="976"/>
      <c r="U112" s="977"/>
      <c r="V112" s="155">
        <f t="shared" si="18"/>
        <v>0</v>
      </c>
      <c r="W112" s="331">
        <f t="shared" si="19"/>
        <v>0</v>
      </c>
      <c r="X112" s="332">
        <f>IF(AND(K112&gt;0,'Custo Contábil'!$D$7&gt;0),ROUND(K112*('Custo Contábil'!$D$19/'Custo Contábil'!$D$7)*W112,2),0)</f>
        <v>0</v>
      </c>
      <c r="Y112" s="407">
        <f t="shared" si="20"/>
        <v>0</v>
      </c>
    </row>
    <row r="113" spans="2:25" ht="15" customHeight="1" outlineLevel="1" x14ac:dyDescent="0.3">
      <c r="B113" s="153">
        <v>106</v>
      </c>
      <c r="C113" s="974" t="str">
        <f>IF(ISBLANK('IlumCusto (ORÇ)'!C113)," ",'IlumCusto (ORÇ)'!C113)</f>
        <v xml:space="preserve"> </v>
      </c>
      <c r="D113" s="975"/>
      <c r="E113" s="975"/>
      <c r="F113" s="975"/>
      <c r="G113" s="975"/>
      <c r="H113" s="560">
        <f>'IlumCusto (ORÇ)'!H113</f>
        <v>0</v>
      </c>
      <c r="I113" s="561">
        <f>'IlumCusto (ORÇ)'!I113</f>
        <v>0</v>
      </c>
      <c r="J113" s="553">
        <f>'IlumCusto (ORÇ)'!J113</f>
        <v>0</v>
      </c>
      <c r="K113" s="330">
        <f t="shared" si="14"/>
        <v>0</v>
      </c>
      <c r="L113" s="330">
        <f t="shared" si="15"/>
        <v>0</v>
      </c>
      <c r="M113" s="329"/>
      <c r="N113" s="329"/>
      <c r="O113" s="397"/>
      <c r="P113" s="153">
        <f t="shared" si="16"/>
        <v>106</v>
      </c>
      <c r="Q113" s="976" t="str">
        <f t="shared" si="17"/>
        <v xml:space="preserve"> </v>
      </c>
      <c r="R113" s="976"/>
      <c r="S113" s="976"/>
      <c r="T113" s="976"/>
      <c r="U113" s="977"/>
      <c r="V113" s="155">
        <f t="shared" si="18"/>
        <v>0</v>
      </c>
      <c r="W113" s="331">
        <f t="shared" si="19"/>
        <v>0</v>
      </c>
      <c r="X113" s="332">
        <f>IF(AND(K113&gt;0,'Custo Contábil'!$D$7&gt;0),ROUND(K113*('Custo Contábil'!$D$19/'Custo Contábil'!$D$7)*W113,2),0)</f>
        <v>0</v>
      </c>
      <c r="Y113" s="407">
        <f t="shared" si="20"/>
        <v>0</v>
      </c>
    </row>
    <row r="114" spans="2:25" ht="15" customHeight="1" outlineLevel="1" x14ac:dyDescent="0.3">
      <c r="B114" s="153">
        <v>107</v>
      </c>
      <c r="C114" s="974" t="str">
        <f>IF(ISBLANK('IlumCusto (ORÇ)'!C114)," ",'IlumCusto (ORÇ)'!C114)</f>
        <v xml:space="preserve"> </v>
      </c>
      <c r="D114" s="975"/>
      <c r="E114" s="975"/>
      <c r="F114" s="975"/>
      <c r="G114" s="975"/>
      <c r="H114" s="560">
        <f>'IlumCusto (ORÇ)'!H114</f>
        <v>0</v>
      </c>
      <c r="I114" s="561">
        <f>'IlumCusto (ORÇ)'!I114</f>
        <v>0</v>
      </c>
      <c r="J114" s="553">
        <f>'IlumCusto (ORÇ)'!J114</f>
        <v>0</v>
      </c>
      <c r="K114" s="330">
        <f t="shared" si="14"/>
        <v>0</v>
      </c>
      <c r="L114" s="330">
        <f t="shared" si="15"/>
        <v>0</v>
      </c>
      <c r="M114" s="329"/>
      <c r="N114" s="329"/>
      <c r="O114" s="397"/>
      <c r="P114" s="153">
        <f t="shared" si="16"/>
        <v>107</v>
      </c>
      <c r="Q114" s="976" t="str">
        <f t="shared" si="17"/>
        <v xml:space="preserve"> </v>
      </c>
      <c r="R114" s="976"/>
      <c r="S114" s="976"/>
      <c r="T114" s="976"/>
      <c r="U114" s="977"/>
      <c r="V114" s="155">
        <f t="shared" si="18"/>
        <v>0</v>
      </c>
      <c r="W114" s="331">
        <f t="shared" si="19"/>
        <v>0</v>
      </c>
      <c r="X114" s="332">
        <f>IF(AND(K114&gt;0,'Custo Contábil'!$D$7&gt;0),ROUND(K114*('Custo Contábil'!$D$19/'Custo Contábil'!$D$7)*W114,2),0)</f>
        <v>0</v>
      </c>
      <c r="Y114" s="407">
        <f t="shared" si="20"/>
        <v>0</v>
      </c>
    </row>
    <row r="115" spans="2:25" ht="15" customHeight="1" outlineLevel="1" x14ac:dyDescent="0.3">
      <c r="B115" s="153">
        <v>108</v>
      </c>
      <c r="C115" s="974" t="str">
        <f>IF(ISBLANK('IlumCusto (ORÇ)'!C115)," ",'IlumCusto (ORÇ)'!C115)</f>
        <v xml:space="preserve"> </v>
      </c>
      <c r="D115" s="975"/>
      <c r="E115" s="975"/>
      <c r="F115" s="975"/>
      <c r="G115" s="975"/>
      <c r="H115" s="560">
        <f>'IlumCusto (ORÇ)'!H115</f>
        <v>0</v>
      </c>
      <c r="I115" s="561">
        <f>'IlumCusto (ORÇ)'!I115</f>
        <v>0</v>
      </c>
      <c r="J115" s="553">
        <f>'IlumCusto (ORÇ)'!J115</f>
        <v>0</v>
      </c>
      <c r="K115" s="330">
        <f t="shared" si="14"/>
        <v>0</v>
      </c>
      <c r="L115" s="330">
        <f t="shared" si="15"/>
        <v>0</v>
      </c>
      <c r="M115" s="329"/>
      <c r="N115" s="329"/>
      <c r="O115" s="397"/>
      <c r="P115" s="153">
        <f t="shared" si="16"/>
        <v>108</v>
      </c>
      <c r="Q115" s="976" t="str">
        <f t="shared" si="17"/>
        <v xml:space="preserve"> </v>
      </c>
      <c r="R115" s="976"/>
      <c r="S115" s="976"/>
      <c r="T115" s="976"/>
      <c r="U115" s="977"/>
      <c r="V115" s="155">
        <f t="shared" si="18"/>
        <v>0</v>
      </c>
      <c r="W115" s="331">
        <f t="shared" si="19"/>
        <v>0</v>
      </c>
      <c r="X115" s="332">
        <f>IF(AND(K115&gt;0,'Custo Contábil'!$D$7&gt;0),ROUND(K115*('Custo Contábil'!$D$19/'Custo Contábil'!$D$7)*W115,2),0)</f>
        <v>0</v>
      </c>
      <c r="Y115" s="407">
        <f t="shared" si="20"/>
        <v>0</v>
      </c>
    </row>
    <row r="116" spans="2:25" ht="15" customHeight="1" outlineLevel="1" x14ac:dyDescent="0.3">
      <c r="B116" s="153">
        <v>109</v>
      </c>
      <c r="C116" s="974" t="str">
        <f>IF(ISBLANK('IlumCusto (ORÇ)'!C116)," ",'IlumCusto (ORÇ)'!C116)</f>
        <v xml:space="preserve"> </v>
      </c>
      <c r="D116" s="975"/>
      <c r="E116" s="975"/>
      <c r="F116" s="975"/>
      <c r="G116" s="975"/>
      <c r="H116" s="560">
        <f>'IlumCusto (ORÇ)'!H116</f>
        <v>0</v>
      </c>
      <c r="I116" s="561">
        <f>'IlumCusto (ORÇ)'!I116</f>
        <v>0</v>
      </c>
      <c r="J116" s="553">
        <f>'IlumCusto (ORÇ)'!J116</f>
        <v>0</v>
      </c>
      <c r="K116" s="330">
        <f t="shared" si="14"/>
        <v>0</v>
      </c>
      <c r="L116" s="330">
        <f t="shared" si="15"/>
        <v>0</v>
      </c>
      <c r="M116" s="329"/>
      <c r="N116" s="329"/>
      <c r="O116" s="397"/>
      <c r="P116" s="153">
        <f t="shared" si="16"/>
        <v>109</v>
      </c>
      <c r="Q116" s="976" t="str">
        <f t="shared" si="17"/>
        <v xml:space="preserve"> </v>
      </c>
      <c r="R116" s="976"/>
      <c r="S116" s="976"/>
      <c r="T116" s="976"/>
      <c r="U116" s="977"/>
      <c r="V116" s="155">
        <f t="shared" si="18"/>
        <v>0</v>
      </c>
      <c r="W116" s="331">
        <f t="shared" si="19"/>
        <v>0</v>
      </c>
      <c r="X116" s="332">
        <f>IF(AND(K116&gt;0,'Custo Contábil'!$D$7&gt;0),ROUND(K116*('Custo Contábil'!$D$19/'Custo Contábil'!$D$7)*W116,2),0)</f>
        <v>0</v>
      </c>
      <c r="Y116" s="407">
        <f t="shared" si="20"/>
        <v>0</v>
      </c>
    </row>
    <row r="117" spans="2:25" ht="15" customHeight="1" outlineLevel="1" x14ac:dyDescent="0.3">
      <c r="B117" s="153">
        <v>110</v>
      </c>
      <c r="C117" s="974" t="str">
        <f>IF(ISBLANK('IlumCusto (ORÇ)'!C117)," ",'IlumCusto (ORÇ)'!C117)</f>
        <v xml:space="preserve"> </v>
      </c>
      <c r="D117" s="975"/>
      <c r="E117" s="975"/>
      <c r="F117" s="975"/>
      <c r="G117" s="975"/>
      <c r="H117" s="560">
        <f>'IlumCusto (ORÇ)'!H117</f>
        <v>0</v>
      </c>
      <c r="I117" s="561">
        <f>'IlumCusto (ORÇ)'!I117</f>
        <v>0</v>
      </c>
      <c r="J117" s="553">
        <f>'IlumCusto (ORÇ)'!J117</f>
        <v>0</v>
      </c>
      <c r="K117" s="330">
        <f t="shared" si="14"/>
        <v>0</v>
      </c>
      <c r="L117" s="330">
        <f t="shared" si="15"/>
        <v>0</v>
      </c>
      <c r="M117" s="329"/>
      <c r="N117" s="329"/>
      <c r="O117" s="397"/>
      <c r="P117" s="153">
        <f t="shared" si="16"/>
        <v>110</v>
      </c>
      <c r="Q117" s="976" t="str">
        <f t="shared" si="17"/>
        <v xml:space="preserve"> </v>
      </c>
      <c r="R117" s="976"/>
      <c r="S117" s="976"/>
      <c r="T117" s="976"/>
      <c r="U117" s="977"/>
      <c r="V117" s="155">
        <f t="shared" si="18"/>
        <v>0</v>
      </c>
      <c r="W117" s="331">
        <f t="shared" si="19"/>
        <v>0</v>
      </c>
      <c r="X117" s="332">
        <f>IF(AND(K117&gt;0,'Custo Contábil'!$D$7&gt;0),ROUND(K117*('Custo Contábil'!$D$19/'Custo Contábil'!$D$7)*W117,2),0)</f>
        <v>0</v>
      </c>
      <c r="Y117" s="407">
        <f t="shared" si="20"/>
        <v>0</v>
      </c>
    </row>
    <row r="118" spans="2:25" ht="15" customHeight="1" outlineLevel="1" x14ac:dyDescent="0.3">
      <c r="B118" s="153">
        <v>111</v>
      </c>
      <c r="C118" s="974" t="str">
        <f>IF(ISBLANK('IlumCusto (ORÇ)'!C118)," ",'IlumCusto (ORÇ)'!C118)</f>
        <v xml:space="preserve"> </v>
      </c>
      <c r="D118" s="975"/>
      <c r="E118" s="975"/>
      <c r="F118" s="975"/>
      <c r="G118" s="975"/>
      <c r="H118" s="560">
        <f>'IlumCusto (ORÇ)'!H118</f>
        <v>0</v>
      </c>
      <c r="I118" s="561">
        <f>'IlumCusto (ORÇ)'!I118</f>
        <v>0</v>
      </c>
      <c r="J118" s="553">
        <f>'IlumCusto (ORÇ)'!J118</f>
        <v>0</v>
      </c>
      <c r="K118" s="330">
        <f t="shared" si="14"/>
        <v>0</v>
      </c>
      <c r="L118" s="330">
        <f t="shared" si="15"/>
        <v>0</v>
      </c>
      <c r="M118" s="329"/>
      <c r="N118" s="329"/>
      <c r="O118" s="397"/>
      <c r="P118" s="153">
        <f t="shared" si="16"/>
        <v>111</v>
      </c>
      <c r="Q118" s="976" t="str">
        <f t="shared" si="17"/>
        <v xml:space="preserve"> </v>
      </c>
      <c r="R118" s="976"/>
      <c r="S118" s="976"/>
      <c r="T118" s="976"/>
      <c r="U118" s="977"/>
      <c r="V118" s="155">
        <f t="shared" si="18"/>
        <v>0</v>
      </c>
      <c r="W118" s="331">
        <f t="shared" si="19"/>
        <v>0</v>
      </c>
      <c r="X118" s="332">
        <f>IF(AND(K118&gt;0,'Custo Contábil'!$D$7&gt;0),ROUND(K118*('Custo Contábil'!$D$19/'Custo Contábil'!$D$7)*W118,2),0)</f>
        <v>0</v>
      </c>
      <c r="Y118" s="407">
        <f t="shared" si="20"/>
        <v>0</v>
      </c>
    </row>
    <row r="119" spans="2:25" ht="15" customHeight="1" outlineLevel="1" x14ac:dyDescent="0.3">
      <c r="B119" s="153">
        <v>112</v>
      </c>
      <c r="C119" s="974" t="str">
        <f>IF(ISBLANK('IlumCusto (ORÇ)'!C119)," ",'IlumCusto (ORÇ)'!C119)</f>
        <v xml:space="preserve"> </v>
      </c>
      <c r="D119" s="975"/>
      <c r="E119" s="975"/>
      <c r="F119" s="975"/>
      <c r="G119" s="975"/>
      <c r="H119" s="560">
        <f>'IlumCusto (ORÇ)'!H119</f>
        <v>0</v>
      </c>
      <c r="I119" s="561">
        <f>'IlumCusto (ORÇ)'!I119</f>
        <v>0</v>
      </c>
      <c r="J119" s="553">
        <f>'IlumCusto (ORÇ)'!J119</f>
        <v>0</v>
      </c>
      <c r="K119" s="330">
        <f t="shared" si="14"/>
        <v>0</v>
      </c>
      <c r="L119" s="330">
        <f t="shared" si="15"/>
        <v>0</v>
      </c>
      <c r="M119" s="329"/>
      <c r="N119" s="329"/>
      <c r="O119" s="397"/>
      <c r="P119" s="153">
        <f t="shared" si="16"/>
        <v>112</v>
      </c>
      <c r="Q119" s="976" t="str">
        <f t="shared" si="17"/>
        <v xml:space="preserve"> </v>
      </c>
      <c r="R119" s="976"/>
      <c r="S119" s="976"/>
      <c r="T119" s="976"/>
      <c r="U119" s="977"/>
      <c r="V119" s="155">
        <f t="shared" si="18"/>
        <v>0</v>
      </c>
      <c r="W119" s="331">
        <f t="shared" si="19"/>
        <v>0</v>
      </c>
      <c r="X119" s="332">
        <f>IF(AND(K119&gt;0,'Custo Contábil'!$D$7&gt;0),ROUND(K119*('Custo Contábil'!$D$19/'Custo Contábil'!$D$7)*W119,2),0)</f>
        <v>0</v>
      </c>
      <c r="Y119" s="407">
        <f t="shared" si="20"/>
        <v>0</v>
      </c>
    </row>
    <row r="120" spans="2:25" ht="15" customHeight="1" outlineLevel="1" x14ac:dyDescent="0.3">
      <c r="B120" s="153">
        <v>113</v>
      </c>
      <c r="C120" s="974" t="str">
        <f>IF(ISBLANK('IlumCusto (ORÇ)'!C120)," ",'IlumCusto (ORÇ)'!C120)</f>
        <v xml:space="preserve"> </v>
      </c>
      <c r="D120" s="975"/>
      <c r="E120" s="975"/>
      <c r="F120" s="975"/>
      <c r="G120" s="975"/>
      <c r="H120" s="560">
        <f>'IlumCusto (ORÇ)'!H120</f>
        <v>0</v>
      </c>
      <c r="I120" s="561">
        <f>'IlumCusto (ORÇ)'!I120</f>
        <v>0</v>
      </c>
      <c r="J120" s="553">
        <f>'IlumCusto (ORÇ)'!J120</f>
        <v>0</v>
      </c>
      <c r="K120" s="330">
        <f t="shared" si="14"/>
        <v>0</v>
      </c>
      <c r="L120" s="330">
        <f t="shared" si="15"/>
        <v>0</v>
      </c>
      <c r="M120" s="329"/>
      <c r="N120" s="329"/>
      <c r="O120" s="397"/>
      <c r="P120" s="153">
        <f t="shared" si="16"/>
        <v>113</v>
      </c>
      <c r="Q120" s="976" t="str">
        <f t="shared" si="17"/>
        <v xml:space="preserve"> </v>
      </c>
      <c r="R120" s="976"/>
      <c r="S120" s="976"/>
      <c r="T120" s="976"/>
      <c r="U120" s="977"/>
      <c r="V120" s="155">
        <f t="shared" si="18"/>
        <v>0</v>
      </c>
      <c r="W120" s="331">
        <f t="shared" si="19"/>
        <v>0</v>
      </c>
      <c r="X120" s="332">
        <f>IF(AND(K120&gt;0,'Custo Contábil'!$D$7&gt;0),ROUND(K120*('Custo Contábil'!$D$19/'Custo Contábil'!$D$7)*W120,2),0)</f>
        <v>0</v>
      </c>
      <c r="Y120" s="407">
        <f t="shared" si="20"/>
        <v>0</v>
      </c>
    </row>
    <row r="121" spans="2:25" ht="15" customHeight="1" outlineLevel="1" x14ac:dyDescent="0.3">
      <c r="B121" s="153">
        <v>114</v>
      </c>
      <c r="C121" s="974" t="str">
        <f>IF(ISBLANK('IlumCusto (ORÇ)'!C121)," ",'IlumCusto (ORÇ)'!C121)</f>
        <v xml:space="preserve"> </v>
      </c>
      <c r="D121" s="975"/>
      <c r="E121" s="975"/>
      <c r="F121" s="975"/>
      <c r="G121" s="975"/>
      <c r="H121" s="560">
        <f>'IlumCusto (ORÇ)'!H121</f>
        <v>0</v>
      </c>
      <c r="I121" s="561">
        <f>'IlumCusto (ORÇ)'!I121</f>
        <v>0</v>
      </c>
      <c r="J121" s="553">
        <f>'IlumCusto (ORÇ)'!J121</f>
        <v>0</v>
      </c>
      <c r="K121" s="330">
        <f t="shared" si="14"/>
        <v>0</v>
      </c>
      <c r="L121" s="330">
        <f t="shared" si="15"/>
        <v>0</v>
      </c>
      <c r="M121" s="329"/>
      <c r="N121" s="329"/>
      <c r="O121" s="397"/>
      <c r="P121" s="153">
        <f t="shared" si="16"/>
        <v>114</v>
      </c>
      <c r="Q121" s="976" t="str">
        <f t="shared" si="17"/>
        <v xml:space="preserve"> </v>
      </c>
      <c r="R121" s="976"/>
      <c r="S121" s="976"/>
      <c r="T121" s="976"/>
      <c r="U121" s="977"/>
      <c r="V121" s="155">
        <f t="shared" si="18"/>
        <v>0</v>
      </c>
      <c r="W121" s="331">
        <f t="shared" si="19"/>
        <v>0</v>
      </c>
      <c r="X121" s="332">
        <f>IF(AND(K121&gt;0,'Custo Contábil'!$D$7&gt;0),ROUND(K121*('Custo Contábil'!$D$19/'Custo Contábil'!$D$7)*W121,2),0)</f>
        <v>0</v>
      </c>
      <c r="Y121" s="407">
        <f t="shared" si="20"/>
        <v>0</v>
      </c>
    </row>
    <row r="122" spans="2:25" ht="15" customHeight="1" outlineLevel="1" x14ac:dyDescent="0.3">
      <c r="B122" s="153">
        <v>115</v>
      </c>
      <c r="C122" s="974" t="str">
        <f>IF(ISBLANK('IlumCusto (ORÇ)'!C122)," ",'IlumCusto (ORÇ)'!C122)</f>
        <v xml:space="preserve"> </v>
      </c>
      <c r="D122" s="975"/>
      <c r="E122" s="975"/>
      <c r="F122" s="975"/>
      <c r="G122" s="975"/>
      <c r="H122" s="560">
        <f>'IlumCusto (ORÇ)'!H122</f>
        <v>0</v>
      </c>
      <c r="I122" s="561">
        <f>'IlumCusto (ORÇ)'!I122</f>
        <v>0</v>
      </c>
      <c r="J122" s="553">
        <f>'IlumCusto (ORÇ)'!J122</f>
        <v>0</v>
      </c>
      <c r="K122" s="330">
        <f t="shared" si="14"/>
        <v>0</v>
      </c>
      <c r="L122" s="330">
        <f t="shared" si="15"/>
        <v>0</v>
      </c>
      <c r="M122" s="329"/>
      <c r="N122" s="329"/>
      <c r="O122" s="397"/>
      <c r="P122" s="153">
        <f t="shared" si="16"/>
        <v>115</v>
      </c>
      <c r="Q122" s="976" t="str">
        <f t="shared" si="17"/>
        <v xml:space="preserve"> </v>
      </c>
      <c r="R122" s="976"/>
      <c r="S122" s="976"/>
      <c r="T122" s="976"/>
      <c r="U122" s="977"/>
      <c r="V122" s="155">
        <f t="shared" si="18"/>
        <v>0</v>
      </c>
      <c r="W122" s="331">
        <f t="shared" si="19"/>
        <v>0</v>
      </c>
      <c r="X122" s="332">
        <f>IF(AND(K122&gt;0,'Custo Contábil'!$D$7&gt;0),ROUND(K122*('Custo Contábil'!$D$19/'Custo Contábil'!$D$7)*W122,2),0)</f>
        <v>0</v>
      </c>
      <c r="Y122" s="407">
        <f t="shared" si="20"/>
        <v>0</v>
      </c>
    </row>
    <row r="123" spans="2:25" ht="15" customHeight="1" outlineLevel="1" x14ac:dyDescent="0.3">
      <c r="B123" s="153">
        <v>116</v>
      </c>
      <c r="C123" s="974" t="str">
        <f>IF(ISBLANK('IlumCusto (ORÇ)'!C123)," ",'IlumCusto (ORÇ)'!C123)</f>
        <v xml:space="preserve"> </v>
      </c>
      <c r="D123" s="975"/>
      <c r="E123" s="975"/>
      <c r="F123" s="975"/>
      <c r="G123" s="975"/>
      <c r="H123" s="560">
        <f>'IlumCusto (ORÇ)'!H123</f>
        <v>0</v>
      </c>
      <c r="I123" s="561">
        <f>'IlumCusto (ORÇ)'!I123</f>
        <v>0</v>
      </c>
      <c r="J123" s="553">
        <f>'IlumCusto (ORÇ)'!J123</f>
        <v>0</v>
      </c>
      <c r="K123" s="330">
        <f t="shared" si="14"/>
        <v>0</v>
      </c>
      <c r="L123" s="330">
        <f t="shared" si="15"/>
        <v>0</v>
      </c>
      <c r="M123" s="329"/>
      <c r="N123" s="329"/>
      <c r="O123" s="397"/>
      <c r="P123" s="153">
        <f t="shared" si="16"/>
        <v>116</v>
      </c>
      <c r="Q123" s="976" t="str">
        <f t="shared" si="17"/>
        <v xml:space="preserve"> </v>
      </c>
      <c r="R123" s="976"/>
      <c r="S123" s="976"/>
      <c r="T123" s="976"/>
      <c r="U123" s="977"/>
      <c r="V123" s="155">
        <f t="shared" si="18"/>
        <v>0</v>
      </c>
      <c r="W123" s="331">
        <f t="shared" si="19"/>
        <v>0</v>
      </c>
      <c r="X123" s="332">
        <f>IF(AND(K123&gt;0,'Custo Contábil'!$D$7&gt;0),ROUND(K123*('Custo Contábil'!$D$19/'Custo Contábil'!$D$7)*W123,2),0)</f>
        <v>0</v>
      </c>
      <c r="Y123" s="407">
        <f t="shared" si="20"/>
        <v>0</v>
      </c>
    </row>
    <row r="124" spans="2:25" ht="15" customHeight="1" outlineLevel="1" x14ac:dyDescent="0.3">
      <c r="B124" s="153">
        <v>117</v>
      </c>
      <c r="C124" s="974" t="str">
        <f>IF(ISBLANK('IlumCusto (ORÇ)'!C124)," ",'IlumCusto (ORÇ)'!C124)</f>
        <v xml:space="preserve"> </v>
      </c>
      <c r="D124" s="975"/>
      <c r="E124" s="975"/>
      <c r="F124" s="975"/>
      <c r="G124" s="975"/>
      <c r="H124" s="560">
        <f>'IlumCusto (ORÇ)'!H124</f>
        <v>0</v>
      </c>
      <c r="I124" s="561">
        <f>'IlumCusto (ORÇ)'!I124</f>
        <v>0</v>
      </c>
      <c r="J124" s="553">
        <f>'IlumCusto (ORÇ)'!J124</f>
        <v>0</v>
      </c>
      <c r="K124" s="330">
        <f t="shared" si="14"/>
        <v>0</v>
      </c>
      <c r="L124" s="330">
        <f t="shared" si="15"/>
        <v>0</v>
      </c>
      <c r="M124" s="329"/>
      <c r="N124" s="329"/>
      <c r="O124" s="397"/>
      <c r="P124" s="153">
        <f t="shared" si="16"/>
        <v>117</v>
      </c>
      <c r="Q124" s="976" t="str">
        <f t="shared" si="17"/>
        <v xml:space="preserve"> </v>
      </c>
      <c r="R124" s="976"/>
      <c r="S124" s="976"/>
      <c r="T124" s="976"/>
      <c r="U124" s="977"/>
      <c r="V124" s="155">
        <f t="shared" si="18"/>
        <v>0</v>
      </c>
      <c r="W124" s="331">
        <f t="shared" si="19"/>
        <v>0</v>
      </c>
      <c r="X124" s="332">
        <f>IF(AND(K124&gt;0,'Custo Contábil'!$D$7&gt;0),ROUND(K124*('Custo Contábil'!$D$19/'Custo Contábil'!$D$7)*W124,2),0)</f>
        <v>0</v>
      </c>
      <c r="Y124" s="407">
        <f t="shared" si="20"/>
        <v>0</v>
      </c>
    </row>
    <row r="125" spans="2:25" ht="15" customHeight="1" outlineLevel="1" x14ac:dyDescent="0.3">
      <c r="B125" s="153">
        <v>118</v>
      </c>
      <c r="C125" s="974" t="str">
        <f>IF(ISBLANK('IlumCusto (ORÇ)'!C125)," ",'IlumCusto (ORÇ)'!C125)</f>
        <v xml:space="preserve"> </v>
      </c>
      <c r="D125" s="975"/>
      <c r="E125" s="975"/>
      <c r="F125" s="975"/>
      <c r="G125" s="975"/>
      <c r="H125" s="560">
        <f>'IlumCusto (ORÇ)'!H125</f>
        <v>0</v>
      </c>
      <c r="I125" s="561">
        <f>'IlumCusto (ORÇ)'!I125</f>
        <v>0</v>
      </c>
      <c r="J125" s="553">
        <f>'IlumCusto (ORÇ)'!J125</f>
        <v>0</v>
      </c>
      <c r="K125" s="330">
        <f t="shared" si="14"/>
        <v>0</v>
      </c>
      <c r="L125" s="330">
        <f t="shared" si="15"/>
        <v>0</v>
      </c>
      <c r="M125" s="329"/>
      <c r="N125" s="329"/>
      <c r="O125" s="397"/>
      <c r="P125" s="153">
        <f t="shared" si="16"/>
        <v>118</v>
      </c>
      <c r="Q125" s="976" t="str">
        <f t="shared" si="17"/>
        <v xml:space="preserve"> </v>
      </c>
      <c r="R125" s="976"/>
      <c r="S125" s="976"/>
      <c r="T125" s="976"/>
      <c r="U125" s="977"/>
      <c r="V125" s="155">
        <f t="shared" si="18"/>
        <v>0</v>
      </c>
      <c r="W125" s="331">
        <f t="shared" si="19"/>
        <v>0</v>
      </c>
      <c r="X125" s="332">
        <f>IF(AND(K125&gt;0,'Custo Contábil'!$D$7&gt;0),ROUND(K125*('Custo Contábil'!$D$19/'Custo Contábil'!$D$7)*W125,2),0)</f>
        <v>0</v>
      </c>
      <c r="Y125" s="407">
        <f t="shared" si="20"/>
        <v>0</v>
      </c>
    </row>
    <row r="126" spans="2:25" ht="15" customHeight="1" outlineLevel="1" x14ac:dyDescent="0.3">
      <c r="B126" s="153">
        <v>119</v>
      </c>
      <c r="C126" s="974" t="str">
        <f>IF(ISBLANK('IlumCusto (ORÇ)'!C126)," ",'IlumCusto (ORÇ)'!C126)</f>
        <v xml:space="preserve"> </v>
      </c>
      <c r="D126" s="975"/>
      <c r="E126" s="975"/>
      <c r="F126" s="975"/>
      <c r="G126" s="975"/>
      <c r="H126" s="560">
        <f>'IlumCusto (ORÇ)'!H126</f>
        <v>0</v>
      </c>
      <c r="I126" s="561">
        <f>'IlumCusto (ORÇ)'!I126</f>
        <v>0</v>
      </c>
      <c r="J126" s="553">
        <f>'IlumCusto (ORÇ)'!J126</f>
        <v>0</v>
      </c>
      <c r="K126" s="330">
        <f t="shared" si="14"/>
        <v>0</v>
      </c>
      <c r="L126" s="330">
        <f t="shared" si="15"/>
        <v>0</v>
      </c>
      <c r="M126" s="329"/>
      <c r="N126" s="329"/>
      <c r="O126" s="397"/>
      <c r="P126" s="153">
        <f t="shared" si="16"/>
        <v>119</v>
      </c>
      <c r="Q126" s="976" t="str">
        <f t="shared" si="17"/>
        <v xml:space="preserve"> </v>
      </c>
      <c r="R126" s="976"/>
      <c r="S126" s="976"/>
      <c r="T126" s="976"/>
      <c r="U126" s="977"/>
      <c r="V126" s="155">
        <f t="shared" si="18"/>
        <v>0</v>
      </c>
      <c r="W126" s="331">
        <f t="shared" si="19"/>
        <v>0</v>
      </c>
      <c r="X126" s="332">
        <f>IF(AND(K126&gt;0,'Custo Contábil'!$D$7&gt;0),ROUND(K126*('Custo Contábil'!$D$19/'Custo Contábil'!$D$7)*W126,2),0)</f>
        <v>0</v>
      </c>
      <c r="Y126" s="407">
        <f t="shared" si="20"/>
        <v>0</v>
      </c>
    </row>
    <row r="127" spans="2:25" ht="15" customHeight="1" outlineLevel="1" x14ac:dyDescent="0.3">
      <c r="B127" s="153">
        <v>120</v>
      </c>
      <c r="C127" s="974" t="str">
        <f>IF(ISBLANK('IlumCusto (ORÇ)'!C127)," ",'IlumCusto (ORÇ)'!C127)</f>
        <v xml:space="preserve"> </v>
      </c>
      <c r="D127" s="975"/>
      <c r="E127" s="975"/>
      <c r="F127" s="975"/>
      <c r="G127" s="975"/>
      <c r="H127" s="560">
        <f>'IlumCusto (ORÇ)'!H127</f>
        <v>0</v>
      </c>
      <c r="I127" s="561">
        <f>'IlumCusto (ORÇ)'!I127</f>
        <v>0</v>
      </c>
      <c r="J127" s="553">
        <f>'IlumCusto (ORÇ)'!J127</f>
        <v>0</v>
      </c>
      <c r="K127" s="330">
        <f t="shared" si="14"/>
        <v>0</v>
      </c>
      <c r="L127" s="330">
        <f t="shared" si="15"/>
        <v>0</v>
      </c>
      <c r="M127" s="329"/>
      <c r="N127" s="329"/>
      <c r="O127" s="397"/>
      <c r="P127" s="153">
        <f t="shared" si="16"/>
        <v>120</v>
      </c>
      <c r="Q127" s="976" t="str">
        <f t="shared" si="17"/>
        <v xml:space="preserve"> </v>
      </c>
      <c r="R127" s="976"/>
      <c r="S127" s="976"/>
      <c r="T127" s="976"/>
      <c r="U127" s="977"/>
      <c r="V127" s="155">
        <f t="shared" si="18"/>
        <v>0</v>
      </c>
      <c r="W127" s="331">
        <f t="shared" si="19"/>
        <v>0</v>
      </c>
      <c r="X127" s="332">
        <f>IF(AND(K127&gt;0,'Custo Contábil'!$D$7&gt;0),ROUND(K127*('Custo Contábil'!$D$19/'Custo Contábil'!$D$7)*W127,2),0)</f>
        <v>0</v>
      </c>
      <c r="Y127" s="407">
        <f t="shared" si="20"/>
        <v>0</v>
      </c>
    </row>
    <row r="128" spans="2:25" ht="15" customHeight="1" outlineLevel="1" x14ac:dyDescent="0.3">
      <c r="B128" s="153">
        <v>121</v>
      </c>
      <c r="C128" s="974" t="str">
        <f>IF(ISBLANK('IlumCusto (ORÇ)'!C128)," ",'IlumCusto (ORÇ)'!C128)</f>
        <v xml:space="preserve"> </v>
      </c>
      <c r="D128" s="975"/>
      <c r="E128" s="975"/>
      <c r="F128" s="975"/>
      <c r="G128" s="975"/>
      <c r="H128" s="560">
        <f>'IlumCusto (ORÇ)'!H128</f>
        <v>0</v>
      </c>
      <c r="I128" s="561">
        <f>'IlumCusto (ORÇ)'!I128</f>
        <v>0</v>
      </c>
      <c r="J128" s="553">
        <f>'IlumCusto (ORÇ)'!J128</f>
        <v>0</v>
      </c>
      <c r="K128" s="330">
        <f t="shared" si="14"/>
        <v>0</v>
      </c>
      <c r="L128" s="330">
        <f t="shared" si="15"/>
        <v>0</v>
      </c>
      <c r="M128" s="329"/>
      <c r="N128" s="329"/>
      <c r="O128" s="397"/>
      <c r="P128" s="153">
        <f t="shared" si="16"/>
        <v>121</v>
      </c>
      <c r="Q128" s="976" t="str">
        <f t="shared" si="17"/>
        <v xml:space="preserve"> </v>
      </c>
      <c r="R128" s="976"/>
      <c r="S128" s="976"/>
      <c r="T128" s="976"/>
      <c r="U128" s="977"/>
      <c r="V128" s="155">
        <f t="shared" si="18"/>
        <v>0</v>
      </c>
      <c r="W128" s="331">
        <f t="shared" si="19"/>
        <v>0</v>
      </c>
      <c r="X128" s="332">
        <f>IF(AND(K128&gt;0,'Custo Contábil'!$D$7&gt;0),ROUND(K128*('Custo Contábil'!$D$19/'Custo Contábil'!$D$7)*W128,2),0)</f>
        <v>0</v>
      </c>
      <c r="Y128" s="407">
        <f t="shared" si="20"/>
        <v>0</v>
      </c>
    </row>
    <row r="129" spans="2:25" ht="15" customHeight="1" outlineLevel="1" x14ac:dyDescent="0.3">
      <c r="B129" s="153">
        <v>122</v>
      </c>
      <c r="C129" s="974" t="str">
        <f>IF(ISBLANK('IlumCusto (ORÇ)'!C129)," ",'IlumCusto (ORÇ)'!C129)</f>
        <v xml:space="preserve"> </v>
      </c>
      <c r="D129" s="975"/>
      <c r="E129" s="975"/>
      <c r="F129" s="975"/>
      <c r="G129" s="975"/>
      <c r="H129" s="560">
        <f>'IlumCusto (ORÇ)'!H129</f>
        <v>0</v>
      </c>
      <c r="I129" s="561">
        <f>'IlumCusto (ORÇ)'!I129</f>
        <v>0</v>
      </c>
      <c r="J129" s="553">
        <f>'IlumCusto (ORÇ)'!J129</f>
        <v>0</v>
      </c>
      <c r="K129" s="330">
        <f t="shared" si="14"/>
        <v>0</v>
      </c>
      <c r="L129" s="330">
        <f t="shared" si="15"/>
        <v>0</v>
      </c>
      <c r="M129" s="329"/>
      <c r="N129" s="329"/>
      <c r="O129" s="397"/>
      <c r="P129" s="153">
        <f t="shared" si="16"/>
        <v>122</v>
      </c>
      <c r="Q129" s="976" t="str">
        <f t="shared" si="17"/>
        <v xml:space="preserve"> </v>
      </c>
      <c r="R129" s="976"/>
      <c r="S129" s="976"/>
      <c r="T129" s="976"/>
      <c r="U129" s="977"/>
      <c r="V129" s="155">
        <f t="shared" si="18"/>
        <v>0</v>
      </c>
      <c r="W129" s="331">
        <f t="shared" si="19"/>
        <v>0</v>
      </c>
      <c r="X129" s="332">
        <f>IF(AND(K129&gt;0,'Custo Contábil'!$D$7&gt;0),ROUND(K129*('Custo Contábil'!$D$19/'Custo Contábil'!$D$7)*W129,2),0)</f>
        <v>0</v>
      </c>
      <c r="Y129" s="407">
        <f t="shared" si="20"/>
        <v>0</v>
      </c>
    </row>
    <row r="130" spans="2:25" ht="15" customHeight="1" outlineLevel="1" x14ac:dyDescent="0.3">
      <c r="B130" s="153">
        <v>123</v>
      </c>
      <c r="C130" s="974" t="str">
        <f>IF(ISBLANK('IlumCusto (ORÇ)'!C130)," ",'IlumCusto (ORÇ)'!C130)</f>
        <v xml:space="preserve"> </v>
      </c>
      <c r="D130" s="975"/>
      <c r="E130" s="975"/>
      <c r="F130" s="975"/>
      <c r="G130" s="975"/>
      <c r="H130" s="560">
        <f>'IlumCusto (ORÇ)'!H130</f>
        <v>0</v>
      </c>
      <c r="I130" s="561">
        <f>'IlumCusto (ORÇ)'!I130</f>
        <v>0</v>
      </c>
      <c r="J130" s="553">
        <f>'IlumCusto (ORÇ)'!J130</f>
        <v>0</v>
      </c>
      <c r="K130" s="330">
        <f t="shared" si="14"/>
        <v>0</v>
      </c>
      <c r="L130" s="330">
        <f t="shared" si="15"/>
        <v>0</v>
      </c>
      <c r="M130" s="329"/>
      <c r="N130" s="329"/>
      <c r="O130" s="397"/>
      <c r="P130" s="153">
        <f t="shared" si="16"/>
        <v>123</v>
      </c>
      <c r="Q130" s="976" t="str">
        <f t="shared" si="17"/>
        <v xml:space="preserve"> </v>
      </c>
      <c r="R130" s="976"/>
      <c r="S130" s="976"/>
      <c r="T130" s="976"/>
      <c r="U130" s="977"/>
      <c r="V130" s="155">
        <f t="shared" si="18"/>
        <v>0</v>
      </c>
      <c r="W130" s="331">
        <f t="shared" si="19"/>
        <v>0</v>
      </c>
      <c r="X130" s="332">
        <f>IF(AND(K130&gt;0,'Custo Contábil'!$D$7&gt;0),ROUND(K130*('Custo Contábil'!$D$19/'Custo Contábil'!$D$7)*W130,2),0)</f>
        <v>0</v>
      </c>
      <c r="Y130" s="407">
        <f t="shared" si="20"/>
        <v>0</v>
      </c>
    </row>
    <row r="131" spans="2:25" ht="15" customHeight="1" outlineLevel="1" x14ac:dyDescent="0.3">
      <c r="B131" s="153">
        <v>124</v>
      </c>
      <c r="C131" s="974" t="str">
        <f>IF(ISBLANK('IlumCusto (ORÇ)'!C131)," ",'IlumCusto (ORÇ)'!C131)</f>
        <v xml:space="preserve"> </v>
      </c>
      <c r="D131" s="975"/>
      <c r="E131" s="975"/>
      <c r="F131" s="975"/>
      <c r="G131" s="975"/>
      <c r="H131" s="560">
        <f>'IlumCusto (ORÇ)'!H131</f>
        <v>0</v>
      </c>
      <c r="I131" s="561">
        <f>'IlumCusto (ORÇ)'!I131</f>
        <v>0</v>
      </c>
      <c r="J131" s="553">
        <f>'IlumCusto (ORÇ)'!J131</f>
        <v>0</v>
      </c>
      <c r="K131" s="330">
        <f t="shared" si="14"/>
        <v>0</v>
      </c>
      <c r="L131" s="330">
        <f t="shared" si="15"/>
        <v>0</v>
      </c>
      <c r="M131" s="329"/>
      <c r="N131" s="329"/>
      <c r="O131" s="397"/>
      <c r="P131" s="153">
        <f t="shared" si="16"/>
        <v>124</v>
      </c>
      <c r="Q131" s="976" t="str">
        <f t="shared" si="17"/>
        <v xml:space="preserve"> </v>
      </c>
      <c r="R131" s="976"/>
      <c r="S131" s="976"/>
      <c r="T131" s="976"/>
      <c r="U131" s="977"/>
      <c r="V131" s="155">
        <f t="shared" si="18"/>
        <v>0</v>
      </c>
      <c r="W131" s="331">
        <f t="shared" si="19"/>
        <v>0</v>
      </c>
      <c r="X131" s="332">
        <f>IF(AND(K131&gt;0,'Custo Contábil'!$D$7&gt;0),ROUND(K131*('Custo Contábil'!$D$19/'Custo Contábil'!$D$7)*W131,2),0)</f>
        <v>0</v>
      </c>
      <c r="Y131" s="407">
        <f t="shared" si="20"/>
        <v>0</v>
      </c>
    </row>
    <row r="132" spans="2:25" ht="15" customHeight="1" outlineLevel="1" x14ac:dyDescent="0.3">
      <c r="B132" s="153">
        <v>125</v>
      </c>
      <c r="C132" s="974" t="str">
        <f>IF(ISBLANK('IlumCusto (ORÇ)'!C132)," ",'IlumCusto (ORÇ)'!C132)</f>
        <v xml:space="preserve"> </v>
      </c>
      <c r="D132" s="975"/>
      <c r="E132" s="975"/>
      <c r="F132" s="975"/>
      <c r="G132" s="975"/>
      <c r="H132" s="560">
        <f>'IlumCusto (ORÇ)'!H132</f>
        <v>0</v>
      </c>
      <c r="I132" s="561">
        <f>'IlumCusto (ORÇ)'!I132</f>
        <v>0</v>
      </c>
      <c r="J132" s="553">
        <f>'IlumCusto (ORÇ)'!J132</f>
        <v>0</v>
      </c>
      <c r="K132" s="330">
        <f t="shared" si="14"/>
        <v>0</v>
      </c>
      <c r="L132" s="330">
        <f t="shared" si="15"/>
        <v>0</v>
      </c>
      <c r="M132" s="329"/>
      <c r="N132" s="329"/>
      <c r="O132" s="397"/>
      <c r="P132" s="153">
        <f t="shared" si="16"/>
        <v>125</v>
      </c>
      <c r="Q132" s="976" t="str">
        <f t="shared" si="17"/>
        <v xml:space="preserve"> </v>
      </c>
      <c r="R132" s="976"/>
      <c r="S132" s="976"/>
      <c r="T132" s="976"/>
      <c r="U132" s="977"/>
      <c r="V132" s="155">
        <f t="shared" si="18"/>
        <v>0</v>
      </c>
      <c r="W132" s="331">
        <f t="shared" si="19"/>
        <v>0</v>
      </c>
      <c r="X132" s="332">
        <f>IF(AND(K132&gt;0,'Custo Contábil'!$D$7&gt;0),ROUND(K132*('Custo Contábil'!$D$19/'Custo Contábil'!$D$7)*W132,2),0)</f>
        <v>0</v>
      </c>
      <c r="Y132" s="407">
        <f t="shared" si="20"/>
        <v>0</v>
      </c>
    </row>
    <row r="133" spans="2:25" ht="15" customHeight="1" outlineLevel="1" x14ac:dyDescent="0.3">
      <c r="B133" s="153">
        <v>126</v>
      </c>
      <c r="C133" s="974" t="str">
        <f>IF(ISBLANK('IlumCusto (ORÇ)'!C133)," ",'IlumCusto (ORÇ)'!C133)</f>
        <v xml:space="preserve"> </v>
      </c>
      <c r="D133" s="975"/>
      <c r="E133" s="975"/>
      <c r="F133" s="975"/>
      <c r="G133" s="975"/>
      <c r="H133" s="560">
        <f>'IlumCusto (ORÇ)'!H133</f>
        <v>0</v>
      </c>
      <c r="I133" s="561">
        <f>'IlumCusto (ORÇ)'!I133</f>
        <v>0</v>
      </c>
      <c r="J133" s="553">
        <f>'IlumCusto (ORÇ)'!J133</f>
        <v>0</v>
      </c>
      <c r="K133" s="330">
        <f t="shared" si="14"/>
        <v>0</v>
      </c>
      <c r="L133" s="330">
        <f t="shared" si="15"/>
        <v>0</v>
      </c>
      <c r="M133" s="329"/>
      <c r="N133" s="329"/>
      <c r="O133" s="397"/>
      <c r="P133" s="153">
        <f t="shared" si="16"/>
        <v>126</v>
      </c>
      <c r="Q133" s="976" t="str">
        <f t="shared" si="17"/>
        <v xml:space="preserve"> </v>
      </c>
      <c r="R133" s="976"/>
      <c r="S133" s="976"/>
      <c r="T133" s="976"/>
      <c r="U133" s="977"/>
      <c r="V133" s="155">
        <f t="shared" si="18"/>
        <v>0</v>
      </c>
      <c r="W133" s="331">
        <f t="shared" si="19"/>
        <v>0</v>
      </c>
      <c r="X133" s="332">
        <f>IF(AND(K133&gt;0,'Custo Contábil'!$D$7&gt;0),ROUND(K133*('Custo Contábil'!$D$19/'Custo Contábil'!$D$7)*W133,2),0)</f>
        <v>0</v>
      </c>
      <c r="Y133" s="407">
        <f t="shared" si="20"/>
        <v>0</v>
      </c>
    </row>
    <row r="134" spans="2:25" ht="15" customHeight="1" outlineLevel="1" x14ac:dyDescent="0.3">
      <c r="B134" s="153">
        <v>127</v>
      </c>
      <c r="C134" s="974" t="str">
        <f>IF(ISBLANK('IlumCusto (ORÇ)'!C134)," ",'IlumCusto (ORÇ)'!C134)</f>
        <v xml:space="preserve"> </v>
      </c>
      <c r="D134" s="975"/>
      <c r="E134" s="975"/>
      <c r="F134" s="975"/>
      <c r="G134" s="975"/>
      <c r="H134" s="560">
        <f>'IlumCusto (ORÇ)'!H134</f>
        <v>0</v>
      </c>
      <c r="I134" s="561">
        <f>'IlumCusto (ORÇ)'!I134</f>
        <v>0</v>
      </c>
      <c r="J134" s="553">
        <f>'IlumCusto (ORÇ)'!J134</f>
        <v>0</v>
      </c>
      <c r="K134" s="330">
        <f t="shared" si="14"/>
        <v>0</v>
      </c>
      <c r="L134" s="330">
        <f t="shared" si="15"/>
        <v>0</v>
      </c>
      <c r="M134" s="329"/>
      <c r="N134" s="329"/>
      <c r="O134" s="397"/>
      <c r="P134" s="153">
        <f t="shared" si="16"/>
        <v>127</v>
      </c>
      <c r="Q134" s="976" t="str">
        <f t="shared" si="17"/>
        <v xml:space="preserve"> </v>
      </c>
      <c r="R134" s="976"/>
      <c r="S134" s="976"/>
      <c r="T134" s="976"/>
      <c r="U134" s="977"/>
      <c r="V134" s="155">
        <f t="shared" si="18"/>
        <v>0</v>
      </c>
      <c r="W134" s="331">
        <f t="shared" si="19"/>
        <v>0</v>
      </c>
      <c r="X134" s="332">
        <f>IF(AND(K134&gt;0,'Custo Contábil'!$D$7&gt;0),ROUND(K134*('Custo Contábil'!$D$19/'Custo Contábil'!$D$7)*W134,2),0)</f>
        <v>0</v>
      </c>
      <c r="Y134" s="407">
        <f t="shared" si="20"/>
        <v>0</v>
      </c>
    </row>
    <row r="135" spans="2:25" ht="15" customHeight="1" outlineLevel="1" x14ac:dyDescent="0.3">
      <c r="B135" s="153">
        <v>128</v>
      </c>
      <c r="C135" s="974" t="str">
        <f>IF(ISBLANK('IlumCusto (ORÇ)'!C135)," ",'IlumCusto (ORÇ)'!C135)</f>
        <v xml:space="preserve"> </v>
      </c>
      <c r="D135" s="975"/>
      <c r="E135" s="975"/>
      <c r="F135" s="975"/>
      <c r="G135" s="975"/>
      <c r="H135" s="560">
        <f>'IlumCusto (ORÇ)'!H135</f>
        <v>0</v>
      </c>
      <c r="I135" s="561">
        <f>'IlumCusto (ORÇ)'!I135</f>
        <v>0</v>
      </c>
      <c r="J135" s="553">
        <f>'IlumCusto (ORÇ)'!J135</f>
        <v>0</v>
      </c>
      <c r="K135" s="330">
        <f t="shared" si="14"/>
        <v>0</v>
      </c>
      <c r="L135" s="330">
        <f t="shared" si="15"/>
        <v>0</v>
      </c>
      <c r="M135" s="329"/>
      <c r="N135" s="329"/>
      <c r="O135" s="397"/>
      <c r="P135" s="153">
        <f t="shared" si="16"/>
        <v>128</v>
      </c>
      <c r="Q135" s="976" t="str">
        <f t="shared" si="17"/>
        <v xml:space="preserve"> </v>
      </c>
      <c r="R135" s="976"/>
      <c r="S135" s="976"/>
      <c r="T135" s="976"/>
      <c r="U135" s="977"/>
      <c r="V135" s="155">
        <f t="shared" si="18"/>
        <v>0</v>
      </c>
      <c r="W135" s="331">
        <f t="shared" si="19"/>
        <v>0</v>
      </c>
      <c r="X135" s="332">
        <f>IF(AND(K135&gt;0,'Custo Contábil'!$D$7&gt;0),ROUND(K135*('Custo Contábil'!$D$19/'Custo Contábil'!$D$7)*W135,2),0)</f>
        <v>0</v>
      </c>
      <c r="Y135" s="407">
        <f t="shared" si="20"/>
        <v>0</v>
      </c>
    </row>
    <row r="136" spans="2:25" ht="15" customHeight="1" outlineLevel="1" x14ac:dyDescent="0.3">
      <c r="B136" s="153">
        <v>129</v>
      </c>
      <c r="C136" s="974" t="str">
        <f>IF(ISBLANK('IlumCusto (ORÇ)'!C136)," ",'IlumCusto (ORÇ)'!C136)</f>
        <v xml:space="preserve"> </v>
      </c>
      <c r="D136" s="975"/>
      <c r="E136" s="975"/>
      <c r="F136" s="975"/>
      <c r="G136" s="975"/>
      <c r="H136" s="560">
        <f>'IlumCusto (ORÇ)'!H136</f>
        <v>0</v>
      </c>
      <c r="I136" s="561">
        <f>'IlumCusto (ORÇ)'!I136</f>
        <v>0</v>
      </c>
      <c r="J136" s="553">
        <f>'IlumCusto (ORÇ)'!J136</f>
        <v>0</v>
      </c>
      <c r="K136" s="330">
        <f t="shared" si="14"/>
        <v>0</v>
      </c>
      <c r="L136" s="330">
        <f t="shared" si="15"/>
        <v>0</v>
      </c>
      <c r="M136" s="329"/>
      <c r="N136" s="329"/>
      <c r="O136" s="397"/>
      <c r="P136" s="153">
        <f t="shared" si="16"/>
        <v>129</v>
      </c>
      <c r="Q136" s="976" t="str">
        <f t="shared" si="17"/>
        <v xml:space="preserve"> </v>
      </c>
      <c r="R136" s="976"/>
      <c r="S136" s="976"/>
      <c r="T136" s="976"/>
      <c r="U136" s="977"/>
      <c r="V136" s="155">
        <f t="shared" si="18"/>
        <v>0</v>
      </c>
      <c r="W136" s="331">
        <f t="shared" si="19"/>
        <v>0</v>
      </c>
      <c r="X136" s="332">
        <f>IF(AND(K136&gt;0,'Custo Contábil'!$D$7&gt;0),ROUND(K136*('Custo Contábil'!$D$19/'Custo Contábil'!$D$7)*W136,2),0)</f>
        <v>0</v>
      </c>
      <c r="Y136" s="407">
        <f t="shared" si="20"/>
        <v>0</v>
      </c>
    </row>
    <row r="137" spans="2:25" ht="15" customHeight="1" outlineLevel="1" x14ac:dyDescent="0.3">
      <c r="B137" s="153">
        <v>130</v>
      </c>
      <c r="C137" s="974" t="str">
        <f>IF(ISBLANK('IlumCusto (ORÇ)'!C137)," ",'IlumCusto (ORÇ)'!C137)</f>
        <v xml:space="preserve"> </v>
      </c>
      <c r="D137" s="975"/>
      <c r="E137" s="975"/>
      <c r="F137" s="975"/>
      <c r="G137" s="975"/>
      <c r="H137" s="560">
        <f>'IlumCusto (ORÇ)'!H137</f>
        <v>0</v>
      </c>
      <c r="I137" s="561">
        <f>'IlumCusto (ORÇ)'!I137</f>
        <v>0</v>
      </c>
      <c r="J137" s="553">
        <f>'IlumCusto (ORÇ)'!J137</f>
        <v>0</v>
      </c>
      <c r="K137" s="330">
        <f t="shared" si="14"/>
        <v>0</v>
      </c>
      <c r="L137" s="330">
        <f t="shared" si="15"/>
        <v>0</v>
      </c>
      <c r="M137" s="329"/>
      <c r="N137" s="329"/>
      <c r="O137" s="397"/>
      <c r="P137" s="153">
        <f t="shared" si="16"/>
        <v>130</v>
      </c>
      <c r="Q137" s="976" t="str">
        <f t="shared" si="17"/>
        <v xml:space="preserve"> </v>
      </c>
      <c r="R137" s="976"/>
      <c r="S137" s="976"/>
      <c r="T137" s="976"/>
      <c r="U137" s="977"/>
      <c r="V137" s="155">
        <f t="shared" si="18"/>
        <v>0</v>
      </c>
      <c r="W137" s="331">
        <f t="shared" si="19"/>
        <v>0</v>
      </c>
      <c r="X137" s="332">
        <f>IF(AND(K137&gt;0,'Custo Contábil'!$D$7&gt;0),ROUND(K137*('Custo Contábil'!$D$19/'Custo Contábil'!$D$7)*W137,2),0)</f>
        <v>0</v>
      </c>
      <c r="Y137" s="407">
        <f t="shared" si="20"/>
        <v>0</v>
      </c>
    </row>
    <row r="138" spans="2:25" ht="15" customHeight="1" outlineLevel="1" x14ac:dyDescent="0.3">
      <c r="B138" s="153">
        <v>131</v>
      </c>
      <c r="C138" s="974" t="str">
        <f>IF(ISBLANK('IlumCusto (ORÇ)'!C138)," ",'IlumCusto (ORÇ)'!C138)</f>
        <v xml:space="preserve"> </v>
      </c>
      <c r="D138" s="975"/>
      <c r="E138" s="975"/>
      <c r="F138" s="975"/>
      <c r="G138" s="975"/>
      <c r="H138" s="560">
        <f>'IlumCusto (ORÇ)'!H138</f>
        <v>0</v>
      </c>
      <c r="I138" s="561">
        <f>'IlumCusto (ORÇ)'!I138</f>
        <v>0</v>
      </c>
      <c r="J138" s="553">
        <f>'IlumCusto (ORÇ)'!J138</f>
        <v>0</v>
      </c>
      <c r="K138" s="330">
        <f t="shared" si="14"/>
        <v>0</v>
      </c>
      <c r="L138" s="330">
        <f t="shared" si="15"/>
        <v>0</v>
      </c>
      <c r="M138" s="329"/>
      <c r="N138" s="329"/>
      <c r="O138" s="397"/>
      <c r="P138" s="153">
        <f t="shared" si="16"/>
        <v>131</v>
      </c>
      <c r="Q138" s="976" t="str">
        <f t="shared" si="17"/>
        <v xml:space="preserve"> </v>
      </c>
      <c r="R138" s="976"/>
      <c r="S138" s="976"/>
      <c r="T138" s="976"/>
      <c r="U138" s="977"/>
      <c r="V138" s="155">
        <f t="shared" si="18"/>
        <v>0</v>
      </c>
      <c r="W138" s="331">
        <f t="shared" si="19"/>
        <v>0</v>
      </c>
      <c r="X138" s="332">
        <f>IF(AND(K138&gt;0,'Custo Contábil'!$D$7&gt;0),ROUND(K138*('Custo Contábil'!$D$19/'Custo Contábil'!$D$7)*W138,2),0)</f>
        <v>0</v>
      </c>
      <c r="Y138" s="407">
        <f t="shared" si="20"/>
        <v>0</v>
      </c>
    </row>
    <row r="139" spans="2:25" ht="15" customHeight="1" outlineLevel="1" x14ac:dyDescent="0.3">
      <c r="B139" s="153">
        <v>132</v>
      </c>
      <c r="C139" s="974" t="str">
        <f>IF(ISBLANK('IlumCusto (ORÇ)'!C139)," ",'IlumCusto (ORÇ)'!C139)</f>
        <v xml:space="preserve"> </v>
      </c>
      <c r="D139" s="975"/>
      <c r="E139" s="975"/>
      <c r="F139" s="975"/>
      <c r="G139" s="975"/>
      <c r="H139" s="560">
        <f>'IlumCusto (ORÇ)'!H139</f>
        <v>0</v>
      </c>
      <c r="I139" s="561">
        <f>'IlumCusto (ORÇ)'!I139</f>
        <v>0</v>
      </c>
      <c r="J139" s="553">
        <f>'IlumCusto (ORÇ)'!J139</f>
        <v>0</v>
      </c>
      <c r="K139" s="330">
        <f t="shared" si="14"/>
        <v>0</v>
      </c>
      <c r="L139" s="330">
        <f t="shared" si="15"/>
        <v>0</v>
      </c>
      <c r="M139" s="329"/>
      <c r="N139" s="329"/>
      <c r="O139" s="397"/>
      <c r="P139" s="153">
        <f t="shared" si="16"/>
        <v>132</v>
      </c>
      <c r="Q139" s="976" t="str">
        <f t="shared" si="17"/>
        <v xml:space="preserve"> </v>
      </c>
      <c r="R139" s="976"/>
      <c r="S139" s="976"/>
      <c r="T139" s="976"/>
      <c r="U139" s="977"/>
      <c r="V139" s="155">
        <f t="shared" si="18"/>
        <v>0</v>
      </c>
      <c r="W139" s="331">
        <f t="shared" si="19"/>
        <v>0</v>
      </c>
      <c r="X139" s="332">
        <f>IF(AND(K139&gt;0,'Custo Contábil'!$D$7&gt;0),ROUND(K139*('Custo Contábil'!$D$19/'Custo Contábil'!$D$7)*W139,2),0)</f>
        <v>0</v>
      </c>
      <c r="Y139" s="407">
        <f t="shared" si="20"/>
        <v>0</v>
      </c>
    </row>
    <row r="140" spans="2:25" ht="15" customHeight="1" outlineLevel="1" x14ac:dyDescent="0.3">
      <c r="B140" s="153">
        <v>133</v>
      </c>
      <c r="C140" s="974" t="str">
        <f>IF(ISBLANK('IlumCusto (ORÇ)'!C140)," ",'IlumCusto (ORÇ)'!C140)</f>
        <v xml:space="preserve"> </v>
      </c>
      <c r="D140" s="975"/>
      <c r="E140" s="975"/>
      <c r="F140" s="975"/>
      <c r="G140" s="975"/>
      <c r="H140" s="560">
        <f>'IlumCusto (ORÇ)'!H140</f>
        <v>0</v>
      </c>
      <c r="I140" s="561">
        <f>'IlumCusto (ORÇ)'!I140</f>
        <v>0</v>
      </c>
      <c r="J140" s="553">
        <f>'IlumCusto (ORÇ)'!J140</f>
        <v>0</v>
      </c>
      <c r="K140" s="330">
        <f t="shared" si="14"/>
        <v>0</v>
      </c>
      <c r="L140" s="330">
        <f t="shared" si="15"/>
        <v>0</v>
      </c>
      <c r="M140" s="329"/>
      <c r="N140" s="329"/>
      <c r="O140" s="397"/>
      <c r="P140" s="153">
        <f t="shared" si="16"/>
        <v>133</v>
      </c>
      <c r="Q140" s="976" t="str">
        <f t="shared" si="17"/>
        <v xml:space="preserve"> </v>
      </c>
      <c r="R140" s="976"/>
      <c r="S140" s="976"/>
      <c r="T140" s="976"/>
      <c r="U140" s="977"/>
      <c r="V140" s="155">
        <f t="shared" si="18"/>
        <v>0</v>
      </c>
      <c r="W140" s="331">
        <f t="shared" si="19"/>
        <v>0</v>
      </c>
      <c r="X140" s="332">
        <f>IF(AND(K140&gt;0,'Custo Contábil'!$D$7&gt;0),ROUND(K140*('Custo Contábil'!$D$19/'Custo Contábil'!$D$7)*W140,2),0)</f>
        <v>0</v>
      </c>
      <c r="Y140" s="407">
        <f t="shared" si="20"/>
        <v>0</v>
      </c>
    </row>
    <row r="141" spans="2:25" ht="15" customHeight="1" outlineLevel="1" x14ac:dyDescent="0.3">
      <c r="B141" s="153">
        <v>134</v>
      </c>
      <c r="C141" s="974" t="str">
        <f>IF(ISBLANK('IlumCusto (ORÇ)'!C141)," ",'IlumCusto (ORÇ)'!C141)</f>
        <v xml:space="preserve"> </v>
      </c>
      <c r="D141" s="975"/>
      <c r="E141" s="975"/>
      <c r="F141" s="975"/>
      <c r="G141" s="975"/>
      <c r="H141" s="560">
        <f>'IlumCusto (ORÇ)'!H141</f>
        <v>0</v>
      </c>
      <c r="I141" s="561">
        <f>'IlumCusto (ORÇ)'!I141</f>
        <v>0</v>
      </c>
      <c r="J141" s="553">
        <f>'IlumCusto (ORÇ)'!J141</f>
        <v>0</v>
      </c>
      <c r="K141" s="330">
        <f t="shared" si="14"/>
        <v>0</v>
      </c>
      <c r="L141" s="330">
        <f t="shared" si="15"/>
        <v>0</v>
      </c>
      <c r="M141" s="329"/>
      <c r="N141" s="329"/>
      <c r="O141" s="397"/>
      <c r="P141" s="153">
        <f t="shared" si="16"/>
        <v>134</v>
      </c>
      <c r="Q141" s="976" t="str">
        <f t="shared" si="17"/>
        <v xml:space="preserve"> </v>
      </c>
      <c r="R141" s="976"/>
      <c r="S141" s="976"/>
      <c r="T141" s="976"/>
      <c r="U141" s="977"/>
      <c r="V141" s="155">
        <f t="shared" si="18"/>
        <v>0</v>
      </c>
      <c r="W141" s="331">
        <f t="shared" si="19"/>
        <v>0</v>
      </c>
      <c r="X141" s="332">
        <f>IF(AND(K141&gt;0,'Custo Contábil'!$D$7&gt;0),ROUND(K141*('Custo Contábil'!$D$19/'Custo Contábil'!$D$7)*W141,2),0)</f>
        <v>0</v>
      </c>
      <c r="Y141" s="407">
        <f t="shared" si="20"/>
        <v>0</v>
      </c>
    </row>
    <row r="142" spans="2:25" ht="15" customHeight="1" outlineLevel="1" x14ac:dyDescent="0.3">
      <c r="B142" s="153">
        <v>135</v>
      </c>
      <c r="C142" s="974" t="str">
        <f>IF(ISBLANK('IlumCusto (ORÇ)'!C142)," ",'IlumCusto (ORÇ)'!C142)</f>
        <v xml:space="preserve"> </v>
      </c>
      <c r="D142" s="975"/>
      <c r="E142" s="975"/>
      <c r="F142" s="975"/>
      <c r="G142" s="975"/>
      <c r="H142" s="560">
        <f>'IlumCusto (ORÇ)'!H142</f>
        <v>0</v>
      </c>
      <c r="I142" s="561">
        <f>'IlumCusto (ORÇ)'!I142</f>
        <v>0</v>
      </c>
      <c r="J142" s="553">
        <f>'IlumCusto (ORÇ)'!J142</f>
        <v>0</v>
      </c>
      <c r="K142" s="330">
        <f t="shared" si="14"/>
        <v>0</v>
      </c>
      <c r="L142" s="330">
        <f t="shared" si="15"/>
        <v>0</v>
      </c>
      <c r="M142" s="329"/>
      <c r="N142" s="329"/>
      <c r="O142" s="397"/>
      <c r="P142" s="153">
        <f t="shared" si="16"/>
        <v>135</v>
      </c>
      <c r="Q142" s="976" t="str">
        <f t="shared" si="17"/>
        <v xml:space="preserve"> </v>
      </c>
      <c r="R142" s="976"/>
      <c r="S142" s="976"/>
      <c r="T142" s="976"/>
      <c r="U142" s="977"/>
      <c r="V142" s="155">
        <f t="shared" si="18"/>
        <v>0</v>
      </c>
      <c r="W142" s="331">
        <f t="shared" si="19"/>
        <v>0</v>
      </c>
      <c r="X142" s="332">
        <f>IF(AND(K142&gt;0,'Custo Contábil'!$D$7&gt;0),ROUND(K142*('Custo Contábil'!$D$19/'Custo Contábil'!$D$7)*W142,2),0)</f>
        <v>0</v>
      </c>
      <c r="Y142" s="407">
        <f t="shared" si="20"/>
        <v>0</v>
      </c>
    </row>
    <row r="143" spans="2:25" ht="15" customHeight="1" outlineLevel="1" x14ac:dyDescent="0.3">
      <c r="B143" s="153">
        <v>136</v>
      </c>
      <c r="C143" s="974" t="str">
        <f>IF(ISBLANK('IlumCusto (ORÇ)'!C143)," ",'IlumCusto (ORÇ)'!C143)</f>
        <v xml:space="preserve"> </v>
      </c>
      <c r="D143" s="975"/>
      <c r="E143" s="975"/>
      <c r="F143" s="975"/>
      <c r="G143" s="975"/>
      <c r="H143" s="560">
        <f>'IlumCusto (ORÇ)'!H143</f>
        <v>0</v>
      </c>
      <c r="I143" s="561">
        <f>'IlumCusto (ORÇ)'!I143</f>
        <v>0</v>
      </c>
      <c r="J143" s="553">
        <f>'IlumCusto (ORÇ)'!J143</f>
        <v>0</v>
      </c>
      <c r="K143" s="330">
        <f t="shared" si="14"/>
        <v>0</v>
      </c>
      <c r="L143" s="330">
        <f t="shared" si="15"/>
        <v>0</v>
      </c>
      <c r="M143" s="329"/>
      <c r="N143" s="329"/>
      <c r="O143" s="397"/>
      <c r="P143" s="153">
        <f t="shared" si="16"/>
        <v>136</v>
      </c>
      <c r="Q143" s="976" t="str">
        <f t="shared" si="17"/>
        <v xml:space="preserve"> </v>
      </c>
      <c r="R143" s="976"/>
      <c r="S143" s="976"/>
      <c r="T143" s="976"/>
      <c r="U143" s="977"/>
      <c r="V143" s="155">
        <f t="shared" si="18"/>
        <v>0</v>
      </c>
      <c r="W143" s="331">
        <f t="shared" si="19"/>
        <v>0</v>
      </c>
      <c r="X143" s="332">
        <f>IF(AND(K143&gt;0,'Custo Contábil'!$D$7&gt;0),ROUND(K143*('Custo Contábil'!$D$19/'Custo Contábil'!$D$7)*W143,2),0)</f>
        <v>0</v>
      </c>
      <c r="Y143" s="407">
        <f t="shared" si="20"/>
        <v>0</v>
      </c>
    </row>
    <row r="144" spans="2:25" ht="15" customHeight="1" outlineLevel="1" x14ac:dyDescent="0.3">
      <c r="B144" s="153">
        <v>137</v>
      </c>
      <c r="C144" s="974" t="str">
        <f>IF(ISBLANK('IlumCusto (ORÇ)'!C144)," ",'IlumCusto (ORÇ)'!C144)</f>
        <v xml:space="preserve"> </v>
      </c>
      <c r="D144" s="975"/>
      <c r="E144" s="975"/>
      <c r="F144" s="975"/>
      <c r="G144" s="975"/>
      <c r="H144" s="560">
        <f>'IlumCusto (ORÇ)'!H144</f>
        <v>0</v>
      </c>
      <c r="I144" s="561">
        <f>'IlumCusto (ORÇ)'!I144</f>
        <v>0</v>
      </c>
      <c r="J144" s="553">
        <f>'IlumCusto (ORÇ)'!J144</f>
        <v>0</v>
      </c>
      <c r="K144" s="330">
        <f t="shared" si="14"/>
        <v>0</v>
      </c>
      <c r="L144" s="330">
        <f t="shared" si="15"/>
        <v>0</v>
      </c>
      <c r="M144" s="329"/>
      <c r="N144" s="329"/>
      <c r="O144" s="397"/>
      <c r="P144" s="153">
        <f t="shared" si="16"/>
        <v>137</v>
      </c>
      <c r="Q144" s="976" t="str">
        <f t="shared" si="17"/>
        <v xml:space="preserve"> </v>
      </c>
      <c r="R144" s="976"/>
      <c r="S144" s="976"/>
      <c r="T144" s="976"/>
      <c r="U144" s="977"/>
      <c r="V144" s="155">
        <f t="shared" si="18"/>
        <v>0</v>
      </c>
      <c r="W144" s="331">
        <f t="shared" si="19"/>
        <v>0</v>
      </c>
      <c r="X144" s="332">
        <f>IF(AND(K144&gt;0,'Custo Contábil'!$D$7&gt;0),ROUND(K144*('Custo Contábil'!$D$19/'Custo Contábil'!$D$7)*W144,2),0)</f>
        <v>0</v>
      </c>
      <c r="Y144" s="407">
        <f t="shared" si="20"/>
        <v>0</v>
      </c>
    </row>
    <row r="145" spans="2:25" ht="15" customHeight="1" outlineLevel="1" x14ac:dyDescent="0.3">
      <c r="B145" s="153">
        <v>138</v>
      </c>
      <c r="C145" s="974" t="str">
        <f>IF(ISBLANK('IlumCusto (ORÇ)'!C145)," ",'IlumCusto (ORÇ)'!C145)</f>
        <v xml:space="preserve"> </v>
      </c>
      <c r="D145" s="975"/>
      <c r="E145" s="975"/>
      <c r="F145" s="975"/>
      <c r="G145" s="975"/>
      <c r="H145" s="560">
        <f>'IlumCusto (ORÇ)'!H145</f>
        <v>0</v>
      </c>
      <c r="I145" s="561">
        <f>'IlumCusto (ORÇ)'!I145</f>
        <v>0</v>
      </c>
      <c r="J145" s="553">
        <f>'IlumCusto (ORÇ)'!J145</f>
        <v>0</v>
      </c>
      <c r="K145" s="330">
        <f t="shared" si="14"/>
        <v>0</v>
      </c>
      <c r="L145" s="330">
        <f t="shared" si="15"/>
        <v>0</v>
      </c>
      <c r="M145" s="329"/>
      <c r="N145" s="329"/>
      <c r="O145" s="397"/>
      <c r="P145" s="153">
        <f t="shared" si="16"/>
        <v>138</v>
      </c>
      <c r="Q145" s="976" t="str">
        <f t="shared" si="17"/>
        <v xml:space="preserve"> </v>
      </c>
      <c r="R145" s="976"/>
      <c r="S145" s="976"/>
      <c r="T145" s="976"/>
      <c r="U145" s="977"/>
      <c r="V145" s="155">
        <f t="shared" si="18"/>
        <v>0</v>
      </c>
      <c r="W145" s="331">
        <f t="shared" si="19"/>
        <v>0</v>
      </c>
      <c r="X145" s="332">
        <f>IF(AND(K145&gt;0,'Custo Contábil'!$D$7&gt;0),ROUND(K145*('Custo Contábil'!$D$19/'Custo Contábil'!$D$7)*W145,2),0)</f>
        <v>0</v>
      </c>
      <c r="Y145" s="407">
        <f t="shared" si="20"/>
        <v>0</v>
      </c>
    </row>
    <row r="146" spans="2:25" ht="15" customHeight="1" outlineLevel="1" x14ac:dyDescent="0.3">
      <c r="B146" s="153">
        <v>139</v>
      </c>
      <c r="C146" s="974" t="str">
        <f>IF(ISBLANK('IlumCusto (ORÇ)'!C146)," ",'IlumCusto (ORÇ)'!C146)</f>
        <v xml:space="preserve"> </v>
      </c>
      <c r="D146" s="975"/>
      <c r="E146" s="975"/>
      <c r="F146" s="975"/>
      <c r="G146" s="975"/>
      <c r="H146" s="560">
        <f>'IlumCusto (ORÇ)'!H146</f>
        <v>0</v>
      </c>
      <c r="I146" s="561">
        <f>'IlumCusto (ORÇ)'!I146</f>
        <v>0</v>
      </c>
      <c r="J146" s="553">
        <f>'IlumCusto (ORÇ)'!J146</f>
        <v>0</v>
      </c>
      <c r="K146" s="330">
        <f t="shared" si="14"/>
        <v>0</v>
      </c>
      <c r="L146" s="330">
        <f t="shared" si="15"/>
        <v>0</v>
      </c>
      <c r="M146" s="329"/>
      <c r="N146" s="329"/>
      <c r="O146" s="397"/>
      <c r="P146" s="153">
        <f t="shared" si="16"/>
        <v>139</v>
      </c>
      <c r="Q146" s="976" t="str">
        <f t="shared" si="17"/>
        <v xml:space="preserve"> </v>
      </c>
      <c r="R146" s="976"/>
      <c r="S146" s="976"/>
      <c r="T146" s="976"/>
      <c r="U146" s="977"/>
      <c r="V146" s="155">
        <f t="shared" si="18"/>
        <v>0</v>
      </c>
      <c r="W146" s="331">
        <f t="shared" si="19"/>
        <v>0</v>
      </c>
      <c r="X146" s="332">
        <f>IF(AND(K146&gt;0,'Custo Contábil'!$D$7&gt;0),ROUND(K146*('Custo Contábil'!$D$19/'Custo Contábil'!$D$7)*W146,2),0)</f>
        <v>0</v>
      </c>
      <c r="Y146" s="407">
        <f t="shared" si="20"/>
        <v>0</v>
      </c>
    </row>
    <row r="147" spans="2:25" ht="15" customHeight="1" outlineLevel="1" x14ac:dyDescent="0.3">
      <c r="B147" s="153">
        <v>140</v>
      </c>
      <c r="C147" s="974" t="str">
        <f>IF(ISBLANK('IlumCusto (ORÇ)'!C147)," ",'IlumCusto (ORÇ)'!C147)</f>
        <v xml:space="preserve"> </v>
      </c>
      <c r="D147" s="975"/>
      <c r="E147" s="975"/>
      <c r="F147" s="975"/>
      <c r="G147" s="975"/>
      <c r="H147" s="560">
        <f>'IlumCusto (ORÇ)'!H147</f>
        <v>0</v>
      </c>
      <c r="I147" s="561">
        <f>'IlumCusto (ORÇ)'!I147</f>
        <v>0</v>
      </c>
      <c r="J147" s="553">
        <f>'IlumCusto (ORÇ)'!J147</f>
        <v>0</v>
      </c>
      <c r="K147" s="330">
        <f t="shared" si="14"/>
        <v>0</v>
      </c>
      <c r="L147" s="330">
        <f t="shared" si="15"/>
        <v>0</v>
      </c>
      <c r="M147" s="329"/>
      <c r="N147" s="329"/>
      <c r="O147" s="397"/>
      <c r="P147" s="153">
        <f t="shared" si="16"/>
        <v>140</v>
      </c>
      <c r="Q147" s="976" t="str">
        <f t="shared" si="17"/>
        <v xml:space="preserve"> </v>
      </c>
      <c r="R147" s="976"/>
      <c r="S147" s="976"/>
      <c r="T147" s="976"/>
      <c r="U147" s="977"/>
      <c r="V147" s="155">
        <f t="shared" si="18"/>
        <v>0</v>
      </c>
      <c r="W147" s="331">
        <f t="shared" si="19"/>
        <v>0</v>
      </c>
      <c r="X147" s="332">
        <f>IF(AND(K147&gt;0,'Custo Contábil'!$D$7&gt;0),ROUND(K147*('Custo Contábil'!$D$19/'Custo Contábil'!$D$7)*W147,2),0)</f>
        <v>0</v>
      </c>
      <c r="Y147" s="407">
        <f t="shared" si="20"/>
        <v>0</v>
      </c>
    </row>
    <row r="148" spans="2:25" ht="15" customHeight="1" outlineLevel="1" x14ac:dyDescent="0.3">
      <c r="B148" s="153">
        <v>141</v>
      </c>
      <c r="C148" s="974" t="str">
        <f>IF(ISBLANK('IlumCusto (ORÇ)'!C148)," ",'IlumCusto (ORÇ)'!C148)</f>
        <v xml:space="preserve"> </v>
      </c>
      <c r="D148" s="975"/>
      <c r="E148" s="975"/>
      <c r="F148" s="975"/>
      <c r="G148" s="975"/>
      <c r="H148" s="560">
        <f>'IlumCusto (ORÇ)'!H148</f>
        <v>0</v>
      </c>
      <c r="I148" s="561">
        <f>'IlumCusto (ORÇ)'!I148</f>
        <v>0</v>
      </c>
      <c r="J148" s="553">
        <f>'IlumCusto (ORÇ)'!J148</f>
        <v>0</v>
      </c>
      <c r="K148" s="330">
        <f t="shared" si="14"/>
        <v>0</v>
      </c>
      <c r="L148" s="330">
        <f t="shared" si="15"/>
        <v>0</v>
      </c>
      <c r="M148" s="329"/>
      <c r="N148" s="329"/>
      <c r="O148" s="397"/>
      <c r="P148" s="153">
        <f t="shared" si="16"/>
        <v>141</v>
      </c>
      <c r="Q148" s="976" t="str">
        <f t="shared" si="17"/>
        <v xml:space="preserve"> </v>
      </c>
      <c r="R148" s="976"/>
      <c r="S148" s="976"/>
      <c r="T148" s="976"/>
      <c r="U148" s="977"/>
      <c r="V148" s="155">
        <f t="shared" si="18"/>
        <v>0</v>
      </c>
      <c r="W148" s="331">
        <f t="shared" si="19"/>
        <v>0</v>
      </c>
      <c r="X148" s="332">
        <f>IF(AND(K148&gt;0,'Custo Contábil'!$D$7&gt;0),ROUND(K148*('Custo Contábil'!$D$19/'Custo Contábil'!$D$7)*W148,2),0)</f>
        <v>0</v>
      </c>
      <c r="Y148" s="407">
        <f t="shared" si="20"/>
        <v>0</v>
      </c>
    </row>
    <row r="149" spans="2:25" ht="15" customHeight="1" outlineLevel="1" x14ac:dyDescent="0.3">
      <c r="B149" s="153">
        <v>142</v>
      </c>
      <c r="C149" s="974" t="str">
        <f>IF(ISBLANK('IlumCusto (ORÇ)'!C149)," ",'IlumCusto (ORÇ)'!C149)</f>
        <v xml:space="preserve"> </v>
      </c>
      <c r="D149" s="975"/>
      <c r="E149" s="975"/>
      <c r="F149" s="975"/>
      <c r="G149" s="975"/>
      <c r="H149" s="560">
        <f>'IlumCusto (ORÇ)'!H149</f>
        <v>0</v>
      </c>
      <c r="I149" s="561">
        <f>'IlumCusto (ORÇ)'!I149</f>
        <v>0</v>
      </c>
      <c r="J149" s="553">
        <f>'IlumCusto (ORÇ)'!J149</f>
        <v>0</v>
      </c>
      <c r="K149" s="330">
        <f t="shared" si="14"/>
        <v>0</v>
      </c>
      <c r="L149" s="330">
        <f t="shared" si="15"/>
        <v>0</v>
      </c>
      <c r="M149" s="329"/>
      <c r="N149" s="329"/>
      <c r="O149" s="397"/>
      <c r="P149" s="153">
        <f t="shared" si="16"/>
        <v>142</v>
      </c>
      <c r="Q149" s="976" t="str">
        <f t="shared" si="17"/>
        <v xml:space="preserve"> </v>
      </c>
      <c r="R149" s="976"/>
      <c r="S149" s="976"/>
      <c r="T149" s="976"/>
      <c r="U149" s="977"/>
      <c r="V149" s="155">
        <f t="shared" si="18"/>
        <v>0</v>
      </c>
      <c r="W149" s="331">
        <f t="shared" si="19"/>
        <v>0</v>
      </c>
      <c r="X149" s="332">
        <f>IF(AND(K149&gt;0,'Custo Contábil'!$D$7&gt;0),ROUND(K149*('Custo Contábil'!$D$19/'Custo Contábil'!$D$7)*W149,2),0)</f>
        <v>0</v>
      </c>
      <c r="Y149" s="407">
        <f t="shared" si="20"/>
        <v>0</v>
      </c>
    </row>
    <row r="150" spans="2:25" ht="15" customHeight="1" outlineLevel="1" x14ac:dyDescent="0.3">
      <c r="B150" s="153">
        <v>143</v>
      </c>
      <c r="C150" s="974" t="str">
        <f>IF(ISBLANK('IlumCusto (ORÇ)'!C150)," ",'IlumCusto (ORÇ)'!C150)</f>
        <v xml:space="preserve"> </v>
      </c>
      <c r="D150" s="975"/>
      <c r="E150" s="975"/>
      <c r="F150" s="975"/>
      <c r="G150" s="975"/>
      <c r="H150" s="560">
        <f>'IlumCusto (ORÇ)'!H150</f>
        <v>0</v>
      </c>
      <c r="I150" s="561">
        <f>'IlumCusto (ORÇ)'!I150</f>
        <v>0</v>
      </c>
      <c r="J150" s="553">
        <f>'IlumCusto (ORÇ)'!J150</f>
        <v>0</v>
      </c>
      <c r="K150" s="330">
        <f t="shared" si="14"/>
        <v>0</v>
      </c>
      <c r="L150" s="330">
        <f t="shared" si="15"/>
        <v>0</v>
      </c>
      <c r="M150" s="329"/>
      <c r="N150" s="329"/>
      <c r="O150" s="397"/>
      <c r="P150" s="153">
        <f t="shared" si="16"/>
        <v>143</v>
      </c>
      <c r="Q150" s="976" t="str">
        <f t="shared" si="17"/>
        <v xml:space="preserve"> </v>
      </c>
      <c r="R150" s="976"/>
      <c r="S150" s="976"/>
      <c r="T150" s="976"/>
      <c r="U150" s="977"/>
      <c r="V150" s="155">
        <f t="shared" si="18"/>
        <v>0</v>
      </c>
      <c r="W150" s="331">
        <f t="shared" si="19"/>
        <v>0</v>
      </c>
      <c r="X150" s="332">
        <f>IF(AND(K150&gt;0,'Custo Contábil'!$D$7&gt;0),ROUND(K150*('Custo Contábil'!$D$19/'Custo Contábil'!$D$7)*W150,2),0)</f>
        <v>0</v>
      </c>
      <c r="Y150" s="407">
        <f t="shared" si="20"/>
        <v>0</v>
      </c>
    </row>
    <row r="151" spans="2:25" ht="15" customHeight="1" outlineLevel="1" x14ac:dyDescent="0.3">
      <c r="B151" s="153">
        <v>144</v>
      </c>
      <c r="C151" s="974" t="str">
        <f>IF(ISBLANK('IlumCusto (ORÇ)'!C151)," ",'IlumCusto (ORÇ)'!C151)</f>
        <v xml:space="preserve"> </v>
      </c>
      <c r="D151" s="975"/>
      <c r="E151" s="975"/>
      <c r="F151" s="975"/>
      <c r="G151" s="975"/>
      <c r="H151" s="560">
        <f>'IlumCusto (ORÇ)'!H151</f>
        <v>0</v>
      </c>
      <c r="I151" s="561">
        <f>'IlumCusto (ORÇ)'!I151</f>
        <v>0</v>
      </c>
      <c r="J151" s="553">
        <f>'IlumCusto (ORÇ)'!J151</f>
        <v>0</v>
      </c>
      <c r="K151" s="330">
        <f t="shared" si="14"/>
        <v>0</v>
      </c>
      <c r="L151" s="330">
        <f t="shared" si="15"/>
        <v>0</v>
      </c>
      <c r="M151" s="329"/>
      <c r="N151" s="329"/>
      <c r="O151" s="397"/>
      <c r="P151" s="153">
        <f t="shared" si="16"/>
        <v>144</v>
      </c>
      <c r="Q151" s="976" t="str">
        <f t="shared" si="17"/>
        <v xml:space="preserve"> </v>
      </c>
      <c r="R151" s="976"/>
      <c r="S151" s="976"/>
      <c r="T151" s="976"/>
      <c r="U151" s="977"/>
      <c r="V151" s="155">
        <f t="shared" si="18"/>
        <v>0</v>
      </c>
      <c r="W151" s="331">
        <f t="shared" si="19"/>
        <v>0</v>
      </c>
      <c r="X151" s="332">
        <f>IF(AND(K151&gt;0,'Custo Contábil'!$D$7&gt;0),ROUND(K151*('Custo Contábil'!$D$19/'Custo Contábil'!$D$7)*W151,2),0)</f>
        <v>0</v>
      </c>
      <c r="Y151" s="407">
        <f t="shared" si="20"/>
        <v>0</v>
      </c>
    </row>
    <row r="152" spans="2:25" ht="15" customHeight="1" outlineLevel="1" x14ac:dyDescent="0.3">
      <c r="B152" s="153">
        <v>145</v>
      </c>
      <c r="C152" s="974" t="str">
        <f>IF(ISBLANK('IlumCusto (ORÇ)'!C152)," ",'IlumCusto (ORÇ)'!C152)</f>
        <v xml:space="preserve"> </v>
      </c>
      <c r="D152" s="975"/>
      <c r="E152" s="975"/>
      <c r="F152" s="975"/>
      <c r="G152" s="975"/>
      <c r="H152" s="560">
        <f>'IlumCusto (ORÇ)'!H152</f>
        <v>0</v>
      </c>
      <c r="I152" s="561">
        <f>'IlumCusto (ORÇ)'!I152</f>
        <v>0</v>
      </c>
      <c r="J152" s="553">
        <f>'IlumCusto (ORÇ)'!J152</f>
        <v>0</v>
      </c>
      <c r="K152" s="330">
        <f t="shared" si="14"/>
        <v>0</v>
      </c>
      <c r="L152" s="330">
        <f t="shared" si="15"/>
        <v>0</v>
      </c>
      <c r="M152" s="329"/>
      <c r="N152" s="329"/>
      <c r="O152" s="397"/>
      <c r="P152" s="153">
        <f t="shared" si="16"/>
        <v>145</v>
      </c>
      <c r="Q152" s="976" t="str">
        <f t="shared" si="17"/>
        <v xml:space="preserve"> </v>
      </c>
      <c r="R152" s="976"/>
      <c r="S152" s="976"/>
      <c r="T152" s="976"/>
      <c r="U152" s="977"/>
      <c r="V152" s="155">
        <f t="shared" si="18"/>
        <v>0</v>
      </c>
      <c r="W152" s="331">
        <f t="shared" si="19"/>
        <v>0</v>
      </c>
      <c r="X152" s="332">
        <f>IF(AND(K152&gt;0,'Custo Contábil'!$D$7&gt;0),ROUND(K152*('Custo Contábil'!$D$19/'Custo Contábil'!$D$7)*W152,2),0)</f>
        <v>0</v>
      </c>
      <c r="Y152" s="407">
        <f t="shared" si="20"/>
        <v>0</v>
      </c>
    </row>
    <row r="153" spans="2:25" ht="15" customHeight="1" outlineLevel="1" x14ac:dyDescent="0.3">
      <c r="B153" s="153">
        <v>146</v>
      </c>
      <c r="C153" s="974" t="str">
        <f>IF(ISBLANK('IlumCusto (ORÇ)'!C153)," ",'IlumCusto (ORÇ)'!C153)</f>
        <v xml:space="preserve"> </v>
      </c>
      <c r="D153" s="975"/>
      <c r="E153" s="975"/>
      <c r="F153" s="975"/>
      <c r="G153" s="975"/>
      <c r="H153" s="560">
        <f>'IlumCusto (ORÇ)'!H153</f>
        <v>0</v>
      </c>
      <c r="I153" s="561">
        <f>'IlumCusto (ORÇ)'!I153</f>
        <v>0</v>
      </c>
      <c r="J153" s="553">
        <f>'IlumCusto (ORÇ)'!J153</f>
        <v>0</v>
      </c>
      <c r="K153" s="330">
        <f t="shared" si="14"/>
        <v>0</v>
      </c>
      <c r="L153" s="330">
        <f t="shared" si="15"/>
        <v>0</v>
      </c>
      <c r="M153" s="329"/>
      <c r="N153" s="329"/>
      <c r="O153" s="397"/>
      <c r="P153" s="153">
        <f t="shared" si="16"/>
        <v>146</v>
      </c>
      <c r="Q153" s="976" t="str">
        <f t="shared" si="17"/>
        <v xml:space="preserve"> </v>
      </c>
      <c r="R153" s="976"/>
      <c r="S153" s="976"/>
      <c r="T153" s="976"/>
      <c r="U153" s="977"/>
      <c r="V153" s="155">
        <f t="shared" si="18"/>
        <v>0</v>
      </c>
      <c r="W153" s="331">
        <f t="shared" si="19"/>
        <v>0</v>
      </c>
      <c r="X153" s="332">
        <f>IF(AND(K153&gt;0,'Custo Contábil'!$D$7&gt;0),ROUND(K153*('Custo Contábil'!$D$19/'Custo Contábil'!$D$7)*W153,2),0)</f>
        <v>0</v>
      </c>
      <c r="Y153" s="407">
        <f t="shared" si="20"/>
        <v>0</v>
      </c>
    </row>
    <row r="154" spans="2:25" ht="15" customHeight="1" outlineLevel="1" x14ac:dyDescent="0.3">
      <c r="B154" s="153">
        <v>147</v>
      </c>
      <c r="C154" s="974" t="str">
        <f>IF(ISBLANK('IlumCusto (ORÇ)'!C154)," ",'IlumCusto (ORÇ)'!C154)</f>
        <v xml:space="preserve"> </v>
      </c>
      <c r="D154" s="975"/>
      <c r="E154" s="975"/>
      <c r="F154" s="975"/>
      <c r="G154" s="975"/>
      <c r="H154" s="560">
        <f>'IlumCusto (ORÇ)'!H154</f>
        <v>0</v>
      </c>
      <c r="I154" s="561">
        <f>'IlumCusto (ORÇ)'!I154</f>
        <v>0</v>
      </c>
      <c r="J154" s="553">
        <f>'IlumCusto (ORÇ)'!J154</f>
        <v>0</v>
      </c>
      <c r="K154" s="330">
        <f t="shared" si="14"/>
        <v>0</v>
      </c>
      <c r="L154" s="330">
        <f t="shared" si="15"/>
        <v>0</v>
      </c>
      <c r="M154" s="329"/>
      <c r="N154" s="329"/>
      <c r="O154" s="397"/>
      <c r="P154" s="153">
        <f t="shared" si="16"/>
        <v>147</v>
      </c>
      <c r="Q154" s="976" t="str">
        <f t="shared" si="17"/>
        <v xml:space="preserve"> </v>
      </c>
      <c r="R154" s="976"/>
      <c r="S154" s="976"/>
      <c r="T154" s="976"/>
      <c r="U154" s="977"/>
      <c r="V154" s="155">
        <f t="shared" si="18"/>
        <v>0</v>
      </c>
      <c r="W154" s="331">
        <f t="shared" si="19"/>
        <v>0</v>
      </c>
      <c r="X154" s="332">
        <f>IF(AND(K154&gt;0,'Custo Contábil'!$D$7&gt;0),ROUND(K154*('Custo Contábil'!$D$19/'Custo Contábil'!$D$7)*W154,2),0)</f>
        <v>0</v>
      </c>
      <c r="Y154" s="407">
        <f t="shared" si="20"/>
        <v>0</v>
      </c>
    </row>
    <row r="155" spans="2:25" ht="15" customHeight="1" outlineLevel="1" x14ac:dyDescent="0.3">
      <c r="B155" s="153">
        <v>148</v>
      </c>
      <c r="C155" s="974" t="str">
        <f>IF(ISBLANK('IlumCusto (ORÇ)'!C155)," ",'IlumCusto (ORÇ)'!C155)</f>
        <v xml:space="preserve"> </v>
      </c>
      <c r="D155" s="975"/>
      <c r="E155" s="975"/>
      <c r="F155" s="975"/>
      <c r="G155" s="975"/>
      <c r="H155" s="560">
        <f>'IlumCusto (ORÇ)'!H155</f>
        <v>0</v>
      </c>
      <c r="I155" s="561">
        <f>'IlumCusto (ORÇ)'!I155</f>
        <v>0</v>
      </c>
      <c r="J155" s="553">
        <f>'IlumCusto (ORÇ)'!J155</f>
        <v>0</v>
      </c>
      <c r="K155" s="330">
        <f t="shared" si="14"/>
        <v>0</v>
      </c>
      <c r="L155" s="330">
        <f t="shared" si="15"/>
        <v>0</v>
      </c>
      <c r="M155" s="329"/>
      <c r="N155" s="329"/>
      <c r="O155" s="397"/>
      <c r="P155" s="153">
        <f t="shared" si="16"/>
        <v>148</v>
      </c>
      <c r="Q155" s="976" t="str">
        <f t="shared" si="17"/>
        <v xml:space="preserve"> </v>
      </c>
      <c r="R155" s="976"/>
      <c r="S155" s="976"/>
      <c r="T155" s="976"/>
      <c r="U155" s="977"/>
      <c r="V155" s="155">
        <f t="shared" si="18"/>
        <v>0</v>
      </c>
      <c r="W155" s="331">
        <f t="shared" si="19"/>
        <v>0</v>
      </c>
      <c r="X155" s="332">
        <f>IF(AND(K155&gt;0,'Custo Contábil'!$D$7&gt;0),ROUND(K155*('Custo Contábil'!$D$19/'Custo Contábil'!$D$7)*W155,2),0)</f>
        <v>0</v>
      </c>
      <c r="Y155" s="407">
        <f t="shared" si="20"/>
        <v>0</v>
      </c>
    </row>
    <row r="156" spans="2:25" ht="15" customHeight="1" outlineLevel="1" x14ac:dyDescent="0.3">
      <c r="B156" s="153">
        <v>149</v>
      </c>
      <c r="C156" s="974" t="str">
        <f>IF(ISBLANK('IlumCusto (ORÇ)'!C156)," ",'IlumCusto (ORÇ)'!C156)</f>
        <v xml:space="preserve"> </v>
      </c>
      <c r="D156" s="975"/>
      <c r="E156" s="975"/>
      <c r="F156" s="975"/>
      <c r="G156" s="975"/>
      <c r="H156" s="560">
        <f>'IlumCusto (ORÇ)'!H156</f>
        <v>0</v>
      </c>
      <c r="I156" s="561">
        <f>'IlumCusto (ORÇ)'!I156</f>
        <v>0</v>
      </c>
      <c r="J156" s="553">
        <f>'IlumCusto (ORÇ)'!J156</f>
        <v>0</v>
      </c>
      <c r="K156" s="330">
        <f t="shared" si="14"/>
        <v>0</v>
      </c>
      <c r="L156" s="330">
        <f t="shared" si="15"/>
        <v>0</v>
      </c>
      <c r="M156" s="329"/>
      <c r="N156" s="329"/>
      <c r="O156" s="397"/>
      <c r="P156" s="153">
        <f t="shared" si="16"/>
        <v>149</v>
      </c>
      <c r="Q156" s="976" t="str">
        <f t="shared" si="17"/>
        <v xml:space="preserve"> </v>
      </c>
      <c r="R156" s="976"/>
      <c r="S156" s="976"/>
      <c r="T156" s="976"/>
      <c r="U156" s="977"/>
      <c r="V156" s="155">
        <f t="shared" si="18"/>
        <v>0</v>
      </c>
      <c r="W156" s="331">
        <f t="shared" si="19"/>
        <v>0</v>
      </c>
      <c r="X156" s="332">
        <f>IF(AND(K156&gt;0,'Custo Contábil'!$D$7&gt;0),ROUND(K156*('Custo Contábil'!$D$19/'Custo Contábil'!$D$7)*W156,2),0)</f>
        <v>0</v>
      </c>
      <c r="Y156" s="407">
        <f t="shared" si="20"/>
        <v>0</v>
      </c>
    </row>
    <row r="157" spans="2:25" ht="15" customHeight="1" outlineLevel="1" x14ac:dyDescent="0.3">
      <c r="B157" s="153">
        <v>150</v>
      </c>
      <c r="C157" s="974" t="str">
        <f>IF(ISBLANK('IlumCusto (ORÇ)'!C157)," ",'IlumCusto (ORÇ)'!C157)</f>
        <v xml:space="preserve"> </v>
      </c>
      <c r="D157" s="975"/>
      <c r="E157" s="975"/>
      <c r="F157" s="975"/>
      <c r="G157" s="975"/>
      <c r="H157" s="560">
        <f>'IlumCusto (ORÇ)'!H157</f>
        <v>0</v>
      </c>
      <c r="I157" s="561">
        <f>'IlumCusto (ORÇ)'!I157</f>
        <v>0</v>
      </c>
      <c r="J157" s="553">
        <f>'IlumCusto (ORÇ)'!J157</f>
        <v>0</v>
      </c>
      <c r="K157" s="330">
        <f t="shared" si="14"/>
        <v>0</v>
      </c>
      <c r="L157" s="330">
        <f t="shared" si="15"/>
        <v>0</v>
      </c>
      <c r="M157" s="329"/>
      <c r="N157" s="329"/>
      <c r="O157" s="397"/>
      <c r="P157" s="153">
        <f t="shared" si="16"/>
        <v>150</v>
      </c>
      <c r="Q157" s="976" t="str">
        <f t="shared" si="17"/>
        <v xml:space="preserve"> </v>
      </c>
      <c r="R157" s="976"/>
      <c r="S157" s="976"/>
      <c r="T157" s="976"/>
      <c r="U157" s="977"/>
      <c r="V157" s="155">
        <f t="shared" si="18"/>
        <v>0</v>
      </c>
      <c r="W157" s="331">
        <f t="shared" si="19"/>
        <v>0</v>
      </c>
      <c r="X157" s="332">
        <f>IF(AND(K157&gt;0,'Custo Contábil'!$D$7&gt;0),ROUND(K157*('Custo Contábil'!$D$19/'Custo Contábil'!$D$7)*W157,2),0)</f>
        <v>0</v>
      </c>
      <c r="Y157" s="407">
        <f t="shared" si="20"/>
        <v>0</v>
      </c>
    </row>
    <row r="158" spans="2:25" ht="15" customHeight="1" outlineLevel="1" x14ac:dyDescent="0.3">
      <c r="B158" s="153">
        <v>151</v>
      </c>
      <c r="C158" s="974" t="str">
        <f>IF(ISBLANK('IlumCusto (ORÇ)'!C158)," ",'IlumCusto (ORÇ)'!C158)</f>
        <v xml:space="preserve"> </v>
      </c>
      <c r="D158" s="975"/>
      <c r="E158" s="975"/>
      <c r="F158" s="975"/>
      <c r="G158" s="975"/>
      <c r="H158" s="560">
        <f>'IlumCusto (ORÇ)'!H158</f>
        <v>0</v>
      </c>
      <c r="I158" s="561">
        <f>'IlumCusto (ORÇ)'!I158</f>
        <v>0</v>
      </c>
      <c r="J158" s="553">
        <f>'IlumCusto (ORÇ)'!J158</f>
        <v>0</v>
      </c>
      <c r="K158" s="330">
        <f t="shared" si="14"/>
        <v>0</v>
      </c>
      <c r="L158" s="330">
        <f t="shared" si="15"/>
        <v>0</v>
      </c>
      <c r="M158" s="329"/>
      <c r="N158" s="329"/>
      <c r="O158" s="397"/>
      <c r="P158" s="153">
        <f t="shared" si="16"/>
        <v>151</v>
      </c>
      <c r="Q158" s="976" t="str">
        <f t="shared" si="17"/>
        <v xml:space="preserve"> </v>
      </c>
      <c r="R158" s="976"/>
      <c r="S158" s="976"/>
      <c r="T158" s="976"/>
      <c r="U158" s="977"/>
      <c r="V158" s="155">
        <f t="shared" si="18"/>
        <v>0</v>
      </c>
      <c r="W158" s="331">
        <f t="shared" si="19"/>
        <v>0</v>
      </c>
      <c r="X158" s="332">
        <f>IF(AND(K158&gt;0,'Custo Contábil'!$D$7&gt;0),ROUND(K158*('Custo Contábil'!$D$19/'Custo Contábil'!$D$7)*W158,2),0)</f>
        <v>0</v>
      </c>
      <c r="Y158" s="407">
        <f t="shared" si="20"/>
        <v>0</v>
      </c>
    </row>
    <row r="159" spans="2:25" ht="15" customHeight="1" outlineLevel="1" x14ac:dyDescent="0.3">
      <c r="B159" s="153">
        <v>152</v>
      </c>
      <c r="C159" s="974" t="str">
        <f>IF(ISBLANK('IlumCusto (ORÇ)'!C159)," ",'IlumCusto (ORÇ)'!C159)</f>
        <v xml:space="preserve"> </v>
      </c>
      <c r="D159" s="975"/>
      <c r="E159" s="975"/>
      <c r="F159" s="975"/>
      <c r="G159" s="975"/>
      <c r="H159" s="560">
        <f>'IlumCusto (ORÇ)'!H159</f>
        <v>0</v>
      </c>
      <c r="I159" s="561">
        <f>'IlumCusto (ORÇ)'!I159</f>
        <v>0</v>
      </c>
      <c r="J159" s="553">
        <f>'IlumCusto (ORÇ)'!J159</f>
        <v>0</v>
      </c>
      <c r="K159" s="330">
        <f t="shared" si="14"/>
        <v>0</v>
      </c>
      <c r="L159" s="330">
        <f t="shared" si="15"/>
        <v>0</v>
      </c>
      <c r="M159" s="329"/>
      <c r="N159" s="329"/>
      <c r="O159" s="397"/>
      <c r="P159" s="153">
        <f t="shared" si="16"/>
        <v>152</v>
      </c>
      <c r="Q159" s="976" t="str">
        <f t="shared" si="17"/>
        <v xml:space="preserve"> </v>
      </c>
      <c r="R159" s="976"/>
      <c r="S159" s="976"/>
      <c r="T159" s="976"/>
      <c r="U159" s="977"/>
      <c r="V159" s="155">
        <f t="shared" si="18"/>
        <v>0</v>
      </c>
      <c r="W159" s="331">
        <f t="shared" si="19"/>
        <v>0</v>
      </c>
      <c r="X159" s="332">
        <f>IF(AND(K159&gt;0,'Custo Contábil'!$D$7&gt;0),ROUND(K159*('Custo Contábil'!$D$19/'Custo Contábil'!$D$7)*W159,2),0)</f>
        <v>0</v>
      </c>
      <c r="Y159" s="407">
        <f t="shared" si="20"/>
        <v>0</v>
      </c>
    </row>
    <row r="160" spans="2:25" ht="15" customHeight="1" outlineLevel="1" x14ac:dyDescent="0.3">
      <c r="B160" s="153">
        <v>153</v>
      </c>
      <c r="C160" s="974" t="str">
        <f>IF(ISBLANK('IlumCusto (ORÇ)'!C160)," ",'IlumCusto (ORÇ)'!C160)</f>
        <v xml:space="preserve"> </v>
      </c>
      <c r="D160" s="975"/>
      <c r="E160" s="975"/>
      <c r="F160" s="975"/>
      <c r="G160" s="975"/>
      <c r="H160" s="560">
        <f>'IlumCusto (ORÇ)'!H160</f>
        <v>0</v>
      </c>
      <c r="I160" s="561">
        <f>'IlumCusto (ORÇ)'!I160</f>
        <v>0</v>
      </c>
      <c r="J160" s="553">
        <f>'IlumCusto (ORÇ)'!J160</f>
        <v>0</v>
      </c>
      <c r="K160" s="330">
        <f t="shared" si="14"/>
        <v>0</v>
      </c>
      <c r="L160" s="330">
        <f t="shared" si="15"/>
        <v>0</v>
      </c>
      <c r="M160" s="329"/>
      <c r="N160" s="329"/>
      <c r="O160" s="397"/>
      <c r="P160" s="153">
        <f t="shared" si="16"/>
        <v>153</v>
      </c>
      <c r="Q160" s="976" t="str">
        <f t="shared" si="17"/>
        <v xml:space="preserve"> </v>
      </c>
      <c r="R160" s="976"/>
      <c r="S160" s="976"/>
      <c r="T160" s="976"/>
      <c r="U160" s="977"/>
      <c r="V160" s="155">
        <f t="shared" si="18"/>
        <v>0</v>
      </c>
      <c r="W160" s="331">
        <f t="shared" si="19"/>
        <v>0</v>
      </c>
      <c r="X160" s="332">
        <f>IF(AND(K160&gt;0,'Custo Contábil'!$D$7&gt;0),ROUND(K160*('Custo Contábil'!$D$19/'Custo Contábil'!$D$7)*W160,2),0)</f>
        <v>0</v>
      </c>
      <c r="Y160" s="407">
        <f t="shared" si="20"/>
        <v>0</v>
      </c>
    </row>
    <row r="161" spans="2:25" ht="15" customHeight="1" outlineLevel="1" x14ac:dyDescent="0.3">
      <c r="B161" s="153">
        <v>154</v>
      </c>
      <c r="C161" s="974" t="str">
        <f>IF(ISBLANK('IlumCusto (ORÇ)'!C161)," ",'IlumCusto (ORÇ)'!C161)</f>
        <v xml:space="preserve"> </v>
      </c>
      <c r="D161" s="975"/>
      <c r="E161" s="975"/>
      <c r="F161" s="975"/>
      <c r="G161" s="975"/>
      <c r="H161" s="560">
        <f>'IlumCusto (ORÇ)'!H161</f>
        <v>0</v>
      </c>
      <c r="I161" s="561">
        <f>'IlumCusto (ORÇ)'!I161</f>
        <v>0</v>
      </c>
      <c r="J161" s="553">
        <f>'IlumCusto (ORÇ)'!J161</f>
        <v>0</v>
      </c>
      <c r="K161" s="330">
        <f t="shared" si="14"/>
        <v>0</v>
      </c>
      <c r="L161" s="330">
        <f t="shared" si="15"/>
        <v>0</v>
      </c>
      <c r="M161" s="329"/>
      <c r="N161" s="329"/>
      <c r="O161" s="397"/>
      <c r="P161" s="153">
        <f t="shared" si="16"/>
        <v>154</v>
      </c>
      <c r="Q161" s="976" t="str">
        <f t="shared" si="17"/>
        <v xml:space="preserve"> </v>
      </c>
      <c r="R161" s="976"/>
      <c r="S161" s="976"/>
      <c r="T161" s="976"/>
      <c r="U161" s="977"/>
      <c r="V161" s="155">
        <f t="shared" si="18"/>
        <v>0</v>
      </c>
      <c r="W161" s="331">
        <f t="shared" si="19"/>
        <v>0</v>
      </c>
      <c r="X161" s="332">
        <f>IF(AND(K161&gt;0,'Custo Contábil'!$D$7&gt;0),ROUND(K161*('Custo Contábil'!$D$19/'Custo Contábil'!$D$7)*W161,2),0)</f>
        <v>0</v>
      </c>
      <c r="Y161" s="407">
        <f t="shared" si="20"/>
        <v>0</v>
      </c>
    </row>
    <row r="162" spans="2:25" ht="15" customHeight="1" outlineLevel="1" x14ac:dyDescent="0.3">
      <c r="B162" s="153">
        <v>155</v>
      </c>
      <c r="C162" s="974" t="str">
        <f>IF(ISBLANK('IlumCusto (ORÇ)'!C162)," ",'IlumCusto (ORÇ)'!C162)</f>
        <v xml:space="preserve"> </v>
      </c>
      <c r="D162" s="975"/>
      <c r="E162" s="975"/>
      <c r="F162" s="975"/>
      <c r="G162" s="975"/>
      <c r="H162" s="560">
        <f>'IlumCusto (ORÇ)'!H162</f>
        <v>0</v>
      </c>
      <c r="I162" s="561">
        <f>'IlumCusto (ORÇ)'!I162</f>
        <v>0</v>
      </c>
      <c r="J162" s="553">
        <f>'IlumCusto (ORÇ)'!J162</f>
        <v>0</v>
      </c>
      <c r="K162" s="330">
        <f t="shared" si="14"/>
        <v>0</v>
      </c>
      <c r="L162" s="330">
        <f t="shared" si="15"/>
        <v>0</v>
      </c>
      <c r="M162" s="329"/>
      <c r="N162" s="329"/>
      <c r="O162" s="397"/>
      <c r="P162" s="153">
        <f t="shared" si="16"/>
        <v>155</v>
      </c>
      <c r="Q162" s="976" t="str">
        <f t="shared" si="17"/>
        <v xml:space="preserve"> </v>
      </c>
      <c r="R162" s="976"/>
      <c r="S162" s="976"/>
      <c r="T162" s="976"/>
      <c r="U162" s="977"/>
      <c r="V162" s="155">
        <f t="shared" si="18"/>
        <v>0</v>
      </c>
      <c r="W162" s="331">
        <f t="shared" si="19"/>
        <v>0</v>
      </c>
      <c r="X162" s="332">
        <f>IF(AND(K162&gt;0,'Custo Contábil'!$D$7&gt;0),ROUND(K162*('Custo Contábil'!$D$19/'Custo Contábil'!$D$7)*W162,2),0)</f>
        <v>0</v>
      </c>
      <c r="Y162" s="407">
        <f t="shared" si="20"/>
        <v>0</v>
      </c>
    </row>
    <row r="163" spans="2:25" ht="15" customHeight="1" outlineLevel="1" x14ac:dyDescent="0.3">
      <c r="B163" s="153">
        <v>156</v>
      </c>
      <c r="C163" s="974" t="str">
        <f>IF(ISBLANK('IlumCusto (ORÇ)'!C163)," ",'IlumCusto (ORÇ)'!C163)</f>
        <v xml:space="preserve"> </v>
      </c>
      <c r="D163" s="975"/>
      <c r="E163" s="975"/>
      <c r="F163" s="975"/>
      <c r="G163" s="975"/>
      <c r="H163" s="560">
        <f>'IlumCusto (ORÇ)'!H163</f>
        <v>0</v>
      </c>
      <c r="I163" s="561">
        <f>'IlumCusto (ORÇ)'!I163</f>
        <v>0</v>
      </c>
      <c r="J163" s="553">
        <f>'IlumCusto (ORÇ)'!J163</f>
        <v>0</v>
      </c>
      <c r="K163" s="330">
        <f t="shared" si="14"/>
        <v>0</v>
      </c>
      <c r="L163" s="330">
        <f t="shared" si="15"/>
        <v>0</v>
      </c>
      <c r="M163" s="329"/>
      <c r="N163" s="329"/>
      <c r="O163" s="397"/>
      <c r="P163" s="153">
        <f t="shared" si="16"/>
        <v>156</v>
      </c>
      <c r="Q163" s="976" t="str">
        <f t="shared" si="17"/>
        <v xml:space="preserve"> </v>
      </c>
      <c r="R163" s="976"/>
      <c r="S163" s="976"/>
      <c r="T163" s="976"/>
      <c r="U163" s="977"/>
      <c r="V163" s="155">
        <f t="shared" si="18"/>
        <v>0</v>
      </c>
      <c r="W163" s="331">
        <f t="shared" si="19"/>
        <v>0</v>
      </c>
      <c r="X163" s="332">
        <f>IF(AND(K163&gt;0,'Custo Contábil'!$D$7&gt;0),ROUND(K163*('Custo Contábil'!$D$19/'Custo Contábil'!$D$7)*W163,2),0)</f>
        <v>0</v>
      </c>
      <c r="Y163" s="407">
        <f t="shared" si="20"/>
        <v>0</v>
      </c>
    </row>
    <row r="164" spans="2:25" ht="15" customHeight="1" outlineLevel="1" x14ac:dyDescent="0.3">
      <c r="B164" s="153">
        <v>157</v>
      </c>
      <c r="C164" s="974" t="str">
        <f>IF(ISBLANK('IlumCusto (ORÇ)'!C164)," ",'IlumCusto (ORÇ)'!C164)</f>
        <v xml:space="preserve"> </v>
      </c>
      <c r="D164" s="975"/>
      <c r="E164" s="975"/>
      <c r="F164" s="975"/>
      <c r="G164" s="975"/>
      <c r="H164" s="560">
        <f>'IlumCusto (ORÇ)'!H164</f>
        <v>0</v>
      </c>
      <c r="I164" s="561">
        <f>'IlumCusto (ORÇ)'!I164</f>
        <v>0</v>
      </c>
      <c r="J164" s="553">
        <f>'IlumCusto (ORÇ)'!J164</f>
        <v>0</v>
      </c>
      <c r="K164" s="330">
        <f t="shared" si="14"/>
        <v>0</v>
      </c>
      <c r="L164" s="330">
        <f t="shared" si="15"/>
        <v>0</v>
      </c>
      <c r="M164" s="329"/>
      <c r="N164" s="329"/>
      <c r="O164" s="397"/>
      <c r="P164" s="153">
        <f t="shared" si="16"/>
        <v>157</v>
      </c>
      <c r="Q164" s="976" t="str">
        <f t="shared" si="17"/>
        <v xml:space="preserve"> </v>
      </c>
      <c r="R164" s="976"/>
      <c r="S164" s="976"/>
      <c r="T164" s="976"/>
      <c r="U164" s="977"/>
      <c r="V164" s="155">
        <f t="shared" si="18"/>
        <v>0</v>
      </c>
      <c r="W164" s="331">
        <f t="shared" si="19"/>
        <v>0</v>
      </c>
      <c r="X164" s="332">
        <f>IF(AND(K164&gt;0,'Custo Contábil'!$D$7&gt;0),ROUND(K164*('Custo Contábil'!$D$19/'Custo Contábil'!$D$7)*W164,2),0)</f>
        <v>0</v>
      </c>
      <c r="Y164" s="407">
        <f t="shared" si="20"/>
        <v>0</v>
      </c>
    </row>
    <row r="165" spans="2:25" ht="15" customHeight="1" outlineLevel="1" x14ac:dyDescent="0.3">
      <c r="B165" s="153">
        <v>158</v>
      </c>
      <c r="C165" s="974" t="str">
        <f>IF(ISBLANK('IlumCusto (ORÇ)'!C165)," ",'IlumCusto (ORÇ)'!C165)</f>
        <v xml:space="preserve"> </v>
      </c>
      <c r="D165" s="975"/>
      <c r="E165" s="975"/>
      <c r="F165" s="975"/>
      <c r="G165" s="975"/>
      <c r="H165" s="560">
        <f>'IlumCusto (ORÇ)'!H165</f>
        <v>0</v>
      </c>
      <c r="I165" s="561">
        <f>'IlumCusto (ORÇ)'!I165</f>
        <v>0</v>
      </c>
      <c r="J165" s="553">
        <f>'IlumCusto (ORÇ)'!J165</f>
        <v>0</v>
      </c>
      <c r="K165" s="330">
        <f t="shared" si="14"/>
        <v>0</v>
      </c>
      <c r="L165" s="330">
        <f t="shared" si="15"/>
        <v>0</v>
      </c>
      <c r="M165" s="329"/>
      <c r="N165" s="329"/>
      <c r="O165" s="397"/>
      <c r="P165" s="153">
        <f t="shared" si="16"/>
        <v>158</v>
      </c>
      <c r="Q165" s="976" t="str">
        <f t="shared" si="17"/>
        <v xml:space="preserve"> </v>
      </c>
      <c r="R165" s="976"/>
      <c r="S165" s="976"/>
      <c r="T165" s="976"/>
      <c r="U165" s="977"/>
      <c r="V165" s="155">
        <f t="shared" si="18"/>
        <v>0</v>
      </c>
      <c r="W165" s="331">
        <f t="shared" si="19"/>
        <v>0</v>
      </c>
      <c r="X165" s="332">
        <f>IF(AND(K165&gt;0,'Custo Contábil'!$D$7&gt;0),ROUND(K165*('Custo Contábil'!$D$19/'Custo Contábil'!$D$7)*W165,2),0)</f>
        <v>0</v>
      </c>
      <c r="Y165" s="407">
        <f t="shared" si="20"/>
        <v>0</v>
      </c>
    </row>
    <row r="166" spans="2:25" ht="15" customHeight="1" outlineLevel="1" x14ac:dyDescent="0.3">
      <c r="B166" s="153">
        <v>159</v>
      </c>
      <c r="C166" s="974" t="str">
        <f>IF(ISBLANK('IlumCusto (ORÇ)'!C166)," ",'IlumCusto (ORÇ)'!C166)</f>
        <v xml:space="preserve"> </v>
      </c>
      <c r="D166" s="975"/>
      <c r="E166" s="975"/>
      <c r="F166" s="975"/>
      <c r="G166" s="975"/>
      <c r="H166" s="560">
        <f>'IlumCusto (ORÇ)'!H166</f>
        <v>0</v>
      </c>
      <c r="I166" s="561">
        <f>'IlumCusto (ORÇ)'!I166</f>
        <v>0</v>
      </c>
      <c r="J166" s="553">
        <f>'IlumCusto (ORÇ)'!J166</f>
        <v>0</v>
      </c>
      <c r="K166" s="330">
        <f t="shared" si="14"/>
        <v>0</v>
      </c>
      <c r="L166" s="330">
        <f t="shared" si="15"/>
        <v>0</v>
      </c>
      <c r="M166" s="329"/>
      <c r="N166" s="329"/>
      <c r="O166" s="397"/>
      <c r="P166" s="153">
        <f t="shared" si="16"/>
        <v>159</v>
      </c>
      <c r="Q166" s="976" t="str">
        <f t="shared" si="17"/>
        <v xml:space="preserve"> </v>
      </c>
      <c r="R166" s="976"/>
      <c r="S166" s="976"/>
      <c r="T166" s="976"/>
      <c r="U166" s="977"/>
      <c r="V166" s="155">
        <f t="shared" si="18"/>
        <v>0</v>
      </c>
      <c r="W166" s="331">
        <f t="shared" si="19"/>
        <v>0</v>
      </c>
      <c r="X166" s="332">
        <f>IF(AND(K166&gt;0,'Custo Contábil'!$D$7&gt;0),ROUND(K166*('Custo Contábil'!$D$19/'Custo Contábil'!$D$7)*W166,2),0)</f>
        <v>0</v>
      </c>
      <c r="Y166" s="407">
        <f t="shared" si="20"/>
        <v>0</v>
      </c>
    </row>
    <row r="167" spans="2:25" ht="15" customHeight="1" outlineLevel="1" x14ac:dyDescent="0.3">
      <c r="B167" s="153">
        <v>160</v>
      </c>
      <c r="C167" s="974" t="str">
        <f>IF(ISBLANK('IlumCusto (ORÇ)'!C167)," ",'IlumCusto (ORÇ)'!C167)</f>
        <v xml:space="preserve"> </v>
      </c>
      <c r="D167" s="975"/>
      <c r="E167" s="975"/>
      <c r="F167" s="975"/>
      <c r="G167" s="975"/>
      <c r="H167" s="560">
        <f>'IlumCusto (ORÇ)'!H167</f>
        <v>0</v>
      </c>
      <c r="I167" s="561">
        <f>'IlumCusto (ORÇ)'!I167</f>
        <v>0</v>
      </c>
      <c r="J167" s="553">
        <f>'IlumCusto (ORÇ)'!J167</f>
        <v>0</v>
      </c>
      <c r="K167" s="330">
        <f t="shared" ref="K167:K230" si="21">I167*J167</f>
        <v>0</v>
      </c>
      <c r="L167" s="330">
        <f t="shared" ref="L167:L230" si="22">K167-M167-N167</f>
        <v>0</v>
      </c>
      <c r="M167" s="329"/>
      <c r="N167" s="329"/>
      <c r="O167" s="397"/>
      <c r="P167" s="153">
        <f t="shared" ref="P167:P230" si="23">B167</f>
        <v>160</v>
      </c>
      <c r="Q167" s="976" t="str">
        <f t="shared" ref="Q167:Q230" si="24">IF(OR(C167=0,C167=""),"",C167)</f>
        <v xml:space="preserve"> </v>
      </c>
      <c r="R167" s="976"/>
      <c r="S167" s="976"/>
      <c r="T167" s="976"/>
      <c r="U167" s="977"/>
      <c r="V167" s="155">
        <f t="shared" ref="V167:V230" si="25">IF(H167="",0,H167)</f>
        <v>0</v>
      </c>
      <c r="W167" s="331">
        <f t="shared" ref="W167:W230" si="26">IF(OR(V167="",V167=0),0,(Desc*((1+Desc)^V167))/(((1+Desc)^V167)-1))</f>
        <v>0</v>
      </c>
      <c r="X167" s="332">
        <f>IF(AND(K167&gt;0,'Custo Contábil'!$D$7&gt;0),ROUND(K167*('Custo Contábil'!$D$19/'Custo Contábil'!$D$7)*W167,2),0)</f>
        <v>0</v>
      </c>
      <c r="Y167" s="407">
        <f t="shared" ref="Y167:Y230" si="27">V167*X167</f>
        <v>0</v>
      </c>
    </row>
    <row r="168" spans="2:25" ht="15" customHeight="1" outlineLevel="1" x14ac:dyDescent="0.3">
      <c r="B168" s="153">
        <v>161</v>
      </c>
      <c r="C168" s="974" t="str">
        <f>IF(ISBLANK('IlumCusto (ORÇ)'!C168)," ",'IlumCusto (ORÇ)'!C168)</f>
        <v xml:space="preserve"> </v>
      </c>
      <c r="D168" s="975"/>
      <c r="E168" s="975"/>
      <c r="F168" s="975"/>
      <c r="G168" s="975"/>
      <c r="H168" s="560">
        <f>'IlumCusto (ORÇ)'!H168</f>
        <v>0</v>
      </c>
      <c r="I168" s="561">
        <f>'IlumCusto (ORÇ)'!I168</f>
        <v>0</v>
      </c>
      <c r="J168" s="553">
        <f>'IlumCusto (ORÇ)'!J168</f>
        <v>0</v>
      </c>
      <c r="K168" s="330">
        <f t="shared" si="21"/>
        <v>0</v>
      </c>
      <c r="L168" s="330">
        <f t="shared" si="22"/>
        <v>0</v>
      </c>
      <c r="M168" s="329"/>
      <c r="N168" s="329"/>
      <c r="O168" s="397"/>
      <c r="P168" s="153">
        <f t="shared" si="23"/>
        <v>161</v>
      </c>
      <c r="Q168" s="976" t="str">
        <f t="shared" si="24"/>
        <v xml:space="preserve"> </v>
      </c>
      <c r="R168" s="976"/>
      <c r="S168" s="976"/>
      <c r="T168" s="976"/>
      <c r="U168" s="977"/>
      <c r="V168" s="155">
        <f t="shared" si="25"/>
        <v>0</v>
      </c>
      <c r="W168" s="331">
        <f t="shared" si="26"/>
        <v>0</v>
      </c>
      <c r="X168" s="332">
        <f>IF(AND(K168&gt;0,'Custo Contábil'!$D$7&gt;0),ROUND(K168*('Custo Contábil'!$D$19/'Custo Contábil'!$D$7)*W168,2),0)</f>
        <v>0</v>
      </c>
      <c r="Y168" s="407">
        <f t="shared" si="27"/>
        <v>0</v>
      </c>
    </row>
    <row r="169" spans="2:25" ht="15" customHeight="1" outlineLevel="1" x14ac:dyDescent="0.3">
      <c r="B169" s="153">
        <v>162</v>
      </c>
      <c r="C169" s="974" t="str">
        <f>IF(ISBLANK('IlumCusto (ORÇ)'!C169)," ",'IlumCusto (ORÇ)'!C169)</f>
        <v xml:space="preserve"> </v>
      </c>
      <c r="D169" s="975"/>
      <c r="E169" s="975"/>
      <c r="F169" s="975"/>
      <c r="G169" s="975"/>
      <c r="H169" s="560">
        <f>'IlumCusto (ORÇ)'!H169</f>
        <v>0</v>
      </c>
      <c r="I169" s="561">
        <f>'IlumCusto (ORÇ)'!I169</f>
        <v>0</v>
      </c>
      <c r="J169" s="553">
        <f>'IlumCusto (ORÇ)'!J169</f>
        <v>0</v>
      </c>
      <c r="K169" s="330">
        <f t="shared" si="21"/>
        <v>0</v>
      </c>
      <c r="L169" s="330">
        <f t="shared" si="22"/>
        <v>0</v>
      </c>
      <c r="M169" s="329"/>
      <c r="N169" s="329"/>
      <c r="O169" s="397"/>
      <c r="P169" s="153">
        <f t="shared" si="23"/>
        <v>162</v>
      </c>
      <c r="Q169" s="976" t="str">
        <f t="shared" si="24"/>
        <v xml:space="preserve"> </v>
      </c>
      <c r="R169" s="976"/>
      <c r="S169" s="976"/>
      <c r="T169" s="976"/>
      <c r="U169" s="977"/>
      <c r="V169" s="155">
        <f t="shared" si="25"/>
        <v>0</v>
      </c>
      <c r="W169" s="331">
        <f t="shared" si="26"/>
        <v>0</v>
      </c>
      <c r="X169" s="332">
        <f>IF(AND(K169&gt;0,'Custo Contábil'!$D$7&gt;0),ROUND(K169*('Custo Contábil'!$D$19/'Custo Contábil'!$D$7)*W169,2),0)</f>
        <v>0</v>
      </c>
      <c r="Y169" s="407">
        <f t="shared" si="27"/>
        <v>0</v>
      </c>
    </row>
    <row r="170" spans="2:25" ht="15" customHeight="1" outlineLevel="1" x14ac:dyDescent="0.3">
      <c r="B170" s="153">
        <v>163</v>
      </c>
      <c r="C170" s="974" t="str">
        <f>IF(ISBLANK('IlumCusto (ORÇ)'!C170)," ",'IlumCusto (ORÇ)'!C170)</f>
        <v xml:space="preserve"> </v>
      </c>
      <c r="D170" s="975"/>
      <c r="E170" s="975"/>
      <c r="F170" s="975"/>
      <c r="G170" s="975"/>
      <c r="H170" s="560">
        <f>'IlumCusto (ORÇ)'!H170</f>
        <v>0</v>
      </c>
      <c r="I170" s="561">
        <f>'IlumCusto (ORÇ)'!I170</f>
        <v>0</v>
      </c>
      <c r="J170" s="553">
        <f>'IlumCusto (ORÇ)'!J170</f>
        <v>0</v>
      </c>
      <c r="K170" s="330">
        <f t="shared" si="21"/>
        <v>0</v>
      </c>
      <c r="L170" s="330">
        <f t="shared" si="22"/>
        <v>0</v>
      </c>
      <c r="M170" s="329"/>
      <c r="N170" s="329"/>
      <c r="O170" s="397"/>
      <c r="P170" s="153">
        <f t="shared" si="23"/>
        <v>163</v>
      </c>
      <c r="Q170" s="976" t="str">
        <f t="shared" si="24"/>
        <v xml:space="preserve"> </v>
      </c>
      <c r="R170" s="976"/>
      <c r="S170" s="976"/>
      <c r="T170" s="976"/>
      <c r="U170" s="977"/>
      <c r="V170" s="155">
        <f t="shared" si="25"/>
        <v>0</v>
      </c>
      <c r="W170" s="331">
        <f t="shared" si="26"/>
        <v>0</v>
      </c>
      <c r="X170" s="332">
        <f>IF(AND(K170&gt;0,'Custo Contábil'!$D$7&gt;0),ROUND(K170*('Custo Contábil'!$D$19/'Custo Contábil'!$D$7)*W170,2),0)</f>
        <v>0</v>
      </c>
      <c r="Y170" s="407">
        <f t="shared" si="27"/>
        <v>0</v>
      </c>
    </row>
    <row r="171" spans="2:25" ht="15" customHeight="1" outlineLevel="1" x14ac:dyDescent="0.3">
      <c r="B171" s="153">
        <v>164</v>
      </c>
      <c r="C171" s="974" t="str">
        <f>IF(ISBLANK('IlumCusto (ORÇ)'!C171)," ",'IlumCusto (ORÇ)'!C171)</f>
        <v xml:space="preserve"> </v>
      </c>
      <c r="D171" s="975"/>
      <c r="E171" s="975"/>
      <c r="F171" s="975"/>
      <c r="G171" s="975"/>
      <c r="H171" s="560">
        <f>'IlumCusto (ORÇ)'!H171</f>
        <v>0</v>
      </c>
      <c r="I171" s="561">
        <f>'IlumCusto (ORÇ)'!I171</f>
        <v>0</v>
      </c>
      <c r="J171" s="553">
        <f>'IlumCusto (ORÇ)'!J171</f>
        <v>0</v>
      </c>
      <c r="K171" s="330">
        <f t="shared" si="21"/>
        <v>0</v>
      </c>
      <c r="L171" s="330">
        <f t="shared" si="22"/>
        <v>0</v>
      </c>
      <c r="M171" s="329"/>
      <c r="N171" s="329"/>
      <c r="O171" s="397"/>
      <c r="P171" s="153">
        <f t="shared" si="23"/>
        <v>164</v>
      </c>
      <c r="Q171" s="976" t="str">
        <f t="shared" si="24"/>
        <v xml:space="preserve"> </v>
      </c>
      <c r="R171" s="976"/>
      <c r="S171" s="976"/>
      <c r="T171" s="976"/>
      <c r="U171" s="977"/>
      <c r="V171" s="155">
        <f t="shared" si="25"/>
        <v>0</v>
      </c>
      <c r="W171" s="331">
        <f t="shared" si="26"/>
        <v>0</v>
      </c>
      <c r="X171" s="332">
        <f>IF(AND(K171&gt;0,'Custo Contábil'!$D$7&gt;0),ROUND(K171*('Custo Contábil'!$D$19/'Custo Contábil'!$D$7)*W171,2),0)</f>
        <v>0</v>
      </c>
      <c r="Y171" s="407">
        <f t="shared" si="27"/>
        <v>0</v>
      </c>
    </row>
    <row r="172" spans="2:25" ht="15" customHeight="1" outlineLevel="1" x14ac:dyDescent="0.3">
      <c r="B172" s="153">
        <v>165</v>
      </c>
      <c r="C172" s="974" t="str">
        <f>IF(ISBLANK('IlumCusto (ORÇ)'!C172)," ",'IlumCusto (ORÇ)'!C172)</f>
        <v xml:space="preserve"> </v>
      </c>
      <c r="D172" s="975"/>
      <c r="E172" s="975"/>
      <c r="F172" s="975"/>
      <c r="G172" s="975"/>
      <c r="H172" s="560">
        <f>'IlumCusto (ORÇ)'!H172</f>
        <v>0</v>
      </c>
      <c r="I172" s="561">
        <f>'IlumCusto (ORÇ)'!I172</f>
        <v>0</v>
      </c>
      <c r="J172" s="553">
        <f>'IlumCusto (ORÇ)'!J172</f>
        <v>0</v>
      </c>
      <c r="K172" s="330">
        <f t="shared" si="21"/>
        <v>0</v>
      </c>
      <c r="L172" s="330">
        <f t="shared" si="22"/>
        <v>0</v>
      </c>
      <c r="M172" s="329"/>
      <c r="N172" s="329"/>
      <c r="O172" s="397"/>
      <c r="P172" s="153">
        <f t="shared" si="23"/>
        <v>165</v>
      </c>
      <c r="Q172" s="976" t="str">
        <f t="shared" si="24"/>
        <v xml:space="preserve"> </v>
      </c>
      <c r="R172" s="976"/>
      <c r="S172" s="976"/>
      <c r="T172" s="976"/>
      <c r="U172" s="977"/>
      <c r="V172" s="155">
        <f t="shared" si="25"/>
        <v>0</v>
      </c>
      <c r="W172" s="331">
        <f t="shared" si="26"/>
        <v>0</v>
      </c>
      <c r="X172" s="332">
        <f>IF(AND(K172&gt;0,'Custo Contábil'!$D$7&gt;0),ROUND(K172*('Custo Contábil'!$D$19/'Custo Contábil'!$D$7)*W172,2),0)</f>
        <v>0</v>
      </c>
      <c r="Y172" s="407">
        <f t="shared" si="27"/>
        <v>0</v>
      </c>
    </row>
    <row r="173" spans="2:25" ht="15" customHeight="1" outlineLevel="1" x14ac:dyDescent="0.3">
      <c r="B173" s="153">
        <v>166</v>
      </c>
      <c r="C173" s="974" t="str">
        <f>IF(ISBLANK('IlumCusto (ORÇ)'!C173)," ",'IlumCusto (ORÇ)'!C173)</f>
        <v xml:space="preserve"> </v>
      </c>
      <c r="D173" s="975"/>
      <c r="E173" s="975"/>
      <c r="F173" s="975"/>
      <c r="G173" s="975"/>
      <c r="H173" s="560">
        <f>'IlumCusto (ORÇ)'!H173</f>
        <v>0</v>
      </c>
      <c r="I173" s="561">
        <f>'IlumCusto (ORÇ)'!I173</f>
        <v>0</v>
      </c>
      <c r="J173" s="553">
        <f>'IlumCusto (ORÇ)'!J173</f>
        <v>0</v>
      </c>
      <c r="K173" s="330">
        <f t="shared" si="21"/>
        <v>0</v>
      </c>
      <c r="L173" s="330">
        <f t="shared" si="22"/>
        <v>0</v>
      </c>
      <c r="M173" s="329"/>
      <c r="N173" s="329"/>
      <c r="O173" s="397"/>
      <c r="P173" s="153">
        <f t="shared" si="23"/>
        <v>166</v>
      </c>
      <c r="Q173" s="976" t="str">
        <f t="shared" si="24"/>
        <v xml:space="preserve"> </v>
      </c>
      <c r="R173" s="976"/>
      <c r="S173" s="976"/>
      <c r="T173" s="976"/>
      <c r="U173" s="977"/>
      <c r="V173" s="155">
        <f t="shared" si="25"/>
        <v>0</v>
      </c>
      <c r="W173" s="331">
        <f t="shared" si="26"/>
        <v>0</v>
      </c>
      <c r="X173" s="332">
        <f>IF(AND(K173&gt;0,'Custo Contábil'!$D$7&gt;0),ROUND(K173*('Custo Contábil'!$D$19/'Custo Contábil'!$D$7)*W173,2),0)</f>
        <v>0</v>
      </c>
      <c r="Y173" s="407">
        <f t="shared" si="27"/>
        <v>0</v>
      </c>
    </row>
    <row r="174" spans="2:25" ht="15" customHeight="1" outlineLevel="1" x14ac:dyDescent="0.3">
      <c r="B174" s="153">
        <v>167</v>
      </c>
      <c r="C174" s="974" t="str">
        <f>IF(ISBLANK('IlumCusto (ORÇ)'!C174)," ",'IlumCusto (ORÇ)'!C174)</f>
        <v xml:space="preserve"> </v>
      </c>
      <c r="D174" s="975"/>
      <c r="E174" s="975"/>
      <c r="F174" s="975"/>
      <c r="G174" s="975"/>
      <c r="H174" s="560">
        <f>'IlumCusto (ORÇ)'!H174</f>
        <v>0</v>
      </c>
      <c r="I174" s="561">
        <f>'IlumCusto (ORÇ)'!I174</f>
        <v>0</v>
      </c>
      <c r="J174" s="553">
        <f>'IlumCusto (ORÇ)'!J174</f>
        <v>0</v>
      </c>
      <c r="K174" s="330">
        <f t="shared" si="21"/>
        <v>0</v>
      </c>
      <c r="L174" s="330">
        <f t="shared" si="22"/>
        <v>0</v>
      </c>
      <c r="M174" s="329"/>
      <c r="N174" s="329"/>
      <c r="O174" s="397"/>
      <c r="P174" s="153">
        <f t="shared" si="23"/>
        <v>167</v>
      </c>
      <c r="Q174" s="976" t="str">
        <f t="shared" si="24"/>
        <v xml:space="preserve"> </v>
      </c>
      <c r="R174" s="976"/>
      <c r="S174" s="976"/>
      <c r="T174" s="976"/>
      <c r="U174" s="977"/>
      <c r="V174" s="155">
        <f t="shared" si="25"/>
        <v>0</v>
      </c>
      <c r="W174" s="331">
        <f t="shared" si="26"/>
        <v>0</v>
      </c>
      <c r="X174" s="332">
        <f>IF(AND(K174&gt;0,'Custo Contábil'!$D$7&gt;0),ROUND(K174*('Custo Contábil'!$D$19/'Custo Contábil'!$D$7)*W174,2),0)</f>
        <v>0</v>
      </c>
      <c r="Y174" s="407">
        <f t="shared" si="27"/>
        <v>0</v>
      </c>
    </row>
    <row r="175" spans="2:25" ht="15" customHeight="1" outlineLevel="1" x14ac:dyDescent="0.3">
      <c r="B175" s="153">
        <v>168</v>
      </c>
      <c r="C175" s="974" t="str">
        <f>IF(ISBLANK('IlumCusto (ORÇ)'!C175)," ",'IlumCusto (ORÇ)'!C175)</f>
        <v xml:space="preserve"> </v>
      </c>
      <c r="D175" s="975"/>
      <c r="E175" s="975"/>
      <c r="F175" s="975"/>
      <c r="G175" s="975"/>
      <c r="H175" s="560">
        <f>'IlumCusto (ORÇ)'!H175</f>
        <v>0</v>
      </c>
      <c r="I175" s="561">
        <f>'IlumCusto (ORÇ)'!I175</f>
        <v>0</v>
      </c>
      <c r="J175" s="553">
        <f>'IlumCusto (ORÇ)'!J175</f>
        <v>0</v>
      </c>
      <c r="K175" s="330">
        <f t="shared" si="21"/>
        <v>0</v>
      </c>
      <c r="L175" s="330">
        <f t="shared" si="22"/>
        <v>0</v>
      </c>
      <c r="M175" s="329"/>
      <c r="N175" s="329"/>
      <c r="O175" s="397"/>
      <c r="P175" s="153">
        <f t="shared" si="23"/>
        <v>168</v>
      </c>
      <c r="Q175" s="976" t="str">
        <f t="shared" si="24"/>
        <v xml:space="preserve"> </v>
      </c>
      <c r="R175" s="976"/>
      <c r="S175" s="976"/>
      <c r="T175" s="976"/>
      <c r="U175" s="977"/>
      <c r="V175" s="155">
        <f t="shared" si="25"/>
        <v>0</v>
      </c>
      <c r="W175" s="331">
        <f t="shared" si="26"/>
        <v>0</v>
      </c>
      <c r="X175" s="332">
        <f>IF(AND(K175&gt;0,'Custo Contábil'!$D$7&gt;0),ROUND(K175*('Custo Contábil'!$D$19/'Custo Contábil'!$D$7)*W175,2),0)</f>
        <v>0</v>
      </c>
      <c r="Y175" s="407">
        <f t="shared" si="27"/>
        <v>0</v>
      </c>
    </row>
    <row r="176" spans="2:25" ht="15" customHeight="1" outlineLevel="1" x14ac:dyDescent="0.3">
      <c r="B176" s="153">
        <v>169</v>
      </c>
      <c r="C176" s="974" t="str">
        <f>IF(ISBLANK('IlumCusto (ORÇ)'!C176)," ",'IlumCusto (ORÇ)'!C176)</f>
        <v xml:space="preserve"> </v>
      </c>
      <c r="D176" s="975"/>
      <c r="E176" s="975"/>
      <c r="F176" s="975"/>
      <c r="G176" s="975"/>
      <c r="H176" s="560">
        <f>'IlumCusto (ORÇ)'!H176</f>
        <v>0</v>
      </c>
      <c r="I176" s="561">
        <f>'IlumCusto (ORÇ)'!I176</f>
        <v>0</v>
      </c>
      <c r="J176" s="553">
        <f>'IlumCusto (ORÇ)'!J176</f>
        <v>0</v>
      </c>
      <c r="K176" s="330">
        <f t="shared" si="21"/>
        <v>0</v>
      </c>
      <c r="L176" s="330">
        <f t="shared" si="22"/>
        <v>0</v>
      </c>
      <c r="M176" s="329"/>
      <c r="N176" s="329"/>
      <c r="O176" s="397"/>
      <c r="P176" s="153">
        <f t="shared" si="23"/>
        <v>169</v>
      </c>
      <c r="Q176" s="976" t="str">
        <f t="shared" si="24"/>
        <v xml:space="preserve"> </v>
      </c>
      <c r="R176" s="976"/>
      <c r="S176" s="976"/>
      <c r="T176" s="976"/>
      <c r="U176" s="977"/>
      <c r="V176" s="155">
        <f t="shared" si="25"/>
        <v>0</v>
      </c>
      <c r="W176" s="331">
        <f t="shared" si="26"/>
        <v>0</v>
      </c>
      <c r="X176" s="332">
        <f>IF(AND(K176&gt;0,'Custo Contábil'!$D$7&gt;0),ROUND(K176*('Custo Contábil'!$D$19/'Custo Contábil'!$D$7)*W176,2),0)</f>
        <v>0</v>
      </c>
      <c r="Y176" s="407">
        <f t="shared" si="27"/>
        <v>0</v>
      </c>
    </row>
    <row r="177" spans="2:25" ht="15" customHeight="1" outlineLevel="1" x14ac:dyDescent="0.3">
      <c r="B177" s="153">
        <v>170</v>
      </c>
      <c r="C177" s="974" t="str">
        <f>IF(ISBLANK('IlumCusto (ORÇ)'!C177)," ",'IlumCusto (ORÇ)'!C177)</f>
        <v xml:space="preserve"> </v>
      </c>
      <c r="D177" s="975"/>
      <c r="E177" s="975"/>
      <c r="F177" s="975"/>
      <c r="G177" s="975"/>
      <c r="H177" s="560">
        <f>'IlumCusto (ORÇ)'!H177</f>
        <v>0</v>
      </c>
      <c r="I177" s="561">
        <f>'IlumCusto (ORÇ)'!I177</f>
        <v>0</v>
      </c>
      <c r="J177" s="553">
        <f>'IlumCusto (ORÇ)'!J177</f>
        <v>0</v>
      </c>
      <c r="K177" s="330">
        <f t="shared" si="21"/>
        <v>0</v>
      </c>
      <c r="L177" s="330">
        <f t="shared" si="22"/>
        <v>0</v>
      </c>
      <c r="M177" s="329"/>
      <c r="N177" s="329"/>
      <c r="O177" s="397"/>
      <c r="P177" s="153">
        <f t="shared" si="23"/>
        <v>170</v>
      </c>
      <c r="Q177" s="976" t="str">
        <f t="shared" si="24"/>
        <v xml:space="preserve"> </v>
      </c>
      <c r="R177" s="976"/>
      <c r="S177" s="976"/>
      <c r="T177" s="976"/>
      <c r="U177" s="977"/>
      <c r="V177" s="155">
        <f t="shared" si="25"/>
        <v>0</v>
      </c>
      <c r="W177" s="331">
        <f t="shared" si="26"/>
        <v>0</v>
      </c>
      <c r="X177" s="332">
        <f>IF(AND(K177&gt;0,'Custo Contábil'!$D$7&gt;0),ROUND(K177*('Custo Contábil'!$D$19/'Custo Contábil'!$D$7)*W177,2),0)</f>
        <v>0</v>
      </c>
      <c r="Y177" s="407">
        <f t="shared" si="27"/>
        <v>0</v>
      </c>
    </row>
    <row r="178" spans="2:25" ht="15" customHeight="1" outlineLevel="1" x14ac:dyDescent="0.3">
      <c r="B178" s="153">
        <v>171</v>
      </c>
      <c r="C178" s="974" t="str">
        <f>IF(ISBLANK('IlumCusto (ORÇ)'!C178)," ",'IlumCusto (ORÇ)'!C178)</f>
        <v xml:space="preserve"> </v>
      </c>
      <c r="D178" s="975"/>
      <c r="E178" s="975"/>
      <c r="F178" s="975"/>
      <c r="G178" s="975"/>
      <c r="H178" s="560">
        <f>'IlumCusto (ORÇ)'!H178</f>
        <v>0</v>
      </c>
      <c r="I178" s="561">
        <f>'IlumCusto (ORÇ)'!I178</f>
        <v>0</v>
      </c>
      <c r="J178" s="553">
        <f>'IlumCusto (ORÇ)'!J178</f>
        <v>0</v>
      </c>
      <c r="K178" s="330">
        <f t="shared" si="21"/>
        <v>0</v>
      </c>
      <c r="L178" s="330">
        <f t="shared" si="22"/>
        <v>0</v>
      </c>
      <c r="M178" s="329"/>
      <c r="N178" s="329"/>
      <c r="O178" s="397"/>
      <c r="P178" s="153">
        <f t="shared" si="23"/>
        <v>171</v>
      </c>
      <c r="Q178" s="976" t="str">
        <f t="shared" si="24"/>
        <v xml:space="preserve"> </v>
      </c>
      <c r="R178" s="976"/>
      <c r="S178" s="976"/>
      <c r="T178" s="976"/>
      <c r="U178" s="977"/>
      <c r="V178" s="155">
        <f t="shared" si="25"/>
        <v>0</v>
      </c>
      <c r="W178" s="331">
        <f t="shared" si="26"/>
        <v>0</v>
      </c>
      <c r="X178" s="332">
        <f>IF(AND(K178&gt;0,'Custo Contábil'!$D$7&gt;0),ROUND(K178*('Custo Contábil'!$D$19/'Custo Contábil'!$D$7)*W178,2),0)</f>
        <v>0</v>
      </c>
      <c r="Y178" s="407">
        <f t="shared" si="27"/>
        <v>0</v>
      </c>
    </row>
    <row r="179" spans="2:25" ht="15" customHeight="1" outlineLevel="1" x14ac:dyDescent="0.3">
      <c r="B179" s="153">
        <v>172</v>
      </c>
      <c r="C179" s="974" t="str">
        <f>IF(ISBLANK('IlumCusto (ORÇ)'!C179)," ",'IlumCusto (ORÇ)'!C179)</f>
        <v xml:space="preserve"> </v>
      </c>
      <c r="D179" s="975"/>
      <c r="E179" s="975"/>
      <c r="F179" s="975"/>
      <c r="G179" s="975"/>
      <c r="H179" s="560">
        <f>'IlumCusto (ORÇ)'!H179</f>
        <v>0</v>
      </c>
      <c r="I179" s="561">
        <f>'IlumCusto (ORÇ)'!I179</f>
        <v>0</v>
      </c>
      <c r="J179" s="553">
        <f>'IlumCusto (ORÇ)'!J179</f>
        <v>0</v>
      </c>
      <c r="K179" s="330">
        <f t="shared" si="21"/>
        <v>0</v>
      </c>
      <c r="L179" s="330">
        <f t="shared" si="22"/>
        <v>0</v>
      </c>
      <c r="M179" s="329"/>
      <c r="N179" s="329"/>
      <c r="O179" s="397"/>
      <c r="P179" s="153">
        <f t="shared" si="23"/>
        <v>172</v>
      </c>
      <c r="Q179" s="976" t="str">
        <f t="shared" si="24"/>
        <v xml:space="preserve"> </v>
      </c>
      <c r="R179" s="976"/>
      <c r="S179" s="976"/>
      <c r="T179" s="976"/>
      <c r="U179" s="977"/>
      <c r="V179" s="155">
        <f t="shared" si="25"/>
        <v>0</v>
      </c>
      <c r="W179" s="331">
        <f t="shared" si="26"/>
        <v>0</v>
      </c>
      <c r="X179" s="332">
        <f>IF(AND(K179&gt;0,'Custo Contábil'!$D$7&gt;0),ROUND(K179*('Custo Contábil'!$D$19/'Custo Contábil'!$D$7)*W179,2),0)</f>
        <v>0</v>
      </c>
      <c r="Y179" s="407">
        <f t="shared" si="27"/>
        <v>0</v>
      </c>
    </row>
    <row r="180" spans="2:25" ht="15" customHeight="1" outlineLevel="1" x14ac:dyDescent="0.3">
      <c r="B180" s="153">
        <v>173</v>
      </c>
      <c r="C180" s="974" t="str">
        <f>IF(ISBLANK('IlumCusto (ORÇ)'!C180)," ",'IlumCusto (ORÇ)'!C180)</f>
        <v xml:space="preserve"> </v>
      </c>
      <c r="D180" s="975"/>
      <c r="E180" s="975"/>
      <c r="F180" s="975"/>
      <c r="G180" s="975"/>
      <c r="H180" s="560">
        <f>'IlumCusto (ORÇ)'!H180</f>
        <v>0</v>
      </c>
      <c r="I180" s="561">
        <f>'IlumCusto (ORÇ)'!I180</f>
        <v>0</v>
      </c>
      <c r="J180" s="553">
        <f>'IlumCusto (ORÇ)'!J180</f>
        <v>0</v>
      </c>
      <c r="K180" s="330">
        <f t="shared" si="21"/>
        <v>0</v>
      </c>
      <c r="L180" s="330">
        <f t="shared" si="22"/>
        <v>0</v>
      </c>
      <c r="M180" s="329"/>
      <c r="N180" s="329"/>
      <c r="O180" s="397"/>
      <c r="P180" s="153">
        <f t="shared" si="23"/>
        <v>173</v>
      </c>
      <c r="Q180" s="976" t="str">
        <f t="shared" si="24"/>
        <v xml:space="preserve"> </v>
      </c>
      <c r="R180" s="976"/>
      <c r="S180" s="976"/>
      <c r="T180" s="976"/>
      <c r="U180" s="977"/>
      <c r="V180" s="155">
        <f t="shared" si="25"/>
        <v>0</v>
      </c>
      <c r="W180" s="331">
        <f t="shared" si="26"/>
        <v>0</v>
      </c>
      <c r="X180" s="332">
        <f>IF(AND(K180&gt;0,'Custo Contábil'!$D$7&gt;0),ROUND(K180*('Custo Contábil'!$D$19/'Custo Contábil'!$D$7)*W180,2),0)</f>
        <v>0</v>
      </c>
      <c r="Y180" s="407">
        <f t="shared" si="27"/>
        <v>0</v>
      </c>
    </row>
    <row r="181" spans="2:25" ht="15" customHeight="1" outlineLevel="1" x14ac:dyDescent="0.3">
      <c r="B181" s="153">
        <v>174</v>
      </c>
      <c r="C181" s="974" t="str">
        <f>IF(ISBLANK('IlumCusto (ORÇ)'!C181)," ",'IlumCusto (ORÇ)'!C181)</f>
        <v xml:space="preserve"> </v>
      </c>
      <c r="D181" s="975"/>
      <c r="E181" s="975"/>
      <c r="F181" s="975"/>
      <c r="G181" s="975"/>
      <c r="H181" s="560">
        <f>'IlumCusto (ORÇ)'!H181</f>
        <v>0</v>
      </c>
      <c r="I181" s="561">
        <f>'IlumCusto (ORÇ)'!I181</f>
        <v>0</v>
      </c>
      <c r="J181" s="553">
        <f>'IlumCusto (ORÇ)'!J181</f>
        <v>0</v>
      </c>
      <c r="K181" s="330">
        <f t="shared" si="21"/>
        <v>0</v>
      </c>
      <c r="L181" s="330">
        <f t="shared" si="22"/>
        <v>0</v>
      </c>
      <c r="M181" s="329"/>
      <c r="N181" s="329"/>
      <c r="O181" s="397"/>
      <c r="P181" s="153">
        <f t="shared" si="23"/>
        <v>174</v>
      </c>
      <c r="Q181" s="976" t="str">
        <f t="shared" si="24"/>
        <v xml:space="preserve"> </v>
      </c>
      <c r="R181" s="976"/>
      <c r="S181" s="976"/>
      <c r="T181" s="976"/>
      <c r="U181" s="977"/>
      <c r="V181" s="155">
        <f t="shared" si="25"/>
        <v>0</v>
      </c>
      <c r="W181" s="331">
        <f t="shared" si="26"/>
        <v>0</v>
      </c>
      <c r="X181" s="332">
        <f>IF(AND(K181&gt;0,'Custo Contábil'!$D$7&gt;0),ROUND(K181*('Custo Contábil'!$D$19/'Custo Contábil'!$D$7)*W181,2),0)</f>
        <v>0</v>
      </c>
      <c r="Y181" s="407">
        <f t="shared" si="27"/>
        <v>0</v>
      </c>
    </row>
    <row r="182" spans="2:25" ht="15" customHeight="1" outlineLevel="1" x14ac:dyDescent="0.3">
      <c r="B182" s="153">
        <v>175</v>
      </c>
      <c r="C182" s="974" t="str">
        <f>IF(ISBLANK('IlumCusto (ORÇ)'!C182)," ",'IlumCusto (ORÇ)'!C182)</f>
        <v xml:space="preserve"> </v>
      </c>
      <c r="D182" s="975"/>
      <c r="E182" s="975"/>
      <c r="F182" s="975"/>
      <c r="G182" s="975"/>
      <c r="H182" s="560">
        <f>'IlumCusto (ORÇ)'!H182</f>
        <v>0</v>
      </c>
      <c r="I182" s="561">
        <f>'IlumCusto (ORÇ)'!I182</f>
        <v>0</v>
      </c>
      <c r="J182" s="553">
        <f>'IlumCusto (ORÇ)'!J182</f>
        <v>0</v>
      </c>
      <c r="K182" s="330">
        <f t="shared" si="21"/>
        <v>0</v>
      </c>
      <c r="L182" s="330">
        <f t="shared" si="22"/>
        <v>0</v>
      </c>
      <c r="M182" s="329"/>
      <c r="N182" s="329"/>
      <c r="O182" s="397"/>
      <c r="P182" s="153">
        <f t="shared" si="23"/>
        <v>175</v>
      </c>
      <c r="Q182" s="976" t="str">
        <f t="shared" si="24"/>
        <v xml:space="preserve"> </v>
      </c>
      <c r="R182" s="976"/>
      <c r="S182" s="976"/>
      <c r="T182" s="976"/>
      <c r="U182" s="977"/>
      <c r="V182" s="155">
        <f t="shared" si="25"/>
        <v>0</v>
      </c>
      <c r="W182" s="331">
        <f t="shared" si="26"/>
        <v>0</v>
      </c>
      <c r="X182" s="332">
        <f>IF(AND(K182&gt;0,'Custo Contábil'!$D$7&gt;0),ROUND(K182*('Custo Contábil'!$D$19/'Custo Contábil'!$D$7)*W182,2),0)</f>
        <v>0</v>
      </c>
      <c r="Y182" s="407">
        <f t="shared" si="27"/>
        <v>0</v>
      </c>
    </row>
    <row r="183" spans="2:25" ht="15" customHeight="1" outlineLevel="1" x14ac:dyDescent="0.3">
      <c r="B183" s="153">
        <v>176</v>
      </c>
      <c r="C183" s="974" t="str">
        <f>IF(ISBLANK('IlumCusto (ORÇ)'!C183)," ",'IlumCusto (ORÇ)'!C183)</f>
        <v xml:space="preserve"> </v>
      </c>
      <c r="D183" s="975"/>
      <c r="E183" s="975"/>
      <c r="F183" s="975"/>
      <c r="G183" s="975"/>
      <c r="H183" s="560">
        <f>'IlumCusto (ORÇ)'!H183</f>
        <v>0</v>
      </c>
      <c r="I183" s="561">
        <f>'IlumCusto (ORÇ)'!I183</f>
        <v>0</v>
      </c>
      <c r="J183" s="553">
        <f>'IlumCusto (ORÇ)'!J183</f>
        <v>0</v>
      </c>
      <c r="K183" s="330">
        <f t="shared" si="21"/>
        <v>0</v>
      </c>
      <c r="L183" s="330">
        <f t="shared" si="22"/>
        <v>0</v>
      </c>
      <c r="M183" s="329"/>
      <c r="N183" s="329"/>
      <c r="O183" s="397"/>
      <c r="P183" s="153">
        <f t="shared" si="23"/>
        <v>176</v>
      </c>
      <c r="Q183" s="976" t="str">
        <f t="shared" si="24"/>
        <v xml:space="preserve"> </v>
      </c>
      <c r="R183" s="976"/>
      <c r="S183" s="976"/>
      <c r="T183" s="976"/>
      <c r="U183" s="977"/>
      <c r="V183" s="155">
        <f t="shared" si="25"/>
        <v>0</v>
      </c>
      <c r="W183" s="331">
        <f t="shared" si="26"/>
        <v>0</v>
      </c>
      <c r="X183" s="332">
        <f>IF(AND(K183&gt;0,'Custo Contábil'!$D$7&gt;0),ROUND(K183*('Custo Contábil'!$D$19/'Custo Contábil'!$D$7)*W183,2),0)</f>
        <v>0</v>
      </c>
      <c r="Y183" s="407">
        <f t="shared" si="27"/>
        <v>0</v>
      </c>
    </row>
    <row r="184" spans="2:25" ht="15" customHeight="1" outlineLevel="1" x14ac:dyDescent="0.3">
      <c r="B184" s="153">
        <v>177</v>
      </c>
      <c r="C184" s="974" t="str">
        <f>IF(ISBLANK('IlumCusto (ORÇ)'!C184)," ",'IlumCusto (ORÇ)'!C184)</f>
        <v xml:space="preserve"> </v>
      </c>
      <c r="D184" s="975"/>
      <c r="E184" s="975"/>
      <c r="F184" s="975"/>
      <c r="G184" s="975"/>
      <c r="H184" s="560">
        <f>'IlumCusto (ORÇ)'!H184</f>
        <v>0</v>
      </c>
      <c r="I184" s="561">
        <f>'IlumCusto (ORÇ)'!I184</f>
        <v>0</v>
      </c>
      <c r="J184" s="553">
        <f>'IlumCusto (ORÇ)'!J184</f>
        <v>0</v>
      </c>
      <c r="K184" s="330">
        <f t="shared" si="21"/>
        <v>0</v>
      </c>
      <c r="L184" s="330">
        <f t="shared" si="22"/>
        <v>0</v>
      </c>
      <c r="M184" s="329"/>
      <c r="N184" s="329"/>
      <c r="O184" s="397"/>
      <c r="P184" s="153">
        <f t="shared" si="23"/>
        <v>177</v>
      </c>
      <c r="Q184" s="976" t="str">
        <f t="shared" si="24"/>
        <v xml:space="preserve"> </v>
      </c>
      <c r="R184" s="976"/>
      <c r="S184" s="976"/>
      <c r="T184" s="976"/>
      <c r="U184" s="977"/>
      <c r="V184" s="155">
        <f t="shared" si="25"/>
        <v>0</v>
      </c>
      <c r="W184" s="331">
        <f t="shared" si="26"/>
        <v>0</v>
      </c>
      <c r="X184" s="332">
        <f>IF(AND(K184&gt;0,'Custo Contábil'!$D$7&gt;0),ROUND(K184*('Custo Contábil'!$D$19/'Custo Contábil'!$D$7)*W184,2),0)</f>
        <v>0</v>
      </c>
      <c r="Y184" s="407">
        <f t="shared" si="27"/>
        <v>0</v>
      </c>
    </row>
    <row r="185" spans="2:25" ht="15" customHeight="1" outlineLevel="1" x14ac:dyDescent="0.3">
      <c r="B185" s="153">
        <v>178</v>
      </c>
      <c r="C185" s="974" t="str">
        <f>IF(ISBLANK('IlumCusto (ORÇ)'!C185)," ",'IlumCusto (ORÇ)'!C185)</f>
        <v xml:space="preserve"> </v>
      </c>
      <c r="D185" s="975"/>
      <c r="E185" s="975"/>
      <c r="F185" s="975"/>
      <c r="G185" s="975"/>
      <c r="H185" s="560">
        <f>'IlumCusto (ORÇ)'!H185</f>
        <v>0</v>
      </c>
      <c r="I185" s="561">
        <f>'IlumCusto (ORÇ)'!I185</f>
        <v>0</v>
      </c>
      <c r="J185" s="553">
        <f>'IlumCusto (ORÇ)'!J185</f>
        <v>0</v>
      </c>
      <c r="K185" s="330">
        <f t="shared" si="21"/>
        <v>0</v>
      </c>
      <c r="L185" s="330">
        <f t="shared" si="22"/>
        <v>0</v>
      </c>
      <c r="M185" s="329"/>
      <c r="N185" s="329"/>
      <c r="O185" s="397"/>
      <c r="P185" s="153">
        <f t="shared" si="23"/>
        <v>178</v>
      </c>
      <c r="Q185" s="976" t="str">
        <f t="shared" si="24"/>
        <v xml:space="preserve"> </v>
      </c>
      <c r="R185" s="976"/>
      <c r="S185" s="976"/>
      <c r="T185" s="976"/>
      <c r="U185" s="977"/>
      <c r="V185" s="155">
        <f t="shared" si="25"/>
        <v>0</v>
      </c>
      <c r="W185" s="331">
        <f t="shared" si="26"/>
        <v>0</v>
      </c>
      <c r="X185" s="332">
        <f>IF(AND(K185&gt;0,'Custo Contábil'!$D$7&gt;0),ROUND(K185*('Custo Contábil'!$D$19/'Custo Contábil'!$D$7)*W185,2),0)</f>
        <v>0</v>
      </c>
      <c r="Y185" s="407">
        <f t="shared" si="27"/>
        <v>0</v>
      </c>
    </row>
    <row r="186" spans="2:25" ht="15" customHeight="1" outlineLevel="1" x14ac:dyDescent="0.3">
      <c r="B186" s="153">
        <v>179</v>
      </c>
      <c r="C186" s="974" t="str">
        <f>IF(ISBLANK('IlumCusto (ORÇ)'!C186)," ",'IlumCusto (ORÇ)'!C186)</f>
        <v xml:space="preserve"> </v>
      </c>
      <c r="D186" s="975"/>
      <c r="E186" s="975"/>
      <c r="F186" s="975"/>
      <c r="G186" s="975"/>
      <c r="H186" s="560">
        <f>'IlumCusto (ORÇ)'!H186</f>
        <v>0</v>
      </c>
      <c r="I186" s="561">
        <f>'IlumCusto (ORÇ)'!I186</f>
        <v>0</v>
      </c>
      <c r="J186" s="553">
        <f>'IlumCusto (ORÇ)'!J186</f>
        <v>0</v>
      </c>
      <c r="K186" s="330">
        <f t="shared" si="21"/>
        <v>0</v>
      </c>
      <c r="L186" s="330">
        <f t="shared" si="22"/>
        <v>0</v>
      </c>
      <c r="M186" s="329"/>
      <c r="N186" s="329"/>
      <c r="O186" s="397"/>
      <c r="P186" s="153">
        <f t="shared" si="23"/>
        <v>179</v>
      </c>
      <c r="Q186" s="976" t="str">
        <f t="shared" si="24"/>
        <v xml:space="preserve"> </v>
      </c>
      <c r="R186" s="976"/>
      <c r="S186" s="976"/>
      <c r="T186" s="976"/>
      <c r="U186" s="977"/>
      <c r="V186" s="155">
        <f t="shared" si="25"/>
        <v>0</v>
      </c>
      <c r="W186" s="331">
        <f t="shared" si="26"/>
        <v>0</v>
      </c>
      <c r="X186" s="332">
        <f>IF(AND(K186&gt;0,'Custo Contábil'!$D$7&gt;0),ROUND(K186*('Custo Contábil'!$D$19/'Custo Contábil'!$D$7)*W186,2),0)</f>
        <v>0</v>
      </c>
      <c r="Y186" s="407">
        <f t="shared" si="27"/>
        <v>0</v>
      </c>
    </row>
    <row r="187" spans="2:25" ht="15" customHeight="1" outlineLevel="1" x14ac:dyDescent="0.3">
      <c r="B187" s="153">
        <v>180</v>
      </c>
      <c r="C187" s="974" t="str">
        <f>IF(ISBLANK('IlumCusto (ORÇ)'!C187)," ",'IlumCusto (ORÇ)'!C187)</f>
        <v xml:space="preserve"> </v>
      </c>
      <c r="D187" s="975"/>
      <c r="E187" s="975"/>
      <c r="F187" s="975"/>
      <c r="G187" s="975"/>
      <c r="H187" s="560">
        <f>'IlumCusto (ORÇ)'!H187</f>
        <v>0</v>
      </c>
      <c r="I187" s="561">
        <f>'IlumCusto (ORÇ)'!I187</f>
        <v>0</v>
      </c>
      <c r="J187" s="553">
        <f>'IlumCusto (ORÇ)'!J187</f>
        <v>0</v>
      </c>
      <c r="K187" s="330">
        <f t="shared" si="21"/>
        <v>0</v>
      </c>
      <c r="L187" s="330">
        <f t="shared" si="22"/>
        <v>0</v>
      </c>
      <c r="M187" s="329"/>
      <c r="N187" s="329"/>
      <c r="O187" s="397"/>
      <c r="P187" s="153">
        <f t="shared" si="23"/>
        <v>180</v>
      </c>
      <c r="Q187" s="976" t="str">
        <f t="shared" si="24"/>
        <v xml:space="preserve"> </v>
      </c>
      <c r="R187" s="976"/>
      <c r="S187" s="976"/>
      <c r="T187" s="976"/>
      <c r="U187" s="977"/>
      <c r="V187" s="155">
        <f t="shared" si="25"/>
        <v>0</v>
      </c>
      <c r="W187" s="331">
        <f t="shared" si="26"/>
        <v>0</v>
      </c>
      <c r="X187" s="332">
        <f>IF(AND(K187&gt;0,'Custo Contábil'!$D$7&gt;0),ROUND(K187*('Custo Contábil'!$D$19/'Custo Contábil'!$D$7)*W187,2),0)</f>
        <v>0</v>
      </c>
      <c r="Y187" s="407">
        <f t="shared" si="27"/>
        <v>0</v>
      </c>
    </row>
    <row r="188" spans="2:25" ht="15" customHeight="1" outlineLevel="1" x14ac:dyDescent="0.3">
      <c r="B188" s="153">
        <v>181</v>
      </c>
      <c r="C188" s="974" t="str">
        <f>IF(ISBLANK('IlumCusto (ORÇ)'!C188)," ",'IlumCusto (ORÇ)'!C188)</f>
        <v xml:space="preserve"> </v>
      </c>
      <c r="D188" s="975"/>
      <c r="E188" s="975"/>
      <c r="F188" s="975"/>
      <c r="G188" s="975"/>
      <c r="H188" s="560">
        <f>'IlumCusto (ORÇ)'!H188</f>
        <v>0</v>
      </c>
      <c r="I188" s="561">
        <f>'IlumCusto (ORÇ)'!I188</f>
        <v>0</v>
      </c>
      <c r="J188" s="553">
        <f>'IlumCusto (ORÇ)'!J188</f>
        <v>0</v>
      </c>
      <c r="K188" s="330">
        <f t="shared" si="21"/>
        <v>0</v>
      </c>
      <c r="L188" s="330">
        <f t="shared" si="22"/>
        <v>0</v>
      </c>
      <c r="M188" s="329"/>
      <c r="N188" s="329"/>
      <c r="O188" s="397"/>
      <c r="P188" s="153">
        <f t="shared" si="23"/>
        <v>181</v>
      </c>
      <c r="Q188" s="976" t="str">
        <f t="shared" si="24"/>
        <v xml:space="preserve"> </v>
      </c>
      <c r="R188" s="976"/>
      <c r="S188" s="976"/>
      <c r="T188" s="976"/>
      <c r="U188" s="977"/>
      <c r="V188" s="155">
        <f t="shared" si="25"/>
        <v>0</v>
      </c>
      <c r="W188" s="331">
        <f t="shared" si="26"/>
        <v>0</v>
      </c>
      <c r="X188" s="332">
        <f>IF(AND(K188&gt;0,'Custo Contábil'!$D$7&gt;0),ROUND(K188*('Custo Contábil'!$D$19/'Custo Contábil'!$D$7)*W188,2),0)</f>
        <v>0</v>
      </c>
      <c r="Y188" s="407">
        <f t="shared" si="27"/>
        <v>0</v>
      </c>
    </row>
    <row r="189" spans="2:25" ht="15" customHeight="1" outlineLevel="1" x14ac:dyDescent="0.3">
      <c r="B189" s="153">
        <v>182</v>
      </c>
      <c r="C189" s="974" t="str">
        <f>IF(ISBLANK('IlumCusto (ORÇ)'!C189)," ",'IlumCusto (ORÇ)'!C189)</f>
        <v xml:space="preserve"> </v>
      </c>
      <c r="D189" s="975"/>
      <c r="E189" s="975"/>
      <c r="F189" s="975"/>
      <c r="G189" s="975"/>
      <c r="H189" s="560">
        <f>'IlumCusto (ORÇ)'!H189</f>
        <v>0</v>
      </c>
      <c r="I189" s="561">
        <f>'IlumCusto (ORÇ)'!I189</f>
        <v>0</v>
      </c>
      <c r="J189" s="553">
        <f>'IlumCusto (ORÇ)'!J189</f>
        <v>0</v>
      </c>
      <c r="K189" s="330">
        <f t="shared" si="21"/>
        <v>0</v>
      </c>
      <c r="L189" s="330">
        <f t="shared" si="22"/>
        <v>0</v>
      </c>
      <c r="M189" s="329"/>
      <c r="N189" s="329"/>
      <c r="O189" s="397"/>
      <c r="P189" s="153">
        <f t="shared" si="23"/>
        <v>182</v>
      </c>
      <c r="Q189" s="976" t="str">
        <f t="shared" si="24"/>
        <v xml:space="preserve"> </v>
      </c>
      <c r="R189" s="976"/>
      <c r="S189" s="976"/>
      <c r="T189" s="976"/>
      <c r="U189" s="977"/>
      <c r="V189" s="155">
        <f t="shared" si="25"/>
        <v>0</v>
      </c>
      <c r="W189" s="331">
        <f t="shared" si="26"/>
        <v>0</v>
      </c>
      <c r="X189" s="332">
        <f>IF(AND(K189&gt;0,'Custo Contábil'!$D$7&gt;0),ROUND(K189*('Custo Contábil'!$D$19/'Custo Contábil'!$D$7)*W189,2),0)</f>
        <v>0</v>
      </c>
      <c r="Y189" s="407">
        <f t="shared" si="27"/>
        <v>0</v>
      </c>
    </row>
    <row r="190" spans="2:25" ht="15" customHeight="1" outlineLevel="1" x14ac:dyDescent="0.3">
      <c r="B190" s="153">
        <v>183</v>
      </c>
      <c r="C190" s="974" t="str">
        <f>IF(ISBLANK('IlumCusto (ORÇ)'!C190)," ",'IlumCusto (ORÇ)'!C190)</f>
        <v xml:space="preserve"> </v>
      </c>
      <c r="D190" s="975"/>
      <c r="E190" s="975"/>
      <c r="F190" s="975"/>
      <c r="G190" s="975"/>
      <c r="H190" s="560">
        <f>'IlumCusto (ORÇ)'!H190</f>
        <v>0</v>
      </c>
      <c r="I190" s="561">
        <f>'IlumCusto (ORÇ)'!I190</f>
        <v>0</v>
      </c>
      <c r="J190" s="553">
        <f>'IlumCusto (ORÇ)'!J190</f>
        <v>0</v>
      </c>
      <c r="K190" s="330">
        <f t="shared" si="21"/>
        <v>0</v>
      </c>
      <c r="L190" s="330">
        <f t="shared" si="22"/>
        <v>0</v>
      </c>
      <c r="M190" s="329"/>
      <c r="N190" s="329"/>
      <c r="O190" s="397"/>
      <c r="P190" s="153">
        <f t="shared" si="23"/>
        <v>183</v>
      </c>
      <c r="Q190" s="976" t="str">
        <f t="shared" si="24"/>
        <v xml:space="preserve"> </v>
      </c>
      <c r="R190" s="976"/>
      <c r="S190" s="976"/>
      <c r="T190" s="976"/>
      <c r="U190" s="977"/>
      <c r="V190" s="155">
        <f t="shared" si="25"/>
        <v>0</v>
      </c>
      <c r="W190" s="331">
        <f t="shared" si="26"/>
        <v>0</v>
      </c>
      <c r="X190" s="332">
        <f>IF(AND(K190&gt;0,'Custo Contábil'!$D$7&gt;0),ROUND(K190*('Custo Contábil'!$D$19/'Custo Contábil'!$D$7)*W190,2),0)</f>
        <v>0</v>
      </c>
      <c r="Y190" s="407">
        <f t="shared" si="27"/>
        <v>0</v>
      </c>
    </row>
    <row r="191" spans="2:25" ht="15" customHeight="1" outlineLevel="1" x14ac:dyDescent="0.3">
      <c r="B191" s="153">
        <v>184</v>
      </c>
      <c r="C191" s="974" t="str">
        <f>IF(ISBLANK('IlumCusto (ORÇ)'!C191)," ",'IlumCusto (ORÇ)'!C191)</f>
        <v xml:space="preserve"> </v>
      </c>
      <c r="D191" s="975"/>
      <c r="E191" s="975"/>
      <c r="F191" s="975"/>
      <c r="G191" s="975"/>
      <c r="H191" s="560">
        <f>'IlumCusto (ORÇ)'!H191</f>
        <v>0</v>
      </c>
      <c r="I191" s="561">
        <f>'IlumCusto (ORÇ)'!I191</f>
        <v>0</v>
      </c>
      <c r="J191" s="553">
        <f>'IlumCusto (ORÇ)'!J191</f>
        <v>0</v>
      </c>
      <c r="K191" s="330">
        <f t="shared" si="21"/>
        <v>0</v>
      </c>
      <c r="L191" s="330">
        <f t="shared" si="22"/>
        <v>0</v>
      </c>
      <c r="M191" s="329"/>
      <c r="N191" s="329"/>
      <c r="O191" s="397"/>
      <c r="P191" s="153">
        <f t="shared" si="23"/>
        <v>184</v>
      </c>
      <c r="Q191" s="976" t="str">
        <f t="shared" si="24"/>
        <v xml:space="preserve"> </v>
      </c>
      <c r="R191" s="976"/>
      <c r="S191" s="976"/>
      <c r="T191" s="976"/>
      <c r="U191" s="977"/>
      <c r="V191" s="155">
        <f t="shared" si="25"/>
        <v>0</v>
      </c>
      <c r="W191" s="331">
        <f t="shared" si="26"/>
        <v>0</v>
      </c>
      <c r="X191" s="332">
        <f>IF(AND(K191&gt;0,'Custo Contábil'!$D$7&gt;0),ROUND(K191*('Custo Contábil'!$D$19/'Custo Contábil'!$D$7)*W191,2),0)</f>
        <v>0</v>
      </c>
      <c r="Y191" s="407">
        <f t="shared" si="27"/>
        <v>0</v>
      </c>
    </row>
    <row r="192" spans="2:25" ht="15" customHeight="1" outlineLevel="1" x14ac:dyDescent="0.3">
      <c r="B192" s="153">
        <v>185</v>
      </c>
      <c r="C192" s="974" t="str">
        <f>IF(ISBLANK('IlumCusto (ORÇ)'!C192)," ",'IlumCusto (ORÇ)'!C192)</f>
        <v xml:space="preserve"> </v>
      </c>
      <c r="D192" s="975"/>
      <c r="E192" s="975"/>
      <c r="F192" s="975"/>
      <c r="G192" s="975"/>
      <c r="H192" s="560">
        <f>'IlumCusto (ORÇ)'!H192</f>
        <v>0</v>
      </c>
      <c r="I192" s="561">
        <f>'IlumCusto (ORÇ)'!I192</f>
        <v>0</v>
      </c>
      <c r="J192" s="553">
        <f>'IlumCusto (ORÇ)'!J192</f>
        <v>0</v>
      </c>
      <c r="K192" s="330">
        <f t="shared" si="21"/>
        <v>0</v>
      </c>
      <c r="L192" s="330">
        <f t="shared" si="22"/>
        <v>0</v>
      </c>
      <c r="M192" s="329"/>
      <c r="N192" s="329"/>
      <c r="O192" s="397"/>
      <c r="P192" s="153">
        <f t="shared" si="23"/>
        <v>185</v>
      </c>
      <c r="Q192" s="976" t="str">
        <f t="shared" si="24"/>
        <v xml:space="preserve"> </v>
      </c>
      <c r="R192" s="976"/>
      <c r="S192" s="976"/>
      <c r="T192" s="976"/>
      <c r="U192" s="977"/>
      <c r="V192" s="155">
        <f t="shared" si="25"/>
        <v>0</v>
      </c>
      <c r="W192" s="331">
        <f t="shared" si="26"/>
        <v>0</v>
      </c>
      <c r="X192" s="332">
        <f>IF(AND(K192&gt;0,'Custo Contábil'!$D$7&gt;0),ROUND(K192*('Custo Contábil'!$D$19/'Custo Contábil'!$D$7)*W192,2),0)</f>
        <v>0</v>
      </c>
      <c r="Y192" s="407">
        <f t="shared" si="27"/>
        <v>0</v>
      </c>
    </row>
    <row r="193" spans="2:25" ht="15" customHeight="1" outlineLevel="1" x14ac:dyDescent="0.3">
      <c r="B193" s="153">
        <v>186</v>
      </c>
      <c r="C193" s="974" t="str">
        <f>IF(ISBLANK('IlumCusto (ORÇ)'!C193)," ",'IlumCusto (ORÇ)'!C193)</f>
        <v xml:space="preserve"> </v>
      </c>
      <c r="D193" s="975"/>
      <c r="E193" s="975"/>
      <c r="F193" s="975"/>
      <c r="G193" s="975"/>
      <c r="H193" s="560">
        <f>'IlumCusto (ORÇ)'!H193</f>
        <v>0</v>
      </c>
      <c r="I193" s="561">
        <f>'IlumCusto (ORÇ)'!I193</f>
        <v>0</v>
      </c>
      <c r="J193" s="553">
        <f>'IlumCusto (ORÇ)'!J193</f>
        <v>0</v>
      </c>
      <c r="K193" s="330">
        <f t="shared" si="21"/>
        <v>0</v>
      </c>
      <c r="L193" s="330">
        <f t="shared" si="22"/>
        <v>0</v>
      </c>
      <c r="M193" s="329"/>
      <c r="N193" s="329"/>
      <c r="O193" s="397"/>
      <c r="P193" s="153">
        <f t="shared" si="23"/>
        <v>186</v>
      </c>
      <c r="Q193" s="976" t="str">
        <f t="shared" si="24"/>
        <v xml:space="preserve"> </v>
      </c>
      <c r="R193" s="976"/>
      <c r="S193" s="976"/>
      <c r="T193" s="976"/>
      <c r="U193" s="977"/>
      <c r="V193" s="155">
        <f t="shared" si="25"/>
        <v>0</v>
      </c>
      <c r="W193" s="331">
        <f t="shared" si="26"/>
        <v>0</v>
      </c>
      <c r="X193" s="332">
        <f>IF(AND(K193&gt;0,'Custo Contábil'!$D$7&gt;0),ROUND(K193*('Custo Contábil'!$D$19/'Custo Contábil'!$D$7)*W193,2),0)</f>
        <v>0</v>
      </c>
      <c r="Y193" s="407">
        <f t="shared" si="27"/>
        <v>0</v>
      </c>
    </row>
    <row r="194" spans="2:25" ht="15" customHeight="1" outlineLevel="1" x14ac:dyDescent="0.3">
      <c r="B194" s="153">
        <v>187</v>
      </c>
      <c r="C194" s="974" t="str">
        <f>IF(ISBLANK('IlumCusto (ORÇ)'!C194)," ",'IlumCusto (ORÇ)'!C194)</f>
        <v xml:space="preserve"> </v>
      </c>
      <c r="D194" s="975"/>
      <c r="E194" s="975"/>
      <c r="F194" s="975"/>
      <c r="G194" s="975"/>
      <c r="H194" s="560">
        <f>'IlumCusto (ORÇ)'!H194</f>
        <v>0</v>
      </c>
      <c r="I194" s="561">
        <f>'IlumCusto (ORÇ)'!I194</f>
        <v>0</v>
      </c>
      <c r="J194" s="553">
        <f>'IlumCusto (ORÇ)'!J194</f>
        <v>0</v>
      </c>
      <c r="K194" s="330">
        <f t="shared" si="21"/>
        <v>0</v>
      </c>
      <c r="L194" s="330">
        <f t="shared" si="22"/>
        <v>0</v>
      </c>
      <c r="M194" s="329"/>
      <c r="N194" s="329"/>
      <c r="O194" s="397"/>
      <c r="P194" s="153">
        <f t="shared" si="23"/>
        <v>187</v>
      </c>
      <c r="Q194" s="976" t="str">
        <f t="shared" si="24"/>
        <v xml:space="preserve"> </v>
      </c>
      <c r="R194" s="976"/>
      <c r="S194" s="976"/>
      <c r="T194" s="976"/>
      <c r="U194" s="977"/>
      <c r="V194" s="155">
        <f t="shared" si="25"/>
        <v>0</v>
      </c>
      <c r="W194" s="331">
        <f t="shared" si="26"/>
        <v>0</v>
      </c>
      <c r="X194" s="332">
        <f>IF(AND(K194&gt;0,'Custo Contábil'!$D$7&gt;0),ROUND(K194*('Custo Contábil'!$D$19/'Custo Contábil'!$D$7)*W194,2),0)</f>
        <v>0</v>
      </c>
      <c r="Y194" s="407">
        <f t="shared" si="27"/>
        <v>0</v>
      </c>
    </row>
    <row r="195" spans="2:25" ht="15" customHeight="1" outlineLevel="1" x14ac:dyDescent="0.3">
      <c r="B195" s="153">
        <v>188</v>
      </c>
      <c r="C195" s="974" t="str">
        <f>IF(ISBLANK('IlumCusto (ORÇ)'!C195)," ",'IlumCusto (ORÇ)'!C195)</f>
        <v xml:space="preserve"> </v>
      </c>
      <c r="D195" s="975"/>
      <c r="E195" s="975"/>
      <c r="F195" s="975"/>
      <c r="G195" s="975"/>
      <c r="H195" s="560">
        <f>'IlumCusto (ORÇ)'!H195</f>
        <v>0</v>
      </c>
      <c r="I195" s="561">
        <f>'IlumCusto (ORÇ)'!I195</f>
        <v>0</v>
      </c>
      <c r="J195" s="553">
        <f>'IlumCusto (ORÇ)'!J195</f>
        <v>0</v>
      </c>
      <c r="K195" s="330">
        <f t="shared" si="21"/>
        <v>0</v>
      </c>
      <c r="L195" s="330">
        <f t="shared" si="22"/>
        <v>0</v>
      </c>
      <c r="M195" s="329"/>
      <c r="N195" s="329"/>
      <c r="O195" s="397"/>
      <c r="P195" s="153">
        <f t="shared" si="23"/>
        <v>188</v>
      </c>
      <c r="Q195" s="976" t="str">
        <f t="shared" si="24"/>
        <v xml:space="preserve"> </v>
      </c>
      <c r="R195" s="976"/>
      <c r="S195" s="976"/>
      <c r="T195" s="976"/>
      <c r="U195" s="977"/>
      <c r="V195" s="155">
        <f t="shared" si="25"/>
        <v>0</v>
      </c>
      <c r="W195" s="331">
        <f t="shared" si="26"/>
        <v>0</v>
      </c>
      <c r="X195" s="332">
        <f>IF(AND(K195&gt;0,'Custo Contábil'!$D$7&gt;0),ROUND(K195*('Custo Contábil'!$D$19/'Custo Contábil'!$D$7)*W195,2),0)</f>
        <v>0</v>
      </c>
      <c r="Y195" s="407">
        <f t="shared" si="27"/>
        <v>0</v>
      </c>
    </row>
    <row r="196" spans="2:25" ht="15" customHeight="1" outlineLevel="1" x14ac:dyDescent="0.3">
      <c r="B196" s="153">
        <v>189</v>
      </c>
      <c r="C196" s="974" t="str">
        <f>IF(ISBLANK('IlumCusto (ORÇ)'!C196)," ",'IlumCusto (ORÇ)'!C196)</f>
        <v xml:space="preserve"> </v>
      </c>
      <c r="D196" s="975"/>
      <c r="E196" s="975"/>
      <c r="F196" s="975"/>
      <c r="G196" s="975"/>
      <c r="H196" s="560">
        <f>'IlumCusto (ORÇ)'!H196</f>
        <v>0</v>
      </c>
      <c r="I196" s="561">
        <f>'IlumCusto (ORÇ)'!I196</f>
        <v>0</v>
      </c>
      <c r="J196" s="553">
        <f>'IlumCusto (ORÇ)'!J196</f>
        <v>0</v>
      </c>
      <c r="K196" s="330">
        <f t="shared" si="21"/>
        <v>0</v>
      </c>
      <c r="L196" s="330">
        <f t="shared" si="22"/>
        <v>0</v>
      </c>
      <c r="M196" s="329"/>
      <c r="N196" s="329"/>
      <c r="O196" s="397"/>
      <c r="P196" s="153">
        <f t="shared" si="23"/>
        <v>189</v>
      </c>
      <c r="Q196" s="976" t="str">
        <f t="shared" si="24"/>
        <v xml:space="preserve"> </v>
      </c>
      <c r="R196" s="976"/>
      <c r="S196" s="976"/>
      <c r="T196" s="976"/>
      <c r="U196" s="977"/>
      <c r="V196" s="155">
        <f t="shared" si="25"/>
        <v>0</v>
      </c>
      <c r="W196" s="331">
        <f t="shared" si="26"/>
        <v>0</v>
      </c>
      <c r="X196" s="332">
        <f>IF(AND(K196&gt;0,'Custo Contábil'!$D$7&gt;0),ROUND(K196*('Custo Contábil'!$D$19/'Custo Contábil'!$D$7)*W196,2),0)</f>
        <v>0</v>
      </c>
      <c r="Y196" s="407">
        <f t="shared" si="27"/>
        <v>0</v>
      </c>
    </row>
    <row r="197" spans="2:25" ht="15" customHeight="1" outlineLevel="1" x14ac:dyDescent="0.3">
      <c r="B197" s="153">
        <v>190</v>
      </c>
      <c r="C197" s="974" t="str">
        <f>IF(ISBLANK('IlumCusto (ORÇ)'!C197)," ",'IlumCusto (ORÇ)'!C197)</f>
        <v xml:space="preserve"> </v>
      </c>
      <c r="D197" s="975"/>
      <c r="E197" s="975"/>
      <c r="F197" s="975"/>
      <c r="G197" s="975"/>
      <c r="H197" s="560">
        <f>'IlumCusto (ORÇ)'!H197</f>
        <v>0</v>
      </c>
      <c r="I197" s="561">
        <f>'IlumCusto (ORÇ)'!I197</f>
        <v>0</v>
      </c>
      <c r="J197" s="553">
        <f>'IlumCusto (ORÇ)'!J197</f>
        <v>0</v>
      </c>
      <c r="K197" s="330">
        <f t="shared" si="21"/>
        <v>0</v>
      </c>
      <c r="L197" s="330">
        <f t="shared" si="22"/>
        <v>0</v>
      </c>
      <c r="M197" s="329"/>
      <c r="N197" s="329"/>
      <c r="O197" s="397"/>
      <c r="P197" s="153">
        <f t="shared" si="23"/>
        <v>190</v>
      </c>
      <c r="Q197" s="976" t="str">
        <f t="shared" si="24"/>
        <v xml:space="preserve"> </v>
      </c>
      <c r="R197" s="976"/>
      <c r="S197" s="976"/>
      <c r="T197" s="976"/>
      <c r="U197" s="977"/>
      <c r="V197" s="155">
        <f t="shared" si="25"/>
        <v>0</v>
      </c>
      <c r="W197" s="331">
        <f t="shared" si="26"/>
        <v>0</v>
      </c>
      <c r="X197" s="332">
        <f>IF(AND(K197&gt;0,'Custo Contábil'!$D$7&gt;0),ROUND(K197*('Custo Contábil'!$D$19/'Custo Contábil'!$D$7)*W197,2),0)</f>
        <v>0</v>
      </c>
      <c r="Y197" s="407">
        <f t="shared" si="27"/>
        <v>0</v>
      </c>
    </row>
    <row r="198" spans="2:25" ht="15" customHeight="1" outlineLevel="1" x14ac:dyDescent="0.3">
      <c r="B198" s="153">
        <v>191</v>
      </c>
      <c r="C198" s="974" t="str">
        <f>IF(ISBLANK('IlumCusto (ORÇ)'!C198)," ",'IlumCusto (ORÇ)'!C198)</f>
        <v xml:space="preserve"> </v>
      </c>
      <c r="D198" s="975"/>
      <c r="E198" s="975"/>
      <c r="F198" s="975"/>
      <c r="G198" s="975"/>
      <c r="H198" s="560">
        <f>'IlumCusto (ORÇ)'!H198</f>
        <v>0</v>
      </c>
      <c r="I198" s="561">
        <f>'IlumCusto (ORÇ)'!I198</f>
        <v>0</v>
      </c>
      <c r="J198" s="553">
        <f>'IlumCusto (ORÇ)'!J198</f>
        <v>0</v>
      </c>
      <c r="K198" s="330">
        <f t="shared" si="21"/>
        <v>0</v>
      </c>
      <c r="L198" s="330">
        <f t="shared" si="22"/>
        <v>0</v>
      </c>
      <c r="M198" s="329"/>
      <c r="N198" s="329"/>
      <c r="O198" s="397"/>
      <c r="P198" s="153">
        <f t="shared" si="23"/>
        <v>191</v>
      </c>
      <c r="Q198" s="976" t="str">
        <f t="shared" si="24"/>
        <v xml:space="preserve"> </v>
      </c>
      <c r="R198" s="976"/>
      <c r="S198" s="976"/>
      <c r="T198" s="976"/>
      <c r="U198" s="977"/>
      <c r="V198" s="155">
        <f t="shared" si="25"/>
        <v>0</v>
      </c>
      <c r="W198" s="331">
        <f t="shared" si="26"/>
        <v>0</v>
      </c>
      <c r="X198" s="332">
        <f>IF(AND(K198&gt;0,'Custo Contábil'!$D$7&gt;0),ROUND(K198*('Custo Contábil'!$D$19/'Custo Contábil'!$D$7)*W198,2),0)</f>
        <v>0</v>
      </c>
      <c r="Y198" s="407">
        <f t="shared" si="27"/>
        <v>0</v>
      </c>
    </row>
    <row r="199" spans="2:25" ht="15" customHeight="1" outlineLevel="1" x14ac:dyDescent="0.3">
      <c r="B199" s="153">
        <v>192</v>
      </c>
      <c r="C199" s="974" t="str">
        <f>IF(ISBLANK('IlumCusto (ORÇ)'!C199)," ",'IlumCusto (ORÇ)'!C199)</f>
        <v xml:space="preserve"> </v>
      </c>
      <c r="D199" s="975"/>
      <c r="E199" s="975"/>
      <c r="F199" s="975"/>
      <c r="G199" s="975"/>
      <c r="H199" s="560">
        <f>'IlumCusto (ORÇ)'!H199</f>
        <v>0</v>
      </c>
      <c r="I199" s="561">
        <f>'IlumCusto (ORÇ)'!I199</f>
        <v>0</v>
      </c>
      <c r="J199" s="553">
        <f>'IlumCusto (ORÇ)'!J199</f>
        <v>0</v>
      </c>
      <c r="K199" s="330">
        <f t="shared" si="21"/>
        <v>0</v>
      </c>
      <c r="L199" s="330">
        <f t="shared" si="22"/>
        <v>0</v>
      </c>
      <c r="M199" s="329"/>
      <c r="N199" s="329"/>
      <c r="O199" s="397"/>
      <c r="P199" s="153">
        <f t="shared" si="23"/>
        <v>192</v>
      </c>
      <c r="Q199" s="976" t="str">
        <f t="shared" si="24"/>
        <v xml:space="preserve"> </v>
      </c>
      <c r="R199" s="976"/>
      <c r="S199" s="976"/>
      <c r="T199" s="976"/>
      <c r="U199" s="977"/>
      <c r="V199" s="155">
        <f t="shared" si="25"/>
        <v>0</v>
      </c>
      <c r="W199" s="331">
        <f t="shared" si="26"/>
        <v>0</v>
      </c>
      <c r="X199" s="332">
        <f>IF(AND(K199&gt;0,'Custo Contábil'!$D$7&gt;0),ROUND(K199*('Custo Contábil'!$D$19/'Custo Contábil'!$D$7)*W199,2),0)</f>
        <v>0</v>
      </c>
      <c r="Y199" s="407">
        <f t="shared" si="27"/>
        <v>0</v>
      </c>
    </row>
    <row r="200" spans="2:25" ht="15" customHeight="1" outlineLevel="1" x14ac:dyDescent="0.3">
      <c r="B200" s="153">
        <v>193</v>
      </c>
      <c r="C200" s="974" t="str">
        <f>IF(ISBLANK('IlumCusto (ORÇ)'!C200)," ",'IlumCusto (ORÇ)'!C200)</f>
        <v xml:space="preserve"> </v>
      </c>
      <c r="D200" s="975"/>
      <c r="E200" s="975"/>
      <c r="F200" s="975"/>
      <c r="G200" s="975"/>
      <c r="H200" s="560">
        <f>'IlumCusto (ORÇ)'!H200</f>
        <v>0</v>
      </c>
      <c r="I200" s="561">
        <f>'IlumCusto (ORÇ)'!I200</f>
        <v>0</v>
      </c>
      <c r="J200" s="553">
        <f>'IlumCusto (ORÇ)'!J200</f>
        <v>0</v>
      </c>
      <c r="K200" s="330">
        <f t="shared" si="21"/>
        <v>0</v>
      </c>
      <c r="L200" s="330">
        <f t="shared" si="22"/>
        <v>0</v>
      </c>
      <c r="M200" s="329"/>
      <c r="N200" s="329"/>
      <c r="O200" s="397"/>
      <c r="P200" s="153">
        <f t="shared" si="23"/>
        <v>193</v>
      </c>
      <c r="Q200" s="976" t="str">
        <f t="shared" si="24"/>
        <v xml:space="preserve"> </v>
      </c>
      <c r="R200" s="976"/>
      <c r="S200" s="976"/>
      <c r="T200" s="976"/>
      <c r="U200" s="977"/>
      <c r="V200" s="155">
        <f t="shared" si="25"/>
        <v>0</v>
      </c>
      <c r="W200" s="331">
        <f t="shared" si="26"/>
        <v>0</v>
      </c>
      <c r="X200" s="332">
        <f>IF(AND(K200&gt;0,'Custo Contábil'!$D$7&gt;0),ROUND(K200*('Custo Contábil'!$D$19/'Custo Contábil'!$D$7)*W200,2),0)</f>
        <v>0</v>
      </c>
      <c r="Y200" s="407">
        <f t="shared" si="27"/>
        <v>0</v>
      </c>
    </row>
    <row r="201" spans="2:25" ht="15" customHeight="1" outlineLevel="1" x14ac:dyDescent="0.3">
      <c r="B201" s="153">
        <v>194</v>
      </c>
      <c r="C201" s="974" t="str">
        <f>IF(ISBLANK('IlumCusto (ORÇ)'!C201)," ",'IlumCusto (ORÇ)'!C201)</f>
        <v xml:space="preserve"> </v>
      </c>
      <c r="D201" s="975"/>
      <c r="E201" s="975"/>
      <c r="F201" s="975"/>
      <c r="G201" s="975"/>
      <c r="H201" s="560">
        <f>'IlumCusto (ORÇ)'!H201</f>
        <v>0</v>
      </c>
      <c r="I201" s="561">
        <f>'IlumCusto (ORÇ)'!I201</f>
        <v>0</v>
      </c>
      <c r="J201" s="553">
        <f>'IlumCusto (ORÇ)'!J201</f>
        <v>0</v>
      </c>
      <c r="K201" s="330">
        <f t="shared" si="21"/>
        <v>0</v>
      </c>
      <c r="L201" s="330">
        <f t="shared" si="22"/>
        <v>0</v>
      </c>
      <c r="M201" s="329"/>
      <c r="N201" s="329"/>
      <c r="O201" s="397"/>
      <c r="P201" s="153">
        <f t="shared" si="23"/>
        <v>194</v>
      </c>
      <c r="Q201" s="976" t="str">
        <f t="shared" si="24"/>
        <v xml:space="preserve"> </v>
      </c>
      <c r="R201" s="976"/>
      <c r="S201" s="976"/>
      <c r="T201" s="976"/>
      <c r="U201" s="977"/>
      <c r="V201" s="155">
        <f t="shared" si="25"/>
        <v>0</v>
      </c>
      <c r="W201" s="331">
        <f t="shared" si="26"/>
        <v>0</v>
      </c>
      <c r="X201" s="332">
        <f>IF(AND(K201&gt;0,'Custo Contábil'!$D$7&gt;0),ROUND(K201*('Custo Contábil'!$D$19/'Custo Contábil'!$D$7)*W201,2),0)</f>
        <v>0</v>
      </c>
      <c r="Y201" s="407">
        <f t="shared" si="27"/>
        <v>0</v>
      </c>
    </row>
    <row r="202" spans="2:25" ht="15" customHeight="1" outlineLevel="1" x14ac:dyDescent="0.3">
      <c r="B202" s="153">
        <v>195</v>
      </c>
      <c r="C202" s="974" t="str">
        <f>IF(ISBLANK('IlumCusto (ORÇ)'!C202)," ",'IlumCusto (ORÇ)'!C202)</f>
        <v xml:space="preserve"> </v>
      </c>
      <c r="D202" s="975"/>
      <c r="E202" s="975"/>
      <c r="F202" s="975"/>
      <c r="G202" s="975"/>
      <c r="H202" s="560">
        <f>'IlumCusto (ORÇ)'!H202</f>
        <v>0</v>
      </c>
      <c r="I202" s="561">
        <f>'IlumCusto (ORÇ)'!I202</f>
        <v>0</v>
      </c>
      <c r="J202" s="553">
        <f>'IlumCusto (ORÇ)'!J202</f>
        <v>0</v>
      </c>
      <c r="K202" s="330">
        <f t="shared" si="21"/>
        <v>0</v>
      </c>
      <c r="L202" s="330">
        <f t="shared" si="22"/>
        <v>0</v>
      </c>
      <c r="M202" s="329"/>
      <c r="N202" s="329"/>
      <c r="O202" s="397"/>
      <c r="P202" s="153">
        <f t="shared" si="23"/>
        <v>195</v>
      </c>
      <c r="Q202" s="976" t="str">
        <f t="shared" si="24"/>
        <v xml:space="preserve"> </v>
      </c>
      <c r="R202" s="976"/>
      <c r="S202" s="976"/>
      <c r="T202" s="976"/>
      <c r="U202" s="977"/>
      <c r="V202" s="155">
        <f t="shared" si="25"/>
        <v>0</v>
      </c>
      <c r="W202" s="331">
        <f t="shared" si="26"/>
        <v>0</v>
      </c>
      <c r="X202" s="332">
        <f>IF(AND(K202&gt;0,'Custo Contábil'!$D$7&gt;0),ROUND(K202*('Custo Contábil'!$D$19/'Custo Contábil'!$D$7)*W202,2),0)</f>
        <v>0</v>
      </c>
      <c r="Y202" s="407">
        <f t="shared" si="27"/>
        <v>0</v>
      </c>
    </row>
    <row r="203" spans="2:25" ht="15" customHeight="1" outlineLevel="1" x14ac:dyDescent="0.3">
      <c r="B203" s="153">
        <v>196</v>
      </c>
      <c r="C203" s="974" t="str">
        <f>IF(ISBLANK('IlumCusto (ORÇ)'!C203)," ",'IlumCusto (ORÇ)'!C203)</f>
        <v xml:space="preserve"> </v>
      </c>
      <c r="D203" s="975"/>
      <c r="E203" s="975"/>
      <c r="F203" s="975"/>
      <c r="G203" s="975"/>
      <c r="H203" s="560">
        <f>'IlumCusto (ORÇ)'!H203</f>
        <v>0</v>
      </c>
      <c r="I203" s="561">
        <f>'IlumCusto (ORÇ)'!I203</f>
        <v>0</v>
      </c>
      <c r="J203" s="553">
        <f>'IlumCusto (ORÇ)'!J203</f>
        <v>0</v>
      </c>
      <c r="K203" s="330">
        <f t="shared" si="21"/>
        <v>0</v>
      </c>
      <c r="L203" s="330">
        <f t="shared" si="22"/>
        <v>0</v>
      </c>
      <c r="M203" s="329"/>
      <c r="N203" s="329"/>
      <c r="O203" s="397"/>
      <c r="P203" s="153">
        <f t="shared" si="23"/>
        <v>196</v>
      </c>
      <c r="Q203" s="976" t="str">
        <f t="shared" si="24"/>
        <v xml:space="preserve"> </v>
      </c>
      <c r="R203" s="976"/>
      <c r="S203" s="976"/>
      <c r="T203" s="976"/>
      <c r="U203" s="977"/>
      <c r="V203" s="155">
        <f t="shared" si="25"/>
        <v>0</v>
      </c>
      <c r="W203" s="331">
        <f t="shared" si="26"/>
        <v>0</v>
      </c>
      <c r="X203" s="332">
        <f>IF(AND(K203&gt;0,'Custo Contábil'!$D$7&gt;0),ROUND(K203*('Custo Contábil'!$D$19/'Custo Contábil'!$D$7)*W203,2),0)</f>
        <v>0</v>
      </c>
      <c r="Y203" s="407">
        <f t="shared" si="27"/>
        <v>0</v>
      </c>
    </row>
    <row r="204" spans="2:25" ht="15" customHeight="1" outlineLevel="1" x14ac:dyDescent="0.3">
      <c r="B204" s="153">
        <v>197</v>
      </c>
      <c r="C204" s="974" t="str">
        <f>IF(ISBLANK('IlumCusto (ORÇ)'!C204)," ",'IlumCusto (ORÇ)'!C204)</f>
        <v xml:space="preserve"> </v>
      </c>
      <c r="D204" s="975"/>
      <c r="E204" s="975"/>
      <c r="F204" s="975"/>
      <c r="G204" s="975"/>
      <c r="H204" s="560">
        <f>'IlumCusto (ORÇ)'!H204</f>
        <v>0</v>
      </c>
      <c r="I204" s="561">
        <f>'IlumCusto (ORÇ)'!I204</f>
        <v>0</v>
      </c>
      <c r="J204" s="553">
        <f>'IlumCusto (ORÇ)'!J204</f>
        <v>0</v>
      </c>
      <c r="K204" s="330">
        <f t="shared" si="21"/>
        <v>0</v>
      </c>
      <c r="L204" s="330">
        <f t="shared" si="22"/>
        <v>0</v>
      </c>
      <c r="M204" s="329"/>
      <c r="N204" s="329"/>
      <c r="O204" s="397"/>
      <c r="P204" s="153">
        <f t="shared" si="23"/>
        <v>197</v>
      </c>
      <c r="Q204" s="976" t="str">
        <f t="shared" si="24"/>
        <v xml:space="preserve"> </v>
      </c>
      <c r="R204" s="976"/>
      <c r="S204" s="976"/>
      <c r="T204" s="976"/>
      <c r="U204" s="977"/>
      <c r="V204" s="155">
        <f t="shared" si="25"/>
        <v>0</v>
      </c>
      <c r="W204" s="331">
        <f t="shared" si="26"/>
        <v>0</v>
      </c>
      <c r="X204" s="332">
        <f>IF(AND(K204&gt;0,'Custo Contábil'!$D$7&gt;0),ROUND(K204*('Custo Contábil'!$D$19/'Custo Contábil'!$D$7)*W204,2),0)</f>
        <v>0</v>
      </c>
      <c r="Y204" s="407">
        <f t="shared" si="27"/>
        <v>0</v>
      </c>
    </row>
    <row r="205" spans="2:25" ht="15" customHeight="1" outlineLevel="1" x14ac:dyDescent="0.3">
      <c r="B205" s="153">
        <v>198</v>
      </c>
      <c r="C205" s="974" t="str">
        <f>IF(ISBLANK('IlumCusto (ORÇ)'!C205)," ",'IlumCusto (ORÇ)'!C205)</f>
        <v xml:space="preserve"> </v>
      </c>
      <c r="D205" s="975"/>
      <c r="E205" s="975"/>
      <c r="F205" s="975"/>
      <c r="G205" s="975"/>
      <c r="H205" s="560">
        <f>'IlumCusto (ORÇ)'!H205</f>
        <v>0</v>
      </c>
      <c r="I205" s="561">
        <f>'IlumCusto (ORÇ)'!I205</f>
        <v>0</v>
      </c>
      <c r="J205" s="553">
        <f>'IlumCusto (ORÇ)'!J205</f>
        <v>0</v>
      </c>
      <c r="K205" s="330">
        <f t="shared" si="21"/>
        <v>0</v>
      </c>
      <c r="L205" s="330">
        <f t="shared" si="22"/>
        <v>0</v>
      </c>
      <c r="M205" s="329"/>
      <c r="N205" s="329"/>
      <c r="O205" s="397"/>
      <c r="P205" s="153">
        <f t="shared" si="23"/>
        <v>198</v>
      </c>
      <c r="Q205" s="976" t="str">
        <f t="shared" si="24"/>
        <v xml:space="preserve"> </v>
      </c>
      <c r="R205" s="976"/>
      <c r="S205" s="976"/>
      <c r="T205" s="976"/>
      <c r="U205" s="977"/>
      <c r="V205" s="155">
        <f t="shared" si="25"/>
        <v>0</v>
      </c>
      <c r="W205" s="331">
        <f t="shared" si="26"/>
        <v>0</v>
      </c>
      <c r="X205" s="332">
        <f>IF(AND(K205&gt;0,'Custo Contábil'!$D$7&gt;0),ROUND(K205*('Custo Contábil'!$D$19/'Custo Contábil'!$D$7)*W205,2),0)</f>
        <v>0</v>
      </c>
      <c r="Y205" s="407">
        <f t="shared" si="27"/>
        <v>0</v>
      </c>
    </row>
    <row r="206" spans="2:25" ht="15" customHeight="1" outlineLevel="1" x14ac:dyDescent="0.3">
      <c r="B206" s="153">
        <v>199</v>
      </c>
      <c r="C206" s="974" t="str">
        <f>IF(ISBLANK('IlumCusto (ORÇ)'!C206)," ",'IlumCusto (ORÇ)'!C206)</f>
        <v xml:space="preserve"> </v>
      </c>
      <c r="D206" s="975"/>
      <c r="E206" s="975"/>
      <c r="F206" s="975"/>
      <c r="G206" s="975"/>
      <c r="H206" s="560">
        <f>'IlumCusto (ORÇ)'!H206</f>
        <v>0</v>
      </c>
      <c r="I206" s="561">
        <f>'IlumCusto (ORÇ)'!I206</f>
        <v>0</v>
      </c>
      <c r="J206" s="553">
        <f>'IlumCusto (ORÇ)'!J206</f>
        <v>0</v>
      </c>
      <c r="K206" s="330">
        <f t="shared" si="21"/>
        <v>0</v>
      </c>
      <c r="L206" s="330">
        <f t="shared" si="22"/>
        <v>0</v>
      </c>
      <c r="M206" s="329"/>
      <c r="N206" s="329"/>
      <c r="O206" s="397"/>
      <c r="P206" s="153">
        <f t="shared" si="23"/>
        <v>199</v>
      </c>
      <c r="Q206" s="976" t="str">
        <f t="shared" si="24"/>
        <v xml:space="preserve"> </v>
      </c>
      <c r="R206" s="976"/>
      <c r="S206" s="976"/>
      <c r="T206" s="976"/>
      <c r="U206" s="977"/>
      <c r="V206" s="155">
        <f t="shared" si="25"/>
        <v>0</v>
      </c>
      <c r="W206" s="331">
        <f t="shared" si="26"/>
        <v>0</v>
      </c>
      <c r="X206" s="332">
        <f>IF(AND(K206&gt;0,'Custo Contábil'!$D$7&gt;0),ROUND(K206*('Custo Contábil'!$D$19/'Custo Contábil'!$D$7)*W206,2),0)</f>
        <v>0</v>
      </c>
      <c r="Y206" s="407">
        <f t="shared" si="27"/>
        <v>0</v>
      </c>
    </row>
    <row r="207" spans="2:25" ht="15" customHeight="1" outlineLevel="1" x14ac:dyDescent="0.3">
      <c r="B207" s="153">
        <v>200</v>
      </c>
      <c r="C207" s="974" t="str">
        <f>IF(ISBLANK('IlumCusto (ORÇ)'!C207)," ",'IlumCusto (ORÇ)'!C207)</f>
        <v xml:space="preserve"> </v>
      </c>
      <c r="D207" s="975"/>
      <c r="E207" s="975"/>
      <c r="F207" s="975"/>
      <c r="G207" s="975"/>
      <c r="H207" s="560">
        <f>'IlumCusto (ORÇ)'!H207</f>
        <v>0</v>
      </c>
      <c r="I207" s="561">
        <f>'IlumCusto (ORÇ)'!I207</f>
        <v>0</v>
      </c>
      <c r="J207" s="553">
        <f>'IlumCusto (ORÇ)'!J207</f>
        <v>0</v>
      </c>
      <c r="K207" s="330">
        <f t="shared" si="21"/>
        <v>0</v>
      </c>
      <c r="L207" s="330">
        <f t="shared" si="22"/>
        <v>0</v>
      </c>
      <c r="M207" s="329"/>
      <c r="N207" s="329"/>
      <c r="O207" s="397"/>
      <c r="P207" s="153">
        <f t="shared" si="23"/>
        <v>200</v>
      </c>
      <c r="Q207" s="976" t="str">
        <f t="shared" si="24"/>
        <v xml:space="preserve"> </v>
      </c>
      <c r="R207" s="976"/>
      <c r="S207" s="976"/>
      <c r="T207" s="976"/>
      <c r="U207" s="977"/>
      <c r="V207" s="155">
        <f t="shared" si="25"/>
        <v>0</v>
      </c>
      <c r="W207" s="331">
        <f t="shared" si="26"/>
        <v>0</v>
      </c>
      <c r="X207" s="332">
        <f>IF(AND(K207&gt;0,'Custo Contábil'!$D$7&gt;0),ROUND(K207*('Custo Contábil'!$D$19/'Custo Contábil'!$D$7)*W207,2),0)</f>
        <v>0</v>
      </c>
      <c r="Y207" s="407">
        <f t="shared" si="27"/>
        <v>0</v>
      </c>
    </row>
    <row r="208" spans="2:25" ht="15" customHeight="1" outlineLevel="1" x14ac:dyDescent="0.3">
      <c r="B208" s="153">
        <v>201</v>
      </c>
      <c r="C208" s="974" t="str">
        <f>IF(ISBLANK('IlumCusto (ORÇ)'!C208)," ",'IlumCusto (ORÇ)'!C208)</f>
        <v xml:space="preserve"> </v>
      </c>
      <c r="D208" s="975"/>
      <c r="E208" s="975"/>
      <c r="F208" s="975"/>
      <c r="G208" s="975"/>
      <c r="H208" s="560">
        <f>'IlumCusto (ORÇ)'!H208</f>
        <v>0</v>
      </c>
      <c r="I208" s="561">
        <f>'IlumCusto (ORÇ)'!I208</f>
        <v>0</v>
      </c>
      <c r="J208" s="553">
        <f>'IlumCusto (ORÇ)'!J208</f>
        <v>0</v>
      </c>
      <c r="K208" s="330">
        <f t="shared" si="21"/>
        <v>0</v>
      </c>
      <c r="L208" s="330">
        <f t="shared" si="22"/>
        <v>0</v>
      </c>
      <c r="M208" s="329"/>
      <c r="N208" s="329"/>
      <c r="O208" s="397"/>
      <c r="P208" s="153">
        <f t="shared" si="23"/>
        <v>201</v>
      </c>
      <c r="Q208" s="976" t="str">
        <f t="shared" si="24"/>
        <v xml:space="preserve"> </v>
      </c>
      <c r="R208" s="976"/>
      <c r="S208" s="976"/>
      <c r="T208" s="976"/>
      <c r="U208" s="977"/>
      <c r="V208" s="155">
        <f t="shared" si="25"/>
        <v>0</v>
      </c>
      <c r="W208" s="331">
        <f t="shared" si="26"/>
        <v>0</v>
      </c>
      <c r="X208" s="332">
        <f>IF(AND(K208&gt;0,'Custo Contábil'!$D$7&gt;0),ROUND(K208*('Custo Contábil'!$D$19/'Custo Contábil'!$D$7)*W208,2),0)</f>
        <v>0</v>
      </c>
      <c r="Y208" s="407">
        <f t="shared" si="27"/>
        <v>0</v>
      </c>
    </row>
    <row r="209" spans="2:25" ht="15" customHeight="1" outlineLevel="1" x14ac:dyDescent="0.3">
      <c r="B209" s="153">
        <v>202</v>
      </c>
      <c r="C209" s="974" t="str">
        <f>IF(ISBLANK('IlumCusto (ORÇ)'!C209)," ",'IlumCusto (ORÇ)'!C209)</f>
        <v xml:space="preserve"> </v>
      </c>
      <c r="D209" s="975"/>
      <c r="E209" s="975"/>
      <c r="F209" s="975"/>
      <c r="G209" s="975"/>
      <c r="H209" s="560">
        <f>'IlumCusto (ORÇ)'!H209</f>
        <v>0</v>
      </c>
      <c r="I209" s="561">
        <f>'IlumCusto (ORÇ)'!I209</f>
        <v>0</v>
      </c>
      <c r="J209" s="553">
        <f>'IlumCusto (ORÇ)'!J209</f>
        <v>0</v>
      </c>
      <c r="K209" s="330">
        <f t="shared" si="21"/>
        <v>0</v>
      </c>
      <c r="L209" s="330">
        <f t="shared" si="22"/>
        <v>0</v>
      </c>
      <c r="M209" s="329"/>
      <c r="N209" s="329"/>
      <c r="O209" s="397"/>
      <c r="P209" s="153">
        <f t="shared" si="23"/>
        <v>202</v>
      </c>
      <c r="Q209" s="976" t="str">
        <f t="shared" si="24"/>
        <v xml:space="preserve"> </v>
      </c>
      <c r="R209" s="976"/>
      <c r="S209" s="976"/>
      <c r="T209" s="976"/>
      <c r="U209" s="977"/>
      <c r="V209" s="155">
        <f t="shared" si="25"/>
        <v>0</v>
      </c>
      <c r="W209" s="331">
        <f t="shared" si="26"/>
        <v>0</v>
      </c>
      <c r="X209" s="332">
        <f>IF(AND(K209&gt;0,'Custo Contábil'!$D$7&gt;0),ROUND(K209*('Custo Contábil'!$D$19/'Custo Contábil'!$D$7)*W209,2),0)</f>
        <v>0</v>
      </c>
      <c r="Y209" s="407">
        <f t="shared" si="27"/>
        <v>0</v>
      </c>
    </row>
    <row r="210" spans="2:25" ht="15" customHeight="1" outlineLevel="1" x14ac:dyDescent="0.3">
      <c r="B210" s="153">
        <v>203</v>
      </c>
      <c r="C210" s="974" t="str">
        <f>IF(ISBLANK('IlumCusto (ORÇ)'!C210)," ",'IlumCusto (ORÇ)'!C210)</f>
        <v xml:space="preserve"> </v>
      </c>
      <c r="D210" s="975"/>
      <c r="E210" s="975"/>
      <c r="F210" s="975"/>
      <c r="G210" s="975"/>
      <c r="H210" s="560">
        <f>'IlumCusto (ORÇ)'!H210</f>
        <v>0</v>
      </c>
      <c r="I210" s="561">
        <f>'IlumCusto (ORÇ)'!I210</f>
        <v>0</v>
      </c>
      <c r="J210" s="553">
        <f>'IlumCusto (ORÇ)'!J210</f>
        <v>0</v>
      </c>
      <c r="K210" s="330">
        <f t="shared" si="21"/>
        <v>0</v>
      </c>
      <c r="L210" s="330">
        <f t="shared" si="22"/>
        <v>0</v>
      </c>
      <c r="M210" s="329"/>
      <c r="N210" s="329"/>
      <c r="O210" s="397"/>
      <c r="P210" s="153">
        <f t="shared" si="23"/>
        <v>203</v>
      </c>
      <c r="Q210" s="976" t="str">
        <f t="shared" si="24"/>
        <v xml:space="preserve"> </v>
      </c>
      <c r="R210" s="976"/>
      <c r="S210" s="976"/>
      <c r="T210" s="976"/>
      <c r="U210" s="977"/>
      <c r="V210" s="155">
        <f t="shared" si="25"/>
        <v>0</v>
      </c>
      <c r="W210" s="331">
        <f t="shared" si="26"/>
        <v>0</v>
      </c>
      <c r="X210" s="332">
        <f>IF(AND(K210&gt;0,'Custo Contábil'!$D$7&gt;0),ROUND(K210*('Custo Contábil'!$D$19/'Custo Contábil'!$D$7)*W210,2),0)</f>
        <v>0</v>
      </c>
      <c r="Y210" s="407">
        <f t="shared" si="27"/>
        <v>0</v>
      </c>
    </row>
    <row r="211" spans="2:25" ht="15" customHeight="1" outlineLevel="1" x14ac:dyDescent="0.3">
      <c r="B211" s="153">
        <v>204</v>
      </c>
      <c r="C211" s="974" t="str">
        <f>IF(ISBLANK('IlumCusto (ORÇ)'!C211)," ",'IlumCusto (ORÇ)'!C211)</f>
        <v xml:space="preserve"> </v>
      </c>
      <c r="D211" s="975"/>
      <c r="E211" s="975"/>
      <c r="F211" s="975"/>
      <c r="G211" s="975"/>
      <c r="H211" s="560">
        <f>'IlumCusto (ORÇ)'!H211</f>
        <v>0</v>
      </c>
      <c r="I211" s="561">
        <f>'IlumCusto (ORÇ)'!I211</f>
        <v>0</v>
      </c>
      <c r="J211" s="553">
        <f>'IlumCusto (ORÇ)'!J211</f>
        <v>0</v>
      </c>
      <c r="K211" s="330">
        <f t="shared" si="21"/>
        <v>0</v>
      </c>
      <c r="L211" s="330">
        <f t="shared" si="22"/>
        <v>0</v>
      </c>
      <c r="M211" s="329"/>
      <c r="N211" s="329"/>
      <c r="O211" s="397"/>
      <c r="P211" s="153">
        <f t="shared" si="23"/>
        <v>204</v>
      </c>
      <c r="Q211" s="976" t="str">
        <f t="shared" si="24"/>
        <v xml:space="preserve"> </v>
      </c>
      <c r="R211" s="976"/>
      <c r="S211" s="976"/>
      <c r="T211" s="976"/>
      <c r="U211" s="977"/>
      <c r="V211" s="155">
        <f t="shared" si="25"/>
        <v>0</v>
      </c>
      <c r="W211" s="331">
        <f t="shared" si="26"/>
        <v>0</v>
      </c>
      <c r="X211" s="332">
        <f>IF(AND(K211&gt;0,'Custo Contábil'!$D$7&gt;0),ROUND(K211*('Custo Contábil'!$D$19/'Custo Contábil'!$D$7)*W211,2),0)</f>
        <v>0</v>
      </c>
      <c r="Y211" s="407">
        <f t="shared" si="27"/>
        <v>0</v>
      </c>
    </row>
    <row r="212" spans="2:25" ht="15" customHeight="1" outlineLevel="1" x14ac:dyDescent="0.3">
      <c r="B212" s="153">
        <v>205</v>
      </c>
      <c r="C212" s="974" t="str">
        <f>IF(ISBLANK('IlumCusto (ORÇ)'!C212)," ",'IlumCusto (ORÇ)'!C212)</f>
        <v xml:space="preserve"> </v>
      </c>
      <c r="D212" s="975"/>
      <c r="E212" s="975"/>
      <c r="F212" s="975"/>
      <c r="G212" s="975"/>
      <c r="H212" s="560">
        <f>'IlumCusto (ORÇ)'!H212</f>
        <v>0</v>
      </c>
      <c r="I212" s="561">
        <f>'IlumCusto (ORÇ)'!I212</f>
        <v>0</v>
      </c>
      <c r="J212" s="553">
        <f>'IlumCusto (ORÇ)'!J212</f>
        <v>0</v>
      </c>
      <c r="K212" s="330">
        <f t="shared" si="21"/>
        <v>0</v>
      </c>
      <c r="L212" s="330">
        <f t="shared" si="22"/>
        <v>0</v>
      </c>
      <c r="M212" s="329"/>
      <c r="N212" s="329"/>
      <c r="O212" s="397"/>
      <c r="P212" s="153">
        <f t="shared" si="23"/>
        <v>205</v>
      </c>
      <c r="Q212" s="976" t="str">
        <f t="shared" si="24"/>
        <v xml:space="preserve"> </v>
      </c>
      <c r="R212" s="976"/>
      <c r="S212" s="976"/>
      <c r="T212" s="976"/>
      <c r="U212" s="977"/>
      <c r="V212" s="155">
        <f t="shared" si="25"/>
        <v>0</v>
      </c>
      <c r="W212" s="331">
        <f t="shared" si="26"/>
        <v>0</v>
      </c>
      <c r="X212" s="332">
        <f>IF(AND(K212&gt;0,'Custo Contábil'!$D$7&gt;0),ROUND(K212*('Custo Contábil'!$D$19/'Custo Contábil'!$D$7)*W212,2),0)</f>
        <v>0</v>
      </c>
      <c r="Y212" s="407">
        <f t="shared" si="27"/>
        <v>0</v>
      </c>
    </row>
    <row r="213" spans="2:25" ht="15" customHeight="1" outlineLevel="1" x14ac:dyDescent="0.3">
      <c r="B213" s="153">
        <v>206</v>
      </c>
      <c r="C213" s="974" t="str">
        <f>IF(ISBLANK('IlumCusto (ORÇ)'!C213)," ",'IlumCusto (ORÇ)'!C213)</f>
        <v xml:space="preserve"> </v>
      </c>
      <c r="D213" s="975"/>
      <c r="E213" s="975"/>
      <c r="F213" s="975"/>
      <c r="G213" s="975"/>
      <c r="H213" s="560">
        <f>'IlumCusto (ORÇ)'!H213</f>
        <v>0</v>
      </c>
      <c r="I213" s="561">
        <f>'IlumCusto (ORÇ)'!I213</f>
        <v>0</v>
      </c>
      <c r="J213" s="553">
        <f>'IlumCusto (ORÇ)'!J213</f>
        <v>0</v>
      </c>
      <c r="K213" s="330">
        <f t="shared" si="21"/>
        <v>0</v>
      </c>
      <c r="L213" s="330">
        <f t="shared" si="22"/>
        <v>0</v>
      </c>
      <c r="M213" s="329"/>
      <c r="N213" s="329"/>
      <c r="O213" s="397"/>
      <c r="P213" s="153">
        <f t="shared" si="23"/>
        <v>206</v>
      </c>
      <c r="Q213" s="976" t="str">
        <f t="shared" si="24"/>
        <v xml:space="preserve"> </v>
      </c>
      <c r="R213" s="976"/>
      <c r="S213" s="976"/>
      <c r="T213" s="976"/>
      <c r="U213" s="977"/>
      <c r="V213" s="155">
        <f t="shared" si="25"/>
        <v>0</v>
      </c>
      <c r="W213" s="331">
        <f t="shared" si="26"/>
        <v>0</v>
      </c>
      <c r="X213" s="332">
        <f>IF(AND(K213&gt;0,'Custo Contábil'!$D$7&gt;0),ROUND(K213*('Custo Contábil'!$D$19/'Custo Contábil'!$D$7)*W213,2),0)</f>
        <v>0</v>
      </c>
      <c r="Y213" s="407">
        <f t="shared" si="27"/>
        <v>0</v>
      </c>
    </row>
    <row r="214" spans="2:25" ht="15" customHeight="1" outlineLevel="1" x14ac:dyDescent="0.3">
      <c r="B214" s="153">
        <v>207</v>
      </c>
      <c r="C214" s="974" t="str">
        <f>IF(ISBLANK('IlumCusto (ORÇ)'!C214)," ",'IlumCusto (ORÇ)'!C214)</f>
        <v xml:space="preserve"> </v>
      </c>
      <c r="D214" s="975"/>
      <c r="E214" s="975"/>
      <c r="F214" s="975"/>
      <c r="G214" s="975"/>
      <c r="H214" s="560">
        <f>'IlumCusto (ORÇ)'!H214</f>
        <v>0</v>
      </c>
      <c r="I214" s="561">
        <f>'IlumCusto (ORÇ)'!I214</f>
        <v>0</v>
      </c>
      <c r="J214" s="553">
        <f>'IlumCusto (ORÇ)'!J214</f>
        <v>0</v>
      </c>
      <c r="K214" s="330">
        <f t="shared" si="21"/>
        <v>0</v>
      </c>
      <c r="L214" s="330">
        <f t="shared" si="22"/>
        <v>0</v>
      </c>
      <c r="M214" s="329"/>
      <c r="N214" s="329"/>
      <c r="O214" s="397"/>
      <c r="P214" s="153">
        <f t="shared" si="23"/>
        <v>207</v>
      </c>
      <c r="Q214" s="976" t="str">
        <f t="shared" si="24"/>
        <v xml:space="preserve"> </v>
      </c>
      <c r="R214" s="976"/>
      <c r="S214" s="976"/>
      <c r="T214" s="976"/>
      <c r="U214" s="977"/>
      <c r="V214" s="155">
        <f t="shared" si="25"/>
        <v>0</v>
      </c>
      <c r="W214" s="331">
        <f t="shared" si="26"/>
        <v>0</v>
      </c>
      <c r="X214" s="332">
        <f>IF(AND(K214&gt;0,'Custo Contábil'!$D$7&gt;0),ROUND(K214*('Custo Contábil'!$D$19/'Custo Contábil'!$D$7)*W214,2),0)</f>
        <v>0</v>
      </c>
      <c r="Y214" s="407">
        <f t="shared" si="27"/>
        <v>0</v>
      </c>
    </row>
    <row r="215" spans="2:25" ht="15" customHeight="1" outlineLevel="1" x14ac:dyDescent="0.3">
      <c r="B215" s="153">
        <v>208</v>
      </c>
      <c r="C215" s="974" t="str">
        <f>IF(ISBLANK('IlumCusto (ORÇ)'!C215)," ",'IlumCusto (ORÇ)'!C215)</f>
        <v xml:space="preserve"> </v>
      </c>
      <c r="D215" s="975"/>
      <c r="E215" s="975"/>
      <c r="F215" s="975"/>
      <c r="G215" s="975"/>
      <c r="H215" s="560">
        <f>'IlumCusto (ORÇ)'!H215</f>
        <v>0</v>
      </c>
      <c r="I215" s="561">
        <f>'IlumCusto (ORÇ)'!I215</f>
        <v>0</v>
      </c>
      <c r="J215" s="553">
        <f>'IlumCusto (ORÇ)'!J215</f>
        <v>0</v>
      </c>
      <c r="K215" s="330">
        <f t="shared" si="21"/>
        <v>0</v>
      </c>
      <c r="L215" s="330">
        <f t="shared" si="22"/>
        <v>0</v>
      </c>
      <c r="M215" s="329"/>
      <c r="N215" s="329"/>
      <c r="O215" s="397"/>
      <c r="P215" s="153">
        <f t="shared" si="23"/>
        <v>208</v>
      </c>
      <c r="Q215" s="976" t="str">
        <f t="shared" si="24"/>
        <v xml:space="preserve"> </v>
      </c>
      <c r="R215" s="976"/>
      <c r="S215" s="976"/>
      <c r="T215" s="976"/>
      <c r="U215" s="977"/>
      <c r="V215" s="155">
        <f t="shared" si="25"/>
        <v>0</v>
      </c>
      <c r="W215" s="331">
        <f t="shared" si="26"/>
        <v>0</v>
      </c>
      <c r="X215" s="332">
        <f>IF(AND(K215&gt;0,'Custo Contábil'!$D$7&gt;0),ROUND(K215*('Custo Contábil'!$D$19/'Custo Contábil'!$D$7)*W215,2),0)</f>
        <v>0</v>
      </c>
      <c r="Y215" s="407">
        <f t="shared" si="27"/>
        <v>0</v>
      </c>
    </row>
    <row r="216" spans="2:25" ht="15" customHeight="1" outlineLevel="1" x14ac:dyDescent="0.3">
      <c r="B216" s="153">
        <v>209</v>
      </c>
      <c r="C216" s="974" t="str">
        <f>IF(ISBLANK('IlumCusto (ORÇ)'!C216)," ",'IlumCusto (ORÇ)'!C216)</f>
        <v xml:space="preserve"> </v>
      </c>
      <c r="D216" s="975"/>
      <c r="E216" s="975"/>
      <c r="F216" s="975"/>
      <c r="G216" s="975"/>
      <c r="H216" s="560">
        <f>'IlumCusto (ORÇ)'!H216</f>
        <v>0</v>
      </c>
      <c r="I216" s="561">
        <f>'IlumCusto (ORÇ)'!I216</f>
        <v>0</v>
      </c>
      <c r="J216" s="553">
        <f>'IlumCusto (ORÇ)'!J216</f>
        <v>0</v>
      </c>
      <c r="K216" s="330">
        <f t="shared" si="21"/>
        <v>0</v>
      </c>
      <c r="L216" s="330">
        <f t="shared" si="22"/>
        <v>0</v>
      </c>
      <c r="M216" s="329"/>
      <c r="N216" s="329"/>
      <c r="O216" s="397"/>
      <c r="P216" s="153">
        <f t="shared" si="23"/>
        <v>209</v>
      </c>
      <c r="Q216" s="976" t="str">
        <f t="shared" si="24"/>
        <v xml:space="preserve"> </v>
      </c>
      <c r="R216" s="976"/>
      <c r="S216" s="976"/>
      <c r="T216" s="976"/>
      <c r="U216" s="977"/>
      <c r="V216" s="155">
        <f t="shared" si="25"/>
        <v>0</v>
      </c>
      <c r="W216" s="331">
        <f t="shared" si="26"/>
        <v>0</v>
      </c>
      <c r="X216" s="332">
        <f>IF(AND(K216&gt;0,'Custo Contábil'!$D$7&gt;0),ROUND(K216*('Custo Contábil'!$D$19/'Custo Contábil'!$D$7)*W216,2),0)</f>
        <v>0</v>
      </c>
      <c r="Y216" s="407">
        <f t="shared" si="27"/>
        <v>0</v>
      </c>
    </row>
    <row r="217" spans="2:25" ht="15" customHeight="1" outlineLevel="1" x14ac:dyDescent="0.3">
      <c r="B217" s="153">
        <v>210</v>
      </c>
      <c r="C217" s="974" t="str">
        <f>IF(ISBLANK('IlumCusto (ORÇ)'!C217)," ",'IlumCusto (ORÇ)'!C217)</f>
        <v xml:space="preserve"> </v>
      </c>
      <c r="D217" s="975"/>
      <c r="E217" s="975"/>
      <c r="F217" s="975"/>
      <c r="G217" s="975"/>
      <c r="H217" s="560">
        <f>'IlumCusto (ORÇ)'!H217</f>
        <v>0</v>
      </c>
      <c r="I217" s="561">
        <f>'IlumCusto (ORÇ)'!I217</f>
        <v>0</v>
      </c>
      <c r="J217" s="553">
        <f>'IlumCusto (ORÇ)'!J217</f>
        <v>0</v>
      </c>
      <c r="K217" s="330">
        <f t="shared" si="21"/>
        <v>0</v>
      </c>
      <c r="L217" s="330">
        <f t="shared" si="22"/>
        <v>0</v>
      </c>
      <c r="M217" s="329"/>
      <c r="N217" s="329"/>
      <c r="O217" s="397"/>
      <c r="P217" s="153">
        <f t="shared" si="23"/>
        <v>210</v>
      </c>
      <c r="Q217" s="976" t="str">
        <f t="shared" si="24"/>
        <v xml:space="preserve"> </v>
      </c>
      <c r="R217" s="976"/>
      <c r="S217" s="976"/>
      <c r="T217" s="976"/>
      <c r="U217" s="977"/>
      <c r="V217" s="155">
        <f t="shared" si="25"/>
        <v>0</v>
      </c>
      <c r="W217" s="331">
        <f t="shared" si="26"/>
        <v>0</v>
      </c>
      <c r="X217" s="332">
        <f>IF(AND(K217&gt;0,'Custo Contábil'!$D$7&gt;0),ROUND(K217*('Custo Contábil'!$D$19/'Custo Contábil'!$D$7)*W217,2),0)</f>
        <v>0</v>
      </c>
      <c r="Y217" s="407">
        <f t="shared" si="27"/>
        <v>0</v>
      </c>
    </row>
    <row r="218" spans="2:25" ht="15" customHeight="1" outlineLevel="1" x14ac:dyDescent="0.3">
      <c r="B218" s="153">
        <v>211</v>
      </c>
      <c r="C218" s="974" t="str">
        <f>IF(ISBLANK('IlumCusto (ORÇ)'!C218)," ",'IlumCusto (ORÇ)'!C218)</f>
        <v xml:space="preserve"> </v>
      </c>
      <c r="D218" s="975"/>
      <c r="E218" s="975"/>
      <c r="F218" s="975"/>
      <c r="G218" s="975"/>
      <c r="H218" s="560">
        <f>'IlumCusto (ORÇ)'!H218</f>
        <v>0</v>
      </c>
      <c r="I218" s="561">
        <f>'IlumCusto (ORÇ)'!I218</f>
        <v>0</v>
      </c>
      <c r="J218" s="553">
        <f>'IlumCusto (ORÇ)'!J218</f>
        <v>0</v>
      </c>
      <c r="K218" s="330">
        <f t="shared" si="21"/>
        <v>0</v>
      </c>
      <c r="L218" s="330">
        <f t="shared" si="22"/>
        <v>0</v>
      </c>
      <c r="M218" s="329"/>
      <c r="N218" s="329"/>
      <c r="O218" s="397"/>
      <c r="P218" s="153">
        <f t="shared" si="23"/>
        <v>211</v>
      </c>
      <c r="Q218" s="976" t="str">
        <f t="shared" si="24"/>
        <v xml:space="preserve"> </v>
      </c>
      <c r="R218" s="976"/>
      <c r="S218" s="976"/>
      <c r="T218" s="976"/>
      <c r="U218" s="977"/>
      <c r="V218" s="155">
        <f t="shared" si="25"/>
        <v>0</v>
      </c>
      <c r="W218" s="331">
        <f t="shared" si="26"/>
        <v>0</v>
      </c>
      <c r="X218" s="332">
        <f>IF(AND(K218&gt;0,'Custo Contábil'!$D$7&gt;0),ROUND(K218*('Custo Contábil'!$D$19/'Custo Contábil'!$D$7)*W218,2),0)</f>
        <v>0</v>
      </c>
      <c r="Y218" s="407">
        <f t="shared" si="27"/>
        <v>0</v>
      </c>
    </row>
    <row r="219" spans="2:25" ht="15" customHeight="1" outlineLevel="1" x14ac:dyDescent="0.3">
      <c r="B219" s="153">
        <v>212</v>
      </c>
      <c r="C219" s="974" t="str">
        <f>IF(ISBLANK('IlumCusto (ORÇ)'!C219)," ",'IlumCusto (ORÇ)'!C219)</f>
        <v xml:space="preserve"> </v>
      </c>
      <c r="D219" s="975"/>
      <c r="E219" s="975"/>
      <c r="F219" s="975"/>
      <c r="G219" s="975"/>
      <c r="H219" s="560">
        <f>'IlumCusto (ORÇ)'!H219</f>
        <v>0</v>
      </c>
      <c r="I219" s="561">
        <f>'IlumCusto (ORÇ)'!I219</f>
        <v>0</v>
      </c>
      <c r="J219" s="553">
        <f>'IlumCusto (ORÇ)'!J219</f>
        <v>0</v>
      </c>
      <c r="K219" s="330">
        <f t="shared" si="21"/>
        <v>0</v>
      </c>
      <c r="L219" s="330">
        <f t="shared" si="22"/>
        <v>0</v>
      </c>
      <c r="M219" s="329"/>
      <c r="N219" s="329"/>
      <c r="O219" s="397"/>
      <c r="P219" s="153">
        <f t="shared" si="23"/>
        <v>212</v>
      </c>
      <c r="Q219" s="976" t="str">
        <f t="shared" si="24"/>
        <v xml:space="preserve"> </v>
      </c>
      <c r="R219" s="976"/>
      <c r="S219" s="976"/>
      <c r="T219" s="976"/>
      <c r="U219" s="977"/>
      <c r="V219" s="155">
        <f t="shared" si="25"/>
        <v>0</v>
      </c>
      <c r="W219" s="331">
        <f t="shared" si="26"/>
        <v>0</v>
      </c>
      <c r="X219" s="332">
        <f>IF(AND(K219&gt;0,'Custo Contábil'!$D$7&gt;0),ROUND(K219*('Custo Contábil'!$D$19/'Custo Contábil'!$D$7)*W219,2),0)</f>
        <v>0</v>
      </c>
      <c r="Y219" s="407">
        <f t="shared" si="27"/>
        <v>0</v>
      </c>
    </row>
    <row r="220" spans="2:25" ht="15" customHeight="1" outlineLevel="1" x14ac:dyDescent="0.3">
      <c r="B220" s="153">
        <v>213</v>
      </c>
      <c r="C220" s="974" t="str">
        <f>IF(ISBLANK('IlumCusto (ORÇ)'!C220)," ",'IlumCusto (ORÇ)'!C220)</f>
        <v xml:space="preserve"> </v>
      </c>
      <c r="D220" s="975"/>
      <c r="E220" s="975"/>
      <c r="F220" s="975"/>
      <c r="G220" s="975"/>
      <c r="H220" s="560">
        <f>'IlumCusto (ORÇ)'!H220</f>
        <v>0</v>
      </c>
      <c r="I220" s="561">
        <f>'IlumCusto (ORÇ)'!I220</f>
        <v>0</v>
      </c>
      <c r="J220" s="553">
        <f>'IlumCusto (ORÇ)'!J220</f>
        <v>0</v>
      </c>
      <c r="K220" s="330">
        <f t="shared" si="21"/>
        <v>0</v>
      </c>
      <c r="L220" s="330">
        <f t="shared" si="22"/>
        <v>0</v>
      </c>
      <c r="M220" s="329"/>
      <c r="N220" s="329"/>
      <c r="O220" s="397"/>
      <c r="P220" s="153">
        <f t="shared" si="23"/>
        <v>213</v>
      </c>
      <c r="Q220" s="976" t="str">
        <f t="shared" si="24"/>
        <v xml:space="preserve"> </v>
      </c>
      <c r="R220" s="976"/>
      <c r="S220" s="976"/>
      <c r="T220" s="976"/>
      <c r="U220" s="977"/>
      <c r="V220" s="155">
        <f t="shared" si="25"/>
        <v>0</v>
      </c>
      <c r="W220" s="331">
        <f t="shared" si="26"/>
        <v>0</v>
      </c>
      <c r="X220" s="332">
        <f>IF(AND(K220&gt;0,'Custo Contábil'!$D$7&gt;0),ROUND(K220*('Custo Contábil'!$D$19/'Custo Contábil'!$D$7)*W220,2),0)</f>
        <v>0</v>
      </c>
      <c r="Y220" s="407">
        <f t="shared" si="27"/>
        <v>0</v>
      </c>
    </row>
    <row r="221" spans="2:25" ht="15" customHeight="1" outlineLevel="1" x14ac:dyDescent="0.3">
      <c r="B221" s="153">
        <v>214</v>
      </c>
      <c r="C221" s="974" t="str">
        <f>IF(ISBLANK('IlumCusto (ORÇ)'!C221)," ",'IlumCusto (ORÇ)'!C221)</f>
        <v xml:space="preserve"> </v>
      </c>
      <c r="D221" s="975"/>
      <c r="E221" s="975"/>
      <c r="F221" s="975"/>
      <c r="G221" s="975"/>
      <c r="H221" s="560">
        <f>'IlumCusto (ORÇ)'!H221</f>
        <v>0</v>
      </c>
      <c r="I221" s="561">
        <f>'IlumCusto (ORÇ)'!I221</f>
        <v>0</v>
      </c>
      <c r="J221" s="553">
        <f>'IlumCusto (ORÇ)'!J221</f>
        <v>0</v>
      </c>
      <c r="K221" s="330">
        <f t="shared" si="21"/>
        <v>0</v>
      </c>
      <c r="L221" s="330">
        <f t="shared" si="22"/>
        <v>0</v>
      </c>
      <c r="M221" s="329"/>
      <c r="N221" s="329"/>
      <c r="O221" s="397"/>
      <c r="P221" s="153">
        <f t="shared" si="23"/>
        <v>214</v>
      </c>
      <c r="Q221" s="976" t="str">
        <f t="shared" si="24"/>
        <v xml:space="preserve"> </v>
      </c>
      <c r="R221" s="976"/>
      <c r="S221" s="976"/>
      <c r="T221" s="976"/>
      <c r="U221" s="977"/>
      <c r="V221" s="155">
        <f t="shared" si="25"/>
        <v>0</v>
      </c>
      <c r="W221" s="331">
        <f t="shared" si="26"/>
        <v>0</v>
      </c>
      <c r="X221" s="332">
        <f>IF(AND(K221&gt;0,'Custo Contábil'!$D$7&gt;0),ROUND(K221*('Custo Contábil'!$D$19/'Custo Contábil'!$D$7)*W221,2),0)</f>
        <v>0</v>
      </c>
      <c r="Y221" s="407">
        <f t="shared" si="27"/>
        <v>0</v>
      </c>
    </row>
    <row r="222" spans="2:25" ht="15" customHeight="1" outlineLevel="1" x14ac:dyDescent="0.3">
      <c r="B222" s="153">
        <v>215</v>
      </c>
      <c r="C222" s="974" t="str">
        <f>IF(ISBLANK('IlumCusto (ORÇ)'!C222)," ",'IlumCusto (ORÇ)'!C222)</f>
        <v xml:space="preserve"> </v>
      </c>
      <c r="D222" s="975"/>
      <c r="E222" s="975"/>
      <c r="F222" s="975"/>
      <c r="G222" s="975"/>
      <c r="H222" s="560">
        <f>'IlumCusto (ORÇ)'!H222</f>
        <v>0</v>
      </c>
      <c r="I222" s="561">
        <f>'IlumCusto (ORÇ)'!I222</f>
        <v>0</v>
      </c>
      <c r="J222" s="553">
        <f>'IlumCusto (ORÇ)'!J222</f>
        <v>0</v>
      </c>
      <c r="K222" s="330">
        <f t="shared" si="21"/>
        <v>0</v>
      </c>
      <c r="L222" s="330">
        <f t="shared" si="22"/>
        <v>0</v>
      </c>
      <c r="M222" s="329"/>
      <c r="N222" s="329"/>
      <c r="O222" s="397"/>
      <c r="P222" s="153">
        <f t="shared" si="23"/>
        <v>215</v>
      </c>
      <c r="Q222" s="976" t="str">
        <f t="shared" si="24"/>
        <v xml:space="preserve"> </v>
      </c>
      <c r="R222" s="976"/>
      <c r="S222" s="976"/>
      <c r="T222" s="976"/>
      <c r="U222" s="977"/>
      <c r="V222" s="155">
        <f t="shared" si="25"/>
        <v>0</v>
      </c>
      <c r="W222" s="331">
        <f t="shared" si="26"/>
        <v>0</v>
      </c>
      <c r="X222" s="332">
        <f>IF(AND(K222&gt;0,'Custo Contábil'!$D$7&gt;0),ROUND(K222*('Custo Contábil'!$D$19/'Custo Contábil'!$D$7)*W222,2),0)</f>
        <v>0</v>
      </c>
      <c r="Y222" s="407">
        <f t="shared" si="27"/>
        <v>0</v>
      </c>
    </row>
    <row r="223" spans="2:25" ht="15" customHeight="1" outlineLevel="1" x14ac:dyDescent="0.3">
      <c r="B223" s="153">
        <v>216</v>
      </c>
      <c r="C223" s="974" t="str">
        <f>IF(ISBLANK('IlumCusto (ORÇ)'!C223)," ",'IlumCusto (ORÇ)'!C223)</f>
        <v xml:space="preserve"> </v>
      </c>
      <c r="D223" s="975"/>
      <c r="E223" s="975"/>
      <c r="F223" s="975"/>
      <c r="G223" s="975"/>
      <c r="H223" s="560">
        <f>'IlumCusto (ORÇ)'!H223</f>
        <v>0</v>
      </c>
      <c r="I223" s="561">
        <f>'IlumCusto (ORÇ)'!I223</f>
        <v>0</v>
      </c>
      <c r="J223" s="553">
        <f>'IlumCusto (ORÇ)'!J223</f>
        <v>0</v>
      </c>
      <c r="K223" s="330">
        <f t="shared" si="21"/>
        <v>0</v>
      </c>
      <c r="L223" s="330">
        <f t="shared" si="22"/>
        <v>0</v>
      </c>
      <c r="M223" s="329"/>
      <c r="N223" s="329"/>
      <c r="O223" s="397"/>
      <c r="P223" s="153">
        <f t="shared" si="23"/>
        <v>216</v>
      </c>
      <c r="Q223" s="976" t="str">
        <f t="shared" si="24"/>
        <v xml:space="preserve"> </v>
      </c>
      <c r="R223" s="976"/>
      <c r="S223" s="976"/>
      <c r="T223" s="976"/>
      <c r="U223" s="977"/>
      <c r="V223" s="155">
        <f t="shared" si="25"/>
        <v>0</v>
      </c>
      <c r="W223" s="331">
        <f t="shared" si="26"/>
        <v>0</v>
      </c>
      <c r="X223" s="332">
        <f>IF(AND(K223&gt;0,'Custo Contábil'!$D$7&gt;0),ROUND(K223*('Custo Contábil'!$D$19/'Custo Contábil'!$D$7)*W223,2),0)</f>
        <v>0</v>
      </c>
      <c r="Y223" s="407">
        <f t="shared" si="27"/>
        <v>0</v>
      </c>
    </row>
    <row r="224" spans="2:25" ht="15" customHeight="1" outlineLevel="1" x14ac:dyDescent="0.3">
      <c r="B224" s="153">
        <v>217</v>
      </c>
      <c r="C224" s="974" t="str">
        <f>IF(ISBLANK('IlumCusto (ORÇ)'!C224)," ",'IlumCusto (ORÇ)'!C224)</f>
        <v xml:space="preserve"> </v>
      </c>
      <c r="D224" s="975"/>
      <c r="E224" s="975"/>
      <c r="F224" s="975"/>
      <c r="G224" s="975"/>
      <c r="H224" s="560">
        <f>'IlumCusto (ORÇ)'!H224</f>
        <v>0</v>
      </c>
      <c r="I224" s="561">
        <f>'IlumCusto (ORÇ)'!I224</f>
        <v>0</v>
      </c>
      <c r="J224" s="553">
        <f>'IlumCusto (ORÇ)'!J224</f>
        <v>0</v>
      </c>
      <c r="K224" s="330">
        <f t="shared" si="21"/>
        <v>0</v>
      </c>
      <c r="L224" s="330">
        <f t="shared" si="22"/>
        <v>0</v>
      </c>
      <c r="M224" s="329"/>
      <c r="N224" s="329"/>
      <c r="O224" s="397"/>
      <c r="P224" s="153">
        <f t="shared" si="23"/>
        <v>217</v>
      </c>
      <c r="Q224" s="976" t="str">
        <f t="shared" si="24"/>
        <v xml:space="preserve"> </v>
      </c>
      <c r="R224" s="976"/>
      <c r="S224" s="976"/>
      <c r="T224" s="976"/>
      <c r="U224" s="977"/>
      <c r="V224" s="155">
        <f t="shared" si="25"/>
        <v>0</v>
      </c>
      <c r="W224" s="331">
        <f t="shared" si="26"/>
        <v>0</v>
      </c>
      <c r="X224" s="332">
        <f>IF(AND(K224&gt;0,'Custo Contábil'!$D$7&gt;0),ROUND(K224*('Custo Contábil'!$D$19/'Custo Contábil'!$D$7)*W224,2),0)</f>
        <v>0</v>
      </c>
      <c r="Y224" s="407">
        <f t="shared" si="27"/>
        <v>0</v>
      </c>
    </row>
    <row r="225" spans="2:25" ht="15" customHeight="1" outlineLevel="1" x14ac:dyDescent="0.3">
      <c r="B225" s="153">
        <v>218</v>
      </c>
      <c r="C225" s="974" t="str">
        <f>IF(ISBLANK('IlumCusto (ORÇ)'!C225)," ",'IlumCusto (ORÇ)'!C225)</f>
        <v xml:space="preserve"> </v>
      </c>
      <c r="D225" s="975"/>
      <c r="E225" s="975"/>
      <c r="F225" s="975"/>
      <c r="G225" s="975"/>
      <c r="H225" s="560">
        <f>'IlumCusto (ORÇ)'!H225</f>
        <v>0</v>
      </c>
      <c r="I225" s="561">
        <f>'IlumCusto (ORÇ)'!I225</f>
        <v>0</v>
      </c>
      <c r="J225" s="553">
        <f>'IlumCusto (ORÇ)'!J225</f>
        <v>0</v>
      </c>
      <c r="K225" s="330">
        <f t="shared" si="21"/>
        <v>0</v>
      </c>
      <c r="L225" s="330">
        <f t="shared" si="22"/>
        <v>0</v>
      </c>
      <c r="M225" s="329"/>
      <c r="N225" s="329"/>
      <c r="O225" s="397"/>
      <c r="P225" s="153">
        <f t="shared" si="23"/>
        <v>218</v>
      </c>
      <c r="Q225" s="976" t="str">
        <f t="shared" si="24"/>
        <v xml:space="preserve"> </v>
      </c>
      <c r="R225" s="976"/>
      <c r="S225" s="976"/>
      <c r="T225" s="976"/>
      <c r="U225" s="977"/>
      <c r="V225" s="155">
        <f t="shared" si="25"/>
        <v>0</v>
      </c>
      <c r="W225" s="331">
        <f t="shared" si="26"/>
        <v>0</v>
      </c>
      <c r="X225" s="332">
        <f>IF(AND(K225&gt;0,'Custo Contábil'!$D$7&gt;0),ROUND(K225*('Custo Contábil'!$D$19/'Custo Contábil'!$D$7)*W225,2),0)</f>
        <v>0</v>
      </c>
      <c r="Y225" s="407">
        <f t="shared" si="27"/>
        <v>0</v>
      </c>
    </row>
    <row r="226" spans="2:25" ht="15" customHeight="1" outlineLevel="1" x14ac:dyDescent="0.3">
      <c r="B226" s="153">
        <v>219</v>
      </c>
      <c r="C226" s="974" t="str">
        <f>IF(ISBLANK('IlumCusto (ORÇ)'!C226)," ",'IlumCusto (ORÇ)'!C226)</f>
        <v xml:space="preserve"> </v>
      </c>
      <c r="D226" s="975"/>
      <c r="E226" s="975"/>
      <c r="F226" s="975"/>
      <c r="G226" s="975"/>
      <c r="H226" s="560">
        <f>'IlumCusto (ORÇ)'!H226</f>
        <v>0</v>
      </c>
      <c r="I226" s="561">
        <f>'IlumCusto (ORÇ)'!I226</f>
        <v>0</v>
      </c>
      <c r="J226" s="553">
        <f>'IlumCusto (ORÇ)'!J226</f>
        <v>0</v>
      </c>
      <c r="K226" s="330">
        <f t="shared" si="21"/>
        <v>0</v>
      </c>
      <c r="L226" s="330">
        <f t="shared" si="22"/>
        <v>0</v>
      </c>
      <c r="M226" s="329"/>
      <c r="N226" s="329"/>
      <c r="O226" s="397"/>
      <c r="P226" s="153">
        <f t="shared" si="23"/>
        <v>219</v>
      </c>
      <c r="Q226" s="976" t="str">
        <f t="shared" si="24"/>
        <v xml:space="preserve"> </v>
      </c>
      <c r="R226" s="976"/>
      <c r="S226" s="976"/>
      <c r="T226" s="976"/>
      <c r="U226" s="977"/>
      <c r="V226" s="155">
        <f t="shared" si="25"/>
        <v>0</v>
      </c>
      <c r="W226" s="331">
        <f t="shared" si="26"/>
        <v>0</v>
      </c>
      <c r="X226" s="332">
        <f>IF(AND(K226&gt;0,'Custo Contábil'!$D$7&gt;0),ROUND(K226*('Custo Contábil'!$D$19/'Custo Contábil'!$D$7)*W226,2),0)</f>
        <v>0</v>
      </c>
      <c r="Y226" s="407">
        <f t="shared" si="27"/>
        <v>0</v>
      </c>
    </row>
    <row r="227" spans="2:25" ht="15" customHeight="1" outlineLevel="1" x14ac:dyDescent="0.3">
      <c r="B227" s="153">
        <v>220</v>
      </c>
      <c r="C227" s="974" t="str">
        <f>IF(ISBLANK('IlumCusto (ORÇ)'!C227)," ",'IlumCusto (ORÇ)'!C227)</f>
        <v xml:space="preserve"> </v>
      </c>
      <c r="D227" s="975"/>
      <c r="E227" s="975"/>
      <c r="F227" s="975"/>
      <c r="G227" s="975"/>
      <c r="H227" s="560">
        <f>'IlumCusto (ORÇ)'!H227</f>
        <v>0</v>
      </c>
      <c r="I227" s="561">
        <f>'IlumCusto (ORÇ)'!I227</f>
        <v>0</v>
      </c>
      <c r="J227" s="553">
        <f>'IlumCusto (ORÇ)'!J227</f>
        <v>0</v>
      </c>
      <c r="K227" s="330">
        <f t="shared" si="21"/>
        <v>0</v>
      </c>
      <c r="L227" s="330">
        <f t="shared" si="22"/>
        <v>0</v>
      </c>
      <c r="M227" s="329"/>
      <c r="N227" s="329"/>
      <c r="O227" s="397"/>
      <c r="P227" s="153">
        <f t="shared" si="23"/>
        <v>220</v>
      </c>
      <c r="Q227" s="976" t="str">
        <f t="shared" si="24"/>
        <v xml:space="preserve"> </v>
      </c>
      <c r="R227" s="976"/>
      <c r="S227" s="976"/>
      <c r="T227" s="976"/>
      <c r="U227" s="977"/>
      <c r="V227" s="155">
        <f t="shared" si="25"/>
        <v>0</v>
      </c>
      <c r="W227" s="331">
        <f t="shared" si="26"/>
        <v>0</v>
      </c>
      <c r="X227" s="332">
        <f>IF(AND(K227&gt;0,'Custo Contábil'!$D$7&gt;0),ROUND(K227*('Custo Contábil'!$D$19/'Custo Contábil'!$D$7)*W227,2),0)</f>
        <v>0</v>
      </c>
      <c r="Y227" s="407">
        <f t="shared" si="27"/>
        <v>0</v>
      </c>
    </row>
    <row r="228" spans="2:25" ht="15" customHeight="1" outlineLevel="1" x14ac:dyDescent="0.3">
      <c r="B228" s="153">
        <v>221</v>
      </c>
      <c r="C228" s="974" t="str">
        <f>IF(ISBLANK('IlumCusto (ORÇ)'!C228)," ",'IlumCusto (ORÇ)'!C228)</f>
        <v xml:space="preserve"> </v>
      </c>
      <c r="D228" s="975"/>
      <c r="E228" s="975"/>
      <c r="F228" s="975"/>
      <c r="G228" s="975"/>
      <c r="H228" s="560">
        <f>'IlumCusto (ORÇ)'!H228</f>
        <v>0</v>
      </c>
      <c r="I228" s="561">
        <f>'IlumCusto (ORÇ)'!I228</f>
        <v>0</v>
      </c>
      <c r="J228" s="553">
        <f>'IlumCusto (ORÇ)'!J228</f>
        <v>0</v>
      </c>
      <c r="K228" s="330">
        <f t="shared" si="21"/>
        <v>0</v>
      </c>
      <c r="L228" s="330">
        <f t="shared" si="22"/>
        <v>0</v>
      </c>
      <c r="M228" s="329"/>
      <c r="N228" s="329"/>
      <c r="O228" s="397"/>
      <c r="P228" s="153">
        <f t="shared" si="23"/>
        <v>221</v>
      </c>
      <c r="Q228" s="976" t="str">
        <f t="shared" si="24"/>
        <v xml:space="preserve"> </v>
      </c>
      <c r="R228" s="976"/>
      <c r="S228" s="976"/>
      <c r="T228" s="976"/>
      <c r="U228" s="977"/>
      <c r="V228" s="155">
        <f t="shared" si="25"/>
        <v>0</v>
      </c>
      <c r="W228" s="331">
        <f t="shared" si="26"/>
        <v>0</v>
      </c>
      <c r="X228" s="332">
        <f>IF(AND(K228&gt;0,'Custo Contábil'!$D$7&gt;0),ROUND(K228*('Custo Contábil'!$D$19/'Custo Contábil'!$D$7)*W228,2),0)</f>
        <v>0</v>
      </c>
      <c r="Y228" s="407">
        <f t="shared" si="27"/>
        <v>0</v>
      </c>
    </row>
    <row r="229" spans="2:25" ht="15" customHeight="1" outlineLevel="1" x14ac:dyDescent="0.3">
      <c r="B229" s="153">
        <v>222</v>
      </c>
      <c r="C229" s="974" t="str">
        <f>IF(ISBLANK('IlumCusto (ORÇ)'!C229)," ",'IlumCusto (ORÇ)'!C229)</f>
        <v xml:space="preserve"> </v>
      </c>
      <c r="D229" s="975"/>
      <c r="E229" s="975"/>
      <c r="F229" s="975"/>
      <c r="G229" s="975"/>
      <c r="H229" s="560">
        <f>'IlumCusto (ORÇ)'!H229</f>
        <v>0</v>
      </c>
      <c r="I229" s="561">
        <f>'IlumCusto (ORÇ)'!I229</f>
        <v>0</v>
      </c>
      <c r="J229" s="553">
        <f>'IlumCusto (ORÇ)'!J229</f>
        <v>0</v>
      </c>
      <c r="K229" s="330">
        <f t="shared" si="21"/>
        <v>0</v>
      </c>
      <c r="L229" s="330">
        <f t="shared" si="22"/>
        <v>0</v>
      </c>
      <c r="M229" s="329"/>
      <c r="N229" s="329"/>
      <c r="O229" s="397"/>
      <c r="P229" s="153">
        <f t="shared" si="23"/>
        <v>222</v>
      </c>
      <c r="Q229" s="976" t="str">
        <f t="shared" si="24"/>
        <v xml:space="preserve"> </v>
      </c>
      <c r="R229" s="976"/>
      <c r="S229" s="976"/>
      <c r="T229" s="976"/>
      <c r="U229" s="977"/>
      <c r="V229" s="155">
        <f t="shared" si="25"/>
        <v>0</v>
      </c>
      <c r="W229" s="331">
        <f t="shared" si="26"/>
        <v>0</v>
      </c>
      <c r="X229" s="332">
        <f>IF(AND(K229&gt;0,'Custo Contábil'!$D$7&gt;0),ROUND(K229*('Custo Contábil'!$D$19/'Custo Contábil'!$D$7)*W229,2),0)</f>
        <v>0</v>
      </c>
      <c r="Y229" s="407">
        <f t="shared" si="27"/>
        <v>0</v>
      </c>
    </row>
    <row r="230" spans="2:25" ht="15" customHeight="1" outlineLevel="1" x14ac:dyDescent="0.3">
      <c r="B230" s="153">
        <v>223</v>
      </c>
      <c r="C230" s="974" t="str">
        <f>IF(ISBLANK('IlumCusto (ORÇ)'!C230)," ",'IlumCusto (ORÇ)'!C230)</f>
        <v xml:space="preserve"> </v>
      </c>
      <c r="D230" s="975"/>
      <c r="E230" s="975"/>
      <c r="F230" s="975"/>
      <c r="G230" s="975"/>
      <c r="H230" s="560">
        <f>'IlumCusto (ORÇ)'!H230</f>
        <v>0</v>
      </c>
      <c r="I230" s="561">
        <f>'IlumCusto (ORÇ)'!I230</f>
        <v>0</v>
      </c>
      <c r="J230" s="553">
        <f>'IlumCusto (ORÇ)'!J230</f>
        <v>0</v>
      </c>
      <c r="K230" s="330">
        <f t="shared" si="21"/>
        <v>0</v>
      </c>
      <c r="L230" s="330">
        <f t="shared" si="22"/>
        <v>0</v>
      </c>
      <c r="M230" s="329"/>
      <c r="N230" s="329"/>
      <c r="O230" s="397"/>
      <c r="P230" s="153">
        <f t="shared" si="23"/>
        <v>223</v>
      </c>
      <c r="Q230" s="976" t="str">
        <f t="shared" si="24"/>
        <v xml:space="preserve"> </v>
      </c>
      <c r="R230" s="976"/>
      <c r="S230" s="976"/>
      <c r="T230" s="976"/>
      <c r="U230" s="977"/>
      <c r="V230" s="155">
        <f t="shared" si="25"/>
        <v>0</v>
      </c>
      <c r="W230" s="331">
        <f t="shared" si="26"/>
        <v>0</v>
      </c>
      <c r="X230" s="332">
        <f>IF(AND(K230&gt;0,'Custo Contábil'!$D$7&gt;0),ROUND(K230*('Custo Contábil'!$D$19/'Custo Contábil'!$D$7)*W230,2),0)</f>
        <v>0</v>
      </c>
      <c r="Y230" s="407">
        <f t="shared" si="27"/>
        <v>0</v>
      </c>
    </row>
    <row r="231" spans="2:25" ht="15" customHeight="1" outlineLevel="1" x14ac:dyDescent="0.3">
      <c r="B231" s="153">
        <v>224</v>
      </c>
      <c r="C231" s="974" t="str">
        <f>IF(ISBLANK('IlumCusto (ORÇ)'!C231)," ",'IlumCusto (ORÇ)'!C231)</f>
        <v xml:space="preserve"> </v>
      </c>
      <c r="D231" s="975"/>
      <c r="E231" s="975"/>
      <c r="F231" s="975"/>
      <c r="G231" s="975"/>
      <c r="H231" s="560">
        <f>'IlumCusto (ORÇ)'!H231</f>
        <v>0</v>
      </c>
      <c r="I231" s="561">
        <f>'IlumCusto (ORÇ)'!I231</f>
        <v>0</v>
      </c>
      <c r="J231" s="553">
        <f>'IlumCusto (ORÇ)'!J231</f>
        <v>0</v>
      </c>
      <c r="K231" s="330">
        <f t="shared" ref="K231:K294" si="28">I231*J231</f>
        <v>0</v>
      </c>
      <c r="L231" s="330">
        <f t="shared" ref="L231:L294" si="29">K231-M231-N231</f>
        <v>0</v>
      </c>
      <c r="M231" s="329"/>
      <c r="N231" s="329"/>
      <c r="O231" s="397"/>
      <c r="P231" s="153">
        <f t="shared" ref="P231:P294" si="30">B231</f>
        <v>224</v>
      </c>
      <c r="Q231" s="976" t="str">
        <f t="shared" ref="Q231:Q294" si="31">IF(OR(C231=0,C231=""),"",C231)</f>
        <v xml:space="preserve"> </v>
      </c>
      <c r="R231" s="976"/>
      <c r="S231" s="976"/>
      <c r="T231" s="976"/>
      <c r="U231" s="977"/>
      <c r="V231" s="155">
        <f t="shared" ref="V231:V294" si="32">IF(H231="",0,H231)</f>
        <v>0</v>
      </c>
      <c r="W231" s="331">
        <f t="shared" ref="W231:W294" si="33">IF(OR(V231="",V231=0),0,(Desc*((1+Desc)^V231))/(((1+Desc)^V231)-1))</f>
        <v>0</v>
      </c>
      <c r="X231" s="332">
        <f>IF(AND(K231&gt;0,'Custo Contábil'!$D$7&gt;0),ROUND(K231*('Custo Contábil'!$D$19/'Custo Contábil'!$D$7)*W231,2),0)</f>
        <v>0</v>
      </c>
      <c r="Y231" s="407">
        <f t="shared" ref="Y231:Y294" si="34">V231*X231</f>
        <v>0</v>
      </c>
    </row>
    <row r="232" spans="2:25" ht="15" customHeight="1" outlineLevel="1" x14ac:dyDescent="0.3">
      <c r="B232" s="153">
        <v>225</v>
      </c>
      <c r="C232" s="974" t="str">
        <f>IF(ISBLANK('IlumCusto (ORÇ)'!C232)," ",'IlumCusto (ORÇ)'!C232)</f>
        <v xml:space="preserve"> </v>
      </c>
      <c r="D232" s="975"/>
      <c r="E232" s="975"/>
      <c r="F232" s="975"/>
      <c r="G232" s="975"/>
      <c r="H232" s="560">
        <f>'IlumCusto (ORÇ)'!H232</f>
        <v>0</v>
      </c>
      <c r="I232" s="561">
        <f>'IlumCusto (ORÇ)'!I232</f>
        <v>0</v>
      </c>
      <c r="J232" s="553">
        <f>'IlumCusto (ORÇ)'!J232</f>
        <v>0</v>
      </c>
      <c r="K232" s="330">
        <f t="shared" si="28"/>
        <v>0</v>
      </c>
      <c r="L232" s="330">
        <f t="shared" si="29"/>
        <v>0</v>
      </c>
      <c r="M232" s="329"/>
      <c r="N232" s="329"/>
      <c r="O232" s="397"/>
      <c r="P232" s="153">
        <f t="shared" si="30"/>
        <v>225</v>
      </c>
      <c r="Q232" s="976" t="str">
        <f t="shared" si="31"/>
        <v xml:space="preserve"> </v>
      </c>
      <c r="R232" s="976"/>
      <c r="S232" s="976"/>
      <c r="T232" s="976"/>
      <c r="U232" s="977"/>
      <c r="V232" s="155">
        <f t="shared" si="32"/>
        <v>0</v>
      </c>
      <c r="W232" s="331">
        <f t="shared" si="33"/>
        <v>0</v>
      </c>
      <c r="X232" s="332">
        <f>IF(AND(K232&gt;0,'Custo Contábil'!$D$7&gt;0),ROUND(K232*('Custo Contábil'!$D$19/'Custo Contábil'!$D$7)*W232,2),0)</f>
        <v>0</v>
      </c>
      <c r="Y232" s="407">
        <f t="shared" si="34"/>
        <v>0</v>
      </c>
    </row>
    <row r="233" spans="2:25" ht="15" customHeight="1" outlineLevel="1" x14ac:dyDescent="0.3">
      <c r="B233" s="153">
        <v>226</v>
      </c>
      <c r="C233" s="974" t="str">
        <f>IF(ISBLANK('IlumCusto (ORÇ)'!C233)," ",'IlumCusto (ORÇ)'!C233)</f>
        <v xml:space="preserve"> </v>
      </c>
      <c r="D233" s="975"/>
      <c r="E233" s="975"/>
      <c r="F233" s="975"/>
      <c r="G233" s="975"/>
      <c r="H233" s="560">
        <f>'IlumCusto (ORÇ)'!H233</f>
        <v>0</v>
      </c>
      <c r="I233" s="561">
        <f>'IlumCusto (ORÇ)'!I233</f>
        <v>0</v>
      </c>
      <c r="J233" s="553">
        <f>'IlumCusto (ORÇ)'!J233</f>
        <v>0</v>
      </c>
      <c r="K233" s="330">
        <f t="shared" si="28"/>
        <v>0</v>
      </c>
      <c r="L233" s="330">
        <f t="shared" si="29"/>
        <v>0</v>
      </c>
      <c r="M233" s="329"/>
      <c r="N233" s="329"/>
      <c r="O233" s="397"/>
      <c r="P233" s="153">
        <f t="shared" si="30"/>
        <v>226</v>
      </c>
      <c r="Q233" s="976" t="str">
        <f t="shared" si="31"/>
        <v xml:space="preserve"> </v>
      </c>
      <c r="R233" s="976"/>
      <c r="S233" s="976"/>
      <c r="T233" s="976"/>
      <c r="U233" s="977"/>
      <c r="V233" s="155">
        <f t="shared" si="32"/>
        <v>0</v>
      </c>
      <c r="W233" s="331">
        <f t="shared" si="33"/>
        <v>0</v>
      </c>
      <c r="X233" s="332">
        <f>IF(AND(K233&gt;0,'Custo Contábil'!$D$7&gt;0),ROUND(K233*('Custo Contábil'!$D$19/'Custo Contábil'!$D$7)*W233,2),0)</f>
        <v>0</v>
      </c>
      <c r="Y233" s="407">
        <f t="shared" si="34"/>
        <v>0</v>
      </c>
    </row>
    <row r="234" spans="2:25" ht="15" customHeight="1" outlineLevel="1" x14ac:dyDescent="0.3">
      <c r="B234" s="153">
        <v>227</v>
      </c>
      <c r="C234" s="974" t="str">
        <f>IF(ISBLANK('IlumCusto (ORÇ)'!C234)," ",'IlumCusto (ORÇ)'!C234)</f>
        <v xml:space="preserve"> </v>
      </c>
      <c r="D234" s="975"/>
      <c r="E234" s="975"/>
      <c r="F234" s="975"/>
      <c r="G234" s="975"/>
      <c r="H234" s="560">
        <f>'IlumCusto (ORÇ)'!H234</f>
        <v>0</v>
      </c>
      <c r="I234" s="561">
        <f>'IlumCusto (ORÇ)'!I234</f>
        <v>0</v>
      </c>
      <c r="J234" s="553">
        <f>'IlumCusto (ORÇ)'!J234</f>
        <v>0</v>
      </c>
      <c r="K234" s="330">
        <f t="shared" si="28"/>
        <v>0</v>
      </c>
      <c r="L234" s="330">
        <f t="shared" si="29"/>
        <v>0</v>
      </c>
      <c r="M234" s="329"/>
      <c r="N234" s="329"/>
      <c r="O234" s="397"/>
      <c r="P234" s="153">
        <f t="shared" si="30"/>
        <v>227</v>
      </c>
      <c r="Q234" s="976" t="str">
        <f t="shared" si="31"/>
        <v xml:space="preserve"> </v>
      </c>
      <c r="R234" s="976"/>
      <c r="S234" s="976"/>
      <c r="T234" s="976"/>
      <c r="U234" s="977"/>
      <c r="V234" s="155">
        <f t="shared" si="32"/>
        <v>0</v>
      </c>
      <c r="W234" s="331">
        <f t="shared" si="33"/>
        <v>0</v>
      </c>
      <c r="X234" s="332">
        <f>IF(AND(K234&gt;0,'Custo Contábil'!$D$7&gt;0),ROUND(K234*('Custo Contábil'!$D$19/'Custo Contábil'!$D$7)*W234,2),0)</f>
        <v>0</v>
      </c>
      <c r="Y234" s="407">
        <f t="shared" si="34"/>
        <v>0</v>
      </c>
    </row>
    <row r="235" spans="2:25" ht="15" customHeight="1" outlineLevel="1" x14ac:dyDescent="0.3">
      <c r="B235" s="153">
        <v>228</v>
      </c>
      <c r="C235" s="974" t="str">
        <f>IF(ISBLANK('IlumCusto (ORÇ)'!C235)," ",'IlumCusto (ORÇ)'!C235)</f>
        <v xml:space="preserve"> </v>
      </c>
      <c r="D235" s="975"/>
      <c r="E235" s="975"/>
      <c r="F235" s="975"/>
      <c r="G235" s="975"/>
      <c r="H235" s="560">
        <f>'IlumCusto (ORÇ)'!H235</f>
        <v>0</v>
      </c>
      <c r="I235" s="561">
        <f>'IlumCusto (ORÇ)'!I235</f>
        <v>0</v>
      </c>
      <c r="J235" s="553">
        <f>'IlumCusto (ORÇ)'!J235</f>
        <v>0</v>
      </c>
      <c r="K235" s="330">
        <f t="shared" si="28"/>
        <v>0</v>
      </c>
      <c r="L235" s="330">
        <f t="shared" si="29"/>
        <v>0</v>
      </c>
      <c r="M235" s="329"/>
      <c r="N235" s="329"/>
      <c r="O235" s="397"/>
      <c r="P235" s="153">
        <f t="shared" si="30"/>
        <v>228</v>
      </c>
      <c r="Q235" s="976" t="str">
        <f t="shared" si="31"/>
        <v xml:space="preserve"> </v>
      </c>
      <c r="R235" s="976"/>
      <c r="S235" s="976"/>
      <c r="T235" s="976"/>
      <c r="U235" s="977"/>
      <c r="V235" s="155">
        <f t="shared" si="32"/>
        <v>0</v>
      </c>
      <c r="W235" s="331">
        <f t="shared" si="33"/>
        <v>0</v>
      </c>
      <c r="X235" s="332">
        <f>IF(AND(K235&gt;0,'Custo Contábil'!$D$7&gt;0),ROUND(K235*('Custo Contábil'!$D$19/'Custo Contábil'!$D$7)*W235,2),0)</f>
        <v>0</v>
      </c>
      <c r="Y235" s="407">
        <f t="shared" si="34"/>
        <v>0</v>
      </c>
    </row>
    <row r="236" spans="2:25" ht="15" customHeight="1" outlineLevel="1" x14ac:dyDescent="0.3">
      <c r="B236" s="153">
        <v>229</v>
      </c>
      <c r="C236" s="974" t="str">
        <f>IF(ISBLANK('IlumCusto (ORÇ)'!C236)," ",'IlumCusto (ORÇ)'!C236)</f>
        <v xml:space="preserve"> </v>
      </c>
      <c r="D236" s="975"/>
      <c r="E236" s="975"/>
      <c r="F236" s="975"/>
      <c r="G236" s="975"/>
      <c r="H236" s="560">
        <f>'IlumCusto (ORÇ)'!H236</f>
        <v>0</v>
      </c>
      <c r="I236" s="561">
        <f>'IlumCusto (ORÇ)'!I236</f>
        <v>0</v>
      </c>
      <c r="J236" s="553">
        <f>'IlumCusto (ORÇ)'!J236</f>
        <v>0</v>
      </c>
      <c r="K236" s="330">
        <f t="shared" si="28"/>
        <v>0</v>
      </c>
      <c r="L236" s="330">
        <f t="shared" si="29"/>
        <v>0</v>
      </c>
      <c r="M236" s="329"/>
      <c r="N236" s="329"/>
      <c r="O236" s="397"/>
      <c r="P236" s="153">
        <f t="shared" si="30"/>
        <v>229</v>
      </c>
      <c r="Q236" s="976" t="str">
        <f t="shared" si="31"/>
        <v xml:space="preserve"> </v>
      </c>
      <c r="R236" s="976"/>
      <c r="S236" s="976"/>
      <c r="T236" s="976"/>
      <c r="U236" s="977"/>
      <c r="V236" s="155">
        <f t="shared" si="32"/>
        <v>0</v>
      </c>
      <c r="W236" s="331">
        <f t="shared" si="33"/>
        <v>0</v>
      </c>
      <c r="X236" s="332">
        <f>IF(AND(K236&gt;0,'Custo Contábil'!$D$7&gt;0),ROUND(K236*('Custo Contábil'!$D$19/'Custo Contábil'!$D$7)*W236,2),0)</f>
        <v>0</v>
      </c>
      <c r="Y236" s="407">
        <f t="shared" si="34"/>
        <v>0</v>
      </c>
    </row>
    <row r="237" spans="2:25" ht="15" customHeight="1" outlineLevel="1" x14ac:dyDescent="0.3">
      <c r="B237" s="153">
        <v>230</v>
      </c>
      <c r="C237" s="974" t="str">
        <f>IF(ISBLANK('IlumCusto (ORÇ)'!C237)," ",'IlumCusto (ORÇ)'!C237)</f>
        <v xml:space="preserve"> </v>
      </c>
      <c r="D237" s="975"/>
      <c r="E237" s="975"/>
      <c r="F237" s="975"/>
      <c r="G237" s="975"/>
      <c r="H237" s="560">
        <f>'IlumCusto (ORÇ)'!H237</f>
        <v>0</v>
      </c>
      <c r="I237" s="561">
        <f>'IlumCusto (ORÇ)'!I237</f>
        <v>0</v>
      </c>
      <c r="J237" s="553">
        <f>'IlumCusto (ORÇ)'!J237</f>
        <v>0</v>
      </c>
      <c r="K237" s="330">
        <f t="shared" si="28"/>
        <v>0</v>
      </c>
      <c r="L237" s="330">
        <f t="shared" si="29"/>
        <v>0</v>
      </c>
      <c r="M237" s="329"/>
      <c r="N237" s="329"/>
      <c r="O237" s="397"/>
      <c r="P237" s="153">
        <f t="shared" si="30"/>
        <v>230</v>
      </c>
      <c r="Q237" s="976" t="str">
        <f t="shared" si="31"/>
        <v xml:space="preserve"> </v>
      </c>
      <c r="R237" s="976"/>
      <c r="S237" s="976"/>
      <c r="T237" s="976"/>
      <c r="U237" s="977"/>
      <c r="V237" s="155">
        <f t="shared" si="32"/>
        <v>0</v>
      </c>
      <c r="W237" s="331">
        <f t="shared" si="33"/>
        <v>0</v>
      </c>
      <c r="X237" s="332">
        <f>IF(AND(K237&gt;0,'Custo Contábil'!$D$7&gt;0),ROUND(K237*('Custo Contábil'!$D$19/'Custo Contábil'!$D$7)*W237,2),0)</f>
        <v>0</v>
      </c>
      <c r="Y237" s="407">
        <f t="shared" si="34"/>
        <v>0</v>
      </c>
    </row>
    <row r="238" spans="2:25" ht="15" customHeight="1" outlineLevel="1" x14ac:dyDescent="0.3">
      <c r="B238" s="153">
        <v>231</v>
      </c>
      <c r="C238" s="974" t="str">
        <f>IF(ISBLANK('IlumCusto (ORÇ)'!C238)," ",'IlumCusto (ORÇ)'!C238)</f>
        <v xml:space="preserve"> </v>
      </c>
      <c r="D238" s="975"/>
      <c r="E238" s="975"/>
      <c r="F238" s="975"/>
      <c r="G238" s="975"/>
      <c r="H238" s="560">
        <f>'IlumCusto (ORÇ)'!H238</f>
        <v>0</v>
      </c>
      <c r="I238" s="561">
        <f>'IlumCusto (ORÇ)'!I238</f>
        <v>0</v>
      </c>
      <c r="J238" s="553">
        <f>'IlumCusto (ORÇ)'!J238</f>
        <v>0</v>
      </c>
      <c r="K238" s="330">
        <f t="shared" si="28"/>
        <v>0</v>
      </c>
      <c r="L238" s="330">
        <f t="shared" si="29"/>
        <v>0</v>
      </c>
      <c r="M238" s="329"/>
      <c r="N238" s="329"/>
      <c r="O238" s="397"/>
      <c r="P238" s="153">
        <f t="shared" si="30"/>
        <v>231</v>
      </c>
      <c r="Q238" s="976" t="str">
        <f t="shared" si="31"/>
        <v xml:space="preserve"> </v>
      </c>
      <c r="R238" s="976"/>
      <c r="S238" s="976"/>
      <c r="T238" s="976"/>
      <c r="U238" s="977"/>
      <c r="V238" s="155">
        <f t="shared" si="32"/>
        <v>0</v>
      </c>
      <c r="W238" s="331">
        <f t="shared" si="33"/>
        <v>0</v>
      </c>
      <c r="X238" s="332">
        <f>IF(AND(K238&gt;0,'Custo Contábil'!$D$7&gt;0),ROUND(K238*('Custo Contábil'!$D$19/'Custo Contábil'!$D$7)*W238,2),0)</f>
        <v>0</v>
      </c>
      <c r="Y238" s="407">
        <f t="shared" si="34"/>
        <v>0</v>
      </c>
    </row>
    <row r="239" spans="2:25" ht="15" customHeight="1" outlineLevel="1" x14ac:dyDescent="0.3">
      <c r="B239" s="153">
        <v>232</v>
      </c>
      <c r="C239" s="974" t="str">
        <f>IF(ISBLANK('IlumCusto (ORÇ)'!C239)," ",'IlumCusto (ORÇ)'!C239)</f>
        <v xml:space="preserve"> </v>
      </c>
      <c r="D239" s="975"/>
      <c r="E239" s="975"/>
      <c r="F239" s="975"/>
      <c r="G239" s="975"/>
      <c r="H239" s="560">
        <f>'IlumCusto (ORÇ)'!H239</f>
        <v>0</v>
      </c>
      <c r="I239" s="561">
        <f>'IlumCusto (ORÇ)'!I239</f>
        <v>0</v>
      </c>
      <c r="J239" s="553">
        <f>'IlumCusto (ORÇ)'!J239</f>
        <v>0</v>
      </c>
      <c r="K239" s="330">
        <f t="shared" si="28"/>
        <v>0</v>
      </c>
      <c r="L239" s="330">
        <f t="shared" si="29"/>
        <v>0</v>
      </c>
      <c r="M239" s="329"/>
      <c r="N239" s="329"/>
      <c r="O239" s="397"/>
      <c r="P239" s="153">
        <f t="shared" si="30"/>
        <v>232</v>
      </c>
      <c r="Q239" s="976" t="str">
        <f t="shared" si="31"/>
        <v xml:space="preserve"> </v>
      </c>
      <c r="R239" s="976"/>
      <c r="S239" s="976"/>
      <c r="T239" s="976"/>
      <c r="U239" s="977"/>
      <c r="V239" s="155">
        <f t="shared" si="32"/>
        <v>0</v>
      </c>
      <c r="W239" s="331">
        <f t="shared" si="33"/>
        <v>0</v>
      </c>
      <c r="X239" s="332">
        <f>IF(AND(K239&gt;0,'Custo Contábil'!$D$7&gt;0),ROUND(K239*('Custo Contábil'!$D$19/'Custo Contábil'!$D$7)*W239,2),0)</f>
        <v>0</v>
      </c>
      <c r="Y239" s="407">
        <f t="shared" si="34"/>
        <v>0</v>
      </c>
    </row>
    <row r="240" spans="2:25" ht="15" customHeight="1" outlineLevel="1" x14ac:dyDescent="0.3">
      <c r="B240" s="153">
        <v>233</v>
      </c>
      <c r="C240" s="974" t="str">
        <f>IF(ISBLANK('IlumCusto (ORÇ)'!C240)," ",'IlumCusto (ORÇ)'!C240)</f>
        <v xml:space="preserve"> </v>
      </c>
      <c r="D240" s="975"/>
      <c r="E240" s="975"/>
      <c r="F240" s="975"/>
      <c r="G240" s="975"/>
      <c r="H240" s="560">
        <f>'IlumCusto (ORÇ)'!H240</f>
        <v>0</v>
      </c>
      <c r="I240" s="561">
        <f>'IlumCusto (ORÇ)'!I240</f>
        <v>0</v>
      </c>
      <c r="J240" s="553">
        <f>'IlumCusto (ORÇ)'!J240</f>
        <v>0</v>
      </c>
      <c r="K240" s="330">
        <f t="shared" si="28"/>
        <v>0</v>
      </c>
      <c r="L240" s="330">
        <f t="shared" si="29"/>
        <v>0</v>
      </c>
      <c r="M240" s="329"/>
      <c r="N240" s="329"/>
      <c r="O240" s="397"/>
      <c r="P240" s="153">
        <f t="shared" si="30"/>
        <v>233</v>
      </c>
      <c r="Q240" s="976" t="str">
        <f t="shared" si="31"/>
        <v xml:space="preserve"> </v>
      </c>
      <c r="R240" s="976"/>
      <c r="S240" s="976"/>
      <c r="T240" s="976"/>
      <c r="U240" s="977"/>
      <c r="V240" s="155">
        <f t="shared" si="32"/>
        <v>0</v>
      </c>
      <c r="W240" s="331">
        <f t="shared" si="33"/>
        <v>0</v>
      </c>
      <c r="X240" s="332">
        <f>IF(AND(K240&gt;0,'Custo Contábil'!$D$7&gt;0),ROUND(K240*('Custo Contábil'!$D$19/'Custo Contábil'!$D$7)*W240,2),0)</f>
        <v>0</v>
      </c>
      <c r="Y240" s="407">
        <f t="shared" si="34"/>
        <v>0</v>
      </c>
    </row>
    <row r="241" spans="2:25" ht="15" customHeight="1" outlineLevel="1" x14ac:dyDescent="0.3">
      <c r="B241" s="153">
        <v>234</v>
      </c>
      <c r="C241" s="974" t="str">
        <f>IF(ISBLANK('IlumCusto (ORÇ)'!C241)," ",'IlumCusto (ORÇ)'!C241)</f>
        <v xml:space="preserve"> </v>
      </c>
      <c r="D241" s="975"/>
      <c r="E241" s="975"/>
      <c r="F241" s="975"/>
      <c r="G241" s="975"/>
      <c r="H241" s="560">
        <f>'IlumCusto (ORÇ)'!H241</f>
        <v>0</v>
      </c>
      <c r="I241" s="561">
        <f>'IlumCusto (ORÇ)'!I241</f>
        <v>0</v>
      </c>
      <c r="J241" s="553">
        <f>'IlumCusto (ORÇ)'!J241</f>
        <v>0</v>
      </c>
      <c r="K241" s="330">
        <f t="shared" si="28"/>
        <v>0</v>
      </c>
      <c r="L241" s="330">
        <f t="shared" si="29"/>
        <v>0</v>
      </c>
      <c r="M241" s="329"/>
      <c r="N241" s="329"/>
      <c r="O241" s="397"/>
      <c r="P241" s="153">
        <f t="shared" si="30"/>
        <v>234</v>
      </c>
      <c r="Q241" s="976" t="str">
        <f t="shared" si="31"/>
        <v xml:space="preserve"> </v>
      </c>
      <c r="R241" s="976"/>
      <c r="S241" s="976"/>
      <c r="T241" s="976"/>
      <c r="U241" s="977"/>
      <c r="V241" s="155">
        <f t="shared" si="32"/>
        <v>0</v>
      </c>
      <c r="W241" s="331">
        <f t="shared" si="33"/>
        <v>0</v>
      </c>
      <c r="X241" s="332">
        <f>IF(AND(K241&gt;0,'Custo Contábil'!$D$7&gt;0),ROUND(K241*('Custo Contábil'!$D$19/'Custo Contábil'!$D$7)*W241,2),0)</f>
        <v>0</v>
      </c>
      <c r="Y241" s="407">
        <f t="shared" si="34"/>
        <v>0</v>
      </c>
    </row>
    <row r="242" spans="2:25" ht="15" customHeight="1" outlineLevel="1" x14ac:dyDescent="0.3">
      <c r="B242" s="153">
        <v>235</v>
      </c>
      <c r="C242" s="974" t="str">
        <f>IF(ISBLANK('IlumCusto (ORÇ)'!C242)," ",'IlumCusto (ORÇ)'!C242)</f>
        <v xml:space="preserve"> </v>
      </c>
      <c r="D242" s="975"/>
      <c r="E242" s="975"/>
      <c r="F242" s="975"/>
      <c r="G242" s="975"/>
      <c r="H242" s="560">
        <f>'IlumCusto (ORÇ)'!H242</f>
        <v>0</v>
      </c>
      <c r="I242" s="561">
        <f>'IlumCusto (ORÇ)'!I242</f>
        <v>0</v>
      </c>
      <c r="J242" s="553">
        <f>'IlumCusto (ORÇ)'!J242</f>
        <v>0</v>
      </c>
      <c r="K242" s="330">
        <f t="shared" si="28"/>
        <v>0</v>
      </c>
      <c r="L242" s="330">
        <f t="shared" si="29"/>
        <v>0</v>
      </c>
      <c r="M242" s="329"/>
      <c r="N242" s="329"/>
      <c r="O242" s="397"/>
      <c r="P242" s="153">
        <f t="shared" si="30"/>
        <v>235</v>
      </c>
      <c r="Q242" s="976" t="str">
        <f t="shared" si="31"/>
        <v xml:space="preserve"> </v>
      </c>
      <c r="R242" s="976"/>
      <c r="S242" s="976"/>
      <c r="T242" s="976"/>
      <c r="U242" s="977"/>
      <c r="V242" s="155">
        <f t="shared" si="32"/>
        <v>0</v>
      </c>
      <c r="W242" s="331">
        <f t="shared" si="33"/>
        <v>0</v>
      </c>
      <c r="X242" s="332">
        <f>IF(AND(K242&gt;0,'Custo Contábil'!$D$7&gt;0),ROUND(K242*('Custo Contábil'!$D$19/'Custo Contábil'!$D$7)*W242,2),0)</f>
        <v>0</v>
      </c>
      <c r="Y242" s="407">
        <f t="shared" si="34"/>
        <v>0</v>
      </c>
    </row>
    <row r="243" spans="2:25" ht="15" customHeight="1" outlineLevel="1" x14ac:dyDescent="0.3">
      <c r="B243" s="153">
        <v>236</v>
      </c>
      <c r="C243" s="974" t="str">
        <f>IF(ISBLANK('IlumCusto (ORÇ)'!C243)," ",'IlumCusto (ORÇ)'!C243)</f>
        <v xml:space="preserve"> </v>
      </c>
      <c r="D243" s="975"/>
      <c r="E243" s="975"/>
      <c r="F243" s="975"/>
      <c r="G243" s="975"/>
      <c r="H243" s="560">
        <f>'IlumCusto (ORÇ)'!H243</f>
        <v>0</v>
      </c>
      <c r="I243" s="561">
        <f>'IlumCusto (ORÇ)'!I243</f>
        <v>0</v>
      </c>
      <c r="J243" s="553">
        <f>'IlumCusto (ORÇ)'!J243</f>
        <v>0</v>
      </c>
      <c r="K243" s="330">
        <f t="shared" si="28"/>
        <v>0</v>
      </c>
      <c r="L243" s="330">
        <f t="shared" si="29"/>
        <v>0</v>
      </c>
      <c r="M243" s="329"/>
      <c r="N243" s="329"/>
      <c r="O243" s="397"/>
      <c r="P243" s="153">
        <f t="shared" si="30"/>
        <v>236</v>
      </c>
      <c r="Q243" s="976" t="str">
        <f t="shared" si="31"/>
        <v xml:space="preserve"> </v>
      </c>
      <c r="R243" s="976"/>
      <c r="S243" s="976"/>
      <c r="T243" s="976"/>
      <c r="U243" s="977"/>
      <c r="V243" s="155">
        <f t="shared" si="32"/>
        <v>0</v>
      </c>
      <c r="W243" s="331">
        <f t="shared" si="33"/>
        <v>0</v>
      </c>
      <c r="X243" s="332">
        <f>IF(AND(K243&gt;0,'Custo Contábil'!$D$7&gt;0),ROUND(K243*('Custo Contábil'!$D$19/'Custo Contábil'!$D$7)*W243,2),0)</f>
        <v>0</v>
      </c>
      <c r="Y243" s="407">
        <f t="shared" si="34"/>
        <v>0</v>
      </c>
    </row>
    <row r="244" spans="2:25" ht="15" customHeight="1" outlineLevel="1" x14ac:dyDescent="0.3">
      <c r="B244" s="153">
        <v>237</v>
      </c>
      <c r="C244" s="974" t="str">
        <f>IF(ISBLANK('IlumCusto (ORÇ)'!C244)," ",'IlumCusto (ORÇ)'!C244)</f>
        <v xml:space="preserve"> </v>
      </c>
      <c r="D244" s="975"/>
      <c r="E244" s="975"/>
      <c r="F244" s="975"/>
      <c r="G244" s="975"/>
      <c r="H244" s="560">
        <f>'IlumCusto (ORÇ)'!H244</f>
        <v>0</v>
      </c>
      <c r="I244" s="561">
        <f>'IlumCusto (ORÇ)'!I244</f>
        <v>0</v>
      </c>
      <c r="J244" s="553">
        <f>'IlumCusto (ORÇ)'!J244</f>
        <v>0</v>
      </c>
      <c r="K244" s="330">
        <f t="shared" si="28"/>
        <v>0</v>
      </c>
      <c r="L244" s="330">
        <f t="shared" si="29"/>
        <v>0</v>
      </c>
      <c r="M244" s="329"/>
      <c r="N244" s="329"/>
      <c r="O244" s="397"/>
      <c r="P244" s="153">
        <f t="shared" si="30"/>
        <v>237</v>
      </c>
      <c r="Q244" s="976" t="str">
        <f t="shared" si="31"/>
        <v xml:space="preserve"> </v>
      </c>
      <c r="R244" s="976"/>
      <c r="S244" s="976"/>
      <c r="T244" s="976"/>
      <c r="U244" s="977"/>
      <c r="V244" s="155">
        <f t="shared" si="32"/>
        <v>0</v>
      </c>
      <c r="W244" s="331">
        <f t="shared" si="33"/>
        <v>0</v>
      </c>
      <c r="X244" s="332">
        <f>IF(AND(K244&gt;0,'Custo Contábil'!$D$7&gt;0),ROUND(K244*('Custo Contábil'!$D$19/'Custo Contábil'!$D$7)*W244,2),0)</f>
        <v>0</v>
      </c>
      <c r="Y244" s="407">
        <f t="shared" si="34"/>
        <v>0</v>
      </c>
    </row>
    <row r="245" spans="2:25" ht="15" customHeight="1" outlineLevel="1" x14ac:dyDescent="0.3">
      <c r="B245" s="153">
        <v>238</v>
      </c>
      <c r="C245" s="974" t="str">
        <f>IF(ISBLANK('IlumCusto (ORÇ)'!C245)," ",'IlumCusto (ORÇ)'!C245)</f>
        <v xml:space="preserve"> </v>
      </c>
      <c r="D245" s="975"/>
      <c r="E245" s="975"/>
      <c r="F245" s="975"/>
      <c r="G245" s="975"/>
      <c r="H245" s="560">
        <f>'IlumCusto (ORÇ)'!H245</f>
        <v>0</v>
      </c>
      <c r="I245" s="561">
        <f>'IlumCusto (ORÇ)'!I245</f>
        <v>0</v>
      </c>
      <c r="J245" s="553">
        <f>'IlumCusto (ORÇ)'!J245</f>
        <v>0</v>
      </c>
      <c r="K245" s="330">
        <f t="shared" si="28"/>
        <v>0</v>
      </c>
      <c r="L245" s="330">
        <f t="shared" si="29"/>
        <v>0</v>
      </c>
      <c r="M245" s="329"/>
      <c r="N245" s="329"/>
      <c r="O245" s="397"/>
      <c r="P245" s="153">
        <f t="shared" si="30"/>
        <v>238</v>
      </c>
      <c r="Q245" s="976" t="str">
        <f t="shared" si="31"/>
        <v xml:space="preserve"> </v>
      </c>
      <c r="R245" s="976"/>
      <c r="S245" s="976"/>
      <c r="T245" s="976"/>
      <c r="U245" s="977"/>
      <c r="V245" s="155">
        <f t="shared" si="32"/>
        <v>0</v>
      </c>
      <c r="W245" s="331">
        <f t="shared" si="33"/>
        <v>0</v>
      </c>
      <c r="X245" s="332">
        <f>IF(AND(K245&gt;0,'Custo Contábil'!$D$7&gt;0),ROUND(K245*('Custo Contábil'!$D$19/'Custo Contábil'!$D$7)*W245,2),0)</f>
        <v>0</v>
      </c>
      <c r="Y245" s="407">
        <f t="shared" si="34"/>
        <v>0</v>
      </c>
    </row>
    <row r="246" spans="2:25" ht="15" customHeight="1" outlineLevel="1" x14ac:dyDescent="0.3">
      <c r="B246" s="153">
        <v>239</v>
      </c>
      <c r="C246" s="974" t="str">
        <f>IF(ISBLANK('IlumCusto (ORÇ)'!C246)," ",'IlumCusto (ORÇ)'!C246)</f>
        <v xml:space="preserve"> </v>
      </c>
      <c r="D246" s="975"/>
      <c r="E246" s="975"/>
      <c r="F246" s="975"/>
      <c r="G246" s="975"/>
      <c r="H246" s="560">
        <f>'IlumCusto (ORÇ)'!H246</f>
        <v>0</v>
      </c>
      <c r="I246" s="561">
        <f>'IlumCusto (ORÇ)'!I246</f>
        <v>0</v>
      </c>
      <c r="J246" s="553">
        <f>'IlumCusto (ORÇ)'!J246</f>
        <v>0</v>
      </c>
      <c r="K246" s="330">
        <f t="shared" si="28"/>
        <v>0</v>
      </c>
      <c r="L246" s="330">
        <f t="shared" si="29"/>
        <v>0</v>
      </c>
      <c r="M246" s="329"/>
      <c r="N246" s="329"/>
      <c r="O246" s="397"/>
      <c r="P246" s="153">
        <f t="shared" si="30"/>
        <v>239</v>
      </c>
      <c r="Q246" s="976" t="str">
        <f t="shared" si="31"/>
        <v xml:space="preserve"> </v>
      </c>
      <c r="R246" s="976"/>
      <c r="S246" s="976"/>
      <c r="T246" s="976"/>
      <c r="U246" s="977"/>
      <c r="V246" s="155">
        <f t="shared" si="32"/>
        <v>0</v>
      </c>
      <c r="W246" s="331">
        <f t="shared" si="33"/>
        <v>0</v>
      </c>
      <c r="X246" s="332">
        <f>IF(AND(K246&gt;0,'Custo Contábil'!$D$7&gt;0),ROUND(K246*('Custo Contábil'!$D$19/'Custo Contábil'!$D$7)*W246,2),0)</f>
        <v>0</v>
      </c>
      <c r="Y246" s="407">
        <f t="shared" si="34"/>
        <v>0</v>
      </c>
    </row>
    <row r="247" spans="2:25" ht="15" customHeight="1" outlineLevel="1" x14ac:dyDescent="0.3">
      <c r="B247" s="153">
        <v>240</v>
      </c>
      <c r="C247" s="974" t="str">
        <f>IF(ISBLANK('IlumCusto (ORÇ)'!C247)," ",'IlumCusto (ORÇ)'!C247)</f>
        <v xml:space="preserve"> </v>
      </c>
      <c r="D247" s="975"/>
      <c r="E247" s="975"/>
      <c r="F247" s="975"/>
      <c r="G247" s="975"/>
      <c r="H247" s="560">
        <f>'IlumCusto (ORÇ)'!H247</f>
        <v>0</v>
      </c>
      <c r="I247" s="561">
        <f>'IlumCusto (ORÇ)'!I247</f>
        <v>0</v>
      </c>
      <c r="J247" s="553">
        <f>'IlumCusto (ORÇ)'!J247</f>
        <v>0</v>
      </c>
      <c r="K247" s="330">
        <f t="shared" si="28"/>
        <v>0</v>
      </c>
      <c r="L247" s="330">
        <f t="shared" si="29"/>
        <v>0</v>
      </c>
      <c r="M247" s="329"/>
      <c r="N247" s="329"/>
      <c r="O247" s="397"/>
      <c r="P247" s="153">
        <f t="shared" si="30"/>
        <v>240</v>
      </c>
      <c r="Q247" s="976" t="str">
        <f t="shared" si="31"/>
        <v xml:space="preserve"> </v>
      </c>
      <c r="R247" s="976"/>
      <c r="S247" s="976"/>
      <c r="T247" s="976"/>
      <c r="U247" s="977"/>
      <c r="V247" s="155">
        <f t="shared" si="32"/>
        <v>0</v>
      </c>
      <c r="W247" s="331">
        <f t="shared" si="33"/>
        <v>0</v>
      </c>
      <c r="X247" s="332">
        <f>IF(AND(K247&gt;0,'Custo Contábil'!$D$7&gt;0),ROUND(K247*('Custo Contábil'!$D$19/'Custo Contábil'!$D$7)*W247,2),0)</f>
        <v>0</v>
      </c>
      <c r="Y247" s="407">
        <f t="shared" si="34"/>
        <v>0</v>
      </c>
    </row>
    <row r="248" spans="2:25" ht="15" customHeight="1" outlineLevel="1" x14ac:dyDescent="0.3">
      <c r="B248" s="153">
        <v>241</v>
      </c>
      <c r="C248" s="974" t="str">
        <f>IF(ISBLANK('IlumCusto (ORÇ)'!C248)," ",'IlumCusto (ORÇ)'!C248)</f>
        <v xml:space="preserve"> </v>
      </c>
      <c r="D248" s="975"/>
      <c r="E248" s="975"/>
      <c r="F248" s="975"/>
      <c r="G248" s="975"/>
      <c r="H248" s="560">
        <f>'IlumCusto (ORÇ)'!H248</f>
        <v>0</v>
      </c>
      <c r="I248" s="561">
        <f>'IlumCusto (ORÇ)'!I248</f>
        <v>0</v>
      </c>
      <c r="J248" s="553">
        <f>'IlumCusto (ORÇ)'!J248</f>
        <v>0</v>
      </c>
      <c r="K248" s="330">
        <f t="shared" si="28"/>
        <v>0</v>
      </c>
      <c r="L248" s="330">
        <f t="shared" si="29"/>
        <v>0</v>
      </c>
      <c r="M248" s="329"/>
      <c r="N248" s="329"/>
      <c r="O248" s="397"/>
      <c r="P248" s="153">
        <f t="shared" si="30"/>
        <v>241</v>
      </c>
      <c r="Q248" s="976" t="str">
        <f t="shared" si="31"/>
        <v xml:space="preserve"> </v>
      </c>
      <c r="R248" s="976"/>
      <c r="S248" s="976"/>
      <c r="T248" s="976"/>
      <c r="U248" s="977"/>
      <c r="V248" s="155">
        <f t="shared" si="32"/>
        <v>0</v>
      </c>
      <c r="W248" s="331">
        <f t="shared" si="33"/>
        <v>0</v>
      </c>
      <c r="X248" s="332">
        <f>IF(AND(K248&gt;0,'Custo Contábil'!$D$7&gt;0),ROUND(K248*('Custo Contábil'!$D$19/'Custo Contábil'!$D$7)*W248,2),0)</f>
        <v>0</v>
      </c>
      <c r="Y248" s="407">
        <f t="shared" si="34"/>
        <v>0</v>
      </c>
    </row>
    <row r="249" spans="2:25" ht="15" customHeight="1" outlineLevel="1" x14ac:dyDescent="0.3">
      <c r="B249" s="153">
        <v>242</v>
      </c>
      <c r="C249" s="974" t="str">
        <f>IF(ISBLANK('IlumCusto (ORÇ)'!C249)," ",'IlumCusto (ORÇ)'!C249)</f>
        <v xml:space="preserve"> </v>
      </c>
      <c r="D249" s="975"/>
      <c r="E249" s="975"/>
      <c r="F249" s="975"/>
      <c r="G249" s="975"/>
      <c r="H249" s="560">
        <f>'IlumCusto (ORÇ)'!H249</f>
        <v>0</v>
      </c>
      <c r="I249" s="561">
        <f>'IlumCusto (ORÇ)'!I249</f>
        <v>0</v>
      </c>
      <c r="J249" s="553">
        <f>'IlumCusto (ORÇ)'!J249</f>
        <v>0</v>
      </c>
      <c r="K249" s="330">
        <f t="shared" si="28"/>
        <v>0</v>
      </c>
      <c r="L249" s="330">
        <f t="shared" si="29"/>
        <v>0</v>
      </c>
      <c r="M249" s="329"/>
      <c r="N249" s="329"/>
      <c r="O249" s="397"/>
      <c r="P249" s="153">
        <f t="shared" si="30"/>
        <v>242</v>
      </c>
      <c r="Q249" s="976" t="str">
        <f t="shared" si="31"/>
        <v xml:space="preserve"> </v>
      </c>
      <c r="R249" s="976"/>
      <c r="S249" s="976"/>
      <c r="T249" s="976"/>
      <c r="U249" s="977"/>
      <c r="V249" s="155">
        <f t="shared" si="32"/>
        <v>0</v>
      </c>
      <c r="W249" s="331">
        <f t="shared" si="33"/>
        <v>0</v>
      </c>
      <c r="X249" s="332">
        <f>IF(AND(K249&gt;0,'Custo Contábil'!$D$7&gt;0),ROUND(K249*('Custo Contábil'!$D$19/'Custo Contábil'!$D$7)*W249,2),0)</f>
        <v>0</v>
      </c>
      <c r="Y249" s="407">
        <f t="shared" si="34"/>
        <v>0</v>
      </c>
    </row>
    <row r="250" spans="2:25" ht="15" customHeight="1" outlineLevel="1" x14ac:dyDescent="0.3">
      <c r="B250" s="153">
        <v>243</v>
      </c>
      <c r="C250" s="974" t="str">
        <f>IF(ISBLANK('IlumCusto (ORÇ)'!C250)," ",'IlumCusto (ORÇ)'!C250)</f>
        <v xml:space="preserve"> </v>
      </c>
      <c r="D250" s="975"/>
      <c r="E250" s="975"/>
      <c r="F250" s="975"/>
      <c r="G250" s="975"/>
      <c r="H250" s="560">
        <f>'IlumCusto (ORÇ)'!H250</f>
        <v>0</v>
      </c>
      <c r="I250" s="561">
        <f>'IlumCusto (ORÇ)'!I250</f>
        <v>0</v>
      </c>
      <c r="J250" s="553">
        <f>'IlumCusto (ORÇ)'!J250</f>
        <v>0</v>
      </c>
      <c r="K250" s="330">
        <f t="shared" si="28"/>
        <v>0</v>
      </c>
      <c r="L250" s="330">
        <f t="shared" si="29"/>
        <v>0</v>
      </c>
      <c r="M250" s="329"/>
      <c r="N250" s="329"/>
      <c r="O250" s="397"/>
      <c r="P250" s="153">
        <f t="shared" si="30"/>
        <v>243</v>
      </c>
      <c r="Q250" s="976" t="str">
        <f t="shared" si="31"/>
        <v xml:space="preserve"> </v>
      </c>
      <c r="R250" s="976"/>
      <c r="S250" s="976"/>
      <c r="T250" s="976"/>
      <c r="U250" s="977"/>
      <c r="V250" s="155">
        <f t="shared" si="32"/>
        <v>0</v>
      </c>
      <c r="W250" s="331">
        <f t="shared" si="33"/>
        <v>0</v>
      </c>
      <c r="X250" s="332">
        <f>IF(AND(K250&gt;0,'Custo Contábil'!$D$7&gt;0),ROUND(K250*('Custo Contábil'!$D$19/'Custo Contábil'!$D$7)*W250,2),0)</f>
        <v>0</v>
      </c>
      <c r="Y250" s="407">
        <f t="shared" si="34"/>
        <v>0</v>
      </c>
    </row>
    <row r="251" spans="2:25" ht="15" customHeight="1" outlineLevel="1" x14ac:dyDescent="0.3">
      <c r="B251" s="153">
        <v>244</v>
      </c>
      <c r="C251" s="974" t="str">
        <f>IF(ISBLANK('IlumCusto (ORÇ)'!C251)," ",'IlumCusto (ORÇ)'!C251)</f>
        <v xml:space="preserve"> </v>
      </c>
      <c r="D251" s="975"/>
      <c r="E251" s="975"/>
      <c r="F251" s="975"/>
      <c r="G251" s="975"/>
      <c r="H251" s="560">
        <f>'IlumCusto (ORÇ)'!H251</f>
        <v>0</v>
      </c>
      <c r="I251" s="561">
        <f>'IlumCusto (ORÇ)'!I251</f>
        <v>0</v>
      </c>
      <c r="J251" s="553">
        <f>'IlumCusto (ORÇ)'!J251</f>
        <v>0</v>
      </c>
      <c r="K251" s="330">
        <f t="shared" si="28"/>
        <v>0</v>
      </c>
      <c r="L251" s="330">
        <f t="shared" si="29"/>
        <v>0</v>
      </c>
      <c r="M251" s="329"/>
      <c r="N251" s="329"/>
      <c r="O251" s="397"/>
      <c r="P251" s="153">
        <f t="shared" si="30"/>
        <v>244</v>
      </c>
      <c r="Q251" s="976" t="str">
        <f t="shared" si="31"/>
        <v xml:space="preserve"> </v>
      </c>
      <c r="R251" s="976"/>
      <c r="S251" s="976"/>
      <c r="T251" s="976"/>
      <c r="U251" s="977"/>
      <c r="V251" s="155">
        <f t="shared" si="32"/>
        <v>0</v>
      </c>
      <c r="W251" s="331">
        <f t="shared" si="33"/>
        <v>0</v>
      </c>
      <c r="X251" s="332">
        <f>IF(AND(K251&gt;0,'Custo Contábil'!$D$7&gt;0),ROUND(K251*('Custo Contábil'!$D$19/'Custo Contábil'!$D$7)*W251,2),0)</f>
        <v>0</v>
      </c>
      <c r="Y251" s="407">
        <f t="shared" si="34"/>
        <v>0</v>
      </c>
    </row>
    <row r="252" spans="2:25" ht="15" customHeight="1" outlineLevel="1" x14ac:dyDescent="0.3">
      <c r="B252" s="153">
        <v>245</v>
      </c>
      <c r="C252" s="974" t="str">
        <f>IF(ISBLANK('IlumCusto (ORÇ)'!C252)," ",'IlumCusto (ORÇ)'!C252)</f>
        <v xml:space="preserve"> </v>
      </c>
      <c r="D252" s="975"/>
      <c r="E252" s="975"/>
      <c r="F252" s="975"/>
      <c r="G252" s="975"/>
      <c r="H252" s="560">
        <f>'IlumCusto (ORÇ)'!H252</f>
        <v>0</v>
      </c>
      <c r="I252" s="561">
        <f>'IlumCusto (ORÇ)'!I252</f>
        <v>0</v>
      </c>
      <c r="J252" s="553">
        <f>'IlumCusto (ORÇ)'!J252</f>
        <v>0</v>
      </c>
      <c r="K252" s="330">
        <f t="shared" si="28"/>
        <v>0</v>
      </c>
      <c r="L252" s="330">
        <f t="shared" si="29"/>
        <v>0</v>
      </c>
      <c r="M252" s="329"/>
      <c r="N252" s="329"/>
      <c r="O252" s="397"/>
      <c r="P252" s="153">
        <f t="shared" si="30"/>
        <v>245</v>
      </c>
      <c r="Q252" s="976" t="str">
        <f t="shared" si="31"/>
        <v xml:space="preserve"> </v>
      </c>
      <c r="R252" s="976"/>
      <c r="S252" s="976"/>
      <c r="T252" s="976"/>
      <c r="U252" s="977"/>
      <c r="V252" s="155">
        <f t="shared" si="32"/>
        <v>0</v>
      </c>
      <c r="W252" s="331">
        <f t="shared" si="33"/>
        <v>0</v>
      </c>
      <c r="X252" s="332">
        <f>IF(AND(K252&gt;0,'Custo Contábil'!$D$7&gt;0),ROUND(K252*('Custo Contábil'!$D$19/'Custo Contábil'!$D$7)*W252,2),0)</f>
        <v>0</v>
      </c>
      <c r="Y252" s="407">
        <f t="shared" si="34"/>
        <v>0</v>
      </c>
    </row>
    <row r="253" spans="2:25" ht="15" customHeight="1" outlineLevel="1" x14ac:dyDescent="0.3">
      <c r="B253" s="153">
        <v>246</v>
      </c>
      <c r="C253" s="974" t="str">
        <f>IF(ISBLANK('IlumCusto (ORÇ)'!C253)," ",'IlumCusto (ORÇ)'!C253)</f>
        <v xml:space="preserve"> </v>
      </c>
      <c r="D253" s="975"/>
      <c r="E253" s="975"/>
      <c r="F253" s="975"/>
      <c r="G253" s="975"/>
      <c r="H253" s="560">
        <f>'IlumCusto (ORÇ)'!H253</f>
        <v>0</v>
      </c>
      <c r="I253" s="561">
        <f>'IlumCusto (ORÇ)'!I253</f>
        <v>0</v>
      </c>
      <c r="J253" s="553">
        <f>'IlumCusto (ORÇ)'!J253</f>
        <v>0</v>
      </c>
      <c r="K253" s="330">
        <f t="shared" si="28"/>
        <v>0</v>
      </c>
      <c r="L253" s="330">
        <f t="shared" si="29"/>
        <v>0</v>
      </c>
      <c r="M253" s="329"/>
      <c r="N253" s="329"/>
      <c r="O253" s="397"/>
      <c r="P253" s="153">
        <f t="shared" si="30"/>
        <v>246</v>
      </c>
      <c r="Q253" s="976" t="str">
        <f t="shared" si="31"/>
        <v xml:space="preserve"> </v>
      </c>
      <c r="R253" s="976"/>
      <c r="S253" s="976"/>
      <c r="T253" s="976"/>
      <c r="U253" s="977"/>
      <c r="V253" s="155">
        <f t="shared" si="32"/>
        <v>0</v>
      </c>
      <c r="W253" s="331">
        <f t="shared" si="33"/>
        <v>0</v>
      </c>
      <c r="X253" s="332">
        <f>IF(AND(K253&gt;0,'Custo Contábil'!$D$7&gt;0),ROUND(K253*('Custo Contábil'!$D$19/'Custo Contábil'!$D$7)*W253,2),0)</f>
        <v>0</v>
      </c>
      <c r="Y253" s="407">
        <f t="shared" si="34"/>
        <v>0</v>
      </c>
    </row>
    <row r="254" spans="2:25" ht="15" customHeight="1" outlineLevel="1" x14ac:dyDescent="0.3">
      <c r="B254" s="153">
        <v>247</v>
      </c>
      <c r="C254" s="974" t="str">
        <f>IF(ISBLANK('IlumCusto (ORÇ)'!C254)," ",'IlumCusto (ORÇ)'!C254)</f>
        <v xml:space="preserve"> </v>
      </c>
      <c r="D254" s="975"/>
      <c r="E254" s="975"/>
      <c r="F254" s="975"/>
      <c r="G254" s="975"/>
      <c r="H254" s="560">
        <f>'IlumCusto (ORÇ)'!H254</f>
        <v>0</v>
      </c>
      <c r="I254" s="561">
        <f>'IlumCusto (ORÇ)'!I254</f>
        <v>0</v>
      </c>
      <c r="J254" s="553">
        <f>'IlumCusto (ORÇ)'!J254</f>
        <v>0</v>
      </c>
      <c r="K254" s="330">
        <f t="shared" si="28"/>
        <v>0</v>
      </c>
      <c r="L254" s="330">
        <f t="shared" si="29"/>
        <v>0</v>
      </c>
      <c r="M254" s="329"/>
      <c r="N254" s="329"/>
      <c r="O254" s="397"/>
      <c r="P254" s="153">
        <f t="shared" si="30"/>
        <v>247</v>
      </c>
      <c r="Q254" s="976" t="str">
        <f t="shared" si="31"/>
        <v xml:space="preserve"> </v>
      </c>
      <c r="R254" s="976"/>
      <c r="S254" s="976"/>
      <c r="T254" s="976"/>
      <c r="U254" s="977"/>
      <c r="V254" s="155">
        <f t="shared" si="32"/>
        <v>0</v>
      </c>
      <c r="W254" s="331">
        <f t="shared" si="33"/>
        <v>0</v>
      </c>
      <c r="X254" s="332">
        <f>IF(AND(K254&gt;0,'Custo Contábil'!$D$7&gt;0),ROUND(K254*('Custo Contábil'!$D$19/'Custo Contábil'!$D$7)*W254,2),0)</f>
        <v>0</v>
      </c>
      <c r="Y254" s="407">
        <f t="shared" si="34"/>
        <v>0</v>
      </c>
    </row>
    <row r="255" spans="2:25" ht="15" customHeight="1" outlineLevel="1" x14ac:dyDescent="0.3">
      <c r="B255" s="153">
        <v>248</v>
      </c>
      <c r="C255" s="974" t="str">
        <f>IF(ISBLANK('IlumCusto (ORÇ)'!C255)," ",'IlumCusto (ORÇ)'!C255)</f>
        <v xml:space="preserve"> </v>
      </c>
      <c r="D255" s="975"/>
      <c r="E255" s="975"/>
      <c r="F255" s="975"/>
      <c r="G255" s="975"/>
      <c r="H255" s="560">
        <f>'IlumCusto (ORÇ)'!H255</f>
        <v>0</v>
      </c>
      <c r="I255" s="561">
        <f>'IlumCusto (ORÇ)'!I255</f>
        <v>0</v>
      </c>
      <c r="J255" s="553">
        <f>'IlumCusto (ORÇ)'!J255</f>
        <v>0</v>
      </c>
      <c r="K255" s="330">
        <f t="shared" si="28"/>
        <v>0</v>
      </c>
      <c r="L255" s="330">
        <f t="shared" si="29"/>
        <v>0</v>
      </c>
      <c r="M255" s="329"/>
      <c r="N255" s="329"/>
      <c r="O255" s="397"/>
      <c r="P255" s="153">
        <f t="shared" si="30"/>
        <v>248</v>
      </c>
      <c r="Q255" s="976" t="str">
        <f t="shared" si="31"/>
        <v xml:space="preserve"> </v>
      </c>
      <c r="R255" s="976"/>
      <c r="S255" s="976"/>
      <c r="T255" s="976"/>
      <c r="U255" s="977"/>
      <c r="V255" s="155">
        <f t="shared" si="32"/>
        <v>0</v>
      </c>
      <c r="W255" s="331">
        <f t="shared" si="33"/>
        <v>0</v>
      </c>
      <c r="X255" s="332">
        <f>IF(AND(K255&gt;0,'Custo Contábil'!$D$7&gt;0),ROUND(K255*('Custo Contábil'!$D$19/'Custo Contábil'!$D$7)*W255,2),0)</f>
        <v>0</v>
      </c>
      <c r="Y255" s="407">
        <f t="shared" si="34"/>
        <v>0</v>
      </c>
    </row>
    <row r="256" spans="2:25" ht="15" customHeight="1" outlineLevel="1" x14ac:dyDescent="0.3">
      <c r="B256" s="153">
        <v>249</v>
      </c>
      <c r="C256" s="974" t="str">
        <f>IF(ISBLANK('IlumCusto (ORÇ)'!C256)," ",'IlumCusto (ORÇ)'!C256)</f>
        <v xml:space="preserve"> </v>
      </c>
      <c r="D256" s="975"/>
      <c r="E256" s="975"/>
      <c r="F256" s="975"/>
      <c r="G256" s="975"/>
      <c r="H256" s="560">
        <f>'IlumCusto (ORÇ)'!H256</f>
        <v>0</v>
      </c>
      <c r="I256" s="561">
        <f>'IlumCusto (ORÇ)'!I256</f>
        <v>0</v>
      </c>
      <c r="J256" s="553">
        <f>'IlumCusto (ORÇ)'!J256</f>
        <v>0</v>
      </c>
      <c r="K256" s="330">
        <f t="shared" si="28"/>
        <v>0</v>
      </c>
      <c r="L256" s="330">
        <f t="shared" si="29"/>
        <v>0</v>
      </c>
      <c r="M256" s="329"/>
      <c r="N256" s="329"/>
      <c r="O256" s="397"/>
      <c r="P256" s="153">
        <f t="shared" si="30"/>
        <v>249</v>
      </c>
      <c r="Q256" s="976" t="str">
        <f t="shared" si="31"/>
        <v xml:space="preserve"> </v>
      </c>
      <c r="R256" s="976"/>
      <c r="S256" s="976"/>
      <c r="T256" s="976"/>
      <c r="U256" s="977"/>
      <c r="V256" s="155">
        <f t="shared" si="32"/>
        <v>0</v>
      </c>
      <c r="W256" s="331">
        <f t="shared" si="33"/>
        <v>0</v>
      </c>
      <c r="X256" s="332">
        <f>IF(AND(K256&gt;0,'Custo Contábil'!$D$7&gt;0),ROUND(K256*('Custo Contábil'!$D$19/'Custo Contábil'!$D$7)*W256,2),0)</f>
        <v>0</v>
      </c>
      <c r="Y256" s="407">
        <f t="shared" si="34"/>
        <v>0</v>
      </c>
    </row>
    <row r="257" spans="2:25" ht="15" customHeight="1" outlineLevel="1" x14ac:dyDescent="0.3">
      <c r="B257" s="153">
        <v>250</v>
      </c>
      <c r="C257" s="974" t="str">
        <f>IF(ISBLANK('IlumCusto (ORÇ)'!C257)," ",'IlumCusto (ORÇ)'!C257)</f>
        <v xml:space="preserve"> </v>
      </c>
      <c r="D257" s="975"/>
      <c r="E257" s="975"/>
      <c r="F257" s="975"/>
      <c r="G257" s="975"/>
      <c r="H257" s="560">
        <f>'IlumCusto (ORÇ)'!H257</f>
        <v>0</v>
      </c>
      <c r="I257" s="561">
        <f>'IlumCusto (ORÇ)'!I257</f>
        <v>0</v>
      </c>
      <c r="J257" s="553">
        <f>'IlumCusto (ORÇ)'!J257</f>
        <v>0</v>
      </c>
      <c r="K257" s="330">
        <f t="shared" si="28"/>
        <v>0</v>
      </c>
      <c r="L257" s="330">
        <f t="shared" si="29"/>
        <v>0</v>
      </c>
      <c r="M257" s="329"/>
      <c r="N257" s="329"/>
      <c r="O257" s="397"/>
      <c r="P257" s="153">
        <f t="shared" si="30"/>
        <v>250</v>
      </c>
      <c r="Q257" s="976" t="str">
        <f t="shared" si="31"/>
        <v xml:space="preserve"> </v>
      </c>
      <c r="R257" s="976"/>
      <c r="S257" s="976"/>
      <c r="T257" s="976"/>
      <c r="U257" s="977"/>
      <c r="V257" s="155">
        <f t="shared" si="32"/>
        <v>0</v>
      </c>
      <c r="W257" s="331">
        <f t="shared" si="33"/>
        <v>0</v>
      </c>
      <c r="X257" s="332">
        <f>IF(AND(K257&gt;0,'Custo Contábil'!$D$7&gt;0),ROUND(K257*('Custo Contábil'!$D$19/'Custo Contábil'!$D$7)*W257,2),0)</f>
        <v>0</v>
      </c>
      <c r="Y257" s="407">
        <f t="shared" si="34"/>
        <v>0</v>
      </c>
    </row>
    <row r="258" spans="2:25" ht="15" customHeight="1" outlineLevel="1" x14ac:dyDescent="0.3">
      <c r="B258" s="153">
        <v>251</v>
      </c>
      <c r="C258" s="974" t="str">
        <f>IF(ISBLANK('IlumCusto (ORÇ)'!C258)," ",'IlumCusto (ORÇ)'!C258)</f>
        <v xml:space="preserve"> </v>
      </c>
      <c r="D258" s="975"/>
      <c r="E258" s="975"/>
      <c r="F258" s="975"/>
      <c r="G258" s="975"/>
      <c r="H258" s="560">
        <f>'IlumCusto (ORÇ)'!H258</f>
        <v>0</v>
      </c>
      <c r="I258" s="561">
        <f>'IlumCusto (ORÇ)'!I258</f>
        <v>0</v>
      </c>
      <c r="J258" s="553">
        <f>'IlumCusto (ORÇ)'!J258</f>
        <v>0</v>
      </c>
      <c r="K258" s="330">
        <f t="shared" si="28"/>
        <v>0</v>
      </c>
      <c r="L258" s="330">
        <f t="shared" si="29"/>
        <v>0</v>
      </c>
      <c r="M258" s="329"/>
      <c r="N258" s="329"/>
      <c r="O258" s="397"/>
      <c r="P258" s="153">
        <f t="shared" si="30"/>
        <v>251</v>
      </c>
      <c r="Q258" s="976" t="str">
        <f t="shared" si="31"/>
        <v xml:space="preserve"> </v>
      </c>
      <c r="R258" s="976"/>
      <c r="S258" s="976"/>
      <c r="T258" s="976"/>
      <c r="U258" s="977"/>
      <c r="V258" s="155">
        <f t="shared" si="32"/>
        <v>0</v>
      </c>
      <c r="W258" s="331">
        <f t="shared" si="33"/>
        <v>0</v>
      </c>
      <c r="X258" s="332">
        <f>IF(AND(K258&gt;0,'Custo Contábil'!$D$7&gt;0),ROUND(K258*('Custo Contábil'!$D$19/'Custo Contábil'!$D$7)*W258,2),0)</f>
        <v>0</v>
      </c>
      <c r="Y258" s="407">
        <f t="shared" si="34"/>
        <v>0</v>
      </c>
    </row>
    <row r="259" spans="2:25" ht="15" customHeight="1" outlineLevel="1" x14ac:dyDescent="0.3">
      <c r="B259" s="153">
        <v>252</v>
      </c>
      <c r="C259" s="974" t="str">
        <f>IF(ISBLANK('IlumCusto (ORÇ)'!C259)," ",'IlumCusto (ORÇ)'!C259)</f>
        <v xml:space="preserve"> </v>
      </c>
      <c r="D259" s="975"/>
      <c r="E259" s="975"/>
      <c r="F259" s="975"/>
      <c r="G259" s="975"/>
      <c r="H259" s="560">
        <f>'IlumCusto (ORÇ)'!H259</f>
        <v>0</v>
      </c>
      <c r="I259" s="561">
        <f>'IlumCusto (ORÇ)'!I259</f>
        <v>0</v>
      </c>
      <c r="J259" s="553">
        <f>'IlumCusto (ORÇ)'!J259</f>
        <v>0</v>
      </c>
      <c r="K259" s="330">
        <f t="shared" si="28"/>
        <v>0</v>
      </c>
      <c r="L259" s="330">
        <f t="shared" si="29"/>
        <v>0</v>
      </c>
      <c r="M259" s="329"/>
      <c r="N259" s="329"/>
      <c r="O259" s="397"/>
      <c r="P259" s="153">
        <f t="shared" si="30"/>
        <v>252</v>
      </c>
      <c r="Q259" s="976" t="str">
        <f t="shared" si="31"/>
        <v xml:space="preserve"> </v>
      </c>
      <c r="R259" s="976"/>
      <c r="S259" s="976"/>
      <c r="T259" s="976"/>
      <c r="U259" s="977"/>
      <c r="V259" s="155">
        <f t="shared" si="32"/>
        <v>0</v>
      </c>
      <c r="W259" s="331">
        <f t="shared" si="33"/>
        <v>0</v>
      </c>
      <c r="X259" s="332">
        <f>IF(AND(K259&gt;0,'Custo Contábil'!$D$7&gt;0),ROUND(K259*('Custo Contábil'!$D$19/'Custo Contábil'!$D$7)*W259,2),0)</f>
        <v>0</v>
      </c>
      <c r="Y259" s="407">
        <f t="shared" si="34"/>
        <v>0</v>
      </c>
    </row>
    <row r="260" spans="2:25" ht="15" customHeight="1" outlineLevel="1" x14ac:dyDescent="0.3">
      <c r="B260" s="153">
        <v>253</v>
      </c>
      <c r="C260" s="974" t="str">
        <f>IF(ISBLANK('IlumCusto (ORÇ)'!C260)," ",'IlumCusto (ORÇ)'!C260)</f>
        <v xml:space="preserve"> </v>
      </c>
      <c r="D260" s="975"/>
      <c r="E260" s="975"/>
      <c r="F260" s="975"/>
      <c r="G260" s="975"/>
      <c r="H260" s="560">
        <f>'IlumCusto (ORÇ)'!H260</f>
        <v>0</v>
      </c>
      <c r="I260" s="561">
        <f>'IlumCusto (ORÇ)'!I260</f>
        <v>0</v>
      </c>
      <c r="J260" s="553">
        <f>'IlumCusto (ORÇ)'!J260</f>
        <v>0</v>
      </c>
      <c r="K260" s="330">
        <f t="shared" si="28"/>
        <v>0</v>
      </c>
      <c r="L260" s="330">
        <f t="shared" si="29"/>
        <v>0</v>
      </c>
      <c r="M260" s="329"/>
      <c r="N260" s="329"/>
      <c r="O260" s="397"/>
      <c r="P260" s="153">
        <f t="shared" si="30"/>
        <v>253</v>
      </c>
      <c r="Q260" s="976" t="str">
        <f t="shared" si="31"/>
        <v xml:space="preserve"> </v>
      </c>
      <c r="R260" s="976"/>
      <c r="S260" s="976"/>
      <c r="T260" s="976"/>
      <c r="U260" s="977"/>
      <c r="V260" s="155">
        <f t="shared" si="32"/>
        <v>0</v>
      </c>
      <c r="W260" s="331">
        <f t="shared" si="33"/>
        <v>0</v>
      </c>
      <c r="X260" s="332">
        <f>IF(AND(K260&gt;0,'Custo Contábil'!$D$7&gt;0),ROUND(K260*('Custo Contábil'!$D$19/'Custo Contábil'!$D$7)*W260,2),0)</f>
        <v>0</v>
      </c>
      <c r="Y260" s="407">
        <f t="shared" si="34"/>
        <v>0</v>
      </c>
    </row>
    <row r="261" spans="2:25" ht="15" customHeight="1" outlineLevel="1" x14ac:dyDescent="0.3">
      <c r="B261" s="153">
        <v>254</v>
      </c>
      <c r="C261" s="974" t="str">
        <f>IF(ISBLANK('IlumCusto (ORÇ)'!C261)," ",'IlumCusto (ORÇ)'!C261)</f>
        <v xml:space="preserve"> </v>
      </c>
      <c r="D261" s="975"/>
      <c r="E261" s="975"/>
      <c r="F261" s="975"/>
      <c r="G261" s="975"/>
      <c r="H261" s="560">
        <f>'IlumCusto (ORÇ)'!H261</f>
        <v>0</v>
      </c>
      <c r="I261" s="561">
        <f>'IlumCusto (ORÇ)'!I261</f>
        <v>0</v>
      </c>
      <c r="J261" s="553">
        <f>'IlumCusto (ORÇ)'!J261</f>
        <v>0</v>
      </c>
      <c r="K261" s="330">
        <f t="shared" si="28"/>
        <v>0</v>
      </c>
      <c r="L261" s="330">
        <f t="shared" si="29"/>
        <v>0</v>
      </c>
      <c r="M261" s="329"/>
      <c r="N261" s="329"/>
      <c r="O261" s="397"/>
      <c r="P261" s="153">
        <f t="shared" si="30"/>
        <v>254</v>
      </c>
      <c r="Q261" s="976" t="str">
        <f t="shared" si="31"/>
        <v xml:space="preserve"> </v>
      </c>
      <c r="R261" s="976"/>
      <c r="S261" s="976"/>
      <c r="T261" s="976"/>
      <c r="U261" s="977"/>
      <c r="V261" s="155">
        <f t="shared" si="32"/>
        <v>0</v>
      </c>
      <c r="W261" s="331">
        <f t="shared" si="33"/>
        <v>0</v>
      </c>
      <c r="X261" s="332">
        <f>IF(AND(K261&gt;0,'Custo Contábil'!$D$7&gt;0),ROUND(K261*('Custo Contábil'!$D$19/'Custo Contábil'!$D$7)*W261,2),0)</f>
        <v>0</v>
      </c>
      <c r="Y261" s="407">
        <f t="shared" si="34"/>
        <v>0</v>
      </c>
    </row>
    <row r="262" spans="2:25" ht="15" customHeight="1" outlineLevel="1" x14ac:dyDescent="0.3">
      <c r="B262" s="153">
        <v>255</v>
      </c>
      <c r="C262" s="974" t="str">
        <f>IF(ISBLANK('IlumCusto (ORÇ)'!C262)," ",'IlumCusto (ORÇ)'!C262)</f>
        <v xml:space="preserve"> </v>
      </c>
      <c r="D262" s="975"/>
      <c r="E262" s="975"/>
      <c r="F262" s="975"/>
      <c r="G262" s="975"/>
      <c r="H262" s="560">
        <f>'IlumCusto (ORÇ)'!H262</f>
        <v>0</v>
      </c>
      <c r="I262" s="561">
        <f>'IlumCusto (ORÇ)'!I262</f>
        <v>0</v>
      </c>
      <c r="J262" s="553">
        <f>'IlumCusto (ORÇ)'!J262</f>
        <v>0</v>
      </c>
      <c r="K262" s="330">
        <f t="shared" si="28"/>
        <v>0</v>
      </c>
      <c r="L262" s="330">
        <f t="shared" si="29"/>
        <v>0</v>
      </c>
      <c r="M262" s="329"/>
      <c r="N262" s="329"/>
      <c r="O262" s="397"/>
      <c r="P262" s="153">
        <f t="shared" si="30"/>
        <v>255</v>
      </c>
      <c r="Q262" s="976" t="str">
        <f t="shared" si="31"/>
        <v xml:space="preserve"> </v>
      </c>
      <c r="R262" s="976"/>
      <c r="S262" s="976"/>
      <c r="T262" s="976"/>
      <c r="U262" s="977"/>
      <c r="V262" s="155">
        <f t="shared" si="32"/>
        <v>0</v>
      </c>
      <c r="W262" s="331">
        <f t="shared" si="33"/>
        <v>0</v>
      </c>
      <c r="X262" s="332">
        <f>IF(AND(K262&gt;0,'Custo Contábil'!$D$7&gt;0),ROUND(K262*('Custo Contábil'!$D$19/'Custo Contábil'!$D$7)*W262,2),0)</f>
        <v>0</v>
      </c>
      <c r="Y262" s="407">
        <f t="shared" si="34"/>
        <v>0</v>
      </c>
    </row>
    <row r="263" spans="2:25" ht="15" customHeight="1" outlineLevel="1" x14ac:dyDescent="0.3">
      <c r="B263" s="153">
        <v>256</v>
      </c>
      <c r="C263" s="974" t="str">
        <f>IF(ISBLANK('IlumCusto (ORÇ)'!C263)," ",'IlumCusto (ORÇ)'!C263)</f>
        <v xml:space="preserve"> </v>
      </c>
      <c r="D263" s="975"/>
      <c r="E263" s="975"/>
      <c r="F263" s="975"/>
      <c r="G263" s="975"/>
      <c r="H263" s="560">
        <f>'IlumCusto (ORÇ)'!H263</f>
        <v>0</v>
      </c>
      <c r="I263" s="561">
        <f>'IlumCusto (ORÇ)'!I263</f>
        <v>0</v>
      </c>
      <c r="J263" s="553">
        <f>'IlumCusto (ORÇ)'!J263</f>
        <v>0</v>
      </c>
      <c r="K263" s="330">
        <f t="shared" si="28"/>
        <v>0</v>
      </c>
      <c r="L263" s="330">
        <f t="shared" si="29"/>
        <v>0</v>
      </c>
      <c r="M263" s="329"/>
      <c r="N263" s="329"/>
      <c r="O263" s="397"/>
      <c r="P263" s="153">
        <f t="shared" si="30"/>
        <v>256</v>
      </c>
      <c r="Q263" s="976" t="str">
        <f t="shared" si="31"/>
        <v xml:space="preserve"> </v>
      </c>
      <c r="R263" s="976"/>
      <c r="S263" s="976"/>
      <c r="T263" s="976"/>
      <c r="U263" s="977"/>
      <c r="V263" s="155">
        <f t="shared" si="32"/>
        <v>0</v>
      </c>
      <c r="W263" s="331">
        <f t="shared" si="33"/>
        <v>0</v>
      </c>
      <c r="X263" s="332">
        <f>IF(AND(K263&gt;0,'Custo Contábil'!$D$7&gt;0),ROUND(K263*('Custo Contábil'!$D$19/'Custo Contábil'!$D$7)*W263,2),0)</f>
        <v>0</v>
      </c>
      <c r="Y263" s="407">
        <f t="shared" si="34"/>
        <v>0</v>
      </c>
    </row>
    <row r="264" spans="2:25" ht="15" customHeight="1" outlineLevel="1" x14ac:dyDescent="0.3">
      <c r="B264" s="153">
        <v>257</v>
      </c>
      <c r="C264" s="974" t="str">
        <f>IF(ISBLANK('IlumCusto (ORÇ)'!C264)," ",'IlumCusto (ORÇ)'!C264)</f>
        <v xml:space="preserve"> </v>
      </c>
      <c r="D264" s="975"/>
      <c r="E264" s="975"/>
      <c r="F264" s="975"/>
      <c r="G264" s="975"/>
      <c r="H264" s="560">
        <f>'IlumCusto (ORÇ)'!H264</f>
        <v>0</v>
      </c>
      <c r="I264" s="561">
        <f>'IlumCusto (ORÇ)'!I264</f>
        <v>0</v>
      </c>
      <c r="J264" s="553">
        <f>'IlumCusto (ORÇ)'!J264</f>
        <v>0</v>
      </c>
      <c r="K264" s="330">
        <f t="shared" si="28"/>
        <v>0</v>
      </c>
      <c r="L264" s="330">
        <f t="shared" si="29"/>
        <v>0</v>
      </c>
      <c r="M264" s="329"/>
      <c r="N264" s="329"/>
      <c r="O264" s="397"/>
      <c r="P264" s="153">
        <f t="shared" si="30"/>
        <v>257</v>
      </c>
      <c r="Q264" s="976" t="str">
        <f t="shared" si="31"/>
        <v xml:space="preserve"> </v>
      </c>
      <c r="R264" s="976"/>
      <c r="S264" s="976"/>
      <c r="T264" s="976"/>
      <c r="U264" s="977"/>
      <c r="V264" s="155">
        <f t="shared" si="32"/>
        <v>0</v>
      </c>
      <c r="W264" s="331">
        <f t="shared" si="33"/>
        <v>0</v>
      </c>
      <c r="X264" s="332">
        <f>IF(AND(K264&gt;0,'Custo Contábil'!$D$7&gt;0),ROUND(K264*('Custo Contábil'!$D$19/'Custo Contábil'!$D$7)*W264,2),0)</f>
        <v>0</v>
      </c>
      <c r="Y264" s="407">
        <f t="shared" si="34"/>
        <v>0</v>
      </c>
    </row>
    <row r="265" spans="2:25" ht="15" customHeight="1" outlineLevel="1" x14ac:dyDescent="0.3">
      <c r="B265" s="153">
        <v>258</v>
      </c>
      <c r="C265" s="974" t="str">
        <f>IF(ISBLANK('IlumCusto (ORÇ)'!C265)," ",'IlumCusto (ORÇ)'!C265)</f>
        <v xml:space="preserve"> </v>
      </c>
      <c r="D265" s="975"/>
      <c r="E265" s="975"/>
      <c r="F265" s="975"/>
      <c r="G265" s="975"/>
      <c r="H265" s="560">
        <f>'IlumCusto (ORÇ)'!H265</f>
        <v>0</v>
      </c>
      <c r="I265" s="561">
        <f>'IlumCusto (ORÇ)'!I265</f>
        <v>0</v>
      </c>
      <c r="J265" s="553">
        <f>'IlumCusto (ORÇ)'!J265</f>
        <v>0</v>
      </c>
      <c r="K265" s="330">
        <f t="shared" si="28"/>
        <v>0</v>
      </c>
      <c r="L265" s="330">
        <f t="shared" si="29"/>
        <v>0</v>
      </c>
      <c r="M265" s="329"/>
      <c r="N265" s="329"/>
      <c r="O265" s="397"/>
      <c r="P265" s="153">
        <f t="shared" si="30"/>
        <v>258</v>
      </c>
      <c r="Q265" s="976" t="str">
        <f t="shared" si="31"/>
        <v xml:space="preserve"> </v>
      </c>
      <c r="R265" s="976"/>
      <c r="S265" s="976"/>
      <c r="T265" s="976"/>
      <c r="U265" s="977"/>
      <c r="V265" s="155">
        <f t="shared" si="32"/>
        <v>0</v>
      </c>
      <c r="W265" s="331">
        <f t="shared" si="33"/>
        <v>0</v>
      </c>
      <c r="X265" s="332">
        <f>IF(AND(K265&gt;0,'Custo Contábil'!$D$7&gt;0),ROUND(K265*('Custo Contábil'!$D$19/'Custo Contábil'!$D$7)*W265,2),0)</f>
        <v>0</v>
      </c>
      <c r="Y265" s="407">
        <f t="shared" si="34"/>
        <v>0</v>
      </c>
    </row>
    <row r="266" spans="2:25" ht="15" customHeight="1" outlineLevel="1" x14ac:dyDescent="0.3">
      <c r="B266" s="153">
        <v>259</v>
      </c>
      <c r="C266" s="974" t="str">
        <f>IF(ISBLANK('IlumCusto (ORÇ)'!C266)," ",'IlumCusto (ORÇ)'!C266)</f>
        <v xml:space="preserve"> </v>
      </c>
      <c r="D266" s="975"/>
      <c r="E266" s="975"/>
      <c r="F266" s="975"/>
      <c r="G266" s="975"/>
      <c r="H266" s="560">
        <f>'IlumCusto (ORÇ)'!H266</f>
        <v>0</v>
      </c>
      <c r="I266" s="561">
        <f>'IlumCusto (ORÇ)'!I266</f>
        <v>0</v>
      </c>
      <c r="J266" s="553">
        <f>'IlumCusto (ORÇ)'!J266</f>
        <v>0</v>
      </c>
      <c r="K266" s="330">
        <f t="shared" si="28"/>
        <v>0</v>
      </c>
      <c r="L266" s="330">
        <f t="shared" si="29"/>
        <v>0</v>
      </c>
      <c r="M266" s="329"/>
      <c r="N266" s="329"/>
      <c r="O266" s="397"/>
      <c r="P266" s="153">
        <f t="shared" si="30"/>
        <v>259</v>
      </c>
      <c r="Q266" s="976" t="str">
        <f t="shared" si="31"/>
        <v xml:space="preserve"> </v>
      </c>
      <c r="R266" s="976"/>
      <c r="S266" s="976"/>
      <c r="T266" s="976"/>
      <c r="U266" s="977"/>
      <c r="V266" s="155">
        <f t="shared" si="32"/>
        <v>0</v>
      </c>
      <c r="W266" s="331">
        <f t="shared" si="33"/>
        <v>0</v>
      </c>
      <c r="X266" s="332">
        <f>IF(AND(K266&gt;0,'Custo Contábil'!$D$7&gt;0),ROUND(K266*('Custo Contábil'!$D$19/'Custo Contábil'!$D$7)*W266,2),0)</f>
        <v>0</v>
      </c>
      <c r="Y266" s="407">
        <f t="shared" si="34"/>
        <v>0</v>
      </c>
    </row>
    <row r="267" spans="2:25" ht="15" customHeight="1" outlineLevel="1" x14ac:dyDescent="0.3">
      <c r="B267" s="153">
        <v>260</v>
      </c>
      <c r="C267" s="974" t="str">
        <f>IF(ISBLANK('IlumCusto (ORÇ)'!C267)," ",'IlumCusto (ORÇ)'!C267)</f>
        <v xml:space="preserve"> </v>
      </c>
      <c r="D267" s="975"/>
      <c r="E267" s="975"/>
      <c r="F267" s="975"/>
      <c r="G267" s="975"/>
      <c r="H267" s="560">
        <f>'IlumCusto (ORÇ)'!H267</f>
        <v>0</v>
      </c>
      <c r="I267" s="561">
        <f>'IlumCusto (ORÇ)'!I267</f>
        <v>0</v>
      </c>
      <c r="J267" s="553">
        <f>'IlumCusto (ORÇ)'!J267</f>
        <v>0</v>
      </c>
      <c r="K267" s="330">
        <f t="shared" si="28"/>
        <v>0</v>
      </c>
      <c r="L267" s="330">
        <f t="shared" si="29"/>
        <v>0</v>
      </c>
      <c r="M267" s="329"/>
      <c r="N267" s="329"/>
      <c r="O267" s="397"/>
      <c r="P267" s="153">
        <f t="shared" si="30"/>
        <v>260</v>
      </c>
      <c r="Q267" s="976" t="str">
        <f t="shared" si="31"/>
        <v xml:space="preserve"> </v>
      </c>
      <c r="R267" s="976"/>
      <c r="S267" s="976"/>
      <c r="T267" s="976"/>
      <c r="U267" s="977"/>
      <c r="V267" s="155">
        <f t="shared" si="32"/>
        <v>0</v>
      </c>
      <c r="W267" s="331">
        <f t="shared" si="33"/>
        <v>0</v>
      </c>
      <c r="X267" s="332">
        <f>IF(AND(K267&gt;0,'Custo Contábil'!$D$7&gt;0),ROUND(K267*('Custo Contábil'!$D$19/'Custo Contábil'!$D$7)*W267,2),0)</f>
        <v>0</v>
      </c>
      <c r="Y267" s="407">
        <f t="shared" si="34"/>
        <v>0</v>
      </c>
    </row>
    <row r="268" spans="2:25" ht="15" customHeight="1" outlineLevel="1" x14ac:dyDescent="0.3">
      <c r="B268" s="153">
        <v>261</v>
      </c>
      <c r="C268" s="974" t="str">
        <f>IF(ISBLANK('IlumCusto (ORÇ)'!C268)," ",'IlumCusto (ORÇ)'!C268)</f>
        <v xml:space="preserve"> </v>
      </c>
      <c r="D268" s="975"/>
      <c r="E268" s="975"/>
      <c r="F268" s="975"/>
      <c r="G268" s="975"/>
      <c r="H268" s="560">
        <f>'IlumCusto (ORÇ)'!H268</f>
        <v>0</v>
      </c>
      <c r="I268" s="561">
        <f>'IlumCusto (ORÇ)'!I268</f>
        <v>0</v>
      </c>
      <c r="J268" s="553">
        <f>'IlumCusto (ORÇ)'!J268</f>
        <v>0</v>
      </c>
      <c r="K268" s="330">
        <f t="shared" si="28"/>
        <v>0</v>
      </c>
      <c r="L268" s="330">
        <f t="shared" si="29"/>
        <v>0</v>
      </c>
      <c r="M268" s="329"/>
      <c r="N268" s="329"/>
      <c r="O268" s="397"/>
      <c r="P268" s="153">
        <f t="shared" si="30"/>
        <v>261</v>
      </c>
      <c r="Q268" s="976" t="str">
        <f t="shared" si="31"/>
        <v xml:space="preserve"> </v>
      </c>
      <c r="R268" s="976"/>
      <c r="S268" s="976"/>
      <c r="T268" s="976"/>
      <c r="U268" s="977"/>
      <c r="V268" s="155">
        <f t="shared" si="32"/>
        <v>0</v>
      </c>
      <c r="W268" s="331">
        <f t="shared" si="33"/>
        <v>0</v>
      </c>
      <c r="X268" s="332">
        <f>IF(AND(K268&gt;0,'Custo Contábil'!$D$7&gt;0),ROUND(K268*('Custo Contábil'!$D$19/'Custo Contábil'!$D$7)*W268,2),0)</f>
        <v>0</v>
      </c>
      <c r="Y268" s="407">
        <f t="shared" si="34"/>
        <v>0</v>
      </c>
    </row>
    <row r="269" spans="2:25" ht="15" customHeight="1" outlineLevel="1" x14ac:dyDescent="0.3">
      <c r="B269" s="153">
        <v>262</v>
      </c>
      <c r="C269" s="974" t="str">
        <f>IF(ISBLANK('IlumCusto (ORÇ)'!C269)," ",'IlumCusto (ORÇ)'!C269)</f>
        <v xml:space="preserve"> </v>
      </c>
      <c r="D269" s="975"/>
      <c r="E269" s="975"/>
      <c r="F269" s="975"/>
      <c r="G269" s="975"/>
      <c r="H269" s="560">
        <f>'IlumCusto (ORÇ)'!H269</f>
        <v>0</v>
      </c>
      <c r="I269" s="561">
        <f>'IlumCusto (ORÇ)'!I269</f>
        <v>0</v>
      </c>
      <c r="J269" s="553">
        <f>'IlumCusto (ORÇ)'!J269</f>
        <v>0</v>
      </c>
      <c r="K269" s="330">
        <f t="shared" si="28"/>
        <v>0</v>
      </c>
      <c r="L269" s="330">
        <f t="shared" si="29"/>
        <v>0</v>
      </c>
      <c r="M269" s="329"/>
      <c r="N269" s="329"/>
      <c r="O269" s="397"/>
      <c r="P269" s="153">
        <f t="shared" si="30"/>
        <v>262</v>
      </c>
      <c r="Q269" s="976" t="str">
        <f t="shared" si="31"/>
        <v xml:space="preserve"> </v>
      </c>
      <c r="R269" s="976"/>
      <c r="S269" s="976"/>
      <c r="T269" s="976"/>
      <c r="U269" s="977"/>
      <c r="V269" s="155">
        <f t="shared" si="32"/>
        <v>0</v>
      </c>
      <c r="W269" s="331">
        <f t="shared" si="33"/>
        <v>0</v>
      </c>
      <c r="X269" s="332">
        <f>IF(AND(K269&gt;0,'Custo Contábil'!$D$7&gt;0),ROUND(K269*('Custo Contábil'!$D$19/'Custo Contábil'!$D$7)*W269,2),0)</f>
        <v>0</v>
      </c>
      <c r="Y269" s="407">
        <f t="shared" si="34"/>
        <v>0</v>
      </c>
    </row>
    <row r="270" spans="2:25" ht="15" customHeight="1" outlineLevel="1" x14ac:dyDescent="0.3">
      <c r="B270" s="153">
        <v>263</v>
      </c>
      <c r="C270" s="974" t="str">
        <f>IF(ISBLANK('IlumCusto (ORÇ)'!C270)," ",'IlumCusto (ORÇ)'!C270)</f>
        <v xml:space="preserve"> </v>
      </c>
      <c r="D270" s="975"/>
      <c r="E270" s="975"/>
      <c r="F270" s="975"/>
      <c r="G270" s="975"/>
      <c r="H270" s="560">
        <f>'IlumCusto (ORÇ)'!H270</f>
        <v>0</v>
      </c>
      <c r="I270" s="561">
        <f>'IlumCusto (ORÇ)'!I270</f>
        <v>0</v>
      </c>
      <c r="J270" s="553">
        <f>'IlumCusto (ORÇ)'!J270</f>
        <v>0</v>
      </c>
      <c r="K270" s="330">
        <f t="shared" si="28"/>
        <v>0</v>
      </c>
      <c r="L270" s="330">
        <f t="shared" si="29"/>
        <v>0</v>
      </c>
      <c r="M270" s="329"/>
      <c r="N270" s="329"/>
      <c r="O270" s="397"/>
      <c r="P270" s="153">
        <f t="shared" si="30"/>
        <v>263</v>
      </c>
      <c r="Q270" s="976" t="str">
        <f t="shared" si="31"/>
        <v xml:space="preserve"> </v>
      </c>
      <c r="R270" s="976"/>
      <c r="S270" s="976"/>
      <c r="T270" s="976"/>
      <c r="U270" s="977"/>
      <c r="V270" s="155">
        <f t="shared" si="32"/>
        <v>0</v>
      </c>
      <c r="W270" s="331">
        <f t="shared" si="33"/>
        <v>0</v>
      </c>
      <c r="X270" s="332">
        <f>IF(AND(K270&gt;0,'Custo Contábil'!$D$7&gt;0),ROUND(K270*('Custo Contábil'!$D$19/'Custo Contábil'!$D$7)*W270,2),0)</f>
        <v>0</v>
      </c>
      <c r="Y270" s="407">
        <f t="shared" si="34"/>
        <v>0</v>
      </c>
    </row>
    <row r="271" spans="2:25" ht="15" customHeight="1" outlineLevel="1" x14ac:dyDescent="0.3">
      <c r="B271" s="153">
        <v>264</v>
      </c>
      <c r="C271" s="974" t="str">
        <f>IF(ISBLANK('IlumCusto (ORÇ)'!C271)," ",'IlumCusto (ORÇ)'!C271)</f>
        <v xml:space="preserve"> </v>
      </c>
      <c r="D271" s="975"/>
      <c r="E271" s="975"/>
      <c r="F271" s="975"/>
      <c r="G271" s="975"/>
      <c r="H271" s="560">
        <f>'IlumCusto (ORÇ)'!H271</f>
        <v>0</v>
      </c>
      <c r="I271" s="561">
        <f>'IlumCusto (ORÇ)'!I271</f>
        <v>0</v>
      </c>
      <c r="J271" s="553">
        <f>'IlumCusto (ORÇ)'!J271</f>
        <v>0</v>
      </c>
      <c r="K271" s="330">
        <f t="shared" si="28"/>
        <v>0</v>
      </c>
      <c r="L271" s="330">
        <f t="shared" si="29"/>
        <v>0</v>
      </c>
      <c r="M271" s="329"/>
      <c r="N271" s="329"/>
      <c r="O271" s="397"/>
      <c r="P271" s="153">
        <f t="shared" si="30"/>
        <v>264</v>
      </c>
      <c r="Q271" s="976" t="str">
        <f t="shared" si="31"/>
        <v xml:space="preserve"> </v>
      </c>
      <c r="R271" s="976"/>
      <c r="S271" s="976"/>
      <c r="T271" s="976"/>
      <c r="U271" s="977"/>
      <c r="V271" s="155">
        <f t="shared" si="32"/>
        <v>0</v>
      </c>
      <c r="W271" s="331">
        <f t="shared" si="33"/>
        <v>0</v>
      </c>
      <c r="X271" s="332">
        <f>IF(AND(K271&gt;0,'Custo Contábil'!$D$7&gt;0),ROUND(K271*('Custo Contábil'!$D$19/'Custo Contábil'!$D$7)*W271,2),0)</f>
        <v>0</v>
      </c>
      <c r="Y271" s="407">
        <f t="shared" si="34"/>
        <v>0</v>
      </c>
    </row>
    <row r="272" spans="2:25" ht="15" customHeight="1" outlineLevel="1" x14ac:dyDescent="0.3">
      <c r="B272" s="153">
        <v>265</v>
      </c>
      <c r="C272" s="974" t="str">
        <f>IF(ISBLANK('IlumCusto (ORÇ)'!C272)," ",'IlumCusto (ORÇ)'!C272)</f>
        <v xml:space="preserve"> </v>
      </c>
      <c r="D272" s="975"/>
      <c r="E272" s="975"/>
      <c r="F272" s="975"/>
      <c r="G272" s="975"/>
      <c r="H272" s="560">
        <f>'IlumCusto (ORÇ)'!H272</f>
        <v>0</v>
      </c>
      <c r="I272" s="561">
        <f>'IlumCusto (ORÇ)'!I272</f>
        <v>0</v>
      </c>
      <c r="J272" s="553">
        <f>'IlumCusto (ORÇ)'!J272</f>
        <v>0</v>
      </c>
      <c r="K272" s="330">
        <f t="shared" si="28"/>
        <v>0</v>
      </c>
      <c r="L272" s="330">
        <f t="shared" si="29"/>
        <v>0</v>
      </c>
      <c r="M272" s="329"/>
      <c r="N272" s="329"/>
      <c r="O272" s="397"/>
      <c r="P272" s="153">
        <f t="shared" si="30"/>
        <v>265</v>
      </c>
      <c r="Q272" s="976" t="str">
        <f t="shared" si="31"/>
        <v xml:space="preserve"> </v>
      </c>
      <c r="R272" s="976"/>
      <c r="S272" s="976"/>
      <c r="T272" s="976"/>
      <c r="U272" s="977"/>
      <c r="V272" s="155">
        <f t="shared" si="32"/>
        <v>0</v>
      </c>
      <c r="W272" s="331">
        <f t="shared" si="33"/>
        <v>0</v>
      </c>
      <c r="X272" s="332">
        <f>IF(AND(K272&gt;0,'Custo Contábil'!$D$7&gt;0),ROUND(K272*('Custo Contábil'!$D$19/'Custo Contábil'!$D$7)*W272,2),0)</f>
        <v>0</v>
      </c>
      <c r="Y272" s="407">
        <f t="shared" si="34"/>
        <v>0</v>
      </c>
    </row>
    <row r="273" spans="2:25" ht="15" customHeight="1" outlineLevel="1" x14ac:dyDescent="0.3">
      <c r="B273" s="153">
        <v>266</v>
      </c>
      <c r="C273" s="974" t="str">
        <f>IF(ISBLANK('IlumCusto (ORÇ)'!C273)," ",'IlumCusto (ORÇ)'!C273)</f>
        <v xml:space="preserve"> </v>
      </c>
      <c r="D273" s="975"/>
      <c r="E273" s="975"/>
      <c r="F273" s="975"/>
      <c r="G273" s="975"/>
      <c r="H273" s="560">
        <f>'IlumCusto (ORÇ)'!H273</f>
        <v>0</v>
      </c>
      <c r="I273" s="561">
        <f>'IlumCusto (ORÇ)'!I273</f>
        <v>0</v>
      </c>
      <c r="J273" s="553">
        <f>'IlumCusto (ORÇ)'!J273</f>
        <v>0</v>
      </c>
      <c r="K273" s="330">
        <f t="shared" si="28"/>
        <v>0</v>
      </c>
      <c r="L273" s="330">
        <f t="shared" si="29"/>
        <v>0</v>
      </c>
      <c r="M273" s="329"/>
      <c r="N273" s="329"/>
      <c r="O273" s="397"/>
      <c r="P273" s="153">
        <f t="shared" si="30"/>
        <v>266</v>
      </c>
      <c r="Q273" s="976" t="str">
        <f t="shared" si="31"/>
        <v xml:space="preserve"> </v>
      </c>
      <c r="R273" s="976"/>
      <c r="S273" s="976"/>
      <c r="T273" s="976"/>
      <c r="U273" s="977"/>
      <c r="V273" s="155">
        <f t="shared" si="32"/>
        <v>0</v>
      </c>
      <c r="W273" s="331">
        <f t="shared" si="33"/>
        <v>0</v>
      </c>
      <c r="X273" s="332">
        <f>IF(AND(K273&gt;0,'Custo Contábil'!$D$7&gt;0),ROUND(K273*('Custo Contábil'!$D$19/'Custo Contábil'!$D$7)*W273,2),0)</f>
        <v>0</v>
      </c>
      <c r="Y273" s="407">
        <f t="shared" si="34"/>
        <v>0</v>
      </c>
    </row>
    <row r="274" spans="2:25" ht="15" customHeight="1" outlineLevel="1" x14ac:dyDescent="0.3">
      <c r="B274" s="153">
        <v>267</v>
      </c>
      <c r="C274" s="974" t="str">
        <f>IF(ISBLANK('IlumCusto (ORÇ)'!C274)," ",'IlumCusto (ORÇ)'!C274)</f>
        <v xml:space="preserve"> </v>
      </c>
      <c r="D274" s="975"/>
      <c r="E274" s="975"/>
      <c r="F274" s="975"/>
      <c r="G274" s="975"/>
      <c r="H274" s="560">
        <f>'IlumCusto (ORÇ)'!H274</f>
        <v>0</v>
      </c>
      <c r="I274" s="561">
        <f>'IlumCusto (ORÇ)'!I274</f>
        <v>0</v>
      </c>
      <c r="J274" s="553">
        <f>'IlumCusto (ORÇ)'!J274</f>
        <v>0</v>
      </c>
      <c r="K274" s="330">
        <f t="shared" si="28"/>
        <v>0</v>
      </c>
      <c r="L274" s="330">
        <f t="shared" si="29"/>
        <v>0</v>
      </c>
      <c r="M274" s="329"/>
      <c r="N274" s="329"/>
      <c r="O274" s="397"/>
      <c r="P274" s="153">
        <f t="shared" si="30"/>
        <v>267</v>
      </c>
      <c r="Q274" s="976" t="str">
        <f t="shared" si="31"/>
        <v xml:space="preserve"> </v>
      </c>
      <c r="R274" s="976"/>
      <c r="S274" s="976"/>
      <c r="T274" s="976"/>
      <c r="U274" s="977"/>
      <c r="V274" s="155">
        <f t="shared" si="32"/>
        <v>0</v>
      </c>
      <c r="W274" s="331">
        <f t="shared" si="33"/>
        <v>0</v>
      </c>
      <c r="X274" s="332">
        <f>IF(AND(K274&gt;0,'Custo Contábil'!$D$7&gt;0),ROUND(K274*('Custo Contábil'!$D$19/'Custo Contábil'!$D$7)*W274,2),0)</f>
        <v>0</v>
      </c>
      <c r="Y274" s="407">
        <f t="shared" si="34"/>
        <v>0</v>
      </c>
    </row>
    <row r="275" spans="2:25" ht="15" customHeight="1" outlineLevel="1" x14ac:dyDescent="0.3">
      <c r="B275" s="153">
        <v>268</v>
      </c>
      <c r="C275" s="974" t="str">
        <f>IF(ISBLANK('IlumCusto (ORÇ)'!C275)," ",'IlumCusto (ORÇ)'!C275)</f>
        <v xml:space="preserve"> </v>
      </c>
      <c r="D275" s="975"/>
      <c r="E275" s="975"/>
      <c r="F275" s="975"/>
      <c r="G275" s="975"/>
      <c r="H275" s="560">
        <f>'IlumCusto (ORÇ)'!H275</f>
        <v>0</v>
      </c>
      <c r="I275" s="561">
        <f>'IlumCusto (ORÇ)'!I275</f>
        <v>0</v>
      </c>
      <c r="J275" s="553">
        <f>'IlumCusto (ORÇ)'!J275</f>
        <v>0</v>
      </c>
      <c r="K275" s="330">
        <f t="shared" si="28"/>
        <v>0</v>
      </c>
      <c r="L275" s="330">
        <f t="shared" si="29"/>
        <v>0</v>
      </c>
      <c r="M275" s="329"/>
      <c r="N275" s="329"/>
      <c r="O275" s="397"/>
      <c r="P275" s="153">
        <f t="shared" si="30"/>
        <v>268</v>
      </c>
      <c r="Q275" s="976" t="str">
        <f t="shared" si="31"/>
        <v xml:space="preserve"> </v>
      </c>
      <c r="R275" s="976"/>
      <c r="S275" s="976"/>
      <c r="T275" s="976"/>
      <c r="U275" s="977"/>
      <c r="V275" s="155">
        <f t="shared" si="32"/>
        <v>0</v>
      </c>
      <c r="W275" s="331">
        <f t="shared" si="33"/>
        <v>0</v>
      </c>
      <c r="X275" s="332">
        <f>IF(AND(K275&gt;0,'Custo Contábil'!$D$7&gt;0),ROUND(K275*('Custo Contábil'!$D$19/'Custo Contábil'!$D$7)*W275,2),0)</f>
        <v>0</v>
      </c>
      <c r="Y275" s="407">
        <f t="shared" si="34"/>
        <v>0</v>
      </c>
    </row>
    <row r="276" spans="2:25" ht="15" customHeight="1" outlineLevel="1" x14ac:dyDescent="0.3">
      <c r="B276" s="153">
        <v>269</v>
      </c>
      <c r="C276" s="974" t="str">
        <f>IF(ISBLANK('IlumCusto (ORÇ)'!C276)," ",'IlumCusto (ORÇ)'!C276)</f>
        <v xml:space="preserve"> </v>
      </c>
      <c r="D276" s="975"/>
      <c r="E276" s="975"/>
      <c r="F276" s="975"/>
      <c r="G276" s="975"/>
      <c r="H276" s="560">
        <f>'IlumCusto (ORÇ)'!H276</f>
        <v>0</v>
      </c>
      <c r="I276" s="561">
        <f>'IlumCusto (ORÇ)'!I276</f>
        <v>0</v>
      </c>
      <c r="J276" s="553">
        <f>'IlumCusto (ORÇ)'!J276</f>
        <v>0</v>
      </c>
      <c r="K276" s="330">
        <f t="shared" si="28"/>
        <v>0</v>
      </c>
      <c r="L276" s="330">
        <f t="shared" si="29"/>
        <v>0</v>
      </c>
      <c r="M276" s="329"/>
      <c r="N276" s="329"/>
      <c r="O276" s="397"/>
      <c r="P276" s="153">
        <f t="shared" si="30"/>
        <v>269</v>
      </c>
      <c r="Q276" s="976" t="str">
        <f t="shared" si="31"/>
        <v xml:space="preserve"> </v>
      </c>
      <c r="R276" s="976"/>
      <c r="S276" s="976"/>
      <c r="T276" s="976"/>
      <c r="U276" s="977"/>
      <c r="V276" s="155">
        <f t="shared" si="32"/>
        <v>0</v>
      </c>
      <c r="W276" s="331">
        <f t="shared" si="33"/>
        <v>0</v>
      </c>
      <c r="X276" s="332">
        <f>IF(AND(K276&gt;0,'Custo Contábil'!$D$7&gt;0),ROUND(K276*('Custo Contábil'!$D$19/'Custo Contábil'!$D$7)*W276,2),0)</f>
        <v>0</v>
      </c>
      <c r="Y276" s="407">
        <f t="shared" si="34"/>
        <v>0</v>
      </c>
    </row>
    <row r="277" spans="2:25" ht="15" customHeight="1" outlineLevel="1" x14ac:dyDescent="0.3">
      <c r="B277" s="153">
        <v>270</v>
      </c>
      <c r="C277" s="974" t="str">
        <f>IF(ISBLANK('IlumCusto (ORÇ)'!C277)," ",'IlumCusto (ORÇ)'!C277)</f>
        <v xml:space="preserve"> </v>
      </c>
      <c r="D277" s="975"/>
      <c r="E277" s="975"/>
      <c r="F277" s="975"/>
      <c r="G277" s="975"/>
      <c r="H277" s="560">
        <f>'IlumCusto (ORÇ)'!H277</f>
        <v>0</v>
      </c>
      <c r="I277" s="561">
        <f>'IlumCusto (ORÇ)'!I277</f>
        <v>0</v>
      </c>
      <c r="J277" s="553">
        <f>'IlumCusto (ORÇ)'!J277</f>
        <v>0</v>
      </c>
      <c r="K277" s="330">
        <f t="shared" si="28"/>
        <v>0</v>
      </c>
      <c r="L277" s="330">
        <f t="shared" si="29"/>
        <v>0</v>
      </c>
      <c r="M277" s="329"/>
      <c r="N277" s="329"/>
      <c r="O277" s="397"/>
      <c r="P277" s="153">
        <f t="shared" si="30"/>
        <v>270</v>
      </c>
      <c r="Q277" s="976" t="str">
        <f t="shared" si="31"/>
        <v xml:space="preserve"> </v>
      </c>
      <c r="R277" s="976"/>
      <c r="S277" s="976"/>
      <c r="T277" s="976"/>
      <c r="U277" s="977"/>
      <c r="V277" s="155">
        <f t="shared" si="32"/>
        <v>0</v>
      </c>
      <c r="W277" s="331">
        <f t="shared" si="33"/>
        <v>0</v>
      </c>
      <c r="X277" s="332">
        <f>IF(AND(K277&gt;0,'Custo Contábil'!$D$7&gt;0),ROUND(K277*('Custo Contábil'!$D$19/'Custo Contábil'!$D$7)*W277,2),0)</f>
        <v>0</v>
      </c>
      <c r="Y277" s="407">
        <f t="shared" si="34"/>
        <v>0</v>
      </c>
    </row>
    <row r="278" spans="2:25" ht="15" customHeight="1" outlineLevel="1" x14ac:dyDescent="0.3">
      <c r="B278" s="153">
        <v>271</v>
      </c>
      <c r="C278" s="974" t="str">
        <f>IF(ISBLANK('IlumCusto (ORÇ)'!C278)," ",'IlumCusto (ORÇ)'!C278)</f>
        <v xml:space="preserve"> </v>
      </c>
      <c r="D278" s="975"/>
      <c r="E278" s="975"/>
      <c r="F278" s="975"/>
      <c r="G278" s="975"/>
      <c r="H278" s="560">
        <f>'IlumCusto (ORÇ)'!H278</f>
        <v>0</v>
      </c>
      <c r="I278" s="561">
        <f>'IlumCusto (ORÇ)'!I278</f>
        <v>0</v>
      </c>
      <c r="J278" s="553">
        <f>'IlumCusto (ORÇ)'!J278</f>
        <v>0</v>
      </c>
      <c r="K278" s="330">
        <f t="shared" si="28"/>
        <v>0</v>
      </c>
      <c r="L278" s="330">
        <f t="shared" si="29"/>
        <v>0</v>
      </c>
      <c r="M278" s="329"/>
      <c r="N278" s="329"/>
      <c r="O278" s="397"/>
      <c r="P278" s="153">
        <f t="shared" si="30"/>
        <v>271</v>
      </c>
      <c r="Q278" s="976" t="str">
        <f t="shared" si="31"/>
        <v xml:space="preserve"> </v>
      </c>
      <c r="R278" s="976"/>
      <c r="S278" s="976"/>
      <c r="T278" s="976"/>
      <c r="U278" s="977"/>
      <c r="V278" s="155">
        <f t="shared" si="32"/>
        <v>0</v>
      </c>
      <c r="W278" s="331">
        <f t="shared" si="33"/>
        <v>0</v>
      </c>
      <c r="X278" s="332">
        <f>IF(AND(K278&gt;0,'Custo Contábil'!$D$7&gt;0),ROUND(K278*('Custo Contábil'!$D$19/'Custo Contábil'!$D$7)*W278,2),0)</f>
        <v>0</v>
      </c>
      <c r="Y278" s="407">
        <f t="shared" si="34"/>
        <v>0</v>
      </c>
    </row>
    <row r="279" spans="2:25" ht="15" customHeight="1" outlineLevel="1" x14ac:dyDescent="0.3">
      <c r="B279" s="153">
        <v>272</v>
      </c>
      <c r="C279" s="974" t="str">
        <f>IF(ISBLANK('IlumCusto (ORÇ)'!C279)," ",'IlumCusto (ORÇ)'!C279)</f>
        <v xml:space="preserve"> </v>
      </c>
      <c r="D279" s="975"/>
      <c r="E279" s="975"/>
      <c r="F279" s="975"/>
      <c r="G279" s="975"/>
      <c r="H279" s="560">
        <f>'IlumCusto (ORÇ)'!H279</f>
        <v>0</v>
      </c>
      <c r="I279" s="561">
        <f>'IlumCusto (ORÇ)'!I279</f>
        <v>0</v>
      </c>
      <c r="J279" s="553">
        <f>'IlumCusto (ORÇ)'!J279</f>
        <v>0</v>
      </c>
      <c r="K279" s="330">
        <f t="shared" si="28"/>
        <v>0</v>
      </c>
      <c r="L279" s="330">
        <f t="shared" si="29"/>
        <v>0</v>
      </c>
      <c r="M279" s="329"/>
      <c r="N279" s="329"/>
      <c r="O279" s="397"/>
      <c r="P279" s="153">
        <f t="shared" si="30"/>
        <v>272</v>
      </c>
      <c r="Q279" s="976" t="str">
        <f t="shared" si="31"/>
        <v xml:space="preserve"> </v>
      </c>
      <c r="R279" s="976"/>
      <c r="S279" s="976"/>
      <c r="T279" s="976"/>
      <c r="U279" s="977"/>
      <c r="V279" s="155">
        <f t="shared" si="32"/>
        <v>0</v>
      </c>
      <c r="W279" s="331">
        <f t="shared" si="33"/>
        <v>0</v>
      </c>
      <c r="X279" s="332">
        <f>IF(AND(K279&gt;0,'Custo Contábil'!$D$7&gt;0),ROUND(K279*('Custo Contábil'!$D$19/'Custo Contábil'!$D$7)*W279,2),0)</f>
        <v>0</v>
      </c>
      <c r="Y279" s="407">
        <f t="shared" si="34"/>
        <v>0</v>
      </c>
    </row>
    <row r="280" spans="2:25" ht="15" customHeight="1" outlineLevel="1" x14ac:dyDescent="0.3">
      <c r="B280" s="153">
        <v>273</v>
      </c>
      <c r="C280" s="974" t="str">
        <f>IF(ISBLANK('IlumCusto (ORÇ)'!C280)," ",'IlumCusto (ORÇ)'!C280)</f>
        <v xml:space="preserve"> </v>
      </c>
      <c r="D280" s="975"/>
      <c r="E280" s="975"/>
      <c r="F280" s="975"/>
      <c r="G280" s="975"/>
      <c r="H280" s="560">
        <f>'IlumCusto (ORÇ)'!H280</f>
        <v>0</v>
      </c>
      <c r="I280" s="561">
        <f>'IlumCusto (ORÇ)'!I280</f>
        <v>0</v>
      </c>
      <c r="J280" s="553">
        <f>'IlumCusto (ORÇ)'!J280</f>
        <v>0</v>
      </c>
      <c r="K280" s="330">
        <f t="shared" si="28"/>
        <v>0</v>
      </c>
      <c r="L280" s="330">
        <f t="shared" si="29"/>
        <v>0</v>
      </c>
      <c r="M280" s="329"/>
      <c r="N280" s="329"/>
      <c r="O280" s="397"/>
      <c r="P280" s="153">
        <f t="shared" si="30"/>
        <v>273</v>
      </c>
      <c r="Q280" s="976" t="str">
        <f t="shared" si="31"/>
        <v xml:space="preserve"> </v>
      </c>
      <c r="R280" s="976"/>
      <c r="S280" s="976"/>
      <c r="T280" s="976"/>
      <c r="U280" s="977"/>
      <c r="V280" s="155">
        <f t="shared" si="32"/>
        <v>0</v>
      </c>
      <c r="W280" s="331">
        <f t="shared" si="33"/>
        <v>0</v>
      </c>
      <c r="X280" s="332">
        <f>IF(AND(K280&gt;0,'Custo Contábil'!$D$7&gt;0),ROUND(K280*('Custo Contábil'!$D$19/'Custo Contábil'!$D$7)*W280,2),0)</f>
        <v>0</v>
      </c>
      <c r="Y280" s="407">
        <f t="shared" si="34"/>
        <v>0</v>
      </c>
    </row>
    <row r="281" spans="2:25" ht="15" customHeight="1" outlineLevel="1" x14ac:dyDescent="0.3">
      <c r="B281" s="153">
        <v>274</v>
      </c>
      <c r="C281" s="974" t="str">
        <f>IF(ISBLANK('IlumCusto (ORÇ)'!C281)," ",'IlumCusto (ORÇ)'!C281)</f>
        <v xml:space="preserve"> </v>
      </c>
      <c r="D281" s="975"/>
      <c r="E281" s="975"/>
      <c r="F281" s="975"/>
      <c r="G281" s="975"/>
      <c r="H281" s="560">
        <f>'IlumCusto (ORÇ)'!H281</f>
        <v>0</v>
      </c>
      <c r="I281" s="561">
        <f>'IlumCusto (ORÇ)'!I281</f>
        <v>0</v>
      </c>
      <c r="J281" s="553">
        <f>'IlumCusto (ORÇ)'!J281</f>
        <v>0</v>
      </c>
      <c r="K281" s="330">
        <f t="shared" si="28"/>
        <v>0</v>
      </c>
      <c r="L281" s="330">
        <f t="shared" si="29"/>
        <v>0</v>
      </c>
      <c r="M281" s="329"/>
      <c r="N281" s="329"/>
      <c r="O281" s="397"/>
      <c r="P281" s="153">
        <f t="shared" si="30"/>
        <v>274</v>
      </c>
      <c r="Q281" s="976" t="str">
        <f t="shared" si="31"/>
        <v xml:space="preserve"> </v>
      </c>
      <c r="R281" s="976"/>
      <c r="S281" s="976"/>
      <c r="T281" s="976"/>
      <c r="U281" s="977"/>
      <c r="V281" s="155">
        <f t="shared" si="32"/>
        <v>0</v>
      </c>
      <c r="W281" s="331">
        <f t="shared" si="33"/>
        <v>0</v>
      </c>
      <c r="X281" s="332">
        <f>IF(AND(K281&gt;0,'Custo Contábil'!$D$7&gt;0),ROUND(K281*('Custo Contábil'!$D$19/'Custo Contábil'!$D$7)*W281,2),0)</f>
        <v>0</v>
      </c>
      <c r="Y281" s="407">
        <f t="shared" si="34"/>
        <v>0</v>
      </c>
    </row>
    <row r="282" spans="2:25" ht="15" customHeight="1" outlineLevel="1" x14ac:dyDescent="0.3">
      <c r="B282" s="153">
        <v>275</v>
      </c>
      <c r="C282" s="974" t="str">
        <f>IF(ISBLANK('IlumCusto (ORÇ)'!C282)," ",'IlumCusto (ORÇ)'!C282)</f>
        <v xml:space="preserve"> </v>
      </c>
      <c r="D282" s="975"/>
      <c r="E282" s="975"/>
      <c r="F282" s="975"/>
      <c r="G282" s="975"/>
      <c r="H282" s="560">
        <f>'IlumCusto (ORÇ)'!H282</f>
        <v>0</v>
      </c>
      <c r="I282" s="561">
        <f>'IlumCusto (ORÇ)'!I282</f>
        <v>0</v>
      </c>
      <c r="J282" s="553">
        <f>'IlumCusto (ORÇ)'!J282</f>
        <v>0</v>
      </c>
      <c r="K282" s="330">
        <f t="shared" si="28"/>
        <v>0</v>
      </c>
      <c r="L282" s="330">
        <f t="shared" si="29"/>
        <v>0</v>
      </c>
      <c r="M282" s="329"/>
      <c r="N282" s="329"/>
      <c r="O282" s="397"/>
      <c r="P282" s="153">
        <f t="shared" si="30"/>
        <v>275</v>
      </c>
      <c r="Q282" s="976" t="str">
        <f t="shared" si="31"/>
        <v xml:space="preserve"> </v>
      </c>
      <c r="R282" s="976"/>
      <c r="S282" s="976"/>
      <c r="T282" s="976"/>
      <c r="U282" s="977"/>
      <c r="V282" s="155">
        <f t="shared" si="32"/>
        <v>0</v>
      </c>
      <c r="W282" s="331">
        <f t="shared" si="33"/>
        <v>0</v>
      </c>
      <c r="X282" s="332">
        <f>IF(AND(K282&gt;0,'Custo Contábil'!$D$7&gt;0),ROUND(K282*('Custo Contábil'!$D$19/'Custo Contábil'!$D$7)*W282,2),0)</f>
        <v>0</v>
      </c>
      <c r="Y282" s="407">
        <f t="shared" si="34"/>
        <v>0</v>
      </c>
    </row>
    <row r="283" spans="2:25" ht="15" customHeight="1" outlineLevel="1" x14ac:dyDescent="0.3">
      <c r="B283" s="153">
        <v>276</v>
      </c>
      <c r="C283" s="974" t="str">
        <f>IF(ISBLANK('IlumCusto (ORÇ)'!C283)," ",'IlumCusto (ORÇ)'!C283)</f>
        <v xml:space="preserve"> </v>
      </c>
      <c r="D283" s="975"/>
      <c r="E283" s="975"/>
      <c r="F283" s="975"/>
      <c r="G283" s="975"/>
      <c r="H283" s="560">
        <f>'IlumCusto (ORÇ)'!H283</f>
        <v>0</v>
      </c>
      <c r="I283" s="561">
        <f>'IlumCusto (ORÇ)'!I283</f>
        <v>0</v>
      </c>
      <c r="J283" s="553">
        <f>'IlumCusto (ORÇ)'!J283</f>
        <v>0</v>
      </c>
      <c r="K283" s="330">
        <f t="shared" si="28"/>
        <v>0</v>
      </c>
      <c r="L283" s="330">
        <f t="shared" si="29"/>
        <v>0</v>
      </c>
      <c r="M283" s="329"/>
      <c r="N283" s="329"/>
      <c r="O283" s="397"/>
      <c r="P283" s="153">
        <f t="shared" si="30"/>
        <v>276</v>
      </c>
      <c r="Q283" s="976" t="str">
        <f t="shared" si="31"/>
        <v xml:space="preserve"> </v>
      </c>
      <c r="R283" s="976"/>
      <c r="S283" s="976"/>
      <c r="T283" s="976"/>
      <c r="U283" s="977"/>
      <c r="V283" s="155">
        <f t="shared" si="32"/>
        <v>0</v>
      </c>
      <c r="W283" s="331">
        <f t="shared" si="33"/>
        <v>0</v>
      </c>
      <c r="X283" s="332">
        <f>IF(AND(K283&gt;0,'Custo Contábil'!$D$7&gt;0),ROUND(K283*('Custo Contábil'!$D$19/'Custo Contábil'!$D$7)*W283,2),0)</f>
        <v>0</v>
      </c>
      <c r="Y283" s="407">
        <f t="shared" si="34"/>
        <v>0</v>
      </c>
    </row>
    <row r="284" spans="2:25" ht="15" customHeight="1" outlineLevel="1" x14ac:dyDescent="0.3">
      <c r="B284" s="153">
        <v>277</v>
      </c>
      <c r="C284" s="974" t="str">
        <f>IF(ISBLANK('IlumCusto (ORÇ)'!C284)," ",'IlumCusto (ORÇ)'!C284)</f>
        <v xml:space="preserve"> </v>
      </c>
      <c r="D284" s="975"/>
      <c r="E284" s="975"/>
      <c r="F284" s="975"/>
      <c r="G284" s="975"/>
      <c r="H284" s="560">
        <f>'IlumCusto (ORÇ)'!H284</f>
        <v>0</v>
      </c>
      <c r="I284" s="561">
        <f>'IlumCusto (ORÇ)'!I284</f>
        <v>0</v>
      </c>
      <c r="J284" s="553">
        <f>'IlumCusto (ORÇ)'!J284</f>
        <v>0</v>
      </c>
      <c r="K284" s="330">
        <f t="shared" si="28"/>
        <v>0</v>
      </c>
      <c r="L284" s="330">
        <f t="shared" si="29"/>
        <v>0</v>
      </c>
      <c r="M284" s="329"/>
      <c r="N284" s="329"/>
      <c r="O284" s="397"/>
      <c r="P284" s="153">
        <f t="shared" si="30"/>
        <v>277</v>
      </c>
      <c r="Q284" s="976" t="str">
        <f t="shared" si="31"/>
        <v xml:space="preserve"> </v>
      </c>
      <c r="R284" s="976"/>
      <c r="S284" s="976"/>
      <c r="T284" s="976"/>
      <c r="U284" s="977"/>
      <c r="V284" s="155">
        <f t="shared" si="32"/>
        <v>0</v>
      </c>
      <c r="W284" s="331">
        <f t="shared" si="33"/>
        <v>0</v>
      </c>
      <c r="X284" s="332">
        <f>IF(AND(K284&gt;0,'Custo Contábil'!$D$7&gt;0),ROUND(K284*('Custo Contábil'!$D$19/'Custo Contábil'!$D$7)*W284,2),0)</f>
        <v>0</v>
      </c>
      <c r="Y284" s="407">
        <f t="shared" si="34"/>
        <v>0</v>
      </c>
    </row>
    <row r="285" spans="2:25" ht="15" customHeight="1" outlineLevel="1" x14ac:dyDescent="0.3">
      <c r="B285" s="153">
        <v>278</v>
      </c>
      <c r="C285" s="974" t="str">
        <f>IF(ISBLANK('IlumCusto (ORÇ)'!C285)," ",'IlumCusto (ORÇ)'!C285)</f>
        <v xml:space="preserve"> </v>
      </c>
      <c r="D285" s="975"/>
      <c r="E285" s="975"/>
      <c r="F285" s="975"/>
      <c r="G285" s="975"/>
      <c r="H285" s="560">
        <f>'IlumCusto (ORÇ)'!H285</f>
        <v>0</v>
      </c>
      <c r="I285" s="561">
        <f>'IlumCusto (ORÇ)'!I285</f>
        <v>0</v>
      </c>
      <c r="J285" s="553">
        <f>'IlumCusto (ORÇ)'!J285</f>
        <v>0</v>
      </c>
      <c r="K285" s="330">
        <f t="shared" si="28"/>
        <v>0</v>
      </c>
      <c r="L285" s="330">
        <f t="shared" si="29"/>
        <v>0</v>
      </c>
      <c r="M285" s="329"/>
      <c r="N285" s="329"/>
      <c r="O285" s="397"/>
      <c r="P285" s="153">
        <f t="shared" si="30"/>
        <v>278</v>
      </c>
      <c r="Q285" s="976" t="str">
        <f t="shared" si="31"/>
        <v xml:space="preserve"> </v>
      </c>
      <c r="R285" s="976"/>
      <c r="S285" s="976"/>
      <c r="T285" s="976"/>
      <c r="U285" s="977"/>
      <c r="V285" s="155">
        <f t="shared" si="32"/>
        <v>0</v>
      </c>
      <c r="W285" s="331">
        <f t="shared" si="33"/>
        <v>0</v>
      </c>
      <c r="X285" s="332">
        <f>IF(AND(K285&gt;0,'Custo Contábil'!$D$7&gt;0),ROUND(K285*('Custo Contábil'!$D$19/'Custo Contábil'!$D$7)*W285,2),0)</f>
        <v>0</v>
      </c>
      <c r="Y285" s="407">
        <f t="shared" si="34"/>
        <v>0</v>
      </c>
    </row>
    <row r="286" spans="2:25" ht="15" customHeight="1" outlineLevel="1" x14ac:dyDescent="0.3">
      <c r="B286" s="153">
        <v>279</v>
      </c>
      <c r="C286" s="974" t="str">
        <f>IF(ISBLANK('IlumCusto (ORÇ)'!C286)," ",'IlumCusto (ORÇ)'!C286)</f>
        <v xml:space="preserve"> </v>
      </c>
      <c r="D286" s="975"/>
      <c r="E286" s="975"/>
      <c r="F286" s="975"/>
      <c r="G286" s="975"/>
      <c r="H286" s="560">
        <f>'IlumCusto (ORÇ)'!H286</f>
        <v>0</v>
      </c>
      <c r="I286" s="561">
        <f>'IlumCusto (ORÇ)'!I286</f>
        <v>0</v>
      </c>
      <c r="J286" s="553">
        <f>'IlumCusto (ORÇ)'!J286</f>
        <v>0</v>
      </c>
      <c r="K286" s="330">
        <f t="shared" si="28"/>
        <v>0</v>
      </c>
      <c r="L286" s="330">
        <f t="shared" si="29"/>
        <v>0</v>
      </c>
      <c r="M286" s="329"/>
      <c r="N286" s="329"/>
      <c r="O286" s="397"/>
      <c r="P286" s="153">
        <f t="shared" si="30"/>
        <v>279</v>
      </c>
      <c r="Q286" s="976" t="str">
        <f t="shared" si="31"/>
        <v xml:space="preserve"> </v>
      </c>
      <c r="R286" s="976"/>
      <c r="S286" s="976"/>
      <c r="T286" s="976"/>
      <c r="U286" s="977"/>
      <c r="V286" s="155">
        <f t="shared" si="32"/>
        <v>0</v>
      </c>
      <c r="W286" s="331">
        <f t="shared" si="33"/>
        <v>0</v>
      </c>
      <c r="X286" s="332">
        <f>IF(AND(K286&gt;0,'Custo Contábil'!$D$7&gt;0),ROUND(K286*('Custo Contábil'!$D$19/'Custo Contábil'!$D$7)*W286,2),0)</f>
        <v>0</v>
      </c>
      <c r="Y286" s="407">
        <f t="shared" si="34"/>
        <v>0</v>
      </c>
    </row>
    <row r="287" spans="2:25" ht="15" customHeight="1" outlineLevel="1" x14ac:dyDescent="0.3">
      <c r="B287" s="153">
        <v>280</v>
      </c>
      <c r="C287" s="974" t="str">
        <f>IF(ISBLANK('IlumCusto (ORÇ)'!C287)," ",'IlumCusto (ORÇ)'!C287)</f>
        <v xml:space="preserve"> </v>
      </c>
      <c r="D287" s="975"/>
      <c r="E287" s="975"/>
      <c r="F287" s="975"/>
      <c r="G287" s="975"/>
      <c r="H287" s="560">
        <f>'IlumCusto (ORÇ)'!H287</f>
        <v>0</v>
      </c>
      <c r="I287" s="561">
        <f>'IlumCusto (ORÇ)'!I287</f>
        <v>0</v>
      </c>
      <c r="J287" s="553">
        <f>'IlumCusto (ORÇ)'!J287</f>
        <v>0</v>
      </c>
      <c r="K287" s="330">
        <f t="shared" si="28"/>
        <v>0</v>
      </c>
      <c r="L287" s="330">
        <f t="shared" si="29"/>
        <v>0</v>
      </c>
      <c r="M287" s="329"/>
      <c r="N287" s="329"/>
      <c r="O287" s="397"/>
      <c r="P287" s="153">
        <f t="shared" si="30"/>
        <v>280</v>
      </c>
      <c r="Q287" s="976" t="str">
        <f t="shared" si="31"/>
        <v xml:space="preserve"> </v>
      </c>
      <c r="R287" s="976"/>
      <c r="S287" s="976"/>
      <c r="T287" s="976"/>
      <c r="U287" s="977"/>
      <c r="V287" s="155">
        <f t="shared" si="32"/>
        <v>0</v>
      </c>
      <c r="W287" s="331">
        <f t="shared" si="33"/>
        <v>0</v>
      </c>
      <c r="X287" s="332">
        <f>IF(AND(K287&gt;0,'Custo Contábil'!$D$7&gt;0),ROUND(K287*('Custo Contábil'!$D$19/'Custo Contábil'!$D$7)*W287,2),0)</f>
        <v>0</v>
      </c>
      <c r="Y287" s="407">
        <f t="shared" si="34"/>
        <v>0</v>
      </c>
    </row>
    <row r="288" spans="2:25" ht="15" customHeight="1" outlineLevel="1" x14ac:dyDescent="0.3">
      <c r="B288" s="153">
        <v>281</v>
      </c>
      <c r="C288" s="974" t="str">
        <f>IF(ISBLANK('IlumCusto (ORÇ)'!C288)," ",'IlumCusto (ORÇ)'!C288)</f>
        <v xml:space="preserve"> </v>
      </c>
      <c r="D288" s="975"/>
      <c r="E288" s="975"/>
      <c r="F288" s="975"/>
      <c r="G288" s="975"/>
      <c r="H288" s="560">
        <f>'IlumCusto (ORÇ)'!H288</f>
        <v>0</v>
      </c>
      <c r="I288" s="561">
        <f>'IlumCusto (ORÇ)'!I288</f>
        <v>0</v>
      </c>
      <c r="J288" s="553">
        <f>'IlumCusto (ORÇ)'!J288</f>
        <v>0</v>
      </c>
      <c r="K288" s="330">
        <f t="shared" si="28"/>
        <v>0</v>
      </c>
      <c r="L288" s="330">
        <f t="shared" si="29"/>
        <v>0</v>
      </c>
      <c r="M288" s="329"/>
      <c r="N288" s="329"/>
      <c r="O288" s="397"/>
      <c r="P288" s="153">
        <f t="shared" si="30"/>
        <v>281</v>
      </c>
      <c r="Q288" s="976" t="str">
        <f t="shared" si="31"/>
        <v xml:space="preserve"> </v>
      </c>
      <c r="R288" s="976"/>
      <c r="S288" s="976"/>
      <c r="T288" s="976"/>
      <c r="U288" s="977"/>
      <c r="V288" s="155">
        <f t="shared" si="32"/>
        <v>0</v>
      </c>
      <c r="W288" s="331">
        <f t="shared" si="33"/>
        <v>0</v>
      </c>
      <c r="X288" s="332">
        <f>IF(AND(K288&gt;0,'Custo Contábil'!$D$7&gt;0),ROUND(K288*('Custo Contábil'!$D$19/'Custo Contábil'!$D$7)*W288,2),0)</f>
        <v>0</v>
      </c>
      <c r="Y288" s="407">
        <f t="shared" si="34"/>
        <v>0</v>
      </c>
    </row>
    <row r="289" spans="2:25" ht="15" customHeight="1" outlineLevel="1" x14ac:dyDescent="0.3">
      <c r="B289" s="153">
        <v>282</v>
      </c>
      <c r="C289" s="974" t="str">
        <f>IF(ISBLANK('IlumCusto (ORÇ)'!C289)," ",'IlumCusto (ORÇ)'!C289)</f>
        <v xml:space="preserve"> </v>
      </c>
      <c r="D289" s="975"/>
      <c r="E289" s="975"/>
      <c r="F289" s="975"/>
      <c r="G289" s="975"/>
      <c r="H289" s="560">
        <f>'IlumCusto (ORÇ)'!H289</f>
        <v>0</v>
      </c>
      <c r="I289" s="561">
        <f>'IlumCusto (ORÇ)'!I289</f>
        <v>0</v>
      </c>
      <c r="J289" s="553">
        <f>'IlumCusto (ORÇ)'!J289</f>
        <v>0</v>
      </c>
      <c r="K289" s="330">
        <f t="shared" si="28"/>
        <v>0</v>
      </c>
      <c r="L289" s="330">
        <f t="shared" si="29"/>
        <v>0</v>
      </c>
      <c r="M289" s="329"/>
      <c r="N289" s="329"/>
      <c r="O289" s="397"/>
      <c r="P289" s="153">
        <f t="shared" si="30"/>
        <v>282</v>
      </c>
      <c r="Q289" s="976" t="str">
        <f t="shared" si="31"/>
        <v xml:space="preserve"> </v>
      </c>
      <c r="R289" s="976"/>
      <c r="S289" s="976"/>
      <c r="T289" s="976"/>
      <c r="U289" s="977"/>
      <c r="V289" s="155">
        <f t="shared" si="32"/>
        <v>0</v>
      </c>
      <c r="W289" s="331">
        <f t="shared" si="33"/>
        <v>0</v>
      </c>
      <c r="X289" s="332">
        <f>IF(AND(K289&gt;0,'Custo Contábil'!$D$7&gt;0),ROUND(K289*('Custo Contábil'!$D$19/'Custo Contábil'!$D$7)*W289,2),0)</f>
        <v>0</v>
      </c>
      <c r="Y289" s="407">
        <f t="shared" si="34"/>
        <v>0</v>
      </c>
    </row>
    <row r="290" spans="2:25" ht="15" customHeight="1" outlineLevel="1" x14ac:dyDescent="0.3">
      <c r="B290" s="153">
        <v>283</v>
      </c>
      <c r="C290" s="974" t="str">
        <f>IF(ISBLANK('IlumCusto (ORÇ)'!C290)," ",'IlumCusto (ORÇ)'!C290)</f>
        <v xml:space="preserve"> </v>
      </c>
      <c r="D290" s="975"/>
      <c r="E290" s="975"/>
      <c r="F290" s="975"/>
      <c r="G290" s="975"/>
      <c r="H290" s="560">
        <f>'IlumCusto (ORÇ)'!H290</f>
        <v>0</v>
      </c>
      <c r="I290" s="561">
        <f>'IlumCusto (ORÇ)'!I290</f>
        <v>0</v>
      </c>
      <c r="J290" s="553">
        <f>'IlumCusto (ORÇ)'!J290</f>
        <v>0</v>
      </c>
      <c r="K290" s="330">
        <f t="shared" si="28"/>
        <v>0</v>
      </c>
      <c r="L290" s="330">
        <f t="shared" si="29"/>
        <v>0</v>
      </c>
      <c r="M290" s="329"/>
      <c r="N290" s="329"/>
      <c r="O290" s="397"/>
      <c r="P290" s="153">
        <f t="shared" si="30"/>
        <v>283</v>
      </c>
      <c r="Q290" s="976" t="str">
        <f t="shared" si="31"/>
        <v xml:space="preserve"> </v>
      </c>
      <c r="R290" s="976"/>
      <c r="S290" s="976"/>
      <c r="T290" s="976"/>
      <c r="U290" s="977"/>
      <c r="V290" s="155">
        <f t="shared" si="32"/>
        <v>0</v>
      </c>
      <c r="W290" s="331">
        <f t="shared" si="33"/>
        <v>0</v>
      </c>
      <c r="X290" s="332">
        <f>IF(AND(K290&gt;0,'Custo Contábil'!$D$7&gt;0),ROUND(K290*('Custo Contábil'!$D$19/'Custo Contábil'!$D$7)*W290,2),0)</f>
        <v>0</v>
      </c>
      <c r="Y290" s="407">
        <f t="shared" si="34"/>
        <v>0</v>
      </c>
    </row>
    <row r="291" spans="2:25" ht="15" customHeight="1" outlineLevel="1" x14ac:dyDescent="0.3">
      <c r="B291" s="153">
        <v>284</v>
      </c>
      <c r="C291" s="974" t="str">
        <f>IF(ISBLANK('IlumCusto (ORÇ)'!C291)," ",'IlumCusto (ORÇ)'!C291)</f>
        <v xml:space="preserve"> </v>
      </c>
      <c r="D291" s="975"/>
      <c r="E291" s="975"/>
      <c r="F291" s="975"/>
      <c r="G291" s="975"/>
      <c r="H291" s="560">
        <f>'IlumCusto (ORÇ)'!H291</f>
        <v>0</v>
      </c>
      <c r="I291" s="561">
        <f>'IlumCusto (ORÇ)'!I291</f>
        <v>0</v>
      </c>
      <c r="J291" s="553">
        <f>'IlumCusto (ORÇ)'!J291</f>
        <v>0</v>
      </c>
      <c r="K291" s="330">
        <f t="shared" si="28"/>
        <v>0</v>
      </c>
      <c r="L291" s="330">
        <f t="shared" si="29"/>
        <v>0</v>
      </c>
      <c r="M291" s="329"/>
      <c r="N291" s="329"/>
      <c r="O291" s="397"/>
      <c r="P291" s="153">
        <f t="shared" si="30"/>
        <v>284</v>
      </c>
      <c r="Q291" s="976" t="str">
        <f t="shared" si="31"/>
        <v xml:space="preserve"> </v>
      </c>
      <c r="R291" s="976"/>
      <c r="S291" s="976"/>
      <c r="T291" s="976"/>
      <c r="U291" s="977"/>
      <c r="V291" s="155">
        <f t="shared" si="32"/>
        <v>0</v>
      </c>
      <c r="W291" s="331">
        <f t="shared" si="33"/>
        <v>0</v>
      </c>
      <c r="X291" s="332">
        <f>IF(AND(K291&gt;0,'Custo Contábil'!$D$7&gt;0),ROUND(K291*('Custo Contábil'!$D$19/'Custo Contábil'!$D$7)*W291,2),0)</f>
        <v>0</v>
      </c>
      <c r="Y291" s="407">
        <f t="shared" si="34"/>
        <v>0</v>
      </c>
    </row>
    <row r="292" spans="2:25" ht="15" customHeight="1" outlineLevel="1" x14ac:dyDescent="0.3">
      <c r="B292" s="153">
        <v>285</v>
      </c>
      <c r="C292" s="974" t="str">
        <f>IF(ISBLANK('IlumCusto (ORÇ)'!C292)," ",'IlumCusto (ORÇ)'!C292)</f>
        <v xml:space="preserve"> </v>
      </c>
      <c r="D292" s="975"/>
      <c r="E292" s="975"/>
      <c r="F292" s="975"/>
      <c r="G292" s="975"/>
      <c r="H292" s="560">
        <f>'IlumCusto (ORÇ)'!H292</f>
        <v>0</v>
      </c>
      <c r="I292" s="561">
        <f>'IlumCusto (ORÇ)'!I292</f>
        <v>0</v>
      </c>
      <c r="J292" s="553">
        <f>'IlumCusto (ORÇ)'!J292</f>
        <v>0</v>
      </c>
      <c r="K292" s="330">
        <f t="shared" si="28"/>
        <v>0</v>
      </c>
      <c r="L292" s="330">
        <f t="shared" si="29"/>
        <v>0</v>
      </c>
      <c r="M292" s="329"/>
      <c r="N292" s="329"/>
      <c r="O292" s="397"/>
      <c r="P292" s="153">
        <f t="shared" si="30"/>
        <v>285</v>
      </c>
      <c r="Q292" s="976" t="str">
        <f t="shared" si="31"/>
        <v xml:space="preserve"> </v>
      </c>
      <c r="R292" s="976"/>
      <c r="S292" s="976"/>
      <c r="T292" s="976"/>
      <c r="U292" s="977"/>
      <c r="V292" s="155">
        <f t="shared" si="32"/>
        <v>0</v>
      </c>
      <c r="W292" s="331">
        <f t="shared" si="33"/>
        <v>0</v>
      </c>
      <c r="X292" s="332">
        <f>IF(AND(K292&gt;0,'Custo Contábil'!$D$7&gt;0),ROUND(K292*('Custo Contábil'!$D$19/'Custo Contábil'!$D$7)*W292,2),0)</f>
        <v>0</v>
      </c>
      <c r="Y292" s="407">
        <f t="shared" si="34"/>
        <v>0</v>
      </c>
    </row>
    <row r="293" spans="2:25" ht="15" customHeight="1" outlineLevel="1" x14ac:dyDescent="0.3">
      <c r="B293" s="153">
        <v>286</v>
      </c>
      <c r="C293" s="974" t="str">
        <f>IF(ISBLANK('IlumCusto (ORÇ)'!C293)," ",'IlumCusto (ORÇ)'!C293)</f>
        <v xml:space="preserve"> </v>
      </c>
      <c r="D293" s="975"/>
      <c r="E293" s="975"/>
      <c r="F293" s="975"/>
      <c r="G293" s="975"/>
      <c r="H293" s="560">
        <f>'IlumCusto (ORÇ)'!H293</f>
        <v>0</v>
      </c>
      <c r="I293" s="561">
        <f>'IlumCusto (ORÇ)'!I293</f>
        <v>0</v>
      </c>
      <c r="J293" s="553">
        <f>'IlumCusto (ORÇ)'!J293</f>
        <v>0</v>
      </c>
      <c r="K293" s="330">
        <f t="shared" si="28"/>
        <v>0</v>
      </c>
      <c r="L293" s="330">
        <f t="shared" si="29"/>
        <v>0</v>
      </c>
      <c r="M293" s="329"/>
      <c r="N293" s="329"/>
      <c r="O293" s="397"/>
      <c r="P293" s="153">
        <f t="shared" si="30"/>
        <v>286</v>
      </c>
      <c r="Q293" s="976" t="str">
        <f t="shared" si="31"/>
        <v xml:space="preserve"> </v>
      </c>
      <c r="R293" s="976"/>
      <c r="S293" s="976"/>
      <c r="T293" s="976"/>
      <c r="U293" s="977"/>
      <c r="V293" s="155">
        <f t="shared" si="32"/>
        <v>0</v>
      </c>
      <c r="W293" s="331">
        <f t="shared" si="33"/>
        <v>0</v>
      </c>
      <c r="X293" s="332">
        <f>IF(AND(K293&gt;0,'Custo Contábil'!$D$7&gt;0),ROUND(K293*('Custo Contábil'!$D$19/'Custo Contábil'!$D$7)*W293,2),0)</f>
        <v>0</v>
      </c>
      <c r="Y293" s="407">
        <f t="shared" si="34"/>
        <v>0</v>
      </c>
    </row>
    <row r="294" spans="2:25" ht="15" customHeight="1" outlineLevel="1" x14ac:dyDescent="0.3">
      <c r="B294" s="153">
        <v>287</v>
      </c>
      <c r="C294" s="974" t="str">
        <f>IF(ISBLANK('IlumCusto (ORÇ)'!C294)," ",'IlumCusto (ORÇ)'!C294)</f>
        <v xml:space="preserve"> </v>
      </c>
      <c r="D294" s="975"/>
      <c r="E294" s="975"/>
      <c r="F294" s="975"/>
      <c r="G294" s="975"/>
      <c r="H294" s="560">
        <f>'IlumCusto (ORÇ)'!H294</f>
        <v>0</v>
      </c>
      <c r="I294" s="561">
        <f>'IlumCusto (ORÇ)'!I294</f>
        <v>0</v>
      </c>
      <c r="J294" s="553">
        <f>'IlumCusto (ORÇ)'!J294</f>
        <v>0</v>
      </c>
      <c r="K294" s="330">
        <f t="shared" si="28"/>
        <v>0</v>
      </c>
      <c r="L294" s="330">
        <f t="shared" si="29"/>
        <v>0</v>
      </c>
      <c r="M294" s="329"/>
      <c r="N294" s="329"/>
      <c r="O294" s="397"/>
      <c r="P294" s="153">
        <f t="shared" si="30"/>
        <v>287</v>
      </c>
      <c r="Q294" s="976" t="str">
        <f t="shared" si="31"/>
        <v xml:space="preserve"> </v>
      </c>
      <c r="R294" s="976"/>
      <c r="S294" s="976"/>
      <c r="T294" s="976"/>
      <c r="U294" s="977"/>
      <c r="V294" s="155">
        <f t="shared" si="32"/>
        <v>0</v>
      </c>
      <c r="W294" s="331">
        <f t="shared" si="33"/>
        <v>0</v>
      </c>
      <c r="X294" s="332">
        <f>IF(AND(K294&gt;0,'Custo Contábil'!$D$7&gt;0),ROUND(K294*('Custo Contábil'!$D$19/'Custo Contábil'!$D$7)*W294,2),0)</f>
        <v>0</v>
      </c>
      <c r="Y294" s="407">
        <f t="shared" si="34"/>
        <v>0</v>
      </c>
    </row>
    <row r="295" spans="2:25" ht="15" customHeight="1" outlineLevel="1" x14ac:dyDescent="0.3">
      <c r="B295" s="153">
        <v>288</v>
      </c>
      <c r="C295" s="974" t="str">
        <f>IF(ISBLANK('IlumCusto (ORÇ)'!C295)," ",'IlumCusto (ORÇ)'!C295)</f>
        <v xml:space="preserve"> </v>
      </c>
      <c r="D295" s="975"/>
      <c r="E295" s="975"/>
      <c r="F295" s="975"/>
      <c r="G295" s="975"/>
      <c r="H295" s="560">
        <f>'IlumCusto (ORÇ)'!H295</f>
        <v>0</v>
      </c>
      <c r="I295" s="561">
        <f>'IlumCusto (ORÇ)'!I295</f>
        <v>0</v>
      </c>
      <c r="J295" s="553">
        <f>'IlumCusto (ORÇ)'!J295</f>
        <v>0</v>
      </c>
      <c r="K295" s="330">
        <f t="shared" ref="K295:K358" si="35">I295*J295</f>
        <v>0</v>
      </c>
      <c r="L295" s="330">
        <f t="shared" ref="L295:L358" si="36">K295-M295-N295</f>
        <v>0</v>
      </c>
      <c r="M295" s="329"/>
      <c r="N295" s="329"/>
      <c r="O295" s="397"/>
      <c r="P295" s="153">
        <f t="shared" ref="P295:P358" si="37">B295</f>
        <v>288</v>
      </c>
      <c r="Q295" s="976" t="str">
        <f t="shared" ref="Q295:Q358" si="38">IF(OR(C295=0,C295=""),"",C295)</f>
        <v xml:space="preserve"> </v>
      </c>
      <c r="R295" s="976"/>
      <c r="S295" s="976"/>
      <c r="T295" s="976"/>
      <c r="U295" s="977"/>
      <c r="V295" s="155">
        <f t="shared" ref="V295:V358" si="39">IF(H295="",0,H295)</f>
        <v>0</v>
      </c>
      <c r="W295" s="331">
        <f t="shared" ref="W295:W358" si="40">IF(OR(V295="",V295=0),0,(Desc*((1+Desc)^V295))/(((1+Desc)^V295)-1))</f>
        <v>0</v>
      </c>
      <c r="X295" s="332">
        <f>IF(AND(K295&gt;0,'Custo Contábil'!$D$7&gt;0),ROUND(K295*('Custo Contábil'!$D$19/'Custo Contábil'!$D$7)*W295,2),0)</f>
        <v>0</v>
      </c>
      <c r="Y295" s="407">
        <f t="shared" ref="Y295:Y358" si="41">V295*X295</f>
        <v>0</v>
      </c>
    </row>
    <row r="296" spans="2:25" ht="15" customHeight="1" outlineLevel="1" x14ac:dyDescent="0.3">
      <c r="B296" s="153">
        <v>289</v>
      </c>
      <c r="C296" s="974" t="str">
        <f>IF(ISBLANK('IlumCusto (ORÇ)'!C296)," ",'IlumCusto (ORÇ)'!C296)</f>
        <v xml:space="preserve"> </v>
      </c>
      <c r="D296" s="975"/>
      <c r="E296" s="975"/>
      <c r="F296" s="975"/>
      <c r="G296" s="975"/>
      <c r="H296" s="560">
        <f>'IlumCusto (ORÇ)'!H296</f>
        <v>0</v>
      </c>
      <c r="I296" s="561">
        <f>'IlumCusto (ORÇ)'!I296</f>
        <v>0</v>
      </c>
      <c r="J296" s="553">
        <f>'IlumCusto (ORÇ)'!J296</f>
        <v>0</v>
      </c>
      <c r="K296" s="330">
        <f t="shared" si="35"/>
        <v>0</v>
      </c>
      <c r="L296" s="330">
        <f t="shared" si="36"/>
        <v>0</v>
      </c>
      <c r="M296" s="329"/>
      <c r="N296" s="329"/>
      <c r="O296" s="397"/>
      <c r="P296" s="153">
        <f t="shared" si="37"/>
        <v>289</v>
      </c>
      <c r="Q296" s="976" t="str">
        <f t="shared" si="38"/>
        <v xml:space="preserve"> </v>
      </c>
      <c r="R296" s="976"/>
      <c r="S296" s="976"/>
      <c r="T296" s="976"/>
      <c r="U296" s="977"/>
      <c r="V296" s="155">
        <f t="shared" si="39"/>
        <v>0</v>
      </c>
      <c r="W296" s="331">
        <f t="shared" si="40"/>
        <v>0</v>
      </c>
      <c r="X296" s="332">
        <f>IF(AND(K296&gt;0,'Custo Contábil'!$D$7&gt;0),ROUND(K296*('Custo Contábil'!$D$19/'Custo Contábil'!$D$7)*W296,2),0)</f>
        <v>0</v>
      </c>
      <c r="Y296" s="407">
        <f t="shared" si="41"/>
        <v>0</v>
      </c>
    </row>
    <row r="297" spans="2:25" ht="15" customHeight="1" outlineLevel="1" x14ac:dyDescent="0.3">
      <c r="B297" s="153">
        <v>290</v>
      </c>
      <c r="C297" s="974" t="str">
        <f>IF(ISBLANK('IlumCusto (ORÇ)'!C297)," ",'IlumCusto (ORÇ)'!C297)</f>
        <v xml:space="preserve"> </v>
      </c>
      <c r="D297" s="975"/>
      <c r="E297" s="975"/>
      <c r="F297" s="975"/>
      <c r="G297" s="975"/>
      <c r="H297" s="560">
        <f>'IlumCusto (ORÇ)'!H297</f>
        <v>0</v>
      </c>
      <c r="I297" s="561">
        <f>'IlumCusto (ORÇ)'!I297</f>
        <v>0</v>
      </c>
      <c r="J297" s="553">
        <f>'IlumCusto (ORÇ)'!J297</f>
        <v>0</v>
      </c>
      <c r="K297" s="330">
        <f t="shared" si="35"/>
        <v>0</v>
      </c>
      <c r="L297" s="330">
        <f t="shared" si="36"/>
        <v>0</v>
      </c>
      <c r="M297" s="329"/>
      <c r="N297" s="329"/>
      <c r="O297" s="397"/>
      <c r="P297" s="153">
        <f t="shared" si="37"/>
        <v>290</v>
      </c>
      <c r="Q297" s="976" t="str">
        <f t="shared" si="38"/>
        <v xml:space="preserve"> </v>
      </c>
      <c r="R297" s="976"/>
      <c r="S297" s="976"/>
      <c r="T297" s="976"/>
      <c r="U297" s="977"/>
      <c r="V297" s="155">
        <f t="shared" si="39"/>
        <v>0</v>
      </c>
      <c r="W297" s="331">
        <f t="shared" si="40"/>
        <v>0</v>
      </c>
      <c r="X297" s="332">
        <f>IF(AND(K297&gt;0,'Custo Contábil'!$D$7&gt;0),ROUND(K297*('Custo Contábil'!$D$19/'Custo Contábil'!$D$7)*W297,2),0)</f>
        <v>0</v>
      </c>
      <c r="Y297" s="407">
        <f t="shared" si="41"/>
        <v>0</v>
      </c>
    </row>
    <row r="298" spans="2:25" ht="15" customHeight="1" outlineLevel="1" x14ac:dyDescent="0.3">
      <c r="B298" s="153">
        <v>291</v>
      </c>
      <c r="C298" s="974" t="str">
        <f>IF(ISBLANK('IlumCusto (ORÇ)'!C298)," ",'IlumCusto (ORÇ)'!C298)</f>
        <v xml:space="preserve"> </v>
      </c>
      <c r="D298" s="975"/>
      <c r="E298" s="975"/>
      <c r="F298" s="975"/>
      <c r="G298" s="975"/>
      <c r="H298" s="560">
        <f>'IlumCusto (ORÇ)'!H298</f>
        <v>0</v>
      </c>
      <c r="I298" s="561">
        <f>'IlumCusto (ORÇ)'!I298</f>
        <v>0</v>
      </c>
      <c r="J298" s="553">
        <f>'IlumCusto (ORÇ)'!J298</f>
        <v>0</v>
      </c>
      <c r="K298" s="330">
        <f t="shared" si="35"/>
        <v>0</v>
      </c>
      <c r="L298" s="330">
        <f t="shared" si="36"/>
        <v>0</v>
      </c>
      <c r="M298" s="329"/>
      <c r="N298" s="329"/>
      <c r="O298" s="397"/>
      <c r="P298" s="153">
        <f t="shared" si="37"/>
        <v>291</v>
      </c>
      <c r="Q298" s="976" t="str">
        <f t="shared" si="38"/>
        <v xml:space="preserve"> </v>
      </c>
      <c r="R298" s="976"/>
      <c r="S298" s="976"/>
      <c r="T298" s="976"/>
      <c r="U298" s="977"/>
      <c r="V298" s="155">
        <f t="shared" si="39"/>
        <v>0</v>
      </c>
      <c r="W298" s="331">
        <f t="shared" si="40"/>
        <v>0</v>
      </c>
      <c r="X298" s="332">
        <f>IF(AND(K298&gt;0,'Custo Contábil'!$D$7&gt;0),ROUND(K298*('Custo Contábil'!$D$19/'Custo Contábil'!$D$7)*W298,2),0)</f>
        <v>0</v>
      </c>
      <c r="Y298" s="407">
        <f t="shared" si="41"/>
        <v>0</v>
      </c>
    </row>
    <row r="299" spans="2:25" ht="15" customHeight="1" outlineLevel="1" x14ac:dyDescent="0.3">
      <c r="B299" s="153">
        <v>292</v>
      </c>
      <c r="C299" s="974" t="str">
        <f>IF(ISBLANK('IlumCusto (ORÇ)'!C299)," ",'IlumCusto (ORÇ)'!C299)</f>
        <v xml:space="preserve"> </v>
      </c>
      <c r="D299" s="975"/>
      <c r="E299" s="975"/>
      <c r="F299" s="975"/>
      <c r="G299" s="975"/>
      <c r="H299" s="560">
        <f>'IlumCusto (ORÇ)'!H299</f>
        <v>0</v>
      </c>
      <c r="I299" s="561">
        <f>'IlumCusto (ORÇ)'!I299</f>
        <v>0</v>
      </c>
      <c r="J299" s="553">
        <f>'IlumCusto (ORÇ)'!J299</f>
        <v>0</v>
      </c>
      <c r="K299" s="330">
        <f t="shared" si="35"/>
        <v>0</v>
      </c>
      <c r="L299" s="330">
        <f t="shared" si="36"/>
        <v>0</v>
      </c>
      <c r="M299" s="329"/>
      <c r="N299" s="329"/>
      <c r="O299" s="397"/>
      <c r="P299" s="153">
        <f t="shared" si="37"/>
        <v>292</v>
      </c>
      <c r="Q299" s="976" t="str">
        <f t="shared" si="38"/>
        <v xml:space="preserve"> </v>
      </c>
      <c r="R299" s="976"/>
      <c r="S299" s="976"/>
      <c r="T299" s="976"/>
      <c r="U299" s="977"/>
      <c r="V299" s="155">
        <f t="shared" si="39"/>
        <v>0</v>
      </c>
      <c r="W299" s="331">
        <f t="shared" si="40"/>
        <v>0</v>
      </c>
      <c r="X299" s="332">
        <f>IF(AND(K299&gt;0,'Custo Contábil'!$D$7&gt;0),ROUND(K299*('Custo Contábil'!$D$19/'Custo Contábil'!$D$7)*W299,2),0)</f>
        <v>0</v>
      </c>
      <c r="Y299" s="407">
        <f t="shared" si="41"/>
        <v>0</v>
      </c>
    </row>
    <row r="300" spans="2:25" ht="15" customHeight="1" outlineLevel="1" x14ac:dyDescent="0.3">
      <c r="B300" s="153">
        <v>293</v>
      </c>
      <c r="C300" s="974" t="str">
        <f>IF(ISBLANK('IlumCusto (ORÇ)'!C300)," ",'IlumCusto (ORÇ)'!C300)</f>
        <v xml:space="preserve"> </v>
      </c>
      <c r="D300" s="975"/>
      <c r="E300" s="975"/>
      <c r="F300" s="975"/>
      <c r="G300" s="975"/>
      <c r="H300" s="560">
        <f>'IlumCusto (ORÇ)'!H300</f>
        <v>0</v>
      </c>
      <c r="I300" s="561">
        <f>'IlumCusto (ORÇ)'!I300</f>
        <v>0</v>
      </c>
      <c r="J300" s="553">
        <f>'IlumCusto (ORÇ)'!J300</f>
        <v>0</v>
      </c>
      <c r="K300" s="330">
        <f t="shared" si="35"/>
        <v>0</v>
      </c>
      <c r="L300" s="330">
        <f t="shared" si="36"/>
        <v>0</v>
      </c>
      <c r="M300" s="329"/>
      <c r="N300" s="329"/>
      <c r="O300" s="397"/>
      <c r="P300" s="153">
        <f t="shared" si="37"/>
        <v>293</v>
      </c>
      <c r="Q300" s="976" t="str">
        <f t="shared" si="38"/>
        <v xml:space="preserve"> </v>
      </c>
      <c r="R300" s="976"/>
      <c r="S300" s="976"/>
      <c r="T300" s="976"/>
      <c r="U300" s="977"/>
      <c r="V300" s="155">
        <f t="shared" si="39"/>
        <v>0</v>
      </c>
      <c r="W300" s="331">
        <f t="shared" si="40"/>
        <v>0</v>
      </c>
      <c r="X300" s="332">
        <f>IF(AND(K300&gt;0,'Custo Contábil'!$D$7&gt;0),ROUND(K300*('Custo Contábil'!$D$19/'Custo Contábil'!$D$7)*W300,2),0)</f>
        <v>0</v>
      </c>
      <c r="Y300" s="407">
        <f t="shared" si="41"/>
        <v>0</v>
      </c>
    </row>
    <row r="301" spans="2:25" ht="15" customHeight="1" outlineLevel="1" x14ac:dyDescent="0.3">
      <c r="B301" s="153">
        <v>294</v>
      </c>
      <c r="C301" s="974" t="str">
        <f>IF(ISBLANK('IlumCusto (ORÇ)'!C301)," ",'IlumCusto (ORÇ)'!C301)</f>
        <v xml:space="preserve"> </v>
      </c>
      <c r="D301" s="975"/>
      <c r="E301" s="975"/>
      <c r="F301" s="975"/>
      <c r="G301" s="975"/>
      <c r="H301" s="560">
        <f>'IlumCusto (ORÇ)'!H301</f>
        <v>0</v>
      </c>
      <c r="I301" s="561">
        <f>'IlumCusto (ORÇ)'!I301</f>
        <v>0</v>
      </c>
      <c r="J301" s="553">
        <f>'IlumCusto (ORÇ)'!J301</f>
        <v>0</v>
      </c>
      <c r="K301" s="330">
        <f t="shared" si="35"/>
        <v>0</v>
      </c>
      <c r="L301" s="330">
        <f t="shared" si="36"/>
        <v>0</v>
      </c>
      <c r="M301" s="329"/>
      <c r="N301" s="329"/>
      <c r="O301" s="397"/>
      <c r="P301" s="153">
        <f t="shared" si="37"/>
        <v>294</v>
      </c>
      <c r="Q301" s="976" t="str">
        <f t="shared" si="38"/>
        <v xml:space="preserve"> </v>
      </c>
      <c r="R301" s="976"/>
      <c r="S301" s="976"/>
      <c r="T301" s="976"/>
      <c r="U301" s="977"/>
      <c r="V301" s="155">
        <f t="shared" si="39"/>
        <v>0</v>
      </c>
      <c r="W301" s="331">
        <f t="shared" si="40"/>
        <v>0</v>
      </c>
      <c r="X301" s="332">
        <f>IF(AND(K301&gt;0,'Custo Contábil'!$D$7&gt;0),ROUND(K301*('Custo Contábil'!$D$19/'Custo Contábil'!$D$7)*W301,2),0)</f>
        <v>0</v>
      </c>
      <c r="Y301" s="407">
        <f t="shared" si="41"/>
        <v>0</v>
      </c>
    </row>
    <row r="302" spans="2:25" ht="15" customHeight="1" outlineLevel="1" x14ac:dyDescent="0.3">
      <c r="B302" s="153">
        <v>295</v>
      </c>
      <c r="C302" s="974" t="str">
        <f>IF(ISBLANK('IlumCusto (ORÇ)'!C302)," ",'IlumCusto (ORÇ)'!C302)</f>
        <v xml:space="preserve"> </v>
      </c>
      <c r="D302" s="975"/>
      <c r="E302" s="975"/>
      <c r="F302" s="975"/>
      <c r="G302" s="975"/>
      <c r="H302" s="560">
        <f>'IlumCusto (ORÇ)'!H302</f>
        <v>0</v>
      </c>
      <c r="I302" s="561">
        <f>'IlumCusto (ORÇ)'!I302</f>
        <v>0</v>
      </c>
      <c r="J302" s="553">
        <f>'IlumCusto (ORÇ)'!J302</f>
        <v>0</v>
      </c>
      <c r="K302" s="330">
        <f t="shared" si="35"/>
        <v>0</v>
      </c>
      <c r="L302" s="330">
        <f t="shared" si="36"/>
        <v>0</v>
      </c>
      <c r="M302" s="329"/>
      <c r="N302" s="329"/>
      <c r="O302" s="397"/>
      <c r="P302" s="153">
        <f t="shared" si="37"/>
        <v>295</v>
      </c>
      <c r="Q302" s="976" t="str">
        <f t="shared" si="38"/>
        <v xml:space="preserve"> </v>
      </c>
      <c r="R302" s="976"/>
      <c r="S302" s="976"/>
      <c r="T302" s="976"/>
      <c r="U302" s="977"/>
      <c r="V302" s="155">
        <f t="shared" si="39"/>
        <v>0</v>
      </c>
      <c r="W302" s="331">
        <f t="shared" si="40"/>
        <v>0</v>
      </c>
      <c r="X302" s="332">
        <f>IF(AND(K302&gt;0,'Custo Contábil'!$D$7&gt;0),ROUND(K302*('Custo Contábil'!$D$19/'Custo Contábil'!$D$7)*W302,2),0)</f>
        <v>0</v>
      </c>
      <c r="Y302" s="407">
        <f t="shared" si="41"/>
        <v>0</v>
      </c>
    </row>
    <row r="303" spans="2:25" ht="15" customHeight="1" outlineLevel="1" x14ac:dyDescent="0.3">
      <c r="B303" s="153">
        <v>296</v>
      </c>
      <c r="C303" s="974" t="str">
        <f>IF(ISBLANK('IlumCusto (ORÇ)'!C303)," ",'IlumCusto (ORÇ)'!C303)</f>
        <v xml:space="preserve"> </v>
      </c>
      <c r="D303" s="975"/>
      <c r="E303" s="975"/>
      <c r="F303" s="975"/>
      <c r="G303" s="975"/>
      <c r="H303" s="560">
        <f>'IlumCusto (ORÇ)'!H303</f>
        <v>0</v>
      </c>
      <c r="I303" s="561">
        <f>'IlumCusto (ORÇ)'!I303</f>
        <v>0</v>
      </c>
      <c r="J303" s="553">
        <f>'IlumCusto (ORÇ)'!J303</f>
        <v>0</v>
      </c>
      <c r="K303" s="330">
        <f t="shared" si="35"/>
        <v>0</v>
      </c>
      <c r="L303" s="330">
        <f t="shared" si="36"/>
        <v>0</v>
      </c>
      <c r="M303" s="329"/>
      <c r="N303" s="329"/>
      <c r="O303" s="397"/>
      <c r="P303" s="153">
        <f t="shared" si="37"/>
        <v>296</v>
      </c>
      <c r="Q303" s="976" t="str">
        <f t="shared" si="38"/>
        <v xml:space="preserve"> </v>
      </c>
      <c r="R303" s="976"/>
      <c r="S303" s="976"/>
      <c r="T303" s="976"/>
      <c r="U303" s="977"/>
      <c r="V303" s="155">
        <f t="shared" si="39"/>
        <v>0</v>
      </c>
      <c r="W303" s="331">
        <f t="shared" si="40"/>
        <v>0</v>
      </c>
      <c r="X303" s="332">
        <f>IF(AND(K303&gt;0,'Custo Contábil'!$D$7&gt;0),ROUND(K303*('Custo Contábil'!$D$19/'Custo Contábil'!$D$7)*W303,2),0)</f>
        <v>0</v>
      </c>
      <c r="Y303" s="407">
        <f t="shared" si="41"/>
        <v>0</v>
      </c>
    </row>
    <row r="304" spans="2:25" ht="15" customHeight="1" outlineLevel="1" x14ac:dyDescent="0.3">
      <c r="B304" s="153">
        <v>297</v>
      </c>
      <c r="C304" s="974" t="str">
        <f>IF(ISBLANK('IlumCusto (ORÇ)'!C304)," ",'IlumCusto (ORÇ)'!C304)</f>
        <v xml:space="preserve"> </v>
      </c>
      <c r="D304" s="975"/>
      <c r="E304" s="975"/>
      <c r="F304" s="975"/>
      <c r="G304" s="975"/>
      <c r="H304" s="560">
        <f>'IlumCusto (ORÇ)'!H304</f>
        <v>0</v>
      </c>
      <c r="I304" s="561">
        <f>'IlumCusto (ORÇ)'!I304</f>
        <v>0</v>
      </c>
      <c r="J304" s="553">
        <f>'IlumCusto (ORÇ)'!J304</f>
        <v>0</v>
      </c>
      <c r="K304" s="330">
        <f t="shared" si="35"/>
        <v>0</v>
      </c>
      <c r="L304" s="330">
        <f t="shared" si="36"/>
        <v>0</v>
      </c>
      <c r="M304" s="329"/>
      <c r="N304" s="329"/>
      <c r="O304" s="397"/>
      <c r="P304" s="153">
        <f t="shared" si="37"/>
        <v>297</v>
      </c>
      <c r="Q304" s="976" t="str">
        <f t="shared" si="38"/>
        <v xml:space="preserve"> </v>
      </c>
      <c r="R304" s="976"/>
      <c r="S304" s="976"/>
      <c r="T304" s="976"/>
      <c r="U304" s="977"/>
      <c r="V304" s="155">
        <f t="shared" si="39"/>
        <v>0</v>
      </c>
      <c r="W304" s="331">
        <f t="shared" si="40"/>
        <v>0</v>
      </c>
      <c r="X304" s="332">
        <f>IF(AND(K304&gt;0,'Custo Contábil'!$D$7&gt;0),ROUND(K304*('Custo Contábil'!$D$19/'Custo Contábil'!$D$7)*W304,2),0)</f>
        <v>0</v>
      </c>
      <c r="Y304" s="407">
        <f t="shared" si="41"/>
        <v>0</v>
      </c>
    </row>
    <row r="305" spans="2:25" ht="15" customHeight="1" outlineLevel="1" x14ac:dyDescent="0.3">
      <c r="B305" s="153">
        <v>298</v>
      </c>
      <c r="C305" s="974" t="str">
        <f>IF(ISBLANK('IlumCusto (ORÇ)'!C305)," ",'IlumCusto (ORÇ)'!C305)</f>
        <v xml:space="preserve"> </v>
      </c>
      <c r="D305" s="975"/>
      <c r="E305" s="975"/>
      <c r="F305" s="975"/>
      <c r="G305" s="975"/>
      <c r="H305" s="560">
        <f>'IlumCusto (ORÇ)'!H305</f>
        <v>0</v>
      </c>
      <c r="I305" s="561">
        <f>'IlumCusto (ORÇ)'!I305</f>
        <v>0</v>
      </c>
      <c r="J305" s="553">
        <f>'IlumCusto (ORÇ)'!J305</f>
        <v>0</v>
      </c>
      <c r="K305" s="330">
        <f t="shared" si="35"/>
        <v>0</v>
      </c>
      <c r="L305" s="330">
        <f t="shared" si="36"/>
        <v>0</v>
      </c>
      <c r="M305" s="329"/>
      <c r="N305" s="329"/>
      <c r="O305" s="397"/>
      <c r="P305" s="153">
        <f t="shared" si="37"/>
        <v>298</v>
      </c>
      <c r="Q305" s="976" t="str">
        <f t="shared" si="38"/>
        <v xml:space="preserve"> </v>
      </c>
      <c r="R305" s="976"/>
      <c r="S305" s="976"/>
      <c r="T305" s="976"/>
      <c r="U305" s="977"/>
      <c r="V305" s="155">
        <f t="shared" si="39"/>
        <v>0</v>
      </c>
      <c r="W305" s="331">
        <f t="shared" si="40"/>
        <v>0</v>
      </c>
      <c r="X305" s="332">
        <f>IF(AND(K305&gt;0,'Custo Contábil'!$D$7&gt;0),ROUND(K305*('Custo Contábil'!$D$19/'Custo Contábil'!$D$7)*W305,2),0)</f>
        <v>0</v>
      </c>
      <c r="Y305" s="407">
        <f t="shared" si="41"/>
        <v>0</v>
      </c>
    </row>
    <row r="306" spans="2:25" ht="15" customHeight="1" outlineLevel="1" x14ac:dyDescent="0.3">
      <c r="B306" s="153">
        <v>299</v>
      </c>
      <c r="C306" s="974" t="str">
        <f>IF(ISBLANK('IlumCusto (ORÇ)'!C306)," ",'IlumCusto (ORÇ)'!C306)</f>
        <v xml:space="preserve"> </v>
      </c>
      <c r="D306" s="975"/>
      <c r="E306" s="975"/>
      <c r="F306" s="975"/>
      <c r="G306" s="975"/>
      <c r="H306" s="560">
        <f>'IlumCusto (ORÇ)'!H306</f>
        <v>0</v>
      </c>
      <c r="I306" s="561">
        <f>'IlumCusto (ORÇ)'!I306</f>
        <v>0</v>
      </c>
      <c r="J306" s="553">
        <f>'IlumCusto (ORÇ)'!J306</f>
        <v>0</v>
      </c>
      <c r="K306" s="330">
        <f t="shared" si="35"/>
        <v>0</v>
      </c>
      <c r="L306" s="330">
        <f t="shared" si="36"/>
        <v>0</v>
      </c>
      <c r="M306" s="329"/>
      <c r="N306" s="329"/>
      <c r="O306" s="397"/>
      <c r="P306" s="153">
        <f t="shared" si="37"/>
        <v>299</v>
      </c>
      <c r="Q306" s="976" t="str">
        <f t="shared" si="38"/>
        <v xml:space="preserve"> </v>
      </c>
      <c r="R306" s="976"/>
      <c r="S306" s="976"/>
      <c r="T306" s="976"/>
      <c r="U306" s="977"/>
      <c r="V306" s="155">
        <f t="shared" si="39"/>
        <v>0</v>
      </c>
      <c r="W306" s="331">
        <f t="shared" si="40"/>
        <v>0</v>
      </c>
      <c r="X306" s="332">
        <f>IF(AND(K306&gt;0,'Custo Contábil'!$D$7&gt;0),ROUND(K306*('Custo Contábil'!$D$19/'Custo Contábil'!$D$7)*W306,2),0)</f>
        <v>0</v>
      </c>
      <c r="Y306" s="407">
        <f t="shared" si="41"/>
        <v>0</v>
      </c>
    </row>
    <row r="307" spans="2:25" ht="15" customHeight="1" outlineLevel="1" x14ac:dyDescent="0.3">
      <c r="B307" s="153">
        <v>300</v>
      </c>
      <c r="C307" s="974" t="str">
        <f>IF(ISBLANK('IlumCusto (ORÇ)'!C307)," ",'IlumCusto (ORÇ)'!C307)</f>
        <v xml:space="preserve"> </v>
      </c>
      <c r="D307" s="975"/>
      <c r="E307" s="975"/>
      <c r="F307" s="975"/>
      <c r="G307" s="975"/>
      <c r="H307" s="560">
        <f>'IlumCusto (ORÇ)'!H307</f>
        <v>0</v>
      </c>
      <c r="I307" s="561">
        <f>'IlumCusto (ORÇ)'!I307</f>
        <v>0</v>
      </c>
      <c r="J307" s="553">
        <f>'IlumCusto (ORÇ)'!J307</f>
        <v>0</v>
      </c>
      <c r="K307" s="330">
        <f t="shared" si="35"/>
        <v>0</v>
      </c>
      <c r="L307" s="330">
        <f t="shared" si="36"/>
        <v>0</v>
      </c>
      <c r="M307" s="329"/>
      <c r="N307" s="329"/>
      <c r="O307" s="397"/>
      <c r="P307" s="153">
        <f t="shared" si="37"/>
        <v>300</v>
      </c>
      <c r="Q307" s="976" t="str">
        <f t="shared" si="38"/>
        <v xml:space="preserve"> </v>
      </c>
      <c r="R307" s="976"/>
      <c r="S307" s="976"/>
      <c r="T307" s="976"/>
      <c r="U307" s="977"/>
      <c r="V307" s="155">
        <f t="shared" si="39"/>
        <v>0</v>
      </c>
      <c r="W307" s="331">
        <f t="shared" si="40"/>
        <v>0</v>
      </c>
      <c r="X307" s="332">
        <f>IF(AND(K307&gt;0,'Custo Contábil'!$D$7&gt;0),ROUND(K307*('Custo Contábil'!$D$19/'Custo Contábil'!$D$7)*W307,2),0)</f>
        <v>0</v>
      </c>
      <c r="Y307" s="407">
        <f t="shared" si="41"/>
        <v>0</v>
      </c>
    </row>
    <row r="308" spans="2:25" ht="15" customHeight="1" outlineLevel="1" x14ac:dyDescent="0.3">
      <c r="B308" s="153">
        <v>301</v>
      </c>
      <c r="C308" s="974" t="str">
        <f>IF(ISBLANK('IlumCusto (ORÇ)'!C308)," ",'IlumCusto (ORÇ)'!C308)</f>
        <v xml:space="preserve"> </v>
      </c>
      <c r="D308" s="975"/>
      <c r="E308" s="975"/>
      <c r="F308" s="975"/>
      <c r="G308" s="975"/>
      <c r="H308" s="560">
        <f>'IlumCusto (ORÇ)'!H308</f>
        <v>0</v>
      </c>
      <c r="I308" s="561">
        <f>'IlumCusto (ORÇ)'!I308</f>
        <v>0</v>
      </c>
      <c r="J308" s="553">
        <f>'IlumCusto (ORÇ)'!J308</f>
        <v>0</v>
      </c>
      <c r="K308" s="330">
        <f t="shared" si="35"/>
        <v>0</v>
      </c>
      <c r="L308" s="330">
        <f t="shared" si="36"/>
        <v>0</v>
      </c>
      <c r="M308" s="329"/>
      <c r="N308" s="329"/>
      <c r="O308" s="397"/>
      <c r="P308" s="153">
        <f t="shared" si="37"/>
        <v>301</v>
      </c>
      <c r="Q308" s="976" t="str">
        <f t="shared" si="38"/>
        <v xml:space="preserve"> </v>
      </c>
      <c r="R308" s="976"/>
      <c r="S308" s="976"/>
      <c r="T308" s="976"/>
      <c r="U308" s="977"/>
      <c r="V308" s="155">
        <f t="shared" si="39"/>
        <v>0</v>
      </c>
      <c r="W308" s="331">
        <f t="shared" si="40"/>
        <v>0</v>
      </c>
      <c r="X308" s="332">
        <f>IF(AND(K308&gt;0,'Custo Contábil'!$D$7&gt;0),ROUND(K308*('Custo Contábil'!$D$19/'Custo Contábil'!$D$7)*W308,2),0)</f>
        <v>0</v>
      </c>
      <c r="Y308" s="407">
        <f t="shared" si="41"/>
        <v>0</v>
      </c>
    </row>
    <row r="309" spans="2:25" ht="15" customHeight="1" outlineLevel="1" x14ac:dyDescent="0.3">
      <c r="B309" s="153">
        <v>302</v>
      </c>
      <c r="C309" s="974" t="str">
        <f>IF(ISBLANK('IlumCusto (ORÇ)'!C309)," ",'IlumCusto (ORÇ)'!C309)</f>
        <v xml:space="preserve"> </v>
      </c>
      <c r="D309" s="975"/>
      <c r="E309" s="975"/>
      <c r="F309" s="975"/>
      <c r="G309" s="975"/>
      <c r="H309" s="560">
        <f>'IlumCusto (ORÇ)'!H309</f>
        <v>0</v>
      </c>
      <c r="I309" s="561">
        <f>'IlumCusto (ORÇ)'!I309</f>
        <v>0</v>
      </c>
      <c r="J309" s="553">
        <f>'IlumCusto (ORÇ)'!J309</f>
        <v>0</v>
      </c>
      <c r="K309" s="330">
        <f t="shared" si="35"/>
        <v>0</v>
      </c>
      <c r="L309" s="330">
        <f t="shared" si="36"/>
        <v>0</v>
      </c>
      <c r="M309" s="329"/>
      <c r="N309" s="329"/>
      <c r="O309" s="397"/>
      <c r="P309" s="153">
        <f t="shared" si="37"/>
        <v>302</v>
      </c>
      <c r="Q309" s="976" t="str">
        <f t="shared" si="38"/>
        <v xml:space="preserve"> </v>
      </c>
      <c r="R309" s="976"/>
      <c r="S309" s="976"/>
      <c r="T309" s="976"/>
      <c r="U309" s="977"/>
      <c r="V309" s="155">
        <f t="shared" si="39"/>
        <v>0</v>
      </c>
      <c r="W309" s="331">
        <f t="shared" si="40"/>
        <v>0</v>
      </c>
      <c r="X309" s="332">
        <f>IF(AND(K309&gt;0,'Custo Contábil'!$D$7&gt;0),ROUND(K309*('Custo Contábil'!$D$19/'Custo Contábil'!$D$7)*W309,2),0)</f>
        <v>0</v>
      </c>
      <c r="Y309" s="407">
        <f t="shared" si="41"/>
        <v>0</v>
      </c>
    </row>
    <row r="310" spans="2:25" ht="15" customHeight="1" outlineLevel="1" x14ac:dyDescent="0.3">
      <c r="B310" s="153">
        <v>303</v>
      </c>
      <c r="C310" s="974" t="str">
        <f>IF(ISBLANK('IlumCusto (ORÇ)'!C310)," ",'IlumCusto (ORÇ)'!C310)</f>
        <v xml:space="preserve"> </v>
      </c>
      <c r="D310" s="975"/>
      <c r="E310" s="975"/>
      <c r="F310" s="975"/>
      <c r="G310" s="975"/>
      <c r="H310" s="560">
        <f>'IlumCusto (ORÇ)'!H310</f>
        <v>0</v>
      </c>
      <c r="I310" s="561">
        <f>'IlumCusto (ORÇ)'!I310</f>
        <v>0</v>
      </c>
      <c r="J310" s="553">
        <f>'IlumCusto (ORÇ)'!J310</f>
        <v>0</v>
      </c>
      <c r="K310" s="330">
        <f t="shared" si="35"/>
        <v>0</v>
      </c>
      <c r="L310" s="330">
        <f t="shared" si="36"/>
        <v>0</v>
      </c>
      <c r="M310" s="329"/>
      <c r="N310" s="329"/>
      <c r="O310" s="397"/>
      <c r="P310" s="153">
        <f t="shared" si="37"/>
        <v>303</v>
      </c>
      <c r="Q310" s="976" t="str">
        <f t="shared" si="38"/>
        <v xml:space="preserve"> </v>
      </c>
      <c r="R310" s="976"/>
      <c r="S310" s="976"/>
      <c r="T310" s="976"/>
      <c r="U310" s="977"/>
      <c r="V310" s="155">
        <f t="shared" si="39"/>
        <v>0</v>
      </c>
      <c r="W310" s="331">
        <f t="shared" si="40"/>
        <v>0</v>
      </c>
      <c r="X310" s="332">
        <f>IF(AND(K310&gt;0,'Custo Contábil'!$D$7&gt;0),ROUND(K310*('Custo Contábil'!$D$19/'Custo Contábil'!$D$7)*W310,2),0)</f>
        <v>0</v>
      </c>
      <c r="Y310" s="407">
        <f t="shared" si="41"/>
        <v>0</v>
      </c>
    </row>
    <row r="311" spans="2:25" ht="15" customHeight="1" outlineLevel="1" x14ac:dyDescent="0.3">
      <c r="B311" s="153">
        <v>304</v>
      </c>
      <c r="C311" s="974" t="str">
        <f>IF(ISBLANK('IlumCusto (ORÇ)'!C311)," ",'IlumCusto (ORÇ)'!C311)</f>
        <v xml:space="preserve"> </v>
      </c>
      <c r="D311" s="975"/>
      <c r="E311" s="975"/>
      <c r="F311" s="975"/>
      <c r="G311" s="975"/>
      <c r="H311" s="560">
        <f>'IlumCusto (ORÇ)'!H311</f>
        <v>0</v>
      </c>
      <c r="I311" s="561">
        <f>'IlumCusto (ORÇ)'!I311</f>
        <v>0</v>
      </c>
      <c r="J311" s="553">
        <f>'IlumCusto (ORÇ)'!J311</f>
        <v>0</v>
      </c>
      <c r="K311" s="330">
        <f t="shared" si="35"/>
        <v>0</v>
      </c>
      <c r="L311" s="330">
        <f t="shared" si="36"/>
        <v>0</v>
      </c>
      <c r="M311" s="329"/>
      <c r="N311" s="329"/>
      <c r="O311" s="397"/>
      <c r="P311" s="153">
        <f t="shared" si="37"/>
        <v>304</v>
      </c>
      <c r="Q311" s="976" t="str">
        <f t="shared" si="38"/>
        <v xml:space="preserve"> </v>
      </c>
      <c r="R311" s="976"/>
      <c r="S311" s="976"/>
      <c r="T311" s="976"/>
      <c r="U311" s="977"/>
      <c r="V311" s="155">
        <f t="shared" si="39"/>
        <v>0</v>
      </c>
      <c r="W311" s="331">
        <f t="shared" si="40"/>
        <v>0</v>
      </c>
      <c r="X311" s="332">
        <f>IF(AND(K311&gt;0,'Custo Contábil'!$D$7&gt;0),ROUND(K311*('Custo Contábil'!$D$19/'Custo Contábil'!$D$7)*W311,2),0)</f>
        <v>0</v>
      </c>
      <c r="Y311" s="407">
        <f t="shared" si="41"/>
        <v>0</v>
      </c>
    </row>
    <row r="312" spans="2:25" ht="15" customHeight="1" outlineLevel="1" x14ac:dyDescent="0.3">
      <c r="B312" s="153">
        <v>305</v>
      </c>
      <c r="C312" s="974" t="str">
        <f>IF(ISBLANK('IlumCusto (ORÇ)'!C312)," ",'IlumCusto (ORÇ)'!C312)</f>
        <v xml:space="preserve"> </v>
      </c>
      <c r="D312" s="975"/>
      <c r="E312" s="975"/>
      <c r="F312" s="975"/>
      <c r="G312" s="975"/>
      <c r="H312" s="560">
        <f>'IlumCusto (ORÇ)'!H312</f>
        <v>0</v>
      </c>
      <c r="I312" s="561">
        <f>'IlumCusto (ORÇ)'!I312</f>
        <v>0</v>
      </c>
      <c r="J312" s="553">
        <f>'IlumCusto (ORÇ)'!J312</f>
        <v>0</v>
      </c>
      <c r="K312" s="330">
        <f t="shared" si="35"/>
        <v>0</v>
      </c>
      <c r="L312" s="330">
        <f t="shared" si="36"/>
        <v>0</v>
      </c>
      <c r="M312" s="329"/>
      <c r="N312" s="329"/>
      <c r="O312" s="397"/>
      <c r="P312" s="153">
        <f t="shared" si="37"/>
        <v>305</v>
      </c>
      <c r="Q312" s="976" t="str">
        <f t="shared" si="38"/>
        <v xml:space="preserve"> </v>
      </c>
      <c r="R312" s="976"/>
      <c r="S312" s="976"/>
      <c r="T312" s="976"/>
      <c r="U312" s="977"/>
      <c r="V312" s="155">
        <f t="shared" si="39"/>
        <v>0</v>
      </c>
      <c r="W312" s="331">
        <f t="shared" si="40"/>
        <v>0</v>
      </c>
      <c r="X312" s="332">
        <f>IF(AND(K312&gt;0,'Custo Contábil'!$D$7&gt;0),ROUND(K312*('Custo Contábil'!$D$19/'Custo Contábil'!$D$7)*W312,2),0)</f>
        <v>0</v>
      </c>
      <c r="Y312" s="407">
        <f t="shared" si="41"/>
        <v>0</v>
      </c>
    </row>
    <row r="313" spans="2:25" ht="15" customHeight="1" outlineLevel="1" x14ac:dyDescent="0.3">
      <c r="B313" s="153">
        <v>306</v>
      </c>
      <c r="C313" s="974" t="str">
        <f>IF(ISBLANK('IlumCusto (ORÇ)'!C313)," ",'IlumCusto (ORÇ)'!C313)</f>
        <v xml:space="preserve"> </v>
      </c>
      <c r="D313" s="975"/>
      <c r="E313" s="975"/>
      <c r="F313" s="975"/>
      <c r="G313" s="975"/>
      <c r="H313" s="560">
        <f>'IlumCusto (ORÇ)'!H313</f>
        <v>0</v>
      </c>
      <c r="I313" s="561">
        <f>'IlumCusto (ORÇ)'!I313</f>
        <v>0</v>
      </c>
      <c r="J313" s="553">
        <f>'IlumCusto (ORÇ)'!J313</f>
        <v>0</v>
      </c>
      <c r="K313" s="330">
        <f t="shared" si="35"/>
        <v>0</v>
      </c>
      <c r="L313" s="330">
        <f t="shared" si="36"/>
        <v>0</v>
      </c>
      <c r="M313" s="329"/>
      <c r="N313" s="329"/>
      <c r="O313" s="397"/>
      <c r="P313" s="153">
        <f t="shared" si="37"/>
        <v>306</v>
      </c>
      <c r="Q313" s="976" t="str">
        <f t="shared" si="38"/>
        <v xml:space="preserve"> </v>
      </c>
      <c r="R313" s="976"/>
      <c r="S313" s="976"/>
      <c r="T313" s="976"/>
      <c r="U313" s="977"/>
      <c r="V313" s="155">
        <f t="shared" si="39"/>
        <v>0</v>
      </c>
      <c r="W313" s="331">
        <f t="shared" si="40"/>
        <v>0</v>
      </c>
      <c r="X313" s="332">
        <f>IF(AND(K313&gt;0,'Custo Contábil'!$D$7&gt;0),ROUND(K313*('Custo Contábil'!$D$19/'Custo Contábil'!$D$7)*W313,2),0)</f>
        <v>0</v>
      </c>
      <c r="Y313" s="407">
        <f t="shared" si="41"/>
        <v>0</v>
      </c>
    </row>
    <row r="314" spans="2:25" ht="15" customHeight="1" outlineLevel="1" x14ac:dyDescent="0.3">
      <c r="B314" s="153">
        <v>307</v>
      </c>
      <c r="C314" s="974" t="str">
        <f>IF(ISBLANK('IlumCusto (ORÇ)'!C314)," ",'IlumCusto (ORÇ)'!C314)</f>
        <v xml:space="preserve"> </v>
      </c>
      <c r="D314" s="975"/>
      <c r="E314" s="975"/>
      <c r="F314" s="975"/>
      <c r="G314" s="975"/>
      <c r="H314" s="560">
        <f>'IlumCusto (ORÇ)'!H314</f>
        <v>0</v>
      </c>
      <c r="I314" s="561">
        <f>'IlumCusto (ORÇ)'!I314</f>
        <v>0</v>
      </c>
      <c r="J314" s="553">
        <f>'IlumCusto (ORÇ)'!J314</f>
        <v>0</v>
      </c>
      <c r="K314" s="330">
        <f t="shared" si="35"/>
        <v>0</v>
      </c>
      <c r="L314" s="330">
        <f t="shared" si="36"/>
        <v>0</v>
      </c>
      <c r="M314" s="329"/>
      <c r="N314" s="329"/>
      <c r="O314" s="397"/>
      <c r="P314" s="153">
        <f t="shared" si="37"/>
        <v>307</v>
      </c>
      <c r="Q314" s="976" t="str">
        <f t="shared" si="38"/>
        <v xml:space="preserve"> </v>
      </c>
      <c r="R314" s="976"/>
      <c r="S314" s="976"/>
      <c r="T314" s="976"/>
      <c r="U314" s="977"/>
      <c r="V314" s="155">
        <f t="shared" si="39"/>
        <v>0</v>
      </c>
      <c r="W314" s="331">
        <f t="shared" si="40"/>
        <v>0</v>
      </c>
      <c r="X314" s="332">
        <f>IF(AND(K314&gt;0,'Custo Contábil'!$D$7&gt;0),ROUND(K314*('Custo Contábil'!$D$19/'Custo Contábil'!$D$7)*W314,2),0)</f>
        <v>0</v>
      </c>
      <c r="Y314" s="407">
        <f t="shared" si="41"/>
        <v>0</v>
      </c>
    </row>
    <row r="315" spans="2:25" ht="15" customHeight="1" outlineLevel="1" x14ac:dyDescent="0.3">
      <c r="B315" s="153">
        <v>308</v>
      </c>
      <c r="C315" s="974" t="str">
        <f>IF(ISBLANK('IlumCusto (ORÇ)'!C315)," ",'IlumCusto (ORÇ)'!C315)</f>
        <v xml:space="preserve"> </v>
      </c>
      <c r="D315" s="975"/>
      <c r="E315" s="975"/>
      <c r="F315" s="975"/>
      <c r="G315" s="975"/>
      <c r="H315" s="560">
        <f>'IlumCusto (ORÇ)'!H315</f>
        <v>0</v>
      </c>
      <c r="I315" s="561">
        <f>'IlumCusto (ORÇ)'!I315</f>
        <v>0</v>
      </c>
      <c r="J315" s="553">
        <f>'IlumCusto (ORÇ)'!J315</f>
        <v>0</v>
      </c>
      <c r="K315" s="330">
        <f t="shared" si="35"/>
        <v>0</v>
      </c>
      <c r="L315" s="330">
        <f t="shared" si="36"/>
        <v>0</v>
      </c>
      <c r="M315" s="329"/>
      <c r="N315" s="329"/>
      <c r="O315" s="397"/>
      <c r="P315" s="153">
        <f t="shared" si="37"/>
        <v>308</v>
      </c>
      <c r="Q315" s="976" t="str">
        <f t="shared" si="38"/>
        <v xml:space="preserve"> </v>
      </c>
      <c r="R315" s="976"/>
      <c r="S315" s="976"/>
      <c r="T315" s="976"/>
      <c r="U315" s="977"/>
      <c r="V315" s="155">
        <f t="shared" si="39"/>
        <v>0</v>
      </c>
      <c r="W315" s="331">
        <f t="shared" si="40"/>
        <v>0</v>
      </c>
      <c r="X315" s="332">
        <f>IF(AND(K315&gt;0,'Custo Contábil'!$D$7&gt;0),ROUND(K315*('Custo Contábil'!$D$19/'Custo Contábil'!$D$7)*W315,2),0)</f>
        <v>0</v>
      </c>
      <c r="Y315" s="407">
        <f t="shared" si="41"/>
        <v>0</v>
      </c>
    </row>
    <row r="316" spans="2:25" ht="15" customHeight="1" outlineLevel="1" x14ac:dyDescent="0.3">
      <c r="B316" s="153">
        <v>309</v>
      </c>
      <c r="C316" s="974" t="str">
        <f>IF(ISBLANK('IlumCusto (ORÇ)'!C316)," ",'IlumCusto (ORÇ)'!C316)</f>
        <v xml:space="preserve"> </v>
      </c>
      <c r="D316" s="975"/>
      <c r="E316" s="975"/>
      <c r="F316" s="975"/>
      <c r="G316" s="975"/>
      <c r="H316" s="560">
        <f>'IlumCusto (ORÇ)'!H316</f>
        <v>0</v>
      </c>
      <c r="I316" s="561">
        <f>'IlumCusto (ORÇ)'!I316</f>
        <v>0</v>
      </c>
      <c r="J316" s="553">
        <f>'IlumCusto (ORÇ)'!J316</f>
        <v>0</v>
      </c>
      <c r="K316" s="330">
        <f t="shared" si="35"/>
        <v>0</v>
      </c>
      <c r="L316" s="330">
        <f t="shared" si="36"/>
        <v>0</v>
      </c>
      <c r="M316" s="329"/>
      <c r="N316" s="329"/>
      <c r="O316" s="397"/>
      <c r="P316" s="153">
        <f t="shared" si="37"/>
        <v>309</v>
      </c>
      <c r="Q316" s="976" t="str">
        <f t="shared" si="38"/>
        <v xml:space="preserve"> </v>
      </c>
      <c r="R316" s="976"/>
      <c r="S316" s="976"/>
      <c r="T316" s="976"/>
      <c r="U316" s="977"/>
      <c r="V316" s="155">
        <f t="shared" si="39"/>
        <v>0</v>
      </c>
      <c r="W316" s="331">
        <f t="shared" si="40"/>
        <v>0</v>
      </c>
      <c r="X316" s="332">
        <f>IF(AND(K316&gt;0,'Custo Contábil'!$D$7&gt;0),ROUND(K316*('Custo Contábil'!$D$19/'Custo Contábil'!$D$7)*W316,2),0)</f>
        <v>0</v>
      </c>
      <c r="Y316" s="407">
        <f t="shared" si="41"/>
        <v>0</v>
      </c>
    </row>
    <row r="317" spans="2:25" ht="15" customHeight="1" outlineLevel="1" x14ac:dyDescent="0.3">
      <c r="B317" s="153">
        <v>310</v>
      </c>
      <c r="C317" s="974" t="str">
        <f>IF(ISBLANK('IlumCusto (ORÇ)'!C317)," ",'IlumCusto (ORÇ)'!C317)</f>
        <v xml:space="preserve"> </v>
      </c>
      <c r="D317" s="975"/>
      <c r="E317" s="975"/>
      <c r="F317" s="975"/>
      <c r="G317" s="975"/>
      <c r="H317" s="560">
        <f>'IlumCusto (ORÇ)'!H317</f>
        <v>0</v>
      </c>
      <c r="I317" s="561">
        <f>'IlumCusto (ORÇ)'!I317</f>
        <v>0</v>
      </c>
      <c r="J317" s="553">
        <f>'IlumCusto (ORÇ)'!J317</f>
        <v>0</v>
      </c>
      <c r="K317" s="330">
        <f t="shared" si="35"/>
        <v>0</v>
      </c>
      <c r="L317" s="330">
        <f t="shared" si="36"/>
        <v>0</v>
      </c>
      <c r="M317" s="329"/>
      <c r="N317" s="329"/>
      <c r="O317" s="397"/>
      <c r="P317" s="153">
        <f t="shared" si="37"/>
        <v>310</v>
      </c>
      <c r="Q317" s="976" t="str">
        <f t="shared" si="38"/>
        <v xml:space="preserve"> </v>
      </c>
      <c r="R317" s="976"/>
      <c r="S317" s="976"/>
      <c r="T317" s="976"/>
      <c r="U317" s="977"/>
      <c r="V317" s="155">
        <f t="shared" si="39"/>
        <v>0</v>
      </c>
      <c r="W317" s="331">
        <f t="shared" si="40"/>
        <v>0</v>
      </c>
      <c r="X317" s="332">
        <f>IF(AND(K317&gt;0,'Custo Contábil'!$D$7&gt;0),ROUND(K317*('Custo Contábil'!$D$19/'Custo Contábil'!$D$7)*W317,2),0)</f>
        <v>0</v>
      </c>
      <c r="Y317" s="407">
        <f t="shared" si="41"/>
        <v>0</v>
      </c>
    </row>
    <row r="318" spans="2:25" ht="15" customHeight="1" outlineLevel="1" x14ac:dyDescent="0.3">
      <c r="B318" s="153">
        <v>311</v>
      </c>
      <c r="C318" s="974" t="str">
        <f>IF(ISBLANK('IlumCusto (ORÇ)'!C318)," ",'IlumCusto (ORÇ)'!C318)</f>
        <v xml:space="preserve"> </v>
      </c>
      <c r="D318" s="975"/>
      <c r="E318" s="975"/>
      <c r="F318" s="975"/>
      <c r="G318" s="975"/>
      <c r="H318" s="560">
        <f>'IlumCusto (ORÇ)'!H318</f>
        <v>0</v>
      </c>
      <c r="I318" s="561">
        <f>'IlumCusto (ORÇ)'!I318</f>
        <v>0</v>
      </c>
      <c r="J318" s="553">
        <f>'IlumCusto (ORÇ)'!J318</f>
        <v>0</v>
      </c>
      <c r="K318" s="330">
        <f t="shared" si="35"/>
        <v>0</v>
      </c>
      <c r="L318" s="330">
        <f t="shared" si="36"/>
        <v>0</v>
      </c>
      <c r="M318" s="329"/>
      <c r="N318" s="329"/>
      <c r="O318" s="397"/>
      <c r="P318" s="153">
        <f t="shared" si="37"/>
        <v>311</v>
      </c>
      <c r="Q318" s="976" t="str">
        <f t="shared" si="38"/>
        <v xml:space="preserve"> </v>
      </c>
      <c r="R318" s="976"/>
      <c r="S318" s="976"/>
      <c r="T318" s="976"/>
      <c r="U318" s="977"/>
      <c r="V318" s="155">
        <f t="shared" si="39"/>
        <v>0</v>
      </c>
      <c r="W318" s="331">
        <f t="shared" si="40"/>
        <v>0</v>
      </c>
      <c r="X318" s="332">
        <f>IF(AND(K318&gt;0,'Custo Contábil'!$D$7&gt;0),ROUND(K318*('Custo Contábil'!$D$19/'Custo Contábil'!$D$7)*W318,2),0)</f>
        <v>0</v>
      </c>
      <c r="Y318" s="407">
        <f t="shared" si="41"/>
        <v>0</v>
      </c>
    </row>
    <row r="319" spans="2:25" ht="15" customHeight="1" outlineLevel="1" x14ac:dyDescent="0.3">
      <c r="B319" s="153">
        <v>312</v>
      </c>
      <c r="C319" s="974" t="str">
        <f>IF(ISBLANK('IlumCusto (ORÇ)'!C319)," ",'IlumCusto (ORÇ)'!C319)</f>
        <v xml:space="preserve"> </v>
      </c>
      <c r="D319" s="975"/>
      <c r="E319" s="975"/>
      <c r="F319" s="975"/>
      <c r="G319" s="975"/>
      <c r="H319" s="560">
        <f>'IlumCusto (ORÇ)'!H319</f>
        <v>0</v>
      </c>
      <c r="I319" s="561">
        <f>'IlumCusto (ORÇ)'!I319</f>
        <v>0</v>
      </c>
      <c r="J319" s="553">
        <f>'IlumCusto (ORÇ)'!J319</f>
        <v>0</v>
      </c>
      <c r="K319" s="330">
        <f t="shared" si="35"/>
        <v>0</v>
      </c>
      <c r="L319" s="330">
        <f t="shared" si="36"/>
        <v>0</v>
      </c>
      <c r="M319" s="329"/>
      <c r="N319" s="329"/>
      <c r="O319" s="397"/>
      <c r="P319" s="153">
        <f t="shared" si="37"/>
        <v>312</v>
      </c>
      <c r="Q319" s="976" t="str">
        <f t="shared" si="38"/>
        <v xml:space="preserve"> </v>
      </c>
      <c r="R319" s="976"/>
      <c r="S319" s="976"/>
      <c r="T319" s="976"/>
      <c r="U319" s="977"/>
      <c r="V319" s="155">
        <f t="shared" si="39"/>
        <v>0</v>
      </c>
      <c r="W319" s="331">
        <f t="shared" si="40"/>
        <v>0</v>
      </c>
      <c r="X319" s="332">
        <f>IF(AND(K319&gt;0,'Custo Contábil'!$D$7&gt;0),ROUND(K319*('Custo Contábil'!$D$19/'Custo Contábil'!$D$7)*W319,2),0)</f>
        <v>0</v>
      </c>
      <c r="Y319" s="407">
        <f t="shared" si="41"/>
        <v>0</v>
      </c>
    </row>
    <row r="320" spans="2:25" ht="15" customHeight="1" outlineLevel="1" x14ac:dyDescent="0.3">
      <c r="B320" s="153">
        <v>313</v>
      </c>
      <c r="C320" s="974" t="str">
        <f>IF(ISBLANK('IlumCusto (ORÇ)'!C320)," ",'IlumCusto (ORÇ)'!C320)</f>
        <v xml:space="preserve"> </v>
      </c>
      <c r="D320" s="975"/>
      <c r="E320" s="975"/>
      <c r="F320" s="975"/>
      <c r="G320" s="975"/>
      <c r="H320" s="560">
        <f>'IlumCusto (ORÇ)'!H320</f>
        <v>0</v>
      </c>
      <c r="I320" s="561">
        <f>'IlumCusto (ORÇ)'!I320</f>
        <v>0</v>
      </c>
      <c r="J320" s="553">
        <f>'IlumCusto (ORÇ)'!J320</f>
        <v>0</v>
      </c>
      <c r="K320" s="330">
        <f t="shared" si="35"/>
        <v>0</v>
      </c>
      <c r="L320" s="330">
        <f t="shared" si="36"/>
        <v>0</v>
      </c>
      <c r="M320" s="329"/>
      <c r="N320" s="329"/>
      <c r="O320" s="397"/>
      <c r="P320" s="153">
        <f t="shared" si="37"/>
        <v>313</v>
      </c>
      <c r="Q320" s="976" t="str">
        <f t="shared" si="38"/>
        <v xml:space="preserve"> </v>
      </c>
      <c r="R320" s="976"/>
      <c r="S320" s="976"/>
      <c r="T320" s="976"/>
      <c r="U320" s="977"/>
      <c r="V320" s="155">
        <f t="shared" si="39"/>
        <v>0</v>
      </c>
      <c r="W320" s="331">
        <f t="shared" si="40"/>
        <v>0</v>
      </c>
      <c r="X320" s="332">
        <f>IF(AND(K320&gt;0,'Custo Contábil'!$D$7&gt;0),ROUND(K320*('Custo Contábil'!$D$19/'Custo Contábil'!$D$7)*W320,2),0)</f>
        <v>0</v>
      </c>
      <c r="Y320" s="407">
        <f t="shared" si="41"/>
        <v>0</v>
      </c>
    </row>
    <row r="321" spans="2:25" ht="15" customHeight="1" outlineLevel="1" x14ac:dyDescent="0.3">
      <c r="B321" s="153">
        <v>314</v>
      </c>
      <c r="C321" s="974" t="str">
        <f>IF(ISBLANK('IlumCusto (ORÇ)'!C321)," ",'IlumCusto (ORÇ)'!C321)</f>
        <v xml:space="preserve"> </v>
      </c>
      <c r="D321" s="975"/>
      <c r="E321" s="975"/>
      <c r="F321" s="975"/>
      <c r="G321" s="975"/>
      <c r="H321" s="560">
        <f>'IlumCusto (ORÇ)'!H321</f>
        <v>0</v>
      </c>
      <c r="I321" s="561">
        <f>'IlumCusto (ORÇ)'!I321</f>
        <v>0</v>
      </c>
      <c r="J321" s="553">
        <f>'IlumCusto (ORÇ)'!J321</f>
        <v>0</v>
      </c>
      <c r="K321" s="330">
        <f t="shared" si="35"/>
        <v>0</v>
      </c>
      <c r="L321" s="330">
        <f t="shared" si="36"/>
        <v>0</v>
      </c>
      <c r="M321" s="329"/>
      <c r="N321" s="329"/>
      <c r="O321" s="397"/>
      <c r="P321" s="153">
        <f t="shared" si="37"/>
        <v>314</v>
      </c>
      <c r="Q321" s="976" t="str">
        <f t="shared" si="38"/>
        <v xml:space="preserve"> </v>
      </c>
      <c r="R321" s="976"/>
      <c r="S321" s="976"/>
      <c r="T321" s="976"/>
      <c r="U321" s="977"/>
      <c r="V321" s="155">
        <f t="shared" si="39"/>
        <v>0</v>
      </c>
      <c r="W321" s="331">
        <f t="shared" si="40"/>
        <v>0</v>
      </c>
      <c r="X321" s="332">
        <f>IF(AND(K321&gt;0,'Custo Contábil'!$D$7&gt;0),ROUND(K321*('Custo Contábil'!$D$19/'Custo Contábil'!$D$7)*W321,2),0)</f>
        <v>0</v>
      </c>
      <c r="Y321" s="407">
        <f t="shared" si="41"/>
        <v>0</v>
      </c>
    </row>
    <row r="322" spans="2:25" ht="15" customHeight="1" outlineLevel="1" x14ac:dyDescent="0.3">
      <c r="B322" s="153">
        <v>315</v>
      </c>
      <c r="C322" s="974" t="str">
        <f>IF(ISBLANK('IlumCusto (ORÇ)'!C322)," ",'IlumCusto (ORÇ)'!C322)</f>
        <v xml:space="preserve"> </v>
      </c>
      <c r="D322" s="975"/>
      <c r="E322" s="975"/>
      <c r="F322" s="975"/>
      <c r="G322" s="975"/>
      <c r="H322" s="560">
        <f>'IlumCusto (ORÇ)'!H322</f>
        <v>0</v>
      </c>
      <c r="I322" s="561">
        <f>'IlumCusto (ORÇ)'!I322</f>
        <v>0</v>
      </c>
      <c r="J322" s="553">
        <f>'IlumCusto (ORÇ)'!J322</f>
        <v>0</v>
      </c>
      <c r="K322" s="330">
        <f t="shared" si="35"/>
        <v>0</v>
      </c>
      <c r="L322" s="330">
        <f t="shared" si="36"/>
        <v>0</v>
      </c>
      <c r="M322" s="329"/>
      <c r="N322" s="329"/>
      <c r="O322" s="397"/>
      <c r="P322" s="153">
        <f t="shared" si="37"/>
        <v>315</v>
      </c>
      <c r="Q322" s="976" t="str">
        <f t="shared" si="38"/>
        <v xml:space="preserve"> </v>
      </c>
      <c r="R322" s="976"/>
      <c r="S322" s="976"/>
      <c r="T322" s="976"/>
      <c r="U322" s="977"/>
      <c r="V322" s="155">
        <f t="shared" si="39"/>
        <v>0</v>
      </c>
      <c r="W322" s="331">
        <f t="shared" si="40"/>
        <v>0</v>
      </c>
      <c r="X322" s="332">
        <f>IF(AND(K322&gt;0,'Custo Contábil'!$D$7&gt;0),ROUND(K322*('Custo Contábil'!$D$19/'Custo Contábil'!$D$7)*W322,2),0)</f>
        <v>0</v>
      </c>
      <c r="Y322" s="407">
        <f t="shared" si="41"/>
        <v>0</v>
      </c>
    </row>
    <row r="323" spans="2:25" ht="15" customHeight="1" outlineLevel="1" x14ac:dyDescent="0.3">
      <c r="B323" s="153">
        <v>316</v>
      </c>
      <c r="C323" s="974" t="str">
        <f>IF(ISBLANK('IlumCusto (ORÇ)'!C323)," ",'IlumCusto (ORÇ)'!C323)</f>
        <v xml:space="preserve"> </v>
      </c>
      <c r="D323" s="975"/>
      <c r="E323" s="975"/>
      <c r="F323" s="975"/>
      <c r="G323" s="975"/>
      <c r="H323" s="560">
        <f>'IlumCusto (ORÇ)'!H323</f>
        <v>0</v>
      </c>
      <c r="I323" s="561">
        <f>'IlumCusto (ORÇ)'!I323</f>
        <v>0</v>
      </c>
      <c r="J323" s="553">
        <f>'IlumCusto (ORÇ)'!J323</f>
        <v>0</v>
      </c>
      <c r="K323" s="330">
        <f t="shared" si="35"/>
        <v>0</v>
      </c>
      <c r="L323" s="330">
        <f t="shared" si="36"/>
        <v>0</v>
      </c>
      <c r="M323" s="329"/>
      <c r="N323" s="329"/>
      <c r="O323" s="397"/>
      <c r="P323" s="153">
        <f t="shared" si="37"/>
        <v>316</v>
      </c>
      <c r="Q323" s="976" t="str">
        <f t="shared" si="38"/>
        <v xml:space="preserve"> </v>
      </c>
      <c r="R323" s="976"/>
      <c r="S323" s="976"/>
      <c r="T323" s="976"/>
      <c r="U323" s="977"/>
      <c r="V323" s="155">
        <f t="shared" si="39"/>
        <v>0</v>
      </c>
      <c r="W323" s="331">
        <f t="shared" si="40"/>
        <v>0</v>
      </c>
      <c r="X323" s="332">
        <f>IF(AND(K323&gt;0,'Custo Contábil'!$D$7&gt;0),ROUND(K323*('Custo Contábil'!$D$19/'Custo Contábil'!$D$7)*W323,2),0)</f>
        <v>0</v>
      </c>
      <c r="Y323" s="407">
        <f t="shared" si="41"/>
        <v>0</v>
      </c>
    </row>
    <row r="324" spans="2:25" ht="15" customHeight="1" outlineLevel="1" x14ac:dyDescent="0.3">
      <c r="B324" s="153">
        <v>317</v>
      </c>
      <c r="C324" s="974" t="str">
        <f>IF(ISBLANK('IlumCusto (ORÇ)'!C324)," ",'IlumCusto (ORÇ)'!C324)</f>
        <v xml:space="preserve"> </v>
      </c>
      <c r="D324" s="975"/>
      <c r="E324" s="975"/>
      <c r="F324" s="975"/>
      <c r="G324" s="975"/>
      <c r="H324" s="560">
        <f>'IlumCusto (ORÇ)'!H324</f>
        <v>0</v>
      </c>
      <c r="I324" s="561">
        <f>'IlumCusto (ORÇ)'!I324</f>
        <v>0</v>
      </c>
      <c r="J324" s="553">
        <f>'IlumCusto (ORÇ)'!J324</f>
        <v>0</v>
      </c>
      <c r="K324" s="330">
        <f t="shared" si="35"/>
        <v>0</v>
      </c>
      <c r="L324" s="330">
        <f t="shared" si="36"/>
        <v>0</v>
      </c>
      <c r="M324" s="329"/>
      <c r="N324" s="329"/>
      <c r="O324" s="397"/>
      <c r="P324" s="153">
        <f t="shared" si="37"/>
        <v>317</v>
      </c>
      <c r="Q324" s="976" t="str">
        <f t="shared" si="38"/>
        <v xml:space="preserve"> </v>
      </c>
      <c r="R324" s="976"/>
      <c r="S324" s="976"/>
      <c r="T324" s="976"/>
      <c r="U324" s="977"/>
      <c r="V324" s="155">
        <f t="shared" si="39"/>
        <v>0</v>
      </c>
      <c r="W324" s="331">
        <f t="shared" si="40"/>
        <v>0</v>
      </c>
      <c r="X324" s="332">
        <f>IF(AND(K324&gt;0,'Custo Contábil'!$D$7&gt;0),ROUND(K324*('Custo Contábil'!$D$19/'Custo Contábil'!$D$7)*W324,2),0)</f>
        <v>0</v>
      </c>
      <c r="Y324" s="407">
        <f t="shared" si="41"/>
        <v>0</v>
      </c>
    </row>
    <row r="325" spans="2:25" ht="15" customHeight="1" outlineLevel="1" x14ac:dyDescent="0.3">
      <c r="B325" s="153">
        <v>318</v>
      </c>
      <c r="C325" s="974" t="str">
        <f>IF(ISBLANK('IlumCusto (ORÇ)'!C325)," ",'IlumCusto (ORÇ)'!C325)</f>
        <v xml:space="preserve"> </v>
      </c>
      <c r="D325" s="975"/>
      <c r="E325" s="975"/>
      <c r="F325" s="975"/>
      <c r="G325" s="975"/>
      <c r="H325" s="560">
        <f>'IlumCusto (ORÇ)'!H325</f>
        <v>0</v>
      </c>
      <c r="I325" s="561">
        <f>'IlumCusto (ORÇ)'!I325</f>
        <v>0</v>
      </c>
      <c r="J325" s="553">
        <f>'IlumCusto (ORÇ)'!J325</f>
        <v>0</v>
      </c>
      <c r="K325" s="330">
        <f t="shared" si="35"/>
        <v>0</v>
      </c>
      <c r="L325" s="330">
        <f t="shared" si="36"/>
        <v>0</v>
      </c>
      <c r="M325" s="329"/>
      <c r="N325" s="329"/>
      <c r="O325" s="397"/>
      <c r="P325" s="153">
        <f t="shared" si="37"/>
        <v>318</v>
      </c>
      <c r="Q325" s="976" t="str">
        <f t="shared" si="38"/>
        <v xml:space="preserve"> </v>
      </c>
      <c r="R325" s="976"/>
      <c r="S325" s="976"/>
      <c r="T325" s="976"/>
      <c r="U325" s="977"/>
      <c r="V325" s="155">
        <f t="shared" si="39"/>
        <v>0</v>
      </c>
      <c r="W325" s="331">
        <f t="shared" si="40"/>
        <v>0</v>
      </c>
      <c r="X325" s="332">
        <f>IF(AND(K325&gt;0,'Custo Contábil'!$D$7&gt;0),ROUND(K325*('Custo Contábil'!$D$19/'Custo Contábil'!$D$7)*W325,2),0)</f>
        <v>0</v>
      </c>
      <c r="Y325" s="407">
        <f t="shared" si="41"/>
        <v>0</v>
      </c>
    </row>
    <row r="326" spans="2:25" ht="15" customHeight="1" outlineLevel="1" x14ac:dyDescent="0.3">
      <c r="B326" s="153">
        <v>319</v>
      </c>
      <c r="C326" s="974" t="str">
        <f>IF(ISBLANK('IlumCusto (ORÇ)'!C326)," ",'IlumCusto (ORÇ)'!C326)</f>
        <v xml:space="preserve"> </v>
      </c>
      <c r="D326" s="975"/>
      <c r="E326" s="975"/>
      <c r="F326" s="975"/>
      <c r="G326" s="975"/>
      <c r="H326" s="560">
        <f>'IlumCusto (ORÇ)'!H326</f>
        <v>0</v>
      </c>
      <c r="I326" s="561">
        <f>'IlumCusto (ORÇ)'!I326</f>
        <v>0</v>
      </c>
      <c r="J326" s="553">
        <f>'IlumCusto (ORÇ)'!J326</f>
        <v>0</v>
      </c>
      <c r="K326" s="330">
        <f t="shared" si="35"/>
        <v>0</v>
      </c>
      <c r="L326" s="330">
        <f t="shared" si="36"/>
        <v>0</v>
      </c>
      <c r="M326" s="329"/>
      <c r="N326" s="329"/>
      <c r="O326" s="397"/>
      <c r="P326" s="153">
        <f t="shared" si="37"/>
        <v>319</v>
      </c>
      <c r="Q326" s="976" t="str">
        <f t="shared" si="38"/>
        <v xml:space="preserve"> </v>
      </c>
      <c r="R326" s="976"/>
      <c r="S326" s="976"/>
      <c r="T326" s="976"/>
      <c r="U326" s="977"/>
      <c r="V326" s="155">
        <f t="shared" si="39"/>
        <v>0</v>
      </c>
      <c r="W326" s="331">
        <f t="shared" si="40"/>
        <v>0</v>
      </c>
      <c r="X326" s="332">
        <f>IF(AND(K326&gt;0,'Custo Contábil'!$D$7&gt;0),ROUND(K326*('Custo Contábil'!$D$19/'Custo Contábil'!$D$7)*W326,2),0)</f>
        <v>0</v>
      </c>
      <c r="Y326" s="407">
        <f t="shared" si="41"/>
        <v>0</v>
      </c>
    </row>
    <row r="327" spans="2:25" ht="15" customHeight="1" outlineLevel="1" x14ac:dyDescent="0.3">
      <c r="B327" s="153">
        <v>320</v>
      </c>
      <c r="C327" s="974" t="str">
        <f>IF(ISBLANK('IlumCusto (ORÇ)'!C327)," ",'IlumCusto (ORÇ)'!C327)</f>
        <v xml:space="preserve"> </v>
      </c>
      <c r="D327" s="975"/>
      <c r="E327" s="975"/>
      <c r="F327" s="975"/>
      <c r="G327" s="975"/>
      <c r="H327" s="560">
        <f>'IlumCusto (ORÇ)'!H327</f>
        <v>0</v>
      </c>
      <c r="I327" s="561">
        <f>'IlumCusto (ORÇ)'!I327</f>
        <v>0</v>
      </c>
      <c r="J327" s="553">
        <f>'IlumCusto (ORÇ)'!J327</f>
        <v>0</v>
      </c>
      <c r="K327" s="330">
        <f t="shared" si="35"/>
        <v>0</v>
      </c>
      <c r="L327" s="330">
        <f t="shared" si="36"/>
        <v>0</v>
      </c>
      <c r="M327" s="329"/>
      <c r="N327" s="329"/>
      <c r="O327" s="397"/>
      <c r="P327" s="153">
        <f t="shared" si="37"/>
        <v>320</v>
      </c>
      <c r="Q327" s="976" t="str">
        <f t="shared" si="38"/>
        <v xml:space="preserve"> </v>
      </c>
      <c r="R327" s="976"/>
      <c r="S327" s="976"/>
      <c r="T327" s="976"/>
      <c r="U327" s="977"/>
      <c r="V327" s="155">
        <f t="shared" si="39"/>
        <v>0</v>
      </c>
      <c r="W327" s="331">
        <f t="shared" si="40"/>
        <v>0</v>
      </c>
      <c r="X327" s="332">
        <f>IF(AND(K327&gt;0,'Custo Contábil'!$D$7&gt;0),ROUND(K327*('Custo Contábil'!$D$19/'Custo Contábil'!$D$7)*W327,2),0)</f>
        <v>0</v>
      </c>
      <c r="Y327" s="407">
        <f t="shared" si="41"/>
        <v>0</v>
      </c>
    </row>
    <row r="328" spans="2:25" ht="15" customHeight="1" outlineLevel="1" x14ac:dyDescent="0.3">
      <c r="B328" s="153">
        <v>321</v>
      </c>
      <c r="C328" s="974" t="str">
        <f>IF(ISBLANK('IlumCusto (ORÇ)'!C328)," ",'IlumCusto (ORÇ)'!C328)</f>
        <v xml:space="preserve"> </v>
      </c>
      <c r="D328" s="975"/>
      <c r="E328" s="975"/>
      <c r="F328" s="975"/>
      <c r="G328" s="975"/>
      <c r="H328" s="560">
        <f>'IlumCusto (ORÇ)'!H328</f>
        <v>0</v>
      </c>
      <c r="I328" s="561">
        <f>'IlumCusto (ORÇ)'!I328</f>
        <v>0</v>
      </c>
      <c r="J328" s="553">
        <f>'IlumCusto (ORÇ)'!J328</f>
        <v>0</v>
      </c>
      <c r="K328" s="330">
        <f t="shared" si="35"/>
        <v>0</v>
      </c>
      <c r="L328" s="330">
        <f t="shared" si="36"/>
        <v>0</v>
      </c>
      <c r="M328" s="329"/>
      <c r="N328" s="329"/>
      <c r="O328" s="397"/>
      <c r="P328" s="153">
        <f t="shared" si="37"/>
        <v>321</v>
      </c>
      <c r="Q328" s="976" t="str">
        <f t="shared" si="38"/>
        <v xml:space="preserve"> </v>
      </c>
      <c r="R328" s="976"/>
      <c r="S328" s="976"/>
      <c r="T328" s="976"/>
      <c r="U328" s="977"/>
      <c r="V328" s="155">
        <f t="shared" si="39"/>
        <v>0</v>
      </c>
      <c r="W328" s="331">
        <f t="shared" si="40"/>
        <v>0</v>
      </c>
      <c r="X328" s="332">
        <f>IF(AND(K328&gt;0,'Custo Contábil'!$D$7&gt;0),ROUND(K328*('Custo Contábil'!$D$19/'Custo Contábil'!$D$7)*W328,2),0)</f>
        <v>0</v>
      </c>
      <c r="Y328" s="407">
        <f t="shared" si="41"/>
        <v>0</v>
      </c>
    </row>
    <row r="329" spans="2:25" ht="15" customHeight="1" outlineLevel="1" x14ac:dyDescent="0.3">
      <c r="B329" s="153">
        <v>322</v>
      </c>
      <c r="C329" s="974" t="str">
        <f>IF(ISBLANK('IlumCusto (ORÇ)'!C329)," ",'IlumCusto (ORÇ)'!C329)</f>
        <v xml:space="preserve"> </v>
      </c>
      <c r="D329" s="975"/>
      <c r="E329" s="975"/>
      <c r="F329" s="975"/>
      <c r="G329" s="975"/>
      <c r="H329" s="560">
        <f>'IlumCusto (ORÇ)'!H329</f>
        <v>0</v>
      </c>
      <c r="I329" s="561">
        <f>'IlumCusto (ORÇ)'!I329</f>
        <v>0</v>
      </c>
      <c r="J329" s="553">
        <f>'IlumCusto (ORÇ)'!J329</f>
        <v>0</v>
      </c>
      <c r="K329" s="330">
        <f t="shared" si="35"/>
        <v>0</v>
      </c>
      <c r="L329" s="330">
        <f t="shared" si="36"/>
        <v>0</v>
      </c>
      <c r="M329" s="329"/>
      <c r="N329" s="329"/>
      <c r="O329" s="397"/>
      <c r="P329" s="153">
        <f t="shared" si="37"/>
        <v>322</v>
      </c>
      <c r="Q329" s="976" t="str">
        <f t="shared" si="38"/>
        <v xml:space="preserve"> </v>
      </c>
      <c r="R329" s="976"/>
      <c r="S329" s="976"/>
      <c r="T329" s="976"/>
      <c r="U329" s="977"/>
      <c r="V329" s="155">
        <f t="shared" si="39"/>
        <v>0</v>
      </c>
      <c r="W329" s="331">
        <f t="shared" si="40"/>
        <v>0</v>
      </c>
      <c r="X329" s="332">
        <f>IF(AND(K329&gt;0,'Custo Contábil'!$D$7&gt;0),ROUND(K329*('Custo Contábil'!$D$19/'Custo Contábil'!$D$7)*W329,2),0)</f>
        <v>0</v>
      </c>
      <c r="Y329" s="407">
        <f t="shared" si="41"/>
        <v>0</v>
      </c>
    </row>
    <row r="330" spans="2:25" ht="15" customHeight="1" outlineLevel="1" x14ac:dyDescent="0.3">
      <c r="B330" s="153">
        <v>323</v>
      </c>
      <c r="C330" s="974" t="str">
        <f>IF(ISBLANK('IlumCusto (ORÇ)'!C330)," ",'IlumCusto (ORÇ)'!C330)</f>
        <v xml:space="preserve"> </v>
      </c>
      <c r="D330" s="975"/>
      <c r="E330" s="975"/>
      <c r="F330" s="975"/>
      <c r="G330" s="975"/>
      <c r="H330" s="560">
        <f>'IlumCusto (ORÇ)'!H330</f>
        <v>0</v>
      </c>
      <c r="I330" s="561">
        <f>'IlumCusto (ORÇ)'!I330</f>
        <v>0</v>
      </c>
      <c r="J330" s="553">
        <f>'IlumCusto (ORÇ)'!J330</f>
        <v>0</v>
      </c>
      <c r="K330" s="330">
        <f t="shared" si="35"/>
        <v>0</v>
      </c>
      <c r="L330" s="330">
        <f t="shared" si="36"/>
        <v>0</v>
      </c>
      <c r="M330" s="329"/>
      <c r="N330" s="329"/>
      <c r="O330" s="397"/>
      <c r="P330" s="153">
        <f t="shared" si="37"/>
        <v>323</v>
      </c>
      <c r="Q330" s="976" t="str">
        <f t="shared" si="38"/>
        <v xml:space="preserve"> </v>
      </c>
      <c r="R330" s="976"/>
      <c r="S330" s="976"/>
      <c r="T330" s="976"/>
      <c r="U330" s="977"/>
      <c r="V330" s="155">
        <f t="shared" si="39"/>
        <v>0</v>
      </c>
      <c r="W330" s="331">
        <f t="shared" si="40"/>
        <v>0</v>
      </c>
      <c r="X330" s="332">
        <f>IF(AND(K330&gt;0,'Custo Contábil'!$D$7&gt;0),ROUND(K330*('Custo Contábil'!$D$19/'Custo Contábil'!$D$7)*W330,2),0)</f>
        <v>0</v>
      </c>
      <c r="Y330" s="407">
        <f t="shared" si="41"/>
        <v>0</v>
      </c>
    </row>
    <row r="331" spans="2:25" ht="15" customHeight="1" outlineLevel="1" x14ac:dyDescent="0.3">
      <c r="B331" s="153">
        <v>324</v>
      </c>
      <c r="C331" s="974" t="str">
        <f>IF(ISBLANK('IlumCusto (ORÇ)'!C331)," ",'IlumCusto (ORÇ)'!C331)</f>
        <v xml:space="preserve"> </v>
      </c>
      <c r="D331" s="975"/>
      <c r="E331" s="975"/>
      <c r="F331" s="975"/>
      <c r="G331" s="975"/>
      <c r="H331" s="560">
        <f>'IlumCusto (ORÇ)'!H331</f>
        <v>0</v>
      </c>
      <c r="I331" s="561">
        <f>'IlumCusto (ORÇ)'!I331</f>
        <v>0</v>
      </c>
      <c r="J331" s="553">
        <f>'IlumCusto (ORÇ)'!J331</f>
        <v>0</v>
      </c>
      <c r="K331" s="330">
        <f t="shared" si="35"/>
        <v>0</v>
      </c>
      <c r="L331" s="330">
        <f t="shared" si="36"/>
        <v>0</v>
      </c>
      <c r="M331" s="329"/>
      <c r="N331" s="329"/>
      <c r="O331" s="397"/>
      <c r="P331" s="153">
        <f t="shared" si="37"/>
        <v>324</v>
      </c>
      <c r="Q331" s="976" t="str">
        <f t="shared" si="38"/>
        <v xml:space="preserve"> </v>
      </c>
      <c r="R331" s="976"/>
      <c r="S331" s="976"/>
      <c r="T331" s="976"/>
      <c r="U331" s="977"/>
      <c r="V331" s="155">
        <f t="shared" si="39"/>
        <v>0</v>
      </c>
      <c r="W331" s="331">
        <f t="shared" si="40"/>
        <v>0</v>
      </c>
      <c r="X331" s="332">
        <f>IF(AND(K331&gt;0,'Custo Contábil'!$D$7&gt;0),ROUND(K331*('Custo Contábil'!$D$19/'Custo Contábil'!$D$7)*W331,2),0)</f>
        <v>0</v>
      </c>
      <c r="Y331" s="407">
        <f t="shared" si="41"/>
        <v>0</v>
      </c>
    </row>
    <row r="332" spans="2:25" ht="15" customHeight="1" outlineLevel="1" x14ac:dyDescent="0.3">
      <c r="B332" s="153">
        <v>325</v>
      </c>
      <c r="C332" s="974" t="str">
        <f>IF(ISBLANK('IlumCusto (ORÇ)'!C332)," ",'IlumCusto (ORÇ)'!C332)</f>
        <v xml:space="preserve"> </v>
      </c>
      <c r="D332" s="975"/>
      <c r="E332" s="975"/>
      <c r="F332" s="975"/>
      <c r="G332" s="975"/>
      <c r="H332" s="560">
        <f>'IlumCusto (ORÇ)'!H332</f>
        <v>0</v>
      </c>
      <c r="I332" s="561">
        <f>'IlumCusto (ORÇ)'!I332</f>
        <v>0</v>
      </c>
      <c r="J332" s="553">
        <f>'IlumCusto (ORÇ)'!J332</f>
        <v>0</v>
      </c>
      <c r="K332" s="330">
        <f t="shared" si="35"/>
        <v>0</v>
      </c>
      <c r="L332" s="330">
        <f t="shared" si="36"/>
        <v>0</v>
      </c>
      <c r="M332" s="329"/>
      <c r="N332" s="329"/>
      <c r="O332" s="397"/>
      <c r="P332" s="153">
        <f t="shared" si="37"/>
        <v>325</v>
      </c>
      <c r="Q332" s="976" t="str">
        <f t="shared" si="38"/>
        <v xml:space="preserve"> </v>
      </c>
      <c r="R332" s="976"/>
      <c r="S332" s="976"/>
      <c r="T332" s="976"/>
      <c r="U332" s="977"/>
      <c r="V332" s="155">
        <f t="shared" si="39"/>
        <v>0</v>
      </c>
      <c r="W332" s="331">
        <f t="shared" si="40"/>
        <v>0</v>
      </c>
      <c r="X332" s="332">
        <f>IF(AND(K332&gt;0,'Custo Contábil'!$D$7&gt;0),ROUND(K332*('Custo Contábil'!$D$19/'Custo Contábil'!$D$7)*W332,2),0)</f>
        <v>0</v>
      </c>
      <c r="Y332" s="407">
        <f t="shared" si="41"/>
        <v>0</v>
      </c>
    </row>
    <row r="333" spans="2:25" ht="15" customHeight="1" outlineLevel="1" x14ac:dyDescent="0.3">
      <c r="B333" s="153">
        <v>326</v>
      </c>
      <c r="C333" s="974" t="str">
        <f>IF(ISBLANK('IlumCusto (ORÇ)'!C333)," ",'IlumCusto (ORÇ)'!C333)</f>
        <v xml:space="preserve"> </v>
      </c>
      <c r="D333" s="975"/>
      <c r="E333" s="975"/>
      <c r="F333" s="975"/>
      <c r="G333" s="975"/>
      <c r="H333" s="560">
        <f>'IlumCusto (ORÇ)'!H333</f>
        <v>0</v>
      </c>
      <c r="I333" s="561">
        <f>'IlumCusto (ORÇ)'!I333</f>
        <v>0</v>
      </c>
      <c r="J333" s="553">
        <f>'IlumCusto (ORÇ)'!J333</f>
        <v>0</v>
      </c>
      <c r="K333" s="330">
        <f t="shared" si="35"/>
        <v>0</v>
      </c>
      <c r="L333" s="330">
        <f t="shared" si="36"/>
        <v>0</v>
      </c>
      <c r="M333" s="329"/>
      <c r="N333" s="329"/>
      <c r="O333" s="397"/>
      <c r="P333" s="153">
        <f t="shared" si="37"/>
        <v>326</v>
      </c>
      <c r="Q333" s="976" t="str">
        <f t="shared" si="38"/>
        <v xml:space="preserve"> </v>
      </c>
      <c r="R333" s="976"/>
      <c r="S333" s="976"/>
      <c r="T333" s="976"/>
      <c r="U333" s="977"/>
      <c r="V333" s="155">
        <f t="shared" si="39"/>
        <v>0</v>
      </c>
      <c r="W333" s="331">
        <f t="shared" si="40"/>
        <v>0</v>
      </c>
      <c r="X333" s="332">
        <f>IF(AND(K333&gt;0,'Custo Contábil'!$D$7&gt;0),ROUND(K333*('Custo Contábil'!$D$19/'Custo Contábil'!$D$7)*W333,2),0)</f>
        <v>0</v>
      </c>
      <c r="Y333" s="407">
        <f t="shared" si="41"/>
        <v>0</v>
      </c>
    </row>
    <row r="334" spans="2:25" ht="15" customHeight="1" outlineLevel="1" x14ac:dyDescent="0.3">
      <c r="B334" s="153">
        <v>327</v>
      </c>
      <c r="C334" s="974" t="str">
        <f>IF(ISBLANK('IlumCusto (ORÇ)'!C334)," ",'IlumCusto (ORÇ)'!C334)</f>
        <v xml:space="preserve"> </v>
      </c>
      <c r="D334" s="975"/>
      <c r="E334" s="975"/>
      <c r="F334" s="975"/>
      <c r="G334" s="975"/>
      <c r="H334" s="560">
        <f>'IlumCusto (ORÇ)'!H334</f>
        <v>0</v>
      </c>
      <c r="I334" s="561">
        <f>'IlumCusto (ORÇ)'!I334</f>
        <v>0</v>
      </c>
      <c r="J334" s="553">
        <f>'IlumCusto (ORÇ)'!J334</f>
        <v>0</v>
      </c>
      <c r="K334" s="330">
        <f t="shared" si="35"/>
        <v>0</v>
      </c>
      <c r="L334" s="330">
        <f t="shared" si="36"/>
        <v>0</v>
      </c>
      <c r="M334" s="329"/>
      <c r="N334" s="329"/>
      <c r="O334" s="397"/>
      <c r="P334" s="153">
        <f t="shared" si="37"/>
        <v>327</v>
      </c>
      <c r="Q334" s="976" t="str">
        <f t="shared" si="38"/>
        <v xml:space="preserve"> </v>
      </c>
      <c r="R334" s="976"/>
      <c r="S334" s="976"/>
      <c r="T334" s="976"/>
      <c r="U334" s="977"/>
      <c r="V334" s="155">
        <f t="shared" si="39"/>
        <v>0</v>
      </c>
      <c r="W334" s="331">
        <f t="shared" si="40"/>
        <v>0</v>
      </c>
      <c r="X334" s="332">
        <f>IF(AND(K334&gt;0,'Custo Contábil'!$D$7&gt;0),ROUND(K334*('Custo Contábil'!$D$19/'Custo Contábil'!$D$7)*W334,2),0)</f>
        <v>0</v>
      </c>
      <c r="Y334" s="407">
        <f t="shared" si="41"/>
        <v>0</v>
      </c>
    </row>
    <row r="335" spans="2:25" ht="15" customHeight="1" outlineLevel="1" x14ac:dyDescent="0.3">
      <c r="B335" s="153">
        <v>328</v>
      </c>
      <c r="C335" s="974" t="str">
        <f>IF(ISBLANK('IlumCusto (ORÇ)'!C335)," ",'IlumCusto (ORÇ)'!C335)</f>
        <v xml:space="preserve"> </v>
      </c>
      <c r="D335" s="975"/>
      <c r="E335" s="975"/>
      <c r="F335" s="975"/>
      <c r="G335" s="975"/>
      <c r="H335" s="560">
        <f>'IlumCusto (ORÇ)'!H335</f>
        <v>0</v>
      </c>
      <c r="I335" s="561">
        <f>'IlumCusto (ORÇ)'!I335</f>
        <v>0</v>
      </c>
      <c r="J335" s="553">
        <f>'IlumCusto (ORÇ)'!J335</f>
        <v>0</v>
      </c>
      <c r="K335" s="330">
        <f t="shared" si="35"/>
        <v>0</v>
      </c>
      <c r="L335" s="330">
        <f t="shared" si="36"/>
        <v>0</v>
      </c>
      <c r="M335" s="329"/>
      <c r="N335" s="329"/>
      <c r="O335" s="397"/>
      <c r="P335" s="153">
        <f t="shared" si="37"/>
        <v>328</v>
      </c>
      <c r="Q335" s="976" t="str">
        <f t="shared" si="38"/>
        <v xml:space="preserve"> </v>
      </c>
      <c r="R335" s="976"/>
      <c r="S335" s="976"/>
      <c r="T335" s="976"/>
      <c r="U335" s="977"/>
      <c r="V335" s="155">
        <f t="shared" si="39"/>
        <v>0</v>
      </c>
      <c r="W335" s="331">
        <f t="shared" si="40"/>
        <v>0</v>
      </c>
      <c r="X335" s="332">
        <f>IF(AND(K335&gt;0,'Custo Contábil'!$D$7&gt;0),ROUND(K335*('Custo Contábil'!$D$19/'Custo Contábil'!$D$7)*W335,2),0)</f>
        <v>0</v>
      </c>
      <c r="Y335" s="407">
        <f t="shared" si="41"/>
        <v>0</v>
      </c>
    </row>
    <row r="336" spans="2:25" ht="15" customHeight="1" outlineLevel="1" x14ac:dyDescent="0.3">
      <c r="B336" s="153">
        <v>329</v>
      </c>
      <c r="C336" s="974" t="str">
        <f>IF(ISBLANK('IlumCusto (ORÇ)'!C336)," ",'IlumCusto (ORÇ)'!C336)</f>
        <v xml:space="preserve"> </v>
      </c>
      <c r="D336" s="975"/>
      <c r="E336" s="975"/>
      <c r="F336" s="975"/>
      <c r="G336" s="975"/>
      <c r="H336" s="560">
        <f>'IlumCusto (ORÇ)'!H336</f>
        <v>0</v>
      </c>
      <c r="I336" s="561">
        <f>'IlumCusto (ORÇ)'!I336</f>
        <v>0</v>
      </c>
      <c r="J336" s="553">
        <f>'IlumCusto (ORÇ)'!J336</f>
        <v>0</v>
      </c>
      <c r="K336" s="330">
        <f t="shared" si="35"/>
        <v>0</v>
      </c>
      <c r="L336" s="330">
        <f t="shared" si="36"/>
        <v>0</v>
      </c>
      <c r="M336" s="329"/>
      <c r="N336" s="329"/>
      <c r="O336" s="397"/>
      <c r="P336" s="153">
        <f t="shared" si="37"/>
        <v>329</v>
      </c>
      <c r="Q336" s="976" t="str">
        <f t="shared" si="38"/>
        <v xml:space="preserve"> </v>
      </c>
      <c r="R336" s="976"/>
      <c r="S336" s="976"/>
      <c r="T336" s="976"/>
      <c r="U336" s="977"/>
      <c r="V336" s="155">
        <f t="shared" si="39"/>
        <v>0</v>
      </c>
      <c r="W336" s="331">
        <f t="shared" si="40"/>
        <v>0</v>
      </c>
      <c r="X336" s="332">
        <f>IF(AND(K336&gt;0,'Custo Contábil'!$D$7&gt;0),ROUND(K336*('Custo Contábil'!$D$19/'Custo Contábil'!$D$7)*W336,2),0)</f>
        <v>0</v>
      </c>
      <c r="Y336" s="407">
        <f t="shared" si="41"/>
        <v>0</v>
      </c>
    </row>
    <row r="337" spans="2:25" ht="15" customHeight="1" outlineLevel="1" x14ac:dyDescent="0.3">
      <c r="B337" s="153">
        <v>330</v>
      </c>
      <c r="C337" s="974" t="str">
        <f>IF(ISBLANK('IlumCusto (ORÇ)'!C337)," ",'IlumCusto (ORÇ)'!C337)</f>
        <v xml:space="preserve"> </v>
      </c>
      <c r="D337" s="975"/>
      <c r="E337" s="975"/>
      <c r="F337" s="975"/>
      <c r="G337" s="975"/>
      <c r="H337" s="560">
        <f>'IlumCusto (ORÇ)'!H337</f>
        <v>0</v>
      </c>
      <c r="I337" s="561">
        <f>'IlumCusto (ORÇ)'!I337</f>
        <v>0</v>
      </c>
      <c r="J337" s="553">
        <f>'IlumCusto (ORÇ)'!J337</f>
        <v>0</v>
      </c>
      <c r="K337" s="330">
        <f t="shared" si="35"/>
        <v>0</v>
      </c>
      <c r="L337" s="330">
        <f t="shared" si="36"/>
        <v>0</v>
      </c>
      <c r="M337" s="329"/>
      <c r="N337" s="329"/>
      <c r="O337" s="397"/>
      <c r="P337" s="153">
        <f t="shared" si="37"/>
        <v>330</v>
      </c>
      <c r="Q337" s="976" t="str">
        <f t="shared" si="38"/>
        <v xml:space="preserve"> </v>
      </c>
      <c r="R337" s="976"/>
      <c r="S337" s="976"/>
      <c r="T337" s="976"/>
      <c r="U337" s="977"/>
      <c r="V337" s="155">
        <f t="shared" si="39"/>
        <v>0</v>
      </c>
      <c r="W337" s="331">
        <f t="shared" si="40"/>
        <v>0</v>
      </c>
      <c r="X337" s="332">
        <f>IF(AND(K337&gt;0,'Custo Contábil'!$D$7&gt;0),ROUND(K337*('Custo Contábil'!$D$19/'Custo Contábil'!$D$7)*W337,2),0)</f>
        <v>0</v>
      </c>
      <c r="Y337" s="407">
        <f t="shared" si="41"/>
        <v>0</v>
      </c>
    </row>
    <row r="338" spans="2:25" ht="15" customHeight="1" outlineLevel="1" x14ac:dyDescent="0.3">
      <c r="B338" s="153">
        <v>331</v>
      </c>
      <c r="C338" s="974" t="str">
        <f>IF(ISBLANK('IlumCusto (ORÇ)'!C338)," ",'IlumCusto (ORÇ)'!C338)</f>
        <v xml:space="preserve"> </v>
      </c>
      <c r="D338" s="975"/>
      <c r="E338" s="975"/>
      <c r="F338" s="975"/>
      <c r="G338" s="975"/>
      <c r="H338" s="560">
        <f>'IlumCusto (ORÇ)'!H338</f>
        <v>0</v>
      </c>
      <c r="I338" s="561">
        <f>'IlumCusto (ORÇ)'!I338</f>
        <v>0</v>
      </c>
      <c r="J338" s="553">
        <f>'IlumCusto (ORÇ)'!J338</f>
        <v>0</v>
      </c>
      <c r="K338" s="330">
        <f t="shared" si="35"/>
        <v>0</v>
      </c>
      <c r="L338" s="330">
        <f t="shared" si="36"/>
        <v>0</v>
      </c>
      <c r="M338" s="329"/>
      <c r="N338" s="329"/>
      <c r="O338" s="397"/>
      <c r="P338" s="153">
        <f t="shared" si="37"/>
        <v>331</v>
      </c>
      <c r="Q338" s="976" t="str">
        <f t="shared" si="38"/>
        <v xml:space="preserve"> </v>
      </c>
      <c r="R338" s="976"/>
      <c r="S338" s="976"/>
      <c r="T338" s="976"/>
      <c r="U338" s="977"/>
      <c r="V338" s="155">
        <f t="shared" si="39"/>
        <v>0</v>
      </c>
      <c r="W338" s="331">
        <f t="shared" si="40"/>
        <v>0</v>
      </c>
      <c r="X338" s="332">
        <f>IF(AND(K338&gt;0,'Custo Contábil'!$D$7&gt;0),ROUND(K338*('Custo Contábil'!$D$19/'Custo Contábil'!$D$7)*W338,2),0)</f>
        <v>0</v>
      </c>
      <c r="Y338" s="407">
        <f t="shared" si="41"/>
        <v>0</v>
      </c>
    </row>
    <row r="339" spans="2:25" ht="15" customHeight="1" outlineLevel="1" x14ac:dyDescent="0.3">
      <c r="B339" s="153">
        <v>332</v>
      </c>
      <c r="C339" s="974" t="str">
        <f>IF(ISBLANK('IlumCusto (ORÇ)'!C339)," ",'IlumCusto (ORÇ)'!C339)</f>
        <v xml:space="preserve"> </v>
      </c>
      <c r="D339" s="975"/>
      <c r="E339" s="975"/>
      <c r="F339" s="975"/>
      <c r="G339" s="975"/>
      <c r="H339" s="560">
        <f>'IlumCusto (ORÇ)'!H339</f>
        <v>0</v>
      </c>
      <c r="I339" s="561">
        <f>'IlumCusto (ORÇ)'!I339</f>
        <v>0</v>
      </c>
      <c r="J339" s="553">
        <f>'IlumCusto (ORÇ)'!J339</f>
        <v>0</v>
      </c>
      <c r="K339" s="330">
        <f t="shared" si="35"/>
        <v>0</v>
      </c>
      <c r="L339" s="330">
        <f t="shared" si="36"/>
        <v>0</v>
      </c>
      <c r="M339" s="329"/>
      <c r="N339" s="329"/>
      <c r="O339" s="397"/>
      <c r="P339" s="153">
        <f t="shared" si="37"/>
        <v>332</v>
      </c>
      <c r="Q339" s="976" t="str">
        <f t="shared" si="38"/>
        <v xml:space="preserve"> </v>
      </c>
      <c r="R339" s="976"/>
      <c r="S339" s="976"/>
      <c r="T339" s="976"/>
      <c r="U339" s="977"/>
      <c r="V339" s="155">
        <f t="shared" si="39"/>
        <v>0</v>
      </c>
      <c r="W339" s="331">
        <f t="shared" si="40"/>
        <v>0</v>
      </c>
      <c r="X339" s="332">
        <f>IF(AND(K339&gt;0,'Custo Contábil'!$D$7&gt;0),ROUND(K339*('Custo Contábil'!$D$19/'Custo Contábil'!$D$7)*W339,2),0)</f>
        <v>0</v>
      </c>
      <c r="Y339" s="407">
        <f t="shared" si="41"/>
        <v>0</v>
      </c>
    </row>
    <row r="340" spans="2:25" ht="15" customHeight="1" outlineLevel="1" x14ac:dyDescent="0.3">
      <c r="B340" s="153">
        <v>333</v>
      </c>
      <c r="C340" s="974" t="str">
        <f>IF(ISBLANK('IlumCusto (ORÇ)'!C340)," ",'IlumCusto (ORÇ)'!C340)</f>
        <v xml:space="preserve"> </v>
      </c>
      <c r="D340" s="975"/>
      <c r="E340" s="975"/>
      <c r="F340" s="975"/>
      <c r="G340" s="975"/>
      <c r="H340" s="560">
        <f>'IlumCusto (ORÇ)'!H340</f>
        <v>0</v>
      </c>
      <c r="I340" s="561">
        <f>'IlumCusto (ORÇ)'!I340</f>
        <v>0</v>
      </c>
      <c r="J340" s="553">
        <f>'IlumCusto (ORÇ)'!J340</f>
        <v>0</v>
      </c>
      <c r="K340" s="330">
        <f t="shared" si="35"/>
        <v>0</v>
      </c>
      <c r="L340" s="330">
        <f t="shared" si="36"/>
        <v>0</v>
      </c>
      <c r="M340" s="329"/>
      <c r="N340" s="329"/>
      <c r="O340" s="397"/>
      <c r="P340" s="153">
        <f t="shared" si="37"/>
        <v>333</v>
      </c>
      <c r="Q340" s="976" t="str">
        <f t="shared" si="38"/>
        <v xml:space="preserve"> </v>
      </c>
      <c r="R340" s="976"/>
      <c r="S340" s="976"/>
      <c r="T340" s="976"/>
      <c r="U340" s="977"/>
      <c r="V340" s="155">
        <f t="shared" si="39"/>
        <v>0</v>
      </c>
      <c r="W340" s="331">
        <f t="shared" si="40"/>
        <v>0</v>
      </c>
      <c r="X340" s="332">
        <f>IF(AND(K340&gt;0,'Custo Contábil'!$D$7&gt;0),ROUND(K340*('Custo Contábil'!$D$19/'Custo Contábil'!$D$7)*W340,2),0)</f>
        <v>0</v>
      </c>
      <c r="Y340" s="407">
        <f t="shared" si="41"/>
        <v>0</v>
      </c>
    </row>
    <row r="341" spans="2:25" ht="15" customHeight="1" outlineLevel="1" x14ac:dyDescent="0.3">
      <c r="B341" s="153">
        <v>334</v>
      </c>
      <c r="C341" s="974" t="str">
        <f>IF(ISBLANK('IlumCusto (ORÇ)'!C341)," ",'IlumCusto (ORÇ)'!C341)</f>
        <v xml:space="preserve"> </v>
      </c>
      <c r="D341" s="975"/>
      <c r="E341" s="975"/>
      <c r="F341" s="975"/>
      <c r="G341" s="975"/>
      <c r="H341" s="560">
        <f>'IlumCusto (ORÇ)'!H341</f>
        <v>0</v>
      </c>
      <c r="I341" s="561">
        <f>'IlumCusto (ORÇ)'!I341</f>
        <v>0</v>
      </c>
      <c r="J341" s="553">
        <f>'IlumCusto (ORÇ)'!J341</f>
        <v>0</v>
      </c>
      <c r="K341" s="330">
        <f t="shared" si="35"/>
        <v>0</v>
      </c>
      <c r="L341" s="330">
        <f t="shared" si="36"/>
        <v>0</v>
      </c>
      <c r="M341" s="329"/>
      <c r="N341" s="329"/>
      <c r="O341" s="397"/>
      <c r="P341" s="153">
        <f t="shared" si="37"/>
        <v>334</v>
      </c>
      <c r="Q341" s="976" t="str">
        <f t="shared" si="38"/>
        <v xml:space="preserve"> </v>
      </c>
      <c r="R341" s="976"/>
      <c r="S341" s="976"/>
      <c r="T341" s="976"/>
      <c r="U341" s="977"/>
      <c r="V341" s="155">
        <f t="shared" si="39"/>
        <v>0</v>
      </c>
      <c r="W341" s="331">
        <f t="shared" si="40"/>
        <v>0</v>
      </c>
      <c r="X341" s="332">
        <f>IF(AND(K341&gt;0,'Custo Contábil'!$D$7&gt;0),ROUND(K341*('Custo Contábil'!$D$19/'Custo Contábil'!$D$7)*W341,2),0)</f>
        <v>0</v>
      </c>
      <c r="Y341" s="407">
        <f t="shared" si="41"/>
        <v>0</v>
      </c>
    </row>
    <row r="342" spans="2:25" ht="15" customHeight="1" outlineLevel="1" x14ac:dyDescent="0.3">
      <c r="B342" s="153">
        <v>335</v>
      </c>
      <c r="C342" s="974" t="str">
        <f>IF(ISBLANK('IlumCusto (ORÇ)'!C342)," ",'IlumCusto (ORÇ)'!C342)</f>
        <v xml:space="preserve"> </v>
      </c>
      <c r="D342" s="975"/>
      <c r="E342" s="975"/>
      <c r="F342" s="975"/>
      <c r="G342" s="975"/>
      <c r="H342" s="560">
        <f>'IlumCusto (ORÇ)'!H342</f>
        <v>0</v>
      </c>
      <c r="I342" s="561">
        <f>'IlumCusto (ORÇ)'!I342</f>
        <v>0</v>
      </c>
      <c r="J342" s="553">
        <f>'IlumCusto (ORÇ)'!J342</f>
        <v>0</v>
      </c>
      <c r="K342" s="330">
        <f t="shared" si="35"/>
        <v>0</v>
      </c>
      <c r="L342" s="330">
        <f t="shared" si="36"/>
        <v>0</v>
      </c>
      <c r="M342" s="329"/>
      <c r="N342" s="329"/>
      <c r="O342" s="397"/>
      <c r="P342" s="153">
        <f t="shared" si="37"/>
        <v>335</v>
      </c>
      <c r="Q342" s="976" t="str">
        <f t="shared" si="38"/>
        <v xml:space="preserve"> </v>
      </c>
      <c r="R342" s="976"/>
      <c r="S342" s="976"/>
      <c r="T342" s="976"/>
      <c r="U342" s="977"/>
      <c r="V342" s="155">
        <f t="shared" si="39"/>
        <v>0</v>
      </c>
      <c r="W342" s="331">
        <f t="shared" si="40"/>
        <v>0</v>
      </c>
      <c r="X342" s="332">
        <f>IF(AND(K342&gt;0,'Custo Contábil'!$D$7&gt;0),ROUND(K342*('Custo Contábil'!$D$19/'Custo Contábil'!$D$7)*W342,2),0)</f>
        <v>0</v>
      </c>
      <c r="Y342" s="407">
        <f t="shared" si="41"/>
        <v>0</v>
      </c>
    </row>
    <row r="343" spans="2:25" ht="15" customHeight="1" outlineLevel="1" x14ac:dyDescent="0.3">
      <c r="B343" s="153">
        <v>336</v>
      </c>
      <c r="C343" s="974" t="str">
        <f>IF(ISBLANK('IlumCusto (ORÇ)'!C343)," ",'IlumCusto (ORÇ)'!C343)</f>
        <v xml:space="preserve"> </v>
      </c>
      <c r="D343" s="975"/>
      <c r="E343" s="975"/>
      <c r="F343" s="975"/>
      <c r="G343" s="975"/>
      <c r="H343" s="560">
        <f>'IlumCusto (ORÇ)'!H343</f>
        <v>0</v>
      </c>
      <c r="I343" s="561">
        <f>'IlumCusto (ORÇ)'!I343</f>
        <v>0</v>
      </c>
      <c r="J343" s="553">
        <f>'IlumCusto (ORÇ)'!J343</f>
        <v>0</v>
      </c>
      <c r="K343" s="330">
        <f t="shared" si="35"/>
        <v>0</v>
      </c>
      <c r="L343" s="330">
        <f t="shared" si="36"/>
        <v>0</v>
      </c>
      <c r="M343" s="329"/>
      <c r="N343" s="329"/>
      <c r="O343" s="397"/>
      <c r="P343" s="153">
        <f t="shared" si="37"/>
        <v>336</v>
      </c>
      <c r="Q343" s="976" t="str">
        <f t="shared" si="38"/>
        <v xml:space="preserve"> </v>
      </c>
      <c r="R343" s="976"/>
      <c r="S343" s="976"/>
      <c r="T343" s="976"/>
      <c r="U343" s="977"/>
      <c r="V343" s="155">
        <f t="shared" si="39"/>
        <v>0</v>
      </c>
      <c r="W343" s="331">
        <f t="shared" si="40"/>
        <v>0</v>
      </c>
      <c r="X343" s="332">
        <f>IF(AND(K343&gt;0,'Custo Contábil'!$D$7&gt;0),ROUND(K343*('Custo Contábil'!$D$19/'Custo Contábil'!$D$7)*W343,2),0)</f>
        <v>0</v>
      </c>
      <c r="Y343" s="407">
        <f t="shared" si="41"/>
        <v>0</v>
      </c>
    </row>
    <row r="344" spans="2:25" ht="15" customHeight="1" outlineLevel="1" x14ac:dyDescent="0.3">
      <c r="B344" s="153">
        <v>337</v>
      </c>
      <c r="C344" s="974" t="str">
        <f>IF(ISBLANK('IlumCusto (ORÇ)'!C344)," ",'IlumCusto (ORÇ)'!C344)</f>
        <v xml:space="preserve"> </v>
      </c>
      <c r="D344" s="975"/>
      <c r="E344" s="975"/>
      <c r="F344" s="975"/>
      <c r="G344" s="975"/>
      <c r="H344" s="560">
        <f>'IlumCusto (ORÇ)'!H344</f>
        <v>0</v>
      </c>
      <c r="I344" s="561">
        <f>'IlumCusto (ORÇ)'!I344</f>
        <v>0</v>
      </c>
      <c r="J344" s="553">
        <f>'IlumCusto (ORÇ)'!J344</f>
        <v>0</v>
      </c>
      <c r="K344" s="330">
        <f t="shared" si="35"/>
        <v>0</v>
      </c>
      <c r="L344" s="330">
        <f t="shared" si="36"/>
        <v>0</v>
      </c>
      <c r="M344" s="329"/>
      <c r="N344" s="329"/>
      <c r="O344" s="397"/>
      <c r="P344" s="153">
        <f t="shared" si="37"/>
        <v>337</v>
      </c>
      <c r="Q344" s="976" t="str">
        <f t="shared" si="38"/>
        <v xml:space="preserve"> </v>
      </c>
      <c r="R344" s="976"/>
      <c r="S344" s="976"/>
      <c r="T344" s="976"/>
      <c r="U344" s="977"/>
      <c r="V344" s="155">
        <f t="shared" si="39"/>
        <v>0</v>
      </c>
      <c r="W344" s="331">
        <f t="shared" si="40"/>
        <v>0</v>
      </c>
      <c r="X344" s="332">
        <f>IF(AND(K344&gt;0,'Custo Contábil'!$D$7&gt;0),ROUND(K344*('Custo Contábil'!$D$19/'Custo Contábil'!$D$7)*W344,2),0)</f>
        <v>0</v>
      </c>
      <c r="Y344" s="407">
        <f t="shared" si="41"/>
        <v>0</v>
      </c>
    </row>
    <row r="345" spans="2:25" ht="15" customHeight="1" outlineLevel="1" x14ac:dyDescent="0.3">
      <c r="B345" s="153">
        <v>338</v>
      </c>
      <c r="C345" s="974" t="str">
        <f>IF(ISBLANK('IlumCusto (ORÇ)'!C345)," ",'IlumCusto (ORÇ)'!C345)</f>
        <v xml:space="preserve"> </v>
      </c>
      <c r="D345" s="975"/>
      <c r="E345" s="975"/>
      <c r="F345" s="975"/>
      <c r="G345" s="975"/>
      <c r="H345" s="560">
        <f>'IlumCusto (ORÇ)'!H345</f>
        <v>0</v>
      </c>
      <c r="I345" s="561">
        <f>'IlumCusto (ORÇ)'!I345</f>
        <v>0</v>
      </c>
      <c r="J345" s="553">
        <f>'IlumCusto (ORÇ)'!J345</f>
        <v>0</v>
      </c>
      <c r="K345" s="330">
        <f t="shared" si="35"/>
        <v>0</v>
      </c>
      <c r="L345" s="330">
        <f t="shared" si="36"/>
        <v>0</v>
      </c>
      <c r="M345" s="329"/>
      <c r="N345" s="329"/>
      <c r="O345" s="397"/>
      <c r="P345" s="153">
        <f t="shared" si="37"/>
        <v>338</v>
      </c>
      <c r="Q345" s="976" t="str">
        <f t="shared" si="38"/>
        <v xml:space="preserve"> </v>
      </c>
      <c r="R345" s="976"/>
      <c r="S345" s="976"/>
      <c r="T345" s="976"/>
      <c r="U345" s="977"/>
      <c r="V345" s="155">
        <f t="shared" si="39"/>
        <v>0</v>
      </c>
      <c r="W345" s="331">
        <f t="shared" si="40"/>
        <v>0</v>
      </c>
      <c r="X345" s="332">
        <f>IF(AND(K345&gt;0,'Custo Contábil'!$D$7&gt;0),ROUND(K345*('Custo Contábil'!$D$19/'Custo Contábil'!$D$7)*W345,2),0)</f>
        <v>0</v>
      </c>
      <c r="Y345" s="407">
        <f t="shared" si="41"/>
        <v>0</v>
      </c>
    </row>
    <row r="346" spans="2:25" ht="15" customHeight="1" outlineLevel="1" x14ac:dyDescent="0.3">
      <c r="B346" s="153">
        <v>339</v>
      </c>
      <c r="C346" s="974" t="str">
        <f>IF(ISBLANK('IlumCusto (ORÇ)'!C346)," ",'IlumCusto (ORÇ)'!C346)</f>
        <v xml:space="preserve"> </v>
      </c>
      <c r="D346" s="975"/>
      <c r="E346" s="975"/>
      <c r="F346" s="975"/>
      <c r="G346" s="975"/>
      <c r="H346" s="560">
        <f>'IlumCusto (ORÇ)'!H346</f>
        <v>0</v>
      </c>
      <c r="I346" s="561">
        <f>'IlumCusto (ORÇ)'!I346</f>
        <v>0</v>
      </c>
      <c r="J346" s="553">
        <f>'IlumCusto (ORÇ)'!J346</f>
        <v>0</v>
      </c>
      <c r="K346" s="330">
        <f t="shared" si="35"/>
        <v>0</v>
      </c>
      <c r="L346" s="330">
        <f t="shared" si="36"/>
        <v>0</v>
      </c>
      <c r="M346" s="329"/>
      <c r="N346" s="329"/>
      <c r="O346" s="397"/>
      <c r="P346" s="153">
        <f t="shared" si="37"/>
        <v>339</v>
      </c>
      <c r="Q346" s="976" t="str">
        <f t="shared" si="38"/>
        <v xml:space="preserve"> </v>
      </c>
      <c r="R346" s="976"/>
      <c r="S346" s="976"/>
      <c r="T346" s="976"/>
      <c r="U346" s="977"/>
      <c r="V346" s="155">
        <f t="shared" si="39"/>
        <v>0</v>
      </c>
      <c r="W346" s="331">
        <f t="shared" si="40"/>
        <v>0</v>
      </c>
      <c r="X346" s="332">
        <f>IF(AND(K346&gt;0,'Custo Contábil'!$D$7&gt;0),ROUND(K346*('Custo Contábil'!$D$19/'Custo Contábil'!$D$7)*W346,2),0)</f>
        <v>0</v>
      </c>
      <c r="Y346" s="407">
        <f t="shared" si="41"/>
        <v>0</v>
      </c>
    </row>
    <row r="347" spans="2:25" ht="15" customHeight="1" outlineLevel="1" x14ac:dyDescent="0.3">
      <c r="B347" s="153">
        <v>340</v>
      </c>
      <c r="C347" s="974" t="str">
        <f>IF(ISBLANK('IlumCusto (ORÇ)'!C347)," ",'IlumCusto (ORÇ)'!C347)</f>
        <v xml:space="preserve"> </v>
      </c>
      <c r="D347" s="975"/>
      <c r="E347" s="975"/>
      <c r="F347" s="975"/>
      <c r="G347" s="975"/>
      <c r="H347" s="560">
        <f>'IlumCusto (ORÇ)'!H347</f>
        <v>0</v>
      </c>
      <c r="I347" s="561">
        <f>'IlumCusto (ORÇ)'!I347</f>
        <v>0</v>
      </c>
      <c r="J347" s="553">
        <f>'IlumCusto (ORÇ)'!J347</f>
        <v>0</v>
      </c>
      <c r="K347" s="330">
        <f t="shared" si="35"/>
        <v>0</v>
      </c>
      <c r="L347" s="330">
        <f t="shared" si="36"/>
        <v>0</v>
      </c>
      <c r="M347" s="329"/>
      <c r="N347" s="329"/>
      <c r="O347" s="397"/>
      <c r="P347" s="153">
        <f t="shared" si="37"/>
        <v>340</v>
      </c>
      <c r="Q347" s="976" t="str">
        <f t="shared" si="38"/>
        <v xml:space="preserve"> </v>
      </c>
      <c r="R347" s="976"/>
      <c r="S347" s="976"/>
      <c r="T347" s="976"/>
      <c r="U347" s="977"/>
      <c r="V347" s="155">
        <f t="shared" si="39"/>
        <v>0</v>
      </c>
      <c r="W347" s="331">
        <f t="shared" si="40"/>
        <v>0</v>
      </c>
      <c r="X347" s="332">
        <f>IF(AND(K347&gt;0,'Custo Contábil'!$D$7&gt;0),ROUND(K347*('Custo Contábil'!$D$19/'Custo Contábil'!$D$7)*W347,2),0)</f>
        <v>0</v>
      </c>
      <c r="Y347" s="407">
        <f t="shared" si="41"/>
        <v>0</v>
      </c>
    </row>
    <row r="348" spans="2:25" ht="15" customHeight="1" outlineLevel="1" x14ac:dyDescent="0.3">
      <c r="B348" s="153">
        <v>341</v>
      </c>
      <c r="C348" s="974" t="str">
        <f>IF(ISBLANK('IlumCusto (ORÇ)'!C348)," ",'IlumCusto (ORÇ)'!C348)</f>
        <v xml:space="preserve"> </v>
      </c>
      <c r="D348" s="975"/>
      <c r="E348" s="975"/>
      <c r="F348" s="975"/>
      <c r="G348" s="975"/>
      <c r="H348" s="560">
        <f>'IlumCusto (ORÇ)'!H348</f>
        <v>0</v>
      </c>
      <c r="I348" s="561">
        <f>'IlumCusto (ORÇ)'!I348</f>
        <v>0</v>
      </c>
      <c r="J348" s="553">
        <f>'IlumCusto (ORÇ)'!J348</f>
        <v>0</v>
      </c>
      <c r="K348" s="330">
        <f t="shared" si="35"/>
        <v>0</v>
      </c>
      <c r="L348" s="330">
        <f t="shared" si="36"/>
        <v>0</v>
      </c>
      <c r="M348" s="329"/>
      <c r="N348" s="329"/>
      <c r="O348" s="397"/>
      <c r="P348" s="153">
        <f t="shared" si="37"/>
        <v>341</v>
      </c>
      <c r="Q348" s="976" t="str">
        <f t="shared" si="38"/>
        <v xml:space="preserve"> </v>
      </c>
      <c r="R348" s="976"/>
      <c r="S348" s="976"/>
      <c r="T348" s="976"/>
      <c r="U348" s="977"/>
      <c r="V348" s="155">
        <f t="shared" si="39"/>
        <v>0</v>
      </c>
      <c r="W348" s="331">
        <f t="shared" si="40"/>
        <v>0</v>
      </c>
      <c r="X348" s="332">
        <f>IF(AND(K348&gt;0,'Custo Contábil'!$D$7&gt;0),ROUND(K348*('Custo Contábil'!$D$19/'Custo Contábil'!$D$7)*W348,2),0)</f>
        <v>0</v>
      </c>
      <c r="Y348" s="407">
        <f t="shared" si="41"/>
        <v>0</v>
      </c>
    </row>
    <row r="349" spans="2:25" ht="15" customHeight="1" outlineLevel="1" x14ac:dyDescent="0.3">
      <c r="B349" s="153">
        <v>342</v>
      </c>
      <c r="C349" s="974" t="str">
        <f>IF(ISBLANK('IlumCusto (ORÇ)'!C349)," ",'IlumCusto (ORÇ)'!C349)</f>
        <v xml:space="preserve"> </v>
      </c>
      <c r="D349" s="975"/>
      <c r="E349" s="975"/>
      <c r="F349" s="975"/>
      <c r="G349" s="975"/>
      <c r="H349" s="560">
        <f>'IlumCusto (ORÇ)'!H349</f>
        <v>0</v>
      </c>
      <c r="I349" s="561">
        <f>'IlumCusto (ORÇ)'!I349</f>
        <v>0</v>
      </c>
      <c r="J349" s="553">
        <f>'IlumCusto (ORÇ)'!J349</f>
        <v>0</v>
      </c>
      <c r="K349" s="330">
        <f t="shared" si="35"/>
        <v>0</v>
      </c>
      <c r="L349" s="330">
        <f t="shared" si="36"/>
        <v>0</v>
      </c>
      <c r="M349" s="329"/>
      <c r="N349" s="329"/>
      <c r="O349" s="397"/>
      <c r="P349" s="153">
        <f t="shared" si="37"/>
        <v>342</v>
      </c>
      <c r="Q349" s="976" t="str">
        <f t="shared" si="38"/>
        <v xml:space="preserve"> </v>
      </c>
      <c r="R349" s="976"/>
      <c r="S349" s="976"/>
      <c r="T349" s="976"/>
      <c r="U349" s="977"/>
      <c r="V349" s="155">
        <f t="shared" si="39"/>
        <v>0</v>
      </c>
      <c r="W349" s="331">
        <f t="shared" si="40"/>
        <v>0</v>
      </c>
      <c r="X349" s="332">
        <f>IF(AND(K349&gt;0,'Custo Contábil'!$D$7&gt;0),ROUND(K349*('Custo Contábil'!$D$19/'Custo Contábil'!$D$7)*W349,2),0)</f>
        <v>0</v>
      </c>
      <c r="Y349" s="407">
        <f t="shared" si="41"/>
        <v>0</v>
      </c>
    </row>
    <row r="350" spans="2:25" ht="15" customHeight="1" outlineLevel="1" x14ac:dyDescent="0.3">
      <c r="B350" s="153">
        <v>343</v>
      </c>
      <c r="C350" s="974" t="str">
        <f>IF(ISBLANK('IlumCusto (ORÇ)'!C350)," ",'IlumCusto (ORÇ)'!C350)</f>
        <v xml:space="preserve"> </v>
      </c>
      <c r="D350" s="975"/>
      <c r="E350" s="975"/>
      <c r="F350" s="975"/>
      <c r="G350" s="975"/>
      <c r="H350" s="560">
        <f>'IlumCusto (ORÇ)'!H350</f>
        <v>0</v>
      </c>
      <c r="I350" s="561">
        <f>'IlumCusto (ORÇ)'!I350</f>
        <v>0</v>
      </c>
      <c r="J350" s="553">
        <f>'IlumCusto (ORÇ)'!J350</f>
        <v>0</v>
      </c>
      <c r="K350" s="330">
        <f t="shared" si="35"/>
        <v>0</v>
      </c>
      <c r="L350" s="330">
        <f t="shared" si="36"/>
        <v>0</v>
      </c>
      <c r="M350" s="329"/>
      <c r="N350" s="329"/>
      <c r="O350" s="397"/>
      <c r="P350" s="153">
        <f t="shared" si="37"/>
        <v>343</v>
      </c>
      <c r="Q350" s="976" t="str">
        <f t="shared" si="38"/>
        <v xml:space="preserve"> </v>
      </c>
      <c r="R350" s="976"/>
      <c r="S350" s="976"/>
      <c r="T350" s="976"/>
      <c r="U350" s="977"/>
      <c r="V350" s="155">
        <f t="shared" si="39"/>
        <v>0</v>
      </c>
      <c r="W350" s="331">
        <f t="shared" si="40"/>
        <v>0</v>
      </c>
      <c r="X350" s="332">
        <f>IF(AND(K350&gt;0,'Custo Contábil'!$D$7&gt;0),ROUND(K350*('Custo Contábil'!$D$19/'Custo Contábil'!$D$7)*W350,2),0)</f>
        <v>0</v>
      </c>
      <c r="Y350" s="407">
        <f t="shared" si="41"/>
        <v>0</v>
      </c>
    </row>
    <row r="351" spans="2:25" ht="15" customHeight="1" outlineLevel="1" x14ac:dyDescent="0.3">
      <c r="B351" s="153">
        <v>344</v>
      </c>
      <c r="C351" s="974" t="str">
        <f>IF(ISBLANK('IlumCusto (ORÇ)'!C351)," ",'IlumCusto (ORÇ)'!C351)</f>
        <v xml:space="preserve"> </v>
      </c>
      <c r="D351" s="975"/>
      <c r="E351" s="975"/>
      <c r="F351" s="975"/>
      <c r="G351" s="975"/>
      <c r="H351" s="560">
        <f>'IlumCusto (ORÇ)'!H351</f>
        <v>0</v>
      </c>
      <c r="I351" s="561">
        <f>'IlumCusto (ORÇ)'!I351</f>
        <v>0</v>
      </c>
      <c r="J351" s="553">
        <f>'IlumCusto (ORÇ)'!J351</f>
        <v>0</v>
      </c>
      <c r="K351" s="330">
        <f t="shared" si="35"/>
        <v>0</v>
      </c>
      <c r="L351" s="330">
        <f t="shared" si="36"/>
        <v>0</v>
      </c>
      <c r="M351" s="329"/>
      <c r="N351" s="329"/>
      <c r="O351" s="397"/>
      <c r="P351" s="153">
        <f t="shared" si="37"/>
        <v>344</v>
      </c>
      <c r="Q351" s="976" t="str">
        <f t="shared" si="38"/>
        <v xml:space="preserve"> </v>
      </c>
      <c r="R351" s="976"/>
      <c r="S351" s="976"/>
      <c r="T351" s="976"/>
      <c r="U351" s="977"/>
      <c r="V351" s="155">
        <f t="shared" si="39"/>
        <v>0</v>
      </c>
      <c r="W351" s="331">
        <f t="shared" si="40"/>
        <v>0</v>
      </c>
      <c r="X351" s="332">
        <f>IF(AND(K351&gt;0,'Custo Contábil'!$D$7&gt;0),ROUND(K351*('Custo Contábil'!$D$19/'Custo Contábil'!$D$7)*W351,2),0)</f>
        <v>0</v>
      </c>
      <c r="Y351" s="407">
        <f t="shared" si="41"/>
        <v>0</v>
      </c>
    </row>
    <row r="352" spans="2:25" ht="15" customHeight="1" outlineLevel="1" x14ac:dyDescent="0.3">
      <c r="B352" s="153">
        <v>345</v>
      </c>
      <c r="C352" s="974" t="str">
        <f>IF(ISBLANK('IlumCusto (ORÇ)'!C352)," ",'IlumCusto (ORÇ)'!C352)</f>
        <v xml:space="preserve"> </v>
      </c>
      <c r="D352" s="975"/>
      <c r="E352" s="975"/>
      <c r="F352" s="975"/>
      <c r="G352" s="975"/>
      <c r="H352" s="560">
        <f>'IlumCusto (ORÇ)'!H352</f>
        <v>0</v>
      </c>
      <c r="I352" s="561">
        <f>'IlumCusto (ORÇ)'!I352</f>
        <v>0</v>
      </c>
      <c r="J352" s="553">
        <f>'IlumCusto (ORÇ)'!J352</f>
        <v>0</v>
      </c>
      <c r="K352" s="330">
        <f t="shared" si="35"/>
        <v>0</v>
      </c>
      <c r="L352" s="330">
        <f t="shared" si="36"/>
        <v>0</v>
      </c>
      <c r="M352" s="329"/>
      <c r="N352" s="329"/>
      <c r="O352" s="397"/>
      <c r="P352" s="153">
        <f t="shared" si="37"/>
        <v>345</v>
      </c>
      <c r="Q352" s="976" t="str">
        <f t="shared" si="38"/>
        <v xml:space="preserve"> </v>
      </c>
      <c r="R352" s="976"/>
      <c r="S352" s="976"/>
      <c r="T352" s="976"/>
      <c r="U352" s="977"/>
      <c r="V352" s="155">
        <f t="shared" si="39"/>
        <v>0</v>
      </c>
      <c r="W352" s="331">
        <f t="shared" si="40"/>
        <v>0</v>
      </c>
      <c r="X352" s="332">
        <f>IF(AND(K352&gt;0,'Custo Contábil'!$D$7&gt;0),ROUND(K352*('Custo Contábil'!$D$19/'Custo Contábil'!$D$7)*W352,2),0)</f>
        <v>0</v>
      </c>
      <c r="Y352" s="407">
        <f t="shared" si="41"/>
        <v>0</v>
      </c>
    </row>
    <row r="353" spans="2:25" ht="15" customHeight="1" outlineLevel="1" x14ac:dyDescent="0.3">
      <c r="B353" s="153">
        <v>346</v>
      </c>
      <c r="C353" s="974" t="str">
        <f>IF(ISBLANK('IlumCusto (ORÇ)'!C353)," ",'IlumCusto (ORÇ)'!C353)</f>
        <v xml:space="preserve"> </v>
      </c>
      <c r="D353" s="975"/>
      <c r="E353" s="975"/>
      <c r="F353" s="975"/>
      <c r="G353" s="975"/>
      <c r="H353" s="560">
        <f>'IlumCusto (ORÇ)'!H353</f>
        <v>0</v>
      </c>
      <c r="I353" s="561">
        <f>'IlumCusto (ORÇ)'!I353</f>
        <v>0</v>
      </c>
      <c r="J353" s="553">
        <f>'IlumCusto (ORÇ)'!J353</f>
        <v>0</v>
      </c>
      <c r="K353" s="330">
        <f t="shared" si="35"/>
        <v>0</v>
      </c>
      <c r="L353" s="330">
        <f t="shared" si="36"/>
        <v>0</v>
      </c>
      <c r="M353" s="329"/>
      <c r="N353" s="329"/>
      <c r="O353" s="397"/>
      <c r="P353" s="153">
        <f t="shared" si="37"/>
        <v>346</v>
      </c>
      <c r="Q353" s="976" t="str">
        <f t="shared" si="38"/>
        <v xml:space="preserve"> </v>
      </c>
      <c r="R353" s="976"/>
      <c r="S353" s="976"/>
      <c r="T353" s="976"/>
      <c r="U353" s="977"/>
      <c r="V353" s="155">
        <f t="shared" si="39"/>
        <v>0</v>
      </c>
      <c r="W353" s="331">
        <f t="shared" si="40"/>
        <v>0</v>
      </c>
      <c r="X353" s="332">
        <f>IF(AND(K353&gt;0,'Custo Contábil'!$D$7&gt;0),ROUND(K353*('Custo Contábil'!$D$19/'Custo Contábil'!$D$7)*W353,2),0)</f>
        <v>0</v>
      </c>
      <c r="Y353" s="407">
        <f t="shared" si="41"/>
        <v>0</v>
      </c>
    </row>
    <row r="354" spans="2:25" ht="15" customHeight="1" outlineLevel="1" x14ac:dyDescent="0.3">
      <c r="B354" s="153">
        <v>347</v>
      </c>
      <c r="C354" s="974" t="str">
        <f>IF(ISBLANK('IlumCusto (ORÇ)'!C354)," ",'IlumCusto (ORÇ)'!C354)</f>
        <v xml:space="preserve"> </v>
      </c>
      <c r="D354" s="975"/>
      <c r="E354" s="975"/>
      <c r="F354" s="975"/>
      <c r="G354" s="975"/>
      <c r="H354" s="560">
        <f>'IlumCusto (ORÇ)'!H354</f>
        <v>0</v>
      </c>
      <c r="I354" s="561">
        <f>'IlumCusto (ORÇ)'!I354</f>
        <v>0</v>
      </c>
      <c r="J354" s="553">
        <f>'IlumCusto (ORÇ)'!J354</f>
        <v>0</v>
      </c>
      <c r="K354" s="330">
        <f t="shared" si="35"/>
        <v>0</v>
      </c>
      <c r="L354" s="330">
        <f t="shared" si="36"/>
        <v>0</v>
      </c>
      <c r="M354" s="329"/>
      <c r="N354" s="329"/>
      <c r="O354" s="397"/>
      <c r="P354" s="153">
        <f t="shared" si="37"/>
        <v>347</v>
      </c>
      <c r="Q354" s="976" t="str">
        <f t="shared" si="38"/>
        <v xml:space="preserve"> </v>
      </c>
      <c r="R354" s="976"/>
      <c r="S354" s="976"/>
      <c r="T354" s="976"/>
      <c r="U354" s="977"/>
      <c r="V354" s="155">
        <f t="shared" si="39"/>
        <v>0</v>
      </c>
      <c r="W354" s="331">
        <f t="shared" si="40"/>
        <v>0</v>
      </c>
      <c r="X354" s="332">
        <f>IF(AND(K354&gt;0,'Custo Contábil'!$D$7&gt;0),ROUND(K354*('Custo Contábil'!$D$19/'Custo Contábil'!$D$7)*W354,2),0)</f>
        <v>0</v>
      </c>
      <c r="Y354" s="407">
        <f t="shared" si="41"/>
        <v>0</v>
      </c>
    </row>
    <row r="355" spans="2:25" ht="15" customHeight="1" outlineLevel="1" x14ac:dyDescent="0.3">
      <c r="B355" s="153">
        <v>348</v>
      </c>
      <c r="C355" s="974" t="str">
        <f>IF(ISBLANK('IlumCusto (ORÇ)'!C355)," ",'IlumCusto (ORÇ)'!C355)</f>
        <v xml:space="preserve"> </v>
      </c>
      <c r="D355" s="975"/>
      <c r="E355" s="975"/>
      <c r="F355" s="975"/>
      <c r="G355" s="975"/>
      <c r="H355" s="560">
        <f>'IlumCusto (ORÇ)'!H355</f>
        <v>0</v>
      </c>
      <c r="I355" s="561">
        <f>'IlumCusto (ORÇ)'!I355</f>
        <v>0</v>
      </c>
      <c r="J355" s="553">
        <f>'IlumCusto (ORÇ)'!J355</f>
        <v>0</v>
      </c>
      <c r="K355" s="330">
        <f t="shared" si="35"/>
        <v>0</v>
      </c>
      <c r="L355" s="330">
        <f t="shared" si="36"/>
        <v>0</v>
      </c>
      <c r="M355" s="329"/>
      <c r="N355" s="329"/>
      <c r="O355" s="397"/>
      <c r="P355" s="153">
        <f t="shared" si="37"/>
        <v>348</v>
      </c>
      <c r="Q355" s="976" t="str">
        <f t="shared" si="38"/>
        <v xml:space="preserve"> </v>
      </c>
      <c r="R355" s="976"/>
      <c r="S355" s="976"/>
      <c r="T355" s="976"/>
      <c r="U355" s="977"/>
      <c r="V355" s="155">
        <f t="shared" si="39"/>
        <v>0</v>
      </c>
      <c r="W355" s="331">
        <f t="shared" si="40"/>
        <v>0</v>
      </c>
      <c r="X355" s="332">
        <f>IF(AND(K355&gt;0,'Custo Contábil'!$D$7&gt;0),ROUND(K355*('Custo Contábil'!$D$19/'Custo Contábil'!$D$7)*W355,2),0)</f>
        <v>0</v>
      </c>
      <c r="Y355" s="407">
        <f t="shared" si="41"/>
        <v>0</v>
      </c>
    </row>
    <row r="356" spans="2:25" ht="15" customHeight="1" outlineLevel="1" x14ac:dyDescent="0.3">
      <c r="B356" s="153">
        <v>349</v>
      </c>
      <c r="C356" s="974" t="str">
        <f>IF(ISBLANK('IlumCusto (ORÇ)'!C356)," ",'IlumCusto (ORÇ)'!C356)</f>
        <v xml:space="preserve"> </v>
      </c>
      <c r="D356" s="975"/>
      <c r="E356" s="975"/>
      <c r="F356" s="975"/>
      <c r="G356" s="975"/>
      <c r="H356" s="560">
        <f>'IlumCusto (ORÇ)'!H356</f>
        <v>0</v>
      </c>
      <c r="I356" s="561">
        <f>'IlumCusto (ORÇ)'!I356</f>
        <v>0</v>
      </c>
      <c r="J356" s="553">
        <f>'IlumCusto (ORÇ)'!J356</f>
        <v>0</v>
      </c>
      <c r="K356" s="330">
        <f t="shared" si="35"/>
        <v>0</v>
      </c>
      <c r="L356" s="330">
        <f t="shared" si="36"/>
        <v>0</v>
      </c>
      <c r="M356" s="329"/>
      <c r="N356" s="329"/>
      <c r="O356" s="397"/>
      <c r="P356" s="153">
        <f t="shared" si="37"/>
        <v>349</v>
      </c>
      <c r="Q356" s="976" t="str">
        <f t="shared" si="38"/>
        <v xml:space="preserve"> </v>
      </c>
      <c r="R356" s="976"/>
      <c r="S356" s="976"/>
      <c r="T356" s="976"/>
      <c r="U356" s="977"/>
      <c r="V356" s="155">
        <f t="shared" si="39"/>
        <v>0</v>
      </c>
      <c r="W356" s="331">
        <f t="shared" si="40"/>
        <v>0</v>
      </c>
      <c r="X356" s="332">
        <f>IF(AND(K356&gt;0,'Custo Contábil'!$D$7&gt;0),ROUND(K356*('Custo Contábil'!$D$19/'Custo Contábil'!$D$7)*W356,2),0)</f>
        <v>0</v>
      </c>
      <c r="Y356" s="407">
        <f t="shared" si="41"/>
        <v>0</v>
      </c>
    </row>
    <row r="357" spans="2:25" ht="15" customHeight="1" outlineLevel="1" x14ac:dyDescent="0.3">
      <c r="B357" s="153">
        <v>350</v>
      </c>
      <c r="C357" s="974" t="str">
        <f>IF(ISBLANK('IlumCusto (ORÇ)'!C357)," ",'IlumCusto (ORÇ)'!C357)</f>
        <v xml:space="preserve"> </v>
      </c>
      <c r="D357" s="975"/>
      <c r="E357" s="975"/>
      <c r="F357" s="975"/>
      <c r="G357" s="975"/>
      <c r="H357" s="560">
        <f>'IlumCusto (ORÇ)'!H357</f>
        <v>0</v>
      </c>
      <c r="I357" s="561">
        <f>'IlumCusto (ORÇ)'!I357</f>
        <v>0</v>
      </c>
      <c r="J357" s="553">
        <f>'IlumCusto (ORÇ)'!J357</f>
        <v>0</v>
      </c>
      <c r="K357" s="330">
        <f t="shared" si="35"/>
        <v>0</v>
      </c>
      <c r="L357" s="330">
        <f t="shared" si="36"/>
        <v>0</v>
      </c>
      <c r="M357" s="329"/>
      <c r="N357" s="329"/>
      <c r="O357" s="397"/>
      <c r="P357" s="153">
        <f t="shared" si="37"/>
        <v>350</v>
      </c>
      <c r="Q357" s="976" t="str">
        <f t="shared" si="38"/>
        <v xml:space="preserve"> </v>
      </c>
      <c r="R357" s="976"/>
      <c r="S357" s="976"/>
      <c r="T357" s="976"/>
      <c r="U357" s="977"/>
      <c r="V357" s="155">
        <f t="shared" si="39"/>
        <v>0</v>
      </c>
      <c r="W357" s="331">
        <f t="shared" si="40"/>
        <v>0</v>
      </c>
      <c r="X357" s="332">
        <f>IF(AND(K357&gt;0,'Custo Contábil'!$D$7&gt;0),ROUND(K357*('Custo Contábil'!$D$19/'Custo Contábil'!$D$7)*W357,2),0)</f>
        <v>0</v>
      </c>
      <c r="Y357" s="407">
        <f t="shared" si="41"/>
        <v>0</v>
      </c>
    </row>
    <row r="358" spans="2:25" ht="15" customHeight="1" outlineLevel="1" x14ac:dyDescent="0.3">
      <c r="B358" s="153">
        <v>351</v>
      </c>
      <c r="C358" s="974" t="str">
        <f>IF(ISBLANK('IlumCusto (ORÇ)'!C358)," ",'IlumCusto (ORÇ)'!C358)</f>
        <v xml:space="preserve"> </v>
      </c>
      <c r="D358" s="975"/>
      <c r="E358" s="975"/>
      <c r="F358" s="975"/>
      <c r="G358" s="975"/>
      <c r="H358" s="560">
        <f>'IlumCusto (ORÇ)'!H358</f>
        <v>0</v>
      </c>
      <c r="I358" s="561">
        <f>'IlumCusto (ORÇ)'!I358</f>
        <v>0</v>
      </c>
      <c r="J358" s="553">
        <f>'IlumCusto (ORÇ)'!J358</f>
        <v>0</v>
      </c>
      <c r="K358" s="330">
        <f t="shared" si="35"/>
        <v>0</v>
      </c>
      <c r="L358" s="330">
        <f t="shared" si="36"/>
        <v>0</v>
      </c>
      <c r="M358" s="329"/>
      <c r="N358" s="329"/>
      <c r="O358" s="397"/>
      <c r="P358" s="153">
        <f t="shared" si="37"/>
        <v>351</v>
      </c>
      <c r="Q358" s="976" t="str">
        <f t="shared" si="38"/>
        <v xml:space="preserve"> </v>
      </c>
      <c r="R358" s="976"/>
      <c r="S358" s="976"/>
      <c r="T358" s="976"/>
      <c r="U358" s="977"/>
      <c r="V358" s="155">
        <f t="shared" si="39"/>
        <v>0</v>
      </c>
      <c r="W358" s="331">
        <f t="shared" si="40"/>
        <v>0</v>
      </c>
      <c r="X358" s="332">
        <f>IF(AND(K358&gt;0,'Custo Contábil'!$D$7&gt;0),ROUND(K358*('Custo Contábil'!$D$19/'Custo Contábil'!$D$7)*W358,2),0)</f>
        <v>0</v>
      </c>
      <c r="Y358" s="407">
        <f t="shared" si="41"/>
        <v>0</v>
      </c>
    </row>
    <row r="359" spans="2:25" ht="15" customHeight="1" outlineLevel="1" x14ac:dyDescent="0.3">
      <c r="B359" s="153">
        <v>352</v>
      </c>
      <c r="C359" s="974" t="str">
        <f>IF(ISBLANK('IlumCusto (ORÇ)'!C359)," ",'IlumCusto (ORÇ)'!C359)</f>
        <v xml:space="preserve"> </v>
      </c>
      <c r="D359" s="975"/>
      <c r="E359" s="975"/>
      <c r="F359" s="975"/>
      <c r="G359" s="975"/>
      <c r="H359" s="560">
        <f>'IlumCusto (ORÇ)'!H359</f>
        <v>0</v>
      </c>
      <c r="I359" s="561">
        <f>'IlumCusto (ORÇ)'!I359</f>
        <v>0</v>
      </c>
      <c r="J359" s="553">
        <f>'IlumCusto (ORÇ)'!J359</f>
        <v>0</v>
      </c>
      <c r="K359" s="330">
        <f t="shared" ref="K359:K422" si="42">I359*J359</f>
        <v>0</v>
      </c>
      <c r="L359" s="330">
        <f t="shared" ref="L359:L422" si="43">K359-M359-N359</f>
        <v>0</v>
      </c>
      <c r="M359" s="329"/>
      <c r="N359" s="329"/>
      <c r="O359" s="397"/>
      <c r="P359" s="153">
        <f t="shared" ref="P359:P422" si="44">B359</f>
        <v>352</v>
      </c>
      <c r="Q359" s="976" t="str">
        <f t="shared" ref="Q359:Q422" si="45">IF(OR(C359=0,C359=""),"",C359)</f>
        <v xml:space="preserve"> </v>
      </c>
      <c r="R359" s="976"/>
      <c r="S359" s="976"/>
      <c r="T359" s="976"/>
      <c r="U359" s="977"/>
      <c r="V359" s="155">
        <f t="shared" ref="V359:V422" si="46">IF(H359="",0,H359)</f>
        <v>0</v>
      </c>
      <c r="W359" s="331">
        <f t="shared" ref="W359:W422" si="47">IF(OR(V359="",V359=0),0,(Desc*((1+Desc)^V359))/(((1+Desc)^V359)-1))</f>
        <v>0</v>
      </c>
      <c r="X359" s="332">
        <f>IF(AND(K359&gt;0,'Custo Contábil'!$D$7&gt;0),ROUND(K359*('Custo Contábil'!$D$19/'Custo Contábil'!$D$7)*W359,2),0)</f>
        <v>0</v>
      </c>
      <c r="Y359" s="407">
        <f t="shared" ref="Y359:Y422" si="48">V359*X359</f>
        <v>0</v>
      </c>
    </row>
    <row r="360" spans="2:25" ht="15" customHeight="1" outlineLevel="1" x14ac:dyDescent="0.3">
      <c r="B360" s="153">
        <v>353</v>
      </c>
      <c r="C360" s="974" t="str">
        <f>IF(ISBLANK('IlumCusto (ORÇ)'!C360)," ",'IlumCusto (ORÇ)'!C360)</f>
        <v xml:space="preserve"> </v>
      </c>
      <c r="D360" s="975"/>
      <c r="E360" s="975"/>
      <c r="F360" s="975"/>
      <c r="G360" s="975"/>
      <c r="H360" s="560">
        <f>'IlumCusto (ORÇ)'!H360</f>
        <v>0</v>
      </c>
      <c r="I360" s="561">
        <f>'IlumCusto (ORÇ)'!I360</f>
        <v>0</v>
      </c>
      <c r="J360" s="553">
        <f>'IlumCusto (ORÇ)'!J360</f>
        <v>0</v>
      </c>
      <c r="K360" s="330">
        <f t="shared" si="42"/>
        <v>0</v>
      </c>
      <c r="L360" s="330">
        <f t="shared" si="43"/>
        <v>0</v>
      </c>
      <c r="M360" s="329"/>
      <c r="N360" s="329"/>
      <c r="O360" s="397"/>
      <c r="P360" s="153">
        <f t="shared" si="44"/>
        <v>353</v>
      </c>
      <c r="Q360" s="976" t="str">
        <f t="shared" si="45"/>
        <v xml:space="preserve"> </v>
      </c>
      <c r="R360" s="976"/>
      <c r="S360" s="976"/>
      <c r="T360" s="976"/>
      <c r="U360" s="977"/>
      <c r="V360" s="155">
        <f t="shared" si="46"/>
        <v>0</v>
      </c>
      <c r="W360" s="331">
        <f t="shared" si="47"/>
        <v>0</v>
      </c>
      <c r="X360" s="332">
        <f>IF(AND(K360&gt;0,'Custo Contábil'!$D$7&gt;0),ROUND(K360*('Custo Contábil'!$D$19/'Custo Contábil'!$D$7)*W360,2),0)</f>
        <v>0</v>
      </c>
      <c r="Y360" s="407">
        <f t="shared" si="48"/>
        <v>0</v>
      </c>
    </row>
    <row r="361" spans="2:25" ht="15" customHeight="1" outlineLevel="1" x14ac:dyDescent="0.3">
      <c r="B361" s="153">
        <v>354</v>
      </c>
      <c r="C361" s="974" t="str">
        <f>IF(ISBLANK('IlumCusto (ORÇ)'!C361)," ",'IlumCusto (ORÇ)'!C361)</f>
        <v xml:space="preserve"> </v>
      </c>
      <c r="D361" s="975"/>
      <c r="E361" s="975"/>
      <c r="F361" s="975"/>
      <c r="G361" s="975"/>
      <c r="H361" s="560">
        <f>'IlumCusto (ORÇ)'!H361</f>
        <v>0</v>
      </c>
      <c r="I361" s="561">
        <f>'IlumCusto (ORÇ)'!I361</f>
        <v>0</v>
      </c>
      <c r="J361" s="553">
        <f>'IlumCusto (ORÇ)'!J361</f>
        <v>0</v>
      </c>
      <c r="K361" s="330">
        <f t="shared" si="42"/>
        <v>0</v>
      </c>
      <c r="L361" s="330">
        <f t="shared" si="43"/>
        <v>0</v>
      </c>
      <c r="M361" s="329"/>
      <c r="N361" s="329"/>
      <c r="O361" s="397"/>
      <c r="P361" s="153">
        <f t="shared" si="44"/>
        <v>354</v>
      </c>
      <c r="Q361" s="976" t="str">
        <f t="shared" si="45"/>
        <v xml:space="preserve"> </v>
      </c>
      <c r="R361" s="976"/>
      <c r="S361" s="976"/>
      <c r="T361" s="976"/>
      <c r="U361" s="977"/>
      <c r="V361" s="155">
        <f t="shared" si="46"/>
        <v>0</v>
      </c>
      <c r="W361" s="331">
        <f t="shared" si="47"/>
        <v>0</v>
      </c>
      <c r="X361" s="332">
        <f>IF(AND(K361&gt;0,'Custo Contábil'!$D$7&gt;0),ROUND(K361*('Custo Contábil'!$D$19/'Custo Contábil'!$D$7)*W361,2),0)</f>
        <v>0</v>
      </c>
      <c r="Y361" s="407">
        <f t="shared" si="48"/>
        <v>0</v>
      </c>
    </row>
    <row r="362" spans="2:25" ht="15" customHeight="1" outlineLevel="1" x14ac:dyDescent="0.3">
      <c r="B362" s="153">
        <v>355</v>
      </c>
      <c r="C362" s="974" t="str">
        <f>IF(ISBLANK('IlumCusto (ORÇ)'!C362)," ",'IlumCusto (ORÇ)'!C362)</f>
        <v xml:space="preserve"> </v>
      </c>
      <c r="D362" s="975"/>
      <c r="E362" s="975"/>
      <c r="F362" s="975"/>
      <c r="G362" s="975"/>
      <c r="H362" s="560">
        <f>'IlumCusto (ORÇ)'!H362</f>
        <v>0</v>
      </c>
      <c r="I362" s="561">
        <f>'IlumCusto (ORÇ)'!I362</f>
        <v>0</v>
      </c>
      <c r="J362" s="553">
        <f>'IlumCusto (ORÇ)'!J362</f>
        <v>0</v>
      </c>
      <c r="K362" s="330">
        <f t="shared" si="42"/>
        <v>0</v>
      </c>
      <c r="L362" s="330">
        <f t="shared" si="43"/>
        <v>0</v>
      </c>
      <c r="M362" s="329"/>
      <c r="N362" s="329"/>
      <c r="O362" s="397"/>
      <c r="P362" s="153">
        <f t="shared" si="44"/>
        <v>355</v>
      </c>
      <c r="Q362" s="976" t="str">
        <f t="shared" si="45"/>
        <v xml:space="preserve"> </v>
      </c>
      <c r="R362" s="976"/>
      <c r="S362" s="976"/>
      <c r="T362" s="976"/>
      <c r="U362" s="977"/>
      <c r="V362" s="155">
        <f t="shared" si="46"/>
        <v>0</v>
      </c>
      <c r="W362" s="331">
        <f t="shared" si="47"/>
        <v>0</v>
      </c>
      <c r="X362" s="332">
        <f>IF(AND(K362&gt;0,'Custo Contábil'!$D$7&gt;0),ROUND(K362*('Custo Contábil'!$D$19/'Custo Contábil'!$D$7)*W362,2),0)</f>
        <v>0</v>
      </c>
      <c r="Y362" s="407">
        <f t="shared" si="48"/>
        <v>0</v>
      </c>
    </row>
    <row r="363" spans="2:25" ht="15" customHeight="1" outlineLevel="1" x14ac:dyDescent="0.3">
      <c r="B363" s="153">
        <v>356</v>
      </c>
      <c r="C363" s="974" t="str">
        <f>IF(ISBLANK('IlumCusto (ORÇ)'!C363)," ",'IlumCusto (ORÇ)'!C363)</f>
        <v xml:space="preserve"> </v>
      </c>
      <c r="D363" s="975"/>
      <c r="E363" s="975"/>
      <c r="F363" s="975"/>
      <c r="G363" s="975"/>
      <c r="H363" s="560">
        <f>'IlumCusto (ORÇ)'!H363</f>
        <v>0</v>
      </c>
      <c r="I363" s="561">
        <f>'IlumCusto (ORÇ)'!I363</f>
        <v>0</v>
      </c>
      <c r="J363" s="553">
        <f>'IlumCusto (ORÇ)'!J363</f>
        <v>0</v>
      </c>
      <c r="K363" s="330">
        <f t="shared" si="42"/>
        <v>0</v>
      </c>
      <c r="L363" s="330">
        <f t="shared" si="43"/>
        <v>0</v>
      </c>
      <c r="M363" s="329"/>
      <c r="N363" s="329"/>
      <c r="O363" s="397"/>
      <c r="P363" s="153">
        <f t="shared" si="44"/>
        <v>356</v>
      </c>
      <c r="Q363" s="976" t="str">
        <f t="shared" si="45"/>
        <v xml:space="preserve"> </v>
      </c>
      <c r="R363" s="976"/>
      <c r="S363" s="976"/>
      <c r="T363" s="976"/>
      <c r="U363" s="977"/>
      <c r="V363" s="155">
        <f t="shared" si="46"/>
        <v>0</v>
      </c>
      <c r="W363" s="331">
        <f t="shared" si="47"/>
        <v>0</v>
      </c>
      <c r="X363" s="332">
        <f>IF(AND(K363&gt;0,'Custo Contábil'!$D$7&gt;0),ROUND(K363*('Custo Contábil'!$D$19/'Custo Contábil'!$D$7)*W363,2),0)</f>
        <v>0</v>
      </c>
      <c r="Y363" s="407">
        <f t="shared" si="48"/>
        <v>0</v>
      </c>
    </row>
    <row r="364" spans="2:25" ht="15" customHeight="1" outlineLevel="1" x14ac:dyDescent="0.3">
      <c r="B364" s="153">
        <v>357</v>
      </c>
      <c r="C364" s="974" t="str">
        <f>IF(ISBLANK('IlumCusto (ORÇ)'!C364)," ",'IlumCusto (ORÇ)'!C364)</f>
        <v xml:space="preserve"> </v>
      </c>
      <c r="D364" s="975"/>
      <c r="E364" s="975"/>
      <c r="F364" s="975"/>
      <c r="G364" s="975"/>
      <c r="H364" s="560">
        <f>'IlumCusto (ORÇ)'!H364</f>
        <v>0</v>
      </c>
      <c r="I364" s="561">
        <f>'IlumCusto (ORÇ)'!I364</f>
        <v>0</v>
      </c>
      <c r="J364" s="553">
        <f>'IlumCusto (ORÇ)'!J364</f>
        <v>0</v>
      </c>
      <c r="K364" s="330">
        <f t="shared" si="42"/>
        <v>0</v>
      </c>
      <c r="L364" s="330">
        <f t="shared" si="43"/>
        <v>0</v>
      </c>
      <c r="M364" s="329"/>
      <c r="N364" s="329"/>
      <c r="O364" s="397"/>
      <c r="P364" s="153">
        <f t="shared" si="44"/>
        <v>357</v>
      </c>
      <c r="Q364" s="976" t="str">
        <f t="shared" si="45"/>
        <v xml:space="preserve"> </v>
      </c>
      <c r="R364" s="976"/>
      <c r="S364" s="976"/>
      <c r="T364" s="976"/>
      <c r="U364" s="977"/>
      <c r="V364" s="155">
        <f t="shared" si="46"/>
        <v>0</v>
      </c>
      <c r="W364" s="331">
        <f t="shared" si="47"/>
        <v>0</v>
      </c>
      <c r="X364" s="332">
        <f>IF(AND(K364&gt;0,'Custo Contábil'!$D$7&gt;0),ROUND(K364*('Custo Contábil'!$D$19/'Custo Contábil'!$D$7)*W364,2),0)</f>
        <v>0</v>
      </c>
      <c r="Y364" s="407">
        <f t="shared" si="48"/>
        <v>0</v>
      </c>
    </row>
    <row r="365" spans="2:25" ht="15" customHeight="1" outlineLevel="1" x14ac:dyDescent="0.3">
      <c r="B365" s="153">
        <v>358</v>
      </c>
      <c r="C365" s="974" t="str">
        <f>IF(ISBLANK('IlumCusto (ORÇ)'!C365)," ",'IlumCusto (ORÇ)'!C365)</f>
        <v xml:space="preserve"> </v>
      </c>
      <c r="D365" s="975"/>
      <c r="E365" s="975"/>
      <c r="F365" s="975"/>
      <c r="G365" s="975"/>
      <c r="H365" s="560">
        <f>'IlumCusto (ORÇ)'!H365</f>
        <v>0</v>
      </c>
      <c r="I365" s="561">
        <f>'IlumCusto (ORÇ)'!I365</f>
        <v>0</v>
      </c>
      <c r="J365" s="553">
        <f>'IlumCusto (ORÇ)'!J365</f>
        <v>0</v>
      </c>
      <c r="K365" s="330">
        <f t="shared" si="42"/>
        <v>0</v>
      </c>
      <c r="L365" s="330">
        <f t="shared" si="43"/>
        <v>0</v>
      </c>
      <c r="M365" s="329"/>
      <c r="N365" s="329"/>
      <c r="O365" s="397"/>
      <c r="P365" s="153">
        <f t="shared" si="44"/>
        <v>358</v>
      </c>
      <c r="Q365" s="976" t="str">
        <f t="shared" si="45"/>
        <v xml:space="preserve"> </v>
      </c>
      <c r="R365" s="976"/>
      <c r="S365" s="976"/>
      <c r="T365" s="976"/>
      <c r="U365" s="977"/>
      <c r="V365" s="155">
        <f t="shared" si="46"/>
        <v>0</v>
      </c>
      <c r="W365" s="331">
        <f t="shared" si="47"/>
        <v>0</v>
      </c>
      <c r="X365" s="332">
        <f>IF(AND(K365&gt;0,'Custo Contábil'!$D$7&gt;0),ROUND(K365*('Custo Contábil'!$D$19/'Custo Contábil'!$D$7)*W365,2),0)</f>
        <v>0</v>
      </c>
      <c r="Y365" s="407">
        <f t="shared" si="48"/>
        <v>0</v>
      </c>
    </row>
    <row r="366" spans="2:25" ht="15" customHeight="1" outlineLevel="1" x14ac:dyDescent="0.3">
      <c r="B366" s="153">
        <v>359</v>
      </c>
      <c r="C366" s="974" t="str">
        <f>IF(ISBLANK('IlumCusto (ORÇ)'!C366)," ",'IlumCusto (ORÇ)'!C366)</f>
        <v xml:space="preserve"> </v>
      </c>
      <c r="D366" s="975"/>
      <c r="E366" s="975"/>
      <c r="F366" s="975"/>
      <c r="G366" s="975"/>
      <c r="H366" s="560">
        <f>'IlumCusto (ORÇ)'!H366</f>
        <v>0</v>
      </c>
      <c r="I366" s="561">
        <f>'IlumCusto (ORÇ)'!I366</f>
        <v>0</v>
      </c>
      <c r="J366" s="553">
        <f>'IlumCusto (ORÇ)'!J366</f>
        <v>0</v>
      </c>
      <c r="K366" s="330">
        <f t="shared" si="42"/>
        <v>0</v>
      </c>
      <c r="L366" s="330">
        <f t="shared" si="43"/>
        <v>0</v>
      </c>
      <c r="M366" s="329"/>
      <c r="N366" s="329"/>
      <c r="O366" s="397"/>
      <c r="P366" s="153">
        <f t="shared" si="44"/>
        <v>359</v>
      </c>
      <c r="Q366" s="976" t="str">
        <f t="shared" si="45"/>
        <v xml:space="preserve"> </v>
      </c>
      <c r="R366" s="976"/>
      <c r="S366" s="976"/>
      <c r="T366" s="976"/>
      <c r="U366" s="977"/>
      <c r="V366" s="155">
        <f t="shared" si="46"/>
        <v>0</v>
      </c>
      <c r="W366" s="331">
        <f t="shared" si="47"/>
        <v>0</v>
      </c>
      <c r="X366" s="332">
        <f>IF(AND(K366&gt;0,'Custo Contábil'!$D$7&gt;0),ROUND(K366*('Custo Contábil'!$D$19/'Custo Contábil'!$D$7)*W366,2),0)</f>
        <v>0</v>
      </c>
      <c r="Y366" s="407">
        <f t="shared" si="48"/>
        <v>0</v>
      </c>
    </row>
    <row r="367" spans="2:25" ht="15" customHeight="1" outlineLevel="1" x14ac:dyDescent="0.3">
      <c r="B367" s="153">
        <v>360</v>
      </c>
      <c r="C367" s="974" t="str">
        <f>IF(ISBLANK('IlumCusto (ORÇ)'!C367)," ",'IlumCusto (ORÇ)'!C367)</f>
        <v xml:space="preserve"> </v>
      </c>
      <c r="D367" s="975"/>
      <c r="E367" s="975"/>
      <c r="F367" s="975"/>
      <c r="G367" s="975"/>
      <c r="H367" s="560">
        <f>'IlumCusto (ORÇ)'!H367</f>
        <v>0</v>
      </c>
      <c r="I367" s="561">
        <f>'IlumCusto (ORÇ)'!I367</f>
        <v>0</v>
      </c>
      <c r="J367" s="553">
        <f>'IlumCusto (ORÇ)'!J367</f>
        <v>0</v>
      </c>
      <c r="K367" s="330">
        <f t="shared" si="42"/>
        <v>0</v>
      </c>
      <c r="L367" s="330">
        <f t="shared" si="43"/>
        <v>0</v>
      </c>
      <c r="M367" s="329"/>
      <c r="N367" s="329"/>
      <c r="O367" s="397"/>
      <c r="P367" s="153">
        <f t="shared" si="44"/>
        <v>360</v>
      </c>
      <c r="Q367" s="976" t="str">
        <f t="shared" si="45"/>
        <v xml:space="preserve"> </v>
      </c>
      <c r="R367" s="976"/>
      <c r="S367" s="976"/>
      <c r="T367" s="976"/>
      <c r="U367" s="977"/>
      <c r="V367" s="155">
        <f t="shared" si="46"/>
        <v>0</v>
      </c>
      <c r="W367" s="331">
        <f t="shared" si="47"/>
        <v>0</v>
      </c>
      <c r="X367" s="332">
        <f>IF(AND(K367&gt;0,'Custo Contábil'!$D$7&gt;0),ROUND(K367*('Custo Contábil'!$D$19/'Custo Contábil'!$D$7)*W367,2),0)</f>
        <v>0</v>
      </c>
      <c r="Y367" s="407">
        <f t="shared" si="48"/>
        <v>0</v>
      </c>
    </row>
    <row r="368" spans="2:25" ht="15" customHeight="1" outlineLevel="1" x14ac:dyDescent="0.3">
      <c r="B368" s="153">
        <v>361</v>
      </c>
      <c r="C368" s="974" t="str">
        <f>IF(ISBLANK('IlumCusto (ORÇ)'!C368)," ",'IlumCusto (ORÇ)'!C368)</f>
        <v xml:space="preserve"> </v>
      </c>
      <c r="D368" s="975"/>
      <c r="E368" s="975"/>
      <c r="F368" s="975"/>
      <c r="G368" s="975"/>
      <c r="H368" s="560">
        <f>'IlumCusto (ORÇ)'!H368</f>
        <v>0</v>
      </c>
      <c r="I368" s="561">
        <f>'IlumCusto (ORÇ)'!I368</f>
        <v>0</v>
      </c>
      <c r="J368" s="553">
        <f>'IlumCusto (ORÇ)'!J368</f>
        <v>0</v>
      </c>
      <c r="K368" s="330">
        <f t="shared" si="42"/>
        <v>0</v>
      </c>
      <c r="L368" s="330">
        <f t="shared" si="43"/>
        <v>0</v>
      </c>
      <c r="M368" s="329"/>
      <c r="N368" s="329"/>
      <c r="O368" s="397"/>
      <c r="P368" s="153">
        <f t="shared" si="44"/>
        <v>361</v>
      </c>
      <c r="Q368" s="976" t="str">
        <f t="shared" si="45"/>
        <v xml:space="preserve"> </v>
      </c>
      <c r="R368" s="976"/>
      <c r="S368" s="976"/>
      <c r="T368" s="976"/>
      <c r="U368" s="977"/>
      <c r="V368" s="155">
        <f t="shared" si="46"/>
        <v>0</v>
      </c>
      <c r="W368" s="331">
        <f t="shared" si="47"/>
        <v>0</v>
      </c>
      <c r="X368" s="332">
        <f>IF(AND(K368&gt;0,'Custo Contábil'!$D$7&gt;0),ROUND(K368*('Custo Contábil'!$D$19/'Custo Contábil'!$D$7)*W368,2),0)</f>
        <v>0</v>
      </c>
      <c r="Y368" s="407">
        <f t="shared" si="48"/>
        <v>0</v>
      </c>
    </row>
    <row r="369" spans="2:25" ht="15" customHeight="1" outlineLevel="1" x14ac:dyDescent="0.3">
      <c r="B369" s="153">
        <v>362</v>
      </c>
      <c r="C369" s="974" t="str">
        <f>IF(ISBLANK('IlumCusto (ORÇ)'!C369)," ",'IlumCusto (ORÇ)'!C369)</f>
        <v xml:space="preserve"> </v>
      </c>
      <c r="D369" s="975"/>
      <c r="E369" s="975"/>
      <c r="F369" s="975"/>
      <c r="G369" s="975"/>
      <c r="H369" s="560">
        <f>'IlumCusto (ORÇ)'!H369</f>
        <v>0</v>
      </c>
      <c r="I369" s="561">
        <f>'IlumCusto (ORÇ)'!I369</f>
        <v>0</v>
      </c>
      <c r="J369" s="553">
        <f>'IlumCusto (ORÇ)'!J369</f>
        <v>0</v>
      </c>
      <c r="K369" s="330">
        <f t="shared" si="42"/>
        <v>0</v>
      </c>
      <c r="L369" s="330">
        <f t="shared" si="43"/>
        <v>0</v>
      </c>
      <c r="M369" s="329"/>
      <c r="N369" s="329"/>
      <c r="O369" s="397"/>
      <c r="P369" s="153">
        <f t="shared" si="44"/>
        <v>362</v>
      </c>
      <c r="Q369" s="976" t="str">
        <f t="shared" si="45"/>
        <v xml:space="preserve"> </v>
      </c>
      <c r="R369" s="976"/>
      <c r="S369" s="976"/>
      <c r="T369" s="976"/>
      <c r="U369" s="977"/>
      <c r="V369" s="155">
        <f t="shared" si="46"/>
        <v>0</v>
      </c>
      <c r="W369" s="331">
        <f t="shared" si="47"/>
        <v>0</v>
      </c>
      <c r="X369" s="332">
        <f>IF(AND(K369&gt;0,'Custo Contábil'!$D$7&gt;0),ROUND(K369*('Custo Contábil'!$D$19/'Custo Contábil'!$D$7)*W369,2),0)</f>
        <v>0</v>
      </c>
      <c r="Y369" s="407">
        <f t="shared" si="48"/>
        <v>0</v>
      </c>
    </row>
    <row r="370" spans="2:25" ht="15" customHeight="1" outlineLevel="1" x14ac:dyDescent="0.3">
      <c r="B370" s="153">
        <v>363</v>
      </c>
      <c r="C370" s="974" t="str">
        <f>IF(ISBLANK('IlumCusto (ORÇ)'!C370)," ",'IlumCusto (ORÇ)'!C370)</f>
        <v xml:space="preserve"> </v>
      </c>
      <c r="D370" s="975"/>
      <c r="E370" s="975"/>
      <c r="F370" s="975"/>
      <c r="G370" s="975"/>
      <c r="H370" s="560">
        <f>'IlumCusto (ORÇ)'!H370</f>
        <v>0</v>
      </c>
      <c r="I370" s="561">
        <f>'IlumCusto (ORÇ)'!I370</f>
        <v>0</v>
      </c>
      <c r="J370" s="553">
        <f>'IlumCusto (ORÇ)'!J370</f>
        <v>0</v>
      </c>
      <c r="K370" s="330">
        <f t="shared" si="42"/>
        <v>0</v>
      </c>
      <c r="L370" s="330">
        <f t="shared" si="43"/>
        <v>0</v>
      </c>
      <c r="M370" s="329"/>
      <c r="N370" s="329"/>
      <c r="O370" s="397"/>
      <c r="P370" s="153">
        <f t="shared" si="44"/>
        <v>363</v>
      </c>
      <c r="Q370" s="976" t="str">
        <f t="shared" si="45"/>
        <v xml:space="preserve"> </v>
      </c>
      <c r="R370" s="976"/>
      <c r="S370" s="976"/>
      <c r="T370" s="976"/>
      <c r="U370" s="977"/>
      <c r="V370" s="155">
        <f t="shared" si="46"/>
        <v>0</v>
      </c>
      <c r="W370" s="331">
        <f t="shared" si="47"/>
        <v>0</v>
      </c>
      <c r="X370" s="332">
        <f>IF(AND(K370&gt;0,'Custo Contábil'!$D$7&gt;0),ROUND(K370*('Custo Contábil'!$D$19/'Custo Contábil'!$D$7)*W370,2),0)</f>
        <v>0</v>
      </c>
      <c r="Y370" s="407">
        <f t="shared" si="48"/>
        <v>0</v>
      </c>
    </row>
    <row r="371" spans="2:25" ht="15" customHeight="1" outlineLevel="1" x14ac:dyDescent="0.3">
      <c r="B371" s="153">
        <v>364</v>
      </c>
      <c r="C371" s="974" t="str">
        <f>IF(ISBLANK('IlumCusto (ORÇ)'!C371)," ",'IlumCusto (ORÇ)'!C371)</f>
        <v xml:space="preserve"> </v>
      </c>
      <c r="D371" s="975"/>
      <c r="E371" s="975"/>
      <c r="F371" s="975"/>
      <c r="G371" s="975"/>
      <c r="H371" s="560">
        <f>'IlumCusto (ORÇ)'!H371</f>
        <v>0</v>
      </c>
      <c r="I371" s="561">
        <f>'IlumCusto (ORÇ)'!I371</f>
        <v>0</v>
      </c>
      <c r="J371" s="553">
        <f>'IlumCusto (ORÇ)'!J371</f>
        <v>0</v>
      </c>
      <c r="K371" s="330">
        <f t="shared" si="42"/>
        <v>0</v>
      </c>
      <c r="L371" s="330">
        <f t="shared" si="43"/>
        <v>0</v>
      </c>
      <c r="M371" s="329"/>
      <c r="N371" s="329"/>
      <c r="O371" s="397"/>
      <c r="P371" s="153">
        <f t="shared" si="44"/>
        <v>364</v>
      </c>
      <c r="Q371" s="976" t="str">
        <f t="shared" si="45"/>
        <v xml:space="preserve"> </v>
      </c>
      <c r="R371" s="976"/>
      <c r="S371" s="976"/>
      <c r="T371" s="976"/>
      <c r="U371" s="977"/>
      <c r="V371" s="155">
        <f t="shared" si="46"/>
        <v>0</v>
      </c>
      <c r="W371" s="331">
        <f t="shared" si="47"/>
        <v>0</v>
      </c>
      <c r="X371" s="332">
        <f>IF(AND(K371&gt;0,'Custo Contábil'!$D$7&gt;0),ROUND(K371*('Custo Contábil'!$D$19/'Custo Contábil'!$D$7)*W371,2),0)</f>
        <v>0</v>
      </c>
      <c r="Y371" s="407">
        <f t="shared" si="48"/>
        <v>0</v>
      </c>
    </row>
    <row r="372" spans="2:25" ht="15" customHeight="1" outlineLevel="1" x14ac:dyDescent="0.3">
      <c r="B372" s="153">
        <v>365</v>
      </c>
      <c r="C372" s="974" t="str">
        <f>IF(ISBLANK('IlumCusto (ORÇ)'!C372)," ",'IlumCusto (ORÇ)'!C372)</f>
        <v xml:space="preserve"> </v>
      </c>
      <c r="D372" s="975"/>
      <c r="E372" s="975"/>
      <c r="F372" s="975"/>
      <c r="G372" s="975"/>
      <c r="H372" s="560">
        <f>'IlumCusto (ORÇ)'!H372</f>
        <v>0</v>
      </c>
      <c r="I372" s="561">
        <f>'IlumCusto (ORÇ)'!I372</f>
        <v>0</v>
      </c>
      <c r="J372" s="553">
        <f>'IlumCusto (ORÇ)'!J372</f>
        <v>0</v>
      </c>
      <c r="K372" s="330">
        <f t="shared" si="42"/>
        <v>0</v>
      </c>
      <c r="L372" s="330">
        <f t="shared" si="43"/>
        <v>0</v>
      </c>
      <c r="M372" s="329"/>
      <c r="N372" s="329"/>
      <c r="O372" s="397"/>
      <c r="P372" s="153">
        <f t="shared" si="44"/>
        <v>365</v>
      </c>
      <c r="Q372" s="976" t="str">
        <f t="shared" si="45"/>
        <v xml:space="preserve"> </v>
      </c>
      <c r="R372" s="976"/>
      <c r="S372" s="976"/>
      <c r="T372" s="976"/>
      <c r="U372" s="977"/>
      <c r="V372" s="155">
        <f t="shared" si="46"/>
        <v>0</v>
      </c>
      <c r="W372" s="331">
        <f t="shared" si="47"/>
        <v>0</v>
      </c>
      <c r="X372" s="332">
        <f>IF(AND(K372&gt;0,'Custo Contábil'!$D$7&gt;0),ROUND(K372*('Custo Contábil'!$D$19/'Custo Contábil'!$D$7)*W372,2),0)</f>
        <v>0</v>
      </c>
      <c r="Y372" s="407">
        <f t="shared" si="48"/>
        <v>0</v>
      </c>
    </row>
    <row r="373" spans="2:25" ht="15" customHeight="1" outlineLevel="1" x14ac:dyDescent="0.3">
      <c r="B373" s="153">
        <v>366</v>
      </c>
      <c r="C373" s="974" t="str">
        <f>IF(ISBLANK('IlumCusto (ORÇ)'!C373)," ",'IlumCusto (ORÇ)'!C373)</f>
        <v xml:space="preserve"> </v>
      </c>
      <c r="D373" s="975"/>
      <c r="E373" s="975"/>
      <c r="F373" s="975"/>
      <c r="G373" s="975"/>
      <c r="H373" s="560">
        <f>'IlumCusto (ORÇ)'!H373</f>
        <v>0</v>
      </c>
      <c r="I373" s="561">
        <f>'IlumCusto (ORÇ)'!I373</f>
        <v>0</v>
      </c>
      <c r="J373" s="553">
        <f>'IlumCusto (ORÇ)'!J373</f>
        <v>0</v>
      </c>
      <c r="K373" s="330">
        <f t="shared" si="42"/>
        <v>0</v>
      </c>
      <c r="L373" s="330">
        <f t="shared" si="43"/>
        <v>0</v>
      </c>
      <c r="M373" s="329"/>
      <c r="N373" s="329"/>
      <c r="O373" s="397"/>
      <c r="P373" s="153">
        <f t="shared" si="44"/>
        <v>366</v>
      </c>
      <c r="Q373" s="976" t="str">
        <f t="shared" si="45"/>
        <v xml:space="preserve"> </v>
      </c>
      <c r="R373" s="976"/>
      <c r="S373" s="976"/>
      <c r="T373" s="976"/>
      <c r="U373" s="977"/>
      <c r="V373" s="155">
        <f t="shared" si="46"/>
        <v>0</v>
      </c>
      <c r="W373" s="331">
        <f t="shared" si="47"/>
        <v>0</v>
      </c>
      <c r="X373" s="332">
        <f>IF(AND(K373&gt;0,'Custo Contábil'!$D$7&gt;0),ROUND(K373*('Custo Contábil'!$D$19/'Custo Contábil'!$D$7)*W373,2),0)</f>
        <v>0</v>
      </c>
      <c r="Y373" s="407">
        <f t="shared" si="48"/>
        <v>0</v>
      </c>
    </row>
    <row r="374" spans="2:25" ht="15" customHeight="1" outlineLevel="1" x14ac:dyDescent="0.3">
      <c r="B374" s="153">
        <v>367</v>
      </c>
      <c r="C374" s="974" t="str">
        <f>IF(ISBLANK('IlumCusto (ORÇ)'!C374)," ",'IlumCusto (ORÇ)'!C374)</f>
        <v xml:space="preserve"> </v>
      </c>
      <c r="D374" s="975"/>
      <c r="E374" s="975"/>
      <c r="F374" s="975"/>
      <c r="G374" s="975"/>
      <c r="H374" s="560">
        <f>'IlumCusto (ORÇ)'!H374</f>
        <v>0</v>
      </c>
      <c r="I374" s="561">
        <f>'IlumCusto (ORÇ)'!I374</f>
        <v>0</v>
      </c>
      <c r="J374" s="553">
        <f>'IlumCusto (ORÇ)'!J374</f>
        <v>0</v>
      </c>
      <c r="K374" s="330">
        <f t="shared" si="42"/>
        <v>0</v>
      </c>
      <c r="L374" s="330">
        <f t="shared" si="43"/>
        <v>0</v>
      </c>
      <c r="M374" s="329"/>
      <c r="N374" s="329"/>
      <c r="O374" s="397"/>
      <c r="P374" s="153">
        <f t="shared" si="44"/>
        <v>367</v>
      </c>
      <c r="Q374" s="976" t="str">
        <f t="shared" si="45"/>
        <v xml:space="preserve"> </v>
      </c>
      <c r="R374" s="976"/>
      <c r="S374" s="976"/>
      <c r="T374" s="976"/>
      <c r="U374" s="977"/>
      <c r="V374" s="155">
        <f t="shared" si="46"/>
        <v>0</v>
      </c>
      <c r="W374" s="331">
        <f t="shared" si="47"/>
        <v>0</v>
      </c>
      <c r="X374" s="332">
        <f>IF(AND(K374&gt;0,'Custo Contábil'!$D$7&gt;0),ROUND(K374*('Custo Contábil'!$D$19/'Custo Contábil'!$D$7)*W374,2),0)</f>
        <v>0</v>
      </c>
      <c r="Y374" s="407">
        <f t="shared" si="48"/>
        <v>0</v>
      </c>
    </row>
    <row r="375" spans="2:25" ht="15" customHeight="1" outlineLevel="1" x14ac:dyDescent="0.3">
      <c r="B375" s="153">
        <v>368</v>
      </c>
      <c r="C375" s="974" t="str">
        <f>IF(ISBLANK('IlumCusto (ORÇ)'!C375)," ",'IlumCusto (ORÇ)'!C375)</f>
        <v xml:space="preserve"> </v>
      </c>
      <c r="D375" s="975"/>
      <c r="E375" s="975"/>
      <c r="F375" s="975"/>
      <c r="G375" s="975"/>
      <c r="H375" s="560">
        <f>'IlumCusto (ORÇ)'!H375</f>
        <v>0</v>
      </c>
      <c r="I375" s="561">
        <f>'IlumCusto (ORÇ)'!I375</f>
        <v>0</v>
      </c>
      <c r="J375" s="553">
        <f>'IlumCusto (ORÇ)'!J375</f>
        <v>0</v>
      </c>
      <c r="K375" s="330">
        <f t="shared" si="42"/>
        <v>0</v>
      </c>
      <c r="L375" s="330">
        <f t="shared" si="43"/>
        <v>0</v>
      </c>
      <c r="M375" s="329"/>
      <c r="N375" s="329"/>
      <c r="O375" s="397"/>
      <c r="P375" s="153">
        <f t="shared" si="44"/>
        <v>368</v>
      </c>
      <c r="Q375" s="976" t="str">
        <f t="shared" si="45"/>
        <v xml:space="preserve"> </v>
      </c>
      <c r="R375" s="976"/>
      <c r="S375" s="976"/>
      <c r="T375" s="976"/>
      <c r="U375" s="977"/>
      <c r="V375" s="155">
        <f t="shared" si="46"/>
        <v>0</v>
      </c>
      <c r="W375" s="331">
        <f t="shared" si="47"/>
        <v>0</v>
      </c>
      <c r="X375" s="332">
        <f>IF(AND(K375&gt;0,'Custo Contábil'!$D$7&gt;0),ROUND(K375*('Custo Contábil'!$D$19/'Custo Contábil'!$D$7)*W375,2),0)</f>
        <v>0</v>
      </c>
      <c r="Y375" s="407">
        <f t="shared" si="48"/>
        <v>0</v>
      </c>
    </row>
    <row r="376" spans="2:25" ht="15" customHeight="1" outlineLevel="1" x14ac:dyDescent="0.3">
      <c r="B376" s="153">
        <v>369</v>
      </c>
      <c r="C376" s="974" t="str">
        <f>IF(ISBLANK('IlumCusto (ORÇ)'!C376)," ",'IlumCusto (ORÇ)'!C376)</f>
        <v xml:space="preserve"> </v>
      </c>
      <c r="D376" s="975"/>
      <c r="E376" s="975"/>
      <c r="F376" s="975"/>
      <c r="G376" s="975"/>
      <c r="H376" s="560">
        <f>'IlumCusto (ORÇ)'!H376</f>
        <v>0</v>
      </c>
      <c r="I376" s="561">
        <f>'IlumCusto (ORÇ)'!I376</f>
        <v>0</v>
      </c>
      <c r="J376" s="553">
        <f>'IlumCusto (ORÇ)'!J376</f>
        <v>0</v>
      </c>
      <c r="K376" s="330">
        <f t="shared" si="42"/>
        <v>0</v>
      </c>
      <c r="L376" s="330">
        <f t="shared" si="43"/>
        <v>0</v>
      </c>
      <c r="M376" s="329"/>
      <c r="N376" s="329"/>
      <c r="O376" s="397"/>
      <c r="P376" s="153">
        <f t="shared" si="44"/>
        <v>369</v>
      </c>
      <c r="Q376" s="976" t="str">
        <f t="shared" si="45"/>
        <v xml:space="preserve"> </v>
      </c>
      <c r="R376" s="976"/>
      <c r="S376" s="976"/>
      <c r="T376" s="976"/>
      <c r="U376" s="977"/>
      <c r="V376" s="155">
        <f t="shared" si="46"/>
        <v>0</v>
      </c>
      <c r="W376" s="331">
        <f t="shared" si="47"/>
        <v>0</v>
      </c>
      <c r="X376" s="332">
        <f>IF(AND(K376&gt;0,'Custo Contábil'!$D$7&gt;0),ROUND(K376*('Custo Contábil'!$D$19/'Custo Contábil'!$D$7)*W376,2),0)</f>
        <v>0</v>
      </c>
      <c r="Y376" s="407">
        <f t="shared" si="48"/>
        <v>0</v>
      </c>
    </row>
    <row r="377" spans="2:25" ht="15" customHeight="1" outlineLevel="1" x14ac:dyDescent="0.3">
      <c r="B377" s="153">
        <v>370</v>
      </c>
      <c r="C377" s="974" t="str">
        <f>IF(ISBLANK('IlumCusto (ORÇ)'!C377)," ",'IlumCusto (ORÇ)'!C377)</f>
        <v xml:space="preserve"> </v>
      </c>
      <c r="D377" s="975"/>
      <c r="E377" s="975"/>
      <c r="F377" s="975"/>
      <c r="G377" s="975"/>
      <c r="H377" s="560">
        <f>'IlumCusto (ORÇ)'!H377</f>
        <v>0</v>
      </c>
      <c r="I377" s="561">
        <f>'IlumCusto (ORÇ)'!I377</f>
        <v>0</v>
      </c>
      <c r="J377" s="553">
        <f>'IlumCusto (ORÇ)'!J377</f>
        <v>0</v>
      </c>
      <c r="K377" s="330">
        <f t="shared" si="42"/>
        <v>0</v>
      </c>
      <c r="L377" s="330">
        <f t="shared" si="43"/>
        <v>0</v>
      </c>
      <c r="M377" s="329"/>
      <c r="N377" s="329"/>
      <c r="O377" s="397"/>
      <c r="P377" s="153">
        <f t="shared" si="44"/>
        <v>370</v>
      </c>
      <c r="Q377" s="976" t="str">
        <f t="shared" si="45"/>
        <v xml:space="preserve"> </v>
      </c>
      <c r="R377" s="976"/>
      <c r="S377" s="976"/>
      <c r="T377" s="976"/>
      <c r="U377" s="977"/>
      <c r="V377" s="155">
        <f t="shared" si="46"/>
        <v>0</v>
      </c>
      <c r="W377" s="331">
        <f t="shared" si="47"/>
        <v>0</v>
      </c>
      <c r="X377" s="332">
        <f>IF(AND(K377&gt;0,'Custo Contábil'!$D$7&gt;0),ROUND(K377*('Custo Contábil'!$D$19/'Custo Contábil'!$D$7)*W377,2),0)</f>
        <v>0</v>
      </c>
      <c r="Y377" s="407">
        <f t="shared" si="48"/>
        <v>0</v>
      </c>
    </row>
    <row r="378" spans="2:25" ht="15" customHeight="1" outlineLevel="1" x14ac:dyDescent="0.3">
      <c r="B378" s="153">
        <v>371</v>
      </c>
      <c r="C378" s="974" t="str">
        <f>IF(ISBLANK('IlumCusto (ORÇ)'!C378)," ",'IlumCusto (ORÇ)'!C378)</f>
        <v xml:space="preserve"> </v>
      </c>
      <c r="D378" s="975"/>
      <c r="E378" s="975"/>
      <c r="F378" s="975"/>
      <c r="G378" s="975"/>
      <c r="H378" s="560">
        <f>'IlumCusto (ORÇ)'!H378</f>
        <v>0</v>
      </c>
      <c r="I378" s="561">
        <f>'IlumCusto (ORÇ)'!I378</f>
        <v>0</v>
      </c>
      <c r="J378" s="553">
        <f>'IlumCusto (ORÇ)'!J378</f>
        <v>0</v>
      </c>
      <c r="K378" s="330">
        <f t="shared" si="42"/>
        <v>0</v>
      </c>
      <c r="L378" s="330">
        <f t="shared" si="43"/>
        <v>0</v>
      </c>
      <c r="M378" s="329"/>
      <c r="N378" s="329"/>
      <c r="O378" s="397"/>
      <c r="P378" s="153">
        <f t="shared" si="44"/>
        <v>371</v>
      </c>
      <c r="Q378" s="976" t="str">
        <f t="shared" si="45"/>
        <v xml:space="preserve"> </v>
      </c>
      <c r="R378" s="976"/>
      <c r="S378" s="976"/>
      <c r="T378" s="976"/>
      <c r="U378" s="977"/>
      <c r="V378" s="155">
        <f t="shared" si="46"/>
        <v>0</v>
      </c>
      <c r="W378" s="331">
        <f t="shared" si="47"/>
        <v>0</v>
      </c>
      <c r="X378" s="332">
        <f>IF(AND(K378&gt;0,'Custo Contábil'!$D$7&gt;0),ROUND(K378*('Custo Contábil'!$D$19/'Custo Contábil'!$D$7)*W378,2),0)</f>
        <v>0</v>
      </c>
      <c r="Y378" s="407">
        <f t="shared" si="48"/>
        <v>0</v>
      </c>
    </row>
    <row r="379" spans="2:25" ht="15" customHeight="1" outlineLevel="1" x14ac:dyDescent="0.3">
      <c r="B379" s="153">
        <v>372</v>
      </c>
      <c r="C379" s="974" t="str">
        <f>IF(ISBLANK('IlumCusto (ORÇ)'!C379)," ",'IlumCusto (ORÇ)'!C379)</f>
        <v xml:space="preserve"> </v>
      </c>
      <c r="D379" s="975"/>
      <c r="E379" s="975"/>
      <c r="F379" s="975"/>
      <c r="G379" s="975"/>
      <c r="H379" s="560">
        <f>'IlumCusto (ORÇ)'!H379</f>
        <v>0</v>
      </c>
      <c r="I379" s="561">
        <f>'IlumCusto (ORÇ)'!I379</f>
        <v>0</v>
      </c>
      <c r="J379" s="553">
        <f>'IlumCusto (ORÇ)'!J379</f>
        <v>0</v>
      </c>
      <c r="K379" s="330">
        <f t="shared" si="42"/>
        <v>0</v>
      </c>
      <c r="L379" s="330">
        <f t="shared" si="43"/>
        <v>0</v>
      </c>
      <c r="M379" s="329"/>
      <c r="N379" s="329"/>
      <c r="O379" s="397"/>
      <c r="P379" s="153">
        <f t="shared" si="44"/>
        <v>372</v>
      </c>
      <c r="Q379" s="976" t="str">
        <f t="shared" si="45"/>
        <v xml:space="preserve"> </v>
      </c>
      <c r="R379" s="976"/>
      <c r="S379" s="976"/>
      <c r="T379" s="976"/>
      <c r="U379" s="977"/>
      <c r="V379" s="155">
        <f t="shared" si="46"/>
        <v>0</v>
      </c>
      <c r="W379" s="331">
        <f t="shared" si="47"/>
        <v>0</v>
      </c>
      <c r="X379" s="332">
        <f>IF(AND(K379&gt;0,'Custo Contábil'!$D$7&gt;0),ROUND(K379*('Custo Contábil'!$D$19/'Custo Contábil'!$D$7)*W379,2),0)</f>
        <v>0</v>
      </c>
      <c r="Y379" s="407">
        <f t="shared" si="48"/>
        <v>0</v>
      </c>
    </row>
    <row r="380" spans="2:25" ht="15" customHeight="1" outlineLevel="1" x14ac:dyDescent="0.3">
      <c r="B380" s="153">
        <v>373</v>
      </c>
      <c r="C380" s="974" t="str">
        <f>IF(ISBLANK('IlumCusto (ORÇ)'!C380)," ",'IlumCusto (ORÇ)'!C380)</f>
        <v xml:space="preserve"> </v>
      </c>
      <c r="D380" s="975"/>
      <c r="E380" s="975"/>
      <c r="F380" s="975"/>
      <c r="G380" s="975"/>
      <c r="H380" s="560">
        <f>'IlumCusto (ORÇ)'!H380</f>
        <v>0</v>
      </c>
      <c r="I380" s="561">
        <f>'IlumCusto (ORÇ)'!I380</f>
        <v>0</v>
      </c>
      <c r="J380" s="553">
        <f>'IlumCusto (ORÇ)'!J380</f>
        <v>0</v>
      </c>
      <c r="K380" s="330">
        <f t="shared" si="42"/>
        <v>0</v>
      </c>
      <c r="L380" s="330">
        <f t="shared" si="43"/>
        <v>0</v>
      </c>
      <c r="M380" s="329"/>
      <c r="N380" s="329"/>
      <c r="O380" s="397"/>
      <c r="P380" s="153">
        <f t="shared" si="44"/>
        <v>373</v>
      </c>
      <c r="Q380" s="976" t="str">
        <f t="shared" si="45"/>
        <v xml:space="preserve"> </v>
      </c>
      <c r="R380" s="976"/>
      <c r="S380" s="976"/>
      <c r="T380" s="976"/>
      <c r="U380" s="977"/>
      <c r="V380" s="155">
        <f t="shared" si="46"/>
        <v>0</v>
      </c>
      <c r="W380" s="331">
        <f t="shared" si="47"/>
        <v>0</v>
      </c>
      <c r="X380" s="332">
        <f>IF(AND(K380&gt;0,'Custo Contábil'!$D$7&gt;0),ROUND(K380*('Custo Contábil'!$D$19/'Custo Contábil'!$D$7)*W380,2),0)</f>
        <v>0</v>
      </c>
      <c r="Y380" s="407">
        <f t="shared" si="48"/>
        <v>0</v>
      </c>
    </row>
    <row r="381" spans="2:25" ht="15" customHeight="1" outlineLevel="1" x14ac:dyDescent="0.3">
      <c r="B381" s="153">
        <v>374</v>
      </c>
      <c r="C381" s="974" t="str">
        <f>IF(ISBLANK('IlumCusto (ORÇ)'!C381)," ",'IlumCusto (ORÇ)'!C381)</f>
        <v xml:space="preserve"> </v>
      </c>
      <c r="D381" s="975"/>
      <c r="E381" s="975"/>
      <c r="F381" s="975"/>
      <c r="G381" s="975"/>
      <c r="H381" s="560">
        <f>'IlumCusto (ORÇ)'!H381</f>
        <v>0</v>
      </c>
      <c r="I381" s="561">
        <f>'IlumCusto (ORÇ)'!I381</f>
        <v>0</v>
      </c>
      <c r="J381" s="553">
        <f>'IlumCusto (ORÇ)'!J381</f>
        <v>0</v>
      </c>
      <c r="K381" s="330">
        <f t="shared" si="42"/>
        <v>0</v>
      </c>
      <c r="L381" s="330">
        <f t="shared" si="43"/>
        <v>0</v>
      </c>
      <c r="M381" s="329"/>
      <c r="N381" s="329"/>
      <c r="O381" s="397"/>
      <c r="P381" s="153">
        <f t="shared" si="44"/>
        <v>374</v>
      </c>
      <c r="Q381" s="976" t="str">
        <f t="shared" si="45"/>
        <v xml:space="preserve"> </v>
      </c>
      <c r="R381" s="976"/>
      <c r="S381" s="976"/>
      <c r="T381" s="976"/>
      <c r="U381" s="977"/>
      <c r="V381" s="155">
        <f t="shared" si="46"/>
        <v>0</v>
      </c>
      <c r="W381" s="331">
        <f t="shared" si="47"/>
        <v>0</v>
      </c>
      <c r="X381" s="332">
        <f>IF(AND(K381&gt;0,'Custo Contábil'!$D$7&gt;0),ROUND(K381*('Custo Contábil'!$D$19/'Custo Contábil'!$D$7)*W381,2),0)</f>
        <v>0</v>
      </c>
      <c r="Y381" s="407">
        <f t="shared" si="48"/>
        <v>0</v>
      </c>
    </row>
    <row r="382" spans="2:25" ht="15" customHeight="1" outlineLevel="1" x14ac:dyDescent="0.3">
      <c r="B382" s="153">
        <v>375</v>
      </c>
      <c r="C382" s="974" t="str">
        <f>IF(ISBLANK('IlumCusto (ORÇ)'!C382)," ",'IlumCusto (ORÇ)'!C382)</f>
        <v xml:space="preserve"> </v>
      </c>
      <c r="D382" s="975"/>
      <c r="E382" s="975"/>
      <c r="F382" s="975"/>
      <c r="G382" s="975"/>
      <c r="H382" s="560">
        <f>'IlumCusto (ORÇ)'!H382</f>
        <v>0</v>
      </c>
      <c r="I382" s="561">
        <f>'IlumCusto (ORÇ)'!I382</f>
        <v>0</v>
      </c>
      <c r="J382" s="553">
        <f>'IlumCusto (ORÇ)'!J382</f>
        <v>0</v>
      </c>
      <c r="K382" s="330">
        <f t="shared" si="42"/>
        <v>0</v>
      </c>
      <c r="L382" s="330">
        <f t="shared" si="43"/>
        <v>0</v>
      </c>
      <c r="M382" s="329"/>
      <c r="N382" s="329"/>
      <c r="O382" s="397"/>
      <c r="P382" s="153">
        <f t="shared" si="44"/>
        <v>375</v>
      </c>
      <c r="Q382" s="976" t="str">
        <f t="shared" si="45"/>
        <v xml:space="preserve"> </v>
      </c>
      <c r="R382" s="976"/>
      <c r="S382" s="976"/>
      <c r="T382" s="976"/>
      <c r="U382" s="977"/>
      <c r="V382" s="155">
        <f t="shared" si="46"/>
        <v>0</v>
      </c>
      <c r="W382" s="331">
        <f t="shared" si="47"/>
        <v>0</v>
      </c>
      <c r="X382" s="332">
        <f>IF(AND(K382&gt;0,'Custo Contábil'!$D$7&gt;0),ROUND(K382*('Custo Contábil'!$D$19/'Custo Contábil'!$D$7)*W382,2),0)</f>
        <v>0</v>
      </c>
      <c r="Y382" s="407">
        <f t="shared" si="48"/>
        <v>0</v>
      </c>
    </row>
    <row r="383" spans="2:25" ht="15" customHeight="1" outlineLevel="1" x14ac:dyDescent="0.3">
      <c r="B383" s="153">
        <v>376</v>
      </c>
      <c r="C383" s="974" t="str">
        <f>IF(ISBLANK('IlumCusto (ORÇ)'!C383)," ",'IlumCusto (ORÇ)'!C383)</f>
        <v xml:space="preserve"> </v>
      </c>
      <c r="D383" s="975"/>
      <c r="E383" s="975"/>
      <c r="F383" s="975"/>
      <c r="G383" s="975"/>
      <c r="H383" s="560">
        <f>'IlumCusto (ORÇ)'!H383</f>
        <v>0</v>
      </c>
      <c r="I383" s="561">
        <f>'IlumCusto (ORÇ)'!I383</f>
        <v>0</v>
      </c>
      <c r="J383" s="553">
        <f>'IlumCusto (ORÇ)'!J383</f>
        <v>0</v>
      </c>
      <c r="K383" s="330">
        <f t="shared" si="42"/>
        <v>0</v>
      </c>
      <c r="L383" s="330">
        <f t="shared" si="43"/>
        <v>0</v>
      </c>
      <c r="M383" s="329"/>
      <c r="N383" s="329"/>
      <c r="O383" s="397"/>
      <c r="P383" s="153">
        <f t="shared" si="44"/>
        <v>376</v>
      </c>
      <c r="Q383" s="976" t="str">
        <f t="shared" si="45"/>
        <v xml:space="preserve"> </v>
      </c>
      <c r="R383" s="976"/>
      <c r="S383" s="976"/>
      <c r="T383" s="976"/>
      <c r="U383" s="977"/>
      <c r="V383" s="155">
        <f t="shared" si="46"/>
        <v>0</v>
      </c>
      <c r="W383" s="331">
        <f t="shared" si="47"/>
        <v>0</v>
      </c>
      <c r="X383" s="332">
        <f>IF(AND(K383&gt;0,'Custo Contábil'!$D$7&gt;0),ROUND(K383*('Custo Contábil'!$D$19/'Custo Contábil'!$D$7)*W383,2),0)</f>
        <v>0</v>
      </c>
      <c r="Y383" s="407">
        <f t="shared" si="48"/>
        <v>0</v>
      </c>
    </row>
    <row r="384" spans="2:25" ht="15" customHeight="1" outlineLevel="1" x14ac:dyDescent="0.3">
      <c r="B384" s="153">
        <v>377</v>
      </c>
      <c r="C384" s="974" t="str">
        <f>IF(ISBLANK('IlumCusto (ORÇ)'!C384)," ",'IlumCusto (ORÇ)'!C384)</f>
        <v xml:space="preserve"> </v>
      </c>
      <c r="D384" s="975"/>
      <c r="E384" s="975"/>
      <c r="F384" s="975"/>
      <c r="G384" s="975"/>
      <c r="H384" s="560">
        <f>'IlumCusto (ORÇ)'!H384</f>
        <v>0</v>
      </c>
      <c r="I384" s="561">
        <f>'IlumCusto (ORÇ)'!I384</f>
        <v>0</v>
      </c>
      <c r="J384" s="553">
        <f>'IlumCusto (ORÇ)'!J384</f>
        <v>0</v>
      </c>
      <c r="K384" s="330">
        <f t="shared" si="42"/>
        <v>0</v>
      </c>
      <c r="L384" s="330">
        <f t="shared" si="43"/>
        <v>0</v>
      </c>
      <c r="M384" s="329"/>
      <c r="N384" s="329"/>
      <c r="O384" s="397"/>
      <c r="P384" s="153">
        <f t="shared" si="44"/>
        <v>377</v>
      </c>
      <c r="Q384" s="976" t="str">
        <f t="shared" si="45"/>
        <v xml:space="preserve"> </v>
      </c>
      <c r="R384" s="976"/>
      <c r="S384" s="976"/>
      <c r="T384" s="976"/>
      <c r="U384" s="977"/>
      <c r="V384" s="155">
        <f t="shared" si="46"/>
        <v>0</v>
      </c>
      <c r="W384" s="331">
        <f t="shared" si="47"/>
        <v>0</v>
      </c>
      <c r="X384" s="332">
        <f>IF(AND(K384&gt;0,'Custo Contábil'!$D$7&gt;0),ROUND(K384*('Custo Contábil'!$D$19/'Custo Contábil'!$D$7)*W384,2),0)</f>
        <v>0</v>
      </c>
      <c r="Y384" s="407">
        <f t="shared" si="48"/>
        <v>0</v>
      </c>
    </row>
    <row r="385" spans="2:25" ht="15" customHeight="1" outlineLevel="1" x14ac:dyDescent="0.3">
      <c r="B385" s="153">
        <v>378</v>
      </c>
      <c r="C385" s="974" t="str">
        <f>IF(ISBLANK('IlumCusto (ORÇ)'!C385)," ",'IlumCusto (ORÇ)'!C385)</f>
        <v xml:space="preserve"> </v>
      </c>
      <c r="D385" s="975"/>
      <c r="E385" s="975"/>
      <c r="F385" s="975"/>
      <c r="G385" s="975"/>
      <c r="H385" s="560">
        <f>'IlumCusto (ORÇ)'!H385</f>
        <v>0</v>
      </c>
      <c r="I385" s="561">
        <f>'IlumCusto (ORÇ)'!I385</f>
        <v>0</v>
      </c>
      <c r="J385" s="553">
        <f>'IlumCusto (ORÇ)'!J385</f>
        <v>0</v>
      </c>
      <c r="K385" s="330">
        <f t="shared" si="42"/>
        <v>0</v>
      </c>
      <c r="L385" s="330">
        <f t="shared" si="43"/>
        <v>0</v>
      </c>
      <c r="M385" s="329"/>
      <c r="N385" s="329"/>
      <c r="O385" s="397"/>
      <c r="P385" s="153">
        <f t="shared" si="44"/>
        <v>378</v>
      </c>
      <c r="Q385" s="976" t="str">
        <f t="shared" si="45"/>
        <v xml:space="preserve"> </v>
      </c>
      <c r="R385" s="976"/>
      <c r="S385" s="976"/>
      <c r="T385" s="976"/>
      <c r="U385" s="977"/>
      <c r="V385" s="155">
        <f t="shared" si="46"/>
        <v>0</v>
      </c>
      <c r="W385" s="331">
        <f t="shared" si="47"/>
        <v>0</v>
      </c>
      <c r="X385" s="332">
        <f>IF(AND(K385&gt;0,'Custo Contábil'!$D$7&gt;0),ROUND(K385*('Custo Contábil'!$D$19/'Custo Contábil'!$D$7)*W385,2),0)</f>
        <v>0</v>
      </c>
      <c r="Y385" s="407">
        <f t="shared" si="48"/>
        <v>0</v>
      </c>
    </row>
    <row r="386" spans="2:25" ht="15" customHeight="1" outlineLevel="1" x14ac:dyDescent="0.3">
      <c r="B386" s="153">
        <v>379</v>
      </c>
      <c r="C386" s="974" t="str">
        <f>IF(ISBLANK('IlumCusto (ORÇ)'!C386)," ",'IlumCusto (ORÇ)'!C386)</f>
        <v xml:space="preserve"> </v>
      </c>
      <c r="D386" s="975"/>
      <c r="E386" s="975"/>
      <c r="F386" s="975"/>
      <c r="G386" s="975"/>
      <c r="H386" s="560">
        <f>'IlumCusto (ORÇ)'!H386</f>
        <v>0</v>
      </c>
      <c r="I386" s="561">
        <f>'IlumCusto (ORÇ)'!I386</f>
        <v>0</v>
      </c>
      <c r="J386" s="553">
        <f>'IlumCusto (ORÇ)'!J386</f>
        <v>0</v>
      </c>
      <c r="K386" s="330">
        <f t="shared" si="42"/>
        <v>0</v>
      </c>
      <c r="L386" s="330">
        <f t="shared" si="43"/>
        <v>0</v>
      </c>
      <c r="M386" s="329"/>
      <c r="N386" s="329"/>
      <c r="O386" s="397"/>
      <c r="P386" s="153">
        <f t="shared" si="44"/>
        <v>379</v>
      </c>
      <c r="Q386" s="976" t="str">
        <f t="shared" si="45"/>
        <v xml:space="preserve"> </v>
      </c>
      <c r="R386" s="976"/>
      <c r="S386" s="976"/>
      <c r="T386" s="976"/>
      <c r="U386" s="977"/>
      <c r="V386" s="155">
        <f t="shared" si="46"/>
        <v>0</v>
      </c>
      <c r="W386" s="331">
        <f t="shared" si="47"/>
        <v>0</v>
      </c>
      <c r="X386" s="332">
        <f>IF(AND(K386&gt;0,'Custo Contábil'!$D$7&gt;0),ROUND(K386*('Custo Contábil'!$D$19/'Custo Contábil'!$D$7)*W386,2),0)</f>
        <v>0</v>
      </c>
      <c r="Y386" s="407">
        <f t="shared" si="48"/>
        <v>0</v>
      </c>
    </row>
    <row r="387" spans="2:25" ht="15" customHeight="1" outlineLevel="1" x14ac:dyDescent="0.3">
      <c r="B387" s="153">
        <v>380</v>
      </c>
      <c r="C387" s="974" t="str">
        <f>IF(ISBLANK('IlumCusto (ORÇ)'!C387)," ",'IlumCusto (ORÇ)'!C387)</f>
        <v xml:space="preserve"> </v>
      </c>
      <c r="D387" s="975"/>
      <c r="E387" s="975"/>
      <c r="F387" s="975"/>
      <c r="G387" s="975"/>
      <c r="H387" s="560">
        <f>'IlumCusto (ORÇ)'!H387</f>
        <v>0</v>
      </c>
      <c r="I387" s="561">
        <f>'IlumCusto (ORÇ)'!I387</f>
        <v>0</v>
      </c>
      <c r="J387" s="553">
        <f>'IlumCusto (ORÇ)'!J387</f>
        <v>0</v>
      </c>
      <c r="K387" s="330">
        <f t="shared" si="42"/>
        <v>0</v>
      </c>
      <c r="L387" s="330">
        <f t="shared" si="43"/>
        <v>0</v>
      </c>
      <c r="M387" s="329"/>
      <c r="N387" s="329"/>
      <c r="O387" s="397"/>
      <c r="P387" s="153">
        <f t="shared" si="44"/>
        <v>380</v>
      </c>
      <c r="Q387" s="976" t="str">
        <f t="shared" si="45"/>
        <v xml:space="preserve"> </v>
      </c>
      <c r="R387" s="976"/>
      <c r="S387" s="976"/>
      <c r="T387" s="976"/>
      <c r="U387" s="977"/>
      <c r="V387" s="155">
        <f t="shared" si="46"/>
        <v>0</v>
      </c>
      <c r="W387" s="331">
        <f t="shared" si="47"/>
        <v>0</v>
      </c>
      <c r="X387" s="332">
        <f>IF(AND(K387&gt;0,'Custo Contábil'!$D$7&gt;0),ROUND(K387*('Custo Contábil'!$D$19/'Custo Contábil'!$D$7)*W387,2),0)</f>
        <v>0</v>
      </c>
      <c r="Y387" s="407">
        <f t="shared" si="48"/>
        <v>0</v>
      </c>
    </row>
    <row r="388" spans="2:25" ht="15" customHeight="1" outlineLevel="1" x14ac:dyDescent="0.3">
      <c r="B388" s="153">
        <v>381</v>
      </c>
      <c r="C388" s="974" t="str">
        <f>IF(ISBLANK('IlumCusto (ORÇ)'!C388)," ",'IlumCusto (ORÇ)'!C388)</f>
        <v xml:space="preserve"> </v>
      </c>
      <c r="D388" s="975"/>
      <c r="E388" s="975"/>
      <c r="F388" s="975"/>
      <c r="G388" s="975"/>
      <c r="H388" s="560">
        <f>'IlumCusto (ORÇ)'!H388</f>
        <v>0</v>
      </c>
      <c r="I388" s="561">
        <f>'IlumCusto (ORÇ)'!I388</f>
        <v>0</v>
      </c>
      <c r="J388" s="553">
        <f>'IlumCusto (ORÇ)'!J388</f>
        <v>0</v>
      </c>
      <c r="K388" s="330">
        <f t="shared" si="42"/>
        <v>0</v>
      </c>
      <c r="L388" s="330">
        <f t="shared" si="43"/>
        <v>0</v>
      </c>
      <c r="M388" s="329"/>
      <c r="N388" s="329"/>
      <c r="O388" s="397"/>
      <c r="P388" s="153">
        <f t="shared" si="44"/>
        <v>381</v>
      </c>
      <c r="Q388" s="976" t="str">
        <f t="shared" si="45"/>
        <v xml:space="preserve"> </v>
      </c>
      <c r="R388" s="976"/>
      <c r="S388" s="976"/>
      <c r="T388" s="976"/>
      <c r="U388" s="977"/>
      <c r="V388" s="155">
        <f t="shared" si="46"/>
        <v>0</v>
      </c>
      <c r="W388" s="331">
        <f t="shared" si="47"/>
        <v>0</v>
      </c>
      <c r="X388" s="332">
        <f>IF(AND(K388&gt;0,'Custo Contábil'!$D$7&gt;0),ROUND(K388*('Custo Contábil'!$D$19/'Custo Contábil'!$D$7)*W388,2),0)</f>
        <v>0</v>
      </c>
      <c r="Y388" s="407">
        <f t="shared" si="48"/>
        <v>0</v>
      </c>
    </row>
    <row r="389" spans="2:25" ht="15" customHeight="1" outlineLevel="1" x14ac:dyDescent="0.3">
      <c r="B389" s="153">
        <v>382</v>
      </c>
      <c r="C389" s="974" t="str">
        <f>IF(ISBLANK('IlumCusto (ORÇ)'!C389)," ",'IlumCusto (ORÇ)'!C389)</f>
        <v xml:space="preserve"> </v>
      </c>
      <c r="D389" s="975"/>
      <c r="E389" s="975"/>
      <c r="F389" s="975"/>
      <c r="G389" s="975"/>
      <c r="H389" s="560">
        <f>'IlumCusto (ORÇ)'!H389</f>
        <v>0</v>
      </c>
      <c r="I389" s="561">
        <f>'IlumCusto (ORÇ)'!I389</f>
        <v>0</v>
      </c>
      <c r="J389" s="553">
        <f>'IlumCusto (ORÇ)'!J389</f>
        <v>0</v>
      </c>
      <c r="K389" s="330">
        <f t="shared" si="42"/>
        <v>0</v>
      </c>
      <c r="L389" s="330">
        <f t="shared" si="43"/>
        <v>0</v>
      </c>
      <c r="M389" s="329"/>
      <c r="N389" s="329"/>
      <c r="O389" s="397"/>
      <c r="P389" s="153">
        <f t="shared" si="44"/>
        <v>382</v>
      </c>
      <c r="Q389" s="976" t="str">
        <f t="shared" si="45"/>
        <v xml:space="preserve"> </v>
      </c>
      <c r="R389" s="976"/>
      <c r="S389" s="976"/>
      <c r="T389" s="976"/>
      <c r="U389" s="977"/>
      <c r="V389" s="155">
        <f t="shared" si="46"/>
        <v>0</v>
      </c>
      <c r="W389" s="331">
        <f t="shared" si="47"/>
        <v>0</v>
      </c>
      <c r="X389" s="332">
        <f>IF(AND(K389&gt;0,'Custo Contábil'!$D$7&gt;0),ROUND(K389*('Custo Contábil'!$D$19/'Custo Contábil'!$D$7)*W389,2),0)</f>
        <v>0</v>
      </c>
      <c r="Y389" s="407">
        <f t="shared" si="48"/>
        <v>0</v>
      </c>
    </row>
    <row r="390" spans="2:25" ht="15" customHeight="1" outlineLevel="1" x14ac:dyDescent="0.3">
      <c r="B390" s="153">
        <v>383</v>
      </c>
      <c r="C390" s="974" t="str">
        <f>IF(ISBLANK('IlumCusto (ORÇ)'!C390)," ",'IlumCusto (ORÇ)'!C390)</f>
        <v xml:space="preserve"> </v>
      </c>
      <c r="D390" s="975"/>
      <c r="E390" s="975"/>
      <c r="F390" s="975"/>
      <c r="G390" s="975"/>
      <c r="H390" s="560">
        <f>'IlumCusto (ORÇ)'!H390</f>
        <v>0</v>
      </c>
      <c r="I390" s="561">
        <f>'IlumCusto (ORÇ)'!I390</f>
        <v>0</v>
      </c>
      <c r="J390" s="553">
        <f>'IlumCusto (ORÇ)'!J390</f>
        <v>0</v>
      </c>
      <c r="K390" s="330">
        <f t="shared" si="42"/>
        <v>0</v>
      </c>
      <c r="L390" s="330">
        <f t="shared" si="43"/>
        <v>0</v>
      </c>
      <c r="M390" s="329"/>
      <c r="N390" s="329"/>
      <c r="O390" s="397"/>
      <c r="P390" s="153">
        <f t="shared" si="44"/>
        <v>383</v>
      </c>
      <c r="Q390" s="976" t="str">
        <f t="shared" si="45"/>
        <v xml:space="preserve"> </v>
      </c>
      <c r="R390" s="976"/>
      <c r="S390" s="976"/>
      <c r="T390" s="976"/>
      <c r="U390" s="977"/>
      <c r="V390" s="155">
        <f t="shared" si="46"/>
        <v>0</v>
      </c>
      <c r="W390" s="331">
        <f t="shared" si="47"/>
        <v>0</v>
      </c>
      <c r="X390" s="332">
        <f>IF(AND(K390&gt;0,'Custo Contábil'!$D$7&gt;0),ROUND(K390*('Custo Contábil'!$D$19/'Custo Contábil'!$D$7)*W390,2),0)</f>
        <v>0</v>
      </c>
      <c r="Y390" s="407">
        <f t="shared" si="48"/>
        <v>0</v>
      </c>
    </row>
    <row r="391" spans="2:25" ht="15" customHeight="1" outlineLevel="1" x14ac:dyDescent="0.3">
      <c r="B391" s="153">
        <v>384</v>
      </c>
      <c r="C391" s="974" t="str">
        <f>IF(ISBLANK('IlumCusto (ORÇ)'!C391)," ",'IlumCusto (ORÇ)'!C391)</f>
        <v xml:space="preserve"> </v>
      </c>
      <c r="D391" s="975"/>
      <c r="E391" s="975"/>
      <c r="F391" s="975"/>
      <c r="G391" s="975"/>
      <c r="H391" s="560">
        <f>'IlumCusto (ORÇ)'!H391</f>
        <v>0</v>
      </c>
      <c r="I391" s="561">
        <f>'IlumCusto (ORÇ)'!I391</f>
        <v>0</v>
      </c>
      <c r="J391" s="553">
        <f>'IlumCusto (ORÇ)'!J391</f>
        <v>0</v>
      </c>
      <c r="K391" s="330">
        <f t="shared" si="42"/>
        <v>0</v>
      </c>
      <c r="L391" s="330">
        <f t="shared" si="43"/>
        <v>0</v>
      </c>
      <c r="M391" s="329"/>
      <c r="N391" s="329"/>
      <c r="O391" s="397"/>
      <c r="P391" s="153">
        <f t="shared" si="44"/>
        <v>384</v>
      </c>
      <c r="Q391" s="976" t="str">
        <f t="shared" si="45"/>
        <v xml:space="preserve"> </v>
      </c>
      <c r="R391" s="976"/>
      <c r="S391" s="976"/>
      <c r="T391" s="976"/>
      <c r="U391" s="977"/>
      <c r="V391" s="155">
        <f t="shared" si="46"/>
        <v>0</v>
      </c>
      <c r="W391" s="331">
        <f t="shared" si="47"/>
        <v>0</v>
      </c>
      <c r="X391" s="332">
        <f>IF(AND(K391&gt;0,'Custo Contábil'!$D$7&gt;0),ROUND(K391*('Custo Contábil'!$D$19/'Custo Contábil'!$D$7)*W391,2),0)</f>
        <v>0</v>
      </c>
      <c r="Y391" s="407">
        <f t="shared" si="48"/>
        <v>0</v>
      </c>
    </row>
    <row r="392" spans="2:25" ht="15" customHeight="1" outlineLevel="1" x14ac:dyDescent="0.3">
      <c r="B392" s="153">
        <v>385</v>
      </c>
      <c r="C392" s="974" t="str">
        <f>IF(ISBLANK('IlumCusto (ORÇ)'!C392)," ",'IlumCusto (ORÇ)'!C392)</f>
        <v xml:space="preserve"> </v>
      </c>
      <c r="D392" s="975"/>
      <c r="E392" s="975"/>
      <c r="F392" s="975"/>
      <c r="G392" s="975"/>
      <c r="H392" s="560">
        <f>'IlumCusto (ORÇ)'!H392</f>
        <v>0</v>
      </c>
      <c r="I392" s="561">
        <f>'IlumCusto (ORÇ)'!I392</f>
        <v>0</v>
      </c>
      <c r="J392" s="553">
        <f>'IlumCusto (ORÇ)'!J392</f>
        <v>0</v>
      </c>
      <c r="K392" s="330">
        <f t="shared" si="42"/>
        <v>0</v>
      </c>
      <c r="L392" s="330">
        <f t="shared" si="43"/>
        <v>0</v>
      </c>
      <c r="M392" s="329"/>
      <c r="N392" s="329"/>
      <c r="O392" s="397"/>
      <c r="P392" s="153">
        <f t="shared" si="44"/>
        <v>385</v>
      </c>
      <c r="Q392" s="976" t="str">
        <f t="shared" si="45"/>
        <v xml:space="preserve"> </v>
      </c>
      <c r="R392" s="976"/>
      <c r="S392" s="976"/>
      <c r="T392" s="976"/>
      <c r="U392" s="977"/>
      <c r="V392" s="155">
        <f t="shared" si="46"/>
        <v>0</v>
      </c>
      <c r="W392" s="331">
        <f t="shared" si="47"/>
        <v>0</v>
      </c>
      <c r="X392" s="332">
        <f>IF(AND(K392&gt;0,'Custo Contábil'!$D$7&gt;0),ROUND(K392*('Custo Contábil'!$D$19/'Custo Contábil'!$D$7)*W392,2),0)</f>
        <v>0</v>
      </c>
      <c r="Y392" s="407">
        <f t="shared" si="48"/>
        <v>0</v>
      </c>
    </row>
    <row r="393" spans="2:25" ht="15" customHeight="1" outlineLevel="1" x14ac:dyDescent="0.3">
      <c r="B393" s="153">
        <v>386</v>
      </c>
      <c r="C393" s="974" t="str">
        <f>IF(ISBLANK('IlumCusto (ORÇ)'!C393)," ",'IlumCusto (ORÇ)'!C393)</f>
        <v xml:space="preserve"> </v>
      </c>
      <c r="D393" s="975"/>
      <c r="E393" s="975"/>
      <c r="F393" s="975"/>
      <c r="G393" s="975"/>
      <c r="H393" s="560">
        <f>'IlumCusto (ORÇ)'!H393</f>
        <v>0</v>
      </c>
      <c r="I393" s="561">
        <f>'IlumCusto (ORÇ)'!I393</f>
        <v>0</v>
      </c>
      <c r="J393" s="553">
        <f>'IlumCusto (ORÇ)'!J393</f>
        <v>0</v>
      </c>
      <c r="K393" s="330">
        <f t="shared" si="42"/>
        <v>0</v>
      </c>
      <c r="L393" s="330">
        <f t="shared" si="43"/>
        <v>0</v>
      </c>
      <c r="M393" s="329"/>
      <c r="N393" s="329"/>
      <c r="O393" s="397"/>
      <c r="P393" s="153">
        <f t="shared" si="44"/>
        <v>386</v>
      </c>
      <c r="Q393" s="976" t="str">
        <f t="shared" si="45"/>
        <v xml:space="preserve"> </v>
      </c>
      <c r="R393" s="976"/>
      <c r="S393" s="976"/>
      <c r="T393" s="976"/>
      <c r="U393" s="977"/>
      <c r="V393" s="155">
        <f t="shared" si="46"/>
        <v>0</v>
      </c>
      <c r="W393" s="331">
        <f t="shared" si="47"/>
        <v>0</v>
      </c>
      <c r="X393" s="332">
        <f>IF(AND(K393&gt;0,'Custo Contábil'!$D$7&gt;0),ROUND(K393*('Custo Contábil'!$D$19/'Custo Contábil'!$D$7)*W393,2),0)</f>
        <v>0</v>
      </c>
      <c r="Y393" s="407">
        <f t="shared" si="48"/>
        <v>0</v>
      </c>
    </row>
    <row r="394" spans="2:25" ht="15" customHeight="1" outlineLevel="1" x14ac:dyDescent="0.3">
      <c r="B394" s="153">
        <v>387</v>
      </c>
      <c r="C394" s="974" t="str">
        <f>IF(ISBLANK('IlumCusto (ORÇ)'!C394)," ",'IlumCusto (ORÇ)'!C394)</f>
        <v xml:space="preserve"> </v>
      </c>
      <c r="D394" s="975"/>
      <c r="E394" s="975"/>
      <c r="F394" s="975"/>
      <c r="G394" s="975"/>
      <c r="H394" s="560">
        <f>'IlumCusto (ORÇ)'!H394</f>
        <v>0</v>
      </c>
      <c r="I394" s="561">
        <f>'IlumCusto (ORÇ)'!I394</f>
        <v>0</v>
      </c>
      <c r="J394" s="553">
        <f>'IlumCusto (ORÇ)'!J394</f>
        <v>0</v>
      </c>
      <c r="K394" s="330">
        <f t="shared" si="42"/>
        <v>0</v>
      </c>
      <c r="L394" s="330">
        <f t="shared" si="43"/>
        <v>0</v>
      </c>
      <c r="M394" s="329"/>
      <c r="N394" s="329"/>
      <c r="O394" s="397"/>
      <c r="P394" s="153">
        <f t="shared" si="44"/>
        <v>387</v>
      </c>
      <c r="Q394" s="976" t="str">
        <f t="shared" si="45"/>
        <v xml:space="preserve"> </v>
      </c>
      <c r="R394" s="976"/>
      <c r="S394" s="976"/>
      <c r="T394" s="976"/>
      <c r="U394" s="977"/>
      <c r="V394" s="155">
        <f t="shared" si="46"/>
        <v>0</v>
      </c>
      <c r="W394" s="331">
        <f t="shared" si="47"/>
        <v>0</v>
      </c>
      <c r="X394" s="332">
        <f>IF(AND(K394&gt;0,'Custo Contábil'!$D$7&gt;0),ROUND(K394*('Custo Contábil'!$D$19/'Custo Contábil'!$D$7)*W394,2),0)</f>
        <v>0</v>
      </c>
      <c r="Y394" s="407">
        <f t="shared" si="48"/>
        <v>0</v>
      </c>
    </row>
    <row r="395" spans="2:25" ht="15" customHeight="1" outlineLevel="1" x14ac:dyDescent="0.3">
      <c r="B395" s="153">
        <v>388</v>
      </c>
      <c r="C395" s="974" t="str">
        <f>IF(ISBLANK('IlumCusto (ORÇ)'!C395)," ",'IlumCusto (ORÇ)'!C395)</f>
        <v xml:space="preserve"> </v>
      </c>
      <c r="D395" s="975"/>
      <c r="E395" s="975"/>
      <c r="F395" s="975"/>
      <c r="G395" s="975"/>
      <c r="H395" s="560">
        <f>'IlumCusto (ORÇ)'!H395</f>
        <v>0</v>
      </c>
      <c r="I395" s="561">
        <f>'IlumCusto (ORÇ)'!I395</f>
        <v>0</v>
      </c>
      <c r="J395" s="553">
        <f>'IlumCusto (ORÇ)'!J395</f>
        <v>0</v>
      </c>
      <c r="K395" s="330">
        <f t="shared" si="42"/>
        <v>0</v>
      </c>
      <c r="L395" s="330">
        <f t="shared" si="43"/>
        <v>0</v>
      </c>
      <c r="M395" s="329"/>
      <c r="N395" s="329"/>
      <c r="O395" s="397"/>
      <c r="P395" s="153">
        <f t="shared" si="44"/>
        <v>388</v>
      </c>
      <c r="Q395" s="976" t="str">
        <f t="shared" si="45"/>
        <v xml:space="preserve"> </v>
      </c>
      <c r="R395" s="976"/>
      <c r="S395" s="976"/>
      <c r="T395" s="976"/>
      <c r="U395" s="977"/>
      <c r="V395" s="155">
        <f t="shared" si="46"/>
        <v>0</v>
      </c>
      <c r="W395" s="331">
        <f t="shared" si="47"/>
        <v>0</v>
      </c>
      <c r="X395" s="332">
        <f>IF(AND(K395&gt;0,'Custo Contábil'!$D$7&gt;0),ROUND(K395*('Custo Contábil'!$D$19/'Custo Contábil'!$D$7)*W395,2),0)</f>
        <v>0</v>
      </c>
      <c r="Y395" s="407">
        <f t="shared" si="48"/>
        <v>0</v>
      </c>
    </row>
    <row r="396" spans="2:25" ht="15" customHeight="1" outlineLevel="1" x14ac:dyDescent="0.3">
      <c r="B396" s="153">
        <v>389</v>
      </c>
      <c r="C396" s="974" t="str">
        <f>IF(ISBLANK('IlumCusto (ORÇ)'!C396)," ",'IlumCusto (ORÇ)'!C396)</f>
        <v xml:space="preserve"> </v>
      </c>
      <c r="D396" s="975"/>
      <c r="E396" s="975"/>
      <c r="F396" s="975"/>
      <c r="G396" s="975"/>
      <c r="H396" s="560">
        <f>'IlumCusto (ORÇ)'!H396</f>
        <v>0</v>
      </c>
      <c r="I396" s="561">
        <f>'IlumCusto (ORÇ)'!I396</f>
        <v>0</v>
      </c>
      <c r="J396" s="553">
        <f>'IlumCusto (ORÇ)'!J396</f>
        <v>0</v>
      </c>
      <c r="K396" s="330">
        <f t="shared" si="42"/>
        <v>0</v>
      </c>
      <c r="L396" s="330">
        <f t="shared" si="43"/>
        <v>0</v>
      </c>
      <c r="M396" s="329"/>
      <c r="N396" s="329"/>
      <c r="O396" s="397"/>
      <c r="P396" s="153">
        <f t="shared" si="44"/>
        <v>389</v>
      </c>
      <c r="Q396" s="976" t="str">
        <f t="shared" si="45"/>
        <v xml:space="preserve"> </v>
      </c>
      <c r="R396" s="976"/>
      <c r="S396" s="976"/>
      <c r="T396" s="976"/>
      <c r="U396" s="977"/>
      <c r="V396" s="155">
        <f t="shared" si="46"/>
        <v>0</v>
      </c>
      <c r="W396" s="331">
        <f t="shared" si="47"/>
        <v>0</v>
      </c>
      <c r="X396" s="332">
        <f>IF(AND(K396&gt;0,'Custo Contábil'!$D$7&gt;0),ROUND(K396*('Custo Contábil'!$D$19/'Custo Contábil'!$D$7)*W396,2),0)</f>
        <v>0</v>
      </c>
      <c r="Y396" s="407">
        <f t="shared" si="48"/>
        <v>0</v>
      </c>
    </row>
    <row r="397" spans="2:25" ht="15" customHeight="1" outlineLevel="1" x14ac:dyDescent="0.3">
      <c r="B397" s="153">
        <v>390</v>
      </c>
      <c r="C397" s="974" t="str">
        <f>IF(ISBLANK('IlumCusto (ORÇ)'!C397)," ",'IlumCusto (ORÇ)'!C397)</f>
        <v xml:space="preserve"> </v>
      </c>
      <c r="D397" s="975"/>
      <c r="E397" s="975"/>
      <c r="F397" s="975"/>
      <c r="G397" s="975"/>
      <c r="H397" s="560">
        <f>'IlumCusto (ORÇ)'!H397</f>
        <v>0</v>
      </c>
      <c r="I397" s="561">
        <f>'IlumCusto (ORÇ)'!I397</f>
        <v>0</v>
      </c>
      <c r="J397" s="553">
        <f>'IlumCusto (ORÇ)'!J397</f>
        <v>0</v>
      </c>
      <c r="K397" s="330">
        <f t="shared" si="42"/>
        <v>0</v>
      </c>
      <c r="L397" s="330">
        <f t="shared" si="43"/>
        <v>0</v>
      </c>
      <c r="M397" s="329"/>
      <c r="N397" s="329"/>
      <c r="O397" s="397"/>
      <c r="P397" s="153">
        <f t="shared" si="44"/>
        <v>390</v>
      </c>
      <c r="Q397" s="976" t="str">
        <f t="shared" si="45"/>
        <v xml:space="preserve"> </v>
      </c>
      <c r="R397" s="976"/>
      <c r="S397" s="976"/>
      <c r="T397" s="976"/>
      <c r="U397" s="977"/>
      <c r="V397" s="155">
        <f t="shared" si="46"/>
        <v>0</v>
      </c>
      <c r="W397" s="331">
        <f t="shared" si="47"/>
        <v>0</v>
      </c>
      <c r="X397" s="332">
        <f>IF(AND(K397&gt;0,'Custo Contábil'!$D$7&gt;0),ROUND(K397*('Custo Contábil'!$D$19/'Custo Contábil'!$D$7)*W397,2),0)</f>
        <v>0</v>
      </c>
      <c r="Y397" s="407">
        <f t="shared" si="48"/>
        <v>0</v>
      </c>
    </row>
    <row r="398" spans="2:25" ht="15" customHeight="1" outlineLevel="1" x14ac:dyDescent="0.3">
      <c r="B398" s="153">
        <v>391</v>
      </c>
      <c r="C398" s="974" t="str">
        <f>IF(ISBLANK('IlumCusto (ORÇ)'!C398)," ",'IlumCusto (ORÇ)'!C398)</f>
        <v xml:space="preserve"> </v>
      </c>
      <c r="D398" s="975"/>
      <c r="E398" s="975"/>
      <c r="F398" s="975"/>
      <c r="G398" s="975"/>
      <c r="H398" s="560">
        <f>'IlumCusto (ORÇ)'!H398</f>
        <v>0</v>
      </c>
      <c r="I398" s="561">
        <f>'IlumCusto (ORÇ)'!I398</f>
        <v>0</v>
      </c>
      <c r="J398" s="553">
        <f>'IlumCusto (ORÇ)'!J398</f>
        <v>0</v>
      </c>
      <c r="K398" s="330">
        <f t="shared" si="42"/>
        <v>0</v>
      </c>
      <c r="L398" s="330">
        <f t="shared" si="43"/>
        <v>0</v>
      </c>
      <c r="M398" s="329"/>
      <c r="N398" s="329"/>
      <c r="O398" s="397"/>
      <c r="P398" s="153">
        <f t="shared" si="44"/>
        <v>391</v>
      </c>
      <c r="Q398" s="976" t="str">
        <f t="shared" si="45"/>
        <v xml:space="preserve"> </v>
      </c>
      <c r="R398" s="976"/>
      <c r="S398" s="976"/>
      <c r="T398" s="976"/>
      <c r="U398" s="977"/>
      <c r="V398" s="155">
        <f t="shared" si="46"/>
        <v>0</v>
      </c>
      <c r="W398" s="331">
        <f t="shared" si="47"/>
        <v>0</v>
      </c>
      <c r="X398" s="332">
        <f>IF(AND(K398&gt;0,'Custo Contábil'!$D$7&gt;0),ROUND(K398*('Custo Contábil'!$D$19/'Custo Contábil'!$D$7)*W398,2),0)</f>
        <v>0</v>
      </c>
      <c r="Y398" s="407">
        <f t="shared" si="48"/>
        <v>0</v>
      </c>
    </row>
    <row r="399" spans="2:25" ht="15" customHeight="1" outlineLevel="1" x14ac:dyDescent="0.3">
      <c r="B399" s="153">
        <v>392</v>
      </c>
      <c r="C399" s="974" t="str">
        <f>IF(ISBLANK('IlumCusto (ORÇ)'!C399)," ",'IlumCusto (ORÇ)'!C399)</f>
        <v xml:space="preserve"> </v>
      </c>
      <c r="D399" s="975"/>
      <c r="E399" s="975"/>
      <c r="F399" s="975"/>
      <c r="G399" s="975"/>
      <c r="H399" s="560">
        <f>'IlumCusto (ORÇ)'!H399</f>
        <v>0</v>
      </c>
      <c r="I399" s="561">
        <f>'IlumCusto (ORÇ)'!I399</f>
        <v>0</v>
      </c>
      <c r="J399" s="553">
        <f>'IlumCusto (ORÇ)'!J399</f>
        <v>0</v>
      </c>
      <c r="K399" s="330">
        <f t="shared" si="42"/>
        <v>0</v>
      </c>
      <c r="L399" s="330">
        <f t="shared" si="43"/>
        <v>0</v>
      </c>
      <c r="M399" s="329"/>
      <c r="N399" s="329"/>
      <c r="O399" s="397"/>
      <c r="P399" s="153">
        <f t="shared" si="44"/>
        <v>392</v>
      </c>
      <c r="Q399" s="976" t="str">
        <f t="shared" si="45"/>
        <v xml:space="preserve"> </v>
      </c>
      <c r="R399" s="976"/>
      <c r="S399" s="976"/>
      <c r="T399" s="976"/>
      <c r="U399" s="977"/>
      <c r="V399" s="155">
        <f t="shared" si="46"/>
        <v>0</v>
      </c>
      <c r="W399" s="331">
        <f t="shared" si="47"/>
        <v>0</v>
      </c>
      <c r="X399" s="332">
        <f>IF(AND(K399&gt;0,'Custo Contábil'!$D$7&gt;0),ROUND(K399*('Custo Contábil'!$D$19/'Custo Contábil'!$D$7)*W399,2),0)</f>
        <v>0</v>
      </c>
      <c r="Y399" s="407">
        <f t="shared" si="48"/>
        <v>0</v>
      </c>
    </row>
    <row r="400" spans="2:25" ht="15" customHeight="1" outlineLevel="1" x14ac:dyDescent="0.3">
      <c r="B400" s="153">
        <v>393</v>
      </c>
      <c r="C400" s="974" t="str">
        <f>IF(ISBLANK('IlumCusto (ORÇ)'!C400)," ",'IlumCusto (ORÇ)'!C400)</f>
        <v xml:space="preserve"> </v>
      </c>
      <c r="D400" s="975"/>
      <c r="E400" s="975"/>
      <c r="F400" s="975"/>
      <c r="G400" s="975"/>
      <c r="H400" s="560">
        <f>'IlumCusto (ORÇ)'!H400</f>
        <v>0</v>
      </c>
      <c r="I400" s="561">
        <f>'IlumCusto (ORÇ)'!I400</f>
        <v>0</v>
      </c>
      <c r="J400" s="553">
        <f>'IlumCusto (ORÇ)'!J400</f>
        <v>0</v>
      </c>
      <c r="K400" s="330">
        <f t="shared" si="42"/>
        <v>0</v>
      </c>
      <c r="L400" s="330">
        <f t="shared" si="43"/>
        <v>0</v>
      </c>
      <c r="M400" s="329"/>
      <c r="N400" s="329"/>
      <c r="O400" s="397"/>
      <c r="P400" s="153">
        <f t="shared" si="44"/>
        <v>393</v>
      </c>
      <c r="Q400" s="976" t="str">
        <f t="shared" si="45"/>
        <v xml:space="preserve"> </v>
      </c>
      <c r="R400" s="976"/>
      <c r="S400" s="976"/>
      <c r="T400" s="976"/>
      <c r="U400" s="977"/>
      <c r="V400" s="155">
        <f t="shared" si="46"/>
        <v>0</v>
      </c>
      <c r="W400" s="331">
        <f t="shared" si="47"/>
        <v>0</v>
      </c>
      <c r="X400" s="332">
        <f>IF(AND(K400&gt;0,'Custo Contábil'!$D$7&gt;0),ROUND(K400*('Custo Contábil'!$D$19/'Custo Contábil'!$D$7)*W400,2),0)</f>
        <v>0</v>
      </c>
      <c r="Y400" s="407">
        <f t="shared" si="48"/>
        <v>0</v>
      </c>
    </row>
    <row r="401" spans="2:25" ht="15" customHeight="1" outlineLevel="1" x14ac:dyDescent="0.3">
      <c r="B401" s="153">
        <v>394</v>
      </c>
      <c r="C401" s="974" t="str">
        <f>IF(ISBLANK('IlumCusto (ORÇ)'!C401)," ",'IlumCusto (ORÇ)'!C401)</f>
        <v xml:space="preserve"> </v>
      </c>
      <c r="D401" s="975"/>
      <c r="E401" s="975"/>
      <c r="F401" s="975"/>
      <c r="G401" s="975"/>
      <c r="H401" s="560">
        <f>'IlumCusto (ORÇ)'!H401</f>
        <v>0</v>
      </c>
      <c r="I401" s="561">
        <f>'IlumCusto (ORÇ)'!I401</f>
        <v>0</v>
      </c>
      <c r="J401" s="553">
        <f>'IlumCusto (ORÇ)'!J401</f>
        <v>0</v>
      </c>
      <c r="K401" s="330">
        <f t="shared" si="42"/>
        <v>0</v>
      </c>
      <c r="L401" s="330">
        <f t="shared" si="43"/>
        <v>0</v>
      </c>
      <c r="M401" s="329"/>
      <c r="N401" s="329"/>
      <c r="O401" s="397"/>
      <c r="P401" s="153">
        <f t="shared" si="44"/>
        <v>394</v>
      </c>
      <c r="Q401" s="976" t="str">
        <f t="shared" si="45"/>
        <v xml:space="preserve"> </v>
      </c>
      <c r="R401" s="976"/>
      <c r="S401" s="976"/>
      <c r="T401" s="976"/>
      <c r="U401" s="977"/>
      <c r="V401" s="155">
        <f t="shared" si="46"/>
        <v>0</v>
      </c>
      <c r="W401" s="331">
        <f t="shared" si="47"/>
        <v>0</v>
      </c>
      <c r="X401" s="332">
        <f>IF(AND(K401&gt;0,'Custo Contábil'!$D$7&gt;0),ROUND(K401*('Custo Contábil'!$D$19/'Custo Contábil'!$D$7)*W401,2),0)</f>
        <v>0</v>
      </c>
      <c r="Y401" s="407">
        <f t="shared" si="48"/>
        <v>0</v>
      </c>
    </row>
    <row r="402" spans="2:25" ht="15" customHeight="1" outlineLevel="1" x14ac:dyDescent="0.3">
      <c r="B402" s="153">
        <v>395</v>
      </c>
      <c r="C402" s="974" t="str">
        <f>IF(ISBLANK('IlumCusto (ORÇ)'!C402)," ",'IlumCusto (ORÇ)'!C402)</f>
        <v xml:space="preserve"> </v>
      </c>
      <c r="D402" s="975"/>
      <c r="E402" s="975"/>
      <c r="F402" s="975"/>
      <c r="G402" s="975"/>
      <c r="H402" s="560">
        <f>'IlumCusto (ORÇ)'!H402</f>
        <v>0</v>
      </c>
      <c r="I402" s="561">
        <f>'IlumCusto (ORÇ)'!I402</f>
        <v>0</v>
      </c>
      <c r="J402" s="553">
        <f>'IlumCusto (ORÇ)'!J402</f>
        <v>0</v>
      </c>
      <c r="K402" s="330">
        <f t="shared" si="42"/>
        <v>0</v>
      </c>
      <c r="L402" s="330">
        <f t="shared" si="43"/>
        <v>0</v>
      </c>
      <c r="M402" s="329"/>
      <c r="N402" s="329"/>
      <c r="O402" s="397"/>
      <c r="P402" s="153">
        <f t="shared" si="44"/>
        <v>395</v>
      </c>
      <c r="Q402" s="976" t="str">
        <f t="shared" si="45"/>
        <v xml:space="preserve"> </v>
      </c>
      <c r="R402" s="976"/>
      <c r="S402" s="976"/>
      <c r="T402" s="976"/>
      <c r="U402" s="977"/>
      <c r="V402" s="155">
        <f t="shared" si="46"/>
        <v>0</v>
      </c>
      <c r="W402" s="331">
        <f t="shared" si="47"/>
        <v>0</v>
      </c>
      <c r="X402" s="332">
        <f>IF(AND(K402&gt;0,'Custo Contábil'!$D$7&gt;0),ROUND(K402*('Custo Contábil'!$D$19/'Custo Contábil'!$D$7)*W402,2),0)</f>
        <v>0</v>
      </c>
      <c r="Y402" s="407">
        <f t="shared" si="48"/>
        <v>0</v>
      </c>
    </row>
    <row r="403" spans="2:25" ht="15" customHeight="1" outlineLevel="1" x14ac:dyDescent="0.3">
      <c r="B403" s="153">
        <v>396</v>
      </c>
      <c r="C403" s="974" t="str">
        <f>IF(ISBLANK('IlumCusto (ORÇ)'!C403)," ",'IlumCusto (ORÇ)'!C403)</f>
        <v xml:space="preserve"> </v>
      </c>
      <c r="D403" s="975"/>
      <c r="E403" s="975"/>
      <c r="F403" s="975"/>
      <c r="G403" s="975"/>
      <c r="H403" s="560">
        <f>'IlumCusto (ORÇ)'!H403</f>
        <v>0</v>
      </c>
      <c r="I403" s="561">
        <f>'IlumCusto (ORÇ)'!I403</f>
        <v>0</v>
      </c>
      <c r="J403" s="553">
        <f>'IlumCusto (ORÇ)'!J403</f>
        <v>0</v>
      </c>
      <c r="K403" s="330">
        <f t="shared" si="42"/>
        <v>0</v>
      </c>
      <c r="L403" s="330">
        <f t="shared" si="43"/>
        <v>0</v>
      </c>
      <c r="M403" s="329"/>
      <c r="N403" s="329"/>
      <c r="O403" s="397"/>
      <c r="P403" s="153">
        <f t="shared" si="44"/>
        <v>396</v>
      </c>
      <c r="Q403" s="976" t="str">
        <f t="shared" si="45"/>
        <v xml:space="preserve"> </v>
      </c>
      <c r="R403" s="976"/>
      <c r="S403" s="976"/>
      <c r="T403" s="976"/>
      <c r="U403" s="977"/>
      <c r="V403" s="155">
        <f t="shared" si="46"/>
        <v>0</v>
      </c>
      <c r="W403" s="331">
        <f t="shared" si="47"/>
        <v>0</v>
      </c>
      <c r="X403" s="332">
        <f>IF(AND(K403&gt;0,'Custo Contábil'!$D$7&gt;0),ROUND(K403*('Custo Contábil'!$D$19/'Custo Contábil'!$D$7)*W403,2),0)</f>
        <v>0</v>
      </c>
      <c r="Y403" s="407">
        <f t="shared" si="48"/>
        <v>0</v>
      </c>
    </row>
    <row r="404" spans="2:25" ht="15" customHeight="1" outlineLevel="1" x14ac:dyDescent="0.3">
      <c r="B404" s="153">
        <v>397</v>
      </c>
      <c r="C404" s="974" t="str">
        <f>IF(ISBLANK('IlumCusto (ORÇ)'!C404)," ",'IlumCusto (ORÇ)'!C404)</f>
        <v xml:space="preserve"> </v>
      </c>
      <c r="D404" s="975"/>
      <c r="E404" s="975"/>
      <c r="F404" s="975"/>
      <c r="G404" s="975"/>
      <c r="H404" s="560">
        <f>'IlumCusto (ORÇ)'!H404</f>
        <v>0</v>
      </c>
      <c r="I404" s="561">
        <f>'IlumCusto (ORÇ)'!I404</f>
        <v>0</v>
      </c>
      <c r="J404" s="553">
        <f>'IlumCusto (ORÇ)'!J404</f>
        <v>0</v>
      </c>
      <c r="K404" s="330">
        <f t="shared" si="42"/>
        <v>0</v>
      </c>
      <c r="L404" s="330">
        <f t="shared" si="43"/>
        <v>0</v>
      </c>
      <c r="M404" s="329"/>
      <c r="N404" s="329"/>
      <c r="O404" s="397"/>
      <c r="P404" s="153">
        <f t="shared" si="44"/>
        <v>397</v>
      </c>
      <c r="Q404" s="976" t="str">
        <f t="shared" si="45"/>
        <v xml:space="preserve"> </v>
      </c>
      <c r="R404" s="976"/>
      <c r="S404" s="976"/>
      <c r="T404" s="976"/>
      <c r="U404" s="977"/>
      <c r="V404" s="155">
        <f t="shared" si="46"/>
        <v>0</v>
      </c>
      <c r="W404" s="331">
        <f t="shared" si="47"/>
        <v>0</v>
      </c>
      <c r="X404" s="332">
        <f>IF(AND(K404&gt;0,'Custo Contábil'!$D$7&gt;0),ROUND(K404*('Custo Contábil'!$D$19/'Custo Contábil'!$D$7)*W404,2),0)</f>
        <v>0</v>
      </c>
      <c r="Y404" s="407">
        <f t="shared" si="48"/>
        <v>0</v>
      </c>
    </row>
    <row r="405" spans="2:25" ht="15" customHeight="1" outlineLevel="1" x14ac:dyDescent="0.3">
      <c r="B405" s="153">
        <v>398</v>
      </c>
      <c r="C405" s="974" t="str">
        <f>IF(ISBLANK('IlumCusto (ORÇ)'!C405)," ",'IlumCusto (ORÇ)'!C405)</f>
        <v xml:space="preserve"> </v>
      </c>
      <c r="D405" s="975"/>
      <c r="E405" s="975"/>
      <c r="F405" s="975"/>
      <c r="G405" s="975"/>
      <c r="H405" s="560">
        <f>'IlumCusto (ORÇ)'!H405</f>
        <v>0</v>
      </c>
      <c r="I405" s="561">
        <f>'IlumCusto (ORÇ)'!I405</f>
        <v>0</v>
      </c>
      <c r="J405" s="553">
        <f>'IlumCusto (ORÇ)'!J405</f>
        <v>0</v>
      </c>
      <c r="K405" s="330">
        <f t="shared" si="42"/>
        <v>0</v>
      </c>
      <c r="L405" s="330">
        <f t="shared" si="43"/>
        <v>0</v>
      </c>
      <c r="M405" s="329"/>
      <c r="N405" s="329"/>
      <c r="O405" s="397"/>
      <c r="P405" s="153">
        <f t="shared" si="44"/>
        <v>398</v>
      </c>
      <c r="Q405" s="976" t="str">
        <f t="shared" si="45"/>
        <v xml:space="preserve"> </v>
      </c>
      <c r="R405" s="976"/>
      <c r="S405" s="976"/>
      <c r="T405" s="976"/>
      <c r="U405" s="977"/>
      <c r="V405" s="155">
        <f t="shared" si="46"/>
        <v>0</v>
      </c>
      <c r="W405" s="331">
        <f t="shared" si="47"/>
        <v>0</v>
      </c>
      <c r="X405" s="332">
        <f>IF(AND(K405&gt;0,'Custo Contábil'!$D$7&gt;0),ROUND(K405*('Custo Contábil'!$D$19/'Custo Contábil'!$D$7)*W405,2),0)</f>
        <v>0</v>
      </c>
      <c r="Y405" s="407">
        <f t="shared" si="48"/>
        <v>0</v>
      </c>
    </row>
    <row r="406" spans="2:25" ht="15" customHeight="1" outlineLevel="1" x14ac:dyDescent="0.3">
      <c r="B406" s="153">
        <v>399</v>
      </c>
      <c r="C406" s="974" t="str">
        <f>IF(ISBLANK('IlumCusto (ORÇ)'!C406)," ",'IlumCusto (ORÇ)'!C406)</f>
        <v xml:space="preserve"> </v>
      </c>
      <c r="D406" s="975"/>
      <c r="E406" s="975"/>
      <c r="F406" s="975"/>
      <c r="G406" s="975"/>
      <c r="H406" s="560">
        <f>'IlumCusto (ORÇ)'!H406</f>
        <v>0</v>
      </c>
      <c r="I406" s="561">
        <f>'IlumCusto (ORÇ)'!I406</f>
        <v>0</v>
      </c>
      <c r="J406" s="553">
        <f>'IlumCusto (ORÇ)'!J406</f>
        <v>0</v>
      </c>
      <c r="K406" s="330">
        <f t="shared" si="42"/>
        <v>0</v>
      </c>
      <c r="L406" s="330">
        <f t="shared" si="43"/>
        <v>0</v>
      </c>
      <c r="M406" s="329"/>
      <c r="N406" s="329"/>
      <c r="O406" s="397"/>
      <c r="P406" s="153">
        <f t="shared" si="44"/>
        <v>399</v>
      </c>
      <c r="Q406" s="976" t="str">
        <f t="shared" si="45"/>
        <v xml:space="preserve"> </v>
      </c>
      <c r="R406" s="976"/>
      <c r="S406" s="976"/>
      <c r="T406" s="976"/>
      <c r="U406" s="977"/>
      <c r="V406" s="155">
        <f t="shared" si="46"/>
        <v>0</v>
      </c>
      <c r="W406" s="331">
        <f t="shared" si="47"/>
        <v>0</v>
      </c>
      <c r="X406" s="332">
        <f>IF(AND(K406&gt;0,'Custo Contábil'!$D$7&gt;0),ROUND(K406*('Custo Contábil'!$D$19/'Custo Contábil'!$D$7)*W406,2),0)</f>
        <v>0</v>
      </c>
      <c r="Y406" s="407">
        <f t="shared" si="48"/>
        <v>0</v>
      </c>
    </row>
    <row r="407" spans="2:25" ht="15" customHeight="1" outlineLevel="1" x14ac:dyDescent="0.3">
      <c r="B407" s="153">
        <v>400</v>
      </c>
      <c r="C407" s="974" t="str">
        <f>IF(ISBLANK('IlumCusto (ORÇ)'!C407)," ",'IlumCusto (ORÇ)'!C407)</f>
        <v xml:space="preserve"> </v>
      </c>
      <c r="D407" s="975"/>
      <c r="E407" s="975"/>
      <c r="F407" s="975"/>
      <c r="G407" s="975"/>
      <c r="H407" s="560">
        <f>'IlumCusto (ORÇ)'!H407</f>
        <v>0</v>
      </c>
      <c r="I407" s="561">
        <f>'IlumCusto (ORÇ)'!I407</f>
        <v>0</v>
      </c>
      <c r="J407" s="553">
        <f>'IlumCusto (ORÇ)'!J407</f>
        <v>0</v>
      </c>
      <c r="K407" s="330">
        <f t="shared" si="42"/>
        <v>0</v>
      </c>
      <c r="L407" s="330">
        <f t="shared" si="43"/>
        <v>0</v>
      </c>
      <c r="M407" s="329"/>
      <c r="N407" s="329"/>
      <c r="O407" s="397"/>
      <c r="P407" s="153">
        <f t="shared" si="44"/>
        <v>400</v>
      </c>
      <c r="Q407" s="976" t="str">
        <f t="shared" si="45"/>
        <v xml:space="preserve"> </v>
      </c>
      <c r="R407" s="976"/>
      <c r="S407" s="976"/>
      <c r="T407" s="976"/>
      <c r="U407" s="977"/>
      <c r="V407" s="155">
        <f t="shared" si="46"/>
        <v>0</v>
      </c>
      <c r="W407" s="331">
        <f t="shared" si="47"/>
        <v>0</v>
      </c>
      <c r="X407" s="332">
        <f>IF(AND(K407&gt;0,'Custo Contábil'!$D$7&gt;0),ROUND(K407*('Custo Contábil'!$D$19/'Custo Contábil'!$D$7)*W407,2),0)</f>
        <v>0</v>
      </c>
      <c r="Y407" s="407">
        <f t="shared" si="48"/>
        <v>0</v>
      </c>
    </row>
    <row r="408" spans="2:25" ht="15" customHeight="1" outlineLevel="1" x14ac:dyDescent="0.3">
      <c r="B408" s="153">
        <v>401</v>
      </c>
      <c r="C408" s="974" t="str">
        <f>IF(ISBLANK('IlumCusto (ORÇ)'!C408)," ",'IlumCusto (ORÇ)'!C408)</f>
        <v xml:space="preserve"> </v>
      </c>
      <c r="D408" s="975"/>
      <c r="E408" s="975"/>
      <c r="F408" s="975"/>
      <c r="G408" s="975"/>
      <c r="H408" s="560">
        <f>'IlumCusto (ORÇ)'!H408</f>
        <v>0</v>
      </c>
      <c r="I408" s="561">
        <f>'IlumCusto (ORÇ)'!I408</f>
        <v>0</v>
      </c>
      <c r="J408" s="553">
        <f>'IlumCusto (ORÇ)'!J408</f>
        <v>0</v>
      </c>
      <c r="K408" s="330">
        <f t="shared" si="42"/>
        <v>0</v>
      </c>
      <c r="L408" s="330">
        <f t="shared" si="43"/>
        <v>0</v>
      </c>
      <c r="M408" s="329"/>
      <c r="N408" s="329"/>
      <c r="O408" s="397"/>
      <c r="P408" s="153">
        <f t="shared" si="44"/>
        <v>401</v>
      </c>
      <c r="Q408" s="976" t="str">
        <f t="shared" si="45"/>
        <v xml:space="preserve"> </v>
      </c>
      <c r="R408" s="976"/>
      <c r="S408" s="976"/>
      <c r="T408" s="976"/>
      <c r="U408" s="977"/>
      <c r="V408" s="155">
        <f t="shared" si="46"/>
        <v>0</v>
      </c>
      <c r="W408" s="331">
        <f t="shared" si="47"/>
        <v>0</v>
      </c>
      <c r="X408" s="332">
        <f>IF(AND(K408&gt;0,'Custo Contábil'!$D$7&gt;0),ROUND(K408*('Custo Contábil'!$D$19/'Custo Contábil'!$D$7)*W408,2),0)</f>
        <v>0</v>
      </c>
      <c r="Y408" s="407">
        <f t="shared" si="48"/>
        <v>0</v>
      </c>
    </row>
    <row r="409" spans="2:25" ht="15" customHeight="1" outlineLevel="1" x14ac:dyDescent="0.3">
      <c r="B409" s="153">
        <v>402</v>
      </c>
      <c r="C409" s="974" t="str">
        <f>IF(ISBLANK('IlumCusto (ORÇ)'!C409)," ",'IlumCusto (ORÇ)'!C409)</f>
        <v xml:space="preserve"> </v>
      </c>
      <c r="D409" s="975"/>
      <c r="E409" s="975"/>
      <c r="F409" s="975"/>
      <c r="G409" s="975"/>
      <c r="H409" s="560">
        <f>'IlumCusto (ORÇ)'!H409</f>
        <v>0</v>
      </c>
      <c r="I409" s="561">
        <f>'IlumCusto (ORÇ)'!I409</f>
        <v>0</v>
      </c>
      <c r="J409" s="553">
        <f>'IlumCusto (ORÇ)'!J409</f>
        <v>0</v>
      </c>
      <c r="K409" s="330">
        <f t="shared" si="42"/>
        <v>0</v>
      </c>
      <c r="L409" s="330">
        <f t="shared" si="43"/>
        <v>0</v>
      </c>
      <c r="M409" s="329"/>
      <c r="N409" s="329"/>
      <c r="O409" s="397"/>
      <c r="P409" s="153">
        <f t="shared" si="44"/>
        <v>402</v>
      </c>
      <c r="Q409" s="976" t="str">
        <f t="shared" si="45"/>
        <v xml:space="preserve"> </v>
      </c>
      <c r="R409" s="976"/>
      <c r="S409" s="976"/>
      <c r="T409" s="976"/>
      <c r="U409" s="977"/>
      <c r="V409" s="155">
        <f t="shared" si="46"/>
        <v>0</v>
      </c>
      <c r="W409" s="331">
        <f t="shared" si="47"/>
        <v>0</v>
      </c>
      <c r="X409" s="332">
        <f>IF(AND(K409&gt;0,'Custo Contábil'!$D$7&gt;0),ROUND(K409*('Custo Contábil'!$D$19/'Custo Contábil'!$D$7)*W409,2),0)</f>
        <v>0</v>
      </c>
      <c r="Y409" s="407">
        <f t="shared" si="48"/>
        <v>0</v>
      </c>
    </row>
    <row r="410" spans="2:25" ht="15" customHeight="1" outlineLevel="1" x14ac:dyDescent="0.3">
      <c r="B410" s="153">
        <v>403</v>
      </c>
      <c r="C410" s="974" t="str">
        <f>IF(ISBLANK('IlumCusto (ORÇ)'!C410)," ",'IlumCusto (ORÇ)'!C410)</f>
        <v xml:space="preserve"> </v>
      </c>
      <c r="D410" s="975"/>
      <c r="E410" s="975"/>
      <c r="F410" s="975"/>
      <c r="G410" s="975"/>
      <c r="H410" s="560">
        <f>'IlumCusto (ORÇ)'!H410</f>
        <v>0</v>
      </c>
      <c r="I410" s="561">
        <f>'IlumCusto (ORÇ)'!I410</f>
        <v>0</v>
      </c>
      <c r="J410" s="553">
        <f>'IlumCusto (ORÇ)'!J410</f>
        <v>0</v>
      </c>
      <c r="K410" s="330">
        <f t="shared" si="42"/>
        <v>0</v>
      </c>
      <c r="L410" s="330">
        <f t="shared" si="43"/>
        <v>0</v>
      </c>
      <c r="M410" s="329"/>
      <c r="N410" s="329"/>
      <c r="O410" s="397"/>
      <c r="P410" s="153">
        <f t="shared" si="44"/>
        <v>403</v>
      </c>
      <c r="Q410" s="976" t="str">
        <f t="shared" si="45"/>
        <v xml:space="preserve"> </v>
      </c>
      <c r="R410" s="976"/>
      <c r="S410" s="976"/>
      <c r="T410" s="976"/>
      <c r="U410" s="977"/>
      <c r="V410" s="155">
        <f t="shared" si="46"/>
        <v>0</v>
      </c>
      <c r="W410" s="331">
        <f t="shared" si="47"/>
        <v>0</v>
      </c>
      <c r="X410" s="332">
        <f>IF(AND(K410&gt;0,'Custo Contábil'!$D$7&gt;0),ROUND(K410*('Custo Contábil'!$D$19/'Custo Contábil'!$D$7)*W410,2),0)</f>
        <v>0</v>
      </c>
      <c r="Y410" s="407">
        <f t="shared" si="48"/>
        <v>0</v>
      </c>
    </row>
    <row r="411" spans="2:25" ht="15" customHeight="1" outlineLevel="1" x14ac:dyDescent="0.3">
      <c r="B411" s="153">
        <v>404</v>
      </c>
      <c r="C411" s="974" t="str">
        <f>IF(ISBLANK('IlumCusto (ORÇ)'!C411)," ",'IlumCusto (ORÇ)'!C411)</f>
        <v xml:space="preserve"> </v>
      </c>
      <c r="D411" s="975"/>
      <c r="E411" s="975"/>
      <c r="F411" s="975"/>
      <c r="G411" s="975"/>
      <c r="H411" s="560">
        <f>'IlumCusto (ORÇ)'!H411</f>
        <v>0</v>
      </c>
      <c r="I411" s="561">
        <f>'IlumCusto (ORÇ)'!I411</f>
        <v>0</v>
      </c>
      <c r="J411" s="553">
        <f>'IlumCusto (ORÇ)'!J411</f>
        <v>0</v>
      </c>
      <c r="K411" s="330">
        <f t="shared" si="42"/>
        <v>0</v>
      </c>
      <c r="L411" s="330">
        <f t="shared" si="43"/>
        <v>0</v>
      </c>
      <c r="M411" s="329"/>
      <c r="N411" s="329"/>
      <c r="O411" s="397"/>
      <c r="P411" s="153">
        <f t="shared" si="44"/>
        <v>404</v>
      </c>
      <c r="Q411" s="976" t="str">
        <f t="shared" si="45"/>
        <v xml:space="preserve"> </v>
      </c>
      <c r="R411" s="976"/>
      <c r="S411" s="976"/>
      <c r="T411" s="976"/>
      <c r="U411" s="977"/>
      <c r="V411" s="155">
        <f t="shared" si="46"/>
        <v>0</v>
      </c>
      <c r="W411" s="331">
        <f t="shared" si="47"/>
        <v>0</v>
      </c>
      <c r="X411" s="332">
        <f>IF(AND(K411&gt;0,'Custo Contábil'!$D$7&gt;0),ROUND(K411*('Custo Contábil'!$D$19/'Custo Contábil'!$D$7)*W411,2),0)</f>
        <v>0</v>
      </c>
      <c r="Y411" s="407">
        <f t="shared" si="48"/>
        <v>0</v>
      </c>
    </row>
    <row r="412" spans="2:25" ht="15" customHeight="1" outlineLevel="1" x14ac:dyDescent="0.3">
      <c r="B412" s="153">
        <v>405</v>
      </c>
      <c r="C412" s="974" t="str">
        <f>IF(ISBLANK('IlumCusto (ORÇ)'!C412)," ",'IlumCusto (ORÇ)'!C412)</f>
        <v xml:space="preserve"> </v>
      </c>
      <c r="D412" s="975"/>
      <c r="E412" s="975"/>
      <c r="F412" s="975"/>
      <c r="G412" s="975"/>
      <c r="H412" s="560">
        <f>'IlumCusto (ORÇ)'!H412</f>
        <v>0</v>
      </c>
      <c r="I412" s="561">
        <f>'IlumCusto (ORÇ)'!I412</f>
        <v>0</v>
      </c>
      <c r="J412" s="553">
        <f>'IlumCusto (ORÇ)'!J412</f>
        <v>0</v>
      </c>
      <c r="K412" s="330">
        <f t="shared" si="42"/>
        <v>0</v>
      </c>
      <c r="L412" s="330">
        <f t="shared" si="43"/>
        <v>0</v>
      </c>
      <c r="M412" s="329"/>
      <c r="N412" s="329"/>
      <c r="O412" s="397"/>
      <c r="P412" s="153">
        <f t="shared" si="44"/>
        <v>405</v>
      </c>
      <c r="Q412" s="976" t="str">
        <f t="shared" si="45"/>
        <v xml:space="preserve"> </v>
      </c>
      <c r="R412" s="976"/>
      <c r="S412" s="976"/>
      <c r="T412" s="976"/>
      <c r="U412" s="977"/>
      <c r="V412" s="155">
        <f t="shared" si="46"/>
        <v>0</v>
      </c>
      <c r="W412" s="331">
        <f t="shared" si="47"/>
        <v>0</v>
      </c>
      <c r="X412" s="332">
        <f>IF(AND(K412&gt;0,'Custo Contábil'!$D$7&gt;0),ROUND(K412*('Custo Contábil'!$D$19/'Custo Contábil'!$D$7)*W412,2),0)</f>
        <v>0</v>
      </c>
      <c r="Y412" s="407">
        <f t="shared" si="48"/>
        <v>0</v>
      </c>
    </row>
    <row r="413" spans="2:25" ht="15" customHeight="1" outlineLevel="1" x14ac:dyDescent="0.3">
      <c r="B413" s="153">
        <v>406</v>
      </c>
      <c r="C413" s="974" t="str">
        <f>IF(ISBLANK('IlumCusto (ORÇ)'!C413)," ",'IlumCusto (ORÇ)'!C413)</f>
        <v xml:space="preserve"> </v>
      </c>
      <c r="D413" s="975"/>
      <c r="E413" s="975"/>
      <c r="F413" s="975"/>
      <c r="G413" s="975"/>
      <c r="H413" s="560">
        <f>'IlumCusto (ORÇ)'!H413</f>
        <v>0</v>
      </c>
      <c r="I413" s="561">
        <f>'IlumCusto (ORÇ)'!I413</f>
        <v>0</v>
      </c>
      <c r="J413" s="553">
        <f>'IlumCusto (ORÇ)'!J413</f>
        <v>0</v>
      </c>
      <c r="K413" s="330">
        <f t="shared" si="42"/>
        <v>0</v>
      </c>
      <c r="L413" s="330">
        <f t="shared" si="43"/>
        <v>0</v>
      </c>
      <c r="M413" s="329"/>
      <c r="N413" s="329"/>
      <c r="O413" s="397"/>
      <c r="P413" s="153">
        <f t="shared" si="44"/>
        <v>406</v>
      </c>
      <c r="Q413" s="976" t="str">
        <f t="shared" si="45"/>
        <v xml:space="preserve"> </v>
      </c>
      <c r="R413" s="976"/>
      <c r="S413" s="976"/>
      <c r="T413" s="976"/>
      <c r="U413" s="977"/>
      <c r="V413" s="155">
        <f t="shared" si="46"/>
        <v>0</v>
      </c>
      <c r="W413" s="331">
        <f t="shared" si="47"/>
        <v>0</v>
      </c>
      <c r="X413" s="332">
        <f>IF(AND(K413&gt;0,'Custo Contábil'!$D$7&gt;0),ROUND(K413*('Custo Contábil'!$D$19/'Custo Contábil'!$D$7)*W413,2),0)</f>
        <v>0</v>
      </c>
      <c r="Y413" s="407">
        <f t="shared" si="48"/>
        <v>0</v>
      </c>
    </row>
    <row r="414" spans="2:25" ht="15" customHeight="1" outlineLevel="1" x14ac:dyDescent="0.3">
      <c r="B414" s="153">
        <v>407</v>
      </c>
      <c r="C414" s="974" t="str">
        <f>IF(ISBLANK('IlumCusto (ORÇ)'!C414)," ",'IlumCusto (ORÇ)'!C414)</f>
        <v xml:space="preserve"> </v>
      </c>
      <c r="D414" s="975"/>
      <c r="E414" s="975"/>
      <c r="F414" s="975"/>
      <c r="G414" s="975"/>
      <c r="H414" s="560">
        <f>'IlumCusto (ORÇ)'!H414</f>
        <v>0</v>
      </c>
      <c r="I414" s="561">
        <f>'IlumCusto (ORÇ)'!I414</f>
        <v>0</v>
      </c>
      <c r="J414" s="553">
        <f>'IlumCusto (ORÇ)'!J414</f>
        <v>0</v>
      </c>
      <c r="K414" s="330">
        <f t="shared" si="42"/>
        <v>0</v>
      </c>
      <c r="L414" s="330">
        <f t="shared" si="43"/>
        <v>0</v>
      </c>
      <c r="M414" s="329"/>
      <c r="N414" s="329"/>
      <c r="O414" s="397"/>
      <c r="P414" s="153">
        <f t="shared" si="44"/>
        <v>407</v>
      </c>
      <c r="Q414" s="976" t="str">
        <f t="shared" si="45"/>
        <v xml:space="preserve"> </v>
      </c>
      <c r="R414" s="976"/>
      <c r="S414" s="976"/>
      <c r="T414" s="976"/>
      <c r="U414" s="977"/>
      <c r="V414" s="155">
        <f t="shared" si="46"/>
        <v>0</v>
      </c>
      <c r="W414" s="331">
        <f t="shared" si="47"/>
        <v>0</v>
      </c>
      <c r="X414" s="332">
        <f>IF(AND(K414&gt;0,'Custo Contábil'!$D$7&gt;0),ROUND(K414*('Custo Contábil'!$D$19/'Custo Contábil'!$D$7)*W414,2),0)</f>
        <v>0</v>
      </c>
      <c r="Y414" s="407">
        <f t="shared" si="48"/>
        <v>0</v>
      </c>
    </row>
    <row r="415" spans="2:25" ht="15" customHeight="1" outlineLevel="1" x14ac:dyDescent="0.3">
      <c r="B415" s="153">
        <v>408</v>
      </c>
      <c r="C415" s="974" t="str">
        <f>IF(ISBLANK('IlumCusto (ORÇ)'!C415)," ",'IlumCusto (ORÇ)'!C415)</f>
        <v xml:space="preserve"> </v>
      </c>
      <c r="D415" s="975"/>
      <c r="E415" s="975"/>
      <c r="F415" s="975"/>
      <c r="G415" s="975"/>
      <c r="H415" s="560">
        <f>'IlumCusto (ORÇ)'!H415</f>
        <v>0</v>
      </c>
      <c r="I415" s="561">
        <f>'IlumCusto (ORÇ)'!I415</f>
        <v>0</v>
      </c>
      <c r="J415" s="553">
        <f>'IlumCusto (ORÇ)'!J415</f>
        <v>0</v>
      </c>
      <c r="K415" s="330">
        <f t="shared" si="42"/>
        <v>0</v>
      </c>
      <c r="L415" s="330">
        <f t="shared" si="43"/>
        <v>0</v>
      </c>
      <c r="M415" s="329"/>
      <c r="N415" s="329"/>
      <c r="O415" s="397"/>
      <c r="P415" s="153">
        <f t="shared" si="44"/>
        <v>408</v>
      </c>
      <c r="Q415" s="976" t="str">
        <f t="shared" si="45"/>
        <v xml:space="preserve"> </v>
      </c>
      <c r="R415" s="976"/>
      <c r="S415" s="976"/>
      <c r="T415" s="976"/>
      <c r="U415" s="977"/>
      <c r="V415" s="155">
        <f t="shared" si="46"/>
        <v>0</v>
      </c>
      <c r="W415" s="331">
        <f t="shared" si="47"/>
        <v>0</v>
      </c>
      <c r="X415" s="332">
        <f>IF(AND(K415&gt;0,'Custo Contábil'!$D$7&gt;0),ROUND(K415*('Custo Contábil'!$D$19/'Custo Contábil'!$D$7)*W415,2),0)</f>
        <v>0</v>
      </c>
      <c r="Y415" s="407">
        <f t="shared" si="48"/>
        <v>0</v>
      </c>
    </row>
    <row r="416" spans="2:25" ht="15" customHeight="1" outlineLevel="1" x14ac:dyDescent="0.3">
      <c r="B416" s="153">
        <v>409</v>
      </c>
      <c r="C416" s="974" t="str">
        <f>IF(ISBLANK('IlumCusto (ORÇ)'!C416)," ",'IlumCusto (ORÇ)'!C416)</f>
        <v xml:space="preserve"> </v>
      </c>
      <c r="D416" s="975"/>
      <c r="E416" s="975"/>
      <c r="F416" s="975"/>
      <c r="G416" s="975"/>
      <c r="H416" s="560">
        <f>'IlumCusto (ORÇ)'!H416</f>
        <v>0</v>
      </c>
      <c r="I416" s="561">
        <f>'IlumCusto (ORÇ)'!I416</f>
        <v>0</v>
      </c>
      <c r="J416" s="553">
        <f>'IlumCusto (ORÇ)'!J416</f>
        <v>0</v>
      </c>
      <c r="K416" s="330">
        <f t="shared" si="42"/>
        <v>0</v>
      </c>
      <c r="L416" s="330">
        <f t="shared" si="43"/>
        <v>0</v>
      </c>
      <c r="M416" s="329"/>
      <c r="N416" s="329"/>
      <c r="O416" s="397"/>
      <c r="P416" s="153">
        <f t="shared" si="44"/>
        <v>409</v>
      </c>
      <c r="Q416" s="976" t="str">
        <f t="shared" si="45"/>
        <v xml:space="preserve"> </v>
      </c>
      <c r="R416" s="976"/>
      <c r="S416" s="976"/>
      <c r="T416" s="976"/>
      <c r="U416" s="977"/>
      <c r="V416" s="155">
        <f t="shared" si="46"/>
        <v>0</v>
      </c>
      <c r="W416" s="331">
        <f t="shared" si="47"/>
        <v>0</v>
      </c>
      <c r="X416" s="332">
        <f>IF(AND(K416&gt;0,'Custo Contábil'!$D$7&gt;0),ROUND(K416*('Custo Contábil'!$D$19/'Custo Contábil'!$D$7)*W416,2),0)</f>
        <v>0</v>
      </c>
      <c r="Y416" s="407">
        <f t="shared" si="48"/>
        <v>0</v>
      </c>
    </row>
    <row r="417" spans="2:25" ht="15" customHeight="1" outlineLevel="1" x14ac:dyDescent="0.3">
      <c r="B417" s="153">
        <v>410</v>
      </c>
      <c r="C417" s="974" t="str">
        <f>IF(ISBLANK('IlumCusto (ORÇ)'!C417)," ",'IlumCusto (ORÇ)'!C417)</f>
        <v xml:space="preserve"> </v>
      </c>
      <c r="D417" s="975"/>
      <c r="E417" s="975"/>
      <c r="F417" s="975"/>
      <c r="G417" s="975"/>
      <c r="H417" s="560">
        <f>'IlumCusto (ORÇ)'!H417</f>
        <v>0</v>
      </c>
      <c r="I417" s="561">
        <f>'IlumCusto (ORÇ)'!I417</f>
        <v>0</v>
      </c>
      <c r="J417" s="553">
        <f>'IlumCusto (ORÇ)'!J417</f>
        <v>0</v>
      </c>
      <c r="K417" s="330">
        <f t="shared" si="42"/>
        <v>0</v>
      </c>
      <c r="L417" s="330">
        <f t="shared" si="43"/>
        <v>0</v>
      </c>
      <c r="M417" s="329"/>
      <c r="N417" s="329"/>
      <c r="O417" s="397"/>
      <c r="P417" s="153">
        <f t="shared" si="44"/>
        <v>410</v>
      </c>
      <c r="Q417" s="976" t="str">
        <f t="shared" si="45"/>
        <v xml:space="preserve"> </v>
      </c>
      <c r="R417" s="976"/>
      <c r="S417" s="976"/>
      <c r="T417" s="976"/>
      <c r="U417" s="977"/>
      <c r="V417" s="155">
        <f t="shared" si="46"/>
        <v>0</v>
      </c>
      <c r="W417" s="331">
        <f t="shared" si="47"/>
        <v>0</v>
      </c>
      <c r="X417" s="332">
        <f>IF(AND(K417&gt;0,'Custo Contábil'!$D$7&gt;0),ROUND(K417*('Custo Contábil'!$D$19/'Custo Contábil'!$D$7)*W417,2),0)</f>
        <v>0</v>
      </c>
      <c r="Y417" s="407">
        <f t="shared" si="48"/>
        <v>0</v>
      </c>
    </row>
    <row r="418" spans="2:25" ht="15" customHeight="1" outlineLevel="1" x14ac:dyDescent="0.3">
      <c r="B418" s="153">
        <v>411</v>
      </c>
      <c r="C418" s="974" t="str">
        <f>IF(ISBLANK('IlumCusto (ORÇ)'!C418)," ",'IlumCusto (ORÇ)'!C418)</f>
        <v xml:space="preserve"> </v>
      </c>
      <c r="D418" s="975"/>
      <c r="E418" s="975"/>
      <c r="F418" s="975"/>
      <c r="G418" s="975"/>
      <c r="H418" s="560">
        <f>'IlumCusto (ORÇ)'!H418</f>
        <v>0</v>
      </c>
      <c r="I418" s="561">
        <f>'IlumCusto (ORÇ)'!I418</f>
        <v>0</v>
      </c>
      <c r="J418" s="553">
        <f>'IlumCusto (ORÇ)'!J418</f>
        <v>0</v>
      </c>
      <c r="K418" s="330">
        <f t="shared" si="42"/>
        <v>0</v>
      </c>
      <c r="L418" s="330">
        <f t="shared" si="43"/>
        <v>0</v>
      </c>
      <c r="M418" s="329"/>
      <c r="N418" s="329"/>
      <c r="O418" s="397"/>
      <c r="P418" s="153">
        <f t="shared" si="44"/>
        <v>411</v>
      </c>
      <c r="Q418" s="976" t="str">
        <f t="shared" si="45"/>
        <v xml:space="preserve"> </v>
      </c>
      <c r="R418" s="976"/>
      <c r="S418" s="976"/>
      <c r="T418" s="976"/>
      <c r="U418" s="977"/>
      <c r="V418" s="155">
        <f t="shared" si="46"/>
        <v>0</v>
      </c>
      <c r="W418" s="331">
        <f t="shared" si="47"/>
        <v>0</v>
      </c>
      <c r="X418" s="332">
        <f>IF(AND(K418&gt;0,'Custo Contábil'!$D$7&gt;0),ROUND(K418*('Custo Contábil'!$D$19/'Custo Contábil'!$D$7)*W418,2),0)</f>
        <v>0</v>
      </c>
      <c r="Y418" s="407">
        <f t="shared" si="48"/>
        <v>0</v>
      </c>
    </row>
    <row r="419" spans="2:25" ht="15" customHeight="1" outlineLevel="1" x14ac:dyDescent="0.3">
      <c r="B419" s="153">
        <v>412</v>
      </c>
      <c r="C419" s="974" t="str">
        <f>IF(ISBLANK('IlumCusto (ORÇ)'!C419)," ",'IlumCusto (ORÇ)'!C419)</f>
        <v xml:space="preserve"> </v>
      </c>
      <c r="D419" s="975"/>
      <c r="E419" s="975"/>
      <c r="F419" s="975"/>
      <c r="G419" s="975"/>
      <c r="H419" s="560">
        <f>'IlumCusto (ORÇ)'!H419</f>
        <v>0</v>
      </c>
      <c r="I419" s="561">
        <f>'IlumCusto (ORÇ)'!I419</f>
        <v>0</v>
      </c>
      <c r="J419" s="553">
        <f>'IlumCusto (ORÇ)'!J419</f>
        <v>0</v>
      </c>
      <c r="K419" s="330">
        <f t="shared" si="42"/>
        <v>0</v>
      </c>
      <c r="L419" s="330">
        <f t="shared" si="43"/>
        <v>0</v>
      </c>
      <c r="M419" s="329"/>
      <c r="N419" s="329"/>
      <c r="O419" s="397"/>
      <c r="P419" s="153">
        <f t="shared" si="44"/>
        <v>412</v>
      </c>
      <c r="Q419" s="976" t="str">
        <f t="shared" si="45"/>
        <v xml:space="preserve"> </v>
      </c>
      <c r="R419" s="976"/>
      <c r="S419" s="976"/>
      <c r="T419" s="976"/>
      <c r="U419" s="977"/>
      <c r="V419" s="155">
        <f t="shared" si="46"/>
        <v>0</v>
      </c>
      <c r="W419" s="331">
        <f t="shared" si="47"/>
        <v>0</v>
      </c>
      <c r="X419" s="332">
        <f>IF(AND(K419&gt;0,'Custo Contábil'!$D$7&gt;0),ROUND(K419*('Custo Contábil'!$D$19/'Custo Contábil'!$D$7)*W419,2),0)</f>
        <v>0</v>
      </c>
      <c r="Y419" s="407">
        <f t="shared" si="48"/>
        <v>0</v>
      </c>
    </row>
    <row r="420" spans="2:25" ht="15" customHeight="1" outlineLevel="1" x14ac:dyDescent="0.3">
      <c r="B420" s="153">
        <v>413</v>
      </c>
      <c r="C420" s="974" t="str">
        <f>IF(ISBLANK('IlumCusto (ORÇ)'!C420)," ",'IlumCusto (ORÇ)'!C420)</f>
        <v xml:space="preserve"> </v>
      </c>
      <c r="D420" s="975"/>
      <c r="E420" s="975"/>
      <c r="F420" s="975"/>
      <c r="G420" s="975"/>
      <c r="H420" s="560">
        <f>'IlumCusto (ORÇ)'!H420</f>
        <v>0</v>
      </c>
      <c r="I420" s="561">
        <f>'IlumCusto (ORÇ)'!I420</f>
        <v>0</v>
      </c>
      <c r="J420" s="553">
        <f>'IlumCusto (ORÇ)'!J420</f>
        <v>0</v>
      </c>
      <c r="K420" s="330">
        <f t="shared" si="42"/>
        <v>0</v>
      </c>
      <c r="L420" s="330">
        <f t="shared" si="43"/>
        <v>0</v>
      </c>
      <c r="M420" s="329"/>
      <c r="N420" s="329"/>
      <c r="O420" s="397"/>
      <c r="P420" s="153">
        <f t="shared" si="44"/>
        <v>413</v>
      </c>
      <c r="Q420" s="976" t="str">
        <f t="shared" si="45"/>
        <v xml:space="preserve"> </v>
      </c>
      <c r="R420" s="976"/>
      <c r="S420" s="976"/>
      <c r="T420" s="976"/>
      <c r="U420" s="977"/>
      <c r="V420" s="155">
        <f t="shared" si="46"/>
        <v>0</v>
      </c>
      <c r="W420" s="331">
        <f t="shared" si="47"/>
        <v>0</v>
      </c>
      <c r="X420" s="332">
        <f>IF(AND(K420&gt;0,'Custo Contábil'!$D$7&gt;0),ROUND(K420*('Custo Contábil'!$D$19/'Custo Contábil'!$D$7)*W420,2),0)</f>
        <v>0</v>
      </c>
      <c r="Y420" s="407">
        <f t="shared" si="48"/>
        <v>0</v>
      </c>
    </row>
    <row r="421" spans="2:25" ht="15" customHeight="1" outlineLevel="1" x14ac:dyDescent="0.3">
      <c r="B421" s="153">
        <v>414</v>
      </c>
      <c r="C421" s="974" t="str">
        <f>IF(ISBLANK('IlumCusto (ORÇ)'!C421)," ",'IlumCusto (ORÇ)'!C421)</f>
        <v xml:space="preserve"> </v>
      </c>
      <c r="D421" s="975"/>
      <c r="E421" s="975"/>
      <c r="F421" s="975"/>
      <c r="G421" s="975"/>
      <c r="H421" s="560">
        <f>'IlumCusto (ORÇ)'!H421</f>
        <v>0</v>
      </c>
      <c r="I421" s="561">
        <f>'IlumCusto (ORÇ)'!I421</f>
        <v>0</v>
      </c>
      <c r="J421" s="553">
        <f>'IlumCusto (ORÇ)'!J421</f>
        <v>0</v>
      </c>
      <c r="K421" s="330">
        <f t="shared" si="42"/>
        <v>0</v>
      </c>
      <c r="L421" s="330">
        <f t="shared" si="43"/>
        <v>0</v>
      </c>
      <c r="M421" s="329"/>
      <c r="N421" s="329"/>
      <c r="O421" s="397"/>
      <c r="P421" s="153">
        <f t="shared" si="44"/>
        <v>414</v>
      </c>
      <c r="Q421" s="976" t="str">
        <f t="shared" si="45"/>
        <v xml:space="preserve"> </v>
      </c>
      <c r="R421" s="976"/>
      <c r="S421" s="976"/>
      <c r="T421" s="976"/>
      <c r="U421" s="977"/>
      <c r="V421" s="155">
        <f t="shared" si="46"/>
        <v>0</v>
      </c>
      <c r="W421" s="331">
        <f t="shared" si="47"/>
        <v>0</v>
      </c>
      <c r="X421" s="332">
        <f>IF(AND(K421&gt;0,'Custo Contábil'!$D$7&gt;0),ROUND(K421*('Custo Contábil'!$D$19/'Custo Contábil'!$D$7)*W421,2),0)</f>
        <v>0</v>
      </c>
      <c r="Y421" s="407">
        <f t="shared" si="48"/>
        <v>0</v>
      </c>
    </row>
    <row r="422" spans="2:25" ht="15" customHeight="1" outlineLevel="1" x14ac:dyDescent="0.3">
      <c r="B422" s="153">
        <v>415</v>
      </c>
      <c r="C422" s="974" t="str">
        <f>IF(ISBLANK('IlumCusto (ORÇ)'!C422)," ",'IlumCusto (ORÇ)'!C422)</f>
        <v xml:space="preserve"> </v>
      </c>
      <c r="D422" s="975"/>
      <c r="E422" s="975"/>
      <c r="F422" s="975"/>
      <c r="G422" s="975"/>
      <c r="H422" s="560">
        <f>'IlumCusto (ORÇ)'!H422</f>
        <v>0</v>
      </c>
      <c r="I422" s="561">
        <f>'IlumCusto (ORÇ)'!I422</f>
        <v>0</v>
      </c>
      <c r="J422" s="553">
        <f>'IlumCusto (ORÇ)'!J422</f>
        <v>0</v>
      </c>
      <c r="K422" s="330">
        <f t="shared" si="42"/>
        <v>0</v>
      </c>
      <c r="L422" s="330">
        <f t="shared" si="43"/>
        <v>0</v>
      </c>
      <c r="M422" s="329"/>
      <c r="N422" s="329"/>
      <c r="O422" s="397"/>
      <c r="P422" s="153">
        <f t="shared" si="44"/>
        <v>415</v>
      </c>
      <c r="Q422" s="976" t="str">
        <f t="shared" si="45"/>
        <v xml:space="preserve"> </v>
      </c>
      <c r="R422" s="976"/>
      <c r="S422" s="976"/>
      <c r="T422" s="976"/>
      <c r="U422" s="977"/>
      <c r="V422" s="155">
        <f t="shared" si="46"/>
        <v>0</v>
      </c>
      <c r="W422" s="331">
        <f t="shared" si="47"/>
        <v>0</v>
      </c>
      <c r="X422" s="332">
        <f>IF(AND(K422&gt;0,'Custo Contábil'!$D$7&gt;0),ROUND(K422*('Custo Contábil'!$D$19/'Custo Contábil'!$D$7)*W422,2),0)</f>
        <v>0</v>
      </c>
      <c r="Y422" s="407">
        <f t="shared" si="48"/>
        <v>0</v>
      </c>
    </row>
    <row r="423" spans="2:25" ht="15" customHeight="1" outlineLevel="1" x14ac:dyDescent="0.3">
      <c r="B423" s="153">
        <v>416</v>
      </c>
      <c r="C423" s="974" t="str">
        <f>IF(ISBLANK('IlumCusto (ORÇ)'!C423)," ",'IlumCusto (ORÇ)'!C423)</f>
        <v xml:space="preserve"> </v>
      </c>
      <c r="D423" s="975"/>
      <c r="E423" s="975"/>
      <c r="F423" s="975"/>
      <c r="G423" s="975"/>
      <c r="H423" s="560">
        <f>'IlumCusto (ORÇ)'!H423</f>
        <v>0</v>
      </c>
      <c r="I423" s="561">
        <f>'IlumCusto (ORÇ)'!I423</f>
        <v>0</v>
      </c>
      <c r="J423" s="553">
        <f>'IlumCusto (ORÇ)'!J423</f>
        <v>0</v>
      </c>
      <c r="K423" s="330">
        <f t="shared" ref="K423:K486" si="49">I423*J423</f>
        <v>0</v>
      </c>
      <c r="L423" s="330">
        <f t="shared" ref="L423:L486" si="50">K423-M423-N423</f>
        <v>0</v>
      </c>
      <c r="M423" s="329"/>
      <c r="N423" s="329"/>
      <c r="O423" s="397"/>
      <c r="P423" s="153">
        <f t="shared" ref="P423:P486" si="51">B423</f>
        <v>416</v>
      </c>
      <c r="Q423" s="976" t="str">
        <f t="shared" ref="Q423:Q486" si="52">IF(OR(C423=0,C423=""),"",C423)</f>
        <v xml:space="preserve"> </v>
      </c>
      <c r="R423" s="976"/>
      <c r="S423" s="976"/>
      <c r="T423" s="976"/>
      <c r="U423" s="977"/>
      <c r="V423" s="155">
        <f t="shared" ref="V423:V486" si="53">IF(H423="",0,H423)</f>
        <v>0</v>
      </c>
      <c r="W423" s="331">
        <f t="shared" ref="W423:W486" si="54">IF(OR(V423="",V423=0),0,(Desc*((1+Desc)^V423))/(((1+Desc)^V423)-1))</f>
        <v>0</v>
      </c>
      <c r="X423" s="332">
        <f>IF(AND(K423&gt;0,'Custo Contábil'!$D$7&gt;0),ROUND(K423*('Custo Contábil'!$D$19/'Custo Contábil'!$D$7)*W423,2),0)</f>
        <v>0</v>
      </c>
      <c r="Y423" s="407">
        <f t="shared" ref="Y423:Y486" si="55">V423*X423</f>
        <v>0</v>
      </c>
    </row>
    <row r="424" spans="2:25" ht="15" customHeight="1" outlineLevel="1" x14ac:dyDescent="0.3">
      <c r="B424" s="153">
        <v>417</v>
      </c>
      <c r="C424" s="974" t="str">
        <f>IF(ISBLANK('IlumCusto (ORÇ)'!C424)," ",'IlumCusto (ORÇ)'!C424)</f>
        <v xml:space="preserve"> </v>
      </c>
      <c r="D424" s="975"/>
      <c r="E424" s="975"/>
      <c r="F424" s="975"/>
      <c r="G424" s="975"/>
      <c r="H424" s="560">
        <f>'IlumCusto (ORÇ)'!H424</f>
        <v>0</v>
      </c>
      <c r="I424" s="561">
        <f>'IlumCusto (ORÇ)'!I424</f>
        <v>0</v>
      </c>
      <c r="J424" s="553">
        <f>'IlumCusto (ORÇ)'!J424</f>
        <v>0</v>
      </c>
      <c r="K424" s="330">
        <f t="shared" si="49"/>
        <v>0</v>
      </c>
      <c r="L424" s="330">
        <f t="shared" si="50"/>
        <v>0</v>
      </c>
      <c r="M424" s="329"/>
      <c r="N424" s="329"/>
      <c r="O424" s="397"/>
      <c r="P424" s="153">
        <f t="shared" si="51"/>
        <v>417</v>
      </c>
      <c r="Q424" s="976" t="str">
        <f t="shared" si="52"/>
        <v xml:space="preserve"> </v>
      </c>
      <c r="R424" s="976"/>
      <c r="S424" s="976"/>
      <c r="T424" s="976"/>
      <c r="U424" s="977"/>
      <c r="V424" s="155">
        <f t="shared" si="53"/>
        <v>0</v>
      </c>
      <c r="W424" s="331">
        <f t="shared" si="54"/>
        <v>0</v>
      </c>
      <c r="X424" s="332">
        <f>IF(AND(K424&gt;0,'Custo Contábil'!$D$7&gt;0),ROUND(K424*('Custo Contábil'!$D$19/'Custo Contábil'!$D$7)*W424,2),0)</f>
        <v>0</v>
      </c>
      <c r="Y424" s="407">
        <f t="shared" si="55"/>
        <v>0</v>
      </c>
    </row>
    <row r="425" spans="2:25" ht="15" customHeight="1" outlineLevel="1" x14ac:dyDescent="0.3">
      <c r="B425" s="153">
        <v>418</v>
      </c>
      <c r="C425" s="974" t="str">
        <f>IF(ISBLANK('IlumCusto (ORÇ)'!C425)," ",'IlumCusto (ORÇ)'!C425)</f>
        <v xml:space="preserve"> </v>
      </c>
      <c r="D425" s="975"/>
      <c r="E425" s="975"/>
      <c r="F425" s="975"/>
      <c r="G425" s="975"/>
      <c r="H425" s="560">
        <f>'IlumCusto (ORÇ)'!H425</f>
        <v>0</v>
      </c>
      <c r="I425" s="561">
        <f>'IlumCusto (ORÇ)'!I425</f>
        <v>0</v>
      </c>
      <c r="J425" s="553">
        <f>'IlumCusto (ORÇ)'!J425</f>
        <v>0</v>
      </c>
      <c r="K425" s="330">
        <f t="shared" si="49"/>
        <v>0</v>
      </c>
      <c r="L425" s="330">
        <f t="shared" si="50"/>
        <v>0</v>
      </c>
      <c r="M425" s="329"/>
      <c r="N425" s="329"/>
      <c r="O425" s="397"/>
      <c r="P425" s="153">
        <f t="shared" si="51"/>
        <v>418</v>
      </c>
      <c r="Q425" s="976" t="str">
        <f t="shared" si="52"/>
        <v xml:space="preserve"> </v>
      </c>
      <c r="R425" s="976"/>
      <c r="S425" s="976"/>
      <c r="T425" s="976"/>
      <c r="U425" s="977"/>
      <c r="V425" s="155">
        <f t="shared" si="53"/>
        <v>0</v>
      </c>
      <c r="W425" s="331">
        <f t="shared" si="54"/>
        <v>0</v>
      </c>
      <c r="X425" s="332">
        <f>IF(AND(K425&gt;0,'Custo Contábil'!$D$7&gt;0),ROUND(K425*('Custo Contábil'!$D$19/'Custo Contábil'!$D$7)*W425,2),0)</f>
        <v>0</v>
      </c>
      <c r="Y425" s="407">
        <f t="shared" si="55"/>
        <v>0</v>
      </c>
    </row>
    <row r="426" spans="2:25" ht="15" customHeight="1" outlineLevel="1" x14ac:dyDescent="0.3">
      <c r="B426" s="153">
        <v>419</v>
      </c>
      <c r="C426" s="974" t="str">
        <f>IF(ISBLANK('IlumCusto (ORÇ)'!C426)," ",'IlumCusto (ORÇ)'!C426)</f>
        <v xml:space="preserve"> </v>
      </c>
      <c r="D426" s="975"/>
      <c r="E426" s="975"/>
      <c r="F426" s="975"/>
      <c r="G426" s="975"/>
      <c r="H426" s="560">
        <f>'IlumCusto (ORÇ)'!H426</f>
        <v>0</v>
      </c>
      <c r="I426" s="561">
        <f>'IlumCusto (ORÇ)'!I426</f>
        <v>0</v>
      </c>
      <c r="J426" s="553">
        <f>'IlumCusto (ORÇ)'!J426</f>
        <v>0</v>
      </c>
      <c r="K426" s="330">
        <f t="shared" si="49"/>
        <v>0</v>
      </c>
      <c r="L426" s="330">
        <f t="shared" si="50"/>
        <v>0</v>
      </c>
      <c r="M426" s="329"/>
      <c r="N426" s="329"/>
      <c r="O426" s="397"/>
      <c r="P426" s="153">
        <f t="shared" si="51"/>
        <v>419</v>
      </c>
      <c r="Q426" s="976" t="str">
        <f t="shared" si="52"/>
        <v xml:space="preserve"> </v>
      </c>
      <c r="R426" s="976"/>
      <c r="S426" s="976"/>
      <c r="T426" s="976"/>
      <c r="U426" s="977"/>
      <c r="V426" s="155">
        <f t="shared" si="53"/>
        <v>0</v>
      </c>
      <c r="W426" s="331">
        <f t="shared" si="54"/>
        <v>0</v>
      </c>
      <c r="X426" s="332">
        <f>IF(AND(K426&gt;0,'Custo Contábil'!$D$7&gt;0),ROUND(K426*('Custo Contábil'!$D$19/'Custo Contábil'!$D$7)*W426,2),0)</f>
        <v>0</v>
      </c>
      <c r="Y426" s="407">
        <f t="shared" si="55"/>
        <v>0</v>
      </c>
    </row>
    <row r="427" spans="2:25" ht="15" customHeight="1" outlineLevel="1" x14ac:dyDescent="0.3">
      <c r="B427" s="153">
        <v>420</v>
      </c>
      <c r="C427" s="974" t="str">
        <f>IF(ISBLANK('IlumCusto (ORÇ)'!C427)," ",'IlumCusto (ORÇ)'!C427)</f>
        <v xml:space="preserve"> </v>
      </c>
      <c r="D427" s="975"/>
      <c r="E427" s="975"/>
      <c r="F427" s="975"/>
      <c r="G427" s="975"/>
      <c r="H427" s="560">
        <f>'IlumCusto (ORÇ)'!H427</f>
        <v>0</v>
      </c>
      <c r="I427" s="561">
        <f>'IlumCusto (ORÇ)'!I427</f>
        <v>0</v>
      </c>
      <c r="J427" s="553">
        <f>'IlumCusto (ORÇ)'!J427</f>
        <v>0</v>
      </c>
      <c r="K427" s="330">
        <f t="shared" si="49"/>
        <v>0</v>
      </c>
      <c r="L427" s="330">
        <f t="shared" si="50"/>
        <v>0</v>
      </c>
      <c r="M427" s="329"/>
      <c r="N427" s="329"/>
      <c r="O427" s="397"/>
      <c r="P427" s="153">
        <f t="shared" si="51"/>
        <v>420</v>
      </c>
      <c r="Q427" s="976" t="str">
        <f t="shared" si="52"/>
        <v xml:space="preserve"> </v>
      </c>
      <c r="R427" s="976"/>
      <c r="S427" s="976"/>
      <c r="T427" s="976"/>
      <c r="U427" s="977"/>
      <c r="V427" s="155">
        <f t="shared" si="53"/>
        <v>0</v>
      </c>
      <c r="W427" s="331">
        <f t="shared" si="54"/>
        <v>0</v>
      </c>
      <c r="X427" s="332">
        <f>IF(AND(K427&gt;0,'Custo Contábil'!$D$7&gt;0),ROUND(K427*('Custo Contábil'!$D$19/'Custo Contábil'!$D$7)*W427,2),0)</f>
        <v>0</v>
      </c>
      <c r="Y427" s="407">
        <f t="shared" si="55"/>
        <v>0</v>
      </c>
    </row>
    <row r="428" spans="2:25" ht="15" customHeight="1" outlineLevel="1" x14ac:dyDescent="0.3">
      <c r="B428" s="153">
        <v>421</v>
      </c>
      <c r="C428" s="974" t="str">
        <f>IF(ISBLANK('IlumCusto (ORÇ)'!C428)," ",'IlumCusto (ORÇ)'!C428)</f>
        <v xml:space="preserve"> </v>
      </c>
      <c r="D428" s="975"/>
      <c r="E428" s="975"/>
      <c r="F428" s="975"/>
      <c r="G428" s="975"/>
      <c r="H428" s="560">
        <f>'IlumCusto (ORÇ)'!H428</f>
        <v>0</v>
      </c>
      <c r="I428" s="561">
        <f>'IlumCusto (ORÇ)'!I428</f>
        <v>0</v>
      </c>
      <c r="J428" s="553">
        <f>'IlumCusto (ORÇ)'!J428</f>
        <v>0</v>
      </c>
      <c r="K428" s="330">
        <f t="shared" si="49"/>
        <v>0</v>
      </c>
      <c r="L428" s="330">
        <f t="shared" si="50"/>
        <v>0</v>
      </c>
      <c r="M428" s="329"/>
      <c r="N428" s="329"/>
      <c r="O428" s="397"/>
      <c r="P428" s="153">
        <f t="shared" si="51"/>
        <v>421</v>
      </c>
      <c r="Q428" s="976" t="str">
        <f t="shared" si="52"/>
        <v xml:space="preserve"> </v>
      </c>
      <c r="R428" s="976"/>
      <c r="S428" s="976"/>
      <c r="T428" s="976"/>
      <c r="U428" s="977"/>
      <c r="V428" s="155">
        <f t="shared" si="53"/>
        <v>0</v>
      </c>
      <c r="W428" s="331">
        <f t="shared" si="54"/>
        <v>0</v>
      </c>
      <c r="X428" s="332">
        <f>IF(AND(K428&gt;0,'Custo Contábil'!$D$7&gt;0),ROUND(K428*('Custo Contábil'!$D$19/'Custo Contábil'!$D$7)*W428,2),0)</f>
        <v>0</v>
      </c>
      <c r="Y428" s="407">
        <f t="shared" si="55"/>
        <v>0</v>
      </c>
    </row>
    <row r="429" spans="2:25" ht="15" customHeight="1" outlineLevel="1" x14ac:dyDescent="0.3">
      <c r="B429" s="153">
        <v>422</v>
      </c>
      <c r="C429" s="974" t="str">
        <f>IF(ISBLANK('IlumCusto (ORÇ)'!C429)," ",'IlumCusto (ORÇ)'!C429)</f>
        <v xml:space="preserve"> </v>
      </c>
      <c r="D429" s="975"/>
      <c r="E429" s="975"/>
      <c r="F429" s="975"/>
      <c r="G429" s="975"/>
      <c r="H429" s="560">
        <f>'IlumCusto (ORÇ)'!H429</f>
        <v>0</v>
      </c>
      <c r="I429" s="561">
        <f>'IlumCusto (ORÇ)'!I429</f>
        <v>0</v>
      </c>
      <c r="J429" s="553">
        <f>'IlumCusto (ORÇ)'!J429</f>
        <v>0</v>
      </c>
      <c r="K429" s="330">
        <f t="shared" si="49"/>
        <v>0</v>
      </c>
      <c r="L429" s="330">
        <f t="shared" si="50"/>
        <v>0</v>
      </c>
      <c r="M429" s="329"/>
      <c r="N429" s="329"/>
      <c r="O429" s="397"/>
      <c r="P429" s="153">
        <f t="shared" si="51"/>
        <v>422</v>
      </c>
      <c r="Q429" s="976" t="str">
        <f t="shared" si="52"/>
        <v xml:space="preserve"> </v>
      </c>
      <c r="R429" s="976"/>
      <c r="S429" s="976"/>
      <c r="T429" s="976"/>
      <c r="U429" s="977"/>
      <c r="V429" s="155">
        <f t="shared" si="53"/>
        <v>0</v>
      </c>
      <c r="W429" s="331">
        <f t="shared" si="54"/>
        <v>0</v>
      </c>
      <c r="X429" s="332">
        <f>IF(AND(K429&gt;0,'Custo Contábil'!$D$7&gt;0),ROUND(K429*('Custo Contábil'!$D$19/'Custo Contábil'!$D$7)*W429,2),0)</f>
        <v>0</v>
      </c>
      <c r="Y429" s="407">
        <f t="shared" si="55"/>
        <v>0</v>
      </c>
    </row>
    <row r="430" spans="2:25" ht="15" customHeight="1" outlineLevel="1" x14ac:dyDescent="0.3">
      <c r="B430" s="153">
        <v>423</v>
      </c>
      <c r="C430" s="974" t="str">
        <f>IF(ISBLANK('IlumCusto (ORÇ)'!C430)," ",'IlumCusto (ORÇ)'!C430)</f>
        <v xml:space="preserve"> </v>
      </c>
      <c r="D430" s="975"/>
      <c r="E430" s="975"/>
      <c r="F430" s="975"/>
      <c r="G430" s="975"/>
      <c r="H430" s="560">
        <f>'IlumCusto (ORÇ)'!H430</f>
        <v>0</v>
      </c>
      <c r="I430" s="561">
        <f>'IlumCusto (ORÇ)'!I430</f>
        <v>0</v>
      </c>
      <c r="J430" s="553">
        <f>'IlumCusto (ORÇ)'!J430</f>
        <v>0</v>
      </c>
      <c r="K430" s="330">
        <f t="shared" si="49"/>
        <v>0</v>
      </c>
      <c r="L430" s="330">
        <f t="shared" si="50"/>
        <v>0</v>
      </c>
      <c r="M430" s="329"/>
      <c r="N430" s="329"/>
      <c r="O430" s="397"/>
      <c r="P430" s="153">
        <f t="shared" si="51"/>
        <v>423</v>
      </c>
      <c r="Q430" s="976" t="str">
        <f t="shared" si="52"/>
        <v xml:space="preserve"> </v>
      </c>
      <c r="R430" s="976"/>
      <c r="S430" s="976"/>
      <c r="T430" s="976"/>
      <c r="U430" s="977"/>
      <c r="V430" s="155">
        <f t="shared" si="53"/>
        <v>0</v>
      </c>
      <c r="W430" s="331">
        <f t="shared" si="54"/>
        <v>0</v>
      </c>
      <c r="X430" s="332">
        <f>IF(AND(K430&gt;0,'Custo Contábil'!$D$7&gt;0),ROUND(K430*('Custo Contábil'!$D$19/'Custo Contábil'!$D$7)*W430,2),0)</f>
        <v>0</v>
      </c>
      <c r="Y430" s="407">
        <f t="shared" si="55"/>
        <v>0</v>
      </c>
    </row>
    <row r="431" spans="2:25" ht="15" customHeight="1" outlineLevel="1" x14ac:dyDescent="0.3">
      <c r="B431" s="153">
        <v>424</v>
      </c>
      <c r="C431" s="974" t="str">
        <f>IF(ISBLANK('IlumCusto (ORÇ)'!C431)," ",'IlumCusto (ORÇ)'!C431)</f>
        <v xml:space="preserve"> </v>
      </c>
      <c r="D431" s="975"/>
      <c r="E431" s="975"/>
      <c r="F431" s="975"/>
      <c r="G431" s="975"/>
      <c r="H431" s="560">
        <f>'IlumCusto (ORÇ)'!H431</f>
        <v>0</v>
      </c>
      <c r="I431" s="561">
        <f>'IlumCusto (ORÇ)'!I431</f>
        <v>0</v>
      </c>
      <c r="J431" s="553">
        <f>'IlumCusto (ORÇ)'!J431</f>
        <v>0</v>
      </c>
      <c r="K431" s="330">
        <f t="shared" si="49"/>
        <v>0</v>
      </c>
      <c r="L431" s="330">
        <f t="shared" si="50"/>
        <v>0</v>
      </c>
      <c r="M431" s="329"/>
      <c r="N431" s="329"/>
      <c r="O431" s="397"/>
      <c r="P431" s="153">
        <f t="shared" si="51"/>
        <v>424</v>
      </c>
      <c r="Q431" s="976" t="str">
        <f t="shared" si="52"/>
        <v xml:space="preserve"> </v>
      </c>
      <c r="R431" s="976"/>
      <c r="S431" s="976"/>
      <c r="T431" s="976"/>
      <c r="U431" s="977"/>
      <c r="V431" s="155">
        <f t="shared" si="53"/>
        <v>0</v>
      </c>
      <c r="W431" s="331">
        <f t="shared" si="54"/>
        <v>0</v>
      </c>
      <c r="X431" s="332">
        <f>IF(AND(K431&gt;0,'Custo Contábil'!$D$7&gt;0),ROUND(K431*('Custo Contábil'!$D$19/'Custo Contábil'!$D$7)*W431,2),0)</f>
        <v>0</v>
      </c>
      <c r="Y431" s="407">
        <f t="shared" si="55"/>
        <v>0</v>
      </c>
    </row>
    <row r="432" spans="2:25" ht="15" customHeight="1" outlineLevel="1" x14ac:dyDescent="0.3">
      <c r="B432" s="153">
        <v>425</v>
      </c>
      <c r="C432" s="974" t="str">
        <f>IF(ISBLANK('IlumCusto (ORÇ)'!C432)," ",'IlumCusto (ORÇ)'!C432)</f>
        <v xml:space="preserve"> </v>
      </c>
      <c r="D432" s="975"/>
      <c r="E432" s="975"/>
      <c r="F432" s="975"/>
      <c r="G432" s="975"/>
      <c r="H432" s="560">
        <f>'IlumCusto (ORÇ)'!H432</f>
        <v>0</v>
      </c>
      <c r="I432" s="561">
        <f>'IlumCusto (ORÇ)'!I432</f>
        <v>0</v>
      </c>
      <c r="J432" s="553">
        <f>'IlumCusto (ORÇ)'!J432</f>
        <v>0</v>
      </c>
      <c r="K432" s="330">
        <f t="shared" si="49"/>
        <v>0</v>
      </c>
      <c r="L432" s="330">
        <f t="shared" si="50"/>
        <v>0</v>
      </c>
      <c r="M432" s="329"/>
      <c r="N432" s="329"/>
      <c r="O432" s="397"/>
      <c r="P432" s="153">
        <f t="shared" si="51"/>
        <v>425</v>
      </c>
      <c r="Q432" s="976" t="str">
        <f t="shared" si="52"/>
        <v xml:space="preserve"> </v>
      </c>
      <c r="R432" s="976"/>
      <c r="S432" s="976"/>
      <c r="T432" s="976"/>
      <c r="U432" s="977"/>
      <c r="V432" s="155">
        <f t="shared" si="53"/>
        <v>0</v>
      </c>
      <c r="W432" s="331">
        <f t="shared" si="54"/>
        <v>0</v>
      </c>
      <c r="X432" s="332">
        <f>IF(AND(K432&gt;0,'Custo Contábil'!$D$7&gt;0),ROUND(K432*('Custo Contábil'!$D$19/'Custo Contábil'!$D$7)*W432,2),0)</f>
        <v>0</v>
      </c>
      <c r="Y432" s="407">
        <f t="shared" si="55"/>
        <v>0</v>
      </c>
    </row>
    <row r="433" spans="2:25" ht="15" customHeight="1" outlineLevel="1" x14ac:dyDescent="0.3">
      <c r="B433" s="153">
        <v>426</v>
      </c>
      <c r="C433" s="974" t="str">
        <f>IF(ISBLANK('IlumCusto (ORÇ)'!C433)," ",'IlumCusto (ORÇ)'!C433)</f>
        <v xml:space="preserve"> </v>
      </c>
      <c r="D433" s="975"/>
      <c r="E433" s="975"/>
      <c r="F433" s="975"/>
      <c r="G433" s="975"/>
      <c r="H433" s="560">
        <f>'IlumCusto (ORÇ)'!H433</f>
        <v>0</v>
      </c>
      <c r="I433" s="561">
        <f>'IlumCusto (ORÇ)'!I433</f>
        <v>0</v>
      </c>
      <c r="J433" s="553">
        <f>'IlumCusto (ORÇ)'!J433</f>
        <v>0</v>
      </c>
      <c r="K433" s="330">
        <f t="shared" si="49"/>
        <v>0</v>
      </c>
      <c r="L433" s="330">
        <f t="shared" si="50"/>
        <v>0</v>
      </c>
      <c r="M433" s="329"/>
      <c r="N433" s="329"/>
      <c r="O433" s="397"/>
      <c r="P433" s="153">
        <f t="shared" si="51"/>
        <v>426</v>
      </c>
      <c r="Q433" s="976" t="str">
        <f t="shared" si="52"/>
        <v xml:space="preserve"> </v>
      </c>
      <c r="R433" s="976"/>
      <c r="S433" s="976"/>
      <c r="T433" s="976"/>
      <c r="U433" s="977"/>
      <c r="V433" s="155">
        <f t="shared" si="53"/>
        <v>0</v>
      </c>
      <c r="W433" s="331">
        <f t="shared" si="54"/>
        <v>0</v>
      </c>
      <c r="X433" s="332">
        <f>IF(AND(K433&gt;0,'Custo Contábil'!$D$7&gt;0),ROUND(K433*('Custo Contábil'!$D$19/'Custo Contábil'!$D$7)*W433,2),0)</f>
        <v>0</v>
      </c>
      <c r="Y433" s="407">
        <f t="shared" si="55"/>
        <v>0</v>
      </c>
    </row>
    <row r="434" spans="2:25" ht="15" customHeight="1" outlineLevel="1" x14ac:dyDescent="0.3">
      <c r="B434" s="153">
        <v>427</v>
      </c>
      <c r="C434" s="974" t="str">
        <f>IF(ISBLANK('IlumCusto (ORÇ)'!C434)," ",'IlumCusto (ORÇ)'!C434)</f>
        <v xml:space="preserve"> </v>
      </c>
      <c r="D434" s="975"/>
      <c r="E434" s="975"/>
      <c r="F434" s="975"/>
      <c r="G434" s="975"/>
      <c r="H434" s="560">
        <f>'IlumCusto (ORÇ)'!H434</f>
        <v>0</v>
      </c>
      <c r="I434" s="561">
        <f>'IlumCusto (ORÇ)'!I434</f>
        <v>0</v>
      </c>
      <c r="J434" s="553">
        <f>'IlumCusto (ORÇ)'!J434</f>
        <v>0</v>
      </c>
      <c r="K434" s="330">
        <f t="shared" si="49"/>
        <v>0</v>
      </c>
      <c r="L434" s="330">
        <f t="shared" si="50"/>
        <v>0</v>
      </c>
      <c r="M434" s="329"/>
      <c r="N434" s="329"/>
      <c r="O434" s="397"/>
      <c r="P434" s="153">
        <f t="shared" si="51"/>
        <v>427</v>
      </c>
      <c r="Q434" s="976" t="str">
        <f t="shared" si="52"/>
        <v xml:space="preserve"> </v>
      </c>
      <c r="R434" s="976"/>
      <c r="S434" s="976"/>
      <c r="T434" s="976"/>
      <c r="U434" s="977"/>
      <c r="V434" s="155">
        <f t="shared" si="53"/>
        <v>0</v>
      </c>
      <c r="W434" s="331">
        <f t="shared" si="54"/>
        <v>0</v>
      </c>
      <c r="X434" s="332">
        <f>IF(AND(K434&gt;0,'Custo Contábil'!$D$7&gt;0),ROUND(K434*('Custo Contábil'!$D$19/'Custo Contábil'!$D$7)*W434,2),0)</f>
        <v>0</v>
      </c>
      <c r="Y434" s="407">
        <f t="shared" si="55"/>
        <v>0</v>
      </c>
    </row>
    <row r="435" spans="2:25" ht="15" customHeight="1" outlineLevel="1" x14ac:dyDescent="0.3">
      <c r="B435" s="153">
        <v>428</v>
      </c>
      <c r="C435" s="974" t="str">
        <f>IF(ISBLANK('IlumCusto (ORÇ)'!C435)," ",'IlumCusto (ORÇ)'!C435)</f>
        <v xml:space="preserve"> </v>
      </c>
      <c r="D435" s="975"/>
      <c r="E435" s="975"/>
      <c r="F435" s="975"/>
      <c r="G435" s="975"/>
      <c r="H435" s="560">
        <f>'IlumCusto (ORÇ)'!H435</f>
        <v>0</v>
      </c>
      <c r="I435" s="561">
        <f>'IlumCusto (ORÇ)'!I435</f>
        <v>0</v>
      </c>
      <c r="J435" s="553">
        <f>'IlumCusto (ORÇ)'!J435</f>
        <v>0</v>
      </c>
      <c r="K435" s="330">
        <f t="shared" si="49"/>
        <v>0</v>
      </c>
      <c r="L435" s="330">
        <f t="shared" si="50"/>
        <v>0</v>
      </c>
      <c r="M435" s="329"/>
      <c r="N435" s="329"/>
      <c r="O435" s="397"/>
      <c r="P435" s="153">
        <f t="shared" si="51"/>
        <v>428</v>
      </c>
      <c r="Q435" s="976" t="str">
        <f t="shared" si="52"/>
        <v xml:space="preserve"> </v>
      </c>
      <c r="R435" s="976"/>
      <c r="S435" s="976"/>
      <c r="T435" s="976"/>
      <c r="U435" s="977"/>
      <c r="V435" s="155">
        <f t="shared" si="53"/>
        <v>0</v>
      </c>
      <c r="W435" s="331">
        <f t="shared" si="54"/>
        <v>0</v>
      </c>
      <c r="X435" s="332">
        <f>IF(AND(K435&gt;0,'Custo Contábil'!$D$7&gt;0),ROUND(K435*('Custo Contábil'!$D$19/'Custo Contábil'!$D$7)*W435,2),0)</f>
        <v>0</v>
      </c>
      <c r="Y435" s="407">
        <f t="shared" si="55"/>
        <v>0</v>
      </c>
    </row>
    <row r="436" spans="2:25" ht="15" customHeight="1" outlineLevel="1" x14ac:dyDescent="0.3">
      <c r="B436" s="153">
        <v>429</v>
      </c>
      <c r="C436" s="974" t="str">
        <f>IF(ISBLANK('IlumCusto (ORÇ)'!C436)," ",'IlumCusto (ORÇ)'!C436)</f>
        <v xml:space="preserve"> </v>
      </c>
      <c r="D436" s="975"/>
      <c r="E436" s="975"/>
      <c r="F436" s="975"/>
      <c r="G436" s="975"/>
      <c r="H436" s="560">
        <f>'IlumCusto (ORÇ)'!H436</f>
        <v>0</v>
      </c>
      <c r="I436" s="561">
        <f>'IlumCusto (ORÇ)'!I436</f>
        <v>0</v>
      </c>
      <c r="J436" s="553">
        <f>'IlumCusto (ORÇ)'!J436</f>
        <v>0</v>
      </c>
      <c r="K436" s="330">
        <f t="shared" si="49"/>
        <v>0</v>
      </c>
      <c r="L436" s="330">
        <f t="shared" si="50"/>
        <v>0</v>
      </c>
      <c r="M436" s="329"/>
      <c r="N436" s="329"/>
      <c r="O436" s="397"/>
      <c r="P436" s="153">
        <f t="shared" si="51"/>
        <v>429</v>
      </c>
      <c r="Q436" s="976" t="str">
        <f t="shared" si="52"/>
        <v xml:space="preserve"> </v>
      </c>
      <c r="R436" s="976"/>
      <c r="S436" s="976"/>
      <c r="T436" s="976"/>
      <c r="U436" s="977"/>
      <c r="V436" s="155">
        <f t="shared" si="53"/>
        <v>0</v>
      </c>
      <c r="W436" s="331">
        <f t="shared" si="54"/>
        <v>0</v>
      </c>
      <c r="X436" s="332">
        <f>IF(AND(K436&gt;0,'Custo Contábil'!$D$7&gt;0),ROUND(K436*('Custo Contábil'!$D$19/'Custo Contábil'!$D$7)*W436,2),0)</f>
        <v>0</v>
      </c>
      <c r="Y436" s="407">
        <f t="shared" si="55"/>
        <v>0</v>
      </c>
    </row>
    <row r="437" spans="2:25" ht="15" customHeight="1" outlineLevel="1" x14ac:dyDescent="0.3">
      <c r="B437" s="153">
        <v>430</v>
      </c>
      <c r="C437" s="974" t="str">
        <f>IF(ISBLANK('IlumCusto (ORÇ)'!C437)," ",'IlumCusto (ORÇ)'!C437)</f>
        <v xml:space="preserve"> </v>
      </c>
      <c r="D437" s="975"/>
      <c r="E437" s="975"/>
      <c r="F437" s="975"/>
      <c r="G437" s="975"/>
      <c r="H437" s="560">
        <f>'IlumCusto (ORÇ)'!H437</f>
        <v>0</v>
      </c>
      <c r="I437" s="561">
        <f>'IlumCusto (ORÇ)'!I437</f>
        <v>0</v>
      </c>
      <c r="J437" s="553">
        <f>'IlumCusto (ORÇ)'!J437</f>
        <v>0</v>
      </c>
      <c r="K437" s="330">
        <f t="shared" si="49"/>
        <v>0</v>
      </c>
      <c r="L437" s="330">
        <f t="shared" si="50"/>
        <v>0</v>
      </c>
      <c r="M437" s="329"/>
      <c r="N437" s="329"/>
      <c r="O437" s="397"/>
      <c r="P437" s="153">
        <f t="shared" si="51"/>
        <v>430</v>
      </c>
      <c r="Q437" s="976" t="str">
        <f t="shared" si="52"/>
        <v xml:space="preserve"> </v>
      </c>
      <c r="R437" s="976"/>
      <c r="S437" s="976"/>
      <c r="T437" s="976"/>
      <c r="U437" s="977"/>
      <c r="V437" s="155">
        <f t="shared" si="53"/>
        <v>0</v>
      </c>
      <c r="W437" s="331">
        <f t="shared" si="54"/>
        <v>0</v>
      </c>
      <c r="X437" s="332">
        <f>IF(AND(K437&gt;0,'Custo Contábil'!$D$7&gt;0),ROUND(K437*('Custo Contábil'!$D$19/'Custo Contábil'!$D$7)*W437,2),0)</f>
        <v>0</v>
      </c>
      <c r="Y437" s="407">
        <f t="shared" si="55"/>
        <v>0</v>
      </c>
    </row>
    <row r="438" spans="2:25" ht="15" customHeight="1" outlineLevel="1" x14ac:dyDescent="0.3">
      <c r="B438" s="153">
        <v>431</v>
      </c>
      <c r="C438" s="974" t="str">
        <f>IF(ISBLANK('IlumCusto (ORÇ)'!C438)," ",'IlumCusto (ORÇ)'!C438)</f>
        <v xml:space="preserve"> </v>
      </c>
      <c r="D438" s="975"/>
      <c r="E438" s="975"/>
      <c r="F438" s="975"/>
      <c r="G438" s="975"/>
      <c r="H438" s="560">
        <f>'IlumCusto (ORÇ)'!H438</f>
        <v>0</v>
      </c>
      <c r="I438" s="561">
        <f>'IlumCusto (ORÇ)'!I438</f>
        <v>0</v>
      </c>
      <c r="J438" s="553">
        <f>'IlumCusto (ORÇ)'!J438</f>
        <v>0</v>
      </c>
      <c r="K438" s="330">
        <f t="shared" si="49"/>
        <v>0</v>
      </c>
      <c r="L438" s="330">
        <f t="shared" si="50"/>
        <v>0</v>
      </c>
      <c r="M438" s="329"/>
      <c r="N438" s="329"/>
      <c r="O438" s="397"/>
      <c r="P438" s="153">
        <f t="shared" si="51"/>
        <v>431</v>
      </c>
      <c r="Q438" s="976" t="str">
        <f t="shared" si="52"/>
        <v xml:space="preserve"> </v>
      </c>
      <c r="R438" s="976"/>
      <c r="S438" s="976"/>
      <c r="T438" s="976"/>
      <c r="U438" s="977"/>
      <c r="V438" s="155">
        <f t="shared" si="53"/>
        <v>0</v>
      </c>
      <c r="W438" s="331">
        <f t="shared" si="54"/>
        <v>0</v>
      </c>
      <c r="X438" s="332">
        <f>IF(AND(K438&gt;0,'Custo Contábil'!$D$7&gt;0),ROUND(K438*('Custo Contábil'!$D$19/'Custo Contábil'!$D$7)*W438,2),0)</f>
        <v>0</v>
      </c>
      <c r="Y438" s="407">
        <f t="shared" si="55"/>
        <v>0</v>
      </c>
    </row>
    <row r="439" spans="2:25" ht="15" customHeight="1" outlineLevel="1" x14ac:dyDescent="0.3">
      <c r="B439" s="153">
        <v>432</v>
      </c>
      <c r="C439" s="974" t="str">
        <f>IF(ISBLANK('IlumCusto (ORÇ)'!C439)," ",'IlumCusto (ORÇ)'!C439)</f>
        <v xml:space="preserve"> </v>
      </c>
      <c r="D439" s="975"/>
      <c r="E439" s="975"/>
      <c r="F439" s="975"/>
      <c r="G439" s="975"/>
      <c r="H439" s="560">
        <f>'IlumCusto (ORÇ)'!H439</f>
        <v>0</v>
      </c>
      <c r="I439" s="561">
        <f>'IlumCusto (ORÇ)'!I439</f>
        <v>0</v>
      </c>
      <c r="J439" s="553">
        <f>'IlumCusto (ORÇ)'!J439</f>
        <v>0</v>
      </c>
      <c r="K439" s="330">
        <f t="shared" si="49"/>
        <v>0</v>
      </c>
      <c r="L439" s="330">
        <f t="shared" si="50"/>
        <v>0</v>
      </c>
      <c r="M439" s="329"/>
      <c r="N439" s="329"/>
      <c r="O439" s="397"/>
      <c r="P439" s="153">
        <f t="shared" si="51"/>
        <v>432</v>
      </c>
      <c r="Q439" s="976" t="str">
        <f t="shared" si="52"/>
        <v xml:space="preserve"> </v>
      </c>
      <c r="R439" s="976"/>
      <c r="S439" s="976"/>
      <c r="T439" s="976"/>
      <c r="U439" s="977"/>
      <c r="V439" s="155">
        <f t="shared" si="53"/>
        <v>0</v>
      </c>
      <c r="W439" s="331">
        <f t="shared" si="54"/>
        <v>0</v>
      </c>
      <c r="X439" s="332">
        <f>IF(AND(K439&gt;0,'Custo Contábil'!$D$7&gt;0),ROUND(K439*('Custo Contábil'!$D$19/'Custo Contábil'!$D$7)*W439,2),0)</f>
        <v>0</v>
      </c>
      <c r="Y439" s="407">
        <f t="shared" si="55"/>
        <v>0</v>
      </c>
    </row>
    <row r="440" spans="2:25" ht="15" customHeight="1" outlineLevel="1" x14ac:dyDescent="0.3">
      <c r="B440" s="153">
        <v>433</v>
      </c>
      <c r="C440" s="974" t="str">
        <f>IF(ISBLANK('IlumCusto (ORÇ)'!C440)," ",'IlumCusto (ORÇ)'!C440)</f>
        <v xml:space="preserve"> </v>
      </c>
      <c r="D440" s="975"/>
      <c r="E440" s="975"/>
      <c r="F440" s="975"/>
      <c r="G440" s="975"/>
      <c r="H440" s="560">
        <f>'IlumCusto (ORÇ)'!H440</f>
        <v>0</v>
      </c>
      <c r="I440" s="561">
        <f>'IlumCusto (ORÇ)'!I440</f>
        <v>0</v>
      </c>
      <c r="J440" s="553">
        <f>'IlumCusto (ORÇ)'!J440</f>
        <v>0</v>
      </c>
      <c r="K440" s="330">
        <f t="shared" si="49"/>
        <v>0</v>
      </c>
      <c r="L440" s="330">
        <f t="shared" si="50"/>
        <v>0</v>
      </c>
      <c r="M440" s="329"/>
      <c r="N440" s="329"/>
      <c r="O440" s="397"/>
      <c r="P440" s="153">
        <f t="shared" si="51"/>
        <v>433</v>
      </c>
      <c r="Q440" s="976" t="str">
        <f t="shared" si="52"/>
        <v xml:space="preserve"> </v>
      </c>
      <c r="R440" s="976"/>
      <c r="S440" s="976"/>
      <c r="T440" s="976"/>
      <c r="U440" s="977"/>
      <c r="V440" s="155">
        <f t="shared" si="53"/>
        <v>0</v>
      </c>
      <c r="W440" s="331">
        <f t="shared" si="54"/>
        <v>0</v>
      </c>
      <c r="X440" s="332">
        <f>IF(AND(K440&gt;0,'Custo Contábil'!$D$7&gt;0),ROUND(K440*('Custo Contábil'!$D$19/'Custo Contábil'!$D$7)*W440,2),0)</f>
        <v>0</v>
      </c>
      <c r="Y440" s="407">
        <f t="shared" si="55"/>
        <v>0</v>
      </c>
    </row>
    <row r="441" spans="2:25" ht="15" customHeight="1" outlineLevel="1" x14ac:dyDescent="0.3">
      <c r="B441" s="153">
        <v>434</v>
      </c>
      <c r="C441" s="974" t="str">
        <f>IF(ISBLANK('IlumCusto (ORÇ)'!C441)," ",'IlumCusto (ORÇ)'!C441)</f>
        <v xml:space="preserve"> </v>
      </c>
      <c r="D441" s="975"/>
      <c r="E441" s="975"/>
      <c r="F441" s="975"/>
      <c r="G441" s="975"/>
      <c r="H441" s="560">
        <f>'IlumCusto (ORÇ)'!H441</f>
        <v>0</v>
      </c>
      <c r="I441" s="561">
        <f>'IlumCusto (ORÇ)'!I441</f>
        <v>0</v>
      </c>
      <c r="J441" s="553">
        <f>'IlumCusto (ORÇ)'!J441</f>
        <v>0</v>
      </c>
      <c r="K441" s="330">
        <f t="shared" si="49"/>
        <v>0</v>
      </c>
      <c r="L441" s="330">
        <f t="shared" si="50"/>
        <v>0</v>
      </c>
      <c r="M441" s="329"/>
      <c r="N441" s="329"/>
      <c r="O441" s="397"/>
      <c r="P441" s="153">
        <f t="shared" si="51"/>
        <v>434</v>
      </c>
      <c r="Q441" s="976" t="str">
        <f t="shared" si="52"/>
        <v xml:space="preserve"> </v>
      </c>
      <c r="R441" s="976"/>
      <c r="S441" s="976"/>
      <c r="T441" s="976"/>
      <c r="U441" s="977"/>
      <c r="V441" s="155">
        <f t="shared" si="53"/>
        <v>0</v>
      </c>
      <c r="W441" s="331">
        <f t="shared" si="54"/>
        <v>0</v>
      </c>
      <c r="X441" s="332">
        <f>IF(AND(K441&gt;0,'Custo Contábil'!$D$7&gt;0),ROUND(K441*('Custo Contábil'!$D$19/'Custo Contábil'!$D$7)*W441,2),0)</f>
        <v>0</v>
      </c>
      <c r="Y441" s="407">
        <f t="shared" si="55"/>
        <v>0</v>
      </c>
    </row>
    <row r="442" spans="2:25" ht="15" customHeight="1" outlineLevel="1" x14ac:dyDescent="0.3">
      <c r="B442" s="153">
        <v>435</v>
      </c>
      <c r="C442" s="974" t="str">
        <f>IF(ISBLANK('IlumCusto (ORÇ)'!C442)," ",'IlumCusto (ORÇ)'!C442)</f>
        <v xml:space="preserve"> </v>
      </c>
      <c r="D442" s="975"/>
      <c r="E442" s="975"/>
      <c r="F442" s="975"/>
      <c r="G442" s="975"/>
      <c r="H442" s="560">
        <f>'IlumCusto (ORÇ)'!H442</f>
        <v>0</v>
      </c>
      <c r="I442" s="561">
        <f>'IlumCusto (ORÇ)'!I442</f>
        <v>0</v>
      </c>
      <c r="J442" s="553">
        <f>'IlumCusto (ORÇ)'!J442</f>
        <v>0</v>
      </c>
      <c r="K442" s="330">
        <f t="shared" si="49"/>
        <v>0</v>
      </c>
      <c r="L442" s="330">
        <f t="shared" si="50"/>
        <v>0</v>
      </c>
      <c r="M442" s="329"/>
      <c r="N442" s="329"/>
      <c r="O442" s="397"/>
      <c r="P442" s="153">
        <f t="shared" si="51"/>
        <v>435</v>
      </c>
      <c r="Q442" s="976" t="str">
        <f t="shared" si="52"/>
        <v xml:space="preserve"> </v>
      </c>
      <c r="R442" s="976"/>
      <c r="S442" s="976"/>
      <c r="T442" s="976"/>
      <c r="U442" s="977"/>
      <c r="V442" s="155">
        <f t="shared" si="53"/>
        <v>0</v>
      </c>
      <c r="W442" s="331">
        <f t="shared" si="54"/>
        <v>0</v>
      </c>
      <c r="X442" s="332">
        <f>IF(AND(K442&gt;0,'Custo Contábil'!$D$7&gt;0),ROUND(K442*('Custo Contábil'!$D$19/'Custo Contábil'!$D$7)*W442,2),0)</f>
        <v>0</v>
      </c>
      <c r="Y442" s="407">
        <f t="shared" si="55"/>
        <v>0</v>
      </c>
    </row>
    <row r="443" spans="2:25" ht="15" customHeight="1" outlineLevel="1" x14ac:dyDescent="0.3">
      <c r="B443" s="153">
        <v>436</v>
      </c>
      <c r="C443" s="974" t="str">
        <f>IF(ISBLANK('IlumCusto (ORÇ)'!C443)," ",'IlumCusto (ORÇ)'!C443)</f>
        <v xml:space="preserve"> </v>
      </c>
      <c r="D443" s="975"/>
      <c r="E443" s="975"/>
      <c r="F443" s="975"/>
      <c r="G443" s="975"/>
      <c r="H443" s="560">
        <f>'IlumCusto (ORÇ)'!H443</f>
        <v>0</v>
      </c>
      <c r="I443" s="561">
        <f>'IlumCusto (ORÇ)'!I443</f>
        <v>0</v>
      </c>
      <c r="J443" s="553">
        <f>'IlumCusto (ORÇ)'!J443</f>
        <v>0</v>
      </c>
      <c r="K443" s="330">
        <f t="shared" si="49"/>
        <v>0</v>
      </c>
      <c r="L443" s="330">
        <f t="shared" si="50"/>
        <v>0</v>
      </c>
      <c r="M443" s="329"/>
      <c r="N443" s="329"/>
      <c r="O443" s="397"/>
      <c r="P443" s="153">
        <f t="shared" si="51"/>
        <v>436</v>
      </c>
      <c r="Q443" s="976" t="str">
        <f t="shared" si="52"/>
        <v xml:space="preserve"> </v>
      </c>
      <c r="R443" s="976"/>
      <c r="S443" s="976"/>
      <c r="T443" s="976"/>
      <c r="U443" s="977"/>
      <c r="V443" s="155">
        <f t="shared" si="53"/>
        <v>0</v>
      </c>
      <c r="W443" s="331">
        <f t="shared" si="54"/>
        <v>0</v>
      </c>
      <c r="X443" s="332">
        <f>IF(AND(K443&gt;0,'Custo Contábil'!$D$7&gt;0),ROUND(K443*('Custo Contábil'!$D$19/'Custo Contábil'!$D$7)*W443,2),0)</f>
        <v>0</v>
      </c>
      <c r="Y443" s="407">
        <f t="shared" si="55"/>
        <v>0</v>
      </c>
    </row>
    <row r="444" spans="2:25" ht="15" customHeight="1" outlineLevel="1" x14ac:dyDescent="0.3">
      <c r="B444" s="153">
        <v>437</v>
      </c>
      <c r="C444" s="974" t="str">
        <f>IF(ISBLANK('IlumCusto (ORÇ)'!C444)," ",'IlumCusto (ORÇ)'!C444)</f>
        <v xml:space="preserve"> </v>
      </c>
      <c r="D444" s="975"/>
      <c r="E444" s="975"/>
      <c r="F444" s="975"/>
      <c r="G444" s="975"/>
      <c r="H444" s="560">
        <f>'IlumCusto (ORÇ)'!H444</f>
        <v>0</v>
      </c>
      <c r="I444" s="561">
        <f>'IlumCusto (ORÇ)'!I444</f>
        <v>0</v>
      </c>
      <c r="J444" s="553">
        <f>'IlumCusto (ORÇ)'!J444</f>
        <v>0</v>
      </c>
      <c r="K444" s="330">
        <f t="shared" si="49"/>
        <v>0</v>
      </c>
      <c r="L444" s="330">
        <f t="shared" si="50"/>
        <v>0</v>
      </c>
      <c r="M444" s="329"/>
      <c r="N444" s="329"/>
      <c r="O444" s="397"/>
      <c r="P444" s="153">
        <f t="shared" si="51"/>
        <v>437</v>
      </c>
      <c r="Q444" s="976" t="str">
        <f t="shared" si="52"/>
        <v xml:space="preserve"> </v>
      </c>
      <c r="R444" s="976"/>
      <c r="S444" s="976"/>
      <c r="T444" s="976"/>
      <c r="U444" s="977"/>
      <c r="V444" s="155">
        <f t="shared" si="53"/>
        <v>0</v>
      </c>
      <c r="W444" s="331">
        <f t="shared" si="54"/>
        <v>0</v>
      </c>
      <c r="X444" s="332">
        <f>IF(AND(K444&gt;0,'Custo Contábil'!$D$7&gt;0),ROUND(K444*('Custo Contábil'!$D$19/'Custo Contábil'!$D$7)*W444,2),0)</f>
        <v>0</v>
      </c>
      <c r="Y444" s="407">
        <f t="shared" si="55"/>
        <v>0</v>
      </c>
    </row>
    <row r="445" spans="2:25" ht="15" customHeight="1" outlineLevel="1" x14ac:dyDescent="0.3">
      <c r="B445" s="153">
        <v>438</v>
      </c>
      <c r="C445" s="974" t="str">
        <f>IF(ISBLANK('IlumCusto (ORÇ)'!C445)," ",'IlumCusto (ORÇ)'!C445)</f>
        <v xml:space="preserve"> </v>
      </c>
      <c r="D445" s="975"/>
      <c r="E445" s="975"/>
      <c r="F445" s="975"/>
      <c r="G445" s="975"/>
      <c r="H445" s="560">
        <f>'IlumCusto (ORÇ)'!H445</f>
        <v>0</v>
      </c>
      <c r="I445" s="561">
        <f>'IlumCusto (ORÇ)'!I445</f>
        <v>0</v>
      </c>
      <c r="J445" s="553">
        <f>'IlumCusto (ORÇ)'!J445</f>
        <v>0</v>
      </c>
      <c r="K445" s="330">
        <f t="shared" si="49"/>
        <v>0</v>
      </c>
      <c r="L445" s="330">
        <f t="shared" si="50"/>
        <v>0</v>
      </c>
      <c r="M445" s="329"/>
      <c r="N445" s="329"/>
      <c r="O445" s="397"/>
      <c r="P445" s="153">
        <f t="shared" si="51"/>
        <v>438</v>
      </c>
      <c r="Q445" s="976" t="str">
        <f t="shared" si="52"/>
        <v xml:space="preserve"> </v>
      </c>
      <c r="R445" s="976"/>
      <c r="S445" s="976"/>
      <c r="T445" s="976"/>
      <c r="U445" s="977"/>
      <c r="V445" s="155">
        <f t="shared" si="53"/>
        <v>0</v>
      </c>
      <c r="W445" s="331">
        <f t="shared" si="54"/>
        <v>0</v>
      </c>
      <c r="X445" s="332">
        <f>IF(AND(K445&gt;0,'Custo Contábil'!$D$7&gt;0),ROUND(K445*('Custo Contábil'!$D$19/'Custo Contábil'!$D$7)*W445,2),0)</f>
        <v>0</v>
      </c>
      <c r="Y445" s="407">
        <f t="shared" si="55"/>
        <v>0</v>
      </c>
    </row>
    <row r="446" spans="2:25" ht="15" customHeight="1" outlineLevel="1" x14ac:dyDescent="0.3">
      <c r="B446" s="153">
        <v>439</v>
      </c>
      <c r="C446" s="974" t="str">
        <f>IF(ISBLANK('IlumCusto (ORÇ)'!C446)," ",'IlumCusto (ORÇ)'!C446)</f>
        <v xml:space="preserve"> </v>
      </c>
      <c r="D446" s="975"/>
      <c r="E446" s="975"/>
      <c r="F446" s="975"/>
      <c r="G446" s="975"/>
      <c r="H446" s="560">
        <f>'IlumCusto (ORÇ)'!H446</f>
        <v>0</v>
      </c>
      <c r="I446" s="561">
        <f>'IlumCusto (ORÇ)'!I446</f>
        <v>0</v>
      </c>
      <c r="J446" s="553">
        <f>'IlumCusto (ORÇ)'!J446</f>
        <v>0</v>
      </c>
      <c r="K446" s="330">
        <f t="shared" si="49"/>
        <v>0</v>
      </c>
      <c r="L446" s="330">
        <f t="shared" si="50"/>
        <v>0</v>
      </c>
      <c r="M446" s="329"/>
      <c r="N446" s="329"/>
      <c r="O446" s="397"/>
      <c r="P446" s="153">
        <f t="shared" si="51"/>
        <v>439</v>
      </c>
      <c r="Q446" s="976" t="str">
        <f t="shared" si="52"/>
        <v xml:space="preserve"> </v>
      </c>
      <c r="R446" s="976"/>
      <c r="S446" s="976"/>
      <c r="T446" s="976"/>
      <c r="U446" s="977"/>
      <c r="V446" s="155">
        <f t="shared" si="53"/>
        <v>0</v>
      </c>
      <c r="W446" s="331">
        <f t="shared" si="54"/>
        <v>0</v>
      </c>
      <c r="X446" s="332">
        <f>IF(AND(K446&gt;0,'Custo Contábil'!$D$7&gt;0),ROUND(K446*('Custo Contábil'!$D$19/'Custo Contábil'!$D$7)*W446,2),0)</f>
        <v>0</v>
      </c>
      <c r="Y446" s="407">
        <f t="shared" si="55"/>
        <v>0</v>
      </c>
    </row>
    <row r="447" spans="2:25" ht="15" customHeight="1" outlineLevel="1" x14ac:dyDescent="0.3">
      <c r="B447" s="153">
        <v>440</v>
      </c>
      <c r="C447" s="974" t="str">
        <f>IF(ISBLANK('IlumCusto (ORÇ)'!C447)," ",'IlumCusto (ORÇ)'!C447)</f>
        <v xml:space="preserve"> </v>
      </c>
      <c r="D447" s="975"/>
      <c r="E447" s="975"/>
      <c r="F447" s="975"/>
      <c r="G447" s="975"/>
      <c r="H447" s="560">
        <f>'IlumCusto (ORÇ)'!H447</f>
        <v>0</v>
      </c>
      <c r="I447" s="561">
        <f>'IlumCusto (ORÇ)'!I447</f>
        <v>0</v>
      </c>
      <c r="J447" s="553">
        <f>'IlumCusto (ORÇ)'!J447</f>
        <v>0</v>
      </c>
      <c r="K447" s="330">
        <f t="shared" si="49"/>
        <v>0</v>
      </c>
      <c r="L447" s="330">
        <f t="shared" si="50"/>
        <v>0</v>
      </c>
      <c r="M447" s="329"/>
      <c r="N447" s="329"/>
      <c r="O447" s="397"/>
      <c r="P447" s="153">
        <f t="shared" si="51"/>
        <v>440</v>
      </c>
      <c r="Q447" s="976" t="str">
        <f t="shared" si="52"/>
        <v xml:space="preserve"> </v>
      </c>
      <c r="R447" s="976"/>
      <c r="S447" s="976"/>
      <c r="T447" s="976"/>
      <c r="U447" s="977"/>
      <c r="V447" s="155">
        <f t="shared" si="53"/>
        <v>0</v>
      </c>
      <c r="W447" s="331">
        <f t="shared" si="54"/>
        <v>0</v>
      </c>
      <c r="X447" s="332">
        <f>IF(AND(K447&gt;0,'Custo Contábil'!$D$7&gt;0),ROUND(K447*('Custo Contábil'!$D$19/'Custo Contábil'!$D$7)*W447,2),0)</f>
        <v>0</v>
      </c>
      <c r="Y447" s="407">
        <f t="shared" si="55"/>
        <v>0</v>
      </c>
    </row>
    <row r="448" spans="2:25" ht="15" customHeight="1" outlineLevel="1" x14ac:dyDescent="0.3">
      <c r="B448" s="153">
        <v>441</v>
      </c>
      <c r="C448" s="974" t="str">
        <f>IF(ISBLANK('IlumCusto (ORÇ)'!C448)," ",'IlumCusto (ORÇ)'!C448)</f>
        <v xml:space="preserve"> </v>
      </c>
      <c r="D448" s="975"/>
      <c r="E448" s="975"/>
      <c r="F448" s="975"/>
      <c r="G448" s="975"/>
      <c r="H448" s="560">
        <f>'IlumCusto (ORÇ)'!H448</f>
        <v>0</v>
      </c>
      <c r="I448" s="561">
        <f>'IlumCusto (ORÇ)'!I448</f>
        <v>0</v>
      </c>
      <c r="J448" s="553">
        <f>'IlumCusto (ORÇ)'!J448</f>
        <v>0</v>
      </c>
      <c r="K448" s="330">
        <f t="shared" si="49"/>
        <v>0</v>
      </c>
      <c r="L448" s="330">
        <f t="shared" si="50"/>
        <v>0</v>
      </c>
      <c r="M448" s="329"/>
      <c r="N448" s="329"/>
      <c r="O448" s="397"/>
      <c r="P448" s="153">
        <f t="shared" si="51"/>
        <v>441</v>
      </c>
      <c r="Q448" s="976" t="str">
        <f t="shared" si="52"/>
        <v xml:space="preserve"> </v>
      </c>
      <c r="R448" s="976"/>
      <c r="S448" s="976"/>
      <c r="T448" s="976"/>
      <c r="U448" s="977"/>
      <c r="V448" s="155">
        <f t="shared" si="53"/>
        <v>0</v>
      </c>
      <c r="W448" s="331">
        <f t="shared" si="54"/>
        <v>0</v>
      </c>
      <c r="X448" s="332">
        <f>IF(AND(K448&gt;0,'Custo Contábil'!$D$7&gt;0),ROUND(K448*('Custo Contábil'!$D$19/'Custo Contábil'!$D$7)*W448,2),0)</f>
        <v>0</v>
      </c>
      <c r="Y448" s="407">
        <f t="shared" si="55"/>
        <v>0</v>
      </c>
    </row>
    <row r="449" spans="2:25" ht="15" customHeight="1" outlineLevel="1" x14ac:dyDescent="0.3">
      <c r="B449" s="153">
        <v>442</v>
      </c>
      <c r="C449" s="974" t="str">
        <f>IF(ISBLANK('IlumCusto (ORÇ)'!C449)," ",'IlumCusto (ORÇ)'!C449)</f>
        <v xml:space="preserve"> </v>
      </c>
      <c r="D449" s="975"/>
      <c r="E449" s="975"/>
      <c r="F449" s="975"/>
      <c r="G449" s="975"/>
      <c r="H449" s="560">
        <f>'IlumCusto (ORÇ)'!H449</f>
        <v>0</v>
      </c>
      <c r="I449" s="561">
        <f>'IlumCusto (ORÇ)'!I449</f>
        <v>0</v>
      </c>
      <c r="J449" s="553">
        <f>'IlumCusto (ORÇ)'!J449</f>
        <v>0</v>
      </c>
      <c r="K449" s="330">
        <f t="shared" si="49"/>
        <v>0</v>
      </c>
      <c r="L449" s="330">
        <f t="shared" si="50"/>
        <v>0</v>
      </c>
      <c r="M449" s="329"/>
      <c r="N449" s="329"/>
      <c r="O449" s="397"/>
      <c r="P449" s="153">
        <f t="shared" si="51"/>
        <v>442</v>
      </c>
      <c r="Q449" s="976" t="str">
        <f t="shared" si="52"/>
        <v xml:space="preserve"> </v>
      </c>
      <c r="R449" s="976"/>
      <c r="S449" s="976"/>
      <c r="T449" s="976"/>
      <c r="U449" s="977"/>
      <c r="V449" s="155">
        <f t="shared" si="53"/>
        <v>0</v>
      </c>
      <c r="W449" s="331">
        <f t="shared" si="54"/>
        <v>0</v>
      </c>
      <c r="X449" s="332">
        <f>IF(AND(K449&gt;0,'Custo Contábil'!$D$7&gt;0),ROUND(K449*('Custo Contábil'!$D$19/'Custo Contábil'!$D$7)*W449,2),0)</f>
        <v>0</v>
      </c>
      <c r="Y449" s="407">
        <f t="shared" si="55"/>
        <v>0</v>
      </c>
    </row>
    <row r="450" spans="2:25" ht="15" customHeight="1" outlineLevel="1" x14ac:dyDescent="0.3">
      <c r="B450" s="153">
        <v>443</v>
      </c>
      <c r="C450" s="974" t="str">
        <f>IF(ISBLANK('IlumCusto (ORÇ)'!C450)," ",'IlumCusto (ORÇ)'!C450)</f>
        <v xml:space="preserve"> </v>
      </c>
      <c r="D450" s="975"/>
      <c r="E450" s="975"/>
      <c r="F450" s="975"/>
      <c r="G450" s="975"/>
      <c r="H450" s="560">
        <f>'IlumCusto (ORÇ)'!H450</f>
        <v>0</v>
      </c>
      <c r="I450" s="561">
        <f>'IlumCusto (ORÇ)'!I450</f>
        <v>0</v>
      </c>
      <c r="J450" s="553">
        <f>'IlumCusto (ORÇ)'!J450</f>
        <v>0</v>
      </c>
      <c r="K450" s="330">
        <f t="shared" si="49"/>
        <v>0</v>
      </c>
      <c r="L450" s="330">
        <f t="shared" si="50"/>
        <v>0</v>
      </c>
      <c r="M450" s="329"/>
      <c r="N450" s="329"/>
      <c r="O450" s="397"/>
      <c r="P450" s="153">
        <f t="shared" si="51"/>
        <v>443</v>
      </c>
      <c r="Q450" s="976" t="str">
        <f t="shared" si="52"/>
        <v xml:space="preserve"> </v>
      </c>
      <c r="R450" s="976"/>
      <c r="S450" s="976"/>
      <c r="T450" s="976"/>
      <c r="U450" s="977"/>
      <c r="V450" s="155">
        <f t="shared" si="53"/>
        <v>0</v>
      </c>
      <c r="W450" s="331">
        <f t="shared" si="54"/>
        <v>0</v>
      </c>
      <c r="X450" s="332">
        <f>IF(AND(K450&gt;0,'Custo Contábil'!$D$7&gt;0),ROUND(K450*('Custo Contábil'!$D$19/'Custo Contábil'!$D$7)*W450,2),0)</f>
        <v>0</v>
      </c>
      <c r="Y450" s="407">
        <f t="shared" si="55"/>
        <v>0</v>
      </c>
    </row>
    <row r="451" spans="2:25" ht="15" customHeight="1" outlineLevel="1" x14ac:dyDescent="0.3">
      <c r="B451" s="153">
        <v>444</v>
      </c>
      <c r="C451" s="974" t="str">
        <f>IF(ISBLANK('IlumCusto (ORÇ)'!C451)," ",'IlumCusto (ORÇ)'!C451)</f>
        <v xml:space="preserve"> </v>
      </c>
      <c r="D451" s="975"/>
      <c r="E451" s="975"/>
      <c r="F451" s="975"/>
      <c r="G451" s="975"/>
      <c r="H451" s="560">
        <f>'IlumCusto (ORÇ)'!H451</f>
        <v>0</v>
      </c>
      <c r="I451" s="561">
        <f>'IlumCusto (ORÇ)'!I451</f>
        <v>0</v>
      </c>
      <c r="J451" s="553">
        <f>'IlumCusto (ORÇ)'!J451</f>
        <v>0</v>
      </c>
      <c r="K451" s="330">
        <f t="shared" si="49"/>
        <v>0</v>
      </c>
      <c r="L451" s="330">
        <f t="shared" si="50"/>
        <v>0</v>
      </c>
      <c r="M451" s="329"/>
      <c r="N451" s="329"/>
      <c r="O451" s="397"/>
      <c r="P451" s="153">
        <f t="shared" si="51"/>
        <v>444</v>
      </c>
      <c r="Q451" s="976" t="str">
        <f t="shared" si="52"/>
        <v xml:space="preserve"> </v>
      </c>
      <c r="R451" s="976"/>
      <c r="S451" s="976"/>
      <c r="T451" s="976"/>
      <c r="U451" s="977"/>
      <c r="V451" s="155">
        <f t="shared" si="53"/>
        <v>0</v>
      </c>
      <c r="W451" s="331">
        <f t="shared" si="54"/>
        <v>0</v>
      </c>
      <c r="X451" s="332">
        <f>IF(AND(K451&gt;0,'Custo Contábil'!$D$7&gt;0),ROUND(K451*('Custo Contábil'!$D$19/'Custo Contábil'!$D$7)*W451,2),0)</f>
        <v>0</v>
      </c>
      <c r="Y451" s="407">
        <f t="shared" si="55"/>
        <v>0</v>
      </c>
    </row>
    <row r="452" spans="2:25" ht="15" customHeight="1" outlineLevel="1" x14ac:dyDescent="0.3">
      <c r="B452" s="153">
        <v>445</v>
      </c>
      <c r="C452" s="974" t="str">
        <f>IF(ISBLANK('IlumCusto (ORÇ)'!C452)," ",'IlumCusto (ORÇ)'!C452)</f>
        <v xml:space="preserve"> </v>
      </c>
      <c r="D452" s="975"/>
      <c r="E452" s="975"/>
      <c r="F452" s="975"/>
      <c r="G452" s="975"/>
      <c r="H452" s="560">
        <f>'IlumCusto (ORÇ)'!H452</f>
        <v>0</v>
      </c>
      <c r="I452" s="561">
        <f>'IlumCusto (ORÇ)'!I452</f>
        <v>0</v>
      </c>
      <c r="J452" s="553">
        <f>'IlumCusto (ORÇ)'!J452</f>
        <v>0</v>
      </c>
      <c r="K452" s="330">
        <f t="shared" si="49"/>
        <v>0</v>
      </c>
      <c r="L452" s="330">
        <f t="shared" si="50"/>
        <v>0</v>
      </c>
      <c r="M452" s="329"/>
      <c r="N452" s="329"/>
      <c r="O452" s="397"/>
      <c r="P452" s="153">
        <f t="shared" si="51"/>
        <v>445</v>
      </c>
      <c r="Q452" s="976" t="str">
        <f t="shared" si="52"/>
        <v xml:space="preserve"> </v>
      </c>
      <c r="R452" s="976"/>
      <c r="S452" s="976"/>
      <c r="T452" s="976"/>
      <c r="U452" s="977"/>
      <c r="V452" s="155">
        <f t="shared" si="53"/>
        <v>0</v>
      </c>
      <c r="W452" s="331">
        <f t="shared" si="54"/>
        <v>0</v>
      </c>
      <c r="X452" s="332">
        <f>IF(AND(K452&gt;0,'Custo Contábil'!$D$7&gt;0),ROUND(K452*('Custo Contábil'!$D$19/'Custo Contábil'!$D$7)*W452,2),0)</f>
        <v>0</v>
      </c>
      <c r="Y452" s="407">
        <f t="shared" si="55"/>
        <v>0</v>
      </c>
    </row>
    <row r="453" spans="2:25" ht="15" customHeight="1" outlineLevel="1" x14ac:dyDescent="0.3">
      <c r="B453" s="153">
        <v>446</v>
      </c>
      <c r="C453" s="974" t="str">
        <f>IF(ISBLANK('IlumCusto (ORÇ)'!C453)," ",'IlumCusto (ORÇ)'!C453)</f>
        <v xml:space="preserve"> </v>
      </c>
      <c r="D453" s="975"/>
      <c r="E453" s="975"/>
      <c r="F453" s="975"/>
      <c r="G453" s="975"/>
      <c r="H453" s="560">
        <f>'IlumCusto (ORÇ)'!H453</f>
        <v>0</v>
      </c>
      <c r="I453" s="561">
        <f>'IlumCusto (ORÇ)'!I453</f>
        <v>0</v>
      </c>
      <c r="J453" s="553">
        <f>'IlumCusto (ORÇ)'!J453</f>
        <v>0</v>
      </c>
      <c r="K453" s="330">
        <f t="shared" si="49"/>
        <v>0</v>
      </c>
      <c r="L453" s="330">
        <f t="shared" si="50"/>
        <v>0</v>
      </c>
      <c r="M453" s="329"/>
      <c r="N453" s="329"/>
      <c r="O453" s="397"/>
      <c r="P453" s="153">
        <f t="shared" si="51"/>
        <v>446</v>
      </c>
      <c r="Q453" s="976" t="str">
        <f t="shared" si="52"/>
        <v xml:space="preserve"> </v>
      </c>
      <c r="R453" s="976"/>
      <c r="S453" s="976"/>
      <c r="T453" s="976"/>
      <c r="U453" s="977"/>
      <c r="V453" s="155">
        <f t="shared" si="53"/>
        <v>0</v>
      </c>
      <c r="W453" s="331">
        <f t="shared" si="54"/>
        <v>0</v>
      </c>
      <c r="X453" s="332">
        <f>IF(AND(K453&gt;0,'Custo Contábil'!$D$7&gt;0),ROUND(K453*('Custo Contábil'!$D$19/'Custo Contábil'!$D$7)*W453,2),0)</f>
        <v>0</v>
      </c>
      <c r="Y453" s="407">
        <f t="shared" si="55"/>
        <v>0</v>
      </c>
    </row>
    <row r="454" spans="2:25" ht="15" customHeight="1" outlineLevel="1" x14ac:dyDescent="0.3">
      <c r="B454" s="153">
        <v>447</v>
      </c>
      <c r="C454" s="974" t="str">
        <f>IF(ISBLANK('IlumCusto (ORÇ)'!C454)," ",'IlumCusto (ORÇ)'!C454)</f>
        <v xml:space="preserve"> </v>
      </c>
      <c r="D454" s="975"/>
      <c r="E454" s="975"/>
      <c r="F454" s="975"/>
      <c r="G454" s="975"/>
      <c r="H454" s="560">
        <f>'IlumCusto (ORÇ)'!H454</f>
        <v>0</v>
      </c>
      <c r="I454" s="561">
        <f>'IlumCusto (ORÇ)'!I454</f>
        <v>0</v>
      </c>
      <c r="J454" s="553">
        <f>'IlumCusto (ORÇ)'!J454</f>
        <v>0</v>
      </c>
      <c r="K454" s="330">
        <f t="shared" si="49"/>
        <v>0</v>
      </c>
      <c r="L454" s="330">
        <f t="shared" si="50"/>
        <v>0</v>
      </c>
      <c r="M454" s="329"/>
      <c r="N454" s="329"/>
      <c r="O454" s="397"/>
      <c r="P454" s="153">
        <f t="shared" si="51"/>
        <v>447</v>
      </c>
      <c r="Q454" s="976" t="str">
        <f t="shared" si="52"/>
        <v xml:space="preserve"> </v>
      </c>
      <c r="R454" s="976"/>
      <c r="S454" s="976"/>
      <c r="T454" s="976"/>
      <c r="U454" s="977"/>
      <c r="V454" s="155">
        <f t="shared" si="53"/>
        <v>0</v>
      </c>
      <c r="W454" s="331">
        <f t="shared" si="54"/>
        <v>0</v>
      </c>
      <c r="X454" s="332">
        <f>IF(AND(K454&gt;0,'Custo Contábil'!$D$7&gt;0),ROUND(K454*('Custo Contábil'!$D$19/'Custo Contábil'!$D$7)*W454,2),0)</f>
        <v>0</v>
      </c>
      <c r="Y454" s="407">
        <f t="shared" si="55"/>
        <v>0</v>
      </c>
    </row>
    <row r="455" spans="2:25" ht="15" customHeight="1" outlineLevel="1" x14ac:dyDescent="0.3">
      <c r="B455" s="153">
        <v>448</v>
      </c>
      <c r="C455" s="974" t="str">
        <f>IF(ISBLANK('IlumCusto (ORÇ)'!C455)," ",'IlumCusto (ORÇ)'!C455)</f>
        <v xml:space="preserve"> </v>
      </c>
      <c r="D455" s="975"/>
      <c r="E455" s="975"/>
      <c r="F455" s="975"/>
      <c r="G455" s="975"/>
      <c r="H455" s="560">
        <f>'IlumCusto (ORÇ)'!H455</f>
        <v>0</v>
      </c>
      <c r="I455" s="561">
        <f>'IlumCusto (ORÇ)'!I455</f>
        <v>0</v>
      </c>
      <c r="J455" s="553">
        <f>'IlumCusto (ORÇ)'!J455</f>
        <v>0</v>
      </c>
      <c r="K455" s="330">
        <f t="shared" si="49"/>
        <v>0</v>
      </c>
      <c r="L455" s="330">
        <f t="shared" si="50"/>
        <v>0</v>
      </c>
      <c r="M455" s="329"/>
      <c r="N455" s="329"/>
      <c r="O455" s="397"/>
      <c r="P455" s="153">
        <f t="shared" si="51"/>
        <v>448</v>
      </c>
      <c r="Q455" s="976" t="str">
        <f t="shared" si="52"/>
        <v xml:space="preserve"> </v>
      </c>
      <c r="R455" s="976"/>
      <c r="S455" s="976"/>
      <c r="T455" s="976"/>
      <c r="U455" s="977"/>
      <c r="V455" s="155">
        <f t="shared" si="53"/>
        <v>0</v>
      </c>
      <c r="W455" s="331">
        <f t="shared" si="54"/>
        <v>0</v>
      </c>
      <c r="X455" s="332">
        <f>IF(AND(K455&gt;0,'Custo Contábil'!$D$7&gt;0),ROUND(K455*('Custo Contábil'!$D$19/'Custo Contábil'!$D$7)*W455,2),0)</f>
        <v>0</v>
      </c>
      <c r="Y455" s="407">
        <f t="shared" si="55"/>
        <v>0</v>
      </c>
    </row>
    <row r="456" spans="2:25" ht="15" customHeight="1" outlineLevel="1" x14ac:dyDescent="0.3">
      <c r="B456" s="153">
        <v>449</v>
      </c>
      <c r="C456" s="974" t="str">
        <f>IF(ISBLANK('IlumCusto (ORÇ)'!C456)," ",'IlumCusto (ORÇ)'!C456)</f>
        <v xml:space="preserve"> </v>
      </c>
      <c r="D456" s="975"/>
      <c r="E456" s="975"/>
      <c r="F456" s="975"/>
      <c r="G456" s="975"/>
      <c r="H456" s="560">
        <f>'IlumCusto (ORÇ)'!H456</f>
        <v>0</v>
      </c>
      <c r="I456" s="561">
        <f>'IlumCusto (ORÇ)'!I456</f>
        <v>0</v>
      </c>
      <c r="J456" s="553">
        <f>'IlumCusto (ORÇ)'!J456</f>
        <v>0</v>
      </c>
      <c r="K456" s="330">
        <f t="shared" si="49"/>
        <v>0</v>
      </c>
      <c r="L456" s="330">
        <f t="shared" si="50"/>
        <v>0</v>
      </c>
      <c r="M456" s="329"/>
      <c r="N456" s="329"/>
      <c r="O456" s="397"/>
      <c r="P456" s="153">
        <f t="shared" si="51"/>
        <v>449</v>
      </c>
      <c r="Q456" s="976" t="str">
        <f t="shared" si="52"/>
        <v xml:space="preserve"> </v>
      </c>
      <c r="R456" s="976"/>
      <c r="S456" s="976"/>
      <c r="T456" s="976"/>
      <c r="U456" s="977"/>
      <c r="V456" s="155">
        <f t="shared" si="53"/>
        <v>0</v>
      </c>
      <c r="W456" s="331">
        <f t="shared" si="54"/>
        <v>0</v>
      </c>
      <c r="X456" s="332">
        <f>IF(AND(K456&gt;0,'Custo Contábil'!$D$7&gt;0),ROUND(K456*('Custo Contábil'!$D$19/'Custo Contábil'!$D$7)*W456,2),0)</f>
        <v>0</v>
      </c>
      <c r="Y456" s="407">
        <f t="shared" si="55"/>
        <v>0</v>
      </c>
    </row>
    <row r="457" spans="2:25" ht="15" customHeight="1" outlineLevel="1" x14ac:dyDescent="0.3">
      <c r="B457" s="153">
        <v>450</v>
      </c>
      <c r="C457" s="974" t="str">
        <f>IF(ISBLANK('IlumCusto (ORÇ)'!C457)," ",'IlumCusto (ORÇ)'!C457)</f>
        <v xml:space="preserve"> </v>
      </c>
      <c r="D457" s="975"/>
      <c r="E457" s="975"/>
      <c r="F457" s="975"/>
      <c r="G457" s="975"/>
      <c r="H457" s="560">
        <f>'IlumCusto (ORÇ)'!H457</f>
        <v>0</v>
      </c>
      <c r="I457" s="561">
        <f>'IlumCusto (ORÇ)'!I457</f>
        <v>0</v>
      </c>
      <c r="J457" s="553">
        <f>'IlumCusto (ORÇ)'!J457</f>
        <v>0</v>
      </c>
      <c r="K457" s="330">
        <f t="shared" si="49"/>
        <v>0</v>
      </c>
      <c r="L457" s="330">
        <f t="shared" si="50"/>
        <v>0</v>
      </c>
      <c r="M457" s="329"/>
      <c r="N457" s="329"/>
      <c r="O457" s="397"/>
      <c r="P457" s="153">
        <f t="shared" si="51"/>
        <v>450</v>
      </c>
      <c r="Q457" s="976" t="str">
        <f t="shared" si="52"/>
        <v xml:space="preserve"> </v>
      </c>
      <c r="R457" s="976"/>
      <c r="S457" s="976"/>
      <c r="T457" s="976"/>
      <c r="U457" s="977"/>
      <c r="V457" s="155">
        <f t="shared" si="53"/>
        <v>0</v>
      </c>
      <c r="W457" s="331">
        <f t="shared" si="54"/>
        <v>0</v>
      </c>
      <c r="X457" s="332">
        <f>IF(AND(K457&gt;0,'Custo Contábil'!$D$7&gt;0),ROUND(K457*('Custo Contábil'!$D$19/'Custo Contábil'!$D$7)*W457,2),0)</f>
        <v>0</v>
      </c>
      <c r="Y457" s="407">
        <f t="shared" si="55"/>
        <v>0</v>
      </c>
    </row>
    <row r="458" spans="2:25" ht="15" customHeight="1" outlineLevel="1" x14ac:dyDescent="0.3">
      <c r="B458" s="153">
        <v>451</v>
      </c>
      <c r="C458" s="974" t="str">
        <f>IF(ISBLANK('IlumCusto (ORÇ)'!C458)," ",'IlumCusto (ORÇ)'!C458)</f>
        <v xml:space="preserve"> </v>
      </c>
      <c r="D458" s="975"/>
      <c r="E458" s="975"/>
      <c r="F458" s="975"/>
      <c r="G458" s="975"/>
      <c r="H458" s="560">
        <f>'IlumCusto (ORÇ)'!H458</f>
        <v>0</v>
      </c>
      <c r="I458" s="561">
        <f>'IlumCusto (ORÇ)'!I458</f>
        <v>0</v>
      </c>
      <c r="J458" s="553">
        <f>'IlumCusto (ORÇ)'!J458</f>
        <v>0</v>
      </c>
      <c r="K458" s="330">
        <f t="shared" si="49"/>
        <v>0</v>
      </c>
      <c r="L458" s="330">
        <f t="shared" si="50"/>
        <v>0</v>
      </c>
      <c r="M458" s="329"/>
      <c r="N458" s="329"/>
      <c r="O458" s="397"/>
      <c r="P458" s="153">
        <f t="shared" si="51"/>
        <v>451</v>
      </c>
      <c r="Q458" s="976" t="str">
        <f t="shared" si="52"/>
        <v xml:space="preserve"> </v>
      </c>
      <c r="R458" s="976"/>
      <c r="S458" s="976"/>
      <c r="T458" s="976"/>
      <c r="U458" s="977"/>
      <c r="V458" s="155">
        <f t="shared" si="53"/>
        <v>0</v>
      </c>
      <c r="W458" s="331">
        <f t="shared" si="54"/>
        <v>0</v>
      </c>
      <c r="X458" s="332">
        <f>IF(AND(K458&gt;0,'Custo Contábil'!$D$7&gt;0),ROUND(K458*('Custo Contábil'!$D$19/'Custo Contábil'!$D$7)*W458,2),0)</f>
        <v>0</v>
      </c>
      <c r="Y458" s="407">
        <f t="shared" si="55"/>
        <v>0</v>
      </c>
    </row>
    <row r="459" spans="2:25" ht="15" customHeight="1" outlineLevel="1" x14ac:dyDescent="0.3">
      <c r="B459" s="153">
        <v>452</v>
      </c>
      <c r="C459" s="974" t="str">
        <f>IF(ISBLANK('IlumCusto (ORÇ)'!C459)," ",'IlumCusto (ORÇ)'!C459)</f>
        <v xml:space="preserve"> </v>
      </c>
      <c r="D459" s="975"/>
      <c r="E459" s="975"/>
      <c r="F459" s="975"/>
      <c r="G459" s="975"/>
      <c r="H459" s="560">
        <f>'IlumCusto (ORÇ)'!H459</f>
        <v>0</v>
      </c>
      <c r="I459" s="561">
        <f>'IlumCusto (ORÇ)'!I459</f>
        <v>0</v>
      </c>
      <c r="J459" s="553">
        <f>'IlumCusto (ORÇ)'!J459</f>
        <v>0</v>
      </c>
      <c r="K459" s="330">
        <f t="shared" si="49"/>
        <v>0</v>
      </c>
      <c r="L459" s="330">
        <f t="shared" si="50"/>
        <v>0</v>
      </c>
      <c r="M459" s="329"/>
      <c r="N459" s="329"/>
      <c r="O459" s="397"/>
      <c r="P459" s="153">
        <f t="shared" si="51"/>
        <v>452</v>
      </c>
      <c r="Q459" s="976" t="str">
        <f t="shared" si="52"/>
        <v xml:space="preserve"> </v>
      </c>
      <c r="R459" s="976"/>
      <c r="S459" s="976"/>
      <c r="T459" s="976"/>
      <c r="U459" s="977"/>
      <c r="V459" s="155">
        <f t="shared" si="53"/>
        <v>0</v>
      </c>
      <c r="W459" s="331">
        <f t="shared" si="54"/>
        <v>0</v>
      </c>
      <c r="X459" s="332">
        <f>IF(AND(K459&gt;0,'Custo Contábil'!$D$7&gt;0),ROUND(K459*('Custo Contábil'!$D$19/'Custo Contábil'!$D$7)*W459,2),0)</f>
        <v>0</v>
      </c>
      <c r="Y459" s="407">
        <f t="shared" si="55"/>
        <v>0</v>
      </c>
    </row>
    <row r="460" spans="2:25" ht="15" customHeight="1" outlineLevel="1" x14ac:dyDescent="0.3">
      <c r="B460" s="153">
        <v>453</v>
      </c>
      <c r="C460" s="974" t="str">
        <f>IF(ISBLANK('IlumCusto (ORÇ)'!C460)," ",'IlumCusto (ORÇ)'!C460)</f>
        <v xml:space="preserve"> </v>
      </c>
      <c r="D460" s="975"/>
      <c r="E460" s="975"/>
      <c r="F460" s="975"/>
      <c r="G460" s="975"/>
      <c r="H460" s="560">
        <f>'IlumCusto (ORÇ)'!H460</f>
        <v>0</v>
      </c>
      <c r="I460" s="561">
        <f>'IlumCusto (ORÇ)'!I460</f>
        <v>0</v>
      </c>
      <c r="J460" s="553">
        <f>'IlumCusto (ORÇ)'!J460</f>
        <v>0</v>
      </c>
      <c r="K460" s="330">
        <f t="shared" si="49"/>
        <v>0</v>
      </c>
      <c r="L460" s="330">
        <f t="shared" si="50"/>
        <v>0</v>
      </c>
      <c r="M460" s="329"/>
      <c r="N460" s="329"/>
      <c r="O460" s="397"/>
      <c r="P460" s="153">
        <f t="shared" si="51"/>
        <v>453</v>
      </c>
      <c r="Q460" s="976" t="str">
        <f t="shared" si="52"/>
        <v xml:space="preserve"> </v>
      </c>
      <c r="R460" s="976"/>
      <c r="S460" s="976"/>
      <c r="T460" s="976"/>
      <c r="U460" s="977"/>
      <c r="V460" s="155">
        <f t="shared" si="53"/>
        <v>0</v>
      </c>
      <c r="W460" s="331">
        <f t="shared" si="54"/>
        <v>0</v>
      </c>
      <c r="X460" s="332">
        <f>IF(AND(K460&gt;0,'Custo Contábil'!$D$7&gt;0),ROUND(K460*('Custo Contábil'!$D$19/'Custo Contábil'!$D$7)*W460,2),0)</f>
        <v>0</v>
      </c>
      <c r="Y460" s="407">
        <f t="shared" si="55"/>
        <v>0</v>
      </c>
    </row>
    <row r="461" spans="2:25" ht="15" customHeight="1" outlineLevel="1" x14ac:dyDescent="0.3">
      <c r="B461" s="153">
        <v>454</v>
      </c>
      <c r="C461" s="974" t="str">
        <f>IF(ISBLANK('IlumCusto (ORÇ)'!C461)," ",'IlumCusto (ORÇ)'!C461)</f>
        <v xml:space="preserve"> </v>
      </c>
      <c r="D461" s="975"/>
      <c r="E461" s="975"/>
      <c r="F461" s="975"/>
      <c r="G461" s="975"/>
      <c r="H461" s="560">
        <f>'IlumCusto (ORÇ)'!H461</f>
        <v>0</v>
      </c>
      <c r="I461" s="561">
        <f>'IlumCusto (ORÇ)'!I461</f>
        <v>0</v>
      </c>
      <c r="J461" s="553">
        <f>'IlumCusto (ORÇ)'!J461</f>
        <v>0</v>
      </c>
      <c r="K461" s="330">
        <f t="shared" si="49"/>
        <v>0</v>
      </c>
      <c r="L461" s="330">
        <f t="shared" si="50"/>
        <v>0</v>
      </c>
      <c r="M461" s="329"/>
      <c r="N461" s="329"/>
      <c r="O461" s="397"/>
      <c r="P461" s="153">
        <f t="shared" si="51"/>
        <v>454</v>
      </c>
      <c r="Q461" s="976" t="str">
        <f t="shared" si="52"/>
        <v xml:space="preserve"> </v>
      </c>
      <c r="R461" s="976"/>
      <c r="S461" s="976"/>
      <c r="T461" s="976"/>
      <c r="U461" s="977"/>
      <c r="V461" s="155">
        <f t="shared" si="53"/>
        <v>0</v>
      </c>
      <c r="W461" s="331">
        <f t="shared" si="54"/>
        <v>0</v>
      </c>
      <c r="X461" s="332">
        <f>IF(AND(K461&gt;0,'Custo Contábil'!$D$7&gt;0),ROUND(K461*('Custo Contábil'!$D$19/'Custo Contábil'!$D$7)*W461,2),0)</f>
        <v>0</v>
      </c>
      <c r="Y461" s="407">
        <f t="shared" si="55"/>
        <v>0</v>
      </c>
    </row>
    <row r="462" spans="2:25" ht="15" customHeight="1" outlineLevel="1" x14ac:dyDescent="0.3">
      <c r="B462" s="153">
        <v>455</v>
      </c>
      <c r="C462" s="974" t="str">
        <f>IF(ISBLANK('IlumCusto (ORÇ)'!C462)," ",'IlumCusto (ORÇ)'!C462)</f>
        <v xml:space="preserve"> </v>
      </c>
      <c r="D462" s="975"/>
      <c r="E462" s="975"/>
      <c r="F462" s="975"/>
      <c r="G462" s="975"/>
      <c r="H462" s="560">
        <f>'IlumCusto (ORÇ)'!H462</f>
        <v>0</v>
      </c>
      <c r="I462" s="561">
        <f>'IlumCusto (ORÇ)'!I462</f>
        <v>0</v>
      </c>
      <c r="J462" s="553">
        <f>'IlumCusto (ORÇ)'!J462</f>
        <v>0</v>
      </c>
      <c r="K462" s="330">
        <f t="shared" si="49"/>
        <v>0</v>
      </c>
      <c r="L462" s="330">
        <f t="shared" si="50"/>
        <v>0</v>
      </c>
      <c r="M462" s="329"/>
      <c r="N462" s="329"/>
      <c r="O462" s="397"/>
      <c r="P462" s="153">
        <f t="shared" si="51"/>
        <v>455</v>
      </c>
      <c r="Q462" s="976" t="str">
        <f t="shared" si="52"/>
        <v xml:space="preserve"> </v>
      </c>
      <c r="R462" s="976"/>
      <c r="S462" s="976"/>
      <c r="T462" s="976"/>
      <c r="U462" s="977"/>
      <c r="V462" s="155">
        <f t="shared" si="53"/>
        <v>0</v>
      </c>
      <c r="W462" s="331">
        <f t="shared" si="54"/>
        <v>0</v>
      </c>
      <c r="X462" s="332">
        <f>IF(AND(K462&gt;0,'Custo Contábil'!$D$7&gt;0),ROUND(K462*('Custo Contábil'!$D$19/'Custo Contábil'!$D$7)*W462,2),0)</f>
        <v>0</v>
      </c>
      <c r="Y462" s="407">
        <f t="shared" si="55"/>
        <v>0</v>
      </c>
    </row>
    <row r="463" spans="2:25" ht="15" customHeight="1" outlineLevel="1" x14ac:dyDescent="0.3">
      <c r="B463" s="153">
        <v>456</v>
      </c>
      <c r="C463" s="974" t="str">
        <f>IF(ISBLANK('IlumCusto (ORÇ)'!C463)," ",'IlumCusto (ORÇ)'!C463)</f>
        <v xml:space="preserve"> </v>
      </c>
      <c r="D463" s="975"/>
      <c r="E463" s="975"/>
      <c r="F463" s="975"/>
      <c r="G463" s="975"/>
      <c r="H463" s="560">
        <f>'IlumCusto (ORÇ)'!H463</f>
        <v>0</v>
      </c>
      <c r="I463" s="561">
        <f>'IlumCusto (ORÇ)'!I463</f>
        <v>0</v>
      </c>
      <c r="J463" s="553">
        <f>'IlumCusto (ORÇ)'!J463</f>
        <v>0</v>
      </c>
      <c r="K463" s="330">
        <f t="shared" si="49"/>
        <v>0</v>
      </c>
      <c r="L463" s="330">
        <f t="shared" si="50"/>
        <v>0</v>
      </c>
      <c r="M463" s="329"/>
      <c r="N463" s="329"/>
      <c r="O463" s="397"/>
      <c r="P463" s="153">
        <f t="shared" si="51"/>
        <v>456</v>
      </c>
      <c r="Q463" s="976" t="str">
        <f t="shared" si="52"/>
        <v xml:space="preserve"> </v>
      </c>
      <c r="R463" s="976"/>
      <c r="S463" s="976"/>
      <c r="T463" s="976"/>
      <c r="U463" s="977"/>
      <c r="V463" s="155">
        <f t="shared" si="53"/>
        <v>0</v>
      </c>
      <c r="W463" s="331">
        <f t="shared" si="54"/>
        <v>0</v>
      </c>
      <c r="X463" s="332">
        <f>IF(AND(K463&gt;0,'Custo Contábil'!$D$7&gt;0),ROUND(K463*('Custo Contábil'!$D$19/'Custo Contábil'!$D$7)*W463,2),0)</f>
        <v>0</v>
      </c>
      <c r="Y463" s="407">
        <f t="shared" si="55"/>
        <v>0</v>
      </c>
    </row>
    <row r="464" spans="2:25" ht="15" customHeight="1" outlineLevel="1" x14ac:dyDescent="0.3">
      <c r="B464" s="153">
        <v>457</v>
      </c>
      <c r="C464" s="974" t="str">
        <f>IF(ISBLANK('IlumCusto (ORÇ)'!C464)," ",'IlumCusto (ORÇ)'!C464)</f>
        <v xml:space="preserve"> </v>
      </c>
      <c r="D464" s="975"/>
      <c r="E464" s="975"/>
      <c r="F464" s="975"/>
      <c r="G464" s="975"/>
      <c r="H464" s="560">
        <f>'IlumCusto (ORÇ)'!H464</f>
        <v>0</v>
      </c>
      <c r="I464" s="561">
        <f>'IlumCusto (ORÇ)'!I464</f>
        <v>0</v>
      </c>
      <c r="J464" s="553">
        <f>'IlumCusto (ORÇ)'!J464</f>
        <v>0</v>
      </c>
      <c r="K464" s="330">
        <f t="shared" si="49"/>
        <v>0</v>
      </c>
      <c r="L464" s="330">
        <f t="shared" si="50"/>
        <v>0</v>
      </c>
      <c r="M464" s="329"/>
      <c r="N464" s="329"/>
      <c r="O464" s="397"/>
      <c r="P464" s="153">
        <f t="shared" si="51"/>
        <v>457</v>
      </c>
      <c r="Q464" s="976" t="str">
        <f t="shared" si="52"/>
        <v xml:space="preserve"> </v>
      </c>
      <c r="R464" s="976"/>
      <c r="S464" s="976"/>
      <c r="T464" s="976"/>
      <c r="U464" s="977"/>
      <c r="V464" s="155">
        <f t="shared" si="53"/>
        <v>0</v>
      </c>
      <c r="W464" s="331">
        <f t="shared" si="54"/>
        <v>0</v>
      </c>
      <c r="X464" s="332">
        <f>IF(AND(K464&gt;0,'Custo Contábil'!$D$7&gt;0),ROUND(K464*('Custo Contábil'!$D$19/'Custo Contábil'!$D$7)*W464,2),0)</f>
        <v>0</v>
      </c>
      <c r="Y464" s="407">
        <f t="shared" si="55"/>
        <v>0</v>
      </c>
    </row>
    <row r="465" spans="2:25" ht="15" customHeight="1" outlineLevel="1" x14ac:dyDescent="0.3">
      <c r="B465" s="153">
        <v>458</v>
      </c>
      <c r="C465" s="974" t="str">
        <f>IF(ISBLANK('IlumCusto (ORÇ)'!C465)," ",'IlumCusto (ORÇ)'!C465)</f>
        <v xml:space="preserve"> </v>
      </c>
      <c r="D465" s="975"/>
      <c r="E465" s="975"/>
      <c r="F465" s="975"/>
      <c r="G465" s="975"/>
      <c r="H465" s="560">
        <f>'IlumCusto (ORÇ)'!H465</f>
        <v>0</v>
      </c>
      <c r="I465" s="561">
        <f>'IlumCusto (ORÇ)'!I465</f>
        <v>0</v>
      </c>
      <c r="J465" s="553">
        <f>'IlumCusto (ORÇ)'!J465</f>
        <v>0</v>
      </c>
      <c r="K465" s="330">
        <f t="shared" si="49"/>
        <v>0</v>
      </c>
      <c r="L465" s="330">
        <f t="shared" si="50"/>
        <v>0</v>
      </c>
      <c r="M465" s="329"/>
      <c r="N465" s="329"/>
      <c r="O465" s="397"/>
      <c r="P465" s="153">
        <f t="shared" si="51"/>
        <v>458</v>
      </c>
      <c r="Q465" s="976" t="str">
        <f t="shared" si="52"/>
        <v xml:space="preserve"> </v>
      </c>
      <c r="R465" s="976"/>
      <c r="S465" s="976"/>
      <c r="T465" s="976"/>
      <c r="U465" s="977"/>
      <c r="V465" s="155">
        <f t="shared" si="53"/>
        <v>0</v>
      </c>
      <c r="W465" s="331">
        <f t="shared" si="54"/>
        <v>0</v>
      </c>
      <c r="X465" s="332">
        <f>IF(AND(K465&gt;0,'Custo Contábil'!$D$7&gt;0),ROUND(K465*('Custo Contábil'!$D$19/'Custo Contábil'!$D$7)*W465,2),0)</f>
        <v>0</v>
      </c>
      <c r="Y465" s="407">
        <f t="shared" si="55"/>
        <v>0</v>
      </c>
    </row>
    <row r="466" spans="2:25" ht="15" customHeight="1" outlineLevel="1" x14ac:dyDescent="0.3">
      <c r="B466" s="153">
        <v>459</v>
      </c>
      <c r="C466" s="974" t="str">
        <f>IF(ISBLANK('IlumCusto (ORÇ)'!C466)," ",'IlumCusto (ORÇ)'!C466)</f>
        <v xml:space="preserve"> </v>
      </c>
      <c r="D466" s="975"/>
      <c r="E466" s="975"/>
      <c r="F466" s="975"/>
      <c r="G466" s="975"/>
      <c r="H466" s="560">
        <f>'IlumCusto (ORÇ)'!H466</f>
        <v>0</v>
      </c>
      <c r="I466" s="561">
        <f>'IlumCusto (ORÇ)'!I466</f>
        <v>0</v>
      </c>
      <c r="J466" s="553">
        <f>'IlumCusto (ORÇ)'!J466</f>
        <v>0</v>
      </c>
      <c r="K466" s="330">
        <f t="shared" si="49"/>
        <v>0</v>
      </c>
      <c r="L466" s="330">
        <f t="shared" si="50"/>
        <v>0</v>
      </c>
      <c r="M466" s="329"/>
      <c r="N466" s="329"/>
      <c r="O466" s="397"/>
      <c r="P466" s="153">
        <f t="shared" si="51"/>
        <v>459</v>
      </c>
      <c r="Q466" s="976" t="str">
        <f t="shared" si="52"/>
        <v xml:space="preserve"> </v>
      </c>
      <c r="R466" s="976"/>
      <c r="S466" s="976"/>
      <c r="T466" s="976"/>
      <c r="U466" s="977"/>
      <c r="V466" s="155">
        <f t="shared" si="53"/>
        <v>0</v>
      </c>
      <c r="W466" s="331">
        <f t="shared" si="54"/>
        <v>0</v>
      </c>
      <c r="X466" s="332">
        <f>IF(AND(K466&gt;0,'Custo Contábil'!$D$7&gt;0),ROUND(K466*('Custo Contábil'!$D$19/'Custo Contábil'!$D$7)*W466,2),0)</f>
        <v>0</v>
      </c>
      <c r="Y466" s="407">
        <f t="shared" si="55"/>
        <v>0</v>
      </c>
    </row>
    <row r="467" spans="2:25" ht="15" customHeight="1" outlineLevel="1" x14ac:dyDescent="0.3">
      <c r="B467" s="153">
        <v>460</v>
      </c>
      <c r="C467" s="974" t="str">
        <f>IF(ISBLANK('IlumCusto (ORÇ)'!C467)," ",'IlumCusto (ORÇ)'!C467)</f>
        <v xml:space="preserve"> </v>
      </c>
      <c r="D467" s="975"/>
      <c r="E467" s="975"/>
      <c r="F467" s="975"/>
      <c r="G467" s="975"/>
      <c r="H467" s="560">
        <f>'IlumCusto (ORÇ)'!H467</f>
        <v>0</v>
      </c>
      <c r="I467" s="561">
        <f>'IlumCusto (ORÇ)'!I467</f>
        <v>0</v>
      </c>
      <c r="J467" s="553">
        <f>'IlumCusto (ORÇ)'!J467</f>
        <v>0</v>
      </c>
      <c r="K467" s="330">
        <f t="shared" si="49"/>
        <v>0</v>
      </c>
      <c r="L467" s="330">
        <f t="shared" si="50"/>
        <v>0</v>
      </c>
      <c r="M467" s="329"/>
      <c r="N467" s="329"/>
      <c r="O467" s="397"/>
      <c r="P467" s="153">
        <f t="shared" si="51"/>
        <v>460</v>
      </c>
      <c r="Q467" s="976" t="str">
        <f t="shared" si="52"/>
        <v xml:space="preserve"> </v>
      </c>
      <c r="R467" s="976"/>
      <c r="S467" s="976"/>
      <c r="T467" s="976"/>
      <c r="U467" s="977"/>
      <c r="V467" s="155">
        <f t="shared" si="53"/>
        <v>0</v>
      </c>
      <c r="W467" s="331">
        <f t="shared" si="54"/>
        <v>0</v>
      </c>
      <c r="X467" s="332">
        <f>IF(AND(K467&gt;0,'Custo Contábil'!$D$7&gt;0),ROUND(K467*('Custo Contábil'!$D$19/'Custo Contábil'!$D$7)*W467,2),0)</f>
        <v>0</v>
      </c>
      <c r="Y467" s="407">
        <f t="shared" si="55"/>
        <v>0</v>
      </c>
    </row>
    <row r="468" spans="2:25" ht="15" customHeight="1" outlineLevel="1" x14ac:dyDescent="0.3">
      <c r="B468" s="153">
        <v>461</v>
      </c>
      <c r="C468" s="974" t="str">
        <f>IF(ISBLANK('IlumCusto (ORÇ)'!C468)," ",'IlumCusto (ORÇ)'!C468)</f>
        <v xml:space="preserve"> </v>
      </c>
      <c r="D468" s="975"/>
      <c r="E468" s="975"/>
      <c r="F468" s="975"/>
      <c r="G468" s="975"/>
      <c r="H468" s="560">
        <f>'IlumCusto (ORÇ)'!H468</f>
        <v>0</v>
      </c>
      <c r="I468" s="561">
        <f>'IlumCusto (ORÇ)'!I468</f>
        <v>0</v>
      </c>
      <c r="J468" s="553">
        <f>'IlumCusto (ORÇ)'!J468</f>
        <v>0</v>
      </c>
      <c r="K468" s="330">
        <f t="shared" si="49"/>
        <v>0</v>
      </c>
      <c r="L468" s="330">
        <f t="shared" si="50"/>
        <v>0</v>
      </c>
      <c r="M468" s="329"/>
      <c r="N468" s="329"/>
      <c r="O468" s="397"/>
      <c r="P468" s="153">
        <f t="shared" si="51"/>
        <v>461</v>
      </c>
      <c r="Q468" s="976" t="str">
        <f t="shared" si="52"/>
        <v xml:space="preserve"> </v>
      </c>
      <c r="R468" s="976"/>
      <c r="S468" s="976"/>
      <c r="T468" s="976"/>
      <c r="U468" s="977"/>
      <c r="V468" s="155">
        <f t="shared" si="53"/>
        <v>0</v>
      </c>
      <c r="W468" s="331">
        <f t="shared" si="54"/>
        <v>0</v>
      </c>
      <c r="X468" s="332">
        <f>IF(AND(K468&gt;0,'Custo Contábil'!$D$7&gt;0),ROUND(K468*('Custo Contábil'!$D$19/'Custo Contábil'!$D$7)*W468,2),0)</f>
        <v>0</v>
      </c>
      <c r="Y468" s="407">
        <f t="shared" si="55"/>
        <v>0</v>
      </c>
    </row>
    <row r="469" spans="2:25" ht="15" customHeight="1" outlineLevel="1" x14ac:dyDescent="0.3">
      <c r="B469" s="153">
        <v>462</v>
      </c>
      <c r="C469" s="974" t="str">
        <f>IF(ISBLANK('IlumCusto (ORÇ)'!C469)," ",'IlumCusto (ORÇ)'!C469)</f>
        <v xml:space="preserve"> </v>
      </c>
      <c r="D469" s="975"/>
      <c r="E469" s="975"/>
      <c r="F469" s="975"/>
      <c r="G469" s="975"/>
      <c r="H469" s="560">
        <f>'IlumCusto (ORÇ)'!H469</f>
        <v>0</v>
      </c>
      <c r="I469" s="561">
        <f>'IlumCusto (ORÇ)'!I469</f>
        <v>0</v>
      </c>
      <c r="J469" s="553">
        <f>'IlumCusto (ORÇ)'!J469</f>
        <v>0</v>
      </c>
      <c r="K469" s="330">
        <f t="shared" si="49"/>
        <v>0</v>
      </c>
      <c r="L469" s="330">
        <f t="shared" si="50"/>
        <v>0</v>
      </c>
      <c r="M469" s="329"/>
      <c r="N469" s="329"/>
      <c r="O469" s="397"/>
      <c r="P469" s="153">
        <f t="shared" si="51"/>
        <v>462</v>
      </c>
      <c r="Q469" s="976" t="str">
        <f t="shared" si="52"/>
        <v xml:space="preserve"> </v>
      </c>
      <c r="R469" s="976"/>
      <c r="S469" s="976"/>
      <c r="T469" s="976"/>
      <c r="U469" s="977"/>
      <c r="V469" s="155">
        <f t="shared" si="53"/>
        <v>0</v>
      </c>
      <c r="W469" s="331">
        <f t="shared" si="54"/>
        <v>0</v>
      </c>
      <c r="X469" s="332">
        <f>IF(AND(K469&gt;0,'Custo Contábil'!$D$7&gt;0),ROUND(K469*('Custo Contábil'!$D$19/'Custo Contábil'!$D$7)*W469,2),0)</f>
        <v>0</v>
      </c>
      <c r="Y469" s="407">
        <f t="shared" si="55"/>
        <v>0</v>
      </c>
    </row>
    <row r="470" spans="2:25" ht="15" customHeight="1" outlineLevel="1" x14ac:dyDescent="0.3">
      <c r="B470" s="153">
        <v>463</v>
      </c>
      <c r="C470" s="974" t="str">
        <f>IF(ISBLANK('IlumCusto (ORÇ)'!C470)," ",'IlumCusto (ORÇ)'!C470)</f>
        <v xml:space="preserve"> </v>
      </c>
      <c r="D470" s="975"/>
      <c r="E470" s="975"/>
      <c r="F470" s="975"/>
      <c r="G470" s="975"/>
      <c r="H470" s="560">
        <f>'IlumCusto (ORÇ)'!H470</f>
        <v>0</v>
      </c>
      <c r="I470" s="561">
        <f>'IlumCusto (ORÇ)'!I470</f>
        <v>0</v>
      </c>
      <c r="J470" s="553">
        <f>'IlumCusto (ORÇ)'!J470</f>
        <v>0</v>
      </c>
      <c r="K470" s="330">
        <f t="shared" si="49"/>
        <v>0</v>
      </c>
      <c r="L470" s="330">
        <f t="shared" si="50"/>
        <v>0</v>
      </c>
      <c r="M470" s="329"/>
      <c r="N470" s="329"/>
      <c r="O470" s="397"/>
      <c r="P470" s="153">
        <f t="shared" si="51"/>
        <v>463</v>
      </c>
      <c r="Q470" s="976" t="str">
        <f t="shared" si="52"/>
        <v xml:space="preserve"> </v>
      </c>
      <c r="R470" s="976"/>
      <c r="S470" s="976"/>
      <c r="T470" s="976"/>
      <c r="U470" s="977"/>
      <c r="V470" s="155">
        <f t="shared" si="53"/>
        <v>0</v>
      </c>
      <c r="W470" s="331">
        <f t="shared" si="54"/>
        <v>0</v>
      </c>
      <c r="X470" s="332">
        <f>IF(AND(K470&gt;0,'Custo Contábil'!$D$7&gt;0),ROUND(K470*('Custo Contábil'!$D$19/'Custo Contábil'!$D$7)*W470,2),0)</f>
        <v>0</v>
      </c>
      <c r="Y470" s="407">
        <f t="shared" si="55"/>
        <v>0</v>
      </c>
    </row>
    <row r="471" spans="2:25" ht="15" customHeight="1" outlineLevel="1" x14ac:dyDescent="0.3">
      <c r="B471" s="153">
        <v>464</v>
      </c>
      <c r="C471" s="974" t="str">
        <f>IF(ISBLANK('IlumCusto (ORÇ)'!C471)," ",'IlumCusto (ORÇ)'!C471)</f>
        <v xml:space="preserve"> </v>
      </c>
      <c r="D471" s="975"/>
      <c r="E471" s="975"/>
      <c r="F471" s="975"/>
      <c r="G471" s="975"/>
      <c r="H471" s="560">
        <f>'IlumCusto (ORÇ)'!H471</f>
        <v>0</v>
      </c>
      <c r="I471" s="561">
        <f>'IlumCusto (ORÇ)'!I471</f>
        <v>0</v>
      </c>
      <c r="J471" s="553">
        <f>'IlumCusto (ORÇ)'!J471</f>
        <v>0</v>
      </c>
      <c r="K471" s="330">
        <f t="shared" si="49"/>
        <v>0</v>
      </c>
      <c r="L471" s="330">
        <f t="shared" si="50"/>
        <v>0</v>
      </c>
      <c r="M471" s="329"/>
      <c r="N471" s="329"/>
      <c r="O471" s="397"/>
      <c r="P471" s="153">
        <f t="shared" si="51"/>
        <v>464</v>
      </c>
      <c r="Q471" s="976" t="str">
        <f t="shared" si="52"/>
        <v xml:space="preserve"> </v>
      </c>
      <c r="R471" s="976"/>
      <c r="S471" s="976"/>
      <c r="T471" s="976"/>
      <c r="U471" s="977"/>
      <c r="V471" s="155">
        <f t="shared" si="53"/>
        <v>0</v>
      </c>
      <c r="W471" s="331">
        <f t="shared" si="54"/>
        <v>0</v>
      </c>
      <c r="X471" s="332">
        <f>IF(AND(K471&gt;0,'Custo Contábil'!$D$7&gt;0),ROUND(K471*('Custo Contábil'!$D$19/'Custo Contábil'!$D$7)*W471,2),0)</f>
        <v>0</v>
      </c>
      <c r="Y471" s="407">
        <f t="shared" si="55"/>
        <v>0</v>
      </c>
    </row>
    <row r="472" spans="2:25" ht="15" customHeight="1" outlineLevel="1" x14ac:dyDescent="0.3">
      <c r="B472" s="153">
        <v>465</v>
      </c>
      <c r="C472" s="974" t="str">
        <f>IF(ISBLANK('IlumCusto (ORÇ)'!C472)," ",'IlumCusto (ORÇ)'!C472)</f>
        <v xml:space="preserve"> </v>
      </c>
      <c r="D472" s="975"/>
      <c r="E472" s="975"/>
      <c r="F472" s="975"/>
      <c r="G472" s="975"/>
      <c r="H472" s="560">
        <f>'IlumCusto (ORÇ)'!H472</f>
        <v>0</v>
      </c>
      <c r="I472" s="561">
        <f>'IlumCusto (ORÇ)'!I472</f>
        <v>0</v>
      </c>
      <c r="J472" s="553">
        <f>'IlumCusto (ORÇ)'!J472</f>
        <v>0</v>
      </c>
      <c r="K472" s="330">
        <f t="shared" si="49"/>
        <v>0</v>
      </c>
      <c r="L472" s="330">
        <f t="shared" si="50"/>
        <v>0</v>
      </c>
      <c r="M472" s="329"/>
      <c r="N472" s="329"/>
      <c r="O472" s="397"/>
      <c r="P472" s="153">
        <f t="shared" si="51"/>
        <v>465</v>
      </c>
      <c r="Q472" s="976" t="str">
        <f t="shared" si="52"/>
        <v xml:space="preserve"> </v>
      </c>
      <c r="R472" s="976"/>
      <c r="S472" s="976"/>
      <c r="T472" s="976"/>
      <c r="U472" s="977"/>
      <c r="V472" s="155">
        <f t="shared" si="53"/>
        <v>0</v>
      </c>
      <c r="W472" s="331">
        <f t="shared" si="54"/>
        <v>0</v>
      </c>
      <c r="X472" s="332">
        <f>IF(AND(K472&gt;0,'Custo Contábil'!$D$7&gt;0),ROUND(K472*('Custo Contábil'!$D$19/'Custo Contábil'!$D$7)*W472,2),0)</f>
        <v>0</v>
      </c>
      <c r="Y472" s="407">
        <f t="shared" si="55"/>
        <v>0</v>
      </c>
    </row>
    <row r="473" spans="2:25" ht="15" customHeight="1" outlineLevel="1" x14ac:dyDescent="0.3">
      <c r="B473" s="153">
        <v>466</v>
      </c>
      <c r="C473" s="974" t="str">
        <f>IF(ISBLANK('IlumCusto (ORÇ)'!C473)," ",'IlumCusto (ORÇ)'!C473)</f>
        <v xml:space="preserve"> </v>
      </c>
      <c r="D473" s="975"/>
      <c r="E473" s="975"/>
      <c r="F473" s="975"/>
      <c r="G473" s="975"/>
      <c r="H473" s="560">
        <f>'IlumCusto (ORÇ)'!H473</f>
        <v>0</v>
      </c>
      <c r="I473" s="561">
        <f>'IlumCusto (ORÇ)'!I473</f>
        <v>0</v>
      </c>
      <c r="J473" s="553">
        <f>'IlumCusto (ORÇ)'!J473</f>
        <v>0</v>
      </c>
      <c r="K473" s="330">
        <f t="shared" si="49"/>
        <v>0</v>
      </c>
      <c r="L473" s="330">
        <f t="shared" si="50"/>
        <v>0</v>
      </c>
      <c r="M473" s="329"/>
      <c r="N473" s="329"/>
      <c r="O473" s="397"/>
      <c r="P473" s="153">
        <f t="shared" si="51"/>
        <v>466</v>
      </c>
      <c r="Q473" s="976" t="str">
        <f t="shared" si="52"/>
        <v xml:space="preserve"> </v>
      </c>
      <c r="R473" s="976"/>
      <c r="S473" s="976"/>
      <c r="T473" s="976"/>
      <c r="U473" s="977"/>
      <c r="V473" s="155">
        <f t="shared" si="53"/>
        <v>0</v>
      </c>
      <c r="W473" s="331">
        <f t="shared" si="54"/>
        <v>0</v>
      </c>
      <c r="X473" s="332">
        <f>IF(AND(K473&gt;0,'Custo Contábil'!$D$7&gt;0),ROUND(K473*('Custo Contábil'!$D$19/'Custo Contábil'!$D$7)*W473,2),0)</f>
        <v>0</v>
      </c>
      <c r="Y473" s="407">
        <f t="shared" si="55"/>
        <v>0</v>
      </c>
    </row>
    <row r="474" spans="2:25" ht="15" customHeight="1" outlineLevel="1" x14ac:dyDescent="0.3">
      <c r="B474" s="153">
        <v>467</v>
      </c>
      <c r="C474" s="974" t="str">
        <f>IF(ISBLANK('IlumCusto (ORÇ)'!C474)," ",'IlumCusto (ORÇ)'!C474)</f>
        <v xml:space="preserve"> </v>
      </c>
      <c r="D474" s="975"/>
      <c r="E474" s="975"/>
      <c r="F474" s="975"/>
      <c r="G474" s="975"/>
      <c r="H474" s="560">
        <f>'IlumCusto (ORÇ)'!H474</f>
        <v>0</v>
      </c>
      <c r="I474" s="561">
        <f>'IlumCusto (ORÇ)'!I474</f>
        <v>0</v>
      </c>
      <c r="J474" s="553">
        <f>'IlumCusto (ORÇ)'!J474</f>
        <v>0</v>
      </c>
      <c r="K474" s="330">
        <f t="shared" si="49"/>
        <v>0</v>
      </c>
      <c r="L474" s="330">
        <f t="shared" si="50"/>
        <v>0</v>
      </c>
      <c r="M474" s="329"/>
      <c r="N474" s="329"/>
      <c r="O474" s="397"/>
      <c r="P474" s="153">
        <f t="shared" si="51"/>
        <v>467</v>
      </c>
      <c r="Q474" s="976" t="str">
        <f t="shared" si="52"/>
        <v xml:space="preserve"> </v>
      </c>
      <c r="R474" s="976"/>
      <c r="S474" s="976"/>
      <c r="T474" s="976"/>
      <c r="U474" s="977"/>
      <c r="V474" s="155">
        <f t="shared" si="53"/>
        <v>0</v>
      </c>
      <c r="W474" s="331">
        <f t="shared" si="54"/>
        <v>0</v>
      </c>
      <c r="X474" s="332">
        <f>IF(AND(K474&gt;0,'Custo Contábil'!$D$7&gt;0),ROUND(K474*('Custo Contábil'!$D$19/'Custo Contábil'!$D$7)*W474,2),0)</f>
        <v>0</v>
      </c>
      <c r="Y474" s="407">
        <f t="shared" si="55"/>
        <v>0</v>
      </c>
    </row>
    <row r="475" spans="2:25" ht="15" customHeight="1" outlineLevel="1" x14ac:dyDescent="0.3">
      <c r="B475" s="153">
        <v>468</v>
      </c>
      <c r="C475" s="974" t="str">
        <f>IF(ISBLANK('IlumCusto (ORÇ)'!C475)," ",'IlumCusto (ORÇ)'!C475)</f>
        <v xml:space="preserve"> </v>
      </c>
      <c r="D475" s="975"/>
      <c r="E475" s="975"/>
      <c r="F475" s="975"/>
      <c r="G475" s="975"/>
      <c r="H475" s="560">
        <f>'IlumCusto (ORÇ)'!H475</f>
        <v>0</v>
      </c>
      <c r="I475" s="561">
        <f>'IlumCusto (ORÇ)'!I475</f>
        <v>0</v>
      </c>
      <c r="J475" s="553">
        <f>'IlumCusto (ORÇ)'!J475</f>
        <v>0</v>
      </c>
      <c r="K475" s="330">
        <f t="shared" si="49"/>
        <v>0</v>
      </c>
      <c r="L475" s="330">
        <f t="shared" si="50"/>
        <v>0</v>
      </c>
      <c r="M475" s="329"/>
      <c r="N475" s="329"/>
      <c r="O475" s="397"/>
      <c r="P475" s="153">
        <f t="shared" si="51"/>
        <v>468</v>
      </c>
      <c r="Q475" s="976" t="str">
        <f t="shared" si="52"/>
        <v xml:space="preserve"> </v>
      </c>
      <c r="R475" s="976"/>
      <c r="S475" s="976"/>
      <c r="T475" s="976"/>
      <c r="U475" s="977"/>
      <c r="V475" s="155">
        <f t="shared" si="53"/>
        <v>0</v>
      </c>
      <c r="W475" s="331">
        <f t="shared" si="54"/>
        <v>0</v>
      </c>
      <c r="X475" s="332">
        <f>IF(AND(K475&gt;0,'Custo Contábil'!$D$7&gt;0),ROUND(K475*('Custo Contábil'!$D$19/'Custo Contábil'!$D$7)*W475,2),0)</f>
        <v>0</v>
      </c>
      <c r="Y475" s="407">
        <f t="shared" si="55"/>
        <v>0</v>
      </c>
    </row>
    <row r="476" spans="2:25" ht="15" customHeight="1" outlineLevel="1" x14ac:dyDescent="0.3">
      <c r="B476" s="153">
        <v>469</v>
      </c>
      <c r="C476" s="974" t="str">
        <f>IF(ISBLANK('IlumCusto (ORÇ)'!C476)," ",'IlumCusto (ORÇ)'!C476)</f>
        <v xml:space="preserve"> </v>
      </c>
      <c r="D476" s="975"/>
      <c r="E476" s="975"/>
      <c r="F476" s="975"/>
      <c r="G476" s="975"/>
      <c r="H476" s="560">
        <f>'IlumCusto (ORÇ)'!H476</f>
        <v>0</v>
      </c>
      <c r="I476" s="561">
        <f>'IlumCusto (ORÇ)'!I476</f>
        <v>0</v>
      </c>
      <c r="J476" s="553">
        <f>'IlumCusto (ORÇ)'!J476</f>
        <v>0</v>
      </c>
      <c r="K476" s="330">
        <f t="shared" si="49"/>
        <v>0</v>
      </c>
      <c r="L476" s="330">
        <f t="shared" si="50"/>
        <v>0</v>
      </c>
      <c r="M476" s="329"/>
      <c r="N476" s="329"/>
      <c r="O476" s="397"/>
      <c r="P476" s="153">
        <f t="shared" si="51"/>
        <v>469</v>
      </c>
      <c r="Q476" s="976" t="str">
        <f t="shared" si="52"/>
        <v xml:space="preserve"> </v>
      </c>
      <c r="R476" s="976"/>
      <c r="S476" s="976"/>
      <c r="T476" s="976"/>
      <c r="U476" s="977"/>
      <c r="V476" s="155">
        <f t="shared" si="53"/>
        <v>0</v>
      </c>
      <c r="W476" s="331">
        <f t="shared" si="54"/>
        <v>0</v>
      </c>
      <c r="X476" s="332">
        <f>IF(AND(K476&gt;0,'Custo Contábil'!$D$7&gt;0),ROUND(K476*('Custo Contábil'!$D$19/'Custo Contábil'!$D$7)*W476,2),0)</f>
        <v>0</v>
      </c>
      <c r="Y476" s="407">
        <f t="shared" si="55"/>
        <v>0</v>
      </c>
    </row>
    <row r="477" spans="2:25" ht="15" customHeight="1" outlineLevel="1" x14ac:dyDescent="0.3">
      <c r="B477" s="153">
        <v>470</v>
      </c>
      <c r="C477" s="974" t="str">
        <f>IF(ISBLANK('IlumCusto (ORÇ)'!C477)," ",'IlumCusto (ORÇ)'!C477)</f>
        <v xml:space="preserve"> </v>
      </c>
      <c r="D477" s="975"/>
      <c r="E477" s="975"/>
      <c r="F477" s="975"/>
      <c r="G477" s="975"/>
      <c r="H477" s="560">
        <f>'IlumCusto (ORÇ)'!H477</f>
        <v>0</v>
      </c>
      <c r="I477" s="561">
        <f>'IlumCusto (ORÇ)'!I477</f>
        <v>0</v>
      </c>
      <c r="J477" s="553">
        <f>'IlumCusto (ORÇ)'!J477</f>
        <v>0</v>
      </c>
      <c r="K477" s="330">
        <f t="shared" si="49"/>
        <v>0</v>
      </c>
      <c r="L477" s="330">
        <f t="shared" si="50"/>
        <v>0</v>
      </c>
      <c r="M477" s="329"/>
      <c r="N477" s="329"/>
      <c r="O477" s="397"/>
      <c r="P477" s="153">
        <f t="shared" si="51"/>
        <v>470</v>
      </c>
      <c r="Q477" s="976" t="str">
        <f t="shared" si="52"/>
        <v xml:space="preserve"> </v>
      </c>
      <c r="R477" s="976"/>
      <c r="S477" s="976"/>
      <c r="T477" s="976"/>
      <c r="U477" s="977"/>
      <c r="V477" s="155">
        <f t="shared" si="53"/>
        <v>0</v>
      </c>
      <c r="W477" s="331">
        <f t="shared" si="54"/>
        <v>0</v>
      </c>
      <c r="X477" s="332">
        <f>IF(AND(K477&gt;0,'Custo Contábil'!$D$7&gt;0),ROUND(K477*('Custo Contábil'!$D$19/'Custo Contábil'!$D$7)*W477,2),0)</f>
        <v>0</v>
      </c>
      <c r="Y477" s="407">
        <f t="shared" si="55"/>
        <v>0</v>
      </c>
    </row>
    <row r="478" spans="2:25" ht="15" customHeight="1" outlineLevel="1" x14ac:dyDescent="0.3">
      <c r="B478" s="153">
        <v>471</v>
      </c>
      <c r="C478" s="974" t="str">
        <f>IF(ISBLANK('IlumCusto (ORÇ)'!C478)," ",'IlumCusto (ORÇ)'!C478)</f>
        <v xml:space="preserve"> </v>
      </c>
      <c r="D478" s="975"/>
      <c r="E478" s="975"/>
      <c r="F478" s="975"/>
      <c r="G478" s="975"/>
      <c r="H478" s="560">
        <f>'IlumCusto (ORÇ)'!H478</f>
        <v>0</v>
      </c>
      <c r="I478" s="561">
        <f>'IlumCusto (ORÇ)'!I478</f>
        <v>0</v>
      </c>
      <c r="J478" s="553">
        <f>'IlumCusto (ORÇ)'!J478</f>
        <v>0</v>
      </c>
      <c r="K478" s="330">
        <f t="shared" si="49"/>
        <v>0</v>
      </c>
      <c r="L478" s="330">
        <f t="shared" si="50"/>
        <v>0</v>
      </c>
      <c r="M478" s="329"/>
      <c r="N478" s="329"/>
      <c r="O478" s="397"/>
      <c r="P478" s="153">
        <f t="shared" si="51"/>
        <v>471</v>
      </c>
      <c r="Q478" s="976" t="str">
        <f t="shared" si="52"/>
        <v xml:space="preserve"> </v>
      </c>
      <c r="R478" s="976"/>
      <c r="S478" s="976"/>
      <c r="T478" s="976"/>
      <c r="U478" s="977"/>
      <c r="V478" s="155">
        <f t="shared" si="53"/>
        <v>0</v>
      </c>
      <c r="W478" s="331">
        <f t="shared" si="54"/>
        <v>0</v>
      </c>
      <c r="X478" s="332">
        <f>IF(AND(K478&gt;0,'Custo Contábil'!$D$7&gt;0),ROUND(K478*('Custo Contábil'!$D$19/'Custo Contábil'!$D$7)*W478,2),0)</f>
        <v>0</v>
      </c>
      <c r="Y478" s="407">
        <f t="shared" si="55"/>
        <v>0</v>
      </c>
    </row>
    <row r="479" spans="2:25" ht="15" customHeight="1" outlineLevel="1" x14ac:dyDescent="0.3">
      <c r="B479" s="153">
        <v>472</v>
      </c>
      <c r="C479" s="974" t="str">
        <f>IF(ISBLANK('IlumCusto (ORÇ)'!C479)," ",'IlumCusto (ORÇ)'!C479)</f>
        <v xml:space="preserve"> </v>
      </c>
      <c r="D479" s="975"/>
      <c r="E479" s="975"/>
      <c r="F479" s="975"/>
      <c r="G479" s="975"/>
      <c r="H479" s="560">
        <f>'IlumCusto (ORÇ)'!H479</f>
        <v>0</v>
      </c>
      <c r="I479" s="561">
        <f>'IlumCusto (ORÇ)'!I479</f>
        <v>0</v>
      </c>
      <c r="J479" s="553">
        <f>'IlumCusto (ORÇ)'!J479</f>
        <v>0</v>
      </c>
      <c r="K479" s="330">
        <f t="shared" si="49"/>
        <v>0</v>
      </c>
      <c r="L479" s="330">
        <f t="shared" si="50"/>
        <v>0</v>
      </c>
      <c r="M479" s="329"/>
      <c r="N479" s="329"/>
      <c r="O479" s="397"/>
      <c r="P479" s="153">
        <f t="shared" si="51"/>
        <v>472</v>
      </c>
      <c r="Q479" s="976" t="str">
        <f t="shared" si="52"/>
        <v xml:space="preserve"> </v>
      </c>
      <c r="R479" s="976"/>
      <c r="S479" s="976"/>
      <c r="T479" s="976"/>
      <c r="U479" s="977"/>
      <c r="V479" s="155">
        <f t="shared" si="53"/>
        <v>0</v>
      </c>
      <c r="W479" s="331">
        <f t="shared" si="54"/>
        <v>0</v>
      </c>
      <c r="X479" s="332">
        <f>IF(AND(K479&gt;0,'Custo Contábil'!$D$7&gt;0),ROUND(K479*('Custo Contábil'!$D$19/'Custo Contábil'!$D$7)*W479,2),0)</f>
        <v>0</v>
      </c>
      <c r="Y479" s="407">
        <f t="shared" si="55"/>
        <v>0</v>
      </c>
    </row>
    <row r="480" spans="2:25" ht="15" customHeight="1" outlineLevel="1" x14ac:dyDescent="0.3">
      <c r="B480" s="153">
        <v>473</v>
      </c>
      <c r="C480" s="974" t="str">
        <f>IF(ISBLANK('IlumCusto (ORÇ)'!C480)," ",'IlumCusto (ORÇ)'!C480)</f>
        <v xml:space="preserve"> </v>
      </c>
      <c r="D480" s="975"/>
      <c r="E480" s="975"/>
      <c r="F480" s="975"/>
      <c r="G480" s="975"/>
      <c r="H480" s="560">
        <f>'IlumCusto (ORÇ)'!H480</f>
        <v>0</v>
      </c>
      <c r="I480" s="561">
        <f>'IlumCusto (ORÇ)'!I480</f>
        <v>0</v>
      </c>
      <c r="J480" s="553">
        <f>'IlumCusto (ORÇ)'!J480</f>
        <v>0</v>
      </c>
      <c r="K480" s="330">
        <f t="shared" si="49"/>
        <v>0</v>
      </c>
      <c r="L480" s="330">
        <f t="shared" si="50"/>
        <v>0</v>
      </c>
      <c r="M480" s="329"/>
      <c r="N480" s="329"/>
      <c r="O480" s="397"/>
      <c r="P480" s="153">
        <f t="shared" si="51"/>
        <v>473</v>
      </c>
      <c r="Q480" s="976" t="str">
        <f t="shared" si="52"/>
        <v xml:space="preserve"> </v>
      </c>
      <c r="R480" s="976"/>
      <c r="S480" s="976"/>
      <c r="T480" s="976"/>
      <c r="U480" s="977"/>
      <c r="V480" s="155">
        <f t="shared" si="53"/>
        <v>0</v>
      </c>
      <c r="W480" s="331">
        <f t="shared" si="54"/>
        <v>0</v>
      </c>
      <c r="X480" s="332">
        <f>IF(AND(K480&gt;0,'Custo Contábil'!$D$7&gt;0),ROUND(K480*('Custo Contábil'!$D$19/'Custo Contábil'!$D$7)*W480,2),0)</f>
        <v>0</v>
      </c>
      <c r="Y480" s="407">
        <f t="shared" si="55"/>
        <v>0</v>
      </c>
    </row>
    <row r="481" spans="2:25" ht="15" customHeight="1" outlineLevel="1" x14ac:dyDescent="0.3">
      <c r="B481" s="153">
        <v>474</v>
      </c>
      <c r="C481" s="974" t="str">
        <f>IF(ISBLANK('IlumCusto (ORÇ)'!C481)," ",'IlumCusto (ORÇ)'!C481)</f>
        <v xml:space="preserve"> </v>
      </c>
      <c r="D481" s="975"/>
      <c r="E481" s="975"/>
      <c r="F481" s="975"/>
      <c r="G481" s="975"/>
      <c r="H481" s="560">
        <f>'IlumCusto (ORÇ)'!H481</f>
        <v>0</v>
      </c>
      <c r="I481" s="561">
        <f>'IlumCusto (ORÇ)'!I481</f>
        <v>0</v>
      </c>
      <c r="J481" s="553">
        <f>'IlumCusto (ORÇ)'!J481</f>
        <v>0</v>
      </c>
      <c r="K481" s="330">
        <f t="shared" si="49"/>
        <v>0</v>
      </c>
      <c r="L481" s="330">
        <f t="shared" si="50"/>
        <v>0</v>
      </c>
      <c r="M481" s="329"/>
      <c r="N481" s="329"/>
      <c r="O481" s="397"/>
      <c r="P481" s="153">
        <f t="shared" si="51"/>
        <v>474</v>
      </c>
      <c r="Q481" s="976" t="str">
        <f t="shared" si="52"/>
        <v xml:space="preserve"> </v>
      </c>
      <c r="R481" s="976"/>
      <c r="S481" s="976"/>
      <c r="T481" s="976"/>
      <c r="U481" s="977"/>
      <c r="V481" s="155">
        <f t="shared" si="53"/>
        <v>0</v>
      </c>
      <c r="W481" s="331">
        <f t="shared" si="54"/>
        <v>0</v>
      </c>
      <c r="X481" s="332">
        <f>IF(AND(K481&gt;0,'Custo Contábil'!$D$7&gt;0),ROUND(K481*('Custo Contábil'!$D$19/'Custo Contábil'!$D$7)*W481,2),0)</f>
        <v>0</v>
      </c>
      <c r="Y481" s="407">
        <f t="shared" si="55"/>
        <v>0</v>
      </c>
    </row>
    <row r="482" spans="2:25" ht="15" customHeight="1" outlineLevel="1" x14ac:dyDescent="0.3">
      <c r="B482" s="153">
        <v>475</v>
      </c>
      <c r="C482" s="974" t="str">
        <f>IF(ISBLANK('IlumCusto (ORÇ)'!C482)," ",'IlumCusto (ORÇ)'!C482)</f>
        <v xml:space="preserve"> </v>
      </c>
      <c r="D482" s="975"/>
      <c r="E482" s="975"/>
      <c r="F482" s="975"/>
      <c r="G482" s="975"/>
      <c r="H482" s="560">
        <f>'IlumCusto (ORÇ)'!H482</f>
        <v>0</v>
      </c>
      <c r="I482" s="561">
        <f>'IlumCusto (ORÇ)'!I482</f>
        <v>0</v>
      </c>
      <c r="J482" s="553">
        <f>'IlumCusto (ORÇ)'!J482</f>
        <v>0</v>
      </c>
      <c r="K482" s="330">
        <f t="shared" si="49"/>
        <v>0</v>
      </c>
      <c r="L482" s="330">
        <f t="shared" si="50"/>
        <v>0</v>
      </c>
      <c r="M482" s="329"/>
      <c r="N482" s="329"/>
      <c r="O482" s="397"/>
      <c r="P482" s="153">
        <f t="shared" si="51"/>
        <v>475</v>
      </c>
      <c r="Q482" s="976" t="str">
        <f t="shared" si="52"/>
        <v xml:space="preserve"> </v>
      </c>
      <c r="R482" s="976"/>
      <c r="S482" s="976"/>
      <c r="T482" s="976"/>
      <c r="U482" s="977"/>
      <c r="V482" s="155">
        <f t="shared" si="53"/>
        <v>0</v>
      </c>
      <c r="W482" s="331">
        <f t="shared" si="54"/>
        <v>0</v>
      </c>
      <c r="X482" s="332">
        <f>IF(AND(K482&gt;0,'Custo Contábil'!$D$7&gt;0),ROUND(K482*('Custo Contábil'!$D$19/'Custo Contábil'!$D$7)*W482,2),0)</f>
        <v>0</v>
      </c>
      <c r="Y482" s="407">
        <f t="shared" si="55"/>
        <v>0</v>
      </c>
    </row>
    <row r="483" spans="2:25" ht="15" customHeight="1" outlineLevel="1" x14ac:dyDescent="0.3">
      <c r="B483" s="153">
        <v>476</v>
      </c>
      <c r="C483" s="974" t="str">
        <f>IF(ISBLANK('IlumCusto (ORÇ)'!C483)," ",'IlumCusto (ORÇ)'!C483)</f>
        <v xml:space="preserve"> </v>
      </c>
      <c r="D483" s="975"/>
      <c r="E483" s="975"/>
      <c r="F483" s="975"/>
      <c r="G483" s="975"/>
      <c r="H483" s="560">
        <f>'IlumCusto (ORÇ)'!H483</f>
        <v>0</v>
      </c>
      <c r="I483" s="561">
        <f>'IlumCusto (ORÇ)'!I483</f>
        <v>0</v>
      </c>
      <c r="J483" s="553">
        <f>'IlumCusto (ORÇ)'!J483</f>
        <v>0</v>
      </c>
      <c r="K483" s="330">
        <f t="shared" si="49"/>
        <v>0</v>
      </c>
      <c r="L483" s="330">
        <f t="shared" si="50"/>
        <v>0</v>
      </c>
      <c r="M483" s="329"/>
      <c r="N483" s="329"/>
      <c r="O483" s="397"/>
      <c r="P483" s="153">
        <f t="shared" si="51"/>
        <v>476</v>
      </c>
      <c r="Q483" s="976" t="str">
        <f t="shared" si="52"/>
        <v xml:space="preserve"> </v>
      </c>
      <c r="R483" s="976"/>
      <c r="S483" s="976"/>
      <c r="T483" s="976"/>
      <c r="U483" s="977"/>
      <c r="V483" s="155">
        <f t="shared" si="53"/>
        <v>0</v>
      </c>
      <c r="W483" s="331">
        <f t="shared" si="54"/>
        <v>0</v>
      </c>
      <c r="X483" s="332">
        <f>IF(AND(K483&gt;0,'Custo Contábil'!$D$7&gt;0),ROUND(K483*('Custo Contábil'!$D$19/'Custo Contábil'!$D$7)*W483,2),0)</f>
        <v>0</v>
      </c>
      <c r="Y483" s="407">
        <f t="shared" si="55"/>
        <v>0</v>
      </c>
    </row>
    <row r="484" spans="2:25" ht="15" customHeight="1" outlineLevel="1" x14ac:dyDescent="0.3">
      <c r="B484" s="153">
        <v>477</v>
      </c>
      <c r="C484" s="974" t="str">
        <f>IF(ISBLANK('IlumCusto (ORÇ)'!C484)," ",'IlumCusto (ORÇ)'!C484)</f>
        <v xml:space="preserve"> </v>
      </c>
      <c r="D484" s="975"/>
      <c r="E484" s="975"/>
      <c r="F484" s="975"/>
      <c r="G484" s="975"/>
      <c r="H484" s="560">
        <f>'IlumCusto (ORÇ)'!H484</f>
        <v>0</v>
      </c>
      <c r="I484" s="561">
        <f>'IlumCusto (ORÇ)'!I484</f>
        <v>0</v>
      </c>
      <c r="J484" s="553">
        <f>'IlumCusto (ORÇ)'!J484</f>
        <v>0</v>
      </c>
      <c r="K484" s="330">
        <f t="shared" si="49"/>
        <v>0</v>
      </c>
      <c r="L484" s="330">
        <f t="shared" si="50"/>
        <v>0</v>
      </c>
      <c r="M484" s="329"/>
      <c r="N484" s="329"/>
      <c r="O484" s="397"/>
      <c r="P484" s="153">
        <f t="shared" si="51"/>
        <v>477</v>
      </c>
      <c r="Q484" s="976" t="str">
        <f t="shared" si="52"/>
        <v xml:space="preserve"> </v>
      </c>
      <c r="R484" s="976"/>
      <c r="S484" s="976"/>
      <c r="T484" s="976"/>
      <c r="U484" s="977"/>
      <c r="V484" s="155">
        <f t="shared" si="53"/>
        <v>0</v>
      </c>
      <c r="W484" s="331">
        <f t="shared" si="54"/>
        <v>0</v>
      </c>
      <c r="X484" s="332">
        <f>IF(AND(K484&gt;0,'Custo Contábil'!$D$7&gt;0),ROUND(K484*('Custo Contábil'!$D$19/'Custo Contábil'!$D$7)*W484,2),0)</f>
        <v>0</v>
      </c>
      <c r="Y484" s="407">
        <f t="shared" si="55"/>
        <v>0</v>
      </c>
    </row>
    <row r="485" spans="2:25" ht="15" customHeight="1" outlineLevel="1" x14ac:dyDescent="0.3">
      <c r="B485" s="153">
        <v>478</v>
      </c>
      <c r="C485" s="974" t="str">
        <f>IF(ISBLANK('IlumCusto (ORÇ)'!C485)," ",'IlumCusto (ORÇ)'!C485)</f>
        <v xml:space="preserve"> </v>
      </c>
      <c r="D485" s="975"/>
      <c r="E485" s="975"/>
      <c r="F485" s="975"/>
      <c r="G485" s="975"/>
      <c r="H485" s="560">
        <f>'IlumCusto (ORÇ)'!H485</f>
        <v>0</v>
      </c>
      <c r="I485" s="561">
        <f>'IlumCusto (ORÇ)'!I485</f>
        <v>0</v>
      </c>
      <c r="J485" s="553">
        <f>'IlumCusto (ORÇ)'!J485</f>
        <v>0</v>
      </c>
      <c r="K485" s="330">
        <f t="shared" si="49"/>
        <v>0</v>
      </c>
      <c r="L485" s="330">
        <f t="shared" si="50"/>
        <v>0</v>
      </c>
      <c r="M485" s="329"/>
      <c r="N485" s="329"/>
      <c r="O485" s="397"/>
      <c r="P485" s="153">
        <f t="shared" si="51"/>
        <v>478</v>
      </c>
      <c r="Q485" s="976" t="str">
        <f t="shared" si="52"/>
        <v xml:space="preserve"> </v>
      </c>
      <c r="R485" s="976"/>
      <c r="S485" s="976"/>
      <c r="T485" s="976"/>
      <c r="U485" s="977"/>
      <c r="V485" s="155">
        <f t="shared" si="53"/>
        <v>0</v>
      </c>
      <c r="W485" s="331">
        <f t="shared" si="54"/>
        <v>0</v>
      </c>
      <c r="X485" s="332">
        <f>IF(AND(K485&gt;0,'Custo Contábil'!$D$7&gt;0),ROUND(K485*('Custo Contábil'!$D$19/'Custo Contábil'!$D$7)*W485,2),0)</f>
        <v>0</v>
      </c>
      <c r="Y485" s="407">
        <f t="shared" si="55"/>
        <v>0</v>
      </c>
    </row>
    <row r="486" spans="2:25" ht="15" customHeight="1" outlineLevel="1" x14ac:dyDescent="0.3">
      <c r="B486" s="153">
        <v>479</v>
      </c>
      <c r="C486" s="974" t="str">
        <f>IF(ISBLANK('IlumCusto (ORÇ)'!C486)," ",'IlumCusto (ORÇ)'!C486)</f>
        <v xml:space="preserve"> </v>
      </c>
      <c r="D486" s="975"/>
      <c r="E486" s="975"/>
      <c r="F486" s="975"/>
      <c r="G486" s="975"/>
      <c r="H486" s="560">
        <f>'IlumCusto (ORÇ)'!H486</f>
        <v>0</v>
      </c>
      <c r="I486" s="561">
        <f>'IlumCusto (ORÇ)'!I486</f>
        <v>0</v>
      </c>
      <c r="J486" s="553">
        <f>'IlumCusto (ORÇ)'!J486</f>
        <v>0</v>
      </c>
      <c r="K486" s="330">
        <f t="shared" si="49"/>
        <v>0</v>
      </c>
      <c r="L486" s="330">
        <f t="shared" si="50"/>
        <v>0</v>
      </c>
      <c r="M486" s="329"/>
      <c r="N486" s="329"/>
      <c r="O486" s="397"/>
      <c r="P486" s="153">
        <f t="shared" si="51"/>
        <v>479</v>
      </c>
      <c r="Q486" s="976" t="str">
        <f t="shared" si="52"/>
        <v xml:space="preserve"> </v>
      </c>
      <c r="R486" s="976"/>
      <c r="S486" s="976"/>
      <c r="T486" s="976"/>
      <c r="U486" s="977"/>
      <c r="V486" s="155">
        <f t="shared" si="53"/>
        <v>0</v>
      </c>
      <c r="W486" s="331">
        <f t="shared" si="54"/>
        <v>0</v>
      </c>
      <c r="X486" s="332">
        <f>IF(AND(K486&gt;0,'Custo Contábil'!$D$7&gt;0),ROUND(K486*('Custo Contábil'!$D$19/'Custo Contábil'!$D$7)*W486,2),0)</f>
        <v>0</v>
      </c>
      <c r="Y486" s="407">
        <f t="shared" si="55"/>
        <v>0</v>
      </c>
    </row>
    <row r="487" spans="2:25" ht="15" customHeight="1" outlineLevel="1" x14ac:dyDescent="0.3">
      <c r="B487" s="153">
        <v>480</v>
      </c>
      <c r="C487" s="974" t="str">
        <f>IF(ISBLANK('IlumCusto (ORÇ)'!C487)," ",'IlumCusto (ORÇ)'!C487)</f>
        <v xml:space="preserve"> </v>
      </c>
      <c r="D487" s="975"/>
      <c r="E487" s="975"/>
      <c r="F487" s="975"/>
      <c r="G487" s="975"/>
      <c r="H487" s="560">
        <f>'IlumCusto (ORÇ)'!H487</f>
        <v>0</v>
      </c>
      <c r="I487" s="561">
        <f>'IlumCusto (ORÇ)'!I487</f>
        <v>0</v>
      </c>
      <c r="J487" s="553">
        <f>'IlumCusto (ORÇ)'!J487</f>
        <v>0</v>
      </c>
      <c r="K487" s="330">
        <f t="shared" ref="K487:K507" si="56">I487*J487</f>
        <v>0</v>
      </c>
      <c r="L487" s="330">
        <f t="shared" ref="L487:L507" si="57">K487-M487-N487</f>
        <v>0</v>
      </c>
      <c r="M487" s="329"/>
      <c r="N487" s="329"/>
      <c r="O487" s="397"/>
      <c r="P487" s="153">
        <f t="shared" ref="P487:P507" si="58">B487</f>
        <v>480</v>
      </c>
      <c r="Q487" s="976" t="str">
        <f t="shared" ref="Q487:Q507" si="59">IF(OR(C487=0,C487=""),"",C487)</f>
        <v xml:space="preserve"> </v>
      </c>
      <c r="R487" s="976"/>
      <c r="S487" s="976"/>
      <c r="T487" s="976"/>
      <c r="U487" s="977"/>
      <c r="V487" s="155">
        <f t="shared" ref="V487:V507" si="60">IF(H487="",0,H487)</f>
        <v>0</v>
      </c>
      <c r="W487" s="331">
        <f t="shared" ref="W487:W507" si="61">IF(OR(V487="",V487=0),0,(Desc*((1+Desc)^V487))/(((1+Desc)^V487)-1))</f>
        <v>0</v>
      </c>
      <c r="X487" s="332">
        <f>IF(AND(K487&gt;0,'Custo Contábil'!$D$7&gt;0),ROUND(K487*('Custo Contábil'!$D$19/'Custo Contábil'!$D$7)*W487,2),0)</f>
        <v>0</v>
      </c>
      <c r="Y487" s="407">
        <f t="shared" ref="Y487:Y507" si="62">V487*X487</f>
        <v>0</v>
      </c>
    </row>
    <row r="488" spans="2:25" ht="15" customHeight="1" outlineLevel="1" x14ac:dyDescent="0.3">
      <c r="B488" s="153">
        <v>481</v>
      </c>
      <c r="C488" s="974" t="str">
        <f>IF(ISBLANK('IlumCusto (ORÇ)'!C488)," ",'IlumCusto (ORÇ)'!C488)</f>
        <v xml:space="preserve"> </v>
      </c>
      <c r="D488" s="975"/>
      <c r="E488" s="975"/>
      <c r="F488" s="975"/>
      <c r="G488" s="975"/>
      <c r="H488" s="560">
        <f>'IlumCusto (ORÇ)'!H488</f>
        <v>0</v>
      </c>
      <c r="I488" s="561">
        <f>'IlumCusto (ORÇ)'!I488</f>
        <v>0</v>
      </c>
      <c r="J488" s="553">
        <f>'IlumCusto (ORÇ)'!J488</f>
        <v>0</v>
      </c>
      <c r="K488" s="330">
        <f t="shared" si="56"/>
        <v>0</v>
      </c>
      <c r="L488" s="330">
        <f t="shared" si="57"/>
        <v>0</v>
      </c>
      <c r="M488" s="329"/>
      <c r="N488" s="329"/>
      <c r="O488" s="397"/>
      <c r="P488" s="153">
        <f t="shared" si="58"/>
        <v>481</v>
      </c>
      <c r="Q488" s="976" t="str">
        <f t="shared" si="59"/>
        <v xml:space="preserve"> </v>
      </c>
      <c r="R488" s="976"/>
      <c r="S488" s="976"/>
      <c r="T488" s="976"/>
      <c r="U488" s="977"/>
      <c r="V488" s="155">
        <f t="shared" si="60"/>
        <v>0</v>
      </c>
      <c r="W488" s="331">
        <f t="shared" si="61"/>
        <v>0</v>
      </c>
      <c r="X488" s="332">
        <f>IF(AND(K488&gt;0,'Custo Contábil'!$D$7&gt;0),ROUND(K488*('Custo Contábil'!$D$19/'Custo Contábil'!$D$7)*W488,2),0)</f>
        <v>0</v>
      </c>
      <c r="Y488" s="407">
        <f t="shared" si="62"/>
        <v>0</v>
      </c>
    </row>
    <row r="489" spans="2:25" ht="15" customHeight="1" outlineLevel="1" x14ac:dyDescent="0.3">
      <c r="B489" s="153">
        <v>482</v>
      </c>
      <c r="C489" s="974" t="str">
        <f>IF(ISBLANK('IlumCusto (ORÇ)'!C489)," ",'IlumCusto (ORÇ)'!C489)</f>
        <v xml:space="preserve"> </v>
      </c>
      <c r="D489" s="975"/>
      <c r="E489" s="975"/>
      <c r="F489" s="975"/>
      <c r="G489" s="975"/>
      <c r="H489" s="560">
        <f>'IlumCusto (ORÇ)'!H489</f>
        <v>0</v>
      </c>
      <c r="I489" s="561">
        <f>'IlumCusto (ORÇ)'!I489</f>
        <v>0</v>
      </c>
      <c r="J489" s="553">
        <f>'IlumCusto (ORÇ)'!J489</f>
        <v>0</v>
      </c>
      <c r="K489" s="330">
        <f t="shared" si="56"/>
        <v>0</v>
      </c>
      <c r="L489" s="330">
        <f t="shared" si="57"/>
        <v>0</v>
      </c>
      <c r="M489" s="329"/>
      <c r="N489" s="329"/>
      <c r="O489" s="397"/>
      <c r="P489" s="153">
        <f t="shared" si="58"/>
        <v>482</v>
      </c>
      <c r="Q489" s="976" t="str">
        <f t="shared" si="59"/>
        <v xml:space="preserve"> </v>
      </c>
      <c r="R489" s="976"/>
      <c r="S489" s="976"/>
      <c r="T489" s="976"/>
      <c r="U489" s="977"/>
      <c r="V489" s="155">
        <f t="shared" si="60"/>
        <v>0</v>
      </c>
      <c r="W489" s="331">
        <f t="shared" si="61"/>
        <v>0</v>
      </c>
      <c r="X489" s="332">
        <f>IF(AND(K489&gt;0,'Custo Contábil'!$D$7&gt;0),ROUND(K489*('Custo Contábil'!$D$19/'Custo Contábil'!$D$7)*W489,2),0)</f>
        <v>0</v>
      </c>
      <c r="Y489" s="407">
        <f t="shared" si="62"/>
        <v>0</v>
      </c>
    </row>
    <row r="490" spans="2:25" ht="15" customHeight="1" outlineLevel="1" x14ac:dyDescent="0.3">
      <c r="B490" s="153">
        <v>483</v>
      </c>
      <c r="C490" s="974" t="str">
        <f>IF(ISBLANK('IlumCusto (ORÇ)'!C490)," ",'IlumCusto (ORÇ)'!C490)</f>
        <v xml:space="preserve"> </v>
      </c>
      <c r="D490" s="975"/>
      <c r="E490" s="975"/>
      <c r="F490" s="975"/>
      <c r="G490" s="975"/>
      <c r="H490" s="560">
        <f>'IlumCusto (ORÇ)'!H490</f>
        <v>0</v>
      </c>
      <c r="I490" s="561">
        <f>'IlumCusto (ORÇ)'!I490</f>
        <v>0</v>
      </c>
      <c r="J490" s="553">
        <f>'IlumCusto (ORÇ)'!J490</f>
        <v>0</v>
      </c>
      <c r="K490" s="330">
        <f t="shared" si="56"/>
        <v>0</v>
      </c>
      <c r="L490" s="330">
        <f t="shared" si="57"/>
        <v>0</v>
      </c>
      <c r="M490" s="329"/>
      <c r="N490" s="329"/>
      <c r="O490" s="397"/>
      <c r="P490" s="153">
        <f t="shared" si="58"/>
        <v>483</v>
      </c>
      <c r="Q490" s="976" t="str">
        <f t="shared" si="59"/>
        <v xml:space="preserve"> </v>
      </c>
      <c r="R490" s="976"/>
      <c r="S490" s="976"/>
      <c r="T490" s="976"/>
      <c r="U490" s="977"/>
      <c r="V490" s="155">
        <f t="shared" si="60"/>
        <v>0</v>
      </c>
      <c r="W490" s="331">
        <f t="shared" si="61"/>
        <v>0</v>
      </c>
      <c r="X490" s="332">
        <f>IF(AND(K490&gt;0,'Custo Contábil'!$D$7&gt;0),ROUND(K490*('Custo Contábil'!$D$19/'Custo Contábil'!$D$7)*W490,2),0)</f>
        <v>0</v>
      </c>
      <c r="Y490" s="407">
        <f t="shared" si="62"/>
        <v>0</v>
      </c>
    </row>
    <row r="491" spans="2:25" ht="15" customHeight="1" outlineLevel="1" x14ac:dyDescent="0.3">
      <c r="B491" s="153">
        <v>484</v>
      </c>
      <c r="C491" s="974" t="str">
        <f>IF(ISBLANK('IlumCusto (ORÇ)'!C491)," ",'IlumCusto (ORÇ)'!C491)</f>
        <v xml:space="preserve"> </v>
      </c>
      <c r="D491" s="975"/>
      <c r="E491" s="975"/>
      <c r="F491" s="975"/>
      <c r="G491" s="975"/>
      <c r="H491" s="560">
        <f>'IlumCusto (ORÇ)'!H491</f>
        <v>0</v>
      </c>
      <c r="I491" s="561">
        <f>'IlumCusto (ORÇ)'!I491</f>
        <v>0</v>
      </c>
      <c r="J491" s="553">
        <f>'IlumCusto (ORÇ)'!J491</f>
        <v>0</v>
      </c>
      <c r="K491" s="330">
        <f t="shared" si="56"/>
        <v>0</v>
      </c>
      <c r="L491" s="330">
        <f t="shared" si="57"/>
        <v>0</v>
      </c>
      <c r="M491" s="329"/>
      <c r="N491" s="329"/>
      <c r="O491" s="397"/>
      <c r="P491" s="153">
        <f t="shared" si="58"/>
        <v>484</v>
      </c>
      <c r="Q491" s="976" t="str">
        <f t="shared" si="59"/>
        <v xml:space="preserve"> </v>
      </c>
      <c r="R491" s="976"/>
      <c r="S491" s="976"/>
      <c r="T491" s="976"/>
      <c r="U491" s="977"/>
      <c r="V491" s="155">
        <f t="shared" si="60"/>
        <v>0</v>
      </c>
      <c r="W491" s="331">
        <f t="shared" si="61"/>
        <v>0</v>
      </c>
      <c r="X491" s="332">
        <f>IF(AND(K491&gt;0,'Custo Contábil'!$D$7&gt;0),ROUND(K491*('Custo Contábil'!$D$19/'Custo Contábil'!$D$7)*W491,2),0)</f>
        <v>0</v>
      </c>
      <c r="Y491" s="407">
        <f t="shared" si="62"/>
        <v>0</v>
      </c>
    </row>
    <row r="492" spans="2:25" ht="15" customHeight="1" outlineLevel="1" x14ac:dyDescent="0.3">
      <c r="B492" s="153">
        <v>485</v>
      </c>
      <c r="C492" s="974" t="str">
        <f>IF(ISBLANK('IlumCusto (ORÇ)'!C492)," ",'IlumCusto (ORÇ)'!C492)</f>
        <v xml:space="preserve"> </v>
      </c>
      <c r="D492" s="975"/>
      <c r="E492" s="975"/>
      <c r="F492" s="975"/>
      <c r="G492" s="975"/>
      <c r="H492" s="560">
        <f>'IlumCusto (ORÇ)'!H492</f>
        <v>0</v>
      </c>
      <c r="I492" s="561">
        <f>'IlumCusto (ORÇ)'!I492</f>
        <v>0</v>
      </c>
      <c r="J492" s="553">
        <f>'IlumCusto (ORÇ)'!J492</f>
        <v>0</v>
      </c>
      <c r="K492" s="330">
        <f t="shared" si="56"/>
        <v>0</v>
      </c>
      <c r="L492" s="330">
        <f t="shared" si="57"/>
        <v>0</v>
      </c>
      <c r="M492" s="329"/>
      <c r="N492" s="329"/>
      <c r="O492" s="397"/>
      <c r="P492" s="153">
        <f t="shared" si="58"/>
        <v>485</v>
      </c>
      <c r="Q492" s="976" t="str">
        <f t="shared" si="59"/>
        <v xml:space="preserve"> </v>
      </c>
      <c r="R492" s="976"/>
      <c r="S492" s="976"/>
      <c r="T492" s="976"/>
      <c r="U492" s="977"/>
      <c r="V492" s="155">
        <f t="shared" si="60"/>
        <v>0</v>
      </c>
      <c r="W492" s="331">
        <f t="shared" si="61"/>
        <v>0</v>
      </c>
      <c r="X492" s="332">
        <f>IF(AND(K492&gt;0,'Custo Contábil'!$D$7&gt;0),ROUND(K492*('Custo Contábil'!$D$19/'Custo Contábil'!$D$7)*W492,2),0)</f>
        <v>0</v>
      </c>
      <c r="Y492" s="407">
        <f t="shared" si="62"/>
        <v>0</v>
      </c>
    </row>
    <row r="493" spans="2:25" ht="15" customHeight="1" outlineLevel="1" x14ac:dyDescent="0.3">
      <c r="B493" s="153">
        <v>486</v>
      </c>
      <c r="C493" s="974" t="str">
        <f>IF(ISBLANK('IlumCusto (ORÇ)'!C493)," ",'IlumCusto (ORÇ)'!C493)</f>
        <v xml:space="preserve"> </v>
      </c>
      <c r="D493" s="975"/>
      <c r="E493" s="975"/>
      <c r="F493" s="975"/>
      <c r="G493" s="975"/>
      <c r="H493" s="560">
        <f>'IlumCusto (ORÇ)'!H493</f>
        <v>0</v>
      </c>
      <c r="I493" s="561">
        <f>'IlumCusto (ORÇ)'!I493</f>
        <v>0</v>
      </c>
      <c r="J493" s="553">
        <f>'IlumCusto (ORÇ)'!J493</f>
        <v>0</v>
      </c>
      <c r="K493" s="330">
        <f t="shared" si="56"/>
        <v>0</v>
      </c>
      <c r="L493" s="330">
        <f t="shared" si="57"/>
        <v>0</v>
      </c>
      <c r="M493" s="329"/>
      <c r="N493" s="329"/>
      <c r="O493" s="397"/>
      <c r="P493" s="153">
        <f t="shared" si="58"/>
        <v>486</v>
      </c>
      <c r="Q493" s="976" t="str">
        <f t="shared" si="59"/>
        <v xml:space="preserve"> </v>
      </c>
      <c r="R493" s="976"/>
      <c r="S493" s="976"/>
      <c r="T493" s="976"/>
      <c r="U493" s="977"/>
      <c r="V493" s="155">
        <f t="shared" si="60"/>
        <v>0</v>
      </c>
      <c r="W493" s="331">
        <f t="shared" si="61"/>
        <v>0</v>
      </c>
      <c r="X493" s="332">
        <f>IF(AND(K493&gt;0,'Custo Contábil'!$D$7&gt;0),ROUND(K493*('Custo Contábil'!$D$19/'Custo Contábil'!$D$7)*W493,2),0)</f>
        <v>0</v>
      </c>
      <c r="Y493" s="407">
        <f t="shared" si="62"/>
        <v>0</v>
      </c>
    </row>
    <row r="494" spans="2:25" ht="15" customHeight="1" outlineLevel="1" x14ac:dyDescent="0.3">
      <c r="B494" s="153">
        <v>487</v>
      </c>
      <c r="C494" s="974" t="str">
        <f>IF(ISBLANK('IlumCusto (ORÇ)'!C494)," ",'IlumCusto (ORÇ)'!C494)</f>
        <v xml:space="preserve"> </v>
      </c>
      <c r="D494" s="975"/>
      <c r="E494" s="975"/>
      <c r="F494" s="975"/>
      <c r="G494" s="975"/>
      <c r="H494" s="560">
        <f>'IlumCusto (ORÇ)'!H494</f>
        <v>0</v>
      </c>
      <c r="I494" s="561">
        <f>'IlumCusto (ORÇ)'!I494</f>
        <v>0</v>
      </c>
      <c r="J494" s="553">
        <f>'IlumCusto (ORÇ)'!J494</f>
        <v>0</v>
      </c>
      <c r="K494" s="330">
        <f t="shared" si="56"/>
        <v>0</v>
      </c>
      <c r="L494" s="330">
        <f t="shared" si="57"/>
        <v>0</v>
      </c>
      <c r="M494" s="329"/>
      <c r="N494" s="329"/>
      <c r="O494" s="397"/>
      <c r="P494" s="153">
        <f t="shared" si="58"/>
        <v>487</v>
      </c>
      <c r="Q494" s="976" t="str">
        <f t="shared" si="59"/>
        <v xml:space="preserve"> </v>
      </c>
      <c r="R494" s="976"/>
      <c r="S494" s="976"/>
      <c r="T494" s="976"/>
      <c r="U494" s="977"/>
      <c r="V494" s="155">
        <f t="shared" si="60"/>
        <v>0</v>
      </c>
      <c r="W494" s="331">
        <f t="shared" si="61"/>
        <v>0</v>
      </c>
      <c r="X494" s="332">
        <f>IF(AND(K494&gt;0,'Custo Contábil'!$D$7&gt;0),ROUND(K494*('Custo Contábil'!$D$19/'Custo Contábil'!$D$7)*W494,2),0)</f>
        <v>0</v>
      </c>
      <c r="Y494" s="407">
        <f t="shared" si="62"/>
        <v>0</v>
      </c>
    </row>
    <row r="495" spans="2:25" ht="15" customHeight="1" outlineLevel="1" x14ac:dyDescent="0.3">
      <c r="B495" s="153">
        <v>488</v>
      </c>
      <c r="C495" s="974" t="str">
        <f>IF(ISBLANK('IlumCusto (ORÇ)'!C495)," ",'IlumCusto (ORÇ)'!C495)</f>
        <v xml:space="preserve"> </v>
      </c>
      <c r="D495" s="975"/>
      <c r="E495" s="975"/>
      <c r="F495" s="975"/>
      <c r="G495" s="975"/>
      <c r="H495" s="560">
        <f>'IlumCusto (ORÇ)'!H495</f>
        <v>0</v>
      </c>
      <c r="I495" s="561">
        <f>'IlumCusto (ORÇ)'!I495</f>
        <v>0</v>
      </c>
      <c r="J495" s="553">
        <f>'IlumCusto (ORÇ)'!J495</f>
        <v>0</v>
      </c>
      <c r="K495" s="330">
        <f t="shared" si="56"/>
        <v>0</v>
      </c>
      <c r="L495" s="330">
        <f t="shared" si="57"/>
        <v>0</v>
      </c>
      <c r="M495" s="329"/>
      <c r="N495" s="329"/>
      <c r="O495" s="397"/>
      <c r="P495" s="153">
        <f t="shared" si="58"/>
        <v>488</v>
      </c>
      <c r="Q495" s="976" t="str">
        <f t="shared" si="59"/>
        <v xml:space="preserve"> </v>
      </c>
      <c r="R495" s="976"/>
      <c r="S495" s="976"/>
      <c r="T495" s="976"/>
      <c r="U495" s="977"/>
      <c r="V495" s="155">
        <f t="shared" si="60"/>
        <v>0</v>
      </c>
      <c r="W495" s="331">
        <f t="shared" si="61"/>
        <v>0</v>
      </c>
      <c r="X495" s="332">
        <f>IF(AND(K495&gt;0,'Custo Contábil'!$D$7&gt;0),ROUND(K495*('Custo Contábil'!$D$19/'Custo Contábil'!$D$7)*W495,2),0)</f>
        <v>0</v>
      </c>
      <c r="Y495" s="407">
        <f t="shared" si="62"/>
        <v>0</v>
      </c>
    </row>
    <row r="496" spans="2:25" ht="15" customHeight="1" outlineLevel="1" x14ac:dyDescent="0.3">
      <c r="B496" s="153">
        <v>489</v>
      </c>
      <c r="C496" s="974" t="str">
        <f>IF(ISBLANK('IlumCusto (ORÇ)'!C496)," ",'IlumCusto (ORÇ)'!C496)</f>
        <v xml:space="preserve"> </v>
      </c>
      <c r="D496" s="975"/>
      <c r="E496" s="975"/>
      <c r="F496" s="975"/>
      <c r="G496" s="975"/>
      <c r="H496" s="560">
        <f>'IlumCusto (ORÇ)'!H496</f>
        <v>0</v>
      </c>
      <c r="I496" s="561">
        <f>'IlumCusto (ORÇ)'!I496</f>
        <v>0</v>
      </c>
      <c r="J496" s="553">
        <f>'IlumCusto (ORÇ)'!J496</f>
        <v>0</v>
      </c>
      <c r="K496" s="330">
        <f t="shared" si="56"/>
        <v>0</v>
      </c>
      <c r="L496" s="330">
        <f t="shared" si="57"/>
        <v>0</v>
      </c>
      <c r="M496" s="329"/>
      <c r="N496" s="329"/>
      <c r="O496" s="397"/>
      <c r="P496" s="153">
        <f t="shared" si="58"/>
        <v>489</v>
      </c>
      <c r="Q496" s="976" t="str">
        <f t="shared" si="59"/>
        <v xml:space="preserve"> </v>
      </c>
      <c r="R496" s="976"/>
      <c r="S496" s="976"/>
      <c r="T496" s="976"/>
      <c r="U496" s="977"/>
      <c r="V496" s="155">
        <f t="shared" si="60"/>
        <v>0</v>
      </c>
      <c r="W496" s="331">
        <f t="shared" si="61"/>
        <v>0</v>
      </c>
      <c r="X496" s="332">
        <f>IF(AND(K496&gt;0,'Custo Contábil'!$D$7&gt;0),ROUND(K496*('Custo Contábil'!$D$19/'Custo Contábil'!$D$7)*W496,2),0)</f>
        <v>0</v>
      </c>
      <c r="Y496" s="407">
        <f t="shared" si="62"/>
        <v>0</v>
      </c>
    </row>
    <row r="497" spans="2:25" ht="15" customHeight="1" outlineLevel="1" x14ac:dyDescent="0.3">
      <c r="B497" s="153">
        <v>490</v>
      </c>
      <c r="C497" s="974" t="str">
        <f>IF(ISBLANK('IlumCusto (ORÇ)'!C497)," ",'IlumCusto (ORÇ)'!C497)</f>
        <v xml:space="preserve"> </v>
      </c>
      <c r="D497" s="975"/>
      <c r="E497" s="975"/>
      <c r="F497" s="975"/>
      <c r="G497" s="975"/>
      <c r="H497" s="560">
        <f>'IlumCusto (ORÇ)'!H497</f>
        <v>0</v>
      </c>
      <c r="I497" s="561">
        <f>'IlumCusto (ORÇ)'!I497</f>
        <v>0</v>
      </c>
      <c r="J497" s="553">
        <f>'IlumCusto (ORÇ)'!J497</f>
        <v>0</v>
      </c>
      <c r="K497" s="330">
        <f t="shared" si="56"/>
        <v>0</v>
      </c>
      <c r="L497" s="330">
        <f t="shared" si="57"/>
        <v>0</v>
      </c>
      <c r="M497" s="329"/>
      <c r="N497" s="329"/>
      <c r="O497" s="397"/>
      <c r="P497" s="153">
        <f t="shared" si="58"/>
        <v>490</v>
      </c>
      <c r="Q497" s="976" t="str">
        <f t="shared" si="59"/>
        <v xml:space="preserve"> </v>
      </c>
      <c r="R497" s="976"/>
      <c r="S497" s="976"/>
      <c r="T497" s="976"/>
      <c r="U497" s="977"/>
      <c r="V497" s="155">
        <f t="shared" si="60"/>
        <v>0</v>
      </c>
      <c r="W497" s="331">
        <f t="shared" si="61"/>
        <v>0</v>
      </c>
      <c r="X497" s="332">
        <f>IF(AND(K497&gt;0,'Custo Contábil'!$D$7&gt;0),ROUND(K497*('Custo Contábil'!$D$19/'Custo Contábil'!$D$7)*W497,2),0)</f>
        <v>0</v>
      </c>
      <c r="Y497" s="407">
        <f t="shared" si="62"/>
        <v>0</v>
      </c>
    </row>
    <row r="498" spans="2:25" ht="15" customHeight="1" outlineLevel="1" x14ac:dyDescent="0.3">
      <c r="B498" s="153">
        <v>491</v>
      </c>
      <c r="C498" s="974" t="str">
        <f>IF(ISBLANK('IlumCusto (ORÇ)'!C498)," ",'IlumCusto (ORÇ)'!C498)</f>
        <v xml:space="preserve"> </v>
      </c>
      <c r="D498" s="975"/>
      <c r="E498" s="975"/>
      <c r="F498" s="975"/>
      <c r="G498" s="975"/>
      <c r="H498" s="560">
        <f>'IlumCusto (ORÇ)'!H498</f>
        <v>0</v>
      </c>
      <c r="I498" s="561">
        <f>'IlumCusto (ORÇ)'!I498</f>
        <v>0</v>
      </c>
      <c r="J498" s="553">
        <f>'IlumCusto (ORÇ)'!J498</f>
        <v>0</v>
      </c>
      <c r="K498" s="330">
        <f t="shared" si="56"/>
        <v>0</v>
      </c>
      <c r="L498" s="330">
        <f t="shared" si="57"/>
        <v>0</v>
      </c>
      <c r="M498" s="329"/>
      <c r="N498" s="329"/>
      <c r="O498" s="397"/>
      <c r="P498" s="153">
        <f t="shared" si="58"/>
        <v>491</v>
      </c>
      <c r="Q498" s="976" t="str">
        <f t="shared" si="59"/>
        <v xml:space="preserve"> </v>
      </c>
      <c r="R498" s="976"/>
      <c r="S498" s="976"/>
      <c r="T498" s="976"/>
      <c r="U498" s="977"/>
      <c r="V498" s="155">
        <f t="shared" si="60"/>
        <v>0</v>
      </c>
      <c r="W498" s="331">
        <f t="shared" si="61"/>
        <v>0</v>
      </c>
      <c r="X498" s="332">
        <f>IF(AND(K498&gt;0,'Custo Contábil'!$D$7&gt;0),ROUND(K498*('Custo Contábil'!$D$19/'Custo Contábil'!$D$7)*W498,2),0)</f>
        <v>0</v>
      </c>
      <c r="Y498" s="407">
        <f t="shared" si="62"/>
        <v>0</v>
      </c>
    </row>
    <row r="499" spans="2:25" ht="15" customHeight="1" outlineLevel="1" x14ac:dyDescent="0.3">
      <c r="B499" s="153">
        <v>492</v>
      </c>
      <c r="C499" s="974" t="str">
        <f>IF(ISBLANK('IlumCusto (ORÇ)'!C499)," ",'IlumCusto (ORÇ)'!C499)</f>
        <v xml:space="preserve"> </v>
      </c>
      <c r="D499" s="975"/>
      <c r="E499" s="975"/>
      <c r="F499" s="975"/>
      <c r="G499" s="975"/>
      <c r="H499" s="560">
        <f>'IlumCusto (ORÇ)'!H499</f>
        <v>0</v>
      </c>
      <c r="I499" s="561">
        <f>'IlumCusto (ORÇ)'!I499</f>
        <v>0</v>
      </c>
      <c r="J499" s="553">
        <f>'IlumCusto (ORÇ)'!J499</f>
        <v>0</v>
      </c>
      <c r="K499" s="330">
        <f t="shared" si="56"/>
        <v>0</v>
      </c>
      <c r="L499" s="330">
        <f t="shared" si="57"/>
        <v>0</v>
      </c>
      <c r="M499" s="329"/>
      <c r="N499" s="329"/>
      <c r="O499" s="397"/>
      <c r="P499" s="153">
        <f t="shared" si="58"/>
        <v>492</v>
      </c>
      <c r="Q499" s="976" t="str">
        <f t="shared" si="59"/>
        <v xml:space="preserve"> </v>
      </c>
      <c r="R499" s="976"/>
      <c r="S499" s="976"/>
      <c r="T499" s="976"/>
      <c r="U499" s="977"/>
      <c r="V499" s="155">
        <f t="shared" si="60"/>
        <v>0</v>
      </c>
      <c r="W499" s="331">
        <f t="shared" si="61"/>
        <v>0</v>
      </c>
      <c r="X499" s="332">
        <f>IF(AND(K499&gt;0,'Custo Contábil'!$D$7&gt;0),ROUND(K499*('Custo Contábil'!$D$19/'Custo Contábil'!$D$7)*W499,2),0)</f>
        <v>0</v>
      </c>
      <c r="Y499" s="407">
        <f t="shared" si="62"/>
        <v>0</v>
      </c>
    </row>
    <row r="500" spans="2:25" ht="15" customHeight="1" outlineLevel="1" x14ac:dyDescent="0.3">
      <c r="B500" s="153">
        <v>493</v>
      </c>
      <c r="C500" s="974" t="str">
        <f>IF(ISBLANK('IlumCusto (ORÇ)'!C500)," ",'IlumCusto (ORÇ)'!C500)</f>
        <v xml:space="preserve"> </v>
      </c>
      <c r="D500" s="975"/>
      <c r="E500" s="975"/>
      <c r="F500" s="975"/>
      <c r="G500" s="975"/>
      <c r="H500" s="560">
        <f>'IlumCusto (ORÇ)'!H500</f>
        <v>0</v>
      </c>
      <c r="I500" s="561">
        <f>'IlumCusto (ORÇ)'!I500</f>
        <v>0</v>
      </c>
      <c r="J500" s="553">
        <f>'IlumCusto (ORÇ)'!J500</f>
        <v>0</v>
      </c>
      <c r="K500" s="330">
        <f t="shared" si="56"/>
        <v>0</v>
      </c>
      <c r="L500" s="330">
        <f t="shared" si="57"/>
        <v>0</v>
      </c>
      <c r="M500" s="329"/>
      <c r="N500" s="329"/>
      <c r="O500" s="397"/>
      <c r="P500" s="153">
        <f t="shared" si="58"/>
        <v>493</v>
      </c>
      <c r="Q500" s="976" t="str">
        <f t="shared" si="59"/>
        <v xml:space="preserve"> </v>
      </c>
      <c r="R500" s="976"/>
      <c r="S500" s="976"/>
      <c r="T500" s="976"/>
      <c r="U500" s="977"/>
      <c r="V500" s="155">
        <f t="shared" si="60"/>
        <v>0</v>
      </c>
      <c r="W500" s="331">
        <f t="shared" si="61"/>
        <v>0</v>
      </c>
      <c r="X500" s="332">
        <f>IF(AND(K500&gt;0,'Custo Contábil'!$D$7&gt;0),ROUND(K500*('Custo Contábil'!$D$19/'Custo Contábil'!$D$7)*W500,2),0)</f>
        <v>0</v>
      </c>
      <c r="Y500" s="407">
        <f t="shared" si="62"/>
        <v>0</v>
      </c>
    </row>
    <row r="501" spans="2:25" ht="15" customHeight="1" outlineLevel="1" x14ac:dyDescent="0.3">
      <c r="B501" s="153">
        <v>494</v>
      </c>
      <c r="C501" s="974" t="str">
        <f>IF(ISBLANK('IlumCusto (ORÇ)'!C501)," ",'IlumCusto (ORÇ)'!C501)</f>
        <v xml:space="preserve"> </v>
      </c>
      <c r="D501" s="975"/>
      <c r="E501" s="975"/>
      <c r="F501" s="975"/>
      <c r="G501" s="975"/>
      <c r="H501" s="560">
        <f>'IlumCusto (ORÇ)'!H501</f>
        <v>0</v>
      </c>
      <c r="I501" s="561">
        <f>'IlumCusto (ORÇ)'!I501</f>
        <v>0</v>
      </c>
      <c r="J501" s="553">
        <f>'IlumCusto (ORÇ)'!J501</f>
        <v>0</v>
      </c>
      <c r="K501" s="330">
        <f t="shared" si="56"/>
        <v>0</v>
      </c>
      <c r="L501" s="330">
        <f t="shared" si="57"/>
        <v>0</v>
      </c>
      <c r="M501" s="329"/>
      <c r="N501" s="329"/>
      <c r="O501" s="397"/>
      <c r="P501" s="153">
        <f t="shared" si="58"/>
        <v>494</v>
      </c>
      <c r="Q501" s="976" t="str">
        <f t="shared" si="59"/>
        <v xml:space="preserve"> </v>
      </c>
      <c r="R501" s="976"/>
      <c r="S501" s="976"/>
      <c r="T501" s="976"/>
      <c r="U501" s="977"/>
      <c r="V501" s="155">
        <f t="shared" si="60"/>
        <v>0</v>
      </c>
      <c r="W501" s="331">
        <f t="shared" si="61"/>
        <v>0</v>
      </c>
      <c r="X501" s="332">
        <f>IF(AND(K501&gt;0,'Custo Contábil'!$D$7&gt;0),ROUND(K501*('Custo Contábil'!$D$19/'Custo Contábil'!$D$7)*W501,2),0)</f>
        <v>0</v>
      </c>
      <c r="Y501" s="407">
        <f t="shared" si="62"/>
        <v>0</v>
      </c>
    </row>
    <row r="502" spans="2:25" ht="15" customHeight="1" outlineLevel="1" x14ac:dyDescent="0.3">
      <c r="B502" s="153">
        <v>495</v>
      </c>
      <c r="C502" s="974" t="str">
        <f>IF(ISBLANK('IlumCusto (ORÇ)'!C502)," ",'IlumCusto (ORÇ)'!C502)</f>
        <v xml:space="preserve"> </v>
      </c>
      <c r="D502" s="975"/>
      <c r="E502" s="975"/>
      <c r="F502" s="975"/>
      <c r="G502" s="975"/>
      <c r="H502" s="560">
        <f>'IlumCusto (ORÇ)'!H502</f>
        <v>0</v>
      </c>
      <c r="I502" s="561">
        <f>'IlumCusto (ORÇ)'!I502</f>
        <v>0</v>
      </c>
      <c r="J502" s="553">
        <f>'IlumCusto (ORÇ)'!J502</f>
        <v>0</v>
      </c>
      <c r="K502" s="330">
        <f t="shared" si="56"/>
        <v>0</v>
      </c>
      <c r="L502" s="330">
        <f t="shared" si="57"/>
        <v>0</v>
      </c>
      <c r="M502" s="329"/>
      <c r="N502" s="329"/>
      <c r="O502" s="397"/>
      <c r="P502" s="153">
        <f t="shared" si="58"/>
        <v>495</v>
      </c>
      <c r="Q502" s="976" t="str">
        <f t="shared" si="59"/>
        <v xml:space="preserve"> </v>
      </c>
      <c r="R502" s="976"/>
      <c r="S502" s="976"/>
      <c r="T502" s="976"/>
      <c r="U502" s="977"/>
      <c r="V502" s="155">
        <f t="shared" si="60"/>
        <v>0</v>
      </c>
      <c r="W502" s="331">
        <f t="shared" si="61"/>
        <v>0</v>
      </c>
      <c r="X502" s="332">
        <f>IF(AND(K502&gt;0,'Custo Contábil'!$D$7&gt;0),ROUND(K502*('Custo Contábil'!$D$19/'Custo Contábil'!$D$7)*W502,2),0)</f>
        <v>0</v>
      </c>
      <c r="Y502" s="407">
        <f t="shared" si="62"/>
        <v>0</v>
      </c>
    </row>
    <row r="503" spans="2:25" ht="15" customHeight="1" outlineLevel="1" x14ac:dyDescent="0.3">
      <c r="B503" s="153">
        <v>496</v>
      </c>
      <c r="C503" s="974" t="str">
        <f>IF(ISBLANK('IlumCusto (ORÇ)'!C503)," ",'IlumCusto (ORÇ)'!C503)</f>
        <v xml:space="preserve"> </v>
      </c>
      <c r="D503" s="975"/>
      <c r="E503" s="975"/>
      <c r="F503" s="975"/>
      <c r="G503" s="975"/>
      <c r="H503" s="560">
        <f>'IlumCusto (ORÇ)'!H503</f>
        <v>0</v>
      </c>
      <c r="I503" s="561">
        <f>'IlumCusto (ORÇ)'!I503</f>
        <v>0</v>
      </c>
      <c r="J503" s="553">
        <f>'IlumCusto (ORÇ)'!J503</f>
        <v>0</v>
      </c>
      <c r="K503" s="330">
        <f t="shared" si="56"/>
        <v>0</v>
      </c>
      <c r="L503" s="330">
        <f t="shared" si="57"/>
        <v>0</v>
      </c>
      <c r="M503" s="329"/>
      <c r="N503" s="329"/>
      <c r="O503" s="397"/>
      <c r="P503" s="153">
        <f t="shared" si="58"/>
        <v>496</v>
      </c>
      <c r="Q503" s="976" t="str">
        <f t="shared" si="59"/>
        <v xml:space="preserve"> </v>
      </c>
      <c r="R503" s="976"/>
      <c r="S503" s="976"/>
      <c r="T503" s="976"/>
      <c r="U503" s="977"/>
      <c r="V503" s="155">
        <f t="shared" si="60"/>
        <v>0</v>
      </c>
      <c r="W503" s="331">
        <f t="shared" si="61"/>
        <v>0</v>
      </c>
      <c r="X503" s="332">
        <f>IF(AND(K503&gt;0,'Custo Contábil'!$D$7&gt;0),ROUND(K503*('Custo Contábil'!$D$19/'Custo Contábil'!$D$7)*W503,2),0)</f>
        <v>0</v>
      </c>
      <c r="Y503" s="407">
        <f t="shared" si="62"/>
        <v>0</v>
      </c>
    </row>
    <row r="504" spans="2:25" ht="15" customHeight="1" outlineLevel="1" x14ac:dyDescent="0.3">
      <c r="B504" s="153">
        <v>497</v>
      </c>
      <c r="C504" s="974" t="str">
        <f>IF(ISBLANK('IlumCusto (ORÇ)'!C504)," ",'IlumCusto (ORÇ)'!C504)</f>
        <v xml:space="preserve"> </v>
      </c>
      <c r="D504" s="975"/>
      <c r="E504" s="975"/>
      <c r="F504" s="975"/>
      <c r="G504" s="975"/>
      <c r="H504" s="560">
        <f>'IlumCusto (ORÇ)'!H504</f>
        <v>0</v>
      </c>
      <c r="I504" s="561">
        <f>'IlumCusto (ORÇ)'!I504</f>
        <v>0</v>
      </c>
      <c r="J504" s="553">
        <f>'IlumCusto (ORÇ)'!J504</f>
        <v>0</v>
      </c>
      <c r="K504" s="330">
        <f t="shared" si="56"/>
        <v>0</v>
      </c>
      <c r="L504" s="330">
        <f t="shared" si="57"/>
        <v>0</v>
      </c>
      <c r="M504" s="329"/>
      <c r="N504" s="329"/>
      <c r="O504" s="397"/>
      <c r="P504" s="153">
        <f t="shared" si="58"/>
        <v>497</v>
      </c>
      <c r="Q504" s="976" t="str">
        <f t="shared" si="59"/>
        <v xml:space="preserve"> </v>
      </c>
      <c r="R504" s="976"/>
      <c r="S504" s="976"/>
      <c r="T504" s="976"/>
      <c r="U504" s="977"/>
      <c r="V504" s="155">
        <f t="shared" si="60"/>
        <v>0</v>
      </c>
      <c r="W504" s="331">
        <f t="shared" si="61"/>
        <v>0</v>
      </c>
      <c r="X504" s="332">
        <f>IF(AND(K504&gt;0,'Custo Contábil'!$D$7&gt;0),ROUND(K504*('Custo Contábil'!$D$19/'Custo Contábil'!$D$7)*W504,2),0)</f>
        <v>0</v>
      </c>
      <c r="Y504" s="407">
        <f t="shared" si="62"/>
        <v>0</v>
      </c>
    </row>
    <row r="505" spans="2:25" ht="15" customHeight="1" outlineLevel="1" x14ac:dyDescent="0.3">
      <c r="B505" s="153">
        <v>498</v>
      </c>
      <c r="C505" s="974" t="str">
        <f>IF(ISBLANK('IlumCusto (ORÇ)'!C505)," ",'IlumCusto (ORÇ)'!C505)</f>
        <v xml:space="preserve"> </v>
      </c>
      <c r="D505" s="975"/>
      <c r="E505" s="975"/>
      <c r="F505" s="975"/>
      <c r="G505" s="975"/>
      <c r="H505" s="560">
        <f>'IlumCusto (ORÇ)'!H505</f>
        <v>0</v>
      </c>
      <c r="I505" s="561">
        <f>'IlumCusto (ORÇ)'!I505</f>
        <v>0</v>
      </c>
      <c r="J505" s="553">
        <f>'IlumCusto (ORÇ)'!J505</f>
        <v>0</v>
      </c>
      <c r="K505" s="330">
        <f t="shared" si="56"/>
        <v>0</v>
      </c>
      <c r="L505" s="330">
        <f t="shared" si="57"/>
        <v>0</v>
      </c>
      <c r="M505" s="329"/>
      <c r="N505" s="329"/>
      <c r="O505" s="397"/>
      <c r="P505" s="153">
        <f t="shared" si="58"/>
        <v>498</v>
      </c>
      <c r="Q505" s="976" t="str">
        <f t="shared" si="59"/>
        <v xml:space="preserve"> </v>
      </c>
      <c r="R505" s="976"/>
      <c r="S505" s="976"/>
      <c r="T505" s="976"/>
      <c r="U505" s="977"/>
      <c r="V505" s="155">
        <f t="shared" si="60"/>
        <v>0</v>
      </c>
      <c r="W505" s="331">
        <f t="shared" si="61"/>
        <v>0</v>
      </c>
      <c r="X505" s="332">
        <f>IF(AND(K505&gt;0,'Custo Contábil'!$D$7&gt;0),ROUND(K505*('Custo Contábil'!$D$19/'Custo Contábil'!$D$7)*W505,2),0)</f>
        <v>0</v>
      </c>
      <c r="Y505" s="407">
        <f t="shared" si="62"/>
        <v>0</v>
      </c>
    </row>
    <row r="506" spans="2:25" ht="15" customHeight="1" outlineLevel="1" x14ac:dyDescent="0.3">
      <c r="B506" s="153">
        <v>499</v>
      </c>
      <c r="C506" s="974" t="str">
        <f>IF(ISBLANK('IlumCusto (ORÇ)'!C506)," ",'IlumCusto (ORÇ)'!C506)</f>
        <v xml:space="preserve"> </v>
      </c>
      <c r="D506" s="975"/>
      <c r="E506" s="975"/>
      <c r="F506" s="975"/>
      <c r="G506" s="975"/>
      <c r="H506" s="560">
        <f>'IlumCusto (ORÇ)'!H506</f>
        <v>0</v>
      </c>
      <c r="I506" s="561">
        <f>'IlumCusto (ORÇ)'!I506</f>
        <v>0</v>
      </c>
      <c r="J506" s="553">
        <f>'IlumCusto (ORÇ)'!J506</f>
        <v>0</v>
      </c>
      <c r="K506" s="330">
        <f t="shared" si="56"/>
        <v>0</v>
      </c>
      <c r="L506" s="330">
        <f t="shared" si="57"/>
        <v>0</v>
      </c>
      <c r="M506" s="329"/>
      <c r="N506" s="329"/>
      <c r="O506" s="397"/>
      <c r="P506" s="153">
        <f t="shared" si="58"/>
        <v>499</v>
      </c>
      <c r="Q506" s="976" t="str">
        <f t="shared" si="59"/>
        <v xml:space="preserve"> </v>
      </c>
      <c r="R506" s="976"/>
      <c r="S506" s="976"/>
      <c r="T506" s="976"/>
      <c r="U506" s="977"/>
      <c r="V506" s="155">
        <f t="shared" si="60"/>
        <v>0</v>
      </c>
      <c r="W506" s="331">
        <f t="shared" si="61"/>
        <v>0</v>
      </c>
      <c r="X506" s="332">
        <f>IF(AND(K506&gt;0,'Custo Contábil'!$D$7&gt;0),ROUND(K506*('Custo Contábil'!$D$19/'Custo Contábil'!$D$7)*W506,2),0)</f>
        <v>0</v>
      </c>
      <c r="Y506" s="407">
        <f t="shared" si="62"/>
        <v>0</v>
      </c>
    </row>
    <row r="507" spans="2:25" ht="15" customHeight="1" outlineLevel="1" x14ac:dyDescent="0.3">
      <c r="B507" s="153">
        <v>500</v>
      </c>
      <c r="C507" s="974" t="str">
        <f>IF(ISBLANK('IlumCusto (ORÇ)'!C507)," ",'IlumCusto (ORÇ)'!C507)</f>
        <v xml:space="preserve"> </v>
      </c>
      <c r="D507" s="975"/>
      <c r="E507" s="975"/>
      <c r="F507" s="975"/>
      <c r="G507" s="975"/>
      <c r="H507" s="560">
        <f>'IlumCusto (ORÇ)'!H507</f>
        <v>0</v>
      </c>
      <c r="I507" s="561">
        <f>'IlumCusto (ORÇ)'!I507</f>
        <v>0</v>
      </c>
      <c r="J507" s="553">
        <f>'IlumCusto (ORÇ)'!J507</f>
        <v>0</v>
      </c>
      <c r="K507" s="330">
        <f t="shared" si="56"/>
        <v>0</v>
      </c>
      <c r="L507" s="330">
        <f t="shared" si="57"/>
        <v>0</v>
      </c>
      <c r="M507" s="329"/>
      <c r="N507" s="329"/>
      <c r="O507" s="397"/>
      <c r="P507" s="153">
        <f t="shared" si="58"/>
        <v>500</v>
      </c>
      <c r="Q507" s="976" t="str">
        <f t="shared" si="59"/>
        <v xml:space="preserve"> </v>
      </c>
      <c r="R507" s="976"/>
      <c r="S507" s="976"/>
      <c r="T507" s="976"/>
      <c r="U507" s="977"/>
      <c r="V507" s="155">
        <f t="shared" si="60"/>
        <v>0</v>
      </c>
      <c r="W507" s="331">
        <f t="shared" si="61"/>
        <v>0</v>
      </c>
      <c r="X507" s="332">
        <f>IF(AND(K507&gt;0,'Custo Contábil'!$D$7&gt;0),ROUND(K507*('Custo Contábil'!$D$19/'Custo Contábil'!$D$7)*W507,2),0)</f>
        <v>0</v>
      </c>
      <c r="Y507" s="407">
        <f t="shared" si="62"/>
        <v>0</v>
      </c>
    </row>
    <row r="508" spans="2:25" ht="14.4" x14ac:dyDescent="0.3">
      <c r="B508" s="153"/>
      <c r="C508" s="974" t="str">
        <f>IF(ISBLANK('IlumCusto (ORÇ)'!C508)," ",'IlumCusto (ORÇ)'!C508)</f>
        <v>Acessórios</v>
      </c>
      <c r="D508" s="975"/>
      <c r="E508" s="975"/>
      <c r="F508" s="975"/>
      <c r="G508" s="975"/>
      <c r="H508" s="560">
        <f>'IlumCusto (ORÇ)'!H508</f>
        <v>20</v>
      </c>
      <c r="I508" s="561">
        <f>'IlumCusto (ORÇ)'!I508</f>
        <v>0</v>
      </c>
      <c r="J508" s="553">
        <f>'IlumCusto (ORÇ)'!J508</f>
        <v>0</v>
      </c>
      <c r="K508" s="330">
        <f t="shared" si="9"/>
        <v>0</v>
      </c>
      <c r="L508" s="330">
        <f t="shared" si="10"/>
        <v>0</v>
      </c>
      <c r="M508" s="329"/>
      <c r="N508" s="329"/>
      <c r="O508" s="397"/>
      <c r="P508" s="153"/>
      <c r="Q508" s="976" t="str">
        <f>IF(OR(C508=0,C508=""),"",C508)</f>
        <v>Acessórios</v>
      </c>
      <c r="R508" s="976"/>
      <c r="S508" s="976"/>
      <c r="T508" s="976"/>
      <c r="U508" s="977"/>
      <c r="V508" s="155">
        <f>IF(H508="",0,H508)</f>
        <v>20</v>
      </c>
      <c r="W508" s="331">
        <f>IF(OR(V508="",V508=0),0,(Desc*((1+Desc)^V508))/(((1+Desc)^V508)-1))</f>
        <v>0.10185220882315059</v>
      </c>
      <c r="X508" s="332">
        <f>IF(AND(K508&gt;0,'Custo Contábil'!$D$7&gt;0),ROUND(K508*('Custo Contábil'!$D$19/'Custo Contábil'!$D$7)*W508,2),0)</f>
        <v>0</v>
      </c>
      <c r="Y508" s="407">
        <f t="shared" si="13"/>
        <v>0</v>
      </c>
    </row>
    <row r="509" spans="2:25" ht="15.6" x14ac:dyDescent="0.3">
      <c r="B509" s="323"/>
      <c r="C509" s="985" t="s">
        <v>559</v>
      </c>
      <c r="D509" s="985"/>
      <c r="E509" s="985"/>
      <c r="F509" s="985"/>
      <c r="G509" s="985"/>
      <c r="H509" s="985"/>
      <c r="I509" s="985"/>
      <c r="J509" s="986"/>
      <c r="K509" s="159">
        <f>SUM(K8:K508)</f>
        <v>0</v>
      </c>
      <c r="L509" s="159">
        <f>SUM(L8:L508)</f>
        <v>0</v>
      </c>
      <c r="M509" s="159">
        <f>SUM(M8:M508)</f>
        <v>0</v>
      </c>
      <c r="N509" s="159">
        <f>SUM(N8:N508)</f>
        <v>0</v>
      </c>
      <c r="O509" s="397"/>
      <c r="P509" s="989" t="s">
        <v>956</v>
      </c>
      <c r="Q509" s="990"/>
      <c r="R509" s="990"/>
      <c r="S509" s="990"/>
      <c r="T509" s="990"/>
      <c r="U509" s="990"/>
      <c r="V509" s="991"/>
      <c r="W509" s="160" t="s">
        <v>560</v>
      </c>
      <c r="X509" s="161">
        <f>SUM(X8:X508)</f>
        <v>0</v>
      </c>
    </row>
    <row r="510" spans="2:25" ht="15.6" x14ac:dyDescent="0.3">
      <c r="B510" s="963" t="s">
        <v>2102</v>
      </c>
      <c r="C510" s="964"/>
      <c r="D510" s="964"/>
      <c r="E510" s="964"/>
      <c r="F510" s="964"/>
      <c r="G510" s="964"/>
      <c r="H510" s="964"/>
      <c r="I510" s="964"/>
      <c r="J510" s="964"/>
      <c r="K510" s="964"/>
      <c r="L510" s="964"/>
      <c r="M510" s="964"/>
      <c r="N510" s="965"/>
      <c r="O510" s="397"/>
      <c r="P510" s="989" t="s">
        <v>1058</v>
      </c>
      <c r="Q510" s="990"/>
      <c r="R510" s="990"/>
      <c r="S510" s="990"/>
      <c r="T510" s="990"/>
      <c r="U510" s="990"/>
      <c r="V510" s="991"/>
      <c r="W510" s="160" t="s">
        <v>1055</v>
      </c>
      <c r="X510" s="161">
        <f>IFERROR(X509*($L$555/$K$555),0)</f>
        <v>0</v>
      </c>
    </row>
    <row r="511" spans="2:25" ht="15" customHeight="1" x14ac:dyDescent="0.3">
      <c r="B511" s="967" t="s">
        <v>1056</v>
      </c>
      <c r="C511" s="968"/>
      <c r="D511" s="968"/>
      <c r="E511" s="968"/>
      <c r="F511" s="968"/>
      <c r="G511" s="968"/>
      <c r="H511" s="316"/>
      <c r="I511" s="316"/>
      <c r="J511" s="317"/>
      <c r="K511" s="152" t="s">
        <v>555</v>
      </c>
      <c r="L511" s="314" t="s">
        <v>1054</v>
      </c>
      <c r="M511" s="114" t="s">
        <v>509</v>
      </c>
      <c r="N511" s="114" t="s">
        <v>510</v>
      </c>
      <c r="O511" s="397"/>
      <c r="P511" s="398"/>
      <c r="Q511" s="398"/>
      <c r="R511" s="399"/>
      <c r="S511" s="400"/>
      <c r="T511" s="400"/>
      <c r="U511" s="400"/>
      <c r="V511" s="401"/>
    </row>
    <row r="512" spans="2:25" ht="15" customHeight="1" x14ac:dyDescent="0.35">
      <c r="B512" s="162"/>
      <c r="C512" s="972" t="s">
        <v>562</v>
      </c>
      <c r="D512" s="972"/>
      <c r="E512" s="972"/>
      <c r="F512" s="972"/>
      <c r="G512" s="972"/>
      <c r="H512" s="316"/>
      <c r="I512" s="316"/>
      <c r="J512" s="317"/>
      <c r="K512" s="330">
        <f>SUM(L512:N512)</f>
        <v>0</v>
      </c>
      <c r="L512" s="330">
        <f>'Custo Contábil'!D39</f>
        <v>0</v>
      </c>
      <c r="M512" s="330">
        <v>0</v>
      </c>
      <c r="N512" s="330">
        <v>0</v>
      </c>
      <c r="O512" s="397"/>
      <c r="P512" s="340" t="s">
        <v>1063</v>
      </c>
      <c r="Q512" s="325"/>
      <c r="R512" s="165">
        <f>RCB!G5</f>
        <v>0</v>
      </c>
      <c r="T512" s="987" t="s">
        <v>971</v>
      </c>
      <c r="U512" s="988"/>
      <c r="V512" s="339">
        <f>IFERROR(SUM(Y8:Y508)/X509,0)</f>
        <v>0</v>
      </c>
    </row>
    <row r="513" spans="2:18" ht="15" customHeight="1" x14ac:dyDescent="0.35">
      <c r="B513" s="162"/>
      <c r="C513" s="972" t="s">
        <v>452</v>
      </c>
      <c r="D513" s="972"/>
      <c r="E513" s="972"/>
      <c r="F513" s="972"/>
      <c r="G513" s="972"/>
      <c r="H513" s="316"/>
      <c r="I513" s="316"/>
      <c r="J513" s="317"/>
      <c r="K513" s="330">
        <f>SUM(L513:N513)</f>
        <v>0</v>
      </c>
      <c r="L513" s="330">
        <f>Diagnóstico!M18</f>
        <v>0</v>
      </c>
      <c r="M513" s="330">
        <f>Diagnóstico!N18</f>
        <v>0</v>
      </c>
      <c r="N513" s="330">
        <f>Diagnóstico!O18</f>
        <v>0</v>
      </c>
      <c r="O513" s="397"/>
      <c r="P513" s="702" t="s">
        <v>2116</v>
      </c>
      <c r="Q513" s="325"/>
      <c r="R513" s="165">
        <f>RCB!J5</f>
        <v>0</v>
      </c>
    </row>
    <row r="514" spans="2:18" ht="15" customHeight="1" x14ac:dyDescent="0.3">
      <c r="B514" s="318"/>
      <c r="C514" s="944" t="s">
        <v>563</v>
      </c>
      <c r="D514" s="944"/>
      <c r="E514" s="944"/>
      <c r="F514" s="944"/>
      <c r="G514" s="945"/>
      <c r="H514" s="114" t="s">
        <v>16</v>
      </c>
      <c r="I514" s="298" t="s">
        <v>564</v>
      </c>
      <c r="J514" s="298" t="s">
        <v>565</v>
      </c>
      <c r="K514" s="152" t="s">
        <v>555</v>
      </c>
      <c r="L514" s="314" t="s">
        <v>1054</v>
      </c>
      <c r="M514" s="114" t="s">
        <v>509</v>
      </c>
      <c r="N514" s="114" t="s">
        <v>510</v>
      </c>
      <c r="O514" s="397"/>
    </row>
    <row r="515" spans="2:18" ht="15" customHeight="1" outlineLevel="1" x14ac:dyDescent="0.3">
      <c r="B515" s="153">
        <v>1</v>
      </c>
      <c r="C515" s="974" t="str">
        <f>IF(ISBLANK('IlumCusto (ORÇ)'!C520)," ",'IlumCusto (ORÇ)'!C520)</f>
        <v xml:space="preserve"> </v>
      </c>
      <c r="D515" s="975"/>
      <c r="E515" s="975"/>
      <c r="F515" s="975"/>
      <c r="G515" s="975"/>
      <c r="H515" s="560">
        <f>'IlumCusto (ORÇ)'!H520</f>
        <v>0</v>
      </c>
      <c r="I515" s="561">
        <f>'IlumCusto (ORÇ)'!I520</f>
        <v>0</v>
      </c>
      <c r="J515" s="553">
        <f>'IlumCusto (ORÇ)'!J520</f>
        <v>0</v>
      </c>
      <c r="K515" s="330">
        <f>H515*I515*J515</f>
        <v>0</v>
      </c>
      <c r="L515" s="330">
        <f>K515-M515-N515</f>
        <v>0</v>
      </c>
      <c r="M515" s="329"/>
      <c r="N515" s="329"/>
      <c r="O515" s="397"/>
    </row>
    <row r="516" spans="2:18" ht="15" customHeight="1" outlineLevel="1" x14ac:dyDescent="0.3">
      <c r="B516" s="153">
        <v>2</v>
      </c>
      <c r="C516" s="974" t="str">
        <f>IF(ISBLANK('IlumCusto (ORÇ)'!C521)," ",'IlumCusto (ORÇ)'!C521)</f>
        <v xml:space="preserve"> </v>
      </c>
      <c r="D516" s="975"/>
      <c r="E516" s="975"/>
      <c r="F516" s="975"/>
      <c r="G516" s="975"/>
      <c r="H516" s="560">
        <f>'IlumCusto (ORÇ)'!H521</f>
        <v>0</v>
      </c>
      <c r="I516" s="561">
        <f>'IlumCusto (ORÇ)'!I521</f>
        <v>0</v>
      </c>
      <c r="J516" s="553">
        <f>'IlumCusto (ORÇ)'!J521</f>
        <v>0</v>
      </c>
      <c r="K516" s="330">
        <f t="shared" ref="K516:K525" si="63">H516*I516*J516</f>
        <v>0</v>
      </c>
      <c r="L516" s="330">
        <f t="shared" ref="L516:L525" si="64">K516-M516-N516</f>
        <v>0</v>
      </c>
      <c r="M516" s="329"/>
      <c r="N516" s="329"/>
      <c r="O516" s="397"/>
    </row>
    <row r="517" spans="2:18" ht="15" customHeight="1" outlineLevel="1" x14ac:dyDescent="0.3">
      <c r="B517" s="153">
        <v>3</v>
      </c>
      <c r="C517" s="974" t="str">
        <f>IF(ISBLANK('IlumCusto (ORÇ)'!C522)," ",'IlumCusto (ORÇ)'!C522)</f>
        <v xml:space="preserve"> </v>
      </c>
      <c r="D517" s="975"/>
      <c r="E517" s="975"/>
      <c r="F517" s="975"/>
      <c r="G517" s="975"/>
      <c r="H517" s="560">
        <f>'IlumCusto (ORÇ)'!H522</f>
        <v>0</v>
      </c>
      <c r="I517" s="561">
        <f>'IlumCusto (ORÇ)'!I522</f>
        <v>0</v>
      </c>
      <c r="J517" s="553">
        <f>'IlumCusto (ORÇ)'!J522</f>
        <v>0</v>
      </c>
      <c r="K517" s="330">
        <f t="shared" si="63"/>
        <v>0</v>
      </c>
      <c r="L517" s="330">
        <f t="shared" si="64"/>
        <v>0</v>
      </c>
      <c r="M517" s="329"/>
      <c r="N517" s="329"/>
      <c r="O517" s="397"/>
    </row>
    <row r="518" spans="2:18" ht="15" customHeight="1" outlineLevel="1" x14ac:dyDescent="0.3">
      <c r="B518" s="153">
        <v>4</v>
      </c>
      <c r="C518" s="974" t="str">
        <f>IF(ISBLANK('IlumCusto (ORÇ)'!C523)," ",'IlumCusto (ORÇ)'!C523)</f>
        <v xml:space="preserve"> </v>
      </c>
      <c r="D518" s="975"/>
      <c r="E518" s="975"/>
      <c r="F518" s="975"/>
      <c r="G518" s="975"/>
      <c r="H518" s="560">
        <f>'IlumCusto (ORÇ)'!H523</f>
        <v>0</v>
      </c>
      <c r="I518" s="561">
        <f>'IlumCusto (ORÇ)'!I523</f>
        <v>0</v>
      </c>
      <c r="J518" s="553">
        <f>'IlumCusto (ORÇ)'!J523</f>
        <v>0</v>
      </c>
      <c r="K518" s="330">
        <f t="shared" si="63"/>
        <v>0</v>
      </c>
      <c r="L518" s="330">
        <f t="shared" si="64"/>
        <v>0</v>
      </c>
      <c r="M518" s="329"/>
      <c r="N518" s="329"/>
      <c r="O518" s="397"/>
    </row>
    <row r="519" spans="2:18" ht="15" customHeight="1" outlineLevel="1" x14ac:dyDescent="0.3">
      <c r="B519" s="153">
        <v>5</v>
      </c>
      <c r="C519" s="974" t="str">
        <f>IF(ISBLANK('IlumCusto (ORÇ)'!C524)," ",'IlumCusto (ORÇ)'!C524)</f>
        <v xml:space="preserve"> </v>
      </c>
      <c r="D519" s="975"/>
      <c r="E519" s="975"/>
      <c r="F519" s="975"/>
      <c r="G519" s="975"/>
      <c r="H519" s="560">
        <f>'IlumCusto (ORÇ)'!H524</f>
        <v>0</v>
      </c>
      <c r="I519" s="561">
        <f>'IlumCusto (ORÇ)'!I524</f>
        <v>0</v>
      </c>
      <c r="J519" s="553">
        <f>'IlumCusto (ORÇ)'!J524</f>
        <v>0</v>
      </c>
      <c r="K519" s="330">
        <f t="shared" si="63"/>
        <v>0</v>
      </c>
      <c r="L519" s="330">
        <f t="shared" si="64"/>
        <v>0</v>
      </c>
      <c r="M519" s="329"/>
      <c r="N519" s="329"/>
      <c r="O519" s="397"/>
    </row>
    <row r="520" spans="2:18" ht="15" customHeight="1" outlineLevel="1" x14ac:dyDescent="0.3">
      <c r="B520" s="153">
        <v>6</v>
      </c>
      <c r="C520" s="974" t="str">
        <f>IF(ISBLANK('IlumCusto (ORÇ)'!C525)," ",'IlumCusto (ORÇ)'!C525)</f>
        <v xml:space="preserve"> </v>
      </c>
      <c r="D520" s="975"/>
      <c r="E520" s="975"/>
      <c r="F520" s="975"/>
      <c r="G520" s="975"/>
      <c r="H520" s="560">
        <f>'IlumCusto (ORÇ)'!H525</f>
        <v>0</v>
      </c>
      <c r="I520" s="561">
        <f>'IlumCusto (ORÇ)'!I525</f>
        <v>0</v>
      </c>
      <c r="J520" s="553">
        <f>'IlumCusto (ORÇ)'!J525</f>
        <v>0</v>
      </c>
      <c r="K520" s="330">
        <f t="shared" si="63"/>
        <v>0</v>
      </c>
      <c r="L520" s="330">
        <f t="shared" si="64"/>
        <v>0</v>
      </c>
      <c r="M520" s="329"/>
      <c r="N520" s="329"/>
      <c r="O520" s="397"/>
    </row>
    <row r="521" spans="2:18" ht="15" customHeight="1" outlineLevel="1" x14ac:dyDescent="0.3">
      <c r="B521" s="153">
        <v>7</v>
      </c>
      <c r="C521" s="974" t="str">
        <f>IF(ISBLANK('IlumCusto (ORÇ)'!C526)," ",'IlumCusto (ORÇ)'!C526)</f>
        <v xml:space="preserve"> </v>
      </c>
      <c r="D521" s="975"/>
      <c r="E521" s="975"/>
      <c r="F521" s="975"/>
      <c r="G521" s="975"/>
      <c r="H521" s="560">
        <f>'IlumCusto (ORÇ)'!H526</f>
        <v>0</v>
      </c>
      <c r="I521" s="561">
        <f>'IlumCusto (ORÇ)'!I526</f>
        <v>0</v>
      </c>
      <c r="J521" s="553">
        <f>'IlumCusto (ORÇ)'!J526</f>
        <v>0</v>
      </c>
      <c r="K521" s="330">
        <f t="shared" si="63"/>
        <v>0</v>
      </c>
      <c r="L521" s="330">
        <f t="shared" si="64"/>
        <v>0</v>
      </c>
      <c r="M521" s="329"/>
      <c r="N521" s="329"/>
      <c r="O521" s="397"/>
    </row>
    <row r="522" spans="2:18" ht="15" customHeight="1" outlineLevel="1" x14ac:dyDescent="0.3">
      <c r="B522" s="153">
        <v>8</v>
      </c>
      <c r="C522" s="974" t="str">
        <f>IF(ISBLANK('IlumCusto (ORÇ)'!C527)," ",'IlumCusto (ORÇ)'!C527)</f>
        <v xml:space="preserve"> </v>
      </c>
      <c r="D522" s="975"/>
      <c r="E522" s="975"/>
      <c r="F522" s="975"/>
      <c r="G522" s="975"/>
      <c r="H522" s="560">
        <f>'IlumCusto (ORÇ)'!H527</f>
        <v>0</v>
      </c>
      <c r="I522" s="561">
        <f>'IlumCusto (ORÇ)'!I527</f>
        <v>0</v>
      </c>
      <c r="J522" s="553">
        <f>'IlumCusto (ORÇ)'!J527</f>
        <v>0</v>
      </c>
      <c r="K522" s="330">
        <f t="shared" si="63"/>
        <v>0</v>
      </c>
      <c r="L522" s="330">
        <f t="shared" si="64"/>
        <v>0</v>
      </c>
      <c r="M522" s="329"/>
      <c r="N522" s="329"/>
      <c r="O522" s="397"/>
    </row>
    <row r="523" spans="2:18" ht="15" customHeight="1" outlineLevel="1" x14ac:dyDescent="0.3">
      <c r="B523" s="153">
        <v>9</v>
      </c>
      <c r="C523" s="974" t="str">
        <f>IF(ISBLANK('IlumCusto (ORÇ)'!C528)," ",'IlumCusto (ORÇ)'!C528)</f>
        <v xml:space="preserve"> </v>
      </c>
      <c r="D523" s="975"/>
      <c r="E523" s="975"/>
      <c r="F523" s="975"/>
      <c r="G523" s="975"/>
      <c r="H523" s="560">
        <f>'IlumCusto (ORÇ)'!H528</f>
        <v>0</v>
      </c>
      <c r="I523" s="561">
        <f>'IlumCusto (ORÇ)'!I528</f>
        <v>0</v>
      </c>
      <c r="J523" s="553">
        <f>'IlumCusto (ORÇ)'!J528</f>
        <v>0</v>
      </c>
      <c r="K523" s="330">
        <f t="shared" si="63"/>
        <v>0</v>
      </c>
      <c r="L523" s="330">
        <f t="shared" si="64"/>
        <v>0</v>
      </c>
      <c r="M523" s="329"/>
      <c r="N523" s="329"/>
      <c r="O523" s="397"/>
    </row>
    <row r="524" spans="2:18" ht="15" customHeight="1" outlineLevel="1" x14ac:dyDescent="0.3">
      <c r="B524" s="153">
        <v>10</v>
      </c>
      <c r="C524" s="974" t="str">
        <f>IF(ISBLANK('IlumCusto (ORÇ)'!C529)," ",'IlumCusto (ORÇ)'!C529)</f>
        <v xml:space="preserve"> </v>
      </c>
      <c r="D524" s="975"/>
      <c r="E524" s="975"/>
      <c r="F524" s="975"/>
      <c r="G524" s="975"/>
      <c r="H524" s="560">
        <f>'IlumCusto (ORÇ)'!H529</f>
        <v>0</v>
      </c>
      <c r="I524" s="561">
        <f>'IlumCusto (ORÇ)'!I529</f>
        <v>0</v>
      </c>
      <c r="J524" s="553">
        <f>'IlumCusto (ORÇ)'!J529</f>
        <v>0</v>
      </c>
      <c r="K524" s="330">
        <f t="shared" si="63"/>
        <v>0</v>
      </c>
      <c r="L524" s="330">
        <f t="shared" si="64"/>
        <v>0</v>
      </c>
      <c r="M524" s="329"/>
      <c r="N524" s="329"/>
      <c r="O524" s="397"/>
    </row>
    <row r="525" spans="2:18" ht="15" customHeight="1" outlineLevel="1" x14ac:dyDescent="0.3">
      <c r="B525" s="153">
        <v>11</v>
      </c>
      <c r="C525" s="974" t="str">
        <f>IF(ISBLANK('IlumCusto (ORÇ)'!C530)," ",'IlumCusto (ORÇ)'!C530)</f>
        <v xml:space="preserve"> </v>
      </c>
      <c r="D525" s="975"/>
      <c r="E525" s="975"/>
      <c r="F525" s="975"/>
      <c r="G525" s="975"/>
      <c r="H525" s="560">
        <f>'IlumCusto (ORÇ)'!H530</f>
        <v>0</v>
      </c>
      <c r="I525" s="561">
        <f>'IlumCusto (ORÇ)'!I530</f>
        <v>0</v>
      </c>
      <c r="J525" s="553">
        <f>'IlumCusto (ORÇ)'!J530</f>
        <v>0</v>
      </c>
      <c r="K525" s="330">
        <f t="shared" si="63"/>
        <v>0</v>
      </c>
      <c r="L525" s="330">
        <f t="shared" si="64"/>
        <v>0</v>
      </c>
      <c r="M525" s="329"/>
      <c r="N525" s="329"/>
      <c r="O525" s="397"/>
    </row>
    <row r="526" spans="2:18" ht="15" customHeight="1" outlineLevel="1" x14ac:dyDescent="0.3">
      <c r="B526" s="153">
        <v>12</v>
      </c>
      <c r="C526" s="974" t="str">
        <f>IF(ISBLANK('IlumCusto (ORÇ)'!C531)," ",'IlumCusto (ORÇ)'!C531)</f>
        <v xml:space="preserve"> </v>
      </c>
      <c r="D526" s="975"/>
      <c r="E526" s="975"/>
      <c r="F526" s="975"/>
      <c r="G526" s="975"/>
      <c r="H526" s="560">
        <f>'IlumCusto (ORÇ)'!H531</f>
        <v>0</v>
      </c>
      <c r="I526" s="561">
        <f>'IlumCusto (ORÇ)'!I531</f>
        <v>0</v>
      </c>
      <c r="J526" s="553">
        <f>'IlumCusto (ORÇ)'!J531</f>
        <v>0</v>
      </c>
      <c r="K526" s="330">
        <f t="shared" ref="K526:K534" si="65">H526*I526*J526</f>
        <v>0</v>
      </c>
      <c r="L526" s="330">
        <f t="shared" ref="L526:L534" si="66">K526-M526-N526</f>
        <v>0</v>
      </c>
      <c r="M526" s="329"/>
      <c r="N526" s="329"/>
      <c r="O526" s="397"/>
    </row>
    <row r="527" spans="2:18" ht="15" customHeight="1" outlineLevel="1" x14ac:dyDescent="0.3">
      <c r="B527" s="153">
        <v>13</v>
      </c>
      <c r="C527" s="974" t="str">
        <f>IF(ISBLANK('IlumCusto (ORÇ)'!C532)," ",'IlumCusto (ORÇ)'!C532)</f>
        <v xml:space="preserve"> </v>
      </c>
      <c r="D527" s="975"/>
      <c r="E527" s="975"/>
      <c r="F527" s="975"/>
      <c r="G527" s="975"/>
      <c r="H527" s="560">
        <f>'IlumCusto (ORÇ)'!H532</f>
        <v>0</v>
      </c>
      <c r="I527" s="561">
        <f>'IlumCusto (ORÇ)'!I532</f>
        <v>0</v>
      </c>
      <c r="J527" s="553">
        <f>'IlumCusto (ORÇ)'!J532</f>
        <v>0</v>
      </c>
      <c r="K527" s="330">
        <f t="shared" si="65"/>
        <v>0</v>
      </c>
      <c r="L527" s="330">
        <f t="shared" si="66"/>
        <v>0</v>
      </c>
      <c r="M527" s="329"/>
      <c r="N527" s="329"/>
      <c r="O527" s="397"/>
    </row>
    <row r="528" spans="2:18" ht="15" customHeight="1" outlineLevel="1" x14ac:dyDescent="0.3">
      <c r="B528" s="153">
        <v>14</v>
      </c>
      <c r="C528" s="974" t="str">
        <f>IF(ISBLANK('IlumCusto (ORÇ)'!C533)," ",'IlumCusto (ORÇ)'!C533)</f>
        <v xml:space="preserve"> </v>
      </c>
      <c r="D528" s="975"/>
      <c r="E528" s="975"/>
      <c r="F528" s="975"/>
      <c r="G528" s="975"/>
      <c r="H528" s="560">
        <f>'IlumCusto (ORÇ)'!H533</f>
        <v>0</v>
      </c>
      <c r="I528" s="561">
        <f>'IlumCusto (ORÇ)'!I533</f>
        <v>0</v>
      </c>
      <c r="J528" s="553">
        <f>'IlumCusto (ORÇ)'!J533</f>
        <v>0</v>
      </c>
      <c r="K528" s="330">
        <f t="shared" si="65"/>
        <v>0</v>
      </c>
      <c r="L528" s="330">
        <f t="shared" si="66"/>
        <v>0</v>
      </c>
      <c r="M528" s="329"/>
      <c r="N528" s="329"/>
      <c r="O528" s="397"/>
    </row>
    <row r="529" spans="2:16" ht="15" customHeight="1" outlineLevel="1" x14ac:dyDescent="0.3">
      <c r="B529" s="153">
        <v>15</v>
      </c>
      <c r="C529" s="974" t="str">
        <f>IF(ISBLANK('IlumCusto (ORÇ)'!C534)," ",'IlumCusto (ORÇ)'!C534)</f>
        <v xml:space="preserve"> </v>
      </c>
      <c r="D529" s="975"/>
      <c r="E529" s="975"/>
      <c r="F529" s="975"/>
      <c r="G529" s="975"/>
      <c r="H529" s="560">
        <f>'IlumCusto (ORÇ)'!H534</f>
        <v>0</v>
      </c>
      <c r="I529" s="561">
        <f>'IlumCusto (ORÇ)'!I534</f>
        <v>0</v>
      </c>
      <c r="J529" s="553">
        <f>'IlumCusto (ORÇ)'!J534</f>
        <v>0</v>
      </c>
      <c r="K529" s="330">
        <f t="shared" si="65"/>
        <v>0</v>
      </c>
      <c r="L529" s="330">
        <f t="shared" si="66"/>
        <v>0</v>
      </c>
      <c r="M529" s="329"/>
      <c r="N529" s="329"/>
      <c r="O529" s="397"/>
    </row>
    <row r="530" spans="2:16" ht="15" customHeight="1" outlineLevel="1" x14ac:dyDescent="0.3">
      <c r="B530" s="153">
        <v>16</v>
      </c>
      <c r="C530" s="974" t="str">
        <f>IF(ISBLANK('IlumCusto (ORÇ)'!C535)," ",'IlumCusto (ORÇ)'!C535)</f>
        <v xml:space="preserve"> </v>
      </c>
      <c r="D530" s="975"/>
      <c r="E530" s="975"/>
      <c r="F530" s="975"/>
      <c r="G530" s="975"/>
      <c r="H530" s="560">
        <f>'IlumCusto (ORÇ)'!H535</f>
        <v>0</v>
      </c>
      <c r="I530" s="561">
        <f>'IlumCusto (ORÇ)'!I535</f>
        <v>0</v>
      </c>
      <c r="J530" s="553">
        <f>'IlumCusto (ORÇ)'!J535</f>
        <v>0</v>
      </c>
      <c r="K530" s="330">
        <f t="shared" si="65"/>
        <v>0</v>
      </c>
      <c r="L530" s="330">
        <f t="shared" si="66"/>
        <v>0</v>
      </c>
      <c r="M530" s="329"/>
      <c r="N530" s="329"/>
      <c r="O530" s="397"/>
    </row>
    <row r="531" spans="2:16" ht="15" customHeight="1" outlineLevel="1" x14ac:dyDescent="0.3">
      <c r="B531" s="153">
        <v>17</v>
      </c>
      <c r="C531" s="974" t="str">
        <f>IF(ISBLANK('IlumCusto (ORÇ)'!C536)," ",'IlumCusto (ORÇ)'!C536)</f>
        <v xml:space="preserve"> </v>
      </c>
      <c r="D531" s="975"/>
      <c r="E531" s="975"/>
      <c r="F531" s="975"/>
      <c r="G531" s="975"/>
      <c r="H531" s="560">
        <f>'IlumCusto (ORÇ)'!H536</f>
        <v>0</v>
      </c>
      <c r="I531" s="561">
        <f>'IlumCusto (ORÇ)'!I536</f>
        <v>0</v>
      </c>
      <c r="J531" s="553">
        <f>'IlumCusto (ORÇ)'!J536</f>
        <v>0</v>
      </c>
      <c r="K531" s="330">
        <f t="shared" si="65"/>
        <v>0</v>
      </c>
      <c r="L531" s="330">
        <f t="shared" si="66"/>
        <v>0</v>
      </c>
      <c r="M531" s="329"/>
      <c r="N531" s="329"/>
      <c r="O531" s="397"/>
    </row>
    <row r="532" spans="2:16" ht="15" customHeight="1" outlineLevel="1" x14ac:dyDescent="0.3">
      <c r="B532" s="153">
        <v>18</v>
      </c>
      <c r="C532" s="974" t="str">
        <f>IF(ISBLANK('IlumCusto (ORÇ)'!C537)," ",'IlumCusto (ORÇ)'!C537)</f>
        <v xml:space="preserve"> </v>
      </c>
      <c r="D532" s="975"/>
      <c r="E532" s="975"/>
      <c r="F532" s="975"/>
      <c r="G532" s="975"/>
      <c r="H532" s="560">
        <f>'IlumCusto (ORÇ)'!H537</f>
        <v>0</v>
      </c>
      <c r="I532" s="561">
        <f>'IlumCusto (ORÇ)'!I537</f>
        <v>0</v>
      </c>
      <c r="J532" s="553">
        <f>'IlumCusto (ORÇ)'!J537</f>
        <v>0</v>
      </c>
      <c r="K532" s="330">
        <f t="shared" si="65"/>
        <v>0</v>
      </c>
      <c r="L532" s="330">
        <f t="shared" si="66"/>
        <v>0</v>
      </c>
      <c r="M532" s="329"/>
      <c r="N532" s="329"/>
      <c r="O532" s="397"/>
    </row>
    <row r="533" spans="2:16" ht="15" customHeight="1" outlineLevel="1" x14ac:dyDescent="0.3">
      <c r="B533" s="153">
        <v>19</v>
      </c>
      <c r="C533" s="974" t="str">
        <f>IF(ISBLANK('IlumCusto (ORÇ)'!C538)," ",'IlumCusto (ORÇ)'!C538)</f>
        <v xml:space="preserve"> </v>
      </c>
      <c r="D533" s="975"/>
      <c r="E533" s="975"/>
      <c r="F533" s="975"/>
      <c r="G533" s="975"/>
      <c r="H533" s="560">
        <f>'IlumCusto (ORÇ)'!H538</f>
        <v>0</v>
      </c>
      <c r="I533" s="561">
        <f>'IlumCusto (ORÇ)'!I538</f>
        <v>0</v>
      </c>
      <c r="J533" s="553">
        <f>'IlumCusto (ORÇ)'!J538</f>
        <v>0</v>
      </c>
      <c r="K533" s="330">
        <f t="shared" si="65"/>
        <v>0</v>
      </c>
      <c r="L533" s="330">
        <f t="shared" si="66"/>
        <v>0</v>
      </c>
      <c r="M533" s="329"/>
      <c r="N533" s="329"/>
      <c r="O533" s="397"/>
    </row>
    <row r="534" spans="2:16" ht="15" customHeight="1" outlineLevel="1" x14ac:dyDescent="0.3">
      <c r="B534" s="153">
        <v>20</v>
      </c>
      <c r="C534" s="974" t="str">
        <f>IF(ISBLANK('IlumCusto (ORÇ)'!C539)," ",'IlumCusto (ORÇ)'!C539)</f>
        <v xml:space="preserve"> </v>
      </c>
      <c r="D534" s="975"/>
      <c r="E534" s="975"/>
      <c r="F534" s="975"/>
      <c r="G534" s="975"/>
      <c r="H534" s="560">
        <f>'IlumCusto (ORÇ)'!H539</f>
        <v>0</v>
      </c>
      <c r="I534" s="561">
        <f>'IlumCusto (ORÇ)'!I539</f>
        <v>0</v>
      </c>
      <c r="J534" s="553">
        <f>'IlumCusto (ORÇ)'!J539</f>
        <v>0</v>
      </c>
      <c r="K534" s="330">
        <f t="shared" si="65"/>
        <v>0</v>
      </c>
      <c r="L534" s="330">
        <f t="shared" si="66"/>
        <v>0</v>
      </c>
      <c r="M534" s="329"/>
      <c r="N534" s="329"/>
      <c r="O534" s="397"/>
    </row>
    <row r="535" spans="2:16" ht="15" customHeight="1" x14ac:dyDescent="0.3">
      <c r="B535" s="162"/>
      <c r="C535" s="983" t="s">
        <v>566</v>
      </c>
      <c r="D535" s="983"/>
      <c r="E535" s="983"/>
      <c r="F535" s="983"/>
      <c r="G535" s="983"/>
      <c r="H535" s="983"/>
      <c r="I535" s="983"/>
      <c r="J535" s="984"/>
      <c r="K535" s="330">
        <f>SUM(K515:K534)</f>
        <v>0</v>
      </c>
      <c r="L535" s="330">
        <f>SUM(L515:L534)</f>
        <v>0</v>
      </c>
      <c r="M535" s="330">
        <f>SUM(M515:M534)</f>
        <v>0</v>
      </c>
      <c r="N535" s="330">
        <f>SUM(N515:N534)</f>
        <v>0</v>
      </c>
      <c r="O535" s="397"/>
    </row>
    <row r="536" spans="2:16" ht="15" customHeight="1" x14ac:dyDescent="0.3">
      <c r="B536" s="162"/>
      <c r="C536" s="983" t="s">
        <v>567</v>
      </c>
      <c r="D536" s="983"/>
      <c r="E536" s="983"/>
      <c r="F536" s="983"/>
      <c r="G536" s="983"/>
      <c r="H536" s="983"/>
      <c r="I536" s="983"/>
      <c r="J536" s="984"/>
      <c r="K536" s="330">
        <f>SUM(K535,K512:K513)</f>
        <v>0</v>
      </c>
      <c r="L536" s="330">
        <f>SUM(L535,L512:L513)</f>
        <v>0</v>
      </c>
      <c r="M536" s="330">
        <f>SUM(M535,M512:M513)</f>
        <v>0</v>
      </c>
      <c r="N536" s="330">
        <f>SUM(N535,N512:N513)</f>
        <v>0</v>
      </c>
      <c r="O536" s="397"/>
    </row>
    <row r="537" spans="2:16" ht="15" customHeight="1" x14ac:dyDescent="0.3">
      <c r="B537" s="162"/>
      <c r="C537" s="972" t="s">
        <v>9</v>
      </c>
      <c r="D537" s="972"/>
      <c r="E537" s="972"/>
      <c r="F537" s="972"/>
      <c r="G537" s="972"/>
      <c r="H537" s="972"/>
      <c r="I537" s="972"/>
      <c r="J537" s="973"/>
      <c r="K537" s="330">
        <f>SUM(L537:N537)</f>
        <v>0</v>
      </c>
      <c r="L537" s="333">
        <f>'Custo Contábil'!D41</f>
        <v>0</v>
      </c>
      <c r="M537" s="330">
        <v>0</v>
      </c>
      <c r="N537" s="330">
        <v>0</v>
      </c>
      <c r="O537" s="397"/>
    </row>
    <row r="538" spans="2:16" ht="15" customHeight="1" x14ac:dyDescent="0.3">
      <c r="B538" s="323"/>
      <c r="C538" s="985" t="s">
        <v>2103</v>
      </c>
      <c r="D538" s="985"/>
      <c r="E538" s="985"/>
      <c r="F538" s="985"/>
      <c r="G538" s="985"/>
      <c r="H538" s="985"/>
      <c r="I538" s="985"/>
      <c r="J538" s="986"/>
      <c r="K538" s="159">
        <f>SUM(K537,K536)</f>
        <v>0</v>
      </c>
      <c r="L538" s="159">
        <f>SUM(L537,L536)</f>
        <v>0</v>
      </c>
      <c r="M538" s="159">
        <f t="shared" ref="M538:N538" si="67">SUM(M537,M536)</f>
        <v>0</v>
      </c>
      <c r="N538" s="159">
        <f t="shared" si="67"/>
        <v>0</v>
      </c>
      <c r="O538" s="397"/>
    </row>
    <row r="539" spans="2:16" ht="15" customHeight="1" x14ac:dyDescent="0.3">
      <c r="B539" s="327"/>
      <c r="C539" s="979" t="s">
        <v>570</v>
      </c>
      <c r="D539" s="979"/>
      <c r="E539" s="979"/>
      <c r="F539" s="979"/>
      <c r="G539" s="979"/>
      <c r="H539" s="979"/>
      <c r="I539" s="979"/>
      <c r="J539" s="980"/>
      <c r="K539" s="126">
        <f>SUM(K509,K538)</f>
        <v>0</v>
      </c>
      <c r="L539" s="126">
        <f t="shared" ref="L539:N539" si="68">SUM(L509,L538)</f>
        <v>0</v>
      </c>
      <c r="M539" s="126">
        <f t="shared" si="68"/>
        <v>0</v>
      </c>
      <c r="N539" s="126">
        <f t="shared" si="68"/>
        <v>0</v>
      </c>
      <c r="O539" s="397"/>
    </row>
    <row r="540" spans="2:16" ht="15" customHeight="1" x14ac:dyDescent="0.3">
      <c r="B540" s="961" t="s">
        <v>969</v>
      </c>
      <c r="C540" s="962"/>
      <c r="D540" s="962"/>
      <c r="E540" s="962"/>
      <c r="F540" s="962"/>
      <c r="G540" s="962"/>
      <c r="H540" s="962"/>
      <c r="I540" s="962"/>
      <c r="J540" s="962"/>
      <c r="K540" s="962"/>
      <c r="L540" s="962"/>
      <c r="M540" s="962"/>
      <c r="N540" s="966"/>
      <c r="O540" s="397"/>
    </row>
    <row r="541" spans="2:16" ht="15" customHeight="1" x14ac:dyDescent="0.3">
      <c r="B541" s="967" t="s">
        <v>1056</v>
      </c>
      <c r="C541" s="968"/>
      <c r="D541" s="968"/>
      <c r="E541" s="968"/>
      <c r="F541" s="968"/>
      <c r="G541" s="968"/>
      <c r="H541" s="316"/>
      <c r="I541" s="316"/>
      <c r="J541" s="317"/>
      <c r="K541" s="152" t="s">
        <v>555</v>
      </c>
      <c r="L541" s="314" t="s">
        <v>1054</v>
      </c>
      <c r="M541" s="114" t="s">
        <v>509</v>
      </c>
      <c r="N541" s="114" t="s">
        <v>510</v>
      </c>
      <c r="O541" s="397"/>
    </row>
    <row r="542" spans="2:16" ht="15" customHeight="1" x14ac:dyDescent="0.3">
      <c r="B542" s="162"/>
      <c r="C542" s="972" t="s">
        <v>571</v>
      </c>
      <c r="D542" s="972"/>
      <c r="E542" s="972"/>
      <c r="F542" s="972"/>
      <c r="G542" s="972"/>
      <c r="H542" s="972"/>
      <c r="I542" s="972"/>
      <c r="J542" s="973"/>
      <c r="K542" s="330">
        <f t="shared" ref="K542:K546" si="69">SUM(L542:N542)</f>
        <v>0</v>
      </c>
      <c r="L542" s="330">
        <f>'Custo Contábil'!$D$37*'Custo Contábil'!F12</f>
        <v>0</v>
      </c>
      <c r="M542" s="330">
        <v>0</v>
      </c>
      <c r="N542" s="330">
        <v>0</v>
      </c>
      <c r="O542" s="397"/>
    </row>
    <row r="543" spans="2:16" ht="15" customHeight="1" x14ac:dyDescent="0.3">
      <c r="B543" s="162"/>
      <c r="C543" s="972" t="s">
        <v>451</v>
      </c>
      <c r="D543" s="972"/>
      <c r="E543" s="972"/>
      <c r="F543" s="972"/>
      <c r="G543" s="972"/>
      <c r="H543" s="972"/>
      <c r="I543" s="972"/>
      <c r="J543" s="973"/>
      <c r="K543" s="330">
        <f t="shared" si="69"/>
        <v>0</v>
      </c>
      <c r="L543" s="330">
        <f>Marketing!L18</f>
        <v>0</v>
      </c>
      <c r="M543" s="330">
        <f>Marketing!M18</f>
        <v>0</v>
      </c>
      <c r="N543" s="330">
        <f>Marketing!N18</f>
        <v>0</v>
      </c>
      <c r="O543" s="397"/>
    </row>
    <row r="544" spans="2:16" ht="15" customHeight="1" x14ac:dyDescent="0.3">
      <c r="B544" s="162"/>
      <c r="C544" s="972" t="s">
        <v>572</v>
      </c>
      <c r="D544" s="972"/>
      <c r="E544" s="972"/>
      <c r="F544" s="972"/>
      <c r="G544" s="972"/>
      <c r="H544" s="972"/>
      <c r="I544" s="972"/>
      <c r="J544" s="973"/>
      <c r="K544" s="330">
        <f t="shared" si="69"/>
        <v>0</v>
      </c>
      <c r="L544" s="330">
        <f>Treinamento!L32</f>
        <v>0</v>
      </c>
      <c r="M544" s="330">
        <f>Treinamento!M32</f>
        <v>0</v>
      </c>
      <c r="N544" s="330">
        <f>Treinamento!N32</f>
        <v>0</v>
      </c>
      <c r="O544" s="397"/>
      <c r="P544" s="402"/>
    </row>
    <row r="545" spans="2:15" ht="15" customHeight="1" x14ac:dyDescent="0.3">
      <c r="B545" s="162"/>
      <c r="C545" s="972" t="s">
        <v>573</v>
      </c>
      <c r="D545" s="972"/>
      <c r="E545" s="972"/>
      <c r="F545" s="972"/>
      <c r="G545" s="972"/>
      <c r="H545" s="972"/>
      <c r="I545" s="972"/>
      <c r="J545" s="973"/>
      <c r="K545" s="330">
        <f t="shared" si="69"/>
        <v>0</v>
      </c>
      <c r="L545" s="330">
        <f>Descarte!L17</f>
        <v>0</v>
      </c>
      <c r="M545" s="330">
        <f>Descarte!M17</f>
        <v>0</v>
      </c>
      <c r="N545" s="330">
        <f>Descarte!N17</f>
        <v>0</v>
      </c>
      <c r="O545" s="397"/>
    </row>
    <row r="546" spans="2:15" ht="15" customHeight="1" x14ac:dyDescent="0.3">
      <c r="B546" s="162"/>
      <c r="C546" s="972" t="s">
        <v>574</v>
      </c>
      <c r="D546" s="972"/>
      <c r="E546" s="972"/>
      <c r="F546" s="972"/>
      <c r="G546" s="972"/>
      <c r="H546" s="972"/>
      <c r="I546" s="972"/>
      <c r="J546" s="973"/>
      <c r="K546" s="330">
        <f t="shared" si="69"/>
        <v>0</v>
      </c>
      <c r="L546" s="330">
        <f>'M&amp;V'!N114</f>
        <v>0</v>
      </c>
      <c r="M546" s="330">
        <f>'M&amp;V'!O114</f>
        <v>0</v>
      </c>
      <c r="N546" s="330">
        <f>'M&amp;V'!P114</f>
        <v>0</v>
      </c>
      <c r="O546" s="397"/>
    </row>
    <row r="547" spans="2:15" ht="15" customHeight="1" x14ac:dyDescent="0.3">
      <c r="B547" s="967" t="s">
        <v>15</v>
      </c>
      <c r="C547" s="968"/>
      <c r="D547" s="968"/>
      <c r="E547" s="968"/>
      <c r="F547" s="968"/>
      <c r="G547" s="968"/>
      <c r="H547" s="969"/>
      <c r="I547" s="298" t="s">
        <v>16</v>
      </c>
      <c r="J547" s="298" t="s">
        <v>569</v>
      </c>
      <c r="K547" s="152" t="s">
        <v>555</v>
      </c>
      <c r="L547" s="298" t="s">
        <v>1054</v>
      </c>
      <c r="M547" s="114" t="s">
        <v>509</v>
      </c>
      <c r="N547" s="114" t="s">
        <v>510</v>
      </c>
      <c r="O547" s="397"/>
    </row>
    <row r="548" spans="2:15" ht="15" customHeight="1" x14ac:dyDescent="0.3">
      <c r="B548" s="168">
        <v>1</v>
      </c>
      <c r="C548" s="972" t="str">
        <f>IF(ISBLANK('IlumCusto (ORÇ)'!C551)," ",'IlumCusto (ORÇ)'!C551)</f>
        <v xml:space="preserve"> </v>
      </c>
      <c r="D548" s="972"/>
      <c r="E548" s="972"/>
      <c r="F548" s="972"/>
      <c r="G548" s="972"/>
      <c r="H548" s="973"/>
      <c r="I548" s="561">
        <f>'IlumCusto (ORÇ)'!I551</f>
        <v>0</v>
      </c>
      <c r="J548" s="553">
        <f>'IlumCusto (ORÇ)'!J551</f>
        <v>0</v>
      </c>
      <c r="K548" s="330">
        <f>I548*J548</f>
        <v>0</v>
      </c>
      <c r="L548" s="330">
        <f>K548-M548-N548</f>
        <v>0</v>
      </c>
      <c r="M548" s="329"/>
      <c r="N548" s="329"/>
      <c r="O548" s="397"/>
    </row>
    <row r="549" spans="2:15" ht="15" customHeight="1" x14ac:dyDescent="0.3">
      <c r="B549" s="168">
        <v>2</v>
      </c>
      <c r="C549" s="972" t="str">
        <f>IF(ISBLANK('IlumCusto (ORÇ)'!C552)," ",'IlumCusto (ORÇ)'!C552)</f>
        <v xml:space="preserve"> </v>
      </c>
      <c r="D549" s="972"/>
      <c r="E549" s="972"/>
      <c r="F549" s="972"/>
      <c r="G549" s="972"/>
      <c r="H549" s="973"/>
      <c r="I549" s="561">
        <f>'IlumCusto (ORÇ)'!I552</f>
        <v>0</v>
      </c>
      <c r="J549" s="553">
        <f>'IlumCusto (ORÇ)'!J552</f>
        <v>0</v>
      </c>
      <c r="K549" s="330">
        <f>I549*J549</f>
        <v>0</v>
      </c>
      <c r="L549" s="330">
        <f>K549-M549-N549</f>
        <v>0</v>
      </c>
      <c r="M549" s="329"/>
      <c r="N549" s="329"/>
    </row>
    <row r="550" spans="2:15" ht="15" customHeight="1" x14ac:dyDescent="0.3">
      <c r="B550" s="168">
        <v>3</v>
      </c>
      <c r="C550" s="972" t="str">
        <f>IF(ISBLANK('IlumCusto (ORÇ)'!C553)," ",'IlumCusto (ORÇ)'!C553)</f>
        <v xml:space="preserve"> </v>
      </c>
      <c r="D550" s="972"/>
      <c r="E550" s="972"/>
      <c r="F550" s="972"/>
      <c r="G550" s="972"/>
      <c r="H550" s="973"/>
      <c r="I550" s="561">
        <f>'IlumCusto (ORÇ)'!I553</f>
        <v>0</v>
      </c>
      <c r="J550" s="553">
        <f>'IlumCusto (ORÇ)'!J553</f>
        <v>0</v>
      </c>
      <c r="K550" s="330">
        <f>I550*J550</f>
        <v>0</v>
      </c>
      <c r="L550" s="330">
        <f>K550-M550-N550</f>
        <v>0</v>
      </c>
      <c r="M550" s="329"/>
      <c r="N550" s="329"/>
      <c r="O550" s="397"/>
    </row>
    <row r="551" spans="2:15" ht="15" customHeight="1" x14ac:dyDescent="0.3">
      <c r="B551" s="168">
        <v>4</v>
      </c>
      <c r="C551" s="972" t="s">
        <v>2186</v>
      </c>
      <c r="D551" s="972"/>
      <c r="E551" s="972"/>
      <c r="F551" s="972"/>
      <c r="G551" s="972"/>
      <c r="H551" s="973"/>
      <c r="I551" s="779">
        <f>'Custo Contábil'!$D$37</f>
        <v>0</v>
      </c>
      <c r="J551" s="780">
        <v>500</v>
      </c>
      <c r="K551" s="330">
        <f>I551*J551</f>
        <v>0</v>
      </c>
      <c r="L551" s="330">
        <f>K551-M551-N551</f>
        <v>0</v>
      </c>
      <c r="M551" s="553">
        <v>0</v>
      </c>
      <c r="N551" s="553">
        <v>0</v>
      </c>
      <c r="O551" s="397"/>
    </row>
    <row r="552" spans="2:15" ht="15" customHeight="1" x14ac:dyDescent="0.3">
      <c r="B552" s="162"/>
      <c r="C552" s="983" t="s">
        <v>1072</v>
      </c>
      <c r="D552" s="983"/>
      <c r="E552" s="983"/>
      <c r="F552" s="983"/>
      <c r="G552" s="983"/>
      <c r="H552" s="983"/>
      <c r="I552" s="983"/>
      <c r="J552" s="984"/>
      <c r="K552" s="330">
        <f>SUM(K548:K551)</f>
        <v>0</v>
      </c>
      <c r="L552" s="330">
        <f>SUM(L548:L551)</f>
        <v>0</v>
      </c>
      <c r="M552" s="330">
        <f t="shared" ref="M552:N552" si="70">SUM(M548:M551)</f>
        <v>0</v>
      </c>
      <c r="N552" s="330">
        <f t="shared" si="70"/>
        <v>0</v>
      </c>
    </row>
    <row r="553" spans="2:15" ht="15" customHeight="1" x14ac:dyDescent="0.3">
      <c r="B553" s="162"/>
      <c r="C553" s="972" t="s">
        <v>12</v>
      </c>
      <c r="D553" s="972"/>
      <c r="E553" s="972"/>
      <c r="F553" s="972"/>
      <c r="G553" s="972"/>
      <c r="H553" s="972"/>
      <c r="I553" s="972"/>
      <c r="J553" s="973"/>
      <c r="K553" s="330">
        <f>SUM(L553:N553)</f>
        <v>0</v>
      </c>
      <c r="L553" s="330">
        <f>'Custo Contábil'!D49</f>
        <v>0</v>
      </c>
      <c r="M553" s="330">
        <v>0</v>
      </c>
      <c r="N553" s="330">
        <v>0</v>
      </c>
      <c r="O553" s="397"/>
    </row>
    <row r="554" spans="2:15" ht="15" customHeight="1" x14ac:dyDescent="0.3">
      <c r="B554" s="327"/>
      <c r="C554" s="979" t="s">
        <v>575</v>
      </c>
      <c r="D554" s="979"/>
      <c r="E554" s="979"/>
      <c r="F554" s="979"/>
      <c r="G554" s="979"/>
      <c r="H554" s="979"/>
      <c r="I554" s="979"/>
      <c r="J554" s="980"/>
      <c r="K554" s="126">
        <f>SUM(K542:K546,K552:K553)</f>
        <v>0</v>
      </c>
      <c r="L554" s="126">
        <f>SUM(L542:L546,L552:L553)</f>
        <v>0</v>
      </c>
      <c r="M554" s="126">
        <f>SUM(M542:M546,M552:M553)</f>
        <v>0</v>
      </c>
      <c r="N554" s="126">
        <f>SUM(N542:N546,N552:N553)</f>
        <v>0</v>
      </c>
    </row>
    <row r="555" spans="2:15" ht="15" customHeight="1" x14ac:dyDescent="0.3">
      <c r="B555" s="169"/>
      <c r="C555" s="981" t="s">
        <v>957</v>
      </c>
      <c r="D555" s="981"/>
      <c r="E555" s="981"/>
      <c r="F555" s="981"/>
      <c r="G555" s="981"/>
      <c r="H555" s="981"/>
      <c r="I555" s="981"/>
      <c r="J555" s="982"/>
      <c r="K555" s="161">
        <f>SUM(K539,K554)</f>
        <v>0</v>
      </c>
      <c r="L555" s="161">
        <f>SUM(L539,L554)</f>
        <v>0</v>
      </c>
      <c r="M555" s="161">
        <f>SUM(M539,M554)</f>
        <v>0</v>
      </c>
      <c r="N555" s="161">
        <f>SUM(N539,N554)</f>
        <v>0</v>
      </c>
    </row>
    <row r="556" spans="2:15" ht="15" customHeight="1" x14ac:dyDescent="0.3">
      <c r="B556" s="397"/>
      <c r="C556" s="397"/>
      <c r="D556" s="397"/>
      <c r="E556" s="397"/>
      <c r="F556" s="397"/>
      <c r="G556" s="397"/>
      <c r="H556" s="397"/>
      <c r="I556" s="408"/>
      <c r="J556" s="397"/>
      <c r="K556" s="409"/>
      <c r="L556" s="397"/>
      <c r="M556" s="397"/>
      <c r="N556" s="397"/>
    </row>
  </sheetData>
  <mergeCells count="1062">
    <mergeCell ref="C521:G521"/>
    <mergeCell ref="C522:G522"/>
    <mergeCell ref="C523:G523"/>
    <mergeCell ref="C524:G524"/>
    <mergeCell ref="C525:G525"/>
    <mergeCell ref="Q77:U77"/>
    <mergeCell ref="Q78:U78"/>
    <mergeCell ref="Q79:U79"/>
    <mergeCell ref="Q80:U80"/>
    <mergeCell ref="Q81:U81"/>
    <mergeCell ref="Q70:U70"/>
    <mergeCell ref="Q71:U71"/>
    <mergeCell ref="Q72:U72"/>
    <mergeCell ref="Q73:U73"/>
    <mergeCell ref="Q74:U74"/>
    <mergeCell ref="Q75:U75"/>
    <mergeCell ref="Q88:U88"/>
    <mergeCell ref="Q89:U89"/>
    <mergeCell ref="Q90:U90"/>
    <mergeCell ref="Q91:U91"/>
    <mergeCell ref="Q92:U92"/>
    <mergeCell ref="Q93:U93"/>
    <mergeCell ref="Q82:U82"/>
    <mergeCell ref="Q83:U83"/>
    <mergeCell ref="Q84:U84"/>
    <mergeCell ref="Q85:U85"/>
    <mergeCell ref="Q86:U86"/>
    <mergeCell ref="Q87:U87"/>
    <mergeCell ref="C98:G98"/>
    <mergeCell ref="Q96:U96"/>
    <mergeCell ref="Q97:U97"/>
    <mergeCell ref="Q95:U95"/>
    <mergeCell ref="Q50:U50"/>
    <mergeCell ref="Q51:U51"/>
    <mergeCell ref="Q52:U52"/>
    <mergeCell ref="Q53:U53"/>
    <mergeCell ref="Q64:U64"/>
    <mergeCell ref="Q65:U65"/>
    <mergeCell ref="Q66:U66"/>
    <mergeCell ref="Q67:U67"/>
    <mergeCell ref="Q68:U68"/>
    <mergeCell ref="Q69:U69"/>
    <mergeCell ref="Q58:U58"/>
    <mergeCell ref="Q59:U59"/>
    <mergeCell ref="Q60:U60"/>
    <mergeCell ref="Q61:U61"/>
    <mergeCell ref="Q62:U62"/>
    <mergeCell ref="Q63:U63"/>
    <mergeCell ref="Q76:U76"/>
    <mergeCell ref="Q54:U54"/>
    <mergeCell ref="Q55:U55"/>
    <mergeCell ref="Q56:U56"/>
    <mergeCell ref="Q57:U57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10:U10"/>
    <mergeCell ref="Q11:U11"/>
    <mergeCell ref="L3:N3"/>
    <mergeCell ref="Q38:U38"/>
    <mergeCell ref="Q39:U39"/>
    <mergeCell ref="Q12:U12"/>
    <mergeCell ref="Q13:U13"/>
    <mergeCell ref="Q14:U14"/>
    <mergeCell ref="Q15:U15"/>
    <mergeCell ref="Q28:U28"/>
    <mergeCell ref="Q29:U29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16:U16"/>
    <mergeCell ref="Q17:U17"/>
    <mergeCell ref="Q33:U33"/>
    <mergeCell ref="Q40:U40"/>
    <mergeCell ref="Q41:U41"/>
    <mergeCell ref="B3:K4"/>
    <mergeCell ref="C25:G25"/>
    <mergeCell ref="C26:G26"/>
    <mergeCell ref="C38:G38"/>
    <mergeCell ref="C39:G39"/>
    <mergeCell ref="C40:G40"/>
    <mergeCell ref="C41:G41"/>
    <mergeCell ref="C17:G17"/>
    <mergeCell ref="Q42:U42"/>
    <mergeCell ref="Q43:U43"/>
    <mergeCell ref="Q44:U44"/>
    <mergeCell ref="Q45:U45"/>
    <mergeCell ref="Q34:U34"/>
    <mergeCell ref="Q35:U35"/>
    <mergeCell ref="Q36:U36"/>
    <mergeCell ref="Q37:U37"/>
    <mergeCell ref="Q18:U18"/>
    <mergeCell ref="Q19:U19"/>
    <mergeCell ref="Q20:U20"/>
    <mergeCell ref="Q21:U21"/>
    <mergeCell ref="C18:G18"/>
    <mergeCell ref="C19:G19"/>
    <mergeCell ref="C20:G20"/>
    <mergeCell ref="C21:G21"/>
    <mergeCell ref="C22:G22"/>
    <mergeCell ref="C37:G37"/>
    <mergeCell ref="C42:G42"/>
    <mergeCell ref="P3:X4"/>
    <mergeCell ref="B6:N6"/>
    <mergeCell ref="Q46:U46"/>
    <mergeCell ref="Q47:U47"/>
    <mergeCell ref="Q48:U48"/>
    <mergeCell ref="Q49:U49"/>
    <mergeCell ref="B5:N5"/>
    <mergeCell ref="C23:G23"/>
    <mergeCell ref="C24:G24"/>
    <mergeCell ref="C553:J553"/>
    <mergeCell ref="B540:N540"/>
    <mergeCell ref="C99:G99"/>
    <mergeCell ref="C100:G100"/>
    <mergeCell ref="C95:G95"/>
    <mergeCell ref="C96:G96"/>
    <mergeCell ref="C97:G97"/>
    <mergeCell ref="C92:G92"/>
    <mergeCell ref="C93:G93"/>
    <mergeCell ref="C94:G94"/>
    <mergeCell ref="C89:G89"/>
    <mergeCell ref="C90:G90"/>
    <mergeCell ref="C91:G91"/>
    <mergeCell ref="C46:G46"/>
    <mergeCell ref="C47:G47"/>
    <mergeCell ref="C49:G49"/>
    <mergeCell ref="C50:G50"/>
    <mergeCell ref="C51:G51"/>
    <mergeCell ref="C52:G52"/>
    <mergeCell ref="C48:G48"/>
    <mergeCell ref="C63:G63"/>
    <mergeCell ref="C58:G58"/>
    <mergeCell ref="C59:G59"/>
    <mergeCell ref="C81:G81"/>
    <mergeCell ref="C53:G53"/>
    <mergeCell ref="C54:G54"/>
    <mergeCell ref="C76:G76"/>
    <mergeCell ref="C67:G67"/>
    <mergeCell ref="C537:J537"/>
    <mergeCell ref="C527:G527"/>
    <mergeCell ref="C528:G528"/>
    <mergeCell ref="C534:G534"/>
    <mergeCell ref="C535:J535"/>
    <mergeCell ref="C536:J536"/>
    <mergeCell ref="Q508:U508"/>
    <mergeCell ref="C509:J509"/>
    <mergeCell ref="P509:V509"/>
    <mergeCell ref="C104:G104"/>
    <mergeCell ref="C105:G105"/>
    <mergeCell ref="C106:G106"/>
    <mergeCell ref="C101:G101"/>
    <mergeCell ref="C102:G102"/>
    <mergeCell ref="C103:G103"/>
    <mergeCell ref="C68:G68"/>
    <mergeCell ref="C69:G69"/>
    <mergeCell ref="C64:G64"/>
    <mergeCell ref="C65:G65"/>
    <mergeCell ref="C66:G66"/>
    <mergeCell ref="C61:G61"/>
    <mergeCell ref="C62:G62"/>
    <mergeCell ref="C55:G55"/>
    <mergeCell ref="C56:G56"/>
    <mergeCell ref="C515:G515"/>
    <mergeCell ref="C526:G526"/>
    <mergeCell ref="Q98:U98"/>
    <mergeCell ref="Q99:U99"/>
    <mergeCell ref="Q100:U100"/>
    <mergeCell ref="Q94:U94"/>
    <mergeCell ref="C554:J554"/>
    <mergeCell ref="C555:J555"/>
    <mergeCell ref="C546:J546"/>
    <mergeCell ref="B547:H547"/>
    <mergeCell ref="C548:H548"/>
    <mergeCell ref="C549:H549"/>
    <mergeCell ref="C550:H550"/>
    <mergeCell ref="C552:J552"/>
    <mergeCell ref="C542:J542"/>
    <mergeCell ref="C543:J543"/>
    <mergeCell ref="C544:J544"/>
    <mergeCell ref="C545:J545"/>
    <mergeCell ref="C538:J538"/>
    <mergeCell ref="C539:J539"/>
    <mergeCell ref="T512:U512"/>
    <mergeCell ref="Q507:U507"/>
    <mergeCell ref="Q104:U104"/>
    <mergeCell ref="Q105:U105"/>
    <mergeCell ref="Q106:U106"/>
    <mergeCell ref="Q101:U101"/>
    <mergeCell ref="Q102:U102"/>
    <mergeCell ref="Q103:U103"/>
    <mergeCell ref="B541:G541"/>
    <mergeCell ref="P510:V510"/>
    <mergeCell ref="B510:N510"/>
    <mergeCell ref="Q115:U115"/>
    <mergeCell ref="C116:G116"/>
    <mergeCell ref="Q116:U116"/>
    <mergeCell ref="C107:G107"/>
    <mergeCell ref="Q107:U107"/>
    <mergeCell ref="C108:G108"/>
    <mergeCell ref="C87:G87"/>
    <mergeCell ref="C88:G88"/>
    <mergeCell ref="C85:G85"/>
    <mergeCell ref="C86:G86"/>
    <mergeCell ref="C73:G73"/>
    <mergeCell ref="C74:G74"/>
    <mergeCell ref="C75:G75"/>
    <mergeCell ref="C70:G70"/>
    <mergeCell ref="C71:G71"/>
    <mergeCell ref="C72:G72"/>
    <mergeCell ref="C79:G79"/>
    <mergeCell ref="C80:G80"/>
    <mergeCell ref="C77:G77"/>
    <mergeCell ref="C78:G78"/>
    <mergeCell ref="C82:G82"/>
    <mergeCell ref="C83:G83"/>
    <mergeCell ref="C84:G84"/>
    <mergeCell ref="P2:X2"/>
    <mergeCell ref="B511:G511"/>
    <mergeCell ref="C512:G512"/>
    <mergeCell ref="C513:G513"/>
    <mergeCell ref="C514:G514"/>
    <mergeCell ref="C60:G60"/>
    <mergeCell ref="C15:G15"/>
    <mergeCell ref="C16:G16"/>
    <mergeCell ref="C57:G57"/>
    <mergeCell ref="C27:G27"/>
    <mergeCell ref="C28:G28"/>
    <mergeCell ref="C29:G29"/>
    <mergeCell ref="C30:G30"/>
    <mergeCell ref="C12:G12"/>
    <mergeCell ref="C13:G13"/>
    <mergeCell ref="C14:G14"/>
    <mergeCell ref="C31:G31"/>
    <mergeCell ref="C32:G32"/>
    <mergeCell ref="C33:G33"/>
    <mergeCell ref="C34:G34"/>
    <mergeCell ref="C35:G35"/>
    <mergeCell ref="C36:G36"/>
    <mergeCell ref="C43:G43"/>
    <mergeCell ref="C44:G44"/>
    <mergeCell ref="C45:G45"/>
    <mergeCell ref="C112:G112"/>
    <mergeCell ref="Q112:U112"/>
    <mergeCell ref="C113:G113"/>
    <mergeCell ref="Q113:U113"/>
    <mergeCell ref="C114:G114"/>
    <mergeCell ref="Q114:U114"/>
    <mergeCell ref="C115:G115"/>
    <mergeCell ref="Q108:U108"/>
    <mergeCell ref="C109:G109"/>
    <mergeCell ref="Q109:U109"/>
    <mergeCell ref="C110:G110"/>
    <mergeCell ref="Q110:U110"/>
    <mergeCell ref="C111:G111"/>
    <mergeCell ref="Q111:U111"/>
    <mergeCell ref="C122:G122"/>
    <mergeCell ref="Q122:U122"/>
    <mergeCell ref="C123:G123"/>
    <mergeCell ref="Q123:U123"/>
    <mergeCell ref="C124:G124"/>
    <mergeCell ref="Q124:U124"/>
    <mergeCell ref="C125:G125"/>
    <mergeCell ref="Q125:U125"/>
    <mergeCell ref="C126:G126"/>
    <mergeCell ref="Q126:U126"/>
    <mergeCell ref="C117:G117"/>
    <mergeCell ref="Q117:U117"/>
    <mergeCell ref="C118:G118"/>
    <mergeCell ref="Q118:U118"/>
    <mergeCell ref="C119:G119"/>
    <mergeCell ref="Q119:U119"/>
    <mergeCell ref="C120:G120"/>
    <mergeCell ref="Q120:U120"/>
    <mergeCell ref="C121:G121"/>
    <mergeCell ref="Q121:U121"/>
    <mergeCell ref="C132:G132"/>
    <mergeCell ref="Q132:U132"/>
    <mergeCell ref="C133:G133"/>
    <mergeCell ref="Q133:U133"/>
    <mergeCell ref="C134:G134"/>
    <mergeCell ref="Q134:U134"/>
    <mergeCell ref="C135:G135"/>
    <mergeCell ref="Q135:U135"/>
    <mergeCell ref="C136:G136"/>
    <mergeCell ref="Q136:U136"/>
    <mergeCell ref="C127:G127"/>
    <mergeCell ref="Q127:U127"/>
    <mergeCell ref="C128:G128"/>
    <mergeCell ref="Q128:U128"/>
    <mergeCell ref="C129:G129"/>
    <mergeCell ref="Q129:U129"/>
    <mergeCell ref="C130:G130"/>
    <mergeCell ref="Q130:U130"/>
    <mergeCell ref="C131:G131"/>
    <mergeCell ref="Q131:U131"/>
    <mergeCell ref="C142:G142"/>
    <mergeCell ref="Q142:U142"/>
    <mergeCell ref="C143:G143"/>
    <mergeCell ref="Q143:U143"/>
    <mergeCell ref="C144:G144"/>
    <mergeCell ref="Q144:U144"/>
    <mergeCell ref="C145:G145"/>
    <mergeCell ref="Q145:U145"/>
    <mergeCell ref="C146:G146"/>
    <mergeCell ref="Q146:U146"/>
    <mergeCell ref="C137:G137"/>
    <mergeCell ref="Q137:U137"/>
    <mergeCell ref="C138:G138"/>
    <mergeCell ref="Q138:U138"/>
    <mergeCell ref="C139:G139"/>
    <mergeCell ref="Q139:U139"/>
    <mergeCell ref="C140:G140"/>
    <mergeCell ref="Q140:U140"/>
    <mergeCell ref="C141:G141"/>
    <mergeCell ref="Q141:U141"/>
    <mergeCell ref="C152:G152"/>
    <mergeCell ref="Q152:U152"/>
    <mergeCell ref="C153:G153"/>
    <mergeCell ref="Q153:U153"/>
    <mergeCell ref="C154:G154"/>
    <mergeCell ref="Q154:U154"/>
    <mergeCell ref="C155:G155"/>
    <mergeCell ref="Q155:U155"/>
    <mergeCell ref="C156:G156"/>
    <mergeCell ref="Q156:U156"/>
    <mergeCell ref="C147:G147"/>
    <mergeCell ref="Q147:U147"/>
    <mergeCell ref="C148:G148"/>
    <mergeCell ref="Q148:U148"/>
    <mergeCell ref="C149:G149"/>
    <mergeCell ref="Q149:U149"/>
    <mergeCell ref="C150:G150"/>
    <mergeCell ref="Q150:U150"/>
    <mergeCell ref="C151:G151"/>
    <mergeCell ref="Q151:U151"/>
    <mergeCell ref="C162:G162"/>
    <mergeCell ref="Q162:U162"/>
    <mergeCell ref="C163:G163"/>
    <mergeCell ref="Q163:U163"/>
    <mergeCell ref="C164:G164"/>
    <mergeCell ref="Q164:U164"/>
    <mergeCell ref="C165:G165"/>
    <mergeCell ref="Q165:U165"/>
    <mergeCell ref="C166:G166"/>
    <mergeCell ref="Q166:U166"/>
    <mergeCell ref="C157:G157"/>
    <mergeCell ref="Q157:U157"/>
    <mergeCell ref="C158:G158"/>
    <mergeCell ref="Q158:U158"/>
    <mergeCell ref="C159:G159"/>
    <mergeCell ref="Q159:U159"/>
    <mergeCell ref="C160:G160"/>
    <mergeCell ref="Q160:U160"/>
    <mergeCell ref="C161:G161"/>
    <mergeCell ref="Q161:U161"/>
    <mergeCell ref="C172:G172"/>
    <mergeCell ref="Q172:U172"/>
    <mergeCell ref="C173:G173"/>
    <mergeCell ref="Q173:U173"/>
    <mergeCell ref="C174:G174"/>
    <mergeCell ref="Q174:U174"/>
    <mergeCell ref="C175:G175"/>
    <mergeCell ref="Q175:U175"/>
    <mergeCell ref="C176:G176"/>
    <mergeCell ref="Q176:U176"/>
    <mergeCell ref="C167:G167"/>
    <mergeCell ref="Q167:U167"/>
    <mergeCell ref="C168:G168"/>
    <mergeCell ref="Q168:U168"/>
    <mergeCell ref="C169:G169"/>
    <mergeCell ref="Q169:U169"/>
    <mergeCell ref="C170:G170"/>
    <mergeCell ref="Q170:U170"/>
    <mergeCell ref="C171:G171"/>
    <mergeCell ref="Q171:U171"/>
    <mergeCell ref="C182:G182"/>
    <mergeCell ref="Q182:U182"/>
    <mergeCell ref="C183:G183"/>
    <mergeCell ref="Q183:U183"/>
    <mergeCell ref="C184:G184"/>
    <mergeCell ref="Q184:U184"/>
    <mergeCell ref="C185:G185"/>
    <mergeCell ref="Q185:U185"/>
    <mergeCell ref="C186:G186"/>
    <mergeCell ref="Q186:U186"/>
    <mergeCell ref="C177:G177"/>
    <mergeCell ref="Q177:U177"/>
    <mergeCell ref="C178:G178"/>
    <mergeCell ref="Q178:U178"/>
    <mergeCell ref="C179:G179"/>
    <mergeCell ref="Q179:U179"/>
    <mergeCell ref="C180:G180"/>
    <mergeCell ref="Q180:U180"/>
    <mergeCell ref="C181:G181"/>
    <mergeCell ref="Q181:U181"/>
    <mergeCell ref="C192:G192"/>
    <mergeCell ref="Q192:U192"/>
    <mergeCell ref="C193:G193"/>
    <mergeCell ref="Q193:U193"/>
    <mergeCell ref="C194:G194"/>
    <mergeCell ref="Q194:U194"/>
    <mergeCell ref="C195:G195"/>
    <mergeCell ref="Q195:U195"/>
    <mergeCell ref="C196:G196"/>
    <mergeCell ref="Q196:U196"/>
    <mergeCell ref="C187:G187"/>
    <mergeCell ref="Q187:U187"/>
    <mergeCell ref="C188:G188"/>
    <mergeCell ref="Q188:U188"/>
    <mergeCell ref="C189:G189"/>
    <mergeCell ref="Q189:U189"/>
    <mergeCell ref="C190:G190"/>
    <mergeCell ref="Q190:U190"/>
    <mergeCell ref="C191:G191"/>
    <mergeCell ref="Q191:U191"/>
    <mergeCell ref="C202:G202"/>
    <mergeCell ref="Q202:U202"/>
    <mergeCell ref="C203:G203"/>
    <mergeCell ref="Q203:U203"/>
    <mergeCell ref="C204:G204"/>
    <mergeCell ref="Q204:U204"/>
    <mergeCell ref="C205:G205"/>
    <mergeCell ref="Q205:U205"/>
    <mergeCell ref="C206:G206"/>
    <mergeCell ref="Q206:U206"/>
    <mergeCell ref="C197:G197"/>
    <mergeCell ref="Q197:U197"/>
    <mergeCell ref="C198:G198"/>
    <mergeCell ref="Q198:U198"/>
    <mergeCell ref="C199:G199"/>
    <mergeCell ref="Q199:U199"/>
    <mergeCell ref="C200:G200"/>
    <mergeCell ref="Q200:U200"/>
    <mergeCell ref="C201:G201"/>
    <mergeCell ref="Q201:U201"/>
    <mergeCell ref="C212:G212"/>
    <mergeCell ref="Q212:U212"/>
    <mergeCell ref="C213:G213"/>
    <mergeCell ref="Q213:U213"/>
    <mergeCell ref="C214:G214"/>
    <mergeCell ref="Q214:U214"/>
    <mergeCell ref="C215:G215"/>
    <mergeCell ref="Q215:U215"/>
    <mergeCell ref="C216:G216"/>
    <mergeCell ref="Q216:U216"/>
    <mergeCell ref="C207:G207"/>
    <mergeCell ref="Q207:U207"/>
    <mergeCell ref="C208:G208"/>
    <mergeCell ref="Q208:U208"/>
    <mergeCell ref="C209:G209"/>
    <mergeCell ref="Q209:U209"/>
    <mergeCell ref="C210:G210"/>
    <mergeCell ref="Q210:U210"/>
    <mergeCell ref="C211:G211"/>
    <mergeCell ref="Q211:U211"/>
    <mergeCell ref="C222:G222"/>
    <mergeCell ref="Q222:U222"/>
    <mergeCell ref="C223:G223"/>
    <mergeCell ref="Q223:U223"/>
    <mergeCell ref="C224:G224"/>
    <mergeCell ref="Q224:U224"/>
    <mergeCell ref="C225:G225"/>
    <mergeCell ref="Q225:U225"/>
    <mergeCell ref="C226:G226"/>
    <mergeCell ref="Q226:U226"/>
    <mergeCell ref="C217:G217"/>
    <mergeCell ref="Q217:U217"/>
    <mergeCell ref="C218:G218"/>
    <mergeCell ref="Q218:U218"/>
    <mergeCell ref="C219:G219"/>
    <mergeCell ref="Q219:U219"/>
    <mergeCell ref="C220:G220"/>
    <mergeCell ref="Q220:U220"/>
    <mergeCell ref="C221:G221"/>
    <mergeCell ref="Q221:U221"/>
    <mergeCell ref="C232:G232"/>
    <mergeCell ref="Q232:U232"/>
    <mergeCell ref="C233:G233"/>
    <mergeCell ref="Q233:U233"/>
    <mergeCell ref="C234:G234"/>
    <mergeCell ref="Q234:U234"/>
    <mergeCell ref="C235:G235"/>
    <mergeCell ref="Q235:U235"/>
    <mergeCell ref="C236:G236"/>
    <mergeCell ref="Q236:U236"/>
    <mergeCell ref="C227:G227"/>
    <mergeCell ref="Q227:U227"/>
    <mergeCell ref="C228:G228"/>
    <mergeCell ref="Q228:U228"/>
    <mergeCell ref="C229:G229"/>
    <mergeCell ref="Q229:U229"/>
    <mergeCell ref="C230:G230"/>
    <mergeCell ref="Q230:U230"/>
    <mergeCell ref="C231:G231"/>
    <mergeCell ref="Q231:U231"/>
    <mergeCell ref="C242:G242"/>
    <mergeCell ref="Q242:U242"/>
    <mergeCell ref="C243:G243"/>
    <mergeCell ref="Q243:U243"/>
    <mergeCell ref="C244:G244"/>
    <mergeCell ref="Q244:U244"/>
    <mergeCell ref="C245:G245"/>
    <mergeCell ref="Q245:U245"/>
    <mergeCell ref="C246:G246"/>
    <mergeCell ref="Q246:U246"/>
    <mergeCell ref="C237:G237"/>
    <mergeCell ref="Q237:U237"/>
    <mergeCell ref="C238:G238"/>
    <mergeCell ref="Q238:U238"/>
    <mergeCell ref="C239:G239"/>
    <mergeCell ref="Q239:U239"/>
    <mergeCell ref="C240:G240"/>
    <mergeCell ref="Q240:U240"/>
    <mergeCell ref="C241:G241"/>
    <mergeCell ref="Q241:U241"/>
    <mergeCell ref="C252:G252"/>
    <mergeCell ref="Q252:U252"/>
    <mergeCell ref="C253:G253"/>
    <mergeCell ref="Q253:U253"/>
    <mergeCell ref="C254:G254"/>
    <mergeCell ref="Q254:U254"/>
    <mergeCell ref="C255:G255"/>
    <mergeCell ref="Q255:U255"/>
    <mergeCell ref="C256:G256"/>
    <mergeCell ref="Q256:U256"/>
    <mergeCell ref="C247:G247"/>
    <mergeCell ref="Q247:U247"/>
    <mergeCell ref="C248:G248"/>
    <mergeCell ref="Q248:U248"/>
    <mergeCell ref="C249:G249"/>
    <mergeCell ref="Q249:U249"/>
    <mergeCell ref="C250:G250"/>
    <mergeCell ref="Q250:U250"/>
    <mergeCell ref="C251:G251"/>
    <mergeCell ref="Q251:U251"/>
    <mergeCell ref="C262:G262"/>
    <mergeCell ref="Q262:U262"/>
    <mergeCell ref="C263:G263"/>
    <mergeCell ref="Q263:U263"/>
    <mergeCell ref="C264:G264"/>
    <mergeCell ref="Q264:U264"/>
    <mergeCell ref="C265:G265"/>
    <mergeCell ref="Q265:U265"/>
    <mergeCell ref="C266:G266"/>
    <mergeCell ref="Q266:U266"/>
    <mergeCell ref="C257:G257"/>
    <mergeCell ref="Q257:U257"/>
    <mergeCell ref="C258:G258"/>
    <mergeCell ref="Q258:U258"/>
    <mergeCell ref="C259:G259"/>
    <mergeCell ref="Q259:U259"/>
    <mergeCell ref="C260:G260"/>
    <mergeCell ref="Q260:U260"/>
    <mergeCell ref="C261:G261"/>
    <mergeCell ref="Q261:U261"/>
    <mergeCell ref="C272:G272"/>
    <mergeCell ref="Q272:U272"/>
    <mergeCell ref="C273:G273"/>
    <mergeCell ref="Q273:U273"/>
    <mergeCell ref="C274:G274"/>
    <mergeCell ref="Q274:U274"/>
    <mergeCell ref="C275:G275"/>
    <mergeCell ref="Q275:U275"/>
    <mergeCell ref="C276:G276"/>
    <mergeCell ref="Q276:U276"/>
    <mergeCell ref="C267:G267"/>
    <mergeCell ref="Q267:U267"/>
    <mergeCell ref="C268:G268"/>
    <mergeCell ref="Q268:U268"/>
    <mergeCell ref="C269:G269"/>
    <mergeCell ref="Q269:U269"/>
    <mergeCell ref="C270:G270"/>
    <mergeCell ref="Q270:U270"/>
    <mergeCell ref="C271:G271"/>
    <mergeCell ref="Q271:U271"/>
    <mergeCell ref="C282:G282"/>
    <mergeCell ref="Q282:U282"/>
    <mergeCell ref="C283:G283"/>
    <mergeCell ref="Q283:U283"/>
    <mergeCell ref="C284:G284"/>
    <mergeCell ref="Q284:U284"/>
    <mergeCell ref="C285:G285"/>
    <mergeCell ref="Q285:U285"/>
    <mergeCell ref="C286:G286"/>
    <mergeCell ref="Q286:U286"/>
    <mergeCell ref="C277:G277"/>
    <mergeCell ref="Q277:U277"/>
    <mergeCell ref="C278:G278"/>
    <mergeCell ref="Q278:U278"/>
    <mergeCell ref="C279:G279"/>
    <mergeCell ref="Q279:U279"/>
    <mergeCell ref="C280:G280"/>
    <mergeCell ref="Q280:U280"/>
    <mergeCell ref="C281:G281"/>
    <mergeCell ref="Q281:U281"/>
    <mergeCell ref="C292:G292"/>
    <mergeCell ref="Q292:U292"/>
    <mergeCell ref="C293:G293"/>
    <mergeCell ref="Q293:U293"/>
    <mergeCell ref="C294:G294"/>
    <mergeCell ref="Q294:U294"/>
    <mergeCell ref="C295:G295"/>
    <mergeCell ref="Q295:U295"/>
    <mergeCell ref="C296:G296"/>
    <mergeCell ref="Q296:U296"/>
    <mergeCell ref="C287:G287"/>
    <mergeCell ref="Q287:U287"/>
    <mergeCell ref="C288:G288"/>
    <mergeCell ref="Q288:U288"/>
    <mergeCell ref="C289:G289"/>
    <mergeCell ref="Q289:U289"/>
    <mergeCell ref="C290:G290"/>
    <mergeCell ref="Q290:U290"/>
    <mergeCell ref="C291:G291"/>
    <mergeCell ref="Q291:U291"/>
    <mergeCell ref="C302:G302"/>
    <mergeCell ref="Q302:U302"/>
    <mergeCell ref="C303:G303"/>
    <mergeCell ref="Q303:U303"/>
    <mergeCell ref="C304:G304"/>
    <mergeCell ref="Q304:U304"/>
    <mergeCell ref="C305:G305"/>
    <mergeCell ref="Q305:U305"/>
    <mergeCell ref="C306:G306"/>
    <mergeCell ref="Q306:U306"/>
    <mergeCell ref="C297:G297"/>
    <mergeCell ref="Q297:U297"/>
    <mergeCell ref="C298:G298"/>
    <mergeCell ref="Q298:U298"/>
    <mergeCell ref="C299:G299"/>
    <mergeCell ref="Q299:U299"/>
    <mergeCell ref="C300:G300"/>
    <mergeCell ref="Q300:U300"/>
    <mergeCell ref="C301:G301"/>
    <mergeCell ref="Q301:U301"/>
    <mergeCell ref="C312:G312"/>
    <mergeCell ref="Q312:U312"/>
    <mergeCell ref="C313:G313"/>
    <mergeCell ref="Q313:U313"/>
    <mergeCell ref="C314:G314"/>
    <mergeCell ref="Q314:U314"/>
    <mergeCell ref="C315:G315"/>
    <mergeCell ref="Q315:U315"/>
    <mergeCell ref="C316:G316"/>
    <mergeCell ref="Q316:U316"/>
    <mergeCell ref="C307:G307"/>
    <mergeCell ref="Q307:U307"/>
    <mergeCell ref="C308:G308"/>
    <mergeCell ref="Q308:U308"/>
    <mergeCell ref="C309:G309"/>
    <mergeCell ref="Q309:U309"/>
    <mergeCell ref="C310:G310"/>
    <mergeCell ref="Q310:U310"/>
    <mergeCell ref="C311:G311"/>
    <mergeCell ref="Q311:U311"/>
    <mergeCell ref="C322:G322"/>
    <mergeCell ref="Q322:U322"/>
    <mergeCell ref="C323:G323"/>
    <mergeCell ref="Q323:U323"/>
    <mergeCell ref="C324:G324"/>
    <mergeCell ref="Q324:U324"/>
    <mergeCell ref="C325:G325"/>
    <mergeCell ref="Q325:U325"/>
    <mergeCell ref="C326:G326"/>
    <mergeCell ref="Q326:U326"/>
    <mergeCell ref="C317:G317"/>
    <mergeCell ref="Q317:U317"/>
    <mergeCell ref="C318:G318"/>
    <mergeCell ref="Q318:U318"/>
    <mergeCell ref="C319:G319"/>
    <mergeCell ref="Q319:U319"/>
    <mergeCell ref="C320:G320"/>
    <mergeCell ref="Q320:U320"/>
    <mergeCell ref="C321:G321"/>
    <mergeCell ref="Q321:U321"/>
    <mergeCell ref="C332:G332"/>
    <mergeCell ref="Q332:U332"/>
    <mergeCell ref="C333:G333"/>
    <mergeCell ref="Q333:U333"/>
    <mergeCell ref="C334:G334"/>
    <mergeCell ref="Q334:U334"/>
    <mergeCell ref="C335:G335"/>
    <mergeCell ref="Q335:U335"/>
    <mergeCell ref="C336:G336"/>
    <mergeCell ref="Q336:U336"/>
    <mergeCell ref="C327:G327"/>
    <mergeCell ref="Q327:U327"/>
    <mergeCell ref="C328:G328"/>
    <mergeCell ref="Q328:U328"/>
    <mergeCell ref="C329:G329"/>
    <mergeCell ref="Q329:U329"/>
    <mergeCell ref="C330:G330"/>
    <mergeCell ref="Q330:U330"/>
    <mergeCell ref="C331:G331"/>
    <mergeCell ref="Q331:U331"/>
    <mergeCell ref="C342:G342"/>
    <mergeCell ref="Q342:U342"/>
    <mergeCell ref="C343:G343"/>
    <mergeCell ref="Q343:U343"/>
    <mergeCell ref="C344:G344"/>
    <mergeCell ref="Q344:U344"/>
    <mergeCell ref="C345:G345"/>
    <mergeCell ref="Q345:U345"/>
    <mergeCell ref="C346:G346"/>
    <mergeCell ref="Q346:U346"/>
    <mergeCell ref="C337:G337"/>
    <mergeCell ref="Q337:U337"/>
    <mergeCell ref="C338:G338"/>
    <mergeCell ref="Q338:U338"/>
    <mergeCell ref="C339:G339"/>
    <mergeCell ref="Q339:U339"/>
    <mergeCell ref="C340:G340"/>
    <mergeCell ref="Q340:U340"/>
    <mergeCell ref="C341:G341"/>
    <mergeCell ref="Q341:U341"/>
    <mergeCell ref="C352:G352"/>
    <mergeCell ref="Q352:U352"/>
    <mergeCell ref="C353:G353"/>
    <mergeCell ref="Q353:U353"/>
    <mergeCell ref="C354:G354"/>
    <mergeCell ref="Q354:U354"/>
    <mergeCell ref="C355:G355"/>
    <mergeCell ref="Q355:U355"/>
    <mergeCell ref="C356:G356"/>
    <mergeCell ref="Q356:U356"/>
    <mergeCell ref="C347:G347"/>
    <mergeCell ref="Q347:U347"/>
    <mergeCell ref="C348:G348"/>
    <mergeCell ref="Q348:U348"/>
    <mergeCell ref="C349:G349"/>
    <mergeCell ref="Q349:U349"/>
    <mergeCell ref="C350:G350"/>
    <mergeCell ref="Q350:U350"/>
    <mergeCell ref="C351:G351"/>
    <mergeCell ref="Q351:U351"/>
    <mergeCell ref="C362:G362"/>
    <mergeCell ref="Q362:U362"/>
    <mergeCell ref="C363:G363"/>
    <mergeCell ref="Q363:U363"/>
    <mergeCell ref="C364:G364"/>
    <mergeCell ref="Q364:U364"/>
    <mergeCell ref="C365:G365"/>
    <mergeCell ref="Q365:U365"/>
    <mergeCell ref="C366:G366"/>
    <mergeCell ref="Q366:U366"/>
    <mergeCell ref="C357:G357"/>
    <mergeCell ref="Q357:U357"/>
    <mergeCell ref="C358:G358"/>
    <mergeCell ref="Q358:U358"/>
    <mergeCell ref="C359:G359"/>
    <mergeCell ref="Q359:U359"/>
    <mergeCell ref="C360:G360"/>
    <mergeCell ref="Q360:U360"/>
    <mergeCell ref="C361:G361"/>
    <mergeCell ref="Q361:U361"/>
    <mergeCell ref="C372:G372"/>
    <mergeCell ref="Q372:U372"/>
    <mergeCell ref="C373:G373"/>
    <mergeCell ref="Q373:U373"/>
    <mergeCell ref="C374:G374"/>
    <mergeCell ref="Q374:U374"/>
    <mergeCell ref="C375:G375"/>
    <mergeCell ref="Q375:U375"/>
    <mergeCell ref="C376:G376"/>
    <mergeCell ref="Q376:U376"/>
    <mergeCell ref="C367:G367"/>
    <mergeCell ref="Q367:U367"/>
    <mergeCell ref="C368:G368"/>
    <mergeCell ref="Q368:U368"/>
    <mergeCell ref="C369:G369"/>
    <mergeCell ref="Q369:U369"/>
    <mergeCell ref="C370:G370"/>
    <mergeCell ref="Q370:U370"/>
    <mergeCell ref="C371:G371"/>
    <mergeCell ref="Q371:U371"/>
    <mergeCell ref="C382:G382"/>
    <mergeCell ref="Q382:U382"/>
    <mergeCell ref="C383:G383"/>
    <mergeCell ref="Q383:U383"/>
    <mergeCell ref="C384:G384"/>
    <mergeCell ref="Q384:U384"/>
    <mergeCell ref="C385:G385"/>
    <mergeCell ref="Q385:U385"/>
    <mergeCell ref="C386:G386"/>
    <mergeCell ref="Q386:U386"/>
    <mergeCell ref="C377:G377"/>
    <mergeCell ref="Q377:U377"/>
    <mergeCell ref="C378:G378"/>
    <mergeCell ref="Q378:U378"/>
    <mergeCell ref="C379:G379"/>
    <mergeCell ref="Q379:U379"/>
    <mergeCell ref="C380:G380"/>
    <mergeCell ref="Q380:U380"/>
    <mergeCell ref="C381:G381"/>
    <mergeCell ref="Q381:U381"/>
    <mergeCell ref="C392:G392"/>
    <mergeCell ref="Q392:U392"/>
    <mergeCell ref="C393:G393"/>
    <mergeCell ref="Q393:U393"/>
    <mergeCell ref="C394:G394"/>
    <mergeCell ref="Q394:U394"/>
    <mergeCell ref="C395:G395"/>
    <mergeCell ref="Q395:U395"/>
    <mergeCell ref="C396:G396"/>
    <mergeCell ref="Q396:U396"/>
    <mergeCell ref="C387:G387"/>
    <mergeCell ref="Q387:U387"/>
    <mergeCell ref="C388:G388"/>
    <mergeCell ref="Q388:U388"/>
    <mergeCell ref="C389:G389"/>
    <mergeCell ref="Q389:U389"/>
    <mergeCell ref="C390:G390"/>
    <mergeCell ref="Q390:U390"/>
    <mergeCell ref="C391:G391"/>
    <mergeCell ref="Q391:U391"/>
    <mergeCell ref="C402:G402"/>
    <mergeCell ref="Q402:U402"/>
    <mergeCell ref="C403:G403"/>
    <mergeCell ref="Q403:U403"/>
    <mergeCell ref="C404:G404"/>
    <mergeCell ref="Q404:U404"/>
    <mergeCell ref="C405:G405"/>
    <mergeCell ref="Q405:U405"/>
    <mergeCell ref="C406:G406"/>
    <mergeCell ref="Q406:U406"/>
    <mergeCell ref="C397:G397"/>
    <mergeCell ref="Q397:U397"/>
    <mergeCell ref="C398:G398"/>
    <mergeCell ref="Q398:U398"/>
    <mergeCell ref="C399:G399"/>
    <mergeCell ref="Q399:U399"/>
    <mergeCell ref="C400:G400"/>
    <mergeCell ref="Q400:U400"/>
    <mergeCell ref="C401:G401"/>
    <mergeCell ref="Q401:U401"/>
    <mergeCell ref="C412:G412"/>
    <mergeCell ref="Q412:U412"/>
    <mergeCell ref="C413:G413"/>
    <mergeCell ref="Q413:U413"/>
    <mergeCell ref="C414:G414"/>
    <mergeCell ref="Q414:U414"/>
    <mergeCell ref="C415:G415"/>
    <mergeCell ref="Q415:U415"/>
    <mergeCell ref="C416:G416"/>
    <mergeCell ref="Q416:U416"/>
    <mergeCell ref="C407:G407"/>
    <mergeCell ref="Q407:U407"/>
    <mergeCell ref="C408:G408"/>
    <mergeCell ref="Q408:U408"/>
    <mergeCell ref="C409:G409"/>
    <mergeCell ref="Q409:U409"/>
    <mergeCell ref="C410:G410"/>
    <mergeCell ref="Q410:U410"/>
    <mergeCell ref="C411:G411"/>
    <mergeCell ref="Q411:U411"/>
    <mergeCell ref="C422:G422"/>
    <mergeCell ref="Q422:U422"/>
    <mergeCell ref="C423:G423"/>
    <mergeCell ref="Q423:U423"/>
    <mergeCell ref="C424:G424"/>
    <mergeCell ref="Q424:U424"/>
    <mergeCell ref="C425:G425"/>
    <mergeCell ref="Q425:U425"/>
    <mergeCell ref="C426:G426"/>
    <mergeCell ref="Q426:U426"/>
    <mergeCell ref="C417:G417"/>
    <mergeCell ref="Q417:U417"/>
    <mergeCell ref="C418:G418"/>
    <mergeCell ref="Q418:U418"/>
    <mergeCell ref="C419:G419"/>
    <mergeCell ref="Q419:U419"/>
    <mergeCell ref="C420:G420"/>
    <mergeCell ref="Q420:U420"/>
    <mergeCell ref="C421:G421"/>
    <mergeCell ref="Q421:U421"/>
    <mergeCell ref="C432:G432"/>
    <mergeCell ref="Q432:U432"/>
    <mergeCell ref="C433:G433"/>
    <mergeCell ref="Q433:U433"/>
    <mergeCell ref="C434:G434"/>
    <mergeCell ref="Q434:U434"/>
    <mergeCell ref="C435:G435"/>
    <mergeCell ref="Q435:U435"/>
    <mergeCell ref="C436:G436"/>
    <mergeCell ref="Q436:U436"/>
    <mergeCell ref="C427:G427"/>
    <mergeCell ref="Q427:U427"/>
    <mergeCell ref="C428:G428"/>
    <mergeCell ref="Q428:U428"/>
    <mergeCell ref="C429:G429"/>
    <mergeCell ref="Q429:U429"/>
    <mergeCell ref="C430:G430"/>
    <mergeCell ref="Q430:U430"/>
    <mergeCell ref="C431:G431"/>
    <mergeCell ref="Q431:U431"/>
    <mergeCell ref="C442:G442"/>
    <mergeCell ref="Q442:U442"/>
    <mergeCell ref="C443:G443"/>
    <mergeCell ref="Q443:U443"/>
    <mergeCell ref="C444:G444"/>
    <mergeCell ref="Q444:U444"/>
    <mergeCell ref="C445:G445"/>
    <mergeCell ref="Q445:U445"/>
    <mergeCell ref="C446:G446"/>
    <mergeCell ref="Q446:U446"/>
    <mergeCell ref="C437:G437"/>
    <mergeCell ref="Q437:U437"/>
    <mergeCell ref="C438:G438"/>
    <mergeCell ref="Q438:U438"/>
    <mergeCell ref="C439:G439"/>
    <mergeCell ref="Q439:U439"/>
    <mergeCell ref="C440:G440"/>
    <mergeCell ref="Q440:U440"/>
    <mergeCell ref="C441:G441"/>
    <mergeCell ref="Q441:U441"/>
    <mergeCell ref="C452:G452"/>
    <mergeCell ref="Q452:U452"/>
    <mergeCell ref="C453:G453"/>
    <mergeCell ref="Q453:U453"/>
    <mergeCell ref="C454:G454"/>
    <mergeCell ref="Q454:U454"/>
    <mergeCell ref="C455:G455"/>
    <mergeCell ref="Q455:U455"/>
    <mergeCell ref="C456:G456"/>
    <mergeCell ref="Q456:U456"/>
    <mergeCell ref="C447:G447"/>
    <mergeCell ref="Q447:U447"/>
    <mergeCell ref="C448:G448"/>
    <mergeCell ref="Q448:U448"/>
    <mergeCell ref="C449:G449"/>
    <mergeCell ref="Q449:U449"/>
    <mergeCell ref="C450:G450"/>
    <mergeCell ref="Q450:U450"/>
    <mergeCell ref="C451:G451"/>
    <mergeCell ref="Q451:U451"/>
    <mergeCell ref="C462:G462"/>
    <mergeCell ref="Q462:U462"/>
    <mergeCell ref="C463:G463"/>
    <mergeCell ref="Q463:U463"/>
    <mergeCell ref="C464:G464"/>
    <mergeCell ref="Q464:U464"/>
    <mergeCell ref="C465:G465"/>
    <mergeCell ref="Q465:U465"/>
    <mergeCell ref="C466:G466"/>
    <mergeCell ref="Q466:U466"/>
    <mergeCell ref="C457:G457"/>
    <mergeCell ref="Q457:U457"/>
    <mergeCell ref="C458:G458"/>
    <mergeCell ref="Q458:U458"/>
    <mergeCell ref="C459:G459"/>
    <mergeCell ref="Q459:U459"/>
    <mergeCell ref="C460:G460"/>
    <mergeCell ref="Q460:U460"/>
    <mergeCell ref="C461:G461"/>
    <mergeCell ref="Q461:U461"/>
    <mergeCell ref="C472:G472"/>
    <mergeCell ref="Q472:U472"/>
    <mergeCell ref="C473:G473"/>
    <mergeCell ref="Q473:U473"/>
    <mergeCell ref="C474:G474"/>
    <mergeCell ref="Q474:U474"/>
    <mergeCell ref="C475:G475"/>
    <mergeCell ref="Q475:U475"/>
    <mergeCell ref="C476:G476"/>
    <mergeCell ref="Q476:U476"/>
    <mergeCell ref="C467:G467"/>
    <mergeCell ref="Q467:U467"/>
    <mergeCell ref="C468:G468"/>
    <mergeCell ref="Q468:U468"/>
    <mergeCell ref="C469:G469"/>
    <mergeCell ref="Q469:U469"/>
    <mergeCell ref="C470:G470"/>
    <mergeCell ref="Q470:U470"/>
    <mergeCell ref="C471:G471"/>
    <mergeCell ref="Q471:U471"/>
    <mergeCell ref="C482:G482"/>
    <mergeCell ref="Q482:U482"/>
    <mergeCell ref="C483:G483"/>
    <mergeCell ref="Q483:U483"/>
    <mergeCell ref="C484:G484"/>
    <mergeCell ref="Q484:U484"/>
    <mergeCell ref="C485:G485"/>
    <mergeCell ref="Q485:U485"/>
    <mergeCell ref="C486:G486"/>
    <mergeCell ref="Q486:U486"/>
    <mergeCell ref="C477:G477"/>
    <mergeCell ref="Q477:U477"/>
    <mergeCell ref="C478:G478"/>
    <mergeCell ref="Q478:U478"/>
    <mergeCell ref="C479:G479"/>
    <mergeCell ref="Q479:U479"/>
    <mergeCell ref="C480:G480"/>
    <mergeCell ref="Q480:U480"/>
    <mergeCell ref="C481:G481"/>
    <mergeCell ref="Q481:U481"/>
    <mergeCell ref="C520:G520"/>
    <mergeCell ref="C492:G492"/>
    <mergeCell ref="Q492:U492"/>
    <mergeCell ref="C493:G493"/>
    <mergeCell ref="Q493:U493"/>
    <mergeCell ref="C494:G494"/>
    <mergeCell ref="Q494:U494"/>
    <mergeCell ref="C495:G495"/>
    <mergeCell ref="Q495:U495"/>
    <mergeCell ref="C496:G496"/>
    <mergeCell ref="Q496:U496"/>
    <mergeCell ref="C487:G487"/>
    <mergeCell ref="Q487:U487"/>
    <mergeCell ref="C488:G488"/>
    <mergeCell ref="Q488:U488"/>
    <mergeCell ref="C489:G489"/>
    <mergeCell ref="Q489:U489"/>
    <mergeCell ref="C490:G490"/>
    <mergeCell ref="Q490:U490"/>
    <mergeCell ref="C491:G491"/>
    <mergeCell ref="Q491:U491"/>
    <mergeCell ref="C551:H551"/>
    <mergeCell ref="C529:G529"/>
    <mergeCell ref="C530:G530"/>
    <mergeCell ref="C531:G531"/>
    <mergeCell ref="C532:G532"/>
    <mergeCell ref="C533:G533"/>
    <mergeCell ref="C502:G502"/>
    <mergeCell ref="Q502:U502"/>
    <mergeCell ref="C503:G503"/>
    <mergeCell ref="Q503:U503"/>
    <mergeCell ref="C504:G504"/>
    <mergeCell ref="Q504:U504"/>
    <mergeCell ref="C505:G505"/>
    <mergeCell ref="Q505:U505"/>
    <mergeCell ref="C506:G506"/>
    <mergeCell ref="Q506:U506"/>
    <mergeCell ref="C497:G497"/>
    <mergeCell ref="Q497:U497"/>
    <mergeCell ref="C498:G498"/>
    <mergeCell ref="Q498:U498"/>
    <mergeCell ref="C499:G499"/>
    <mergeCell ref="Q499:U499"/>
    <mergeCell ref="C500:G500"/>
    <mergeCell ref="Q500:U500"/>
    <mergeCell ref="C501:G501"/>
    <mergeCell ref="Q501:U501"/>
    <mergeCell ref="C507:G507"/>
    <mergeCell ref="C508:G508"/>
    <mergeCell ref="C516:G516"/>
    <mergeCell ref="C517:G517"/>
    <mergeCell ref="C518:G518"/>
    <mergeCell ref="C519:G519"/>
  </mergeCells>
  <conditionalFormatting sqref="R512:R513">
    <cfRule type="cellIs" dxfId="13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">
    <tabColor theme="9"/>
  </sheetPr>
  <dimension ref="B2:SM66"/>
  <sheetViews>
    <sheetView showGridLines="0" zoomScale="98" zoomScaleNormal="98" workbookViewId="0">
      <pane xSplit="7" ySplit="3" topLeftCell="H4" activePane="bottomRight" state="frozen"/>
      <selection pane="topRight" activeCell="H1" sqref="H1"/>
      <selection pane="bottomLeft" activeCell="A4" sqref="A4"/>
      <selection pane="bottomRight"/>
    </sheetView>
  </sheetViews>
  <sheetFormatPr defaultColWidth="9.109375" defaultRowHeight="14.4" x14ac:dyDescent="0.25"/>
  <cols>
    <col min="1" max="1" width="3.6640625" style="411" customWidth="1"/>
    <col min="2" max="2" width="3.6640625" style="410" customWidth="1"/>
    <col min="3" max="3" width="44.5546875" style="411" customWidth="1"/>
    <col min="4" max="4" width="11.6640625" style="411" customWidth="1"/>
    <col min="5" max="5" width="9.88671875" style="412" bestFit="1" customWidth="1"/>
    <col min="6" max="6" width="8.6640625" style="413" customWidth="1"/>
    <col min="7" max="7" width="12.6640625" style="411" customWidth="1"/>
    <col min="8" max="8" width="14" style="411" bestFit="1" customWidth="1"/>
    <col min="9" max="9" width="14.5546875" style="411" customWidth="1"/>
    <col min="10" max="507" width="11.6640625" style="411" customWidth="1"/>
    <col min="508" max="16384" width="9.109375" style="411"/>
  </cols>
  <sheetData>
    <row r="2" spans="2:507" ht="22.5" customHeight="1" x14ac:dyDescent="0.25">
      <c r="B2" s="992" t="s">
        <v>1046</v>
      </c>
      <c r="C2" s="992"/>
      <c r="D2" s="992"/>
      <c r="E2" s="992"/>
      <c r="F2" s="992"/>
      <c r="G2" s="992"/>
    </row>
    <row r="3" spans="2:507" x14ac:dyDescent="0.25">
      <c r="B3" s="993" t="s">
        <v>1105</v>
      </c>
      <c r="C3" s="994"/>
      <c r="D3" s="994"/>
      <c r="E3" s="994"/>
      <c r="F3" s="994"/>
      <c r="G3" s="345" t="s">
        <v>31</v>
      </c>
      <c r="H3" s="415" t="s">
        <v>576</v>
      </c>
      <c r="I3" s="415" t="s">
        <v>577</v>
      </c>
      <c r="J3" s="415" t="s">
        <v>578</v>
      </c>
      <c r="K3" s="415" t="s">
        <v>579</v>
      </c>
      <c r="L3" s="415" t="s">
        <v>580</v>
      </c>
      <c r="M3" s="415" t="s">
        <v>581</v>
      </c>
      <c r="N3" s="415" t="s">
        <v>582</v>
      </c>
      <c r="O3" s="415" t="s">
        <v>583</v>
      </c>
      <c r="P3" s="415" t="s">
        <v>584</v>
      </c>
      <c r="Q3" s="415" t="s">
        <v>585</v>
      </c>
      <c r="R3" s="415" t="s">
        <v>586</v>
      </c>
      <c r="S3" s="415" t="s">
        <v>587</v>
      </c>
      <c r="T3" s="415" t="s">
        <v>588</v>
      </c>
      <c r="U3" s="415" t="s">
        <v>589</v>
      </c>
      <c r="V3" s="415" t="s">
        <v>590</v>
      </c>
      <c r="W3" s="415" t="s">
        <v>591</v>
      </c>
      <c r="X3" s="415" t="s">
        <v>592</v>
      </c>
      <c r="Y3" s="415" t="s">
        <v>593</v>
      </c>
      <c r="Z3" s="415" t="s">
        <v>594</v>
      </c>
      <c r="AA3" s="415" t="s">
        <v>595</v>
      </c>
      <c r="AB3" s="415" t="s">
        <v>596</v>
      </c>
      <c r="AC3" s="415" t="s">
        <v>597</v>
      </c>
      <c r="AD3" s="415" t="s">
        <v>598</v>
      </c>
      <c r="AE3" s="415" t="s">
        <v>599</v>
      </c>
      <c r="AF3" s="415" t="s">
        <v>600</v>
      </c>
      <c r="AG3" s="415" t="s">
        <v>601</v>
      </c>
      <c r="AH3" s="415" t="s">
        <v>602</v>
      </c>
      <c r="AI3" s="415" t="s">
        <v>603</v>
      </c>
      <c r="AJ3" s="415" t="s">
        <v>604</v>
      </c>
      <c r="AK3" s="415" t="s">
        <v>605</v>
      </c>
      <c r="AL3" s="415" t="s">
        <v>606</v>
      </c>
      <c r="AM3" s="415" t="s">
        <v>607</v>
      </c>
      <c r="AN3" s="415" t="s">
        <v>608</v>
      </c>
      <c r="AO3" s="415" t="s">
        <v>609</v>
      </c>
      <c r="AP3" s="415" t="s">
        <v>610</v>
      </c>
      <c r="AQ3" s="415" t="s">
        <v>611</v>
      </c>
      <c r="AR3" s="415" t="s">
        <v>612</v>
      </c>
      <c r="AS3" s="415" t="s">
        <v>613</v>
      </c>
      <c r="AT3" s="415" t="s">
        <v>614</v>
      </c>
      <c r="AU3" s="415" t="s">
        <v>615</v>
      </c>
      <c r="AV3" s="415" t="s">
        <v>616</v>
      </c>
      <c r="AW3" s="415" t="s">
        <v>617</v>
      </c>
      <c r="AX3" s="415" t="s">
        <v>618</v>
      </c>
      <c r="AY3" s="415" t="s">
        <v>619</v>
      </c>
      <c r="AZ3" s="415" t="s">
        <v>620</v>
      </c>
      <c r="BA3" s="415" t="s">
        <v>621</v>
      </c>
      <c r="BB3" s="415" t="s">
        <v>622</v>
      </c>
      <c r="BC3" s="415" t="s">
        <v>623</v>
      </c>
      <c r="BD3" s="415" t="s">
        <v>624</v>
      </c>
      <c r="BE3" s="415" t="s">
        <v>625</v>
      </c>
      <c r="BF3" s="415" t="s">
        <v>1333</v>
      </c>
      <c r="BG3" s="415" t="s">
        <v>1334</v>
      </c>
      <c r="BH3" s="415" t="s">
        <v>1335</v>
      </c>
      <c r="BI3" s="415" t="s">
        <v>1336</v>
      </c>
      <c r="BJ3" s="415" t="s">
        <v>1337</v>
      </c>
      <c r="BK3" s="415" t="s">
        <v>1338</v>
      </c>
      <c r="BL3" s="415" t="s">
        <v>1339</v>
      </c>
      <c r="BM3" s="415" t="s">
        <v>1340</v>
      </c>
      <c r="BN3" s="415" t="s">
        <v>1341</v>
      </c>
      <c r="BO3" s="415" t="s">
        <v>1342</v>
      </c>
      <c r="BP3" s="415" t="s">
        <v>1343</v>
      </c>
      <c r="BQ3" s="415" t="s">
        <v>1344</v>
      </c>
      <c r="BR3" s="415" t="s">
        <v>1345</v>
      </c>
      <c r="BS3" s="415" t="s">
        <v>1346</v>
      </c>
      <c r="BT3" s="415" t="s">
        <v>1347</v>
      </c>
      <c r="BU3" s="415" t="s">
        <v>1348</v>
      </c>
      <c r="BV3" s="415" t="s">
        <v>1349</v>
      </c>
      <c r="BW3" s="415" t="s">
        <v>1350</v>
      </c>
      <c r="BX3" s="415" t="s">
        <v>1351</v>
      </c>
      <c r="BY3" s="415" t="s">
        <v>1352</v>
      </c>
      <c r="BZ3" s="415" t="s">
        <v>1353</v>
      </c>
      <c r="CA3" s="415" t="s">
        <v>1354</v>
      </c>
      <c r="CB3" s="415" t="s">
        <v>1355</v>
      </c>
      <c r="CC3" s="415" t="s">
        <v>1356</v>
      </c>
      <c r="CD3" s="415" t="s">
        <v>1357</v>
      </c>
      <c r="CE3" s="415" t="s">
        <v>1358</v>
      </c>
      <c r="CF3" s="415" t="s">
        <v>1359</v>
      </c>
      <c r="CG3" s="415" t="s">
        <v>1360</v>
      </c>
      <c r="CH3" s="415" t="s">
        <v>1361</v>
      </c>
      <c r="CI3" s="415" t="s">
        <v>1362</v>
      </c>
      <c r="CJ3" s="415" t="s">
        <v>1363</v>
      </c>
      <c r="CK3" s="415" t="s">
        <v>1364</v>
      </c>
      <c r="CL3" s="415" t="s">
        <v>1365</v>
      </c>
      <c r="CM3" s="415" t="s">
        <v>1366</v>
      </c>
      <c r="CN3" s="415" t="s">
        <v>1367</v>
      </c>
      <c r="CO3" s="415" t="s">
        <v>1368</v>
      </c>
      <c r="CP3" s="415" t="s">
        <v>1369</v>
      </c>
      <c r="CQ3" s="415" t="s">
        <v>1370</v>
      </c>
      <c r="CR3" s="415" t="s">
        <v>1371</v>
      </c>
      <c r="CS3" s="415" t="s">
        <v>1372</v>
      </c>
      <c r="CT3" s="415" t="s">
        <v>1373</v>
      </c>
      <c r="CU3" s="415" t="s">
        <v>1374</v>
      </c>
      <c r="CV3" s="415" t="s">
        <v>1375</v>
      </c>
      <c r="CW3" s="415" t="s">
        <v>1376</v>
      </c>
      <c r="CX3" s="415" t="s">
        <v>1377</v>
      </c>
      <c r="CY3" s="415" t="s">
        <v>1378</v>
      </c>
      <c r="CZ3" s="415" t="s">
        <v>1379</v>
      </c>
      <c r="DA3" s="415" t="s">
        <v>1380</v>
      </c>
      <c r="DB3" s="415" t="s">
        <v>1381</v>
      </c>
      <c r="DC3" s="415" t="s">
        <v>1382</v>
      </c>
      <c r="DD3" s="415" t="s">
        <v>1383</v>
      </c>
      <c r="DE3" s="415" t="s">
        <v>1384</v>
      </c>
      <c r="DF3" s="415" t="s">
        <v>1385</v>
      </c>
      <c r="DG3" s="415" t="s">
        <v>1386</v>
      </c>
      <c r="DH3" s="415" t="s">
        <v>1387</v>
      </c>
      <c r="DI3" s="415" t="s">
        <v>1388</v>
      </c>
      <c r="DJ3" s="415" t="s">
        <v>1389</v>
      </c>
      <c r="DK3" s="415" t="s">
        <v>1390</v>
      </c>
      <c r="DL3" s="415" t="s">
        <v>1391</v>
      </c>
      <c r="DM3" s="415" t="s">
        <v>1392</v>
      </c>
      <c r="DN3" s="415" t="s">
        <v>1393</v>
      </c>
      <c r="DO3" s="415" t="s">
        <v>1394</v>
      </c>
      <c r="DP3" s="415" t="s">
        <v>1395</v>
      </c>
      <c r="DQ3" s="415" t="s">
        <v>1396</v>
      </c>
      <c r="DR3" s="415" t="s">
        <v>1397</v>
      </c>
      <c r="DS3" s="415" t="s">
        <v>1398</v>
      </c>
      <c r="DT3" s="415" t="s">
        <v>1399</v>
      </c>
      <c r="DU3" s="415" t="s">
        <v>1400</v>
      </c>
      <c r="DV3" s="415" t="s">
        <v>1401</v>
      </c>
      <c r="DW3" s="415" t="s">
        <v>1402</v>
      </c>
      <c r="DX3" s="415" t="s">
        <v>1403</v>
      </c>
      <c r="DY3" s="415" t="s">
        <v>1404</v>
      </c>
      <c r="DZ3" s="415" t="s">
        <v>1405</v>
      </c>
      <c r="EA3" s="415" t="s">
        <v>1406</v>
      </c>
      <c r="EB3" s="415" t="s">
        <v>1407</v>
      </c>
      <c r="EC3" s="415" t="s">
        <v>1408</v>
      </c>
      <c r="ED3" s="415" t="s">
        <v>1409</v>
      </c>
      <c r="EE3" s="415" t="s">
        <v>1410</v>
      </c>
      <c r="EF3" s="415" t="s">
        <v>1411</v>
      </c>
      <c r="EG3" s="415" t="s">
        <v>1412</v>
      </c>
      <c r="EH3" s="415" t="s">
        <v>1413</v>
      </c>
      <c r="EI3" s="415" t="s">
        <v>1414</v>
      </c>
      <c r="EJ3" s="415" t="s">
        <v>1415</v>
      </c>
      <c r="EK3" s="415" t="s">
        <v>1416</v>
      </c>
      <c r="EL3" s="415" t="s">
        <v>1417</v>
      </c>
      <c r="EM3" s="415" t="s">
        <v>1418</v>
      </c>
      <c r="EN3" s="415" t="s">
        <v>1419</v>
      </c>
      <c r="EO3" s="415" t="s">
        <v>1420</v>
      </c>
      <c r="EP3" s="415" t="s">
        <v>1421</v>
      </c>
      <c r="EQ3" s="415" t="s">
        <v>1422</v>
      </c>
      <c r="ER3" s="415" t="s">
        <v>1423</v>
      </c>
      <c r="ES3" s="415" t="s">
        <v>1424</v>
      </c>
      <c r="ET3" s="415" t="s">
        <v>1425</v>
      </c>
      <c r="EU3" s="415" t="s">
        <v>1426</v>
      </c>
      <c r="EV3" s="415" t="s">
        <v>1427</v>
      </c>
      <c r="EW3" s="415" t="s">
        <v>1428</v>
      </c>
      <c r="EX3" s="415" t="s">
        <v>1429</v>
      </c>
      <c r="EY3" s="415" t="s">
        <v>1430</v>
      </c>
      <c r="EZ3" s="415" t="s">
        <v>1431</v>
      </c>
      <c r="FA3" s="415" t="s">
        <v>1432</v>
      </c>
      <c r="FB3" s="415" t="s">
        <v>1433</v>
      </c>
      <c r="FC3" s="415" t="s">
        <v>1434</v>
      </c>
      <c r="FD3" s="415" t="s">
        <v>1435</v>
      </c>
      <c r="FE3" s="415" t="s">
        <v>1436</v>
      </c>
      <c r="FF3" s="415" t="s">
        <v>1437</v>
      </c>
      <c r="FG3" s="415" t="s">
        <v>1438</v>
      </c>
      <c r="FH3" s="415" t="s">
        <v>1439</v>
      </c>
      <c r="FI3" s="415" t="s">
        <v>1440</v>
      </c>
      <c r="FJ3" s="415" t="s">
        <v>1441</v>
      </c>
      <c r="FK3" s="415" t="s">
        <v>1442</v>
      </c>
      <c r="FL3" s="415" t="s">
        <v>1443</v>
      </c>
      <c r="FM3" s="415" t="s">
        <v>1444</v>
      </c>
      <c r="FN3" s="415" t="s">
        <v>1445</v>
      </c>
      <c r="FO3" s="415" t="s">
        <v>1446</v>
      </c>
      <c r="FP3" s="415" t="s">
        <v>1447</v>
      </c>
      <c r="FQ3" s="415" t="s">
        <v>1448</v>
      </c>
      <c r="FR3" s="415" t="s">
        <v>1449</v>
      </c>
      <c r="FS3" s="415" t="s">
        <v>1450</v>
      </c>
      <c r="FT3" s="415" t="s">
        <v>1451</v>
      </c>
      <c r="FU3" s="415" t="s">
        <v>1452</v>
      </c>
      <c r="FV3" s="415" t="s">
        <v>1453</v>
      </c>
      <c r="FW3" s="415" t="s">
        <v>1454</v>
      </c>
      <c r="FX3" s="415" t="s">
        <v>1455</v>
      </c>
      <c r="FY3" s="415" t="s">
        <v>1456</v>
      </c>
      <c r="FZ3" s="415" t="s">
        <v>1457</v>
      </c>
      <c r="GA3" s="415" t="s">
        <v>1458</v>
      </c>
      <c r="GB3" s="415" t="s">
        <v>1459</v>
      </c>
      <c r="GC3" s="415" t="s">
        <v>1460</v>
      </c>
      <c r="GD3" s="415" t="s">
        <v>1461</v>
      </c>
      <c r="GE3" s="415" t="s">
        <v>1462</v>
      </c>
      <c r="GF3" s="415" t="s">
        <v>1463</v>
      </c>
      <c r="GG3" s="415" t="s">
        <v>1464</v>
      </c>
      <c r="GH3" s="415" t="s">
        <v>1465</v>
      </c>
      <c r="GI3" s="415" t="s">
        <v>1466</v>
      </c>
      <c r="GJ3" s="415" t="s">
        <v>1467</v>
      </c>
      <c r="GK3" s="415" t="s">
        <v>1468</v>
      </c>
      <c r="GL3" s="415" t="s">
        <v>1469</v>
      </c>
      <c r="GM3" s="415" t="s">
        <v>1470</v>
      </c>
      <c r="GN3" s="415" t="s">
        <v>1471</v>
      </c>
      <c r="GO3" s="415" t="s">
        <v>1472</v>
      </c>
      <c r="GP3" s="415" t="s">
        <v>1473</v>
      </c>
      <c r="GQ3" s="415" t="s">
        <v>1474</v>
      </c>
      <c r="GR3" s="415" t="s">
        <v>1475</v>
      </c>
      <c r="GS3" s="415" t="s">
        <v>1476</v>
      </c>
      <c r="GT3" s="415" t="s">
        <v>1477</v>
      </c>
      <c r="GU3" s="415" t="s">
        <v>1478</v>
      </c>
      <c r="GV3" s="415" t="s">
        <v>1479</v>
      </c>
      <c r="GW3" s="415" t="s">
        <v>1480</v>
      </c>
      <c r="GX3" s="415" t="s">
        <v>1481</v>
      </c>
      <c r="GY3" s="415" t="s">
        <v>1482</v>
      </c>
      <c r="GZ3" s="415" t="s">
        <v>1483</v>
      </c>
      <c r="HA3" s="415" t="s">
        <v>1484</v>
      </c>
      <c r="HB3" s="415" t="s">
        <v>1485</v>
      </c>
      <c r="HC3" s="415" t="s">
        <v>1486</v>
      </c>
      <c r="HD3" s="415" t="s">
        <v>1487</v>
      </c>
      <c r="HE3" s="415" t="s">
        <v>1488</v>
      </c>
      <c r="HF3" s="415" t="s">
        <v>1489</v>
      </c>
      <c r="HG3" s="415" t="s">
        <v>1490</v>
      </c>
      <c r="HH3" s="415" t="s">
        <v>1491</v>
      </c>
      <c r="HI3" s="415" t="s">
        <v>1492</v>
      </c>
      <c r="HJ3" s="415" t="s">
        <v>1493</v>
      </c>
      <c r="HK3" s="415" t="s">
        <v>1494</v>
      </c>
      <c r="HL3" s="415" t="s">
        <v>1495</v>
      </c>
      <c r="HM3" s="415" t="s">
        <v>1496</v>
      </c>
      <c r="HN3" s="415" t="s">
        <v>1497</v>
      </c>
      <c r="HO3" s="415" t="s">
        <v>1498</v>
      </c>
      <c r="HP3" s="415" t="s">
        <v>1499</v>
      </c>
      <c r="HQ3" s="415" t="s">
        <v>1500</v>
      </c>
      <c r="HR3" s="415" t="s">
        <v>1501</v>
      </c>
      <c r="HS3" s="415" t="s">
        <v>1502</v>
      </c>
      <c r="HT3" s="415" t="s">
        <v>1503</v>
      </c>
      <c r="HU3" s="415" t="s">
        <v>1504</v>
      </c>
      <c r="HV3" s="415" t="s">
        <v>1505</v>
      </c>
      <c r="HW3" s="415" t="s">
        <v>1506</v>
      </c>
      <c r="HX3" s="415" t="s">
        <v>1507</v>
      </c>
      <c r="HY3" s="415" t="s">
        <v>1508</v>
      </c>
      <c r="HZ3" s="415" t="s">
        <v>1509</v>
      </c>
      <c r="IA3" s="415" t="s">
        <v>1510</v>
      </c>
      <c r="IB3" s="415" t="s">
        <v>1511</v>
      </c>
      <c r="IC3" s="415" t="s">
        <v>1512</v>
      </c>
      <c r="ID3" s="415" t="s">
        <v>1513</v>
      </c>
      <c r="IE3" s="415" t="s">
        <v>1514</v>
      </c>
      <c r="IF3" s="415" t="s">
        <v>1515</v>
      </c>
      <c r="IG3" s="415" t="s">
        <v>1516</v>
      </c>
      <c r="IH3" s="415" t="s">
        <v>1517</v>
      </c>
      <c r="II3" s="415" t="s">
        <v>1518</v>
      </c>
      <c r="IJ3" s="415" t="s">
        <v>1519</v>
      </c>
      <c r="IK3" s="415" t="s">
        <v>1520</v>
      </c>
      <c r="IL3" s="415" t="s">
        <v>1521</v>
      </c>
      <c r="IM3" s="415" t="s">
        <v>1522</v>
      </c>
      <c r="IN3" s="415" t="s">
        <v>1523</v>
      </c>
      <c r="IO3" s="415" t="s">
        <v>1524</v>
      </c>
      <c r="IP3" s="415" t="s">
        <v>1525</v>
      </c>
      <c r="IQ3" s="415" t="s">
        <v>1526</v>
      </c>
      <c r="IR3" s="415" t="s">
        <v>1527</v>
      </c>
      <c r="IS3" s="415" t="s">
        <v>1528</v>
      </c>
      <c r="IT3" s="415" t="s">
        <v>1529</v>
      </c>
      <c r="IU3" s="415" t="s">
        <v>1530</v>
      </c>
      <c r="IV3" s="415" t="s">
        <v>1531</v>
      </c>
      <c r="IW3" s="415" t="s">
        <v>1532</v>
      </c>
      <c r="IX3" s="415" t="s">
        <v>1533</v>
      </c>
      <c r="IY3" s="415" t="s">
        <v>1534</v>
      </c>
      <c r="IZ3" s="415" t="s">
        <v>1535</v>
      </c>
      <c r="JA3" s="415" t="s">
        <v>1536</v>
      </c>
      <c r="JB3" s="415" t="s">
        <v>1537</v>
      </c>
      <c r="JC3" s="415" t="s">
        <v>1538</v>
      </c>
      <c r="JD3" s="415" t="s">
        <v>1539</v>
      </c>
      <c r="JE3" s="415" t="s">
        <v>1540</v>
      </c>
      <c r="JF3" s="415" t="s">
        <v>1541</v>
      </c>
      <c r="JG3" s="415" t="s">
        <v>1542</v>
      </c>
      <c r="JH3" s="415" t="s">
        <v>1543</v>
      </c>
      <c r="JI3" s="415" t="s">
        <v>1544</v>
      </c>
      <c r="JJ3" s="415" t="s">
        <v>1545</v>
      </c>
      <c r="JK3" s="415" t="s">
        <v>1546</v>
      </c>
      <c r="JL3" s="415" t="s">
        <v>1547</v>
      </c>
      <c r="JM3" s="415" t="s">
        <v>1548</v>
      </c>
      <c r="JN3" s="415" t="s">
        <v>1549</v>
      </c>
      <c r="JO3" s="415" t="s">
        <v>1550</v>
      </c>
      <c r="JP3" s="415" t="s">
        <v>1551</v>
      </c>
      <c r="JQ3" s="415" t="s">
        <v>1552</v>
      </c>
      <c r="JR3" s="415" t="s">
        <v>1553</v>
      </c>
      <c r="JS3" s="415" t="s">
        <v>1554</v>
      </c>
      <c r="JT3" s="415" t="s">
        <v>1555</v>
      </c>
      <c r="JU3" s="415" t="s">
        <v>1556</v>
      </c>
      <c r="JV3" s="415" t="s">
        <v>1557</v>
      </c>
      <c r="JW3" s="415" t="s">
        <v>1558</v>
      </c>
      <c r="JX3" s="415" t="s">
        <v>1559</v>
      </c>
      <c r="JY3" s="415" t="s">
        <v>1560</v>
      </c>
      <c r="JZ3" s="415" t="s">
        <v>1561</v>
      </c>
      <c r="KA3" s="415" t="s">
        <v>1562</v>
      </c>
      <c r="KB3" s="415" t="s">
        <v>1563</v>
      </c>
      <c r="KC3" s="415" t="s">
        <v>1564</v>
      </c>
      <c r="KD3" s="415" t="s">
        <v>1565</v>
      </c>
      <c r="KE3" s="415" t="s">
        <v>1566</v>
      </c>
      <c r="KF3" s="415" t="s">
        <v>1567</v>
      </c>
      <c r="KG3" s="415" t="s">
        <v>1568</v>
      </c>
      <c r="KH3" s="415" t="s">
        <v>1569</v>
      </c>
      <c r="KI3" s="415" t="s">
        <v>1570</v>
      </c>
      <c r="KJ3" s="415" t="s">
        <v>1571</v>
      </c>
      <c r="KK3" s="415" t="s">
        <v>1572</v>
      </c>
      <c r="KL3" s="415" t="s">
        <v>1573</v>
      </c>
      <c r="KM3" s="415" t="s">
        <v>1574</v>
      </c>
      <c r="KN3" s="415" t="s">
        <v>1575</v>
      </c>
      <c r="KO3" s="415" t="s">
        <v>1576</v>
      </c>
      <c r="KP3" s="415" t="s">
        <v>1577</v>
      </c>
      <c r="KQ3" s="415" t="s">
        <v>1578</v>
      </c>
      <c r="KR3" s="415" t="s">
        <v>1579</v>
      </c>
      <c r="KS3" s="415" t="s">
        <v>1580</v>
      </c>
      <c r="KT3" s="415" t="s">
        <v>1581</v>
      </c>
      <c r="KU3" s="415" t="s">
        <v>1582</v>
      </c>
      <c r="KV3" s="415" t="s">
        <v>1583</v>
      </c>
      <c r="KW3" s="415" t="s">
        <v>1584</v>
      </c>
      <c r="KX3" s="415" t="s">
        <v>1585</v>
      </c>
      <c r="KY3" s="415" t="s">
        <v>1586</v>
      </c>
      <c r="KZ3" s="415" t="s">
        <v>1587</v>
      </c>
      <c r="LA3" s="415" t="s">
        <v>1588</v>
      </c>
      <c r="LB3" s="415" t="s">
        <v>1589</v>
      </c>
      <c r="LC3" s="415" t="s">
        <v>1590</v>
      </c>
      <c r="LD3" s="415" t="s">
        <v>1591</v>
      </c>
      <c r="LE3" s="415" t="s">
        <v>1592</v>
      </c>
      <c r="LF3" s="415" t="s">
        <v>1593</v>
      </c>
      <c r="LG3" s="415" t="s">
        <v>1594</v>
      </c>
      <c r="LH3" s="415" t="s">
        <v>1595</v>
      </c>
      <c r="LI3" s="415" t="s">
        <v>1596</v>
      </c>
      <c r="LJ3" s="415" t="s">
        <v>1597</v>
      </c>
      <c r="LK3" s="415" t="s">
        <v>1598</v>
      </c>
      <c r="LL3" s="415" t="s">
        <v>1599</v>
      </c>
      <c r="LM3" s="415" t="s">
        <v>1600</v>
      </c>
      <c r="LN3" s="415" t="s">
        <v>1601</v>
      </c>
      <c r="LO3" s="415" t="s">
        <v>1602</v>
      </c>
      <c r="LP3" s="415" t="s">
        <v>1603</v>
      </c>
      <c r="LQ3" s="415" t="s">
        <v>1604</v>
      </c>
      <c r="LR3" s="415" t="s">
        <v>1605</v>
      </c>
      <c r="LS3" s="415" t="s">
        <v>1606</v>
      </c>
      <c r="LT3" s="415" t="s">
        <v>1607</v>
      </c>
      <c r="LU3" s="415" t="s">
        <v>1608</v>
      </c>
      <c r="LV3" s="415" t="s">
        <v>1609</v>
      </c>
      <c r="LW3" s="415" t="s">
        <v>1610</v>
      </c>
      <c r="LX3" s="415" t="s">
        <v>1611</v>
      </c>
      <c r="LY3" s="415" t="s">
        <v>1612</v>
      </c>
      <c r="LZ3" s="415" t="s">
        <v>1613</v>
      </c>
      <c r="MA3" s="415" t="s">
        <v>1614</v>
      </c>
      <c r="MB3" s="415" t="s">
        <v>1615</v>
      </c>
      <c r="MC3" s="415" t="s">
        <v>1616</v>
      </c>
      <c r="MD3" s="415" t="s">
        <v>1617</v>
      </c>
      <c r="ME3" s="415" t="s">
        <v>1618</v>
      </c>
      <c r="MF3" s="415" t="s">
        <v>1619</v>
      </c>
      <c r="MG3" s="415" t="s">
        <v>1620</v>
      </c>
      <c r="MH3" s="415" t="s">
        <v>1621</v>
      </c>
      <c r="MI3" s="415" t="s">
        <v>1622</v>
      </c>
      <c r="MJ3" s="415" t="s">
        <v>1623</v>
      </c>
      <c r="MK3" s="415" t="s">
        <v>1624</v>
      </c>
      <c r="ML3" s="415" t="s">
        <v>1625</v>
      </c>
      <c r="MM3" s="415" t="s">
        <v>1626</v>
      </c>
      <c r="MN3" s="415" t="s">
        <v>1627</v>
      </c>
      <c r="MO3" s="415" t="s">
        <v>1628</v>
      </c>
      <c r="MP3" s="415" t="s">
        <v>1629</v>
      </c>
      <c r="MQ3" s="415" t="s">
        <v>1630</v>
      </c>
      <c r="MR3" s="415" t="s">
        <v>1631</v>
      </c>
      <c r="MS3" s="415" t="s">
        <v>1632</v>
      </c>
      <c r="MT3" s="415" t="s">
        <v>1633</v>
      </c>
      <c r="MU3" s="415" t="s">
        <v>1634</v>
      </c>
      <c r="MV3" s="415" t="s">
        <v>1635</v>
      </c>
      <c r="MW3" s="415" t="s">
        <v>1636</v>
      </c>
      <c r="MX3" s="415" t="s">
        <v>1637</v>
      </c>
      <c r="MY3" s="415" t="s">
        <v>1638</v>
      </c>
      <c r="MZ3" s="415" t="s">
        <v>1639</v>
      </c>
      <c r="NA3" s="415" t="s">
        <v>1640</v>
      </c>
      <c r="NB3" s="415" t="s">
        <v>1641</v>
      </c>
      <c r="NC3" s="415" t="s">
        <v>1642</v>
      </c>
      <c r="ND3" s="415" t="s">
        <v>1643</v>
      </c>
      <c r="NE3" s="415" t="s">
        <v>1644</v>
      </c>
      <c r="NF3" s="415" t="s">
        <v>1645</v>
      </c>
      <c r="NG3" s="415" t="s">
        <v>1646</v>
      </c>
      <c r="NH3" s="415" t="s">
        <v>1647</v>
      </c>
      <c r="NI3" s="415" t="s">
        <v>1648</v>
      </c>
      <c r="NJ3" s="415" t="s">
        <v>1649</v>
      </c>
      <c r="NK3" s="415" t="s">
        <v>1650</v>
      </c>
      <c r="NL3" s="415" t="s">
        <v>1651</v>
      </c>
      <c r="NM3" s="415" t="s">
        <v>1652</v>
      </c>
      <c r="NN3" s="415" t="s">
        <v>1653</v>
      </c>
      <c r="NO3" s="415" t="s">
        <v>1654</v>
      </c>
      <c r="NP3" s="415" t="s">
        <v>1655</v>
      </c>
      <c r="NQ3" s="415" t="s">
        <v>1656</v>
      </c>
      <c r="NR3" s="415" t="s">
        <v>1657</v>
      </c>
      <c r="NS3" s="415" t="s">
        <v>1658</v>
      </c>
      <c r="NT3" s="415" t="s">
        <v>1659</v>
      </c>
      <c r="NU3" s="415" t="s">
        <v>1660</v>
      </c>
      <c r="NV3" s="415" t="s">
        <v>1661</v>
      </c>
      <c r="NW3" s="415" t="s">
        <v>1662</v>
      </c>
      <c r="NX3" s="415" t="s">
        <v>1663</v>
      </c>
      <c r="NY3" s="415" t="s">
        <v>1664</v>
      </c>
      <c r="NZ3" s="415" t="s">
        <v>1665</v>
      </c>
      <c r="OA3" s="415" t="s">
        <v>1666</v>
      </c>
      <c r="OB3" s="415" t="s">
        <v>1667</v>
      </c>
      <c r="OC3" s="415" t="s">
        <v>1668</v>
      </c>
      <c r="OD3" s="415" t="s">
        <v>1669</v>
      </c>
      <c r="OE3" s="415" t="s">
        <v>1670</v>
      </c>
      <c r="OF3" s="415" t="s">
        <v>1671</v>
      </c>
      <c r="OG3" s="415" t="s">
        <v>1672</v>
      </c>
      <c r="OH3" s="415" t="s">
        <v>1673</v>
      </c>
      <c r="OI3" s="415" t="s">
        <v>1674</v>
      </c>
      <c r="OJ3" s="415" t="s">
        <v>1675</v>
      </c>
      <c r="OK3" s="415" t="s">
        <v>1676</v>
      </c>
      <c r="OL3" s="415" t="s">
        <v>1677</v>
      </c>
      <c r="OM3" s="415" t="s">
        <v>1678</v>
      </c>
      <c r="ON3" s="415" t="s">
        <v>1679</v>
      </c>
      <c r="OO3" s="415" t="s">
        <v>1680</v>
      </c>
      <c r="OP3" s="415" t="s">
        <v>1681</v>
      </c>
      <c r="OQ3" s="415" t="s">
        <v>1682</v>
      </c>
      <c r="OR3" s="415" t="s">
        <v>1683</v>
      </c>
      <c r="OS3" s="415" t="s">
        <v>1684</v>
      </c>
      <c r="OT3" s="415" t="s">
        <v>1685</v>
      </c>
      <c r="OU3" s="415" t="s">
        <v>1686</v>
      </c>
      <c r="OV3" s="415" t="s">
        <v>1687</v>
      </c>
      <c r="OW3" s="415" t="s">
        <v>1688</v>
      </c>
      <c r="OX3" s="415" t="s">
        <v>1689</v>
      </c>
      <c r="OY3" s="415" t="s">
        <v>1690</v>
      </c>
      <c r="OZ3" s="415" t="s">
        <v>1691</v>
      </c>
      <c r="PA3" s="415" t="s">
        <v>1692</v>
      </c>
      <c r="PB3" s="415" t="s">
        <v>1693</v>
      </c>
      <c r="PC3" s="415" t="s">
        <v>1694</v>
      </c>
      <c r="PD3" s="415" t="s">
        <v>1695</v>
      </c>
      <c r="PE3" s="415" t="s">
        <v>1696</v>
      </c>
      <c r="PF3" s="415" t="s">
        <v>1697</v>
      </c>
      <c r="PG3" s="415" t="s">
        <v>1698</v>
      </c>
      <c r="PH3" s="415" t="s">
        <v>1699</v>
      </c>
      <c r="PI3" s="415" t="s">
        <v>1700</v>
      </c>
      <c r="PJ3" s="415" t="s">
        <v>1701</v>
      </c>
      <c r="PK3" s="415" t="s">
        <v>1702</v>
      </c>
      <c r="PL3" s="415" t="s">
        <v>1703</v>
      </c>
      <c r="PM3" s="415" t="s">
        <v>1704</v>
      </c>
      <c r="PN3" s="415" t="s">
        <v>1705</v>
      </c>
      <c r="PO3" s="415" t="s">
        <v>1706</v>
      </c>
      <c r="PP3" s="415" t="s">
        <v>1707</v>
      </c>
      <c r="PQ3" s="415" t="s">
        <v>1708</v>
      </c>
      <c r="PR3" s="415" t="s">
        <v>1709</v>
      </c>
      <c r="PS3" s="415" t="s">
        <v>1710</v>
      </c>
      <c r="PT3" s="415" t="s">
        <v>1711</v>
      </c>
      <c r="PU3" s="415" t="s">
        <v>1712</v>
      </c>
      <c r="PV3" s="415" t="s">
        <v>1713</v>
      </c>
      <c r="PW3" s="415" t="s">
        <v>1714</v>
      </c>
      <c r="PX3" s="415" t="s">
        <v>1715</v>
      </c>
      <c r="PY3" s="415" t="s">
        <v>1716</v>
      </c>
      <c r="PZ3" s="415" t="s">
        <v>1717</v>
      </c>
      <c r="QA3" s="415" t="s">
        <v>1718</v>
      </c>
      <c r="QB3" s="415" t="s">
        <v>1719</v>
      </c>
      <c r="QC3" s="415" t="s">
        <v>1720</v>
      </c>
      <c r="QD3" s="415" t="s">
        <v>1721</v>
      </c>
      <c r="QE3" s="415" t="s">
        <v>1722</v>
      </c>
      <c r="QF3" s="415" t="s">
        <v>1723</v>
      </c>
      <c r="QG3" s="415" t="s">
        <v>1724</v>
      </c>
      <c r="QH3" s="415" t="s">
        <v>1725</v>
      </c>
      <c r="QI3" s="415" t="s">
        <v>1726</v>
      </c>
      <c r="QJ3" s="415" t="s">
        <v>1727</v>
      </c>
      <c r="QK3" s="415" t="s">
        <v>1728</v>
      </c>
      <c r="QL3" s="415" t="s">
        <v>1729</v>
      </c>
      <c r="QM3" s="415" t="s">
        <v>1730</v>
      </c>
      <c r="QN3" s="415" t="s">
        <v>1731</v>
      </c>
      <c r="QO3" s="415" t="s">
        <v>1732</v>
      </c>
      <c r="QP3" s="415" t="s">
        <v>1733</v>
      </c>
      <c r="QQ3" s="415" t="s">
        <v>1734</v>
      </c>
      <c r="QR3" s="415" t="s">
        <v>1735</v>
      </c>
      <c r="QS3" s="415" t="s">
        <v>1736</v>
      </c>
      <c r="QT3" s="415" t="s">
        <v>1737</v>
      </c>
      <c r="QU3" s="415" t="s">
        <v>1738</v>
      </c>
      <c r="QV3" s="415" t="s">
        <v>1739</v>
      </c>
      <c r="QW3" s="415" t="s">
        <v>1740</v>
      </c>
      <c r="QX3" s="415" t="s">
        <v>1741</v>
      </c>
      <c r="QY3" s="415" t="s">
        <v>1742</v>
      </c>
      <c r="QZ3" s="415" t="s">
        <v>1743</v>
      </c>
      <c r="RA3" s="415" t="s">
        <v>1744</v>
      </c>
      <c r="RB3" s="415" t="s">
        <v>1745</v>
      </c>
      <c r="RC3" s="415" t="s">
        <v>1746</v>
      </c>
      <c r="RD3" s="415" t="s">
        <v>1747</v>
      </c>
      <c r="RE3" s="415" t="s">
        <v>1748</v>
      </c>
      <c r="RF3" s="415" t="s">
        <v>1749</v>
      </c>
      <c r="RG3" s="415" t="s">
        <v>1750</v>
      </c>
      <c r="RH3" s="415" t="s">
        <v>1751</v>
      </c>
      <c r="RI3" s="415" t="s">
        <v>1752</v>
      </c>
      <c r="RJ3" s="415" t="s">
        <v>1753</v>
      </c>
      <c r="RK3" s="415" t="s">
        <v>1754</v>
      </c>
      <c r="RL3" s="415" t="s">
        <v>1755</v>
      </c>
      <c r="RM3" s="415" t="s">
        <v>1756</v>
      </c>
      <c r="RN3" s="415" t="s">
        <v>1757</v>
      </c>
      <c r="RO3" s="415" t="s">
        <v>1758</v>
      </c>
      <c r="RP3" s="415" t="s">
        <v>1759</v>
      </c>
      <c r="RQ3" s="415" t="s">
        <v>1760</v>
      </c>
      <c r="RR3" s="415" t="s">
        <v>1761</v>
      </c>
      <c r="RS3" s="415" t="s">
        <v>1762</v>
      </c>
      <c r="RT3" s="415" t="s">
        <v>1763</v>
      </c>
      <c r="RU3" s="415" t="s">
        <v>1764</v>
      </c>
      <c r="RV3" s="415" t="s">
        <v>1765</v>
      </c>
      <c r="RW3" s="415" t="s">
        <v>1766</v>
      </c>
      <c r="RX3" s="415" t="s">
        <v>1767</v>
      </c>
      <c r="RY3" s="415" t="s">
        <v>1768</v>
      </c>
      <c r="RZ3" s="415" t="s">
        <v>1769</v>
      </c>
      <c r="SA3" s="415" t="s">
        <v>1770</v>
      </c>
      <c r="SB3" s="415" t="s">
        <v>1771</v>
      </c>
      <c r="SC3" s="415" t="s">
        <v>1772</v>
      </c>
      <c r="SD3" s="415" t="s">
        <v>1773</v>
      </c>
      <c r="SE3" s="415" t="s">
        <v>1774</v>
      </c>
      <c r="SF3" s="415" t="s">
        <v>1775</v>
      </c>
      <c r="SG3" s="415" t="s">
        <v>1776</v>
      </c>
      <c r="SH3" s="415" t="s">
        <v>1777</v>
      </c>
      <c r="SI3" s="415" t="s">
        <v>1778</v>
      </c>
      <c r="SJ3" s="415" t="s">
        <v>1779</v>
      </c>
      <c r="SK3" s="415" t="s">
        <v>1780</v>
      </c>
      <c r="SL3" s="415" t="s">
        <v>1781</v>
      </c>
      <c r="SM3" s="415" t="s">
        <v>1782</v>
      </c>
    </row>
    <row r="4" spans="2:507" s="410" customFormat="1" x14ac:dyDescent="0.25">
      <c r="B4" s="993" t="s">
        <v>1104</v>
      </c>
      <c r="C4" s="994"/>
      <c r="D4" s="994"/>
      <c r="E4" s="994"/>
      <c r="F4" s="994"/>
      <c r="G4" s="174" t="s">
        <v>31</v>
      </c>
      <c r="H4" s="175" t="s">
        <v>576</v>
      </c>
      <c r="I4" s="175" t="s">
        <v>577</v>
      </c>
      <c r="J4" s="175" t="s">
        <v>578</v>
      </c>
      <c r="K4" s="175" t="s">
        <v>579</v>
      </c>
      <c r="L4" s="175" t="s">
        <v>580</v>
      </c>
      <c r="M4" s="175" t="s">
        <v>581</v>
      </c>
      <c r="N4" s="175" t="s">
        <v>582</v>
      </c>
      <c r="O4" s="175" t="s">
        <v>583</v>
      </c>
      <c r="P4" s="175" t="s">
        <v>584</v>
      </c>
      <c r="Q4" s="175" t="s">
        <v>585</v>
      </c>
      <c r="R4" s="175" t="s">
        <v>586</v>
      </c>
      <c r="S4" s="175" t="s">
        <v>587</v>
      </c>
      <c r="T4" s="175" t="s">
        <v>588</v>
      </c>
      <c r="U4" s="175" t="s">
        <v>589</v>
      </c>
      <c r="V4" s="175" t="s">
        <v>590</v>
      </c>
      <c r="W4" s="175" t="s">
        <v>591</v>
      </c>
      <c r="X4" s="175" t="s">
        <v>592</v>
      </c>
      <c r="Y4" s="175" t="s">
        <v>593</v>
      </c>
      <c r="Z4" s="175" t="s">
        <v>594</v>
      </c>
      <c r="AA4" s="175" t="s">
        <v>595</v>
      </c>
      <c r="AB4" s="175" t="s">
        <v>596</v>
      </c>
      <c r="AC4" s="175" t="s">
        <v>597</v>
      </c>
      <c r="AD4" s="175" t="s">
        <v>598</v>
      </c>
      <c r="AE4" s="175" t="s">
        <v>599</v>
      </c>
      <c r="AF4" s="175" t="s">
        <v>600</v>
      </c>
      <c r="AG4" s="175" t="s">
        <v>601</v>
      </c>
      <c r="AH4" s="175" t="s">
        <v>602</v>
      </c>
      <c r="AI4" s="175" t="s">
        <v>603</v>
      </c>
      <c r="AJ4" s="175" t="s">
        <v>604</v>
      </c>
      <c r="AK4" s="175" t="s">
        <v>605</v>
      </c>
      <c r="AL4" s="175" t="s">
        <v>606</v>
      </c>
      <c r="AM4" s="175" t="s">
        <v>607</v>
      </c>
      <c r="AN4" s="175" t="s">
        <v>608</v>
      </c>
      <c r="AO4" s="175" t="s">
        <v>609</v>
      </c>
      <c r="AP4" s="175" t="s">
        <v>610</v>
      </c>
      <c r="AQ4" s="175" t="s">
        <v>611</v>
      </c>
      <c r="AR4" s="175" t="s">
        <v>612</v>
      </c>
      <c r="AS4" s="175" t="s">
        <v>613</v>
      </c>
      <c r="AT4" s="175" t="s">
        <v>614</v>
      </c>
      <c r="AU4" s="175" t="s">
        <v>615</v>
      </c>
      <c r="AV4" s="175" t="s">
        <v>616</v>
      </c>
      <c r="AW4" s="175" t="s">
        <v>617</v>
      </c>
      <c r="AX4" s="175" t="s">
        <v>618</v>
      </c>
      <c r="AY4" s="175" t="s">
        <v>619</v>
      </c>
      <c r="AZ4" s="175" t="s">
        <v>620</v>
      </c>
      <c r="BA4" s="175" t="s">
        <v>621</v>
      </c>
      <c r="BB4" s="175" t="s">
        <v>622</v>
      </c>
      <c r="BC4" s="175" t="s">
        <v>623</v>
      </c>
      <c r="BD4" s="175" t="s">
        <v>624</v>
      </c>
      <c r="BE4" s="175" t="s">
        <v>625</v>
      </c>
      <c r="BF4" s="175" t="s">
        <v>1333</v>
      </c>
      <c r="BG4" s="175" t="s">
        <v>1334</v>
      </c>
      <c r="BH4" s="175" t="s">
        <v>1335</v>
      </c>
      <c r="BI4" s="175" t="s">
        <v>1336</v>
      </c>
      <c r="BJ4" s="175" t="s">
        <v>1337</v>
      </c>
      <c r="BK4" s="175" t="s">
        <v>1338</v>
      </c>
      <c r="BL4" s="175" t="s">
        <v>1339</v>
      </c>
      <c r="BM4" s="175" t="s">
        <v>1340</v>
      </c>
      <c r="BN4" s="175" t="s">
        <v>1341</v>
      </c>
      <c r="BO4" s="175" t="s">
        <v>1342</v>
      </c>
      <c r="BP4" s="175" t="s">
        <v>1343</v>
      </c>
      <c r="BQ4" s="175" t="s">
        <v>1344</v>
      </c>
      <c r="BR4" s="175" t="s">
        <v>1345</v>
      </c>
      <c r="BS4" s="175" t="s">
        <v>1346</v>
      </c>
      <c r="BT4" s="175" t="s">
        <v>1347</v>
      </c>
      <c r="BU4" s="175" t="s">
        <v>1348</v>
      </c>
      <c r="BV4" s="175" t="s">
        <v>1349</v>
      </c>
      <c r="BW4" s="175" t="s">
        <v>1350</v>
      </c>
      <c r="BX4" s="175" t="s">
        <v>1351</v>
      </c>
      <c r="BY4" s="175" t="s">
        <v>1352</v>
      </c>
      <c r="BZ4" s="175" t="s">
        <v>1353</v>
      </c>
      <c r="CA4" s="175" t="s">
        <v>1354</v>
      </c>
      <c r="CB4" s="175" t="s">
        <v>1355</v>
      </c>
      <c r="CC4" s="175" t="s">
        <v>1356</v>
      </c>
      <c r="CD4" s="175" t="s">
        <v>1357</v>
      </c>
      <c r="CE4" s="175" t="s">
        <v>1358</v>
      </c>
      <c r="CF4" s="175" t="s">
        <v>1359</v>
      </c>
      <c r="CG4" s="175" t="s">
        <v>1360</v>
      </c>
      <c r="CH4" s="175" t="s">
        <v>1361</v>
      </c>
      <c r="CI4" s="175" t="s">
        <v>1362</v>
      </c>
      <c r="CJ4" s="175" t="s">
        <v>1363</v>
      </c>
      <c r="CK4" s="175" t="s">
        <v>1364</v>
      </c>
      <c r="CL4" s="175" t="s">
        <v>1365</v>
      </c>
      <c r="CM4" s="175" t="s">
        <v>1366</v>
      </c>
      <c r="CN4" s="175" t="s">
        <v>1367</v>
      </c>
      <c r="CO4" s="175" t="s">
        <v>1368</v>
      </c>
      <c r="CP4" s="175" t="s">
        <v>1369</v>
      </c>
      <c r="CQ4" s="175" t="s">
        <v>1370</v>
      </c>
      <c r="CR4" s="175" t="s">
        <v>1371</v>
      </c>
      <c r="CS4" s="175" t="s">
        <v>1372</v>
      </c>
      <c r="CT4" s="175" t="s">
        <v>1373</v>
      </c>
      <c r="CU4" s="175" t="s">
        <v>1374</v>
      </c>
      <c r="CV4" s="175" t="s">
        <v>1375</v>
      </c>
      <c r="CW4" s="175" t="s">
        <v>1376</v>
      </c>
      <c r="CX4" s="175" t="s">
        <v>1377</v>
      </c>
      <c r="CY4" s="175" t="s">
        <v>1378</v>
      </c>
      <c r="CZ4" s="175" t="s">
        <v>1379</v>
      </c>
      <c r="DA4" s="175" t="s">
        <v>1380</v>
      </c>
      <c r="DB4" s="175" t="s">
        <v>1381</v>
      </c>
      <c r="DC4" s="175" t="s">
        <v>1382</v>
      </c>
      <c r="DD4" s="175" t="s">
        <v>1383</v>
      </c>
      <c r="DE4" s="175" t="s">
        <v>1384</v>
      </c>
      <c r="DF4" s="175" t="s">
        <v>1385</v>
      </c>
      <c r="DG4" s="175" t="s">
        <v>1386</v>
      </c>
      <c r="DH4" s="175" t="s">
        <v>1387</v>
      </c>
      <c r="DI4" s="175" t="s">
        <v>1388</v>
      </c>
      <c r="DJ4" s="175" t="s">
        <v>1389</v>
      </c>
      <c r="DK4" s="175" t="s">
        <v>1390</v>
      </c>
      <c r="DL4" s="175" t="s">
        <v>1391</v>
      </c>
      <c r="DM4" s="175" t="s">
        <v>1392</v>
      </c>
      <c r="DN4" s="175" t="s">
        <v>1393</v>
      </c>
      <c r="DO4" s="175" t="s">
        <v>1394</v>
      </c>
      <c r="DP4" s="175" t="s">
        <v>1395</v>
      </c>
      <c r="DQ4" s="175" t="s">
        <v>1396</v>
      </c>
      <c r="DR4" s="175" t="s">
        <v>1397</v>
      </c>
      <c r="DS4" s="175" t="s">
        <v>1398</v>
      </c>
      <c r="DT4" s="175" t="s">
        <v>1399</v>
      </c>
      <c r="DU4" s="175" t="s">
        <v>1400</v>
      </c>
      <c r="DV4" s="175" t="s">
        <v>1401</v>
      </c>
      <c r="DW4" s="175" t="s">
        <v>1402</v>
      </c>
      <c r="DX4" s="175" t="s">
        <v>1403</v>
      </c>
      <c r="DY4" s="175" t="s">
        <v>1404</v>
      </c>
      <c r="DZ4" s="175" t="s">
        <v>1405</v>
      </c>
      <c r="EA4" s="175" t="s">
        <v>1406</v>
      </c>
      <c r="EB4" s="175" t="s">
        <v>1407</v>
      </c>
      <c r="EC4" s="175" t="s">
        <v>1408</v>
      </c>
      <c r="ED4" s="175" t="s">
        <v>1409</v>
      </c>
      <c r="EE4" s="175" t="s">
        <v>1410</v>
      </c>
      <c r="EF4" s="175" t="s">
        <v>1411</v>
      </c>
      <c r="EG4" s="175" t="s">
        <v>1412</v>
      </c>
      <c r="EH4" s="175" t="s">
        <v>1413</v>
      </c>
      <c r="EI4" s="175" t="s">
        <v>1414</v>
      </c>
      <c r="EJ4" s="175" t="s">
        <v>1415</v>
      </c>
      <c r="EK4" s="175" t="s">
        <v>1416</v>
      </c>
      <c r="EL4" s="175" t="s">
        <v>1417</v>
      </c>
      <c r="EM4" s="175" t="s">
        <v>1418</v>
      </c>
      <c r="EN4" s="175" t="s">
        <v>1419</v>
      </c>
      <c r="EO4" s="175" t="s">
        <v>1420</v>
      </c>
      <c r="EP4" s="175" t="s">
        <v>1421</v>
      </c>
      <c r="EQ4" s="175" t="s">
        <v>1422</v>
      </c>
      <c r="ER4" s="175" t="s">
        <v>1423</v>
      </c>
      <c r="ES4" s="175" t="s">
        <v>1424</v>
      </c>
      <c r="ET4" s="175" t="s">
        <v>1425</v>
      </c>
      <c r="EU4" s="175" t="s">
        <v>1426</v>
      </c>
      <c r="EV4" s="175" t="s">
        <v>1427</v>
      </c>
      <c r="EW4" s="175" t="s">
        <v>1428</v>
      </c>
      <c r="EX4" s="175" t="s">
        <v>1429</v>
      </c>
      <c r="EY4" s="175" t="s">
        <v>1430</v>
      </c>
      <c r="EZ4" s="175" t="s">
        <v>1431</v>
      </c>
      <c r="FA4" s="175" t="s">
        <v>1432</v>
      </c>
      <c r="FB4" s="175" t="s">
        <v>1433</v>
      </c>
      <c r="FC4" s="175" t="s">
        <v>1434</v>
      </c>
      <c r="FD4" s="175" t="s">
        <v>1435</v>
      </c>
      <c r="FE4" s="175" t="s">
        <v>1436</v>
      </c>
      <c r="FF4" s="175" t="s">
        <v>1437</v>
      </c>
      <c r="FG4" s="175" t="s">
        <v>1438</v>
      </c>
      <c r="FH4" s="175" t="s">
        <v>1439</v>
      </c>
      <c r="FI4" s="175" t="s">
        <v>1440</v>
      </c>
      <c r="FJ4" s="175" t="s">
        <v>1441</v>
      </c>
      <c r="FK4" s="175" t="s">
        <v>1442</v>
      </c>
      <c r="FL4" s="175" t="s">
        <v>1443</v>
      </c>
      <c r="FM4" s="175" t="s">
        <v>1444</v>
      </c>
      <c r="FN4" s="175" t="s">
        <v>1445</v>
      </c>
      <c r="FO4" s="175" t="s">
        <v>1446</v>
      </c>
      <c r="FP4" s="175" t="s">
        <v>1447</v>
      </c>
      <c r="FQ4" s="175" t="s">
        <v>1448</v>
      </c>
      <c r="FR4" s="175" t="s">
        <v>1449</v>
      </c>
      <c r="FS4" s="175" t="s">
        <v>1450</v>
      </c>
      <c r="FT4" s="175" t="s">
        <v>1451</v>
      </c>
      <c r="FU4" s="175" t="s">
        <v>1452</v>
      </c>
      <c r="FV4" s="175" t="s">
        <v>1453</v>
      </c>
      <c r="FW4" s="175" t="s">
        <v>1454</v>
      </c>
      <c r="FX4" s="175" t="s">
        <v>1455</v>
      </c>
      <c r="FY4" s="175" t="s">
        <v>1456</v>
      </c>
      <c r="FZ4" s="175" t="s">
        <v>1457</v>
      </c>
      <c r="GA4" s="175" t="s">
        <v>1458</v>
      </c>
      <c r="GB4" s="175" t="s">
        <v>1459</v>
      </c>
      <c r="GC4" s="175" t="s">
        <v>1460</v>
      </c>
      <c r="GD4" s="175" t="s">
        <v>1461</v>
      </c>
      <c r="GE4" s="175" t="s">
        <v>1462</v>
      </c>
      <c r="GF4" s="175" t="s">
        <v>1463</v>
      </c>
      <c r="GG4" s="175" t="s">
        <v>1464</v>
      </c>
      <c r="GH4" s="175" t="s">
        <v>1465</v>
      </c>
      <c r="GI4" s="175" t="s">
        <v>1466</v>
      </c>
      <c r="GJ4" s="175" t="s">
        <v>1467</v>
      </c>
      <c r="GK4" s="175" t="s">
        <v>1468</v>
      </c>
      <c r="GL4" s="175" t="s">
        <v>1469</v>
      </c>
      <c r="GM4" s="175" t="s">
        <v>1470</v>
      </c>
      <c r="GN4" s="175" t="s">
        <v>1471</v>
      </c>
      <c r="GO4" s="175" t="s">
        <v>1472</v>
      </c>
      <c r="GP4" s="175" t="s">
        <v>1473</v>
      </c>
      <c r="GQ4" s="175" t="s">
        <v>1474</v>
      </c>
      <c r="GR4" s="175" t="s">
        <v>1475</v>
      </c>
      <c r="GS4" s="175" t="s">
        <v>1476</v>
      </c>
      <c r="GT4" s="175" t="s">
        <v>1477</v>
      </c>
      <c r="GU4" s="175" t="s">
        <v>1478</v>
      </c>
      <c r="GV4" s="175" t="s">
        <v>1479</v>
      </c>
      <c r="GW4" s="175" t="s">
        <v>1480</v>
      </c>
      <c r="GX4" s="175" t="s">
        <v>1481</v>
      </c>
      <c r="GY4" s="175" t="s">
        <v>1482</v>
      </c>
      <c r="GZ4" s="175" t="s">
        <v>1483</v>
      </c>
      <c r="HA4" s="175" t="s">
        <v>1484</v>
      </c>
      <c r="HB4" s="175" t="s">
        <v>1485</v>
      </c>
      <c r="HC4" s="175" t="s">
        <v>1486</v>
      </c>
      <c r="HD4" s="175" t="s">
        <v>1487</v>
      </c>
      <c r="HE4" s="175" t="s">
        <v>1488</v>
      </c>
      <c r="HF4" s="175" t="s">
        <v>1489</v>
      </c>
      <c r="HG4" s="175" t="s">
        <v>1490</v>
      </c>
      <c r="HH4" s="175" t="s">
        <v>1491</v>
      </c>
      <c r="HI4" s="175" t="s">
        <v>1492</v>
      </c>
      <c r="HJ4" s="175" t="s">
        <v>1493</v>
      </c>
      <c r="HK4" s="175" t="s">
        <v>1494</v>
      </c>
      <c r="HL4" s="175" t="s">
        <v>1495</v>
      </c>
      <c r="HM4" s="175" t="s">
        <v>1496</v>
      </c>
      <c r="HN4" s="175" t="s">
        <v>1497</v>
      </c>
      <c r="HO4" s="175" t="s">
        <v>1498</v>
      </c>
      <c r="HP4" s="175" t="s">
        <v>1499</v>
      </c>
      <c r="HQ4" s="175" t="s">
        <v>1500</v>
      </c>
      <c r="HR4" s="175" t="s">
        <v>1501</v>
      </c>
      <c r="HS4" s="175" t="s">
        <v>1502</v>
      </c>
      <c r="HT4" s="175" t="s">
        <v>1503</v>
      </c>
      <c r="HU4" s="175" t="s">
        <v>1504</v>
      </c>
      <c r="HV4" s="175" t="s">
        <v>1505</v>
      </c>
      <c r="HW4" s="175" t="s">
        <v>1506</v>
      </c>
      <c r="HX4" s="175" t="s">
        <v>1507</v>
      </c>
      <c r="HY4" s="175" t="s">
        <v>1508</v>
      </c>
      <c r="HZ4" s="175" t="s">
        <v>1509</v>
      </c>
      <c r="IA4" s="175" t="s">
        <v>1510</v>
      </c>
      <c r="IB4" s="175" t="s">
        <v>1511</v>
      </c>
      <c r="IC4" s="175" t="s">
        <v>1512</v>
      </c>
      <c r="ID4" s="175" t="s">
        <v>1513</v>
      </c>
      <c r="IE4" s="175" t="s">
        <v>1514</v>
      </c>
      <c r="IF4" s="175" t="s">
        <v>1515</v>
      </c>
      <c r="IG4" s="175" t="s">
        <v>1516</v>
      </c>
      <c r="IH4" s="175" t="s">
        <v>1517</v>
      </c>
      <c r="II4" s="175" t="s">
        <v>1518</v>
      </c>
      <c r="IJ4" s="175" t="s">
        <v>1519</v>
      </c>
      <c r="IK4" s="175" t="s">
        <v>1520</v>
      </c>
      <c r="IL4" s="175" t="s">
        <v>1521</v>
      </c>
      <c r="IM4" s="175" t="s">
        <v>1522</v>
      </c>
      <c r="IN4" s="175" t="s">
        <v>1523</v>
      </c>
      <c r="IO4" s="175" t="s">
        <v>1524</v>
      </c>
      <c r="IP4" s="175" t="s">
        <v>1525</v>
      </c>
      <c r="IQ4" s="175" t="s">
        <v>1526</v>
      </c>
      <c r="IR4" s="175" t="s">
        <v>1527</v>
      </c>
      <c r="IS4" s="175" t="s">
        <v>1528</v>
      </c>
      <c r="IT4" s="175" t="s">
        <v>1529</v>
      </c>
      <c r="IU4" s="175" t="s">
        <v>1530</v>
      </c>
      <c r="IV4" s="175" t="s">
        <v>1531</v>
      </c>
      <c r="IW4" s="175" t="s">
        <v>1532</v>
      </c>
      <c r="IX4" s="175" t="s">
        <v>1533</v>
      </c>
      <c r="IY4" s="175" t="s">
        <v>1534</v>
      </c>
      <c r="IZ4" s="175" t="s">
        <v>1535</v>
      </c>
      <c r="JA4" s="175" t="s">
        <v>1536</v>
      </c>
      <c r="JB4" s="175" t="s">
        <v>1537</v>
      </c>
      <c r="JC4" s="175" t="s">
        <v>1538</v>
      </c>
      <c r="JD4" s="175" t="s">
        <v>1539</v>
      </c>
      <c r="JE4" s="175" t="s">
        <v>1540</v>
      </c>
      <c r="JF4" s="175" t="s">
        <v>1541</v>
      </c>
      <c r="JG4" s="175" t="s">
        <v>1542</v>
      </c>
      <c r="JH4" s="175" t="s">
        <v>1543</v>
      </c>
      <c r="JI4" s="175" t="s">
        <v>1544</v>
      </c>
      <c r="JJ4" s="175" t="s">
        <v>1545</v>
      </c>
      <c r="JK4" s="175" t="s">
        <v>1546</v>
      </c>
      <c r="JL4" s="175" t="s">
        <v>1547</v>
      </c>
      <c r="JM4" s="175" t="s">
        <v>1548</v>
      </c>
      <c r="JN4" s="175" t="s">
        <v>1549</v>
      </c>
      <c r="JO4" s="175" t="s">
        <v>1550</v>
      </c>
      <c r="JP4" s="175" t="s">
        <v>1551</v>
      </c>
      <c r="JQ4" s="175" t="s">
        <v>1552</v>
      </c>
      <c r="JR4" s="175" t="s">
        <v>1553</v>
      </c>
      <c r="JS4" s="175" t="s">
        <v>1554</v>
      </c>
      <c r="JT4" s="175" t="s">
        <v>1555</v>
      </c>
      <c r="JU4" s="175" t="s">
        <v>1556</v>
      </c>
      <c r="JV4" s="175" t="s">
        <v>1557</v>
      </c>
      <c r="JW4" s="175" t="s">
        <v>1558</v>
      </c>
      <c r="JX4" s="175" t="s">
        <v>1559</v>
      </c>
      <c r="JY4" s="175" t="s">
        <v>1560</v>
      </c>
      <c r="JZ4" s="175" t="s">
        <v>1561</v>
      </c>
      <c r="KA4" s="175" t="s">
        <v>1562</v>
      </c>
      <c r="KB4" s="175" t="s">
        <v>1563</v>
      </c>
      <c r="KC4" s="175" t="s">
        <v>1564</v>
      </c>
      <c r="KD4" s="175" t="s">
        <v>1565</v>
      </c>
      <c r="KE4" s="175" t="s">
        <v>1566</v>
      </c>
      <c r="KF4" s="175" t="s">
        <v>1567</v>
      </c>
      <c r="KG4" s="175" t="s">
        <v>1568</v>
      </c>
      <c r="KH4" s="175" t="s">
        <v>1569</v>
      </c>
      <c r="KI4" s="175" t="s">
        <v>1570</v>
      </c>
      <c r="KJ4" s="175" t="s">
        <v>1571</v>
      </c>
      <c r="KK4" s="175" t="s">
        <v>1572</v>
      </c>
      <c r="KL4" s="175" t="s">
        <v>1573</v>
      </c>
      <c r="KM4" s="175" t="s">
        <v>1574</v>
      </c>
      <c r="KN4" s="175" t="s">
        <v>1575</v>
      </c>
      <c r="KO4" s="175" t="s">
        <v>1576</v>
      </c>
      <c r="KP4" s="175" t="s">
        <v>1577</v>
      </c>
      <c r="KQ4" s="175" t="s">
        <v>1578</v>
      </c>
      <c r="KR4" s="175" t="s">
        <v>1579</v>
      </c>
      <c r="KS4" s="175" t="s">
        <v>1580</v>
      </c>
      <c r="KT4" s="175" t="s">
        <v>1581</v>
      </c>
      <c r="KU4" s="175" t="s">
        <v>1582</v>
      </c>
      <c r="KV4" s="175" t="s">
        <v>1583</v>
      </c>
      <c r="KW4" s="175" t="s">
        <v>1584</v>
      </c>
      <c r="KX4" s="175" t="s">
        <v>1585</v>
      </c>
      <c r="KY4" s="175" t="s">
        <v>1586</v>
      </c>
      <c r="KZ4" s="175" t="s">
        <v>1587</v>
      </c>
      <c r="LA4" s="175" t="s">
        <v>1588</v>
      </c>
      <c r="LB4" s="175" t="s">
        <v>1589</v>
      </c>
      <c r="LC4" s="175" t="s">
        <v>1590</v>
      </c>
      <c r="LD4" s="175" t="s">
        <v>1591</v>
      </c>
      <c r="LE4" s="175" t="s">
        <v>1592</v>
      </c>
      <c r="LF4" s="175" t="s">
        <v>1593</v>
      </c>
      <c r="LG4" s="175" t="s">
        <v>1594</v>
      </c>
      <c r="LH4" s="175" t="s">
        <v>1595</v>
      </c>
      <c r="LI4" s="175" t="s">
        <v>1596</v>
      </c>
      <c r="LJ4" s="175" t="s">
        <v>1597</v>
      </c>
      <c r="LK4" s="175" t="s">
        <v>1598</v>
      </c>
      <c r="LL4" s="175" t="s">
        <v>1599</v>
      </c>
      <c r="LM4" s="175" t="s">
        <v>1600</v>
      </c>
      <c r="LN4" s="175" t="s">
        <v>1601</v>
      </c>
      <c r="LO4" s="175" t="s">
        <v>1602</v>
      </c>
      <c r="LP4" s="175" t="s">
        <v>1603</v>
      </c>
      <c r="LQ4" s="175" t="s">
        <v>1604</v>
      </c>
      <c r="LR4" s="175" t="s">
        <v>1605</v>
      </c>
      <c r="LS4" s="175" t="s">
        <v>1606</v>
      </c>
      <c r="LT4" s="175" t="s">
        <v>1607</v>
      </c>
      <c r="LU4" s="175" t="s">
        <v>1608</v>
      </c>
      <c r="LV4" s="175" t="s">
        <v>1609</v>
      </c>
      <c r="LW4" s="175" t="s">
        <v>1610</v>
      </c>
      <c r="LX4" s="175" t="s">
        <v>1611</v>
      </c>
      <c r="LY4" s="175" t="s">
        <v>1612</v>
      </c>
      <c r="LZ4" s="175" t="s">
        <v>1613</v>
      </c>
      <c r="MA4" s="175" t="s">
        <v>1614</v>
      </c>
      <c r="MB4" s="175" t="s">
        <v>1615</v>
      </c>
      <c r="MC4" s="175" t="s">
        <v>1616</v>
      </c>
      <c r="MD4" s="175" t="s">
        <v>1617</v>
      </c>
      <c r="ME4" s="175" t="s">
        <v>1618</v>
      </c>
      <c r="MF4" s="175" t="s">
        <v>1619</v>
      </c>
      <c r="MG4" s="175" t="s">
        <v>1620</v>
      </c>
      <c r="MH4" s="175" t="s">
        <v>1621</v>
      </c>
      <c r="MI4" s="175" t="s">
        <v>1622</v>
      </c>
      <c r="MJ4" s="175" t="s">
        <v>1623</v>
      </c>
      <c r="MK4" s="175" t="s">
        <v>1624</v>
      </c>
      <c r="ML4" s="175" t="s">
        <v>1625</v>
      </c>
      <c r="MM4" s="175" t="s">
        <v>1626</v>
      </c>
      <c r="MN4" s="175" t="s">
        <v>1627</v>
      </c>
      <c r="MO4" s="175" t="s">
        <v>1628</v>
      </c>
      <c r="MP4" s="175" t="s">
        <v>1629</v>
      </c>
      <c r="MQ4" s="175" t="s">
        <v>1630</v>
      </c>
      <c r="MR4" s="175" t="s">
        <v>1631</v>
      </c>
      <c r="MS4" s="175" t="s">
        <v>1632</v>
      </c>
      <c r="MT4" s="175" t="s">
        <v>1633</v>
      </c>
      <c r="MU4" s="175" t="s">
        <v>1634</v>
      </c>
      <c r="MV4" s="175" t="s">
        <v>1635</v>
      </c>
      <c r="MW4" s="175" t="s">
        <v>1636</v>
      </c>
      <c r="MX4" s="175" t="s">
        <v>1637</v>
      </c>
      <c r="MY4" s="175" t="s">
        <v>1638</v>
      </c>
      <c r="MZ4" s="175" t="s">
        <v>1639</v>
      </c>
      <c r="NA4" s="175" t="s">
        <v>1640</v>
      </c>
      <c r="NB4" s="175" t="s">
        <v>1641</v>
      </c>
      <c r="NC4" s="175" t="s">
        <v>1642</v>
      </c>
      <c r="ND4" s="175" t="s">
        <v>1643</v>
      </c>
      <c r="NE4" s="175" t="s">
        <v>1644</v>
      </c>
      <c r="NF4" s="175" t="s">
        <v>1645</v>
      </c>
      <c r="NG4" s="175" t="s">
        <v>1646</v>
      </c>
      <c r="NH4" s="175" t="s">
        <v>1647</v>
      </c>
      <c r="NI4" s="175" t="s">
        <v>1648</v>
      </c>
      <c r="NJ4" s="175" t="s">
        <v>1649</v>
      </c>
      <c r="NK4" s="175" t="s">
        <v>1650</v>
      </c>
      <c r="NL4" s="175" t="s">
        <v>1651</v>
      </c>
      <c r="NM4" s="175" t="s">
        <v>1652</v>
      </c>
      <c r="NN4" s="175" t="s">
        <v>1653</v>
      </c>
      <c r="NO4" s="175" t="s">
        <v>1654</v>
      </c>
      <c r="NP4" s="175" t="s">
        <v>1655</v>
      </c>
      <c r="NQ4" s="175" t="s">
        <v>1656</v>
      </c>
      <c r="NR4" s="175" t="s">
        <v>1657</v>
      </c>
      <c r="NS4" s="175" t="s">
        <v>1658</v>
      </c>
      <c r="NT4" s="175" t="s">
        <v>1659</v>
      </c>
      <c r="NU4" s="175" t="s">
        <v>1660</v>
      </c>
      <c r="NV4" s="175" t="s">
        <v>1661</v>
      </c>
      <c r="NW4" s="175" t="s">
        <v>1662</v>
      </c>
      <c r="NX4" s="175" t="s">
        <v>1663</v>
      </c>
      <c r="NY4" s="175" t="s">
        <v>1664</v>
      </c>
      <c r="NZ4" s="175" t="s">
        <v>1665</v>
      </c>
      <c r="OA4" s="175" t="s">
        <v>1666</v>
      </c>
      <c r="OB4" s="175" t="s">
        <v>1667</v>
      </c>
      <c r="OC4" s="175" t="s">
        <v>1668</v>
      </c>
      <c r="OD4" s="175" t="s">
        <v>1669</v>
      </c>
      <c r="OE4" s="175" t="s">
        <v>1670</v>
      </c>
      <c r="OF4" s="175" t="s">
        <v>1671</v>
      </c>
      <c r="OG4" s="175" t="s">
        <v>1672</v>
      </c>
      <c r="OH4" s="175" t="s">
        <v>1673</v>
      </c>
      <c r="OI4" s="175" t="s">
        <v>1674</v>
      </c>
      <c r="OJ4" s="175" t="s">
        <v>1675</v>
      </c>
      <c r="OK4" s="175" t="s">
        <v>1676</v>
      </c>
      <c r="OL4" s="175" t="s">
        <v>1677</v>
      </c>
      <c r="OM4" s="175" t="s">
        <v>1678</v>
      </c>
      <c r="ON4" s="175" t="s">
        <v>1679</v>
      </c>
      <c r="OO4" s="175" t="s">
        <v>1680</v>
      </c>
      <c r="OP4" s="175" t="s">
        <v>1681</v>
      </c>
      <c r="OQ4" s="175" t="s">
        <v>1682</v>
      </c>
      <c r="OR4" s="175" t="s">
        <v>1683</v>
      </c>
      <c r="OS4" s="175" t="s">
        <v>1684</v>
      </c>
      <c r="OT4" s="175" t="s">
        <v>1685</v>
      </c>
      <c r="OU4" s="175" t="s">
        <v>1686</v>
      </c>
      <c r="OV4" s="175" t="s">
        <v>1687</v>
      </c>
      <c r="OW4" s="175" t="s">
        <v>1688</v>
      </c>
      <c r="OX4" s="175" t="s">
        <v>1689</v>
      </c>
      <c r="OY4" s="175" t="s">
        <v>1690</v>
      </c>
      <c r="OZ4" s="175" t="s">
        <v>1691</v>
      </c>
      <c r="PA4" s="175" t="s">
        <v>1692</v>
      </c>
      <c r="PB4" s="175" t="s">
        <v>1693</v>
      </c>
      <c r="PC4" s="175" t="s">
        <v>1694</v>
      </c>
      <c r="PD4" s="175" t="s">
        <v>1695</v>
      </c>
      <c r="PE4" s="175" t="s">
        <v>1696</v>
      </c>
      <c r="PF4" s="175" t="s">
        <v>1697</v>
      </c>
      <c r="PG4" s="175" t="s">
        <v>1698</v>
      </c>
      <c r="PH4" s="175" t="s">
        <v>1699</v>
      </c>
      <c r="PI4" s="175" t="s">
        <v>1700</v>
      </c>
      <c r="PJ4" s="175" t="s">
        <v>1701</v>
      </c>
      <c r="PK4" s="175" t="s">
        <v>1702</v>
      </c>
      <c r="PL4" s="175" t="s">
        <v>1703</v>
      </c>
      <c r="PM4" s="175" t="s">
        <v>1704</v>
      </c>
      <c r="PN4" s="175" t="s">
        <v>1705</v>
      </c>
      <c r="PO4" s="175" t="s">
        <v>1706</v>
      </c>
      <c r="PP4" s="175" t="s">
        <v>1707</v>
      </c>
      <c r="PQ4" s="175" t="s">
        <v>1708</v>
      </c>
      <c r="PR4" s="175" t="s">
        <v>1709</v>
      </c>
      <c r="PS4" s="175" t="s">
        <v>1710</v>
      </c>
      <c r="PT4" s="175" t="s">
        <v>1711</v>
      </c>
      <c r="PU4" s="175" t="s">
        <v>1712</v>
      </c>
      <c r="PV4" s="175" t="s">
        <v>1713</v>
      </c>
      <c r="PW4" s="175" t="s">
        <v>1714</v>
      </c>
      <c r="PX4" s="175" t="s">
        <v>1715</v>
      </c>
      <c r="PY4" s="175" t="s">
        <v>1716</v>
      </c>
      <c r="PZ4" s="175" t="s">
        <v>1717</v>
      </c>
      <c r="QA4" s="175" t="s">
        <v>1718</v>
      </c>
      <c r="QB4" s="175" t="s">
        <v>1719</v>
      </c>
      <c r="QC4" s="175" t="s">
        <v>1720</v>
      </c>
      <c r="QD4" s="175" t="s">
        <v>1721</v>
      </c>
      <c r="QE4" s="175" t="s">
        <v>1722</v>
      </c>
      <c r="QF4" s="175" t="s">
        <v>1723</v>
      </c>
      <c r="QG4" s="175" t="s">
        <v>1724</v>
      </c>
      <c r="QH4" s="175" t="s">
        <v>1725</v>
      </c>
      <c r="QI4" s="175" t="s">
        <v>1726</v>
      </c>
      <c r="QJ4" s="175" t="s">
        <v>1727</v>
      </c>
      <c r="QK4" s="175" t="s">
        <v>1728</v>
      </c>
      <c r="QL4" s="175" t="s">
        <v>1729</v>
      </c>
      <c r="QM4" s="175" t="s">
        <v>1730</v>
      </c>
      <c r="QN4" s="175" t="s">
        <v>1731</v>
      </c>
      <c r="QO4" s="175" t="s">
        <v>1732</v>
      </c>
      <c r="QP4" s="175" t="s">
        <v>1733</v>
      </c>
      <c r="QQ4" s="175" t="s">
        <v>1734</v>
      </c>
      <c r="QR4" s="175" t="s">
        <v>1735</v>
      </c>
      <c r="QS4" s="175" t="s">
        <v>1736</v>
      </c>
      <c r="QT4" s="175" t="s">
        <v>1737</v>
      </c>
      <c r="QU4" s="175" t="s">
        <v>1738</v>
      </c>
      <c r="QV4" s="175" t="s">
        <v>1739</v>
      </c>
      <c r="QW4" s="175" t="s">
        <v>1740</v>
      </c>
      <c r="QX4" s="175" t="s">
        <v>1741</v>
      </c>
      <c r="QY4" s="175" t="s">
        <v>1742</v>
      </c>
      <c r="QZ4" s="175" t="s">
        <v>1743</v>
      </c>
      <c r="RA4" s="175" t="s">
        <v>1744</v>
      </c>
      <c r="RB4" s="175" t="s">
        <v>1745</v>
      </c>
      <c r="RC4" s="175" t="s">
        <v>1746</v>
      </c>
      <c r="RD4" s="175" t="s">
        <v>1747</v>
      </c>
      <c r="RE4" s="175" t="s">
        <v>1748</v>
      </c>
      <c r="RF4" s="175" t="s">
        <v>1749</v>
      </c>
      <c r="RG4" s="175" t="s">
        <v>1750</v>
      </c>
      <c r="RH4" s="175" t="s">
        <v>1751</v>
      </c>
      <c r="RI4" s="175" t="s">
        <v>1752</v>
      </c>
      <c r="RJ4" s="175" t="s">
        <v>1753</v>
      </c>
      <c r="RK4" s="175" t="s">
        <v>1754</v>
      </c>
      <c r="RL4" s="175" t="s">
        <v>1755</v>
      </c>
      <c r="RM4" s="175" t="s">
        <v>1756</v>
      </c>
      <c r="RN4" s="175" t="s">
        <v>1757</v>
      </c>
      <c r="RO4" s="175" t="s">
        <v>1758</v>
      </c>
      <c r="RP4" s="175" t="s">
        <v>1759</v>
      </c>
      <c r="RQ4" s="175" t="s">
        <v>1760</v>
      </c>
      <c r="RR4" s="175" t="s">
        <v>1761</v>
      </c>
      <c r="RS4" s="175" t="s">
        <v>1762</v>
      </c>
      <c r="RT4" s="175" t="s">
        <v>1763</v>
      </c>
      <c r="RU4" s="175" t="s">
        <v>1764</v>
      </c>
      <c r="RV4" s="175" t="s">
        <v>1765</v>
      </c>
      <c r="RW4" s="175" t="s">
        <v>1766</v>
      </c>
      <c r="RX4" s="175" t="s">
        <v>1767</v>
      </c>
      <c r="RY4" s="175" t="s">
        <v>1768</v>
      </c>
      <c r="RZ4" s="175" t="s">
        <v>1769</v>
      </c>
      <c r="SA4" s="175" t="s">
        <v>1770</v>
      </c>
      <c r="SB4" s="175" t="s">
        <v>1771</v>
      </c>
      <c r="SC4" s="175" t="s">
        <v>1772</v>
      </c>
      <c r="SD4" s="175" t="s">
        <v>1773</v>
      </c>
      <c r="SE4" s="175" t="s">
        <v>1774</v>
      </c>
      <c r="SF4" s="175" t="s">
        <v>1775</v>
      </c>
      <c r="SG4" s="175" t="s">
        <v>1776</v>
      </c>
      <c r="SH4" s="175" t="s">
        <v>1777</v>
      </c>
      <c r="SI4" s="175" t="s">
        <v>1778</v>
      </c>
      <c r="SJ4" s="175" t="s">
        <v>1779</v>
      </c>
      <c r="SK4" s="175" t="s">
        <v>1780</v>
      </c>
      <c r="SL4" s="175" t="s">
        <v>1781</v>
      </c>
      <c r="SM4" s="175" t="s">
        <v>1782</v>
      </c>
    </row>
    <row r="5" spans="2:507" x14ac:dyDescent="0.25">
      <c r="B5" s="171">
        <v>1</v>
      </c>
      <c r="C5" s="176" t="s">
        <v>626</v>
      </c>
      <c r="D5" s="176"/>
      <c r="E5" s="177"/>
      <c r="F5" s="178"/>
      <c r="G5" s="179"/>
      <c r="H5" s="676"/>
      <c r="I5" s="676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  <c r="DD5" s="180"/>
      <c r="DE5" s="180"/>
      <c r="DF5" s="180"/>
      <c r="DG5" s="180"/>
      <c r="DH5" s="180"/>
      <c r="DI5" s="180"/>
      <c r="DJ5" s="180"/>
      <c r="DK5" s="180"/>
      <c r="DL5" s="180"/>
      <c r="DM5" s="180"/>
      <c r="DN5" s="180"/>
      <c r="DO5" s="180"/>
      <c r="DP5" s="180"/>
      <c r="DQ5" s="180"/>
      <c r="DR5" s="180"/>
      <c r="DS5" s="180"/>
      <c r="DT5" s="180"/>
      <c r="DU5" s="180"/>
      <c r="DV5" s="180"/>
      <c r="DW5" s="180"/>
      <c r="DX5" s="180"/>
      <c r="DY5" s="180"/>
      <c r="DZ5" s="180"/>
      <c r="EA5" s="180"/>
      <c r="EB5" s="180"/>
      <c r="EC5" s="180"/>
      <c r="ED5" s="180"/>
      <c r="EE5" s="180"/>
      <c r="EF5" s="180"/>
      <c r="EG5" s="180"/>
      <c r="EH5" s="180"/>
      <c r="EI5" s="180"/>
      <c r="EJ5" s="180"/>
      <c r="EK5" s="180"/>
      <c r="EL5" s="180"/>
      <c r="EM5" s="180"/>
      <c r="EN5" s="180"/>
      <c r="EO5" s="180"/>
      <c r="EP5" s="180"/>
      <c r="EQ5" s="180"/>
      <c r="ER5" s="180"/>
      <c r="ES5" s="180"/>
      <c r="ET5" s="180"/>
      <c r="EU5" s="180"/>
      <c r="EV5" s="180"/>
      <c r="EW5" s="180"/>
      <c r="EX5" s="180"/>
      <c r="EY5" s="180"/>
      <c r="EZ5" s="180"/>
      <c r="FA5" s="180"/>
      <c r="FB5" s="180"/>
      <c r="FC5" s="180"/>
      <c r="FD5" s="180"/>
      <c r="FE5" s="180"/>
      <c r="FF5" s="180"/>
      <c r="FG5" s="180"/>
      <c r="FH5" s="180"/>
      <c r="FI5" s="180"/>
      <c r="FJ5" s="180"/>
      <c r="FK5" s="180"/>
      <c r="FL5" s="180"/>
      <c r="FM5" s="180"/>
      <c r="FN5" s="180"/>
      <c r="FO5" s="180"/>
      <c r="FP5" s="180"/>
      <c r="FQ5" s="180"/>
      <c r="FR5" s="180"/>
      <c r="FS5" s="180"/>
      <c r="FT5" s="180"/>
      <c r="FU5" s="180"/>
      <c r="FV5" s="180"/>
      <c r="FW5" s="180"/>
      <c r="FX5" s="180"/>
      <c r="FY5" s="180"/>
      <c r="FZ5" s="180"/>
      <c r="GA5" s="180"/>
      <c r="GB5" s="180"/>
      <c r="GC5" s="180"/>
      <c r="GD5" s="180"/>
      <c r="GE5" s="180"/>
      <c r="GF5" s="180"/>
      <c r="GG5" s="180"/>
      <c r="GH5" s="180"/>
      <c r="GI5" s="180"/>
      <c r="GJ5" s="180"/>
      <c r="GK5" s="180"/>
      <c r="GL5" s="180"/>
      <c r="GM5" s="180"/>
      <c r="GN5" s="180"/>
      <c r="GO5" s="180"/>
      <c r="GP5" s="180"/>
      <c r="GQ5" s="180"/>
      <c r="GR5" s="180"/>
      <c r="GS5" s="180"/>
      <c r="GT5" s="180"/>
      <c r="GU5" s="180"/>
      <c r="GV5" s="180"/>
      <c r="GW5" s="180"/>
      <c r="GX5" s="180"/>
      <c r="GY5" s="180"/>
      <c r="GZ5" s="180"/>
      <c r="HA5" s="180"/>
      <c r="HB5" s="180"/>
      <c r="HC5" s="180"/>
      <c r="HD5" s="180"/>
      <c r="HE5" s="180"/>
      <c r="HF5" s="180"/>
      <c r="HG5" s="180"/>
      <c r="HH5" s="180"/>
      <c r="HI5" s="180"/>
      <c r="HJ5" s="180"/>
      <c r="HK5" s="180"/>
      <c r="HL5" s="180"/>
      <c r="HM5" s="180"/>
      <c r="HN5" s="180"/>
      <c r="HO5" s="180"/>
      <c r="HP5" s="180"/>
      <c r="HQ5" s="180"/>
      <c r="HR5" s="180"/>
      <c r="HS5" s="180"/>
      <c r="HT5" s="180"/>
      <c r="HU5" s="180"/>
      <c r="HV5" s="180"/>
      <c r="HW5" s="180"/>
      <c r="HX5" s="180"/>
      <c r="HY5" s="180"/>
      <c r="HZ5" s="180"/>
      <c r="IA5" s="180"/>
      <c r="IB5" s="180"/>
      <c r="IC5" s="180"/>
      <c r="ID5" s="180"/>
      <c r="IE5" s="180"/>
      <c r="IF5" s="180"/>
      <c r="IG5" s="180"/>
      <c r="IH5" s="180"/>
      <c r="II5" s="180"/>
      <c r="IJ5" s="180"/>
      <c r="IK5" s="180"/>
      <c r="IL5" s="180"/>
      <c r="IM5" s="180"/>
      <c r="IN5" s="180"/>
      <c r="IO5" s="180"/>
      <c r="IP5" s="180"/>
      <c r="IQ5" s="180"/>
      <c r="IR5" s="180"/>
      <c r="IS5" s="180"/>
      <c r="IT5" s="180"/>
      <c r="IU5" s="180"/>
      <c r="IV5" s="180"/>
      <c r="IW5" s="180"/>
      <c r="IX5" s="180"/>
      <c r="IY5" s="180"/>
      <c r="IZ5" s="180"/>
      <c r="JA5" s="180"/>
      <c r="JB5" s="180"/>
      <c r="JC5" s="180"/>
      <c r="JD5" s="180"/>
      <c r="JE5" s="180"/>
      <c r="JF5" s="180"/>
      <c r="JG5" s="180"/>
      <c r="JH5" s="180"/>
      <c r="JI5" s="180"/>
      <c r="JJ5" s="180"/>
      <c r="JK5" s="180"/>
      <c r="JL5" s="180"/>
      <c r="JM5" s="180"/>
      <c r="JN5" s="180"/>
      <c r="JO5" s="180"/>
      <c r="JP5" s="180"/>
      <c r="JQ5" s="180"/>
      <c r="JR5" s="180"/>
      <c r="JS5" s="180"/>
      <c r="JT5" s="180"/>
      <c r="JU5" s="180"/>
      <c r="JV5" s="180"/>
      <c r="JW5" s="180"/>
      <c r="JX5" s="180"/>
      <c r="JY5" s="180"/>
      <c r="JZ5" s="180"/>
      <c r="KA5" s="180"/>
      <c r="KB5" s="180"/>
      <c r="KC5" s="180"/>
      <c r="KD5" s="180"/>
      <c r="KE5" s="180"/>
      <c r="KF5" s="180"/>
      <c r="KG5" s="180"/>
      <c r="KH5" s="180"/>
      <c r="KI5" s="180"/>
      <c r="KJ5" s="180"/>
      <c r="KK5" s="180"/>
      <c r="KL5" s="180"/>
      <c r="KM5" s="180"/>
      <c r="KN5" s="180"/>
      <c r="KO5" s="180"/>
      <c r="KP5" s="180"/>
      <c r="KQ5" s="180"/>
      <c r="KR5" s="180"/>
      <c r="KS5" s="180"/>
      <c r="KT5" s="180"/>
      <c r="KU5" s="180"/>
      <c r="KV5" s="180"/>
      <c r="KW5" s="180"/>
      <c r="KX5" s="180"/>
      <c r="KY5" s="180"/>
      <c r="KZ5" s="180"/>
      <c r="LA5" s="180"/>
      <c r="LB5" s="180"/>
      <c r="LC5" s="180"/>
      <c r="LD5" s="180"/>
      <c r="LE5" s="180"/>
      <c r="LF5" s="180"/>
      <c r="LG5" s="180"/>
      <c r="LH5" s="180"/>
      <c r="LI5" s="180"/>
      <c r="LJ5" s="180"/>
      <c r="LK5" s="180"/>
      <c r="LL5" s="180"/>
      <c r="LM5" s="180"/>
      <c r="LN5" s="180"/>
      <c r="LO5" s="180"/>
      <c r="LP5" s="180"/>
      <c r="LQ5" s="180"/>
      <c r="LR5" s="180"/>
      <c r="LS5" s="180"/>
      <c r="LT5" s="180"/>
      <c r="LU5" s="180"/>
      <c r="LV5" s="180"/>
      <c r="LW5" s="180"/>
      <c r="LX5" s="180"/>
      <c r="LY5" s="180"/>
      <c r="LZ5" s="180"/>
      <c r="MA5" s="180"/>
      <c r="MB5" s="180"/>
      <c r="MC5" s="180"/>
      <c r="MD5" s="180"/>
      <c r="ME5" s="180"/>
      <c r="MF5" s="180"/>
      <c r="MG5" s="180"/>
      <c r="MH5" s="180"/>
      <c r="MI5" s="180"/>
      <c r="MJ5" s="180"/>
      <c r="MK5" s="180"/>
      <c r="ML5" s="180"/>
      <c r="MM5" s="180"/>
      <c r="MN5" s="180"/>
      <c r="MO5" s="180"/>
      <c r="MP5" s="180"/>
      <c r="MQ5" s="180"/>
      <c r="MR5" s="180"/>
      <c r="MS5" s="180"/>
      <c r="MT5" s="180"/>
      <c r="MU5" s="180"/>
      <c r="MV5" s="180"/>
      <c r="MW5" s="180"/>
      <c r="MX5" s="180"/>
      <c r="MY5" s="180"/>
      <c r="MZ5" s="180"/>
      <c r="NA5" s="180"/>
      <c r="NB5" s="180"/>
      <c r="NC5" s="180"/>
      <c r="ND5" s="180"/>
      <c r="NE5" s="180"/>
      <c r="NF5" s="180"/>
      <c r="NG5" s="180"/>
      <c r="NH5" s="180"/>
      <c r="NI5" s="180"/>
      <c r="NJ5" s="180"/>
      <c r="NK5" s="180"/>
      <c r="NL5" s="180"/>
      <c r="NM5" s="180"/>
      <c r="NN5" s="180"/>
      <c r="NO5" s="180"/>
      <c r="NP5" s="180"/>
      <c r="NQ5" s="180"/>
      <c r="NR5" s="180"/>
      <c r="NS5" s="180"/>
      <c r="NT5" s="180"/>
      <c r="NU5" s="180"/>
      <c r="NV5" s="180"/>
      <c r="NW5" s="180"/>
      <c r="NX5" s="180"/>
      <c r="NY5" s="180"/>
      <c r="NZ5" s="180"/>
      <c r="OA5" s="180"/>
      <c r="OB5" s="180"/>
      <c r="OC5" s="180"/>
      <c r="OD5" s="180"/>
      <c r="OE5" s="180"/>
      <c r="OF5" s="180"/>
      <c r="OG5" s="180"/>
      <c r="OH5" s="180"/>
      <c r="OI5" s="180"/>
      <c r="OJ5" s="180"/>
      <c r="OK5" s="180"/>
      <c r="OL5" s="180"/>
      <c r="OM5" s="180"/>
      <c r="ON5" s="180"/>
      <c r="OO5" s="180"/>
      <c r="OP5" s="180"/>
      <c r="OQ5" s="180"/>
      <c r="OR5" s="180"/>
      <c r="OS5" s="180"/>
      <c r="OT5" s="180"/>
      <c r="OU5" s="180"/>
      <c r="OV5" s="180"/>
      <c r="OW5" s="180"/>
      <c r="OX5" s="180"/>
      <c r="OY5" s="180"/>
      <c r="OZ5" s="180"/>
      <c r="PA5" s="180"/>
      <c r="PB5" s="180"/>
      <c r="PC5" s="180"/>
      <c r="PD5" s="180"/>
      <c r="PE5" s="180"/>
      <c r="PF5" s="180"/>
      <c r="PG5" s="180"/>
      <c r="PH5" s="180"/>
      <c r="PI5" s="180"/>
      <c r="PJ5" s="180"/>
      <c r="PK5" s="180"/>
      <c r="PL5" s="180"/>
      <c r="PM5" s="180"/>
      <c r="PN5" s="180"/>
      <c r="PO5" s="180"/>
      <c r="PP5" s="180"/>
      <c r="PQ5" s="180"/>
      <c r="PR5" s="180"/>
      <c r="PS5" s="180"/>
      <c r="PT5" s="180"/>
      <c r="PU5" s="180"/>
      <c r="PV5" s="180"/>
      <c r="PW5" s="180"/>
      <c r="PX5" s="180"/>
      <c r="PY5" s="180"/>
      <c r="PZ5" s="180"/>
      <c r="QA5" s="180"/>
      <c r="QB5" s="180"/>
      <c r="QC5" s="180"/>
      <c r="QD5" s="180"/>
      <c r="QE5" s="180"/>
      <c r="QF5" s="180"/>
      <c r="QG5" s="180"/>
      <c r="QH5" s="180"/>
      <c r="QI5" s="180"/>
      <c r="QJ5" s="180"/>
      <c r="QK5" s="180"/>
      <c r="QL5" s="180"/>
      <c r="QM5" s="180"/>
      <c r="QN5" s="180"/>
      <c r="QO5" s="180"/>
      <c r="QP5" s="180"/>
      <c r="QQ5" s="180"/>
      <c r="QR5" s="180"/>
      <c r="QS5" s="180"/>
      <c r="QT5" s="180"/>
      <c r="QU5" s="180"/>
      <c r="QV5" s="180"/>
      <c r="QW5" s="180"/>
      <c r="QX5" s="180"/>
      <c r="QY5" s="180"/>
      <c r="QZ5" s="180"/>
      <c r="RA5" s="180"/>
      <c r="RB5" s="180"/>
      <c r="RC5" s="180"/>
      <c r="RD5" s="180"/>
      <c r="RE5" s="180"/>
      <c r="RF5" s="180"/>
      <c r="RG5" s="180"/>
      <c r="RH5" s="180"/>
      <c r="RI5" s="180"/>
      <c r="RJ5" s="180"/>
      <c r="RK5" s="180"/>
      <c r="RL5" s="180"/>
      <c r="RM5" s="180"/>
      <c r="RN5" s="180"/>
      <c r="RO5" s="180"/>
      <c r="RP5" s="180"/>
      <c r="RQ5" s="180"/>
      <c r="RR5" s="180"/>
      <c r="RS5" s="180"/>
      <c r="RT5" s="180"/>
      <c r="RU5" s="180"/>
      <c r="RV5" s="180"/>
      <c r="RW5" s="180"/>
      <c r="RX5" s="180"/>
      <c r="RY5" s="180"/>
      <c r="RZ5" s="180"/>
      <c r="SA5" s="180"/>
      <c r="SB5" s="180"/>
      <c r="SC5" s="180"/>
      <c r="SD5" s="180"/>
      <c r="SE5" s="180"/>
      <c r="SF5" s="180"/>
      <c r="SG5" s="180"/>
      <c r="SH5" s="180"/>
      <c r="SI5" s="180"/>
      <c r="SJ5" s="180"/>
      <c r="SK5" s="180"/>
      <c r="SL5" s="180"/>
      <c r="SM5" s="180"/>
    </row>
    <row r="6" spans="2:507" ht="15.6" x14ac:dyDescent="0.25">
      <c r="B6" s="997">
        <f>B5+1</f>
        <v>2</v>
      </c>
      <c r="C6" s="995" t="s">
        <v>627</v>
      </c>
      <c r="D6" s="181" t="s">
        <v>628</v>
      </c>
      <c r="E6" s="182" t="s">
        <v>629</v>
      </c>
      <c r="F6" s="183" t="s">
        <v>630</v>
      </c>
      <c r="G6" s="184">
        <f>SUM(H6:SM6)</f>
        <v>0</v>
      </c>
      <c r="H6" s="185"/>
      <c r="I6" s="185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6"/>
      <c r="CS6" s="186"/>
      <c r="CT6" s="186"/>
      <c r="CU6" s="186"/>
      <c r="CV6" s="186"/>
      <c r="CW6" s="186"/>
      <c r="CX6" s="186"/>
      <c r="CY6" s="186"/>
      <c r="CZ6" s="186"/>
      <c r="DA6" s="186"/>
      <c r="DB6" s="186"/>
      <c r="DC6" s="186"/>
      <c r="DD6" s="186"/>
      <c r="DE6" s="186"/>
      <c r="DF6" s="186"/>
      <c r="DG6" s="186"/>
      <c r="DH6" s="186"/>
      <c r="DI6" s="186"/>
      <c r="DJ6" s="186"/>
      <c r="DK6" s="186"/>
      <c r="DL6" s="186"/>
      <c r="DM6" s="186"/>
      <c r="DN6" s="186"/>
      <c r="DO6" s="186"/>
      <c r="DP6" s="186"/>
      <c r="DQ6" s="186"/>
      <c r="DR6" s="186"/>
      <c r="DS6" s="186"/>
      <c r="DT6" s="186"/>
      <c r="DU6" s="186"/>
      <c r="DV6" s="186"/>
      <c r="DW6" s="186"/>
      <c r="DX6" s="186"/>
      <c r="DY6" s="186"/>
      <c r="DZ6" s="186"/>
      <c r="EA6" s="186"/>
      <c r="EB6" s="186"/>
      <c r="EC6" s="186"/>
      <c r="ED6" s="186"/>
      <c r="EE6" s="186"/>
      <c r="EF6" s="186"/>
      <c r="EG6" s="186"/>
      <c r="EH6" s="186"/>
      <c r="EI6" s="186"/>
      <c r="EJ6" s="186"/>
      <c r="EK6" s="186"/>
      <c r="EL6" s="186"/>
      <c r="EM6" s="186"/>
      <c r="EN6" s="186"/>
      <c r="EO6" s="186"/>
      <c r="EP6" s="186"/>
      <c r="EQ6" s="186"/>
      <c r="ER6" s="186"/>
      <c r="ES6" s="186"/>
      <c r="ET6" s="186"/>
      <c r="EU6" s="186"/>
      <c r="EV6" s="186"/>
      <c r="EW6" s="186"/>
      <c r="EX6" s="186"/>
      <c r="EY6" s="186"/>
      <c r="EZ6" s="186"/>
      <c r="FA6" s="186"/>
      <c r="FB6" s="186"/>
      <c r="FC6" s="186"/>
      <c r="FD6" s="186"/>
      <c r="FE6" s="186"/>
      <c r="FF6" s="186"/>
      <c r="FG6" s="186"/>
      <c r="FH6" s="186"/>
      <c r="FI6" s="186"/>
      <c r="FJ6" s="186"/>
      <c r="FK6" s="186"/>
      <c r="FL6" s="186"/>
      <c r="FM6" s="186"/>
      <c r="FN6" s="186"/>
      <c r="FO6" s="186"/>
      <c r="FP6" s="186"/>
      <c r="FQ6" s="186"/>
      <c r="FR6" s="186"/>
      <c r="FS6" s="186"/>
      <c r="FT6" s="186"/>
      <c r="FU6" s="186"/>
      <c r="FV6" s="186"/>
      <c r="FW6" s="186"/>
      <c r="FX6" s="186"/>
      <c r="FY6" s="186"/>
      <c r="FZ6" s="186"/>
      <c r="GA6" s="186"/>
      <c r="GB6" s="186"/>
      <c r="GC6" s="186"/>
      <c r="GD6" s="186"/>
      <c r="GE6" s="186"/>
      <c r="GF6" s="186"/>
      <c r="GG6" s="186"/>
      <c r="GH6" s="186"/>
      <c r="GI6" s="186"/>
      <c r="GJ6" s="186"/>
      <c r="GK6" s="186"/>
      <c r="GL6" s="186"/>
      <c r="GM6" s="186"/>
      <c r="GN6" s="186"/>
      <c r="GO6" s="186"/>
      <c r="GP6" s="186"/>
      <c r="GQ6" s="186"/>
      <c r="GR6" s="186"/>
      <c r="GS6" s="186"/>
      <c r="GT6" s="186"/>
      <c r="GU6" s="186"/>
      <c r="GV6" s="186"/>
      <c r="GW6" s="186"/>
      <c r="GX6" s="186"/>
      <c r="GY6" s="186"/>
      <c r="GZ6" s="186"/>
      <c r="HA6" s="186"/>
      <c r="HB6" s="186"/>
      <c r="HC6" s="186"/>
      <c r="HD6" s="186"/>
      <c r="HE6" s="186"/>
      <c r="HF6" s="186"/>
      <c r="HG6" s="186"/>
      <c r="HH6" s="186"/>
      <c r="HI6" s="186"/>
      <c r="HJ6" s="186"/>
      <c r="HK6" s="186"/>
      <c r="HL6" s="186"/>
      <c r="HM6" s="186"/>
      <c r="HN6" s="186"/>
      <c r="HO6" s="186"/>
      <c r="HP6" s="186"/>
      <c r="HQ6" s="186"/>
      <c r="HR6" s="186"/>
      <c r="HS6" s="186"/>
      <c r="HT6" s="186"/>
      <c r="HU6" s="186"/>
      <c r="HV6" s="186"/>
      <c r="HW6" s="186"/>
      <c r="HX6" s="186"/>
      <c r="HY6" s="186"/>
      <c r="HZ6" s="186"/>
      <c r="IA6" s="186"/>
      <c r="IB6" s="186"/>
      <c r="IC6" s="186"/>
      <c r="ID6" s="186"/>
      <c r="IE6" s="186"/>
      <c r="IF6" s="186"/>
      <c r="IG6" s="186"/>
      <c r="IH6" s="186"/>
      <c r="II6" s="186"/>
      <c r="IJ6" s="186"/>
      <c r="IK6" s="186"/>
      <c r="IL6" s="186"/>
      <c r="IM6" s="186"/>
      <c r="IN6" s="186"/>
      <c r="IO6" s="186"/>
      <c r="IP6" s="186"/>
      <c r="IQ6" s="186"/>
      <c r="IR6" s="186"/>
      <c r="IS6" s="186"/>
      <c r="IT6" s="186"/>
      <c r="IU6" s="186"/>
      <c r="IV6" s="186"/>
      <c r="IW6" s="186"/>
      <c r="IX6" s="186"/>
      <c r="IY6" s="186"/>
      <c r="IZ6" s="186"/>
      <c r="JA6" s="186"/>
      <c r="JB6" s="186"/>
      <c r="JC6" s="186"/>
      <c r="JD6" s="186"/>
      <c r="JE6" s="186"/>
      <c r="JF6" s="186"/>
      <c r="JG6" s="186"/>
      <c r="JH6" s="186"/>
      <c r="JI6" s="186"/>
      <c r="JJ6" s="186"/>
      <c r="JK6" s="186"/>
      <c r="JL6" s="186"/>
      <c r="JM6" s="186"/>
      <c r="JN6" s="186"/>
      <c r="JO6" s="186"/>
      <c r="JP6" s="186"/>
      <c r="JQ6" s="186"/>
      <c r="JR6" s="186"/>
      <c r="JS6" s="186"/>
      <c r="JT6" s="186"/>
      <c r="JU6" s="186"/>
      <c r="JV6" s="186"/>
      <c r="JW6" s="186"/>
      <c r="JX6" s="186"/>
      <c r="JY6" s="186"/>
      <c r="JZ6" s="186"/>
      <c r="KA6" s="186"/>
      <c r="KB6" s="186"/>
      <c r="KC6" s="186"/>
      <c r="KD6" s="186"/>
      <c r="KE6" s="186"/>
      <c r="KF6" s="186"/>
      <c r="KG6" s="186"/>
      <c r="KH6" s="186"/>
      <c r="KI6" s="186"/>
      <c r="KJ6" s="186"/>
      <c r="KK6" s="186"/>
      <c r="KL6" s="186"/>
      <c r="KM6" s="186"/>
      <c r="KN6" s="186"/>
      <c r="KO6" s="186"/>
      <c r="KP6" s="186"/>
      <c r="KQ6" s="186"/>
      <c r="KR6" s="186"/>
      <c r="KS6" s="186"/>
      <c r="KT6" s="186"/>
      <c r="KU6" s="186"/>
      <c r="KV6" s="186"/>
      <c r="KW6" s="186"/>
      <c r="KX6" s="186"/>
      <c r="KY6" s="186"/>
      <c r="KZ6" s="186"/>
      <c r="LA6" s="186"/>
      <c r="LB6" s="186"/>
      <c r="LC6" s="186"/>
      <c r="LD6" s="186"/>
      <c r="LE6" s="186"/>
      <c r="LF6" s="186"/>
      <c r="LG6" s="186"/>
      <c r="LH6" s="186"/>
      <c r="LI6" s="186"/>
      <c r="LJ6" s="186"/>
      <c r="LK6" s="186"/>
      <c r="LL6" s="186"/>
      <c r="LM6" s="186"/>
      <c r="LN6" s="186"/>
      <c r="LO6" s="186"/>
      <c r="LP6" s="186"/>
      <c r="LQ6" s="186"/>
      <c r="LR6" s="186"/>
      <c r="LS6" s="186"/>
      <c r="LT6" s="186"/>
      <c r="LU6" s="186"/>
      <c r="LV6" s="186"/>
      <c r="LW6" s="186"/>
      <c r="LX6" s="186"/>
      <c r="LY6" s="186"/>
      <c r="LZ6" s="186"/>
      <c r="MA6" s="186"/>
      <c r="MB6" s="186"/>
      <c r="MC6" s="186"/>
      <c r="MD6" s="186"/>
      <c r="ME6" s="186"/>
      <c r="MF6" s="186"/>
      <c r="MG6" s="186"/>
      <c r="MH6" s="186"/>
      <c r="MI6" s="186"/>
      <c r="MJ6" s="186"/>
      <c r="MK6" s="186"/>
      <c r="ML6" s="186"/>
      <c r="MM6" s="186"/>
      <c r="MN6" s="186"/>
      <c r="MO6" s="186"/>
      <c r="MP6" s="186"/>
      <c r="MQ6" s="186"/>
      <c r="MR6" s="186"/>
      <c r="MS6" s="186"/>
      <c r="MT6" s="186"/>
      <c r="MU6" s="186"/>
      <c r="MV6" s="186"/>
      <c r="MW6" s="186"/>
      <c r="MX6" s="186"/>
      <c r="MY6" s="186"/>
      <c r="MZ6" s="186"/>
      <c r="NA6" s="186"/>
      <c r="NB6" s="186"/>
      <c r="NC6" s="186"/>
      <c r="ND6" s="186"/>
      <c r="NE6" s="186"/>
      <c r="NF6" s="186"/>
      <c r="NG6" s="186"/>
      <c r="NH6" s="186"/>
      <c r="NI6" s="186"/>
      <c r="NJ6" s="186"/>
      <c r="NK6" s="186"/>
      <c r="NL6" s="186"/>
      <c r="NM6" s="186"/>
      <c r="NN6" s="186"/>
      <c r="NO6" s="186"/>
      <c r="NP6" s="186"/>
      <c r="NQ6" s="186"/>
      <c r="NR6" s="186"/>
      <c r="NS6" s="186"/>
      <c r="NT6" s="186"/>
      <c r="NU6" s="186"/>
      <c r="NV6" s="186"/>
      <c r="NW6" s="186"/>
      <c r="NX6" s="186"/>
      <c r="NY6" s="186"/>
      <c r="NZ6" s="186"/>
      <c r="OA6" s="186"/>
      <c r="OB6" s="186"/>
      <c r="OC6" s="186"/>
      <c r="OD6" s="186"/>
      <c r="OE6" s="186"/>
      <c r="OF6" s="186"/>
      <c r="OG6" s="186"/>
      <c r="OH6" s="186"/>
      <c r="OI6" s="186"/>
      <c r="OJ6" s="186"/>
      <c r="OK6" s="186"/>
      <c r="OL6" s="186"/>
      <c r="OM6" s="186"/>
      <c r="ON6" s="186"/>
      <c r="OO6" s="186"/>
      <c r="OP6" s="186"/>
      <c r="OQ6" s="186"/>
      <c r="OR6" s="186"/>
      <c r="OS6" s="186"/>
      <c r="OT6" s="186"/>
      <c r="OU6" s="186"/>
      <c r="OV6" s="186"/>
      <c r="OW6" s="186"/>
      <c r="OX6" s="186"/>
      <c r="OY6" s="186"/>
      <c r="OZ6" s="186"/>
      <c r="PA6" s="186"/>
      <c r="PB6" s="186"/>
      <c r="PC6" s="186"/>
      <c r="PD6" s="186"/>
      <c r="PE6" s="186"/>
      <c r="PF6" s="186"/>
      <c r="PG6" s="186"/>
      <c r="PH6" s="186"/>
      <c r="PI6" s="186"/>
      <c r="PJ6" s="186"/>
      <c r="PK6" s="186"/>
      <c r="PL6" s="186"/>
      <c r="PM6" s="186"/>
      <c r="PN6" s="186"/>
      <c r="PO6" s="186"/>
      <c r="PP6" s="186"/>
      <c r="PQ6" s="186"/>
      <c r="PR6" s="186"/>
      <c r="PS6" s="186"/>
      <c r="PT6" s="186"/>
      <c r="PU6" s="186"/>
      <c r="PV6" s="186"/>
      <c r="PW6" s="186"/>
      <c r="PX6" s="186"/>
      <c r="PY6" s="186"/>
      <c r="PZ6" s="186"/>
      <c r="QA6" s="186"/>
      <c r="QB6" s="186"/>
      <c r="QC6" s="186"/>
      <c r="QD6" s="186"/>
      <c r="QE6" s="186"/>
      <c r="QF6" s="186"/>
      <c r="QG6" s="186"/>
      <c r="QH6" s="186"/>
      <c r="QI6" s="186"/>
      <c r="QJ6" s="186"/>
      <c r="QK6" s="186"/>
      <c r="QL6" s="186"/>
      <c r="QM6" s="186"/>
      <c r="QN6" s="186"/>
      <c r="QO6" s="186"/>
      <c r="QP6" s="186"/>
      <c r="QQ6" s="186"/>
      <c r="QR6" s="186"/>
      <c r="QS6" s="186"/>
      <c r="QT6" s="186"/>
      <c r="QU6" s="186"/>
      <c r="QV6" s="186"/>
      <c r="QW6" s="186"/>
      <c r="QX6" s="186"/>
      <c r="QY6" s="186"/>
      <c r="QZ6" s="186"/>
      <c r="RA6" s="186"/>
      <c r="RB6" s="186"/>
      <c r="RC6" s="186"/>
      <c r="RD6" s="186"/>
      <c r="RE6" s="186"/>
      <c r="RF6" s="186"/>
      <c r="RG6" s="186"/>
      <c r="RH6" s="186"/>
      <c r="RI6" s="186"/>
      <c r="RJ6" s="186"/>
      <c r="RK6" s="186"/>
      <c r="RL6" s="186"/>
      <c r="RM6" s="186"/>
      <c r="RN6" s="186"/>
      <c r="RO6" s="186"/>
      <c r="RP6" s="186"/>
      <c r="RQ6" s="186"/>
      <c r="RR6" s="186"/>
      <c r="RS6" s="186"/>
      <c r="RT6" s="186"/>
      <c r="RU6" s="186"/>
      <c r="RV6" s="186"/>
      <c r="RW6" s="186"/>
      <c r="RX6" s="186"/>
      <c r="RY6" s="186"/>
      <c r="RZ6" s="186"/>
      <c r="SA6" s="186"/>
      <c r="SB6" s="186"/>
      <c r="SC6" s="186"/>
      <c r="SD6" s="186"/>
      <c r="SE6" s="186"/>
      <c r="SF6" s="186"/>
      <c r="SG6" s="186"/>
      <c r="SH6" s="186"/>
      <c r="SI6" s="186"/>
      <c r="SJ6" s="186"/>
      <c r="SK6" s="186"/>
      <c r="SL6" s="186"/>
      <c r="SM6" s="186"/>
    </row>
    <row r="7" spans="2:507" ht="15.6" x14ac:dyDescent="0.25">
      <c r="B7" s="999"/>
      <c r="C7" s="996"/>
      <c r="D7" s="181" t="s">
        <v>16</v>
      </c>
      <c r="E7" s="182"/>
      <c r="F7" s="183" t="s">
        <v>631</v>
      </c>
      <c r="G7" s="187">
        <f>SUM(H7:SM7)</f>
        <v>0</v>
      </c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  <c r="EO7" s="188"/>
      <c r="EP7" s="188"/>
      <c r="EQ7" s="188"/>
      <c r="ER7" s="188"/>
      <c r="ES7" s="188"/>
      <c r="ET7" s="188"/>
      <c r="EU7" s="188"/>
      <c r="EV7" s="188"/>
      <c r="EW7" s="188"/>
      <c r="EX7" s="188"/>
      <c r="EY7" s="188"/>
      <c r="EZ7" s="188"/>
      <c r="FA7" s="188"/>
      <c r="FB7" s="188"/>
      <c r="FC7" s="188"/>
      <c r="FD7" s="188"/>
      <c r="FE7" s="188"/>
      <c r="FF7" s="188"/>
      <c r="FG7" s="188"/>
      <c r="FH7" s="188"/>
      <c r="FI7" s="188"/>
      <c r="FJ7" s="188"/>
      <c r="FK7" s="188"/>
      <c r="FL7" s="188"/>
      <c r="FM7" s="188"/>
      <c r="FN7" s="188"/>
      <c r="FO7" s="188"/>
      <c r="FP7" s="188"/>
      <c r="FQ7" s="188"/>
      <c r="FR7" s="188"/>
      <c r="FS7" s="188"/>
      <c r="FT7" s="188"/>
      <c r="FU7" s="188"/>
      <c r="FV7" s="188"/>
      <c r="FW7" s="188"/>
      <c r="FX7" s="188"/>
      <c r="FY7" s="188"/>
      <c r="FZ7" s="188"/>
      <c r="GA7" s="188"/>
      <c r="GB7" s="188"/>
      <c r="GC7" s="188"/>
      <c r="GD7" s="188"/>
      <c r="GE7" s="188"/>
      <c r="GF7" s="188"/>
      <c r="GG7" s="188"/>
      <c r="GH7" s="188"/>
      <c r="GI7" s="188"/>
      <c r="GJ7" s="188"/>
      <c r="GK7" s="188"/>
      <c r="GL7" s="188"/>
      <c r="GM7" s="188"/>
      <c r="GN7" s="188"/>
      <c r="GO7" s="188"/>
      <c r="GP7" s="188"/>
      <c r="GQ7" s="188"/>
      <c r="GR7" s="188"/>
      <c r="GS7" s="188"/>
      <c r="GT7" s="188"/>
      <c r="GU7" s="188"/>
      <c r="GV7" s="188"/>
      <c r="GW7" s="188"/>
      <c r="GX7" s="188"/>
      <c r="GY7" s="188"/>
      <c r="GZ7" s="188"/>
      <c r="HA7" s="188"/>
      <c r="HB7" s="188"/>
      <c r="HC7" s="188"/>
      <c r="HD7" s="188"/>
      <c r="HE7" s="188"/>
      <c r="HF7" s="188"/>
      <c r="HG7" s="188"/>
      <c r="HH7" s="188"/>
      <c r="HI7" s="188"/>
      <c r="HJ7" s="188"/>
      <c r="HK7" s="188"/>
      <c r="HL7" s="188"/>
      <c r="HM7" s="188"/>
      <c r="HN7" s="188"/>
      <c r="HO7" s="188"/>
      <c r="HP7" s="188"/>
      <c r="HQ7" s="188"/>
      <c r="HR7" s="188"/>
      <c r="HS7" s="188"/>
      <c r="HT7" s="188"/>
      <c r="HU7" s="188"/>
      <c r="HV7" s="188"/>
      <c r="HW7" s="188"/>
      <c r="HX7" s="188"/>
      <c r="HY7" s="188"/>
      <c r="HZ7" s="188"/>
      <c r="IA7" s="188"/>
      <c r="IB7" s="188"/>
      <c r="IC7" s="188"/>
      <c r="ID7" s="188"/>
      <c r="IE7" s="188"/>
      <c r="IF7" s="188"/>
      <c r="IG7" s="188"/>
      <c r="IH7" s="188"/>
      <c r="II7" s="188"/>
      <c r="IJ7" s="188"/>
      <c r="IK7" s="188"/>
      <c r="IL7" s="188"/>
      <c r="IM7" s="188"/>
      <c r="IN7" s="188"/>
      <c r="IO7" s="188"/>
      <c r="IP7" s="188"/>
      <c r="IQ7" s="188"/>
      <c r="IR7" s="188"/>
      <c r="IS7" s="188"/>
      <c r="IT7" s="188"/>
      <c r="IU7" s="188"/>
      <c r="IV7" s="188"/>
      <c r="IW7" s="188"/>
      <c r="IX7" s="188"/>
      <c r="IY7" s="188"/>
      <c r="IZ7" s="188"/>
      <c r="JA7" s="188"/>
      <c r="JB7" s="188"/>
      <c r="JC7" s="188"/>
      <c r="JD7" s="188"/>
      <c r="JE7" s="188"/>
      <c r="JF7" s="188"/>
      <c r="JG7" s="188"/>
      <c r="JH7" s="188"/>
      <c r="JI7" s="188"/>
      <c r="JJ7" s="188"/>
      <c r="JK7" s="188"/>
      <c r="JL7" s="188"/>
      <c r="JM7" s="188"/>
      <c r="JN7" s="188"/>
      <c r="JO7" s="188"/>
      <c r="JP7" s="188"/>
      <c r="JQ7" s="188"/>
      <c r="JR7" s="188"/>
      <c r="JS7" s="188"/>
      <c r="JT7" s="188"/>
      <c r="JU7" s="188"/>
      <c r="JV7" s="188"/>
      <c r="JW7" s="188"/>
      <c r="JX7" s="188"/>
      <c r="JY7" s="188"/>
      <c r="JZ7" s="188"/>
      <c r="KA7" s="188"/>
      <c r="KB7" s="188"/>
      <c r="KC7" s="188"/>
      <c r="KD7" s="188"/>
      <c r="KE7" s="188"/>
      <c r="KF7" s="188"/>
      <c r="KG7" s="188"/>
      <c r="KH7" s="188"/>
      <c r="KI7" s="188"/>
      <c r="KJ7" s="188"/>
      <c r="KK7" s="188"/>
      <c r="KL7" s="188"/>
      <c r="KM7" s="188"/>
      <c r="KN7" s="188"/>
      <c r="KO7" s="188"/>
      <c r="KP7" s="188"/>
      <c r="KQ7" s="188"/>
      <c r="KR7" s="188"/>
      <c r="KS7" s="188"/>
      <c r="KT7" s="188"/>
      <c r="KU7" s="188"/>
      <c r="KV7" s="188"/>
      <c r="KW7" s="188"/>
      <c r="KX7" s="188"/>
      <c r="KY7" s="188"/>
      <c r="KZ7" s="188"/>
      <c r="LA7" s="188"/>
      <c r="LB7" s="188"/>
      <c r="LC7" s="188"/>
      <c r="LD7" s="188"/>
      <c r="LE7" s="188"/>
      <c r="LF7" s="188"/>
      <c r="LG7" s="188"/>
      <c r="LH7" s="188"/>
      <c r="LI7" s="188"/>
      <c r="LJ7" s="188"/>
      <c r="LK7" s="188"/>
      <c r="LL7" s="188"/>
      <c r="LM7" s="188"/>
      <c r="LN7" s="188"/>
      <c r="LO7" s="188"/>
      <c r="LP7" s="188"/>
      <c r="LQ7" s="188"/>
      <c r="LR7" s="188"/>
      <c r="LS7" s="188"/>
      <c r="LT7" s="188"/>
      <c r="LU7" s="188"/>
      <c r="LV7" s="188"/>
      <c r="LW7" s="188"/>
      <c r="LX7" s="188"/>
      <c r="LY7" s="188"/>
      <c r="LZ7" s="188"/>
      <c r="MA7" s="188"/>
      <c r="MB7" s="188"/>
      <c r="MC7" s="188"/>
      <c r="MD7" s="188"/>
      <c r="ME7" s="188"/>
      <c r="MF7" s="188"/>
      <c r="MG7" s="188"/>
      <c r="MH7" s="188"/>
      <c r="MI7" s="188"/>
      <c r="MJ7" s="188"/>
      <c r="MK7" s="188"/>
      <c r="ML7" s="188"/>
      <c r="MM7" s="188"/>
      <c r="MN7" s="188"/>
      <c r="MO7" s="188"/>
      <c r="MP7" s="188"/>
      <c r="MQ7" s="188"/>
      <c r="MR7" s="188"/>
      <c r="MS7" s="188"/>
      <c r="MT7" s="188"/>
      <c r="MU7" s="188"/>
      <c r="MV7" s="188"/>
      <c r="MW7" s="188"/>
      <c r="MX7" s="188"/>
      <c r="MY7" s="188"/>
      <c r="MZ7" s="188"/>
      <c r="NA7" s="188"/>
      <c r="NB7" s="188"/>
      <c r="NC7" s="188"/>
      <c r="ND7" s="188"/>
      <c r="NE7" s="188"/>
      <c r="NF7" s="188"/>
      <c r="NG7" s="188"/>
      <c r="NH7" s="188"/>
      <c r="NI7" s="188"/>
      <c r="NJ7" s="188"/>
      <c r="NK7" s="188"/>
      <c r="NL7" s="188"/>
      <c r="NM7" s="188"/>
      <c r="NN7" s="188"/>
      <c r="NO7" s="188"/>
      <c r="NP7" s="188"/>
      <c r="NQ7" s="188"/>
      <c r="NR7" s="188"/>
      <c r="NS7" s="188"/>
      <c r="NT7" s="188"/>
      <c r="NU7" s="188"/>
      <c r="NV7" s="188"/>
      <c r="NW7" s="188"/>
      <c r="NX7" s="188"/>
      <c r="NY7" s="188"/>
      <c r="NZ7" s="188"/>
      <c r="OA7" s="188"/>
      <c r="OB7" s="188"/>
      <c r="OC7" s="188"/>
      <c r="OD7" s="188"/>
      <c r="OE7" s="188"/>
      <c r="OF7" s="188"/>
      <c r="OG7" s="188"/>
      <c r="OH7" s="188"/>
      <c r="OI7" s="188"/>
      <c r="OJ7" s="188"/>
      <c r="OK7" s="188"/>
      <c r="OL7" s="188"/>
      <c r="OM7" s="188"/>
      <c r="ON7" s="188"/>
      <c r="OO7" s="188"/>
      <c r="OP7" s="188"/>
      <c r="OQ7" s="188"/>
      <c r="OR7" s="188"/>
      <c r="OS7" s="188"/>
      <c r="OT7" s="188"/>
      <c r="OU7" s="188"/>
      <c r="OV7" s="188"/>
      <c r="OW7" s="188"/>
      <c r="OX7" s="188"/>
      <c r="OY7" s="188"/>
      <c r="OZ7" s="188"/>
      <c r="PA7" s="188"/>
      <c r="PB7" s="188"/>
      <c r="PC7" s="188"/>
      <c r="PD7" s="188"/>
      <c r="PE7" s="188"/>
      <c r="PF7" s="188"/>
      <c r="PG7" s="188"/>
      <c r="PH7" s="188"/>
      <c r="PI7" s="188"/>
      <c r="PJ7" s="188"/>
      <c r="PK7" s="188"/>
      <c r="PL7" s="188"/>
      <c r="PM7" s="188"/>
      <c r="PN7" s="188"/>
      <c r="PO7" s="188"/>
      <c r="PP7" s="188"/>
      <c r="PQ7" s="188"/>
      <c r="PR7" s="188"/>
      <c r="PS7" s="188"/>
      <c r="PT7" s="188"/>
      <c r="PU7" s="188"/>
      <c r="PV7" s="188"/>
      <c r="PW7" s="188"/>
      <c r="PX7" s="188"/>
      <c r="PY7" s="188"/>
      <c r="PZ7" s="188"/>
      <c r="QA7" s="188"/>
      <c r="QB7" s="188"/>
      <c r="QC7" s="188"/>
      <c r="QD7" s="188"/>
      <c r="QE7" s="188"/>
      <c r="QF7" s="188"/>
      <c r="QG7" s="188"/>
      <c r="QH7" s="188"/>
      <c r="QI7" s="188"/>
      <c r="QJ7" s="188"/>
      <c r="QK7" s="188"/>
      <c r="QL7" s="188"/>
      <c r="QM7" s="188"/>
      <c r="QN7" s="188"/>
      <c r="QO7" s="188"/>
      <c r="QP7" s="188"/>
      <c r="QQ7" s="188"/>
      <c r="QR7" s="188"/>
      <c r="QS7" s="188"/>
      <c r="QT7" s="188"/>
      <c r="QU7" s="188"/>
      <c r="QV7" s="188"/>
      <c r="QW7" s="188"/>
      <c r="QX7" s="188"/>
      <c r="QY7" s="188"/>
      <c r="QZ7" s="188"/>
      <c r="RA7" s="188"/>
      <c r="RB7" s="188"/>
      <c r="RC7" s="188"/>
      <c r="RD7" s="188"/>
      <c r="RE7" s="188"/>
      <c r="RF7" s="188"/>
      <c r="RG7" s="188"/>
      <c r="RH7" s="188"/>
      <c r="RI7" s="188"/>
      <c r="RJ7" s="188"/>
      <c r="RK7" s="188"/>
      <c r="RL7" s="188"/>
      <c r="RM7" s="188"/>
      <c r="RN7" s="188"/>
      <c r="RO7" s="188"/>
      <c r="RP7" s="188"/>
      <c r="RQ7" s="188"/>
      <c r="RR7" s="188"/>
      <c r="RS7" s="188"/>
      <c r="RT7" s="188"/>
      <c r="RU7" s="188"/>
      <c r="RV7" s="188"/>
      <c r="RW7" s="188"/>
      <c r="RX7" s="188"/>
      <c r="RY7" s="188"/>
      <c r="RZ7" s="188"/>
      <c r="SA7" s="188"/>
      <c r="SB7" s="188"/>
      <c r="SC7" s="188"/>
      <c r="SD7" s="188"/>
      <c r="SE7" s="188"/>
      <c r="SF7" s="188"/>
      <c r="SG7" s="188"/>
      <c r="SH7" s="188"/>
      <c r="SI7" s="188"/>
      <c r="SJ7" s="188"/>
      <c r="SK7" s="188"/>
      <c r="SL7" s="188"/>
      <c r="SM7" s="188"/>
    </row>
    <row r="8" spans="2:507" ht="15.6" x14ac:dyDescent="0.25">
      <c r="B8" s="997">
        <f>B6+1</f>
        <v>3</v>
      </c>
      <c r="C8" s="995" t="s">
        <v>632</v>
      </c>
      <c r="D8" s="181" t="s">
        <v>628</v>
      </c>
      <c r="E8" s="182" t="s">
        <v>629</v>
      </c>
      <c r="F8" s="183" t="s">
        <v>633</v>
      </c>
      <c r="G8" s="184">
        <f>SUM(H8:SM8)</f>
        <v>0</v>
      </c>
      <c r="H8" s="185"/>
      <c r="I8" s="185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186"/>
      <c r="CI8" s="186"/>
      <c r="CJ8" s="186"/>
      <c r="CK8" s="186"/>
      <c r="CL8" s="186"/>
      <c r="CM8" s="186"/>
      <c r="CN8" s="186"/>
      <c r="CO8" s="186"/>
      <c r="CP8" s="186"/>
      <c r="CQ8" s="186"/>
      <c r="CR8" s="186"/>
      <c r="CS8" s="186"/>
      <c r="CT8" s="186"/>
      <c r="CU8" s="186"/>
      <c r="CV8" s="186"/>
      <c r="CW8" s="186"/>
      <c r="CX8" s="186"/>
      <c r="CY8" s="186"/>
      <c r="CZ8" s="186"/>
      <c r="DA8" s="186"/>
      <c r="DB8" s="186"/>
      <c r="DC8" s="186"/>
      <c r="DD8" s="186"/>
      <c r="DE8" s="186"/>
      <c r="DF8" s="186"/>
      <c r="DG8" s="186"/>
      <c r="DH8" s="186"/>
      <c r="DI8" s="186"/>
      <c r="DJ8" s="186"/>
      <c r="DK8" s="186"/>
      <c r="DL8" s="186"/>
      <c r="DM8" s="186"/>
      <c r="DN8" s="186"/>
      <c r="DO8" s="186"/>
      <c r="DP8" s="186"/>
      <c r="DQ8" s="186"/>
      <c r="DR8" s="186"/>
      <c r="DS8" s="186"/>
      <c r="DT8" s="186"/>
      <c r="DU8" s="186"/>
      <c r="DV8" s="186"/>
      <c r="DW8" s="186"/>
      <c r="DX8" s="186"/>
      <c r="DY8" s="186"/>
      <c r="DZ8" s="186"/>
      <c r="EA8" s="186"/>
      <c r="EB8" s="186"/>
      <c r="EC8" s="186"/>
      <c r="ED8" s="186"/>
      <c r="EE8" s="186"/>
      <c r="EF8" s="186"/>
      <c r="EG8" s="186"/>
      <c r="EH8" s="186"/>
      <c r="EI8" s="186"/>
      <c r="EJ8" s="186"/>
      <c r="EK8" s="186"/>
      <c r="EL8" s="186"/>
      <c r="EM8" s="186"/>
      <c r="EN8" s="186"/>
      <c r="EO8" s="186"/>
      <c r="EP8" s="186"/>
      <c r="EQ8" s="186"/>
      <c r="ER8" s="186"/>
      <c r="ES8" s="186"/>
      <c r="ET8" s="186"/>
      <c r="EU8" s="186"/>
      <c r="EV8" s="186"/>
      <c r="EW8" s="186"/>
      <c r="EX8" s="186"/>
      <c r="EY8" s="186"/>
      <c r="EZ8" s="186"/>
      <c r="FA8" s="186"/>
      <c r="FB8" s="186"/>
      <c r="FC8" s="186"/>
      <c r="FD8" s="186"/>
      <c r="FE8" s="186"/>
      <c r="FF8" s="186"/>
      <c r="FG8" s="186"/>
      <c r="FH8" s="186"/>
      <c r="FI8" s="186"/>
      <c r="FJ8" s="186"/>
      <c r="FK8" s="186"/>
      <c r="FL8" s="186"/>
      <c r="FM8" s="186"/>
      <c r="FN8" s="186"/>
      <c r="FO8" s="186"/>
      <c r="FP8" s="186"/>
      <c r="FQ8" s="186"/>
      <c r="FR8" s="186"/>
      <c r="FS8" s="186"/>
      <c r="FT8" s="186"/>
      <c r="FU8" s="186"/>
      <c r="FV8" s="186"/>
      <c r="FW8" s="186"/>
      <c r="FX8" s="186"/>
      <c r="FY8" s="186"/>
      <c r="FZ8" s="186"/>
      <c r="GA8" s="186"/>
      <c r="GB8" s="186"/>
      <c r="GC8" s="186"/>
      <c r="GD8" s="186"/>
      <c r="GE8" s="186"/>
      <c r="GF8" s="186"/>
      <c r="GG8" s="186"/>
      <c r="GH8" s="186"/>
      <c r="GI8" s="186"/>
      <c r="GJ8" s="186"/>
      <c r="GK8" s="186"/>
      <c r="GL8" s="186"/>
      <c r="GM8" s="186"/>
      <c r="GN8" s="186"/>
      <c r="GO8" s="186"/>
      <c r="GP8" s="186"/>
      <c r="GQ8" s="186"/>
      <c r="GR8" s="186"/>
      <c r="GS8" s="186"/>
      <c r="GT8" s="186"/>
      <c r="GU8" s="186"/>
      <c r="GV8" s="186"/>
      <c r="GW8" s="186"/>
      <c r="GX8" s="186"/>
      <c r="GY8" s="186"/>
      <c r="GZ8" s="186"/>
      <c r="HA8" s="186"/>
      <c r="HB8" s="186"/>
      <c r="HC8" s="186"/>
      <c r="HD8" s="186"/>
      <c r="HE8" s="186"/>
      <c r="HF8" s="186"/>
      <c r="HG8" s="186"/>
      <c r="HH8" s="186"/>
      <c r="HI8" s="186"/>
      <c r="HJ8" s="186"/>
      <c r="HK8" s="186"/>
      <c r="HL8" s="186"/>
      <c r="HM8" s="186"/>
      <c r="HN8" s="186"/>
      <c r="HO8" s="186"/>
      <c r="HP8" s="186"/>
      <c r="HQ8" s="186"/>
      <c r="HR8" s="186"/>
      <c r="HS8" s="186"/>
      <c r="HT8" s="186"/>
      <c r="HU8" s="186"/>
      <c r="HV8" s="186"/>
      <c r="HW8" s="186"/>
      <c r="HX8" s="186"/>
      <c r="HY8" s="186"/>
      <c r="HZ8" s="186"/>
      <c r="IA8" s="186"/>
      <c r="IB8" s="186"/>
      <c r="IC8" s="186"/>
      <c r="ID8" s="186"/>
      <c r="IE8" s="186"/>
      <c r="IF8" s="186"/>
      <c r="IG8" s="186"/>
      <c r="IH8" s="186"/>
      <c r="II8" s="186"/>
      <c r="IJ8" s="186"/>
      <c r="IK8" s="186"/>
      <c r="IL8" s="186"/>
      <c r="IM8" s="186"/>
      <c r="IN8" s="186"/>
      <c r="IO8" s="186"/>
      <c r="IP8" s="186"/>
      <c r="IQ8" s="186"/>
      <c r="IR8" s="186"/>
      <c r="IS8" s="186"/>
      <c r="IT8" s="186"/>
      <c r="IU8" s="186"/>
      <c r="IV8" s="186"/>
      <c r="IW8" s="186"/>
      <c r="IX8" s="186"/>
      <c r="IY8" s="186"/>
      <c r="IZ8" s="186"/>
      <c r="JA8" s="186"/>
      <c r="JB8" s="186"/>
      <c r="JC8" s="186"/>
      <c r="JD8" s="186"/>
      <c r="JE8" s="186"/>
      <c r="JF8" s="186"/>
      <c r="JG8" s="186"/>
      <c r="JH8" s="186"/>
      <c r="JI8" s="186"/>
      <c r="JJ8" s="186"/>
      <c r="JK8" s="186"/>
      <c r="JL8" s="186"/>
      <c r="JM8" s="186"/>
      <c r="JN8" s="186"/>
      <c r="JO8" s="186"/>
      <c r="JP8" s="186"/>
      <c r="JQ8" s="186"/>
      <c r="JR8" s="186"/>
      <c r="JS8" s="186"/>
      <c r="JT8" s="186"/>
      <c r="JU8" s="186"/>
      <c r="JV8" s="186"/>
      <c r="JW8" s="186"/>
      <c r="JX8" s="186"/>
      <c r="JY8" s="186"/>
      <c r="JZ8" s="186"/>
      <c r="KA8" s="186"/>
      <c r="KB8" s="186"/>
      <c r="KC8" s="186"/>
      <c r="KD8" s="186"/>
      <c r="KE8" s="186"/>
      <c r="KF8" s="186"/>
      <c r="KG8" s="186"/>
      <c r="KH8" s="186"/>
      <c r="KI8" s="186"/>
      <c r="KJ8" s="186"/>
      <c r="KK8" s="186"/>
      <c r="KL8" s="186"/>
      <c r="KM8" s="186"/>
      <c r="KN8" s="186"/>
      <c r="KO8" s="186"/>
      <c r="KP8" s="186"/>
      <c r="KQ8" s="186"/>
      <c r="KR8" s="186"/>
      <c r="KS8" s="186"/>
      <c r="KT8" s="186"/>
      <c r="KU8" s="186"/>
      <c r="KV8" s="186"/>
      <c r="KW8" s="186"/>
      <c r="KX8" s="186"/>
      <c r="KY8" s="186"/>
      <c r="KZ8" s="186"/>
      <c r="LA8" s="186"/>
      <c r="LB8" s="186"/>
      <c r="LC8" s="186"/>
      <c r="LD8" s="186"/>
      <c r="LE8" s="186"/>
      <c r="LF8" s="186"/>
      <c r="LG8" s="186"/>
      <c r="LH8" s="186"/>
      <c r="LI8" s="186"/>
      <c r="LJ8" s="186"/>
      <c r="LK8" s="186"/>
      <c r="LL8" s="186"/>
      <c r="LM8" s="186"/>
      <c r="LN8" s="186"/>
      <c r="LO8" s="186"/>
      <c r="LP8" s="186"/>
      <c r="LQ8" s="186"/>
      <c r="LR8" s="186"/>
      <c r="LS8" s="186"/>
      <c r="LT8" s="186"/>
      <c r="LU8" s="186"/>
      <c r="LV8" s="186"/>
      <c r="LW8" s="186"/>
      <c r="LX8" s="186"/>
      <c r="LY8" s="186"/>
      <c r="LZ8" s="186"/>
      <c r="MA8" s="186"/>
      <c r="MB8" s="186"/>
      <c r="MC8" s="186"/>
      <c r="MD8" s="186"/>
      <c r="ME8" s="186"/>
      <c r="MF8" s="186"/>
      <c r="MG8" s="186"/>
      <c r="MH8" s="186"/>
      <c r="MI8" s="186"/>
      <c r="MJ8" s="186"/>
      <c r="MK8" s="186"/>
      <c r="ML8" s="186"/>
      <c r="MM8" s="186"/>
      <c r="MN8" s="186"/>
      <c r="MO8" s="186"/>
      <c r="MP8" s="186"/>
      <c r="MQ8" s="186"/>
      <c r="MR8" s="186"/>
      <c r="MS8" s="186"/>
      <c r="MT8" s="186"/>
      <c r="MU8" s="186"/>
      <c r="MV8" s="186"/>
      <c r="MW8" s="186"/>
      <c r="MX8" s="186"/>
      <c r="MY8" s="186"/>
      <c r="MZ8" s="186"/>
      <c r="NA8" s="186"/>
      <c r="NB8" s="186"/>
      <c r="NC8" s="186"/>
      <c r="ND8" s="186"/>
      <c r="NE8" s="186"/>
      <c r="NF8" s="186"/>
      <c r="NG8" s="186"/>
      <c r="NH8" s="186"/>
      <c r="NI8" s="186"/>
      <c r="NJ8" s="186"/>
      <c r="NK8" s="186"/>
      <c r="NL8" s="186"/>
      <c r="NM8" s="186"/>
      <c r="NN8" s="186"/>
      <c r="NO8" s="186"/>
      <c r="NP8" s="186"/>
      <c r="NQ8" s="186"/>
      <c r="NR8" s="186"/>
      <c r="NS8" s="186"/>
      <c r="NT8" s="186"/>
      <c r="NU8" s="186"/>
      <c r="NV8" s="186"/>
      <c r="NW8" s="186"/>
      <c r="NX8" s="186"/>
      <c r="NY8" s="186"/>
      <c r="NZ8" s="186"/>
      <c r="OA8" s="186"/>
      <c r="OB8" s="186"/>
      <c r="OC8" s="186"/>
      <c r="OD8" s="186"/>
      <c r="OE8" s="186"/>
      <c r="OF8" s="186"/>
      <c r="OG8" s="186"/>
      <c r="OH8" s="186"/>
      <c r="OI8" s="186"/>
      <c r="OJ8" s="186"/>
      <c r="OK8" s="186"/>
      <c r="OL8" s="186"/>
      <c r="OM8" s="186"/>
      <c r="ON8" s="186"/>
      <c r="OO8" s="186"/>
      <c r="OP8" s="186"/>
      <c r="OQ8" s="186"/>
      <c r="OR8" s="186"/>
      <c r="OS8" s="186"/>
      <c r="OT8" s="186"/>
      <c r="OU8" s="186"/>
      <c r="OV8" s="186"/>
      <c r="OW8" s="186"/>
      <c r="OX8" s="186"/>
      <c r="OY8" s="186"/>
      <c r="OZ8" s="186"/>
      <c r="PA8" s="186"/>
      <c r="PB8" s="186"/>
      <c r="PC8" s="186"/>
      <c r="PD8" s="186"/>
      <c r="PE8" s="186"/>
      <c r="PF8" s="186"/>
      <c r="PG8" s="186"/>
      <c r="PH8" s="186"/>
      <c r="PI8" s="186"/>
      <c r="PJ8" s="186"/>
      <c r="PK8" s="186"/>
      <c r="PL8" s="186"/>
      <c r="PM8" s="186"/>
      <c r="PN8" s="186"/>
      <c r="PO8" s="186"/>
      <c r="PP8" s="186"/>
      <c r="PQ8" s="186"/>
      <c r="PR8" s="186"/>
      <c r="PS8" s="186"/>
      <c r="PT8" s="186"/>
      <c r="PU8" s="186"/>
      <c r="PV8" s="186"/>
      <c r="PW8" s="186"/>
      <c r="PX8" s="186"/>
      <c r="PY8" s="186"/>
      <c r="PZ8" s="186"/>
      <c r="QA8" s="186"/>
      <c r="QB8" s="186"/>
      <c r="QC8" s="186"/>
      <c r="QD8" s="186"/>
      <c r="QE8" s="186"/>
      <c r="QF8" s="186"/>
      <c r="QG8" s="186"/>
      <c r="QH8" s="186"/>
      <c r="QI8" s="186"/>
      <c r="QJ8" s="186"/>
      <c r="QK8" s="186"/>
      <c r="QL8" s="186"/>
      <c r="QM8" s="186"/>
      <c r="QN8" s="186"/>
      <c r="QO8" s="186"/>
      <c r="QP8" s="186"/>
      <c r="QQ8" s="186"/>
      <c r="QR8" s="186"/>
      <c r="QS8" s="186"/>
      <c r="QT8" s="186"/>
      <c r="QU8" s="186"/>
      <c r="QV8" s="186"/>
      <c r="QW8" s="186"/>
      <c r="QX8" s="186"/>
      <c r="QY8" s="186"/>
      <c r="QZ8" s="186"/>
      <c r="RA8" s="186"/>
      <c r="RB8" s="186"/>
      <c r="RC8" s="186"/>
      <c r="RD8" s="186"/>
      <c r="RE8" s="186"/>
      <c r="RF8" s="186"/>
      <c r="RG8" s="186"/>
      <c r="RH8" s="186"/>
      <c r="RI8" s="186"/>
      <c r="RJ8" s="186"/>
      <c r="RK8" s="186"/>
      <c r="RL8" s="186"/>
      <c r="RM8" s="186"/>
      <c r="RN8" s="186"/>
      <c r="RO8" s="186"/>
      <c r="RP8" s="186"/>
      <c r="RQ8" s="186"/>
      <c r="RR8" s="186"/>
      <c r="RS8" s="186"/>
      <c r="RT8" s="186"/>
      <c r="RU8" s="186"/>
      <c r="RV8" s="186"/>
      <c r="RW8" s="186"/>
      <c r="RX8" s="186"/>
      <c r="RY8" s="186"/>
      <c r="RZ8" s="186"/>
      <c r="SA8" s="186"/>
      <c r="SB8" s="186"/>
      <c r="SC8" s="186"/>
      <c r="SD8" s="186"/>
      <c r="SE8" s="186"/>
      <c r="SF8" s="186"/>
      <c r="SG8" s="186"/>
      <c r="SH8" s="186"/>
      <c r="SI8" s="186"/>
      <c r="SJ8" s="186"/>
      <c r="SK8" s="186"/>
      <c r="SL8" s="186"/>
      <c r="SM8" s="186"/>
    </row>
    <row r="9" spans="2:507" ht="15.6" x14ac:dyDescent="0.25">
      <c r="B9" s="999"/>
      <c r="C9" s="996"/>
      <c r="D9" s="181" t="s">
        <v>16</v>
      </c>
      <c r="E9" s="182"/>
      <c r="F9" s="183" t="s">
        <v>634</v>
      </c>
      <c r="G9" s="187">
        <f>SUM(H9:SM9)</f>
        <v>0</v>
      </c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  <c r="DD9" s="188"/>
      <c r="DE9" s="188"/>
      <c r="DF9" s="188"/>
      <c r="DG9" s="188"/>
      <c r="DH9" s="188"/>
      <c r="DI9" s="188"/>
      <c r="DJ9" s="188"/>
      <c r="DK9" s="188"/>
      <c r="DL9" s="188"/>
      <c r="DM9" s="188"/>
      <c r="DN9" s="188"/>
      <c r="DO9" s="188"/>
      <c r="DP9" s="188"/>
      <c r="DQ9" s="188"/>
      <c r="DR9" s="188"/>
      <c r="DS9" s="188"/>
      <c r="DT9" s="188"/>
      <c r="DU9" s="188"/>
      <c r="DV9" s="188"/>
      <c r="DW9" s="188"/>
      <c r="DX9" s="188"/>
      <c r="DY9" s="188"/>
      <c r="DZ9" s="188"/>
      <c r="EA9" s="188"/>
      <c r="EB9" s="188"/>
      <c r="EC9" s="188"/>
      <c r="ED9" s="188"/>
      <c r="EE9" s="188"/>
      <c r="EF9" s="188"/>
      <c r="EG9" s="188"/>
      <c r="EH9" s="188"/>
      <c r="EI9" s="188"/>
      <c r="EJ9" s="188"/>
      <c r="EK9" s="188"/>
      <c r="EL9" s="188"/>
      <c r="EM9" s="188"/>
      <c r="EN9" s="188"/>
      <c r="EO9" s="188"/>
      <c r="EP9" s="188"/>
      <c r="EQ9" s="188"/>
      <c r="ER9" s="188"/>
      <c r="ES9" s="188"/>
      <c r="ET9" s="188"/>
      <c r="EU9" s="188"/>
      <c r="EV9" s="188"/>
      <c r="EW9" s="188"/>
      <c r="EX9" s="188"/>
      <c r="EY9" s="188"/>
      <c r="EZ9" s="188"/>
      <c r="FA9" s="188"/>
      <c r="FB9" s="188"/>
      <c r="FC9" s="188"/>
      <c r="FD9" s="188"/>
      <c r="FE9" s="188"/>
      <c r="FF9" s="188"/>
      <c r="FG9" s="188"/>
      <c r="FH9" s="188"/>
      <c r="FI9" s="188"/>
      <c r="FJ9" s="188"/>
      <c r="FK9" s="188"/>
      <c r="FL9" s="188"/>
      <c r="FM9" s="188"/>
      <c r="FN9" s="188"/>
      <c r="FO9" s="188"/>
      <c r="FP9" s="188"/>
      <c r="FQ9" s="188"/>
      <c r="FR9" s="188"/>
      <c r="FS9" s="188"/>
      <c r="FT9" s="188"/>
      <c r="FU9" s="188"/>
      <c r="FV9" s="188"/>
      <c r="FW9" s="188"/>
      <c r="FX9" s="188"/>
      <c r="FY9" s="188"/>
      <c r="FZ9" s="188"/>
      <c r="GA9" s="188"/>
      <c r="GB9" s="188"/>
      <c r="GC9" s="188"/>
      <c r="GD9" s="188"/>
      <c r="GE9" s="188"/>
      <c r="GF9" s="188"/>
      <c r="GG9" s="188"/>
      <c r="GH9" s="188"/>
      <c r="GI9" s="188"/>
      <c r="GJ9" s="188"/>
      <c r="GK9" s="188"/>
      <c r="GL9" s="188"/>
      <c r="GM9" s="188"/>
      <c r="GN9" s="188"/>
      <c r="GO9" s="188"/>
      <c r="GP9" s="188"/>
      <c r="GQ9" s="188"/>
      <c r="GR9" s="188"/>
      <c r="GS9" s="188"/>
      <c r="GT9" s="188"/>
      <c r="GU9" s="188"/>
      <c r="GV9" s="188"/>
      <c r="GW9" s="188"/>
      <c r="GX9" s="188"/>
      <c r="GY9" s="188"/>
      <c r="GZ9" s="188"/>
      <c r="HA9" s="188"/>
      <c r="HB9" s="188"/>
      <c r="HC9" s="188"/>
      <c r="HD9" s="188"/>
      <c r="HE9" s="188"/>
      <c r="HF9" s="188"/>
      <c r="HG9" s="188"/>
      <c r="HH9" s="188"/>
      <c r="HI9" s="188"/>
      <c r="HJ9" s="188"/>
      <c r="HK9" s="188"/>
      <c r="HL9" s="188"/>
      <c r="HM9" s="188"/>
      <c r="HN9" s="188"/>
      <c r="HO9" s="188"/>
      <c r="HP9" s="188"/>
      <c r="HQ9" s="188"/>
      <c r="HR9" s="188"/>
      <c r="HS9" s="188"/>
      <c r="HT9" s="188"/>
      <c r="HU9" s="188"/>
      <c r="HV9" s="188"/>
      <c r="HW9" s="188"/>
      <c r="HX9" s="188"/>
      <c r="HY9" s="188"/>
      <c r="HZ9" s="188"/>
      <c r="IA9" s="188"/>
      <c r="IB9" s="188"/>
      <c r="IC9" s="188"/>
      <c r="ID9" s="188"/>
      <c r="IE9" s="188"/>
      <c r="IF9" s="188"/>
      <c r="IG9" s="188"/>
      <c r="IH9" s="188"/>
      <c r="II9" s="188"/>
      <c r="IJ9" s="188"/>
      <c r="IK9" s="188"/>
      <c r="IL9" s="188"/>
      <c r="IM9" s="188"/>
      <c r="IN9" s="188"/>
      <c r="IO9" s="188"/>
      <c r="IP9" s="188"/>
      <c r="IQ9" s="188"/>
      <c r="IR9" s="188"/>
      <c r="IS9" s="188"/>
      <c r="IT9" s="188"/>
      <c r="IU9" s="188"/>
      <c r="IV9" s="188"/>
      <c r="IW9" s="188"/>
      <c r="IX9" s="188"/>
      <c r="IY9" s="188"/>
      <c r="IZ9" s="188"/>
      <c r="JA9" s="188"/>
      <c r="JB9" s="188"/>
      <c r="JC9" s="188"/>
      <c r="JD9" s="188"/>
      <c r="JE9" s="188"/>
      <c r="JF9" s="188"/>
      <c r="JG9" s="188"/>
      <c r="JH9" s="188"/>
      <c r="JI9" s="188"/>
      <c r="JJ9" s="188"/>
      <c r="JK9" s="188"/>
      <c r="JL9" s="188"/>
      <c r="JM9" s="188"/>
      <c r="JN9" s="188"/>
      <c r="JO9" s="188"/>
      <c r="JP9" s="188"/>
      <c r="JQ9" s="188"/>
      <c r="JR9" s="188"/>
      <c r="JS9" s="188"/>
      <c r="JT9" s="188"/>
      <c r="JU9" s="188"/>
      <c r="JV9" s="188"/>
      <c r="JW9" s="188"/>
      <c r="JX9" s="188"/>
      <c r="JY9" s="188"/>
      <c r="JZ9" s="188"/>
      <c r="KA9" s="188"/>
      <c r="KB9" s="188"/>
      <c r="KC9" s="188"/>
      <c r="KD9" s="188"/>
      <c r="KE9" s="188"/>
      <c r="KF9" s="188"/>
      <c r="KG9" s="188"/>
      <c r="KH9" s="188"/>
      <c r="KI9" s="188"/>
      <c r="KJ9" s="188"/>
      <c r="KK9" s="188"/>
      <c r="KL9" s="188"/>
      <c r="KM9" s="188"/>
      <c r="KN9" s="188"/>
      <c r="KO9" s="188"/>
      <c r="KP9" s="188"/>
      <c r="KQ9" s="188"/>
      <c r="KR9" s="188"/>
      <c r="KS9" s="188"/>
      <c r="KT9" s="188"/>
      <c r="KU9" s="188"/>
      <c r="KV9" s="188"/>
      <c r="KW9" s="188"/>
      <c r="KX9" s="188"/>
      <c r="KY9" s="188"/>
      <c r="KZ9" s="188"/>
      <c r="LA9" s="188"/>
      <c r="LB9" s="188"/>
      <c r="LC9" s="188"/>
      <c r="LD9" s="188"/>
      <c r="LE9" s="188"/>
      <c r="LF9" s="188"/>
      <c r="LG9" s="188"/>
      <c r="LH9" s="188"/>
      <c r="LI9" s="188"/>
      <c r="LJ9" s="188"/>
      <c r="LK9" s="188"/>
      <c r="LL9" s="188"/>
      <c r="LM9" s="188"/>
      <c r="LN9" s="188"/>
      <c r="LO9" s="188"/>
      <c r="LP9" s="188"/>
      <c r="LQ9" s="188"/>
      <c r="LR9" s="188"/>
      <c r="LS9" s="188"/>
      <c r="LT9" s="188"/>
      <c r="LU9" s="188"/>
      <c r="LV9" s="188"/>
      <c r="LW9" s="188"/>
      <c r="LX9" s="188"/>
      <c r="LY9" s="188"/>
      <c r="LZ9" s="188"/>
      <c r="MA9" s="188"/>
      <c r="MB9" s="188"/>
      <c r="MC9" s="188"/>
      <c r="MD9" s="188"/>
      <c r="ME9" s="188"/>
      <c r="MF9" s="188"/>
      <c r="MG9" s="188"/>
      <c r="MH9" s="188"/>
      <c r="MI9" s="188"/>
      <c r="MJ9" s="188"/>
      <c r="MK9" s="188"/>
      <c r="ML9" s="188"/>
      <c r="MM9" s="188"/>
      <c r="MN9" s="188"/>
      <c r="MO9" s="188"/>
      <c r="MP9" s="188"/>
      <c r="MQ9" s="188"/>
      <c r="MR9" s="188"/>
      <c r="MS9" s="188"/>
      <c r="MT9" s="188"/>
      <c r="MU9" s="188"/>
      <c r="MV9" s="188"/>
      <c r="MW9" s="188"/>
      <c r="MX9" s="188"/>
      <c r="MY9" s="188"/>
      <c r="MZ9" s="188"/>
      <c r="NA9" s="188"/>
      <c r="NB9" s="188"/>
      <c r="NC9" s="188"/>
      <c r="ND9" s="188"/>
      <c r="NE9" s="188"/>
      <c r="NF9" s="188"/>
      <c r="NG9" s="188"/>
      <c r="NH9" s="188"/>
      <c r="NI9" s="188"/>
      <c r="NJ9" s="188"/>
      <c r="NK9" s="188"/>
      <c r="NL9" s="188"/>
      <c r="NM9" s="188"/>
      <c r="NN9" s="188"/>
      <c r="NO9" s="188"/>
      <c r="NP9" s="188"/>
      <c r="NQ9" s="188"/>
      <c r="NR9" s="188"/>
      <c r="NS9" s="188"/>
      <c r="NT9" s="188"/>
      <c r="NU9" s="188"/>
      <c r="NV9" s="188"/>
      <c r="NW9" s="188"/>
      <c r="NX9" s="188"/>
      <c r="NY9" s="188"/>
      <c r="NZ9" s="188"/>
      <c r="OA9" s="188"/>
      <c r="OB9" s="188"/>
      <c r="OC9" s="188"/>
      <c r="OD9" s="188"/>
      <c r="OE9" s="188"/>
      <c r="OF9" s="188"/>
      <c r="OG9" s="188"/>
      <c r="OH9" s="188"/>
      <c r="OI9" s="188"/>
      <c r="OJ9" s="188"/>
      <c r="OK9" s="188"/>
      <c r="OL9" s="188"/>
      <c r="OM9" s="188"/>
      <c r="ON9" s="188"/>
      <c r="OO9" s="188"/>
      <c r="OP9" s="188"/>
      <c r="OQ9" s="188"/>
      <c r="OR9" s="188"/>
      <c r="OS9" s="188"/>
      <c r="OT9" s="188"/>
      <c r="OU9" s="188"/>
      <c r="OV9" s="188"/>
      <c r="OW9" s="188"/>
      <c r="OX9" s="188"/>
      <c r="OY9" s="188"/>
      <c r="OZ9" s="188"/>
      <c r="PA9" s="188"/>
      <c r="PB9" s="188"/>
      <c r="PC9" s="188"/>
      <c r="PD9" s="188"/>
      <c r="PE9" s="188"/>
      <c r="PF9" s="188"/>
      <c r="PG9" s="188"/>
      <c r="PH9" s="188"/>
      <c r="PI9" s="188"/>
      <c r="PJ9" s="188"/>
      <c r="PK9" s="188"/>
      <c r="PL9" s="188"/>
      <c r="PM9" s="188"/>
      <c r="PN9" s="188"/>
      <c r="PO9" s="188"/>
      <c r="PP9" s="188"/>
      <c r="PQ9" s="188"/>
      <c r="PR9" s="188"/>
      <c r="PS9" s="188"/>
      <c r="PT9" s="188"/>
      <c r="PU9" s="188"/>
      <c r="PV9" s="188"/>
      <c r="PW9" s="188"/>
      <c r="PX9" s="188"/>
      <c r="PY9" s="188"/>
      <c r="PZ9" s="188"/>
      <c r="QA9" s="188"/>
      <c r="QB9" s="188"/>
      <c r="QC9" s="188"/>
      <c r="QD9" s="188"/>
      <c r="QE9" s="188"/>
      <c r="QF9" s="188"/>
      <c r="QG9" s="188"/>
      <c r="QH9" s="188"/>
      <c r="QI9" s="188"/>
      <c r="QJ9" s="188"/>
      <c r="QK9" s="188"/>
      <c r="QL9" s="188"/>
      <c r="QM9" s="188"/>
      <c r="QN9" s="188"/>
      <c r="QO9" s="188"/>
      <c r="QP9" s="188"/>
      <c r="QQ9" s="188"/>
      <c r="QR9" s="188"/>
      <c r="QS9" s="188"/>
      <c r="QT9" s="188"/>
      <c r="QU9" s="188"/>
      <c r="QV9" s="188"/>
      <c r="QW9" s="188"/>
      <c r="QX9" s="188"/>
      <c r="QY9" s="188"/>
      <c r="QZ9" s="188"/>
      <c r="RA9" s="188"/>
      <c r="RB9" s="188"/>
      <c r="RC9" s="188"/>
      <c r="RD9" s="188"/>
      <c r="RE9" s="188"/>
      <c r="RF9" s="188"/>
      <c r="RG9" s="188"/>
      <c r="RH9" s="188"/>
      <c r="RI9" s="188"/>
      <c r="RJ9" s="188"/>
      <c r="RK9" s="188"/>
      <c r="RL9" s="188"/>
      <c r="RM9" s="188"/>
      <c r="RN9" s="188"/>
      <c r="RO9" s="188"/>
      <c r="RP9" s="188"/>
      <c r="RQ9" s="188"/>
      <c r="RR9" s="188"/>
      <c r="RS9" s="188"/>
      <c r="RT9" s="188"/>
      <c r="RU9" s="188"/>
      <c r="RV9" s="188"/>
      <c r="RW9" s="188"/>
      <c r="RX9" s="188"/>
      <c r="RY9" s="188"/>
      <c r="RZ9" s="188"/>
      <c r="SA9" s="188"/>
      <c r="SB9" s="188"/>
      <c r="SC9" s="188"/>
      <c r="SD9" s="188"/>
      <c r="SE9" s="188"/>
      <c r="SF9" s="188"/>
      <c r="SG9" s="188"/>
      <c r="SH9" s="188"/>
      <c r="SI9" s="188"/>
      <c r="SJ9" s="188"/>
      <c r="SK9" s="188"/>
      <c r="SL9" s="188"/>
      <c r="SM9" s="188"/>
    </row>
    <row r="10" spans="2:507" ht="15.6" x14ac:dyDescent="0.25">
      <c r="B10" s="171">
        <f>B8+1</f>
        <v>4</v>
      </c>
      <c r="C10" s="176" t="s">
        <v>635</v>
      </c>
      <c r="D10" s="176"/>
      <c r="E10" s="182" t="s">
        <v>636</v>
      </c>
      <c r="F10" s="183" t="s">
        <v>637</v>
      </c>
      <c r="G10" s="184">
        <f>SUM(H10:SM10)</f>
        <v>0</v>
      </c>
      <c r="H10" s="189">
        <f>(H6*H7+H8*H9)/1000</f>
        <v>0</v>
      </c>
      <c r="I10" s="189">
        <f t="shared" ref="I10:BT10" si="0">(I6*I7+I8*I9)/1000</f>
        <v>0</v>
      </c>
      <c r="J10" s="189">
        <f t="shared" si="0"/>
        <v>0</v>
      </c>
      <c r="K10" s="189">
        <f t="shared" si="0"/>
        <v>0</v>
      </c>
      <c r="L10" s="189">
        <f t="shared" si="0"/>
        <v>0</v>
      </c>
      <c r="M10" s="189">
        <f t="shared" si="0"/>
        <v>0</v>
      </c>
      <c r="N10" s="189">
        <f t="shared" si="0"/>
        <v>0</v>
      </c>
      <c r="O10" s="189">
        <f t="shared" si="0"/>
        <v>0</v>
      </c>
      <c r="P10" s="189">
        <f t="shared" si="0"/>
        <v>0</v>
      </c>
      <c r="Q10" s="189">
        <f t="shared" si="0"/>
        <v>0</v>
      </c>
      <c r="R10" s="189">
        <f t="shared" si="0"/>
        <v>0</v>
      </c>
      <c r="S10" s="189">
        <f t="shared" si="0"/>
        <v>0</v>
      </c>
      <c r="T10" s="189">
        <f t="shared" si="0"/>
        <v>0</v>
      </c>
      <c r="U10" s="189">
        <f t="shared" si="0"/>
        <v>0</v>
      </c>
      <c r="V10" s="189">
        <f t="shared" si="0"/>
        <v>0</v>
      </c>
      <c r="W10" s="189">
        <f t="shared" si="0"/>
        <v>0</v>
      </c>
      <c r="X10" s="189">
        <f t="shared" si="0"/>
        <v>0</v>
      </c>
      <c r="Y10" s="189">
        <f t="shared" si="0"/>
        <v>0</v>
      </c>
      <c r="Z10" s="189">
        <f t="shared" si="0"/>
        <v>0</v>
      </c>
      <c r="AA10" s="189">
        <f t="shared" si="0"/>
        <v>0</v>
      </c>
      <c r="AB10" s="189">
        <f t="shared" si="0"/>
        <v>0</v>
      </c>
      <c r="AC10" s="189">
        <f t="shared" si="0"/>
        <v>0</v>
      </c>
      <c r="AD10" s="189">
        <f t="shared" si="0"/>
        <v>0</v>
      </c>
      <c r="AE10" s="189">
        <f t="shared" si="0"/>
        <v>0</v>
      </c>
      <c r="AF10" s="189">
        <f t="shared" si="0"/>
        <v>0</v>
      </c>
      <c r="AG10" s="189">
        <f t="shared" si="0"/>
        <v>0</v>
      </c>
      <c r="AH10" s="189">
        <f t="shared" si="0"/>
        <v>0</v>
      </c>
      <c r="AI10" s="189">
        <f t="shared" si="0"/>
        <v>0</v>
      </c>
      <c r="AJ10" s="189">
        <f t="shared" si="0"/>
        <v>0</v>
      </c>
      <c r="AK10" s="189">
        <f t="shared" si="0"/>
        <v>0</v>
      </c>
      <c r="AL10" s="189">
        <f t="shared" si="0"/>
        <v>0</v>
      </c>
      <c r="AM10" s="189">
        <f t="shared" si="0"/>
        <v>0</v>
      </c>
      <c r="AN10" s="189">
        <f t="shared" si="0"/>
        <v>0</v>
      </c>
      <c r="AO10" s="189">
        <f t="shared" si="0"/>
        <v>0</v>
      </c>
      <c r="AP10" s="189">
        <f t="shared" si="0"/>
        <v>0</v>
      </c>
      <c r="AQ10" s="189">
        <f t="shared" si="0"/>
        <v>0</v>
      </c>
      <c r="AR10" s="189">
        <f t="shared" si="0"/>
        <v>0</v>
      </c>
      <c r="AS10" s="189">
        <f t="shared" si="0"/>
        <v>0</v>
      </c>
      <c r="AT10" s="189">
        <f t="shared" si="0"/>
        <v>0</v>
      </c>
      <c r="AU10" s="189">
        <f t="shared" si="0"/>
        <v>0</v>
      </c>
      <c r="AV10" s="189">
        <f t="shared" si="0"/>
        <v>0</v>
      </c>
      <c r="AW10" s="189">
        <f t="shared" si="0"/>
        <v>0</v>
      </c>
      <c r="AX10" s="189">
        <f t="shared" si="0"/>
        <v>0</v>
      </c>
      <c r="AY10" s="189">
        <f t="shared" si="0"/>
        <v>0</v>
      </c>
      <c r="AZ10" s="189">
        <f t="shared" si="0"/>
        <v>0</v>
      </c>
      <c r="BA10" s="189">
        <f t="shared" si="0"/>
        <v>0</v>
      </c>
      <c r="BB10" s="189">
        <f t="shared" si="0"/>
        <v>0</v>
      </c>
      <c r="BC10" s="189">
        <f t="shared" si="0"/>
        <v>0</v>
      </c>
      <c r="BD10" s="189">
        <f t="shared" si="0"/>
        <v>0</v>
      </c>
      <c r="BE10" s="189">
        <f t="shared" si="0"/>
        <v>0</v>
      </c>
      <c r="BF10" s="189">
        <f t="shared" si="0"/>
        <v>0</v>
      </c>
      <c r="BG10" s="189">
        <f t="shared" si="0"/>
        <v>0</v>
      </c>
      <c r="BH10" s="189">
        <f t="shared" si="0"/>
        <v>0</v>
      </c>
      <c r="BI10" s="189">
        <f t="shared" si="0"/>
        <v>0</v>
      </c>
      <c r="BJ10" s="189">
        <f t="shared" si="0"/>
        <v>0</v>
      </c>
      <c r="BK10" s="189">
        <f t="shared" si="0"/>
        <v>0</v>
      </c>
      <c r="BL10" s="189">
        <f t="shared" si="0"/>
        <v>0</v>
      </c>
      <c r="BM10" s="189">
        <f t="shared" si="0"/>
        <v>0</v>
      </c>
      <c r="BN10" s="189">
        <f t="shared" si="0"/>
        <v>0</v>
      </c>
      <c r="BO10" s="189">
        <f t="shared" si="0"/>
        <v>0</v>
      </c>
      <c r="BP10" s="189">
        <f t="shared" si="0"/>
        <v>0</v>
      </c>
      <c r="BQ10" s="189">
        <f t="shared" si="0"/>
        <v>0</v>
      </c>
      <c r="BR10" s="189">
        <f t="shared" si="0"/>
        <v>0</v>
      </c>
      <c r="BS10" s="189">
        <f t="shared" si="0"/>
        <v>0</v>
      </c>
      <c r="BT10" s="189">
        <f t="shared" si="0"/>
        <v>0</v>
      </c>
      <c r="BU10" s="189">
        <f t="shared" ref="BU10:EF10" si="1">(BU6*BU7+BU8*BU9)/1000</f>
        <v>0</v>
      </c>
      <c r="BV10" s="189">
        <f t="shared" si="1"/>
        <v>0</v>
      </c>
      <c r="BW10" s="189">
        <f t="shared" si="1"/>
        <v>0</v>
      </c>
      <c r="BX10" s="189">
        <f t="shared" si="1"/>
        <v>0</v>
      </c>
      <c r="BY10" s="189">
        <f t="shared" si="1"/>
        <v>0</v>
      </c>
      <c r="BZ10" s="189">
        <f t="shared" si="1"/>
        <v>0</v>
      </c>
      <c r="CA10" s="189">
        <f t="shared" si="1"/>
        <v>0</v>
      </c>
      <c r="CB10" s="189">
        <f t="shared" si="1"/>
        <v>0</v>
      </c>
      <c r="CC10" s="189">
        <f t="shared" si="1"/>
        <v>0</v>
      </c>
      <c r="CD10" s="189">
        <f t="shared" si="1"/>
        <v>0</v>
      </c>
      <c r="CE10" s="189">
        <f t="shared" si="1"/>
        <v>0</v>
      </c>
      <c r="CF10" s="189">
        <f t="shared" si="1"/>
        <v>0</v>
      </c>
      <c r="CG10" s="189">
        <f t="shared" si="1"/>
        <v>0</v>
      </c>
      <c r="CH10" s="189">
        <f t="shared" si="1"/>
        <v>0</v>
      </c>
      <c r="CI10" s="189">
        <f t="shared" si="1"/>
        <v>0</v>
      </c>
      <c r="CJ10" s="189">
        <f t="shared" si="1"/>
        <v>0</v>
      </c>
      <c r="CK10" s="189">
        <f t="shared" si="1"/>
        <v>0</v>
      </c>
      <c r="CL10" s="189">
        <f t="shared" si="1"/>
        <v>0</v>
      </c>
      <c r="CM10" s="189">
        <f t="shared" si="1"/>
        <v>0</v>
      </c>
      <c r="CN10" s="189">
        <f t="shared" si="1"/>
        <v>0</v>
      </c>
      <c r="CO10" s="189">
        <f t="shared" si="1"/>
        <v>0</v>
      </c>
      <c r="CP10" s="189">
        <f t="shared" si="1"/>
        <v>0</v>
      </c>
      <c r="CQ10" s="189">
        <f t="shared" si="1"/>
        <v>0</v>
      </c>
      <c r="CR10" s="189">
        <f t="shared" si="1"/>
        <v>0</v>
      </c>
      <c r="CS10" s="189">
        <f t="shared" si="1"/>
        <v>0</v>
      </c>
      <c r="CT10" s="189">
        <f t="shared" si="1"/>
        <v>0</v>
      </c>
      <c r="CU10" s="189">
        <f t="shared" si="1"/>
        <v>0</v>
      </c>
      <c r="CV10" s="189">
        <f t="shared" si="1"/>
        <v>0</v>
      </c>
      <c r="CW10" s="189">
        <f t="shared" si="1"/>
        <v>0</v>
      </c>
      <c r="CX10" s="189">
        <f t="shared" si="1"/>
        <v>0</v>
      </c>
      <c r="CY10" s="189">
        <f t="shared" si="1"/>
        <v>0</v>
      </c>
      <c r="CZ10" s="189">
        <f t="shared" si="1"/>
        <v>0</v>
      </c>
      <c r="DA10" s="189">
        <f t="shared" si="1"/>
        <v>0</v>
      </c>
      <c r="DB10" s="189">
        <f t="shared" si="1"/>
        <v>0</v>
      </c>
      <c r="DC10" s="189">
        <f t="shared" si="1"/>
        <v>0</v>
      </c>
      <c r="DD10" s="189">
        <f t="shared" si="1"/>
        <v>0</v>
      </c>
      <c r="DE10" s="189">
        <f t="shared" si="1"/>
        <v>0</v>
      </c>
      <c r="DF10" s="189">
        <f t="shared" si="1"/>
        <v>0</v>
      </c>
      <c r="DG10" s="189">
        <f t="shared" si="1"/>
        <v>0</v>
      </c>
      <c r="DH10" s="189">
        <f t="shared" si="1"/>
        <v>0</v>
      </c>
      <c r="DI10" s="189">
        <f t="shared" si="1"/>
        <v>0</v>
      </c>
      <c r="DJ10" s="189">
        <f t="shared" si="1"/>
        <v>0</v>
      </c>
      <c r="DK10" s="189">
        <f t="shared" si="1"/>
        <v>0</v>
      </c>
      <c r="DL10" s="189">
        <f t="shared" si="1"/>
        <v>0</v>
      </c>
      <c r="DM10" s="189">
        <f t="shared" si="1"/>
        <v>0</v>
      </c>
      <c r="DN10" s="189">
        <f t="shared" si="1"/>
        <v>0</v>
      </c>
      <c r="DO10" s="189">
        <f t="shared" si="1"/>
        <v>0</v>
      </c>
      <c r="DP10" s="189">
        <f t="shared" si="1"/>
        <v>0</v>
      </c>
      <c r="DQ10" s="189">
        <f t="shared" si="1"/>
        <v>0</v>
      </c>
      <c r="DR10" s="189">
        <f t="shared" si="1"/>
        <v>0</v>
      </c>
      <c r="DS10" s="189">
        <f t="shared" si="1"/>
        <v>0</v>
      </c>
      <c r="DT10" s="189">
        <f t="shared" si="1"/>
        <v>0</v>
      </c>
      <c r="DU10" s="189">
        <f t="shared" si="1"/>
        <v>0</v>
      </c>
      <c r="DV10" s="189">
        <f t="shared" si="1"/>
        <v>0</v>
      </c>
      <c r="DW10" s="189">
        <f t="shared" si="1"/>
        <v>0</v>
      </c>
      <c r="DX10" s="189">
        <f t="shared" si="1"/>
        <v>0</v>
      </c>
      <c r="DY10" s="189">
        <f t="shared" si="1"/>
        <v>0</v>
      </c>
      <c r="DZ10" s="189">
        <f t="shared" si="1"/>
        <v>0</v>
      </c>
      <c r="EA10" s="189">
        <f t="shared" si="1"/>
        <v>0</v>
      </c>
      <c r="EB10" s="189">
        <f t="shared" si="1"/>
        <v>0</v>
      </c>
      <c r="EC10" s="189">
        <f t="shared" si="1"/>
        <v>0</v>
      </c>
      <c r="ED10" s="189">
        <f t="shared" si="1"/>
        <v>0</v>
      </c>
      <c r="EE10" s="189">
        <f t="shared" si="1"/>
        <v>0</v>
      </c>
      <c r="EF10" s="189">
        <f t="shared" si="1"/>
        <v>0</v>
      </c>
      <c r="EG10" s="189">
        <f t="shared" ref="EG10:GR10" si="2">(EG6*EG7+EG8*EG9)/1000</f>
        <v>0</v>
      </c>
      <c r="EH10" s="189">
        <f t="shared" si="2"/>
        <v>0</v>
      </c>
      <c r="EI10" s="189">
        <f t="shared" si="2"/>
        <v>0</v>
      </c>
      <c r="EJ10" s="189">
        <f t="shared" si="2"/>
        <v>0</v>
      </c>
      <c r="EK10" s="189">
        <f t="shared" si="2"/>
        <v>0</v>
      </c>
      <c r="EL10" s="189">
        <f t="shared" si="2"/>
        <v>0</v>
      </c>
      <c r="EM10" s="189">
        <f t="shared" si="2"/>
        <v>0</v>
      </c>
      <c r="EN10" s="189">
        <f t="shared" si="2"/>
        <v>0</v>
      </c>
      <c r="EO10" s="189">
        <f t="shared" si="2"/>
        <v>0</v>
      </c>
      <c r="EP10" s="189">
        <f t="shared" si="2"/>
        <v>0</v>
      </c>
      <c r="EQ10" s="189">
        <f t="shared" si="2"/>
        <v>0</v>
      </c>
      <c r="ER10" s="189">
        <f t="shared" si="2"/>
        <v>0</v>
      </c>
      <c r="ES10" s="189">
        <f t="shared" si="2"/>
        <v>0</v>
      </c>
      <c r="ET10" s="189">
        <f t="shared" si="2"/>
        <v>0</v>
      </c>
      <c r="EU10" s="189">
        <f t="shared" si="2"/>
        <v>0</v>
      </c>
      <c r="EV10" s="189">
        <f t="shared" si="2"/>
        <v>0</v>
      </c>
      <c r="EW10" s="189">
        <f t="shared" si="2"/>
        <v>0</v>
      </c>
      <c r="EX10" s="189">
        <f t="shared" si="2"/>
        <v>0</v>
      </c>
      <c r="EY10" s="189">
        <f t="shared" si="2"/>
        <v>0</v>
      </c>
      <c r="EZ10" s="189">
        <f t="shared" si="2"/>
        <v>0</v>
      </c>
      <c r="FA10" s="189">
        <f t="shared" si="2"/>
        <v>0</v>
      </c>
      <c r="FB10" s="189">
        <f t="shared" si="2"/>
        <v>0</v>
      </c>
      <c r="FC10" s="189">
        <f t="shared" si="2"/>
        <v>0</v>
      </c>
      <c r="FD10" s="189">
        <f t="shared" si="2"/>
        <v>0</v>
      </c>
      <c r="FE10" s="189">
        <f t="shared" si="2"/>
        <v>0</v>
      </c>
      <c r="FF10" s="189">
        <f t="shared" si="2"/>
        <v>0</v>
      </c>
      <c r="FG10" s="189">
        <f t="shared" si="2"/>
        <v>0</v>
      </c>
      <c r="FH10" s="189">
        <f t="shared" si="2"/>
        <v>0</v>
      </c>
      <c r="FI10" s="189">
        <f t="shared" si="2"/>
        <v>0</v>
      </c>
      <c r="FJ10" s="189">
        <f t="shared" si="2"/>
        <v>0</v>
      </c>
      <c r="FK10" s="189">
        <f t="shared" si="2"/>
        <v>0</v>
      </c>
      <c r="FL10" s="189">
        <f t="shared" si="2"/>
        <v>0</v>
      </c>
      <c r="FM10" s="189">
        <f t="shared" si="2"/>
        <v>0</v>
      </c>
      <c r="FN10" s="189">
        <f t="shared" si="2"/>
        <v>0</v>
      </c>
      <c r="FO10" s="189">
        <f t="shared" si="2"/>
        <v>0</v>
      </c>
      <c r="FP10" s="189">
        <f t="shared" si="2"/>
        <v>0</v>
      </c>
      <c r="FQ10" s="189">
        <f t="shared" si="2"/>
        <v>0</v>
      </c>
      <c r="FR10" s="189">
        <f t="shared" si="2"/>
        <v>0</v>
      </c>
      <c r="FS10" s="189">
        <f t="shared" si="2"/>
        <v>0</v>
      </c>
      <c r="FT10" s="189">
        <f t="shared" si="2"/>
        <v>0</v>
      </c>
      <c r="FU10" s="189">
        <f t="shared" si="2"/>
        <v>0</v>
      </c>
      <c r="FV10" s="189">
        <f t="shared" si="2"/>
        <v>0</v>
      </c>
      <c r="FW10" s="189">
        <f t="shared" si="2"/>
        <v>0</v>
      </c>
      <c r="FX10" s="189">
        <f t="shared" si="2"/>
        <v>0</v>
      </c>
      <c r="FY10" s="189">
        <f t="shared" si="2"/>
        <v>0</v>
      </c>
      <c r="FZ10" s="189">
        <f t="shared" si="2"/>
        <v>0</v>
      </c>
      <c r="GA10" s="189">
        <f t="shared" si="2"/>
        <v>0</v>
      </c>
      <c r="GB10" s="189">
        <f t="shared" si="2"/>
        <v>0</v>
      </c>
      <c r="GC10" s="189">
        <f t="shared" si="2"/>
        <v>0</v>
      </c>
      <c r="GD10" s="189">
        <f t="shared" si="2"/>
        <v>0</v>
      </c>
      <c r="GE10" s="189">
        <f t="shared" si="2"/>
        <v>0</v>
      </c>
      <c r="GF10" s="189">
        <f t="shared" si="2"/>
        <v>0</v>
      </c>
      <c r="GG10" s="189">
        <f t="shared" si="2"/>
        <v>0</v>
      </c>
      <c r="GH10" s="189">
        <f t="shared" si="2"/>
        <v>0</v>
      </c>
      <c r="GI10" s="189">
        <f t="shared" si="2"/>
        <v>0</v>
      </c>
      <c r="GJ10" s="189">
        <f t="shared" si="2"/>
        <v>0</v>
      </c>
      <c r="GK10" s="189">
        <f t="shared" si="2"/>
        <v>0</v>
      </c>
      <c r="GL10" s="189">
        <f t="shared" si="2"/>
        <v>0</v>
      </c>
      <c r="GM10" s="189">
        <f t="shared" si="2"/>
        <v>0</v>
      </c>
      <c r="GN10" s="189">
        <f t="shared" si="2"/>
        <v>0</v>
      </c>
      <c r="GO10" s="189">
        <f t="shared" si="2"/>
        <v>0</v>
      </c>
      <c r="GP10" s="189">
        <f t="shared" si="2"/>
        <v>0</v>
      </c>
      <c r="GQ10" s="189">
        <f t="shared" si="2"/>
        <v>0</v>
      </c>
      <c r="GR10" s="189">
        <f t="shared" si="2"/>
        <v>0</v>
      </c>
      <c r="GS10" s="189">
        <f t="shared" ref="GS10:JD10" si="3">(GS6*GS7+GS8*GS9)/1000</f>
        <v>0</v>
      </c>
      <c r="GT10" s="189">
        <f t="shared" si="3"/>
        <v>0</v>
      </c>
      <c r="GU10" s="189">
        <f t="shared" si="3"/>
        <v>0</v>
      </c>
      <c r="GV10" s="189">
        <f t="shared" si="3"/>
        <v>0</v>
      </c>
      <c r="GW10" s="189">
        <f t="shared" si="3"/>
        <v>0</v>
      </c>
      <c r="GX10" s="189">
        <f t="shared" si="3"/>
        <v>0</v>
      </c>
      <c r="GY10" s="189">
        <f t="shared" si="3"/>
        <v>0</v>
      </c>
      <c r="GZ10" s="189">
        <f t="shared" si="3"/>
        <v>0</v>
      </c>
      <c r="HA10" s="189">
        <f t="shared" si="3"/>
        <v>0</v>
      </c>
      <c r="HB10" s="189">
        <f t="shared" si="3"/>
        <v>0</v>
      </c>
      <c r="HC10" s="189">
        <f t="shared" si="3"/>
        <v>0</v>
      </c>
      <c r="HD10" s="189">
        <f t="shared" si="3"/>
        <v>0</v>
      </c>
      <c r="HE10" s="189">
        <f t="shared" si="3"/>
        <v>0</v>
      </c>
      <c r="HF10" s="189">
        <f t="shared" si="3"/>
        <v>0</v>
      </c>
      <c r="HG10" s="189">
        <f t="shared" si="3"/>
        <v>0</v>
      </c>
      <c r="HH10" s="189">
        <f t="shared" si="3"/>
        <v>0</v>
      </c>
      <c r="HI10" s="189">
        <f t="shared" si="3"/>
        <v>0</v>
      </c>
      <c r="HJ10" s="189">
        <f t="shared" si="3"/>
        <v>0</v>
      </c>
      <c r="HK10" s="189">
        <f t="shared" si="3"/>
        <v>0</v>
      </c>
      <c r="HL10" s="189">
        <f t="shared" si="3"/>
        <v>0</v>
      </c>
      <c r="HM10" s="189">
        <f t="shared" si="3"/>
        <v>0</v>
      </c>
      <c r="HN10" s="189">
        <f t="shared" si="3"/>
        <v>0</v>
      </c>
      <c r="HO10" s="189">
        <f t="shared" si="3"/>
        <v>0</v>
      </c>
      <c r="HP10" s="189">
        <f t="shared" si="3"/>
        <v>0</v>
      </c>
      <c r="HQ10" s="189">
        <f t="shared" si="3"/>
        <v>0</v>
      </c>
      <c r="HR10" s="189">
        <f t="shared" si="3"/>
        <v>0</v>
      </c>
      <c r="HS10" s="189">
        <f t="shared" si="3"/>
        <v>0</v>
      </c>
      <c r="HT10" s="189">
        <f t="shared" si="3"/>
        <v>0</v>
      </c>
      <c r="HU10" s="189">
        <f t="shared" si="3"/>
        <v>0</v>
      </c>
      <c r="HV10" s="189">
        <f t="shared" si="3"/>
        <v>0</v>
      </c>
      <c r="HW10" s="189">
        <f t="shared" si="3"/>
        <v>0</v>
      </c>
      <c r="HX10" s="189">
        <f t="shared" si="3"/>
        <v>0</v>
      </c>
      <c r="HY10" s="189">
        <f t="shared" si="3"/>
        <v>0</v>
      </c>
      <c r="HZ10" s="189">
        <f t="shared" si="3"/>
        <v>0</v>
      </c>
      <c r="IA10" s="189">
        <f t="shared" si="3"/>
        <v>0</v>
      </c>
      <c r="IB10" s="189">
        <f t="shared" si="3"/>
        <v>0</v>
      </c>
      <c r="IC10" s="189">
        <f t="shared" si="3"/>
        <v>0</v>
      </c>
      <c r="ID10" s="189">
        <f t="shared" si="3"/>
        <v>0</v>
      </c>
      <c r="IE10" s="189">
        <f t="shared" si="3"/>
        <v>0</v>
      </c>
      <c r="IF10" s="189">
        <f t="shared" si="3"/>
        <v>0</v>
      </c>
      <c r="IG10" s="189">
        <f t="shared" si="3"/>
        <v>0</v>
      </c>
      <c r="IH10" s="189">
        <f t="shared" si="3"/>
        <v>0</v>
      </c>
      <c r="II10" s="189">
        <f t="shared" si="3"/>
        <v>0</v>
      </c>
      <c r="IJ10" s="189">
        <f t="shared" si="3"/>
        <v>0</v>
      </c>
      <c r="IK10" s="189">
        <f t="shared" si="3"/>
        <v>0</v>
      </c>
      <c r="IL10" s="189">
        <f t="shared" si="3"/>
        <v>0</v>
      </c>
      <c r="IM10" s="189">
        <f t="shared" si="3"/>
        <v>0</v>
      </c>
      <c r="IN10" s="189">
        <f t="shared" si="3"/>
        <v>0</v>
      </c>
      <c r="IO10" s="189">
        <f t="shared" si="3"/>
        <v>0</v>
      </c>
      <c r="IP10" s="189">
        <f t="shared" si="3"/>
        <v>0</v>
      </c>
      <c r="IQ10" s="189">
        <f t="shared" si="3"/>
        <v>0</v>
      </c>
      <c r="IR10" s="189">
        <f t="shared" si="3"/>
        <v>0</v>
      </c>
      <c r="IS10" s="189">
        <f t="shared" si="3"/>
        <v>0</v>
      </c>
      <c r="IT10" s="189">
        <f t="shared" si="3"/>
        <v>0</v>
      </c>
      <c r="IU10" s="189">
        <f t="shared" si="3"/>
        <v>0</v>
      </c>
      <c r="IV10" s="189">
        <f t="shared" si="3"/>
        <v>0</v>
      </c>
      <c r="IW10" s="189">
        <f t="shared" si="3"/>
        <v>0</v>
      </c>
      <c r="IX10" s="189">
        <f t="shared" si="3"/>
        <v>0</v>
      </c>
      <c r="IY10" s="189">
        <f t="shared" si="3"/>
        <v>0</v>
      </c>
      <c r="IZ10" s="189">
        <f t="shared" si="3"/>
        <v>0</v>
      </c>
      <c r="JA10" s="189">
        <f t="shared" si="3"/>
        <v>0</v>
      </c>
      <c r="JB10" s="189">
        <f t="shared" si="3"/>
        <v>0</v>
      </c>
      <c r="JC10" s="189">
        <f t="shared" si="3"/>
        <v>0</v>
      </c>
      <c r="JD10" s="189">
        <f t="shared" si="3"/>
        <v>0</v>
      </c>
      <c r="JE10" s="189">
        <f t="shared" ref="JE10:LP10" si="4">(JE6*JE7+JE8*JE9)/1000</f>
        <v>0</v>
      </c>
      <c r="JF10" s="189">
        <f t="shared" si="4"/>
        <v>0</v>
      </c>
      <c r="JG10" s="189">
        <f t="shared" si="4"/>
        <v>0</v>
      </c>
      <c r="JH10" s="189">
        <f t="shared" si="4"/>
        <v>0</v>
      </c>
      <c r="JI10" s="189">
        <f t="shared" si="4"/>
        <v>0</v>
      </c>
      <c r="JJ10" s="189">
        <f t="shared" si="4"/>
        <v>0</v>
      </c>
      <c r="JK10" s="189">
        <f t="shared" si="4"/>
        <v>0</v>
      </c>
      <c r="JL10" s="189">
        <f t="shared" si="4"/>
        <v>0</v>
      </c>
      <c r="JM10" s="189">
        <f t="shared" si="4"/>
        <v>0</v>
      </c>
      <c r="JN10" s="189">
        <f t="shared" si="4"/>
        <v>0</v>
      </c>
      <c r="JO10" s="189">
        <f t="shared" si="4"/>
        <v>0</v>
      </c>
      <c r="JP10" s="189">
        <f t="shared" si="4"/>
        <v>0</v>
      </c>
      <c r="JQ10" s="189">
        <f t="shared" si="4"/>
        <v>0</v>
      </c>
      <c r="JR10" s="189">
        <f t="shared" si="4"/>
        <v>0</v>
      </c>
      <c r="JS10" s="189">
        <f t="shared" si="4"/>
        <v>0</v>
      </c>
      <c r="JT10" s="189">
        <f t="shared" si="4"/>
        <v>0</v>
      </c>
      <c r="JU10" s="189">
        <f t="shared" si="4"/>
        <v>0</v>
      </c>
      <c r="JV10" s="189">
        <f t="shared" si="4"/>
        <v>0</v>
      </c>
      <c r="JW10" s="189">
        <f t="shared" si="4"/>
        <v>0</v>
      </c>
      <c r="JX10" s="189">
        <f t="shared" si="4"/>
        <v>0</v>
      </c>
      <c r="JY10" s="189">
        <f t="shared" si="4"/>
        <v>0</v>
      </c>
      <c r="JZ10" s="189">
        <f t="shared" si="4"/>
        <v>0</v>
      </c>
      <c r="KA10" s="189">
        <f t="shared" si="4"/>
        <v>0</v>
      </c>
      <c r="KB10" s="189">
        <f t="shared" si="4"/>
        <v>0</v>
      </c>
      <c r="KC10" s="189">
        <f t="shared" si="4"/>
        <v>0</v>
      </c>
      <c r="KD10" s="189">
        <f t="shared" si="4"/>
        <v>0</v>
      </c>
      <c r="KE10" s="189">
        <f t="shared" si="4"/>
        <v>0</v>
      </c>
      <c r="KF10" s="189">
        <f t="shared" si="4"/>
        <v>0</v>
      </c>
      <c r="KG10" s="189">
        <f t="shared" si="4"/>
        <v>0</v>
      </c>
      <c r="KH10" s="189">
        <f t="shared" si="4"/>
        <v>0</v>
      </c>
      <c r="KI10" s="189">
        <f t="shared" si="4"/>
        <v>0</v>
      </c>
      <c r="KJ10" s="189">
        <f t="shared" si="4"/>
        <v>0</v>
      </c>
      <c r="KK10" s="189">
        <f t="shared" si="4"/>
        <v>0</v>
      </c>
      <c r="KL10" s="189">
        <f t="shared" si="4"/>
        <v>0</v>
      </c>
      <c r="KM10" s="189">
        <f t="shared" si="4"/>
        <v>0</v>
      </c>
      <c r="KN10" s="189">
        <f t="shared" si="4"/>
        <v>0</v>
      </c>
      <c r="KO10" s="189">
        <f t="shared" si="4"/>
        <v>0</v>
      </c>
      <c r="KP10" s="189">
        <f t="shared" si="4"/>
        <v>0</v>
      </c>
      <c r="KQ10" s="189">
        <f t="shared" si="4"/>
        <v>0</v>
      </c>
      <c r="KR10" s="189">
        <f t="shared" si="4"/>
        <v>0</v>
      </c>
      <c r="KS10" s="189">
        <f t="shared" si="4"/>
        <v>0</v>
      </c>
      <c r="KT10" s="189">
        <f t="shared" si="4"/>
        <v>0</v>
      </c>
      <c r="KU10" s="189">
        <f t="shared" si="4"/>
        <v>0</v>
      </c>
      <c r="KV10" s="189">
        <f t="shared" si="4"/>
        <v>0</v>
      </c>
      <c r="KW10" s="189">
        <f t="shared" si="4"/>
        <v>0</v>
      </c>
      <c r="KX10" s="189">
        <f t="shared" si="4"/>
        <v>0</v>
      </c>
      <c r="KY10" s="189">
        <f t="shared" si="4"/>
        <v>0</v>
      </c>
      <c r="KZ10" s="189">
        <f t="shared" si="4"/>
        <v>0</v>
      </c>
      <c r="LA10" s="189">
        <f t="shared" si="4"/>
        <v>0</v>
      </c>
      <c r="LB10" s="189">
        <f t="shared" si="4"/>
        <v>0</v>
      </c>
      <c r="LC10" s="189">
        <f t="shared" si="4"/>
        <v>0</v>
      </c>
      <c r="LD10" s="189">
        <f t="shared" si="4"/>
        <v>0</v>
      </c>
      <c r="LE10" s="189">
        <f t="shared" si="4"/>
        <v>0</v>
      </c>
      <c r="LF10" s="189">
        <f t="shared" si="4"/>
        <v>0</v>
      </c>
      <c r="LG10" s="189">
        <f t="shared" si="4"/>
        <v>0</v>
      </c>
      <c r="LH10" s="189">
        <f t="shared" si="4"/>
        <v>0</v>
      </c>
      <c r="LI10" s="189">
        <f t="shared" si="4"/>
        <v>0</v>
      </c>
      <c r="LJ10" s="189">
        <f t="shared" si="4"/>
        <v>0</v>
      </c>
      <c r="LK10" s="189">
        <f t="shared" si="4"/>
        <v>0</v>
      </c>
      <c r="LL10" s="189">
        <f t="shared" si="4"/>
        <v>0</v>
      </c>
      <c r="LM10" s="189">
        <f t="shared" si="4"/>
        <v>0</v>
      </c>
      <c r="LN10" s="189">
        <f t="shared" si="4"/>
        <v>0</v>
      </c>
      <c r="LO10" s="189">
        <f t="shared" si="4"/>
        <v>0</v>
      </c>
      <c r="LP10" s="189">
        <f t="shared" si="4"/>
        <v>0</v>
      </c>
      <c r="LQ10" s="189">
        <f t="shared" ref="LQ10:OB10" si="5">(LQ6*LQ7+LQ8*LQ9)/1000</f>
        <v>0</v>
      </c>
      <c r="LR10" s="189">
        <f t="shared" si="5"/>
        <v>0</v>
      </c>
      <c r="LS10" s="189">
        <f t="shared" si="5"/>
        <v>0</v>
      </c>
      <c r="LT10" s="189">
        <f t="shared" si="5"/>
        <v>0</v>
      </c>
      <c r="LU10" s="189">
        <f t="shared" si="5"/>
        <v>0</v>
      </c>
      <c r="LV10" s="189">
        <f t="shared" si="5"/>
        <v>0</v>
      </c>
      <c r="LW10" s="189">
        <f t="shared" si="5"/>
        <v>0</v>
      </c>
      <c r="LX10" s="189">
        <f t="shared" si="5"/>
        <v>0</v>
      </c>
      <c r="LY10" s="189">
        <f t="shared" si="5"/>
        <v>0</v>
      </c>
      <c r="LZ10" s="189">
        <f t="shared" si="5"/>
        <v>0</v>
      </c>
      <c r="MA10" s="189">
        <f t="shared" si="5"/>
        <v>0</v>
      </c>
      <c r="MB10" s="189">
        <f t="shared" si="5"/>
        <v>0</v>
      </c>
      <c r="MC10" s="189">
        <f t="shared" si="5"/>
        <v>0</v>
      </c>
      <c r="MD10" s="189">
        <f t="shared" si="5"/>
        <v>0</v>
      </c>
      <c r="ME10" s="189">
        <f t="shared" si="5"/>
        <v>0</v>
      </c>
      <c r="MF10" s="189">
        <f t="shared" si="5"/>
        <v>0</v>
      </c>
      <c r="MG10" s="189">
        <f t="shared" si="5"/>
        <v>0</v>
      </c>
      <c r="MH10" s="189">
        <f t="shared" si="5"/>
        <v>0</v>
      </c>
      <c r="MI10" s="189">
        <f t="shared" si="5"/>
        <v>0</v>
      </c>
      <c r="MJ10" s="189">
        <f t="shared" si="5"/>
        <v>0</v>
      </c>
      <c r="MK10" s="189">
        <f t="shared" si="5"/>
        <v>0</v>
      </c>
      <c r="ML10" s="189">
        <f t="shared" si="5"/>
        <v>0</v>
      </c>
      <c r="MM10" s="189">
        <f t="shared" si="5"/>
        <v>0</v>
      </c>
      <c r="MN10" s="189">
        <f t="shared" si="5"/>
        <v>0</v>
      </c>
      <c r="MO10" s="189">
        <f t="shared" si="5"/>
        <v>0</v>
      </c>
      <c r="MP10" s="189">
        <f t="shared" si="5"/>
        <v>0</v>
      </c>
      <c r="MQ10" s="189">
        <f t="shared" si="5"/>
        <v>0</v>
      </c>
      <c r="MR10" s="189">
        <f t="shared" si="5"/>
        <v>0</v>
      </c>
      <c r="MS10" s="189">
        <f t="shared" si="5"/>
        <v>0</v>
      </c>
      <c r="MT10" s="189">
        <f t="shared" si="5"/>
        <v>0</v>
      </c>
      <c r="MU10" s="189">
        <f t="shared" si="5"/>
        <v>0</v>
      </c>
      <c r="MV10" s="189">
        <f t="shared" si="5"/>
        <v>0</v>
      </c>
      <c r="MW10" s="189">
        <f t="shared" si="5"/>
        <v>0</v>
      </c>
      <c r="MX10" s="189">
        <f t="shared" si="5"/>
        <v>0</v>
      </c>
      <c r="MY10" s="189">
        <f t="shared" si="5"/>
        <v>0</v>
      </c>
      <c r="MZ10" s="189">
        <f t="shared" si="5"/>
        <v>0</v>
      </c>
      <c r="NA10" s="189">
        <f t="shared" si="5"/>
        <v>0</v>
      </c>
      <c r="NB10" s="189">
        <f t="shared" si="5"/>
        <v>0</v>
      </c>
      <c r="NC10" s="189">
        <f t="shared" si="5"/>
        <v>0</v>
      </c>
      <c r="ND10" s="189">
        <f t="shared" si="5"/>
        <v>0</v>
      </c>
      <c r="NE10" s="189">
        <f t="shared" si="5"/>
        <v>0</v>
      </c>
      <c r="NF10" s="189">
        <f t="shared" si="5"/>
        <v>0</v>
      </c>
      <c r="NG10" s="189">
        <f t="shared" si="5"/>
        <v>0</v>
      </c>
      <c r="NH10" s="189">
        <f t="shared" si="5"/>
        <v>0</v>
      </c>
      <c r="NI10" s="189">
        <f t="shared" si="5"/>
        <v>0</v>
      </c>
      <c r="NJ10" s="189">
        <f t="shared" si="5"/>
        <v>0</v>
      </c>
      <c r="NK10" s="189">
        <f t="shared" si="5"/>
        <v>0</v>
      </c>
      <c r="NL10" s="189">
        <f t="shared" si="5"/>
        <v>0</v>
      </c>
      <c r="NM10" s="189">
        <f t="shared" si="5"/>
        <v>0</v>
      </c>
      <c r="NN10" s="189">
        <f t="shared" si="5"/>
        <v>0</v>
      </c>
      <c r="NO10" s="189">
        <f t="shared" si="5"/>
        <v>0</v>
      </c>
      <c r="NP10" s="189">
        <f t="shared" si="5"/>
        <v>0</v>
      </c>
      <c r="NQ10" s="189">
        <f t="shared" si="5"/>
        <v>0</v>
      </c>
      <c r="NR10" s="189">
        <f t="shared" si="5"/>
        <v>0</v>
      </c>
      <c r="NS10" s="189">
        <f t="shared" si="5"/>
        <v>0</v>
      </c>
      <c r="NT10" s="189">
        <f t="shared" si="5"/>
        <v>0</v>
      </c>
      <c r="NU10" s="189">
        <f t="shared" si="5"/>
        <v>0</v>
      </c>
      <c r="NV10" s="189">
        <f t="shared" si="5"/>
        <v>0</v>
      </c>
      <c r="NW10" s="189">
        <f t="shared" si="5"/>
        <v>0</v>
      </c>
      <c r="NX10" s="189">
        <f t="shared" si="5"/>
        <v>0</v>
      </c>
      <c r="NY10" s="189">
        <f t="shared" si="5"/>
        <v>0</v>
      </c>
      <c r="NZ10" s="189">
        <f t="shared" si="5"/>
        <v>0</v>
      </c>
      <c r="OA10" s="189">
        <f t="shared" si="5"/>
        <v>0</v>
      </c>
      <c r="OB10" s="189">
        <f t="shared" si="5"/>
        <v>0</v>
      </c>
      <c r="OC10" s="189">
        <f t="shared" ref="OC10:QN10" si="6">(OC6*OC7+OC8*OC9)/1000</f>
        <v>0</v>
      </c>
      <c r="OD10" s="189">
        <f t="shared" si="6"/>
        <v>0</v>
      </c>
      <c r="OE10" s="189">
        <f t="shared" si="6"/>
        <v>0</v>
      </c>
      <c r="OF10" s="189">
        <f t="shared" si="6"/>
        <v>0</v>
      </c>
      <c r="OG10" s="189">
        <f t="shared" si="6"/>
        <v>0</v>
      </c>
      <c r="OH10" s="189">
        <f t="shared" si="6"/>
        <v>0</v>
      </c>
      <c r="OI10" s="189">
        <f t="shared" si="6"/>
        <v>0</v>
      </c>
      <c r="OJ10" s="189">
        <f t="shared" si="6"/>
        <v>0</v>
      </c>
      <c r="OK10" s="189">
        <f t="shared" si="6"/>
        <v>0</v>
      </c>
      <c r="OL10" s="189">
        <f t="shared" si="6"/>
        <v>0</v>
      </c>
      <c r="OM10" s="189">
        <f t="shared" si="6"/>
        <v>0</v>
      </c>
      <c r="ON10" s="189">
        <f t="shared" si="6"/>
        <v>0</v>
      </c>
      <c r="OO10" s="189">
        <f t="shared" si="6"/>
        <v>0</v>
      </c>
      <c r="OP10" s="189">
        <f t="shared" si="6"/>
        <v>0</v>
      </c>
      <c r="OQ10" s="189">
        <f t="shared" si="6"/>
        <v>0</v>
      </c>
      <c r="OR10" s="189">
        <f t="shared" si="6"/>
        <v>0</v>
      </c>
      <c r="OS10" s="189">
        <f t="shared" si="6"/>
        <v>0</v>
      </c>
      <c r="OT10" s="189">
        <f t="shared" si="6"/>
        <v>0</v>
      </c>
      <c r="OU10" s="189">
        <f t="shared" si="6"/>
        <v>0</v>
      </c>
      <c r="OV10" s="189">
        <f t="shared" si="6"/>
        <v>0</v>
      </c>
      <c r="OW10" s="189">
        <f t="shared" si="6"/>
        <v>0</v>
      </c>
      <c r="OX10" s="189">
        <f t="shared" si="6"/>
        <v>0</v>
      </c>
      <c r="OY10" s="189">
        <f t="shared" si="6"/>
        <v>0</v>
      </c>
      <c r="OZ10" s="189">
        <f t="shared" si="6"/>
        <v>0</v>
      </c>
      <c r="PA10" s="189">
        <f t="shared" si="6"/>
        <v>0</v>
      </c>
      <c r="PB10" s="189">
        <f t="shared" si="6"/>
        <v>0</v>
      </c>
      <c r="PC10" s="189">
        <f t="shared" si="6"/>
        <v>0</v>
      </c>
      <c r="PD10" s="189">
        <f t="shared" si="6"/>
        <v>0</v>
      </c>
      <c r="PE10" s="189">
        <f t="shared" si="6"/>
        <v>0</v>
      </c>
      <c r="PF10" s="189">
        <f t="shared" si="6"/>
        <v>0</v>
      </c>
      <c r="PG10" s="189">
        <f t="shared" si="6"/>
        <v>0</v>
      </c>
      <c r="PH10" s="189">
        <f t="shared" si="6"/>
        <v>0</v>
      </c>
      <c r="PI10" s="189">
        <f t="shared" si="6"/>
        <v>0</v>
      </c>
      <c r="PJ10" s="189">
        <f t="shared" si="6"/>
        <v>0</v>
      </c>
      <c r="PK10" s="189">
        <f t="shared" si="6"/>
        <v>0</v>
      </c>
      <c r="PL10" s="189">
        <f t="shared" si="6"/>
        <v>0</v>
      </c>
      <c r="PM10" s="189">
        <f t="shared" si="6"/>
        <v>0</v>
      </c>
      <c r="PN10" s="189">
        <f t="shared" si="6"/>
        <v>0</v>
      </c>
      <c r="PO10" s="189">
        <f t="shared" si="6"/>
        <v>0</v>
      </c>
      <c r="PP10" s="189">
        <f t="shared" si="6"/>
        <v>0</v>
      </c>
      <c r="PQ10" s="189">
        <f t="shared" si="6"/>
        <v>0</v>
      </c>
      <c r="PR10" s="189">
        <f t="shared" si="6"/>
        <v>0</v>
      </c>
      <c r="PS10" s="189">
        <f t="shared" si="6"/>
        <v>0</v>
      </c>
      <c r="PT10" s="189">
        <f t="shared" si="6"/>
        <v>0</v>
      </c>
      <c r="PU10" s="189">
        <f t="shared" si="6"/>
        <v>0</v>
      </c>
      <c r="PV10" s="189">
        <f t="shared" si="6"/>
        <v>0</v>
      </c>
      <c r="PW10" s="189">
        <f t="shared" si="6"/>
        <v>0</v>
      </c>
      <c r="PX10" s="189">
        <f t="shared" si="6"/>
        <v>0</v>
      </c>
      <c r="PY10" s="189">
        <f t="shared" si="6"/>
        <v>0</v>
      </c>
      <c r="PZ10" s="189">
        <f t="shared" si="6"/>
        <v>0</v>
      </c>
      <c r="QA10" s="189">
        <f t="shared" si="6"/>
        <v>0</v>
      </c>
      <c r="QB10" s="189">
        <f t="shared" si="6"/>
        <v>0</v>
      </c>
      <c r="QC10" s="189">
        <f t="shared" si="6"/>
        <v>0</v>
      </c>
      <c r="QD10" s="189">
        <f t="shared" si="6"/>
        <v>0</v>
      </c>
      <c r="QE10" s="189">
        <f t="shared" si="6"/>
        <v>0</v>
      </c>
      <c r="QF10" s="189">
        <f t="shared" si="6"/>
        <v>0</v>
      </c>
      <c r="QG10" s="189">
        <f t="shared" si="6"/>
        <v>0</v>
      </c>
      <c r="QH10" s="189">
        <f t="shared" si="6"/>
        <v>0</v>
      </c>
      <c r="QI10" s="189">
        <f t="shared" si="6"/>
        <v>0</v>
      </c>
      <c r="QJ10" s="189">
        <f t="shared" si="6"/>
        <v>0</v>
      </c>
      <c r="QK10" s="189">
        <f t="shared" si="6"/>
        <v>0</v>
      </c>
      <c r="QL10" s="189">
        <f t="shared" si="6"/>
        <v>0</v>
      </c>
      <c r="QM10" s="189">
        <f t="shared" si="6"/>
        <v>0</v>
      </c>
      <c r="QN10" s="189">
        <f t="shared" si="6"/>
        <v>0</v>
      </c>
      <c r="QO10" s="189">
        <f t="shared" ref="QO10:SM10" si="7">(QO6*QO7+QO8*QO9)/1000</f>
        <v>0</v>
      </c>
      <c r="QP10" s="189">
        <f t="shared" si="7"/>
        <v>0</v>
      </c>
      <c r="QQ10" s="189">
        <f t="shared" si="7"/>
        <v>0</v>
      </c>
      <c r="QR10" s="189">
        <f t="shared" si="7"/>
        <v>0</v>
      </c>
      <c r="QS10" s="189">
        <f t="shared" si="7"/>
        <v>0</v>
      </c>
      <c r="QT10" s="189">
        <f t="shared" si="7"/>
        <v>0</v>
      </c>
      <c r="QU10" s="189">
        <f t="shared" si="7"/>
        <v>0</v>
      </c>
      <c r="QV10" s="189">
        <f t="shared" si="7"/>
        <v>0</v>
      </c>
      <c r="QW10" s="189">
        <f t="shared" si="7"/>
        <v>0</v>
      </c>
      <c r="QX10" s="189">
        <f t="shared" si="7"/>
        <v>0</v>
      </c>
      <c r="QY10" s="189">
        <f t="shared" si="7"/>
        <v>0</v>
      </c>
      <c r="QZ10" s="189">
        <f t="shared" si="7"/>
        <v>0</v>
      </c>
      <c r="RA10" s="189">
        <f t="shared" si="7"/>
        <v>0</v>
      </c>
      <c r="RB10" s="189">
        <f t="shared" si="7"/>
        <v>0</v>
      </c>
      <c r="RC10" s="189">
        <f t="shared" si="7"/>
        <v>0</v>
      </c>
      <c r="RD10" s="189">
        <f t="shared" si="7"/>
        <v>0</v>
      </c>
      <c r="RE10" s="189">
        <f t="shared" si="7"/>
        <v>0</v>
      </c>
      <c r="RF10" s="189">
        <f t="shared" si="7"/>
        <v>0</v>
      </c>
      <c r="RG10" s="189">
        <f t="shared" si="7"/>
        <v>0</v>
      </c>
      <c r="RH10" s="189">
        <f t="shared" si="7"/>
        <v>0</v>
      </c>
      <c r="RI10" s="189">
        <f t="shared" si="7"/>
        <v>0</v>
      </c>
      <c r="RJ10" s="189">
        <f t="shared" si="7"/>
        <v>0</v>
      </c>
      <c r="RK10" s="189">
        <f t="shared" si="7"/>
        <v>0</v>
      </c>
      <c r="RL10" s="189">
        <f t="shared" si="7"/>
        <v>0</v>
      </c>
      <c r="RM10" s="189">
        <f t="shared" si="7"/>
        <v>0</v>
      </c>
      <c r="RN10" s="189">
        <f t="shared" si="7"/>
        <v>0</v>
      </c>
      <c r="RO10" s="189">
        <f t="shared" si="7"/>
        <v>0</v>
      </c>
      <c r="RP10" s="189">
        <f t="shared" si="7"/>
        <v>0</v>
      </c>
      <c r="RQ10" s="189">
        <f t="shared" si="7"/>
        <v>0</v>
      </c>
      <c r="RR10" s="189">
        <f t="shared" si="7"/>
        <v>0</v>
      </c>
      <c r="RS10" s="189">
        <f t="shared" si="7"/>
        <v>0</v>
      </c>
      <c r="RT10" s="189">
        <f t="shared" si="7"/>
        <v>0</v>
      </c>
      <c r="RU10" s="189">
        <f t="shared" si="7"/>
        <v>0</v>
      </c>
      <c r="RV10" s="189">
        <f t="shared" si="7"/>
        <v>0</v>
      </c>
      <c r="RW10" s="189">
        <f t="shared" si="7"/>
        <v>0</v>
      </c>
      <c r="RX10" s="189">
        <f t="shared" si="7"/>
        <v>0</v>
      </c>
      <c r="RY10" s="189">
        <f t="shared" si="7"/>
        <v>0</v>
      </c>
      <c r="RZ10" s="189">
        <f t="shared" si="7"/>
        <v>0</v>
      </c>
      <c r="SA10" s="189">
        <f t="shared" si="7"/>
        <v>0</v>
      </c>
      <c r="SB10" s="189">
        <f t="shared" si="7"/>
        <v>0</v>
      </c>
      <c r="SC10" s="189">
        <f t="shared" si="7"/>
        <v>0</v>
      </c>
      <c r="SD10" s="189">
        <f t="shared" si="7"/>
        <v>0</v>
      </c>
      <c r="SE10" s="189">
        <f t="shared" si="7"/>
        <v>0</v>
      </c>
      <c r="SF10" s="189">
        <f t="shared" si="7"/>
        <v>0</v>
      </c>
      <c r="SG10" s="189">
        <f t="shared" si="7"/>
        <v>0</v>
      </c>
      <c r="SH10" s="189">
        <f t="shared" si="7"/>
        <v>0</v>
      </c>
      <c r="SI10" s="189">
        <f t="shared" si="7"/>
        <v>0</v>
      </c>
      <c r="SJ10" s="189">
        <f t="shared" si="7"/>
        <v>0</v>
      </c>
      <c r="SK10" s="189">
        <f t="shared" si="7"/>
        <v>0</v>
      </c>
      <c r="SL10" s="189">
        <f t="shared" si="7"/>
        <v>0</v>
      </c>
      <c r="SM10" s="189">
        <f t="shared" si="7"/>
        <v>0</v>
      </c>
    </row>
    <row r="11" spans="2:507" x14ac:dyDescent="0.25">
      <c r="B11" s="997">
        <f>B10+1</f>
        <v>5</v>
      </c>
      <c r="C11" s="176" t="s">
        <v>638</v>
      </c>
      <c r="D11" s="176"/>
      <c r="E11" s="182" t="s">
        <v>639</v>
      </c>
      <c r="F11" s="183"/>
      <c r="G11" s="190"/>
      <c r="H11" s="677"/>
      <c r="I11" s="677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  <c r="AX11" s="191"/>
      <c r="AY11" s="191"/>
      <c r="AZ11" s="191"/>
      <c r="BA11" s="19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1"/>
      <c r="BQ11" s="191"/>
      <c r="BR11" s="191"/>
      <c r="BS11" s="191"/>
      <c r="BT11" s="191"/>
      <c r="BU11" s="191"/>
      <c r="BV11" s="191"/>
      <c r="BW11" s="191"/>
      <c r="BX11" s="191"/>
      <c r="BY11" s="191"/>
      <c r="BZ11" s="191"/>
      <c r="CA11" s="191"/>
      <c r="CB11" s="191"/>
      <c r="CC11" s="191"/>
      <c r="CD11" s="191"/>
      <c r="CE11" s="191"/>
      <c r="CF11" s="191"/>
      <c r="CG11" s="191"/>
      <c r="CH11" s="191"/>
      <c r="CI11" s="191"/>
      <c r="CJ11" s="191"/>
      <c r="CK11" s="191"/>
      <c r="CL11" s="191"/>
      <c r="CM11" s="191"/>
      <c r="CN11" s="191"/>
      <c r="CO11" s="191"/>
      <c r="CP11" s="191"/>
      <c r="CQ11" s="191"/>
      <c r="CR11" s="191"/>
      <c r="CS11" s="191"/>
      <c r="CT11" s="191"/>
      <c r="CU11" s="191"/>
      <c r="CV11" s="191"/>
      <c r="CW11" s="191"/>
      <c r="CX11" s="191"/>
      <c r="CY11" s="191"/>
      <c r="CZ11" s="191"/>
      <c r="DA11" s="191"/>
      <c r="DB11" s="191"/>
      <c r="DC11" s="191"/>
      <c r="DD11" s="191"/>
      <c r="DE11" s="191"/>
      <c r="DF11" s="191"/>
      <c r="DG11" s="191"/>
      <c r="DH11" s="191"/>
      <c r="DI11" s="191"/>
      <c r="DJ11" s="191"/>
      <c r="DK11" s="191"/>
      <c r="DL11" s="191"/>
      <c r="DM11" s="191"/>
      <c r="DN11" s="191"/>
      <c r="DO11" s="191"/>
      <c r="DP11" s="191"/>
      <c r="DQ11" s="191"/>
      <c r="DR11" s="191"/>
      <c r="DS11" s="191"/>
      <c r="DT11" s="191"/>
      <c r="DU11" s="191"/>
      <c r="DV11" s="191"/>
      <c r="DW11" s="191"/>
      <c r="DX11" s="191"/>
      <c r="DY11" s="191"/>
      <c r="DZ11" s="191"/>
      <c r="EA11" s="191"/>
      <c r="EB11" s="191"/>
      <c r="EC11" s="191"/>
      <c r="ED11" s="191"/>
      <c r="EE11" s="191"/>
      <c r="EF11" s="191"/>
      <c r="EG11" s="191"/>
      <c r="EH11" s="191"/>
      <c r="EI11" s="191"/>
      <c r="EJ11" s="191"/>
      <c r="EK11" s="191"/>
      <c r="EL11" s="191"/>
      <c r="EM11" s="191"/>
      <c r="EN11" s="191"/>
      <c r="EO11" s="191"/>
      <c r="EP11" s="191"/>
      <c r="EQ11" s="191"/>
      <c r="ER11" s="191"/>
      <c r="ES11" s="191"/>
      <c r="ET11" s="191"/>
      <c r="EU11" s="191"/>
      <c r="EV11" s="191"/>
      <c r="EW11" s="191"/>
      <c r="EX11" s="191"/>
      <c r="EY11" s="191"/>
      <c r="EZ11" s="191"/>
      <c r="FA11" s="191"/>
      <c r="FB11" s="191"/>
      <c r="FC11" s="191"/>
      <c r="FD11" s="191"/>
      <c r="FE11" s="191"/>
      <c r="FF11" s="191"/>
      <c r="FG11" s="191"/>
      <c r="FH11" s="191"/>
      <c r="FI11" s="191"/>
      <c r="FJ11" s="191"/>
      <c r="FK11" s="191"/>
      <c r="FL11" s="191"/>
      <c r="FM11" s="191"/>
      <c r="FN11" s="191"/>
      <c r="FO11" s="191"/>
      <c r="FP11" s="191"/>
      <c r="FQ11" s="191"/>
      <c r="FR11" s="191"/>
      <c r="FS11" s="191"/>
      <c r="FT11" s="191"/>
      <c r="FU11" s="191"/>
      <c r="FV11" s="191"/>
      <c r="FW11" s="191"/>
      <c r="FX11" s="191"/>
      <c r="FY11" s="191"/>
      <c r="FZ11" s="191"/>
      <c r="GA11" s="191"/>
      <c r="GB11" s="191"/>
      <c r="GC11" s="191"/>
      <c r="GD11" s="191"/>
      <c r="GE11" s="191"/>
      <c r="GF11" s="191"/>
      <c r="GG11" s="191"/>
      <c r="GH11" s="191"/>
      <c r="GI11" s="191"/>
      <c r="GJ11" s="191"/>
      <c r="GK11" s="191"/>
      <c r="GL11" s="191"/>
      <c r="GM11" s="191"/>
      <c r="GN11" s="191"/>
      <c r="GO11" s="191"/>
      <c r="GP11" s="191"/>
      <c r="GQ11" s="191"/>
      <c r="GR11" s="191"/>
      <c r="GS11" s="191"/>
      <c r="GT11" s="191"/>
      <c r="GU11" s="191"/>
      <c r="GV11" s="191"/>
      <c r="GW11" s="191"/>
      <c r="GX11" s="191"/>
      <c r="GY11" s="191"/>
      <c r="GZ11" s="191"/>
      <c r="HA11" s="191"/>
      <c r="HB11" s="191"/>
      <c r="HC11" s="191"/>
      <c r="HD11" s="191"/>
      <c r="HE11" s="191"/>
      <c r="HF11" s="191"/>
      <c r="HG11" s="191"/>
      <c r="HH11" s="191"/>
      <c r="HI11" s="191"/>
      <c r="HJ11" s="191"/>
      <c r="HK11" s="191"/>
      <c r="HL11" s="191"/>
      <c r="HM11" s="191"/>
      <c r="HN11" s="191"/>
      <c r="HO11" s="191"/>
      <c r="HP11" s="191"/>
      <c r="HQ11" s="191"/>
      <c r="HR11" s="191"/>
      <c r="HS11" s="191"/>
      <c r="HT11" s="191"/>
      <c r="HU11" s="191"/>
      <c r="HV11" s="191"/>
      <c r="HW11" s="191"/>
      <c r="HX11" s="191"/>
      <c r="HY11" s="191"/>
      <c r="HZ11" s="191"/>
      <c r="IA11" s="191"/>
      <c r="IB11" s="191"/>
      <c r="IC11" s="191"/>
      <c r="ID11" s="191"/>
      <c r="IE11" s="191"/>
      <c r="IF11" s="191"/>
      <c r="IG11" s="191"/>
      <c r="IH11" s="191"/>
      <c r="II11" s="191"/>
      <c r="IJ11" s="191"/>
      <c r="IK11" s="191"/>
      <c r="IL11" s="191"/>
      <c r="IM11" s="191"/>
      <c r="IN11" s="191"/>
      <c r="IO11" s="191"/>
      <c r="IP11" s="191"/>
      <c r="IQ11" s="191"/>
      <c r="IR11" s="191"/>
      <c r="IS11" s="191"/>
      <c r="IT11" s="191"/>
      <c r="IU11" s="191"/>
      <c r="IV11" s="191"/>
      <c r="IW11" s="191"/>
      <c r="IX11" s="191"/>
      <c r="IY11" s="191"/>
      <c r="IZ11" s="191"/>
      <c r="JA11" s="191"/>
      <c r="JB11" s="191"/>
      <c r="JC11" s="191"/>
      <c r="JD11" s="191"/>
      <c r="JE11" s="191"/>
      <c r="JF11" s="191"/>
      <c r="JG11" s="191"/>
      <c r="JH11" s="191"/>
      <c r="JI11" s="191"/>
      <c r="JJ11" s="191"/>
      <c r="JK11" s="191"/>
      <c r="JL11" s="191"/>
      <c r="JM11" s="191"/>
      <c r="JN11" s="191"/>
      <c r="JO11" s="191"/>
      <c r="JP11" s="191"/>
      <c r="JQ11" s="191"/>
      <c r="JR11" s="191"/>
      <c r="JS11" s="191"/>
      <c r="JT11" s="191"/>
      <c r="JU11" s="191"/>
      <c r="JV11" s="191"/>
      <c r="JW11" s="191"/>
      <c r="JX11" s="191"/>
      <c r="JY11" s="191"/>
      <c r="JZ11" s="191"/>
      <c r="KA11" s="191"/>
      <c r="KB11" s="191"/>
      <c r="KC11" s="191"/>
      <c r="KD11" s="191"/>
      <c r="KE11" s="191"/>
      <c r="KF11" s="191"/>
      <c r="KG11" s="191"/>
      <c r="KH11" s="191"/>
      <c r="KI11" s="191"/>
      <c r="KJ11" s="191"/>
      <c r="KK11" s="191"/>
      <c r="KL11" s="191"/>
      <c r="KM11" s="191"/>
      <c r="KN11" s="191"/>
      <c r="KO11" s="191"/>
      <c r="KP11" s="191"/>
      <c r="KQ11" s="191"/>
      <c r="KR11" s="191"/>
      <c r="KS11" s="191"/>
      <c r="KT11" s="191"/>
      <c r="KU11" s="191"/>
      <c r="KV11" s="191"/>
      <c r="KW11" s="191"/>
      <c r="KX11" s="191"/>
      <c r="KY11" s="191"/>
      <c r="KZ11" s="191"/>
      <c r="LA11" s="191"/>
      <c r="LB11" s="191"/>
      <c r="LC11" s="191"/>
      <c r="LD11" s="191"/>
      <c r="LE11" s="191"/>
      <c r="LF11" s="191"/>
      <c r="LG11" s="191"/>
      <c r="LH11" s="191"/>
      <c r="LI11" s="191"/>
      <c r="LJ11" s="191"/>
      <c r="LK11" s="191"/>
      <c r="LL11" s="191"/>
      <c r="LM11" s="191"/>
      <c r="LN11" s="191"/>
      <c r="LO11" s="191"/>
      <c r="LP11" s="191"/>
      <c r="LQ11" s="191"/>
      <c r="LR11" s="191"/>
      <c r="LS11" s="191"/>
      <c r="LT11" s="191"/>
      <c r="LU11" s="191"/>
      <c r="LV11" s="191"/>
      <c r="LW11" s="191"/>
      <c r="LX11" s="191"/>
      <c r="LY11" s="191"/>
      <c r="LZ11" s="191"/>
      <c r="MA11" s="191"/>
      <c r="MB11" s="191"/>
      <c r="MC11" s="191"/>
      <c r="MD11" s="191"/>
      <c r="ME11" s="191"/>
      <c r="MF11" s="191"/>
      <c r="MG11" s="191"/>
      <c r="MH11" s="191"/>
      <c r="MI11" s="191"/>
      <c r="MJ11" s="191"/>
      <c r="MK11" s="191"/>
      <c r="ML11" s="191"/>
      <c r="MM11" s="191"/>
      <c r="MN11" s="191"/>
      <c r="MO11" s="191"/>
      <c r="MP11" s="191"/>
      <c r="MQ11" s="191"/>
      <c r="MR11" s="191"/>
      <c r="MS11" s="191"/>
      <c r="MT11" s="191"/>
      <c r="MU11" s="191"/>
      <c r="MV11" s="191"/>
      <c r="MW11" s="191"/>
      <c r="MX11" s="191"/>
      <c r="MY11" s="191"/>
      <c r="MZ11" s="191"/>
      <c r="NA11" s="191"/>
      <c r="NB11" s="191"/>
      <c r="NC11" s="191"/>
      <c r="ND11" s="191"/>
      <c r="NE11" s="191"/>
      <c r="NF11" s="191"/>
      <c r="NG11" s="191"/>
      <c r="NH11" s="191"/>
      <c r="NI11" s="191"/>
      <c r="NJ11" s="191"/>
      <c r="NK11" s="191"/>
      <c r="NL11" s="191"/>
      <c r="NM11" s="191"/>
      <c r="NN11" s="191"/>
      <c r="NO11" s="191"/>
      <c r="NP11" s="191"/>
      <c r="NQ11" s="191"/>
      <c r="NR11" s="191"/>
      <c r="NS11" s="191"/>
      <c r="NT11" s="191"/>
      <c r="NU11" s="191"/>
      <c r="NV11" s="191"/>
      <c r="NW11" s="191"/>
      <c r="NX11" s="191"/>
      <c r="NY11" s="191"/>
      <c r="NZ11" s="191"/>
      <c r="OA11" s="191"/>
      <c r="OB11" s="191"/>
      <c r="OC11" s="191"/>
      <c r="OD11" s="191"/>
      <c r="OE11" s="191"/>
      <c r="OF11" s="191"/>
      <c r="OG11" s="191"/>
      <c r="OH11" s="191"/>
      <c r="OI11" s="191"/>
      <c r="OJ11" s="191"/>
      <c r="OK11" s="191"/>
      <c r="OL11" s="191"/>
      <c r="OM11" s="191"/>
      <c r="ON11" s="191"/>
      <c r="OO11" s="191"/>
      <c r="OP11" s="191"/>
      <c r="OQ11" s="191"/>
      <c r="OR11" s="191"/>
      <c r="OS11" s="191"/>
      <c r="OT11" s="191"/>
      <c r="OU11" s="191"/>
      <c r="OV11" s="191"/>
      <c r="OW11" s="191"/>
      <c r="OX11" s="191"/>
      <c r="OY11" s="191"/>
      <c r="OZ11" s="191"/>
      <c r="PA11" s="191"/>
      <c r="PB11" s="191"/>
      <c r="PC11" s="191"/>
      <c r="PD11" s="191"/>
      <c r="PE11" s="191"/>
      <c r="PF11" s="191"/>
      <c r="PG11" s="191"/>
      <c r="PH11" s="191"/>
      <c r="PI11" s="191"/>
      <c r="PJ11" s="191"/>
      <c r="PK11" s="191"/>
      <c r="PL11" s="191"/>
      <c r="PM11" s="191"/>
      <c r="PN11" s="191"/>
      <c r="PO11" s="191"/>
      <c r="PP11" s="191"/>
      <c r="PQ11" s="191"/>
      <c r="PR11" s="191"/>
      <c r="PS11" s="191"/>
      <c r="PT11" s="191"/>
      <c r="PU11" s="191"/>
      <c r="PV11" s="191"/>
      <c r="PW11" s="191"/>
      <c r="PX11" s="191"/>
      <c r="PY11" s="191"/>
      <c r="PZ11" s="191"/>
      <c r="QA11" s="191"/>
      <c r="QB11" s="191"/>
      <c r="QC11" s="191"/>
      <c r="QD11" s="191"/>
      <c r="QE11" s="191"/>
      <c r="QF11" s="191"/>
      <c r="QG11" s="191"/>
      <c r="QH11" s="191"/>
      <c r="QI11" s="191"/>
      <c r="QJ11" s="191"/>
      <c r="QK11" s="191"/>
      <c r="QL11" s="191"/>
      <c r="QM11" s="191"/>
      <c r="QN11" s="191"/>
      <c r="QO11" s="191"/>
      <c r="QP11" s="191"/>
      <c r="QQ11" s="191"/>
      <c r="QR11" s="191"/>
      <c r="QS11" s="191"/>
      <c r="QT11" s="191"/>
      <c r="QU11" s="191"/>
      <c r="QV11" s="191"/>
      <c r="QW11" s="191"/>
      <c r="QX11" s="191"/>
      <c r="QY11" s="191"/>
      <c r="QZ11" s="191"/>
      <c r="RA11" s="191"/>
      <c r="RB11" s="191"/>
      <c r="RC11" s="191"/>
      <c r="RD11" s="191"/>
      <c r="RE11" s="191"/>
      <c r="RF11" s="191"/>
      <c r="RG11" s="191"/>
      <c r="RH11" s="191"/>
      <c r="RI11" s="191"/>
      <c r="RJ11" s="191"/>
      <c r="RK11" s="191"/>
      <c r="RL11" s="191"/>
      <c r="RM11" s="191"/>
      <c r="RN11" s="191"/>
      <c r="RO11" s="191"/>
      <c r="RP11" s="191"/>
      <c r="RQ11" s="191"/>
      <c r="RR11" s="191"/>
      <c r="RS11" s="191"/>
      <c r="RT11" s="191"/>
      <c r="RU11" s="191"/>
      <c r="RV11" s="191"/>
      <c r="RW11" s="191"/>
      <c r="RX11" s="191"/>
      <c r="RY11" s="191"/>
      <c r="RZ11" s="191"/>
      <c r="SA11" s="191"/>
      <c r="SB11" s="191"/>
      <c r="SC11" s="191"/>
      <c r="SD11" s="191"/>
      <c r="SE11" s="191"/>
      <c r="SF11" s="191"/>
      <c r="SG11" s="191"/>
      <c r="SH11" s="191"/>
      <c r="SI11" s="191"/>
      <c r="SJ11" s="191"/>
      <c r="SK11" s="191"/>
      <c r="SL11" s="191"/>
      <c r="SM11" s="191"/>
    </row>
    <row r="12" spans="2:507" x14ac:dyDescent="0.25">
      <c r="B12" s="998"/>
      <c r="C12" s="192" t="s">
        <v>640</v>
      </c>
      <c r="D12" s="192"/>
      <c r="E12" s="193" t="s">
        <v>641</v>
      </c>
      <c r="F12" s="183"/>
      <c r="G12" s="190"/>
      <c r="H12" s="678"/>
      <c r="I12" s="678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194"/>
      <c r="IT12" s="194"/>
      <c r="IU12" s="194"/>
      <c r="IV12" s="194"/>
      <c r="IW12" s="194"/>
      <c r="IX12" s="194"/>
      <c r="IY12" s="194"/>
      <c r="IZ12" s="194"/>
      <c r="JA12" s="194"/>
      <c r="JB12" s="194"/>
      <c r="JC12" s="194"/>
      <c r="JD12" s="194"/>
      <c r="JE12" s="194"/>
      <c r="JF12" s="194"/>
      <c r="JG12" s="194"/>
      <c r="JH12" s="194"/>
      <c r="JI12" s="194"/>
      <c r="JJ12" s="194"/>
      <c r="JK12" s="194"/>
      <c r="JL12" s="194"/>
      <c r="JM12" s="194"/>
      <c r="JN12" s="194"/>
      <c r="JO12" s="194"/>
      <c r="JP12" s="194"/>
      <c r="JQ12" s="194"/>
      <c r="JR12" s="194"/>
      <c r="JS12" s="194"/>
      <c r="JT12" s="194"/>
      <c r="JU12" s="194"/>
      <c r="JV12" s="194"/>
      <c r="JW12" s="194"/>
      <c r="JX12" s="194"/>
      <c r="JY12" s="194"/>
      <c r="JZ12" s="194"/>
      <c r="KA12" s="194"/>
      <c r="KB12" s="194"/>
      <c r="KC12" s="194"/>
      <c r="KD12" s="194"/>
      <c r="KE12" s="194"/>
      <c r="KF12" s="194"/>
      <c r="KG12" s="194"/>
      <c r="KH12" s="194"/>
      <c r="KI12" s="194"/>
      <c r="KJ12" s="194"/>
      <c r="KK12" s="194"/>
      <c r="KL12" s="194"/>
      <c r="KM12" s="194"/>
      <c r="KN12" s="194"/>
      <c r="KO12" s="194"/>
      <c r="KP12" s="194"/>
      <c r="KQ12" s="194"/>
      <c r="KR12" s="194"/>
      <c r="KS12" s="194"/>
      <c r="KT12" s="194"/>
      <c r="KU12" s="194"/>
      <c r="KV12" s="194"/>
      <c r="KW12" s="194"/>
      <c r="KX12" s="194"/>
      <c r="KY12" s="194"/>
      <c r="KZ12" s="194"/>
      <c r="LA12" s="194"/>
      <c r="LB12" s="194"/>
      <c r="LC12" s="194"/>
      <c r="LD12" s="194"/>
      <c r="LE12" s="194"/>
      <c r="LF12" s="194"/>
      <c r="LG12" s="194"/>
      <c r="LH12" s="194"/>
      <c r="LI12" s="194"/>
      <c r="LJ12" s="194"/>
      <c r="LK12" s="194"/>
      <c r="LL12" s="194"/>
      <c r="LM12" s="194"/>
      <c r="LN12" s="194"/>
      <c r="LO12" s="194"/>
      <c r="LP12" s="194"/>
      <c r="LQ12" s="194"/>
      <c r="LR12" s="194"/>
      <c r="LS12" s="194"/>
      <c r="LT12" s="194"/>
      <c r="LU12" s="194"/>
      <c r="LV12" s="194"/>
      <c r="LW12" s="194"/>
      <c r="LX12" s="194"/>
      <c r="LY12" s="194"/>
      <c r="LZ12" s="194"/>
      <c r="MA12" s="194"/>
      <c r="MB12" s="194"/>
      <c r="MC12" s="194"/>
      <c r="MD12" s="194"/>
      <c r="ME12" s="194"/>
      <c r="MF12" s="194"/>
      <c r="MG12" s="194"/>
      <c r="MH12" s="194"/>
      <c r="MI12" s="194"/>
      <c r="MJ12" s="194"/>
      <c r="MK12" s="194"/>
      <c r="ML12" s="194"/>
      <c r="MM12" s="194"/>
      <c r="MN12" s="194"/>
      <c r="MO12" s="194"/>
      <c r="MP12" s="194"/>
      <c r="MQ12" s="194"/>
      <c r="MR12" s="194"/>
      <c r="MS12" s="194"/>
      <c r="MT12" s="194"/>
      <c r="MU12" s="194"/>
      <c r="MV12" s="194"/>
      <c r="MW12" s="194"/>
      <c r="MX12" s="194"/>
      <c r="MY12" s="194"/>
      <c r="MZ12" s="194"/>
      <c r="NA12" s="194"/>
      <c r="NB12" s="194"/>
      <c r="NC12" s="194"/>
      <c r="ND12" s="194"/>
      <c r="NE12" s="194"/>
      <c r="NF12" s="194"/>
      <c r="NG12" s="194"/>
      <c r="NH12" s="194"/>
      <c r="NI12" s="194"/>
      <c r="NJ12" s="194"/>
      <c r="NK12" s="194"/>
      <c r="NL12" s="194"/>
      <c r="NM12" s="194"/>
      <c r="NN12" s="194"/>
      <c r="NO12" s="194"/>
      <c r="NP12" s="194"/>
      <c r="NQ12" s="194"/>
      <c r="NR12" s="194"/>
      <c r="NS12" s="194"/>
      <c r="NT12" s="194"/>
      <c r="NU12" s="194"/>
      <c r="NV12" s="194"/>
      <c r="NW12" s="194"/>
      <c r="NX12" s="194"/>
      <c r="NY12" s="194"/>
      <c r="NZ12" s="194"/>
      <c r="OA12" s="194"/>
      <c r="OB12" s="194"/>
      <c r="OC12" s="194"/>
      <c r="OD12" s="194"/>
      <c r="OE12" s="194"/>
      <c r="OF12" s="194"/>
      <c r="OG12" s="194"/>
      <c r="OH12" s="194"/>
      <c r="OI12" s="194"/>
      <c r="OJ12" s="194"/>
      <c r="OK12" s="194"/>
      <c r="OL12" s="194"/>
      <c r="OM12" s="194"/>
      <c r="ON12" s="194"/>
      <c r="OO12" s="194"/>
      <c r="OP12" s="194"/>
      <c r="OQ12" s="194"/>
      <c r="OR12" s="194"/>
      <c r="OS12" s="194"/>
      <c r="OT12" s="194"/>
      <c r="OU12" s="194"/>
      <c r="OV12" s="194"/>
      <c r="OW12" s="194"/>
      <c r="OX12" s="194"/>
      <c r="OY12" s="194"/>
      <c r="OZ12" s="194"/>
      <c r="PA12" s="194"/>
      <c r="PB12" s="194"/>
      <c r="PC12" s="194"/>
      <c r="PD12" s="194"/>
      <c r="PE12" s="194"/>
      <c r="PF12" s="194"/>
      <c r="PG12" s="194"/>
      <c r="PH12" s="194"/>
      <c r="PI12" s="194"/>
      <c r="PJ12" s="194"/>
      <c r="PK12" s="194"/>
      <c r="PL12" s="194"/>
      <c r="PM12" s="194"/>
      <c r="PN12" s="194"/>
      <c r="PO12" s="194"/>
      <c r="PP12" s="194"/>
      <c r="PQ12" s="194"/>
      <c r="PR12" s="194"/>
      <c r="PS12" s="194"/>
      <c r="PT12" s="194"/>
      <c r="PU12" s="194"/>
      <c r="PV12" s="194"/>
      <c r="PW12" s="194"/>
      <c r="PX12" s="194"/>
      <c r="PY12" s="194"/>
      <c r="PZ12" s="194"/>
      <c r="QA12" s="194"/>
      <c r="QB12" s="194"/>
      <c r="QC12" s="194"/>
      <c r="QD12" s="194"/>
      <c r="QE12" s="194"/>
      <c r="QF12" s="194"/>
      <c r="QG12" s="194"/>
      <c r="QH12" s="194"/>
      <c r="QI12" s="194"/>
      <c r="QJ12" s="194"/>
      <c r="QK12" s="194"/>
      <c r="QL12" s="194"/>
      <c r="QM12" s="194"/>
      <c r="QN12" s="194"/>
      <c r="QO12" s="194"/>
      <c r="QP12" s="194"/>
      <c r="QQ12" s="194"/>
      <c r="QR12" s="194"/>
      <c r="QS12" s="194"/>
      <c r="QT12" s="194"/>
      <c r="QU12" s="194"/>
      <c r="QV12" s="194"/>
      <c r="QW12" s="194"/>
      <c r="QX12" s="194"/>
      <c r="QY12" s="194"/>
      <c r="QZ12" s="194"/>
      <c r="RA12" s="194"/>
      <c r="RB12" s="194"/>
      <c r="RC12" s="194"/>
      <c r="RD12" s="194"/>
      <c r="RE12" s="194"/>
      <c r="RF12" s="194"/>
      <c r="RG12" s="194"/>
      <c r="RH12" s="194"/>
      <c r="RI12" s="194"/>
      <c r="RJ12" s="194"/>
      <c r="RK12" s="194"/>
      <c r="RL12" s="194"/>
      <c r="RM12" s="194"/>
      <c r="RN12" s="194"/>
      <c r="RO12" s="194"/>
      <c r="RP12" s="194"/>
      <c r="RQ12" s="194"/>
      <c r="RR12" s="194"/>
      <c r="RS12" s="194"/>
      <c r="RT12" s="194"/>
      <c r="RU12" s="194"/>
      <c r="RV12" s="194"/>
      <c r="RW12" s="194"/>
      <c r="RX12" s="194"/>
      <c r="RY12" s="194"/>
      <c r="RZ12" s="194"/>
      <c r="SA12" s="194"/>
      <c r="SB12" s="194"/>
      <c r="SC12" s="194"/>
      <c r="SD12" s="194"/>
      <c r="SE12" s="194"/>
      <c r="SF12" s="194"/>
      <c r="SG12" s="194"/>
      <c r="SH12" s="194"/>
      <c r="SI12" s="194"/>
      <c r="SJ12" s="194"/>
      <c r="SK12" s="194"/>
      <c r="SL12" s="194"/>
      <c r="SM12" s="194"/>
    </row>
    <row r="13" spans="2:507" ht="15.6" x14ac:dyDescent="0.25">
      <c r="B13" s="999"/>
      <c r="C13" s="176" t="s">
        <v>642</v>
      </c>
      <c r="D13" s="176"/>
      <c r="E13" s="182" t="s">
        <v>643</v>
      </c>
      <c r="F13" s="183" t="s">
        <v>644</v>
      </c>
      <c r="G13" s="190"/>
      <c r="H13" s="195">
        <f>H11*H12</f>
        <v>0</v>
      </c>
      <c r="I13" s="195">
        <f t="shared" ref="I13:BT13" si="8">I11*I12</f>
        <v>0</v>
      </c>
      <c r="J13" s="195">
        <f t="shared" si="8"/>
        <v>0</v>
      </c>
      <c r="K13" s="195">
        <f t="shared" si="8"/>
        <v>0</v>
      </c>
      <c r="L13" s="195">
        <f t="shared" si="8"/>
        <v>0</v>
      </c>
      <c r="M13" s="195">
        <f t="shared" si="8"/>
        <v>0</v>
      </c>
      <c r="N13" s="195">
        <f t="shared" si="8"/>
        <v>0</v>
      </c>
      <c r="O13" s="195">
        <f t="shared" si="8"/>
        <v>0</v>
      </c>
      <c r="P13" s="195">
        <f t="shared" si="8"/>
        <v>0</v>
      </c>
      <c r="Q13" s="195">
        <f t="shared" si="8"/>
        <v>0</v>
      </c>
      <c r="R13" s="195">
        <f t="shared" si="8"/>
        <v>0</v>
      </c>
      <c r="S13" s="195">
        <f t="shared" si="8"/>
        <v>0</v>
      </c>
      <c r="T13" s="195">
        <f t="shared" si="8"/>
        <v>0</v>
      </c>
      <c r="U13" s="195">
        <f t="shared" si="8"/>
        <v>0</v>
      </c>
      <c r="V13" s="195">
        <f t="shared" si="8"/>
        <v>0</v>
      </c>
      <c r="W13" s="195">
        <f t="shared" si="8"/>
        <v>0</v>
      </c>
      <c r="X13" s="195">
        <f t="shared" si="8"/>
        <v>0</v>
      </c>
      <c r="Y13" s="195">
        <f t="shared" si="8"/>
        <v>0</v>
      </c>
      <c r="Z13" s="195">
        <f t="shared" si="8"/>
        <v>0</v>
      </c>
      <c r="AA13" s="195">
        <f t="shared" si="8"/>
        <v>0</v>
      </c>
      <c r="AB13" s="195">
        <f t="shared" si="8"/>
        <v>0</v>
      </c>
      <c r="AC13" s="195">
        <f t="shared" si="8"/>
        <v>0</v>
      </c>
      <c r="AD13" s="195">
        <f t="shared" si="8"/>
        <v>0</v>
      </c>
      <c r="AE13" s="195">
        <f t="shared" si="8"/>
        <v>0</v>
      </c>
      <c r="AF13" s="195">
        <f t="shared" si="8"/>
        <v>0</v>
      </c>
      <c r="AG13" s="195">
        <f t="shared" si="8"/>
        <v>0</v>
      </c>
      <c r="AH13" s="195">
        <f t="shared" si="8"/>
        <v>0</v>
      </c>
      <c r="AI13" s="195">
        <f t="shared" si="8"/>
        <v>0</v>
      </c>
      <c r="AJ13" s="195">
        <f t="shared" si="8"/>
        <v>0</v>
      </c>
      <c r="AK13" s="195">
        <f t="shared" si="8"/>
        <v>0</v>
      </c>
      <c r="AL13" s="195">
        <f t="shared" si="8"/>
        <v>0</v>
      </c>
      <c r="AM13" s="195">
        <f t="shared" si="8"/>
        <v>0</v>
      </c>
      <c r="AN13" s="195">
        <f t="shared" si="8"/>
        <v>0</v>
      </c>
      <c r="AO13" s="195">
        <f t="shared" si="8"/>
        <v>0</v>
      </c>
      <c r="AP13" s="195">
        <f t="shared" si="8"/>
        <v>0</v>
      </c>
      <c r="AQ13" s="195">
        <f t="shared" si="8"/>
        <v>0</v>
      </c>
      <c r="AR13" s="195">
        <f t="shared" si="8"/>
        <v>0</v>
      </c>
      <c r="AS13" s="195">
        <f t="shared" si="8"/>
        <v>0</v>
      </c>
      <c r="AT13" s="195">
        <f t="shared" si="8"/>
        <v>0</v>
      </c>
      <c r="AU13" s="195">
        <f t="shared" si="8"/>
        <v>0</v>
      </c>
      <c r="AV13" s="195">
        <f t="shared" si="8"/>
        <v>0</v>
      </c>
      <c r="AW13" s="195">
        <f t="shared" si="8"/>
        <v>0</v>
      </c>
      <c r="AX13" s="195">
        <f t="shared" si="8"/>
        <v>0</v>
      </c>
      <c r="AY13" s="195">
        <f t="shared" si="8"/>
        <v>0</v>
      </c>
      <c r="AZ13" s="195">
        <f t="shared" si="8"/>
        <v>0</v>
      </c>
      <c r="BA13" s="195">
        <f t="shared" si="8"/>
        <v>0</v>
      </c>
      <c r="BB13" s="195">
        <f t="shared" si="8"/>
        <v>0</v>
      </c>
      <c r="BC13" s="195">
        <f t="shared" si="8"/>
        <v>0</v>
      </c>
      <c r="BD13" s="195">
        <f t="shared" si="8"/>
        <v>0</v>
      </c>
      <c r="BE13" s="195">
        <f t="shared" si="8"/>
        <v>0</v>
      </c>
      <c r="BF13" s="195">
        <f t="shared" si="8"/>
        <v>0</v>
      </c>
      <c r="BG13" s="195">
        <f t="shared" si="8"/>
        <v>0</v>
      </c>
      <c r="BH13" s="195">
        <f t="shared" si="8"/>
        <v>0</v>
      </c>
      <c r="BI13" s="195">
        <f t="shared" si="8"/>
        <v>0</v>
      </c>
      <c r="BJ13" s="195">
        <f t="shared" si="8"/>
        <v>0</v>
      </c>
      <c r="BK13" s="195">
        <f t="shared" si="8"/>
        <v>0</v>
      </c>
      <c r="BL13" s="195">
        <f t="shared" si="8"/>
        <v>0</v>
      </c>
      <c r="BM13" s="195">
        <f t="shared" si="8"/>
        <v>0</v>
      </c>
      <c r="BN13" s="195">
        <f t="shared" si="8"/>
        <v>0</v>
      </c>
      <c r="BO13" s="195">
        <f t="shared" si="8"/>
        <v>0</v>
      </c>
      <c r="BP13" s="195">
        <f t="shared" si="8"/>
        <v>0</v>
      </c>
      <c r="BQ13" s="195">
        <f t="shared" si="8"/>
        <v>0</v>
      </c>
      <c r="BR13" s="195">
        <f t="shared" si="8"/>
        <v>0</v>
      </c>
      <c r="BS13" s="195">
        <f t="shared" si="8"/>
        <v>0</v>
      </c>
      <c r="BT13" s="195">
        <f t="shared" si="8"/>
        <v>0</v>
      </c>
      <c r="BU13" s="195">
        <f t="shared" ref="BU13:EF13" si="9">BU11*BU12</f>
        <v>0</v>
      </c>
      <c r="BV13" s="195">
        <f t="shared" si="9"/>
        <v>0</v>
      </c>
      <c r="BW13" s="195">
        <f t="shared" si="9"/>
        <v>0</v>
      </c>
      <c r="BX13" s="195">
        <f t="shared" si="9"/>
        <v>0</v>
      </c>
      <c r="BY13" s="195">
        <f t="shared" si="9"/>
        <v>0</v>
      </c>
      <c r="BZ13" s="195">
        <f t="shared" si="9"/>
        <v>0</v>
      </c>
      <c r="CA13" s="195">
        <f t="shared" si="9"/>
        <v>0</v>
      </c>
      <c r="CB13" s="195">
        <f t="shared" si="9"/>
        <v>0</v>
      </c>
      <c r="CC13" s="195">
        <f t="shared" si="9"/>
        <v>0</v>
      </c>
      <c r="CD13" s="195">
        <f t="shared" si="9"/>
        <v>0</v>
      </c>
      <c r="CE13" s="195">
        <f t="shared" si="9"/>
        <v>0</v>
      </c>
      <c r="CF13" s="195">
        <f t="shared" si="9"/>
        <v>0</v>
      </c>
      <c r="CG13" s="195">
        <f t="shared" si="9"/>
        <v>0</v>
      </c>
      <c r="CH13" s="195">
        <f t="shared" si="9"/>
        <v>0</v>
      </c>
      <c r="CI13" s="195">
        <f t="shared" si="9"/>
        <v>0</v>
      </c>
      <c r="CJ13" s="195">
        <f t="shared" si="9"/>
        <v>0</v>
      </c>
      <c r="CK13" s="195">
        <f t="shared" si="9"/>
        <v>0</v>
      </c>
      <c r="CL13" s="195">
        <f t="shared" si="9"/>
        <v>0</v>
      </c>
      <c r="CM13" s="195">
        <f t="shared" si="9"/>
        <v>0</v>
      </c>
      <c r="CN13" s="195">
        <f t="shared" si="9"/>
        <v>0</v>
      </c>
      <c r="CO13" s="195">
        <f t="shared" si="9"/>
        <v>0</v>
      </c>
      <c r="CP13" s="195">
        <f t="shared" si="9"/>
        <v>0</v>
      </c>
      <c r="CQ13" s="195">
        <f t="shared" si="9"/>
        <v>0</v>
      </c>
      <c r="CR13" s="195">
        <f t="shared" si="9"/>
        <v>0</v>
      </c>
      <c r="CS13" s="195">
        <f t="shared" si="9"/>
        <v>0</v>
      </c>
      <c r="CT13" s="195">
        <f t="shared" si="9"/>
        <v>0</v>
      </c>
      <c r="CU13" s="195">
        <f t="shared" si="9"/>
        <v>0</v>
      </c>
      <c r="CV13" s="195">
        <f t="shared" si="9"/>
        <v>0</v>
      </c>
      <c r="CW13" s="195">
        <f t="shared" si="9"/>
        <v>0</v>
      </c>
      <c r="CX13" s="195">
        <f t="shared" si="9"/>
        <v>0</v>
      </c>
      <c r="CY13" s="195">
        <f t="shared" si="9"/>
        <v>0</v>
      </c>
      <c r="CZ13" s="195">
        <f t="shared" si="9"/>
        <v>0</v>
      </c>
      <c r="DA13" s="195">
        <f t="shared" si="9"/>
        <v>0</v>
      </c>
      <c r="DB13" s="195">
        <f t="shared" si="9"/>
        <v>0</v>
      </c>
      <c r="DC13" s="195">
        <f t="shared" si="9"/>
        <v>0</v>
      </c>
      <c r="DD13" s="195">
        <f t="shared" si="9"/>
        <v>0</v>
      </c>
      <c r="DE13" s="195">
        <f t="shared" si="9"/>
        <v>0</v>
      </c>
      <c r="DF13" s="195">
        <f t="shared" si="9"/>
        <v>0</v>
      </c>
      <c r="DG13" s="195">
        <f t="shared" si="9"/>
        <v>0</v>
      </c>
      <c r="DH13" s="195">
        <f t="shared" si="9"/>
        <v>0</v>
      </c>
      <c r="DI13" s="195">
        <f t="shared" si="9"/>
        <v>0</v>
      </c>
      <c r="DJ13" s="195">
        <f t="shared" si="9"/>
        <v>0</v>
      </c>
      <c r="DK13" s="195">
        <f t="shared" si="9"/>
        <v>0</v>
      </c>
      <c r="DL13" s="195">
        <f t="shared" si="9"/>
        <v>0</v>
      </c>
      <c r="DM13" s="195">
        <f t="shared" si="9"/>
        <v>0</v>
      </c>
      <c r="DN13" s="195">
        <f t="shared" si="9"/>
        <v>0</v>
      </c>
      <c r="DO13" s="195">
        <f t="shared" si="9"/>
        <v>0</v>
      </c>
      <c r="DP13" s="195">
        <f t="shared" si="9"/>
        <v>0</v>
      </c>
      <c r="DQ13" s="195">
        <f t="shared" si="9"/>
        <v>0</v>
      </c>
      <c r="DR13" s="195">
        <f t="shared" si="9"/>
        <v>0</v>
      </c>
      <c r="DS13" s="195">
        <f t="shared" si="9"/>
        <v>0</v>
      </c>
      <c r="DT13" s="195">
        <f t="shared" si="9"/>
        <v>0</v>
      </c>
      <c r="DU13" s="195">
        <f t="shared" si="9"/>
        <v>0</v>
      </c>
      <c r="DV13" s="195">
        <f t="shared" si="9"/>
        <v>0</v>
      </c>
      <c r="DW13" s="195">
        <f t="shared" si="9"/>
        <v>0</v>
      </c>
      <c r="DX13" s="195">
        <f t="shared" si="9"/>
        <v>0</v>
      </c>
      <c r="DY13" s="195">
        <f t="shared" si="9"/>
        <v>0</v>
      </c>
      <c r="DZ13" s="195">
        <f t="shared" si="9"/>
        <v>0</v>
      </c>
      <c r="EA13" s="195">
        <f t="shared" si="9"/>
        <v>0</v>
      </c>
      <c r="EB13" s="195">
        <f t="shared" si="9"/>
        <v>0</v>
      </c>
      <c r="EC13" s="195">
        <f t="shared" si="9"/>
        <v>0</v>
      </c>
      <c r="ED13" s="195">
        <f t="shared" si="9"/>
        <v>0</v>
      </c>
      <c r="EE13" s="195">
        <f t="shared" si="9"/>
        <v>0</v>
      </c>
      <c r="EF13" s="195">
        <f t="shared" si="9"/>
        <v>0</v>
      </c>
      <c r="EG13" s="195">
        <f t="shared" ref="EG13:GR13" si="10">EG11*EG12</f>
        <v>0</v>
      </c>
      <c r="EH13" s="195">
        <f t="shared" si="10"/>
        <v>0</v>
      </c>
      <c r="EI13" s="195">
        <f t="shared" si="10"/>
        <v>0</v>
      </c>
      <c r="EJ13" s="195">
        <f t="shared" si="10"/>
        <v>0</v>
      </c>
      <c r="EK13" s="195">
        <f t="shared" si="10"/>
        <v>0</v>
      </c>
      <c r="EL13" s="195">
        <f t="shared" si="10"/>
        <v>0</v>
      </c>
      <c r="EM13" s="195">
        <f t="shared" si="10"/>
        <v>0</v>
      </c>
      <c r="EN13" s="195">
        <f t="shared" si="10"/>
        <v>0</v>
      </c>
      <c r="EO13" s="195">
        <f t="shared" si="10"/>
        <v>0</v>
      </c>
      <c r="EP13" s="195">
        <f t="shared" si="10"/>
        <v>0</v>
      </c>
      <c r="EQ13" s="195">
        <f t="shared" si="10"/>
        <v>0</v>
      </c>
      <c r="ER13" s="195">
        <f t="shared" si="10"/>
        <v>0</v>
      </c>
      <c r="ES13" s="195">
        <f t="shared" si="10"/>
        <v>0</v>
      </c>
      <c r="ET13" s="195">
        <f t="shared" si="10"/>
        <v>0</v>
      </c>
      <c r="EU13" s="195">
        <f t="shared" si="10"/>
        <v>0</v>
      </c>
      <c r="EV13" s="195">
        <f t="shared" si="10"/>
        <v>0</v>
      </c>
      <c r="EW13" s="195">
        <f t="shared" si="10"/>
        <v>0</v>
      </c>
      <c r="EX13" s="195">
        <f t="shared" si="10"/>
        <v>0</v>
      </c>
      <c r="EY13" s="195">
        <f t="shared" si="10"/>
        <v>0</v>
      </c>
      <c r="EZ13" s="195">
        <f t="shared" si="10"/>
        <v>0</v>
      </c>
      <c r="FA13" s="195">
        <f t="shared" si="10"/>
        <v>0</v>
      </c>
      <c r="FB13" s="195">
        <f t="shared" si="10"/>
        <v>0</v>
      </c>
      <c r="FC13" s="195">
        <f t="shared" si="10"/>
        <v>0</v>
      </c>
      <c r="FD13" s="195">
        <f t="shared" si="10"/>
        <v>0</v>
      </c>
      <c r="FE13" s="195">
        <f t="shared" si="10"/>
        <v>0</v>
      </c>
      <c r="FF13" s="195">
        <f t="shared" si="10"/>
        <v>0</v>
      </c>
      <c r="FG13" s="195">
        <f t="shared" si="10"/>
        <v>0</v>
      </c>
      <c r="FH13" s="195">
        <f t="shared" si="10"/>
        <v>0</v>
      </c>
      <c r="FI13" s="195">
        <f t="shared" si="10"/>
        <v>0</v>
      </c>
      <c r="FJ13" s="195">
        <f t="shared" si="10"/>
        <v>0</v>
      </c>
      <c r="FK13" s="195">
        <f t="shared" si="10"/>
        <v>0</v>
      </c>
      <c r="FL13" s="195">
        <f t="shared" si="10"/>
        <v>0</v>
      </c>
      <c r="FM13" s="195">
        <f t="shared" si="10"/>
        <v>0</v>
      </c>
      <c r="FN13" s="195">
        <f t="shared" si="10"/>
        <v>0</v>
      </c>
      <c r="FO13" s="195">
        <f t="shared" si="10"/>
        <v>0</v>
      </c>
      <c r="FP13" s="195">
        <f t="shared" si="10"/>
        <v>0</v>
      </c>
      <c r="FQ13" s="195">
        <f t="shared" si="10"/>
        <v>0</v>
      </c>
      <c r="FR13" s="195">
        <f t="shared" si="10"/>
        <v>0</v>
      </c>
      <c r="FS13" s="195">
        <f t="shared" si="10"/>
        <v>0</v>
      </c>
      <c r="FT13" s="195">
        <f t="shared" si="10"/>
        <v>0</v>
      </c>
      <c r="FU13" s="195">
        <f t="shared" si="10"/>
        <v>0</v>
      </c>
      <c r="FV13" s="195">
        <f t="shared" si="10"/>
        <v>0</v>
      </c>
      <c r="FW13" s="195">
        <f t="shared" si="10"/>
        <v>0</v>
      </c>
      <c r="FX13" s="195">
        <f t="shared" si="10"/>
        <v>0</v>
      </c>
      <c r="FY13" s="195">
        <f t="shared" si="10"/>
        <v>0</v>
      </c>
      <c r="FZ13" s="195">
        <f t="shared" si="10"/>
        <v>0</v>
      </c>
      <c r="GA13" s="195">
        <f t="shared" si="10"/>
        <v>0</v>
      </c>
      <c r="GB13" s="195">
        <f t="shared" si="10"/>
        <v>0</v>
      </c>
      <c r="GC13" s="195">
        <f t="shared" si="10"/>
        <v>0</v>
      </c>
      <c r="GD13" s="195">
        <f t="shared" si="10"/>
        <v>0</v>
      </c>
      <c r="GE13" s="195">
        <f t="shared" si="10"/>
        <v>0</v>
      </c>
      <c r="GF13" s="195">
        <f t="shared" si="10"/>
        <v>0</v>
      </c>
      <c r="GG13" s="195">
        <f t="shared" si="10"/>
        <v>0</v>
      </c>
      <c r="GH13" s="195">
        <f t="shared" si="10"/>
        <v>0</v>
      </c>
      <c r="GI13" s="195">
        <f t="shared" si="10"/>
        <v>0</v>
      </c>
      <c r="GJ13" s="195">
        <f t="shared" si="10"/>
        <v>0</v>
      </c>
      <c r="GK13" s="195">
        <f t="shared" si="10"/>
        <v>0</v>
      </c>
      <c r="GL13" s="195">
        <f t="shared" si="10"/>
        <v>0</v>
      </c>
      <c r="GM13" s="195">
        <f t="shared" si="10"/>
        <v>0</v>
      </c>
      <c r="GN13" s="195">
        <f t="shared" si="10"/>
        <v>0</v>
      </c>
      <c r="GO13" s="195">
        <f t="shared" si="10"/>
        <v>0</v>
      </c>
      <c r="GP13" s="195">
        <f t="shared" si="10"/>
        <v>0</v>
      </c>
      <c r="GQ13" s="195">
        <f t="shared" si="10"/>
        <v>0</v>
      </c>
      <c r="GR13" s="195">
        <f t="shared" si="10"/>
        <v>0</v>
      </c>
      <c r="GS13" s="195">
        <f t="shared" ref="GS13:JD13" si="11">GS11*GS12</f>
        <v>0</v>
      </c>
      <c r="GT13" s="195">
        <f t="shared" si="11"/>
        <v>0</v>
      </c>
      <c r="GU13" s="195">
        <f t="shared" si="11"/>
        <v>0</v>
      </c>
      <c r="GV13" s="195">
        <f t="shared" si="11"/>
        <v>0</v>
      </c>
      <c r="GW13" s="195">
        <f t="shared" si="11"/>
        <v>0</v>
      </c>
      <c r="GX13" s="195">
        <f t="shared" si="11"/>
        <v>0</v>
      </c>
      <c r="GY13" s="195">
        <f t="shared" si="11"/>
        <v>0</v>
      </c>
      <c r="GZ13" s="195">
        <f t="shared" si="11"/>
        <v>0</v>
      </c>
      <c r="HA13" s="195">
        <f t="shared" si="11"/>
        <v>0</v>
      </c>
      <c r="HB13" s="195">
        <f t="shared" si="11"/>
        <v>0</v>
      </c>
      <c r="HC13" s="195">
        <f t="shared" si="11"/>
        <v>0</v>
      </c>
      <c r="HD13" s="195">
        <f t="shared" si="11"/>
        <v>0</v>
      </c>
      <c r="HE13" s="195">
        <f t="shared" si="11"/>
        <v>0</v>
      </c>
      <c r="HF13" s="195">
        <f t="shared" si="11"/>
        <v>0</v>
      </c>
      <c r="HG13" s="195">
        <f t="shared" si="11"/>
        <v>0</v>
      </c>
      <c r="HH13" s="195">
        <f t="shared" si="11"/>
        <v>0</v>
      </c>
      <c r="HI13" s="195">
        <f t="shared" si="11"/>
        <v>0</v>
      </c>
      <c r="HJ13" s="195">
        <f t="shared" si="11"/>
        <v>0</v>
      </c>
      <c r="HK13" s="195">
        <f t="shared" si="11"/>
        <v>0</v>
      </c>
      <c r="HL13" s="195">
        <f t="shared" si="11"/>
        <v>0</v>
      </c>
      <c r="HM13" s="195">
        <f t="shared" si="11"/>
        <v>0</v>
      </c>
      <c r="HN13" s="195">
        <f t="shared" si="11"/>
        <v>0</v>
      </c>
      <c r="HO13" s="195">
        <f t="shared" si="11"/>
        <v>0</v>
      </c>
      <c r="HP13" s="195">
        <f t="shared" si="11"/>
        <v>0</v>
      </c>
      <c r="HQ13" s="195">
        <f t="shared" si="11"/>
        <v>0</v>
      </c>
      <c r="HR13" s="195">
        <f t="shared" si="11"/>
        <v>0</v>
      </c>
      <c r="HS13" s="195">
        <f t="shared" si="11"/>
        <v>0</v>
      </c>
      <c r="HT13" s="195">
        <f t="shared" si="11"/>
        <v>0</v>
      </c>
      <c r="HU13" s="195">
        <f t="shared" si="11"/>
        <v>0</v>
      </c>
      <c r="HV13" s="195">
        <f t="shared" si="11"/>
        <v>0</v>
      </c>
      <c r="HW13" s="195">
        <f t="shared" si="11"/>
        <v>0</v>
      </c>
      <c r="HX13" s="195">
        <f t="shared" si="11"/>
        <v>0</v>
      </c>
      <c r="HY13" s="195">
        <f t="shared" si="11"/>
        <v>0</v>
      </c>
      <c r="HZ13" s="195">
        <f t="shared" si="11"/>
        <v>0</v>
      </c>
      <c r="IA13" s="195">
        <f t="shared" si="11"/>
        <v>0</v>
      </c>
      <c r="IB13" s="195">
        <f t="shared" si="11"/>
        <v>0</v>
      </c>
      <c r="IC13" s="195">
        <f t="shared" si="11"/>
        <v>0</v>
      </c>
      <c r="ID13" s="195">
        <f t="shared" si="11"/>
        <v>0</v>
      </c>
      <c r="IE13" s="195">
        <f t="shared" si="11"/>
        <v>0</v>
      </c>
      <c r="IF13" s="195">
        <f t="shared" si="11"/>
        <v>0</v>
      </c>
      <c r="IG13" s="195">
        <f t="shared" si="11"/>
        <v>0</v>
      </c>
      <c r="IH13" s="195">
        <f t="shared" si="11"/>
        <v>0</v>
      </c>
      <c r="II13" s="195">
        <f t="shared" si="11"/>
        <v>0</v>
      </c>
      <c r="IJ13" s="195">
        <f t="shared" si="11"/>
        <v>0</v>
      </c>
      <c r="IK13" s="195">
        <f t="shared" si="11"/>
        <v>0</v>
      </c>
      <c r="IL13" s="195">
        <f t="shared" si="11"/>
        <v>0</v>
      </c>
      <c r="IM13" s="195">
        <f t="shared" si="11"/>
        <v>0</v>
      </c>
      <c r="IN13" s="195">
        <f t="shared" si="11"/>
        <v>0</v>
      </c>
      <c r="IO13" s="195">
        <f t="shared" si="11"/>
        <v>0</v>
      </c>
      <c r="IP13" s="195">
        <f t="shared" si="11"/>
        <v>0</v>
      </c>
      <c r="IQ13" s="195">
        <f t="shared" si="11"/>
        <v>0</v>
      </c>
      <c r="IR13" s="195">
        <f t="shared" si="11"/>
        <v>0</v>
      </c>
      <c r="IS13" s="195">
        <f t="shared" si="11"/>
        <v>0</v>
      </c>
      <c r="IT13" s="195">
        <f t="shared" si="11"/>
        <v>0</v>
      </c>
      <c r="IU13" s="195">
        <f t="shared" si="11"/>
        <v>0</v>
      </c>
      <c r="IV13" s="195">
        <f t="shared" si="11"/>
        <v>0</v>
      </c>
      <c r="IW13" s="195">
        <f t="shared" si="11"/>
        <v>0</v>
      </c>
      <c r="IX13" s="195">
        <f t="shared" si="11"/>
        <v>0</v>
      </c>
      <c r="IY13" s="195">
        <f t="shared" si="11"/>
        <v>0</v>
      </c>
      <c r="IZ13" s="195">
        <f t="shared" si="11"/>
        <v>0</v>
      </c>
      <c r="JA13" s="195">
        <f t="shared" si="11"/>
        <v>0</v>
      </c>
      <c r="JB13" s="195">
        <f t="shared" si="11"/>
        <v>0</v>
      </c>
      <c r="JC13" s="195">
        <f t="shared" si="11"/>
        <v>0</v>
      </c>
      <c r="JD13" s="195">
        <f t="shared" si="11"/>
        <v>0</v>
      </c>
      <c r="JE13" s="195">
        <f t="shared" ref="JE13:LP13" si="12">JE11*JE12</f>
        <v>0</v>
      </c>
      <c r="JF13" s="195">
        <f t="shared" si="12"/>
        <v>0</v>
      </c>
      <c r="JG13" s="195">
        <f t="shared" si="12"/>
        <v>0</v>
      </c>
      <c r="JH13" s="195">
        <f t="shared" si="12"/>
        <v>0</v>
      </c>
      <c r="JI13" s="195">
        <f t="shared" si="12"/>
        <v>0</v>
      </c>
      <c r="JJ13" s="195">
        <f t="shared" si="12"/>
        <v>0</v>
      </c>
      <c r="JK13" s="195">
        <f t="shared" si="12"/>
        <v>0</v>
      </c>
      <c r="JL13" s="195">
        <f t="shared" si="12"/>
        <v>0</v>
      </c>
      <c r="JM13" s="195">
        <f t="shared" si="12"/>
        <v>0</v>
      </c>
      <c r="JN13" s="195">
        <f t="shared" si="12"/>
        <v>0</v>
      </c>
      <c r="JO13" s="195">
        <f t="shared" si="12"/>
        <v>0</v>
      </c>
      <c r="JP13" s="195">
        <f t="shared" si="12"/>
        <v>0</v>
      </c>
      <c r="JQ13" s="195">
        <f t="shared" si="12"/>
        <v>0</v>
      </c>
      <c r="JR13" s="195">
        <f t="shared" si="12"/>
        <v>0</v>
      </c>
      <c r="JS13" s="195">
        <f t="shared" si="12"/>
        <v>0</v>
      </c>
      <c r="JT13" s="195">
        <f t="shared" si="12"/>
        <v>0</v>
      </c>
      <c r="JU13" s="195">
        <f t="shared" si="12"/>
        <v>0</v>
      </c>
      <c r="JV13" s="195">
        <f t="shared" si="12"/>
        <v>0</v>
      </c>
      <c r="JW13" s="195">
        <f t="shared" si="12"/>
        <v>0</v>
      </c>
      <c r="JX13" s="195">
        <f t="shared" si="12"/>
        <v>0</v>
      </c>
      <c r="JY13" s="195">
        <f t="shared" si="12"/>
        <v>0</v>
      </c>
      <c r="JZ13" s="195">
        <f t="shared" si="12"/>
        <v>0</v>
      </c>
      <c r="KA13" s="195">
        <f t="shared" si="12"/>
        <v>0</v>
      </c>
      <c r="KB13" s="195">
        <f t="shared" si="12"/>
        <v>0</v>
      </c>
      <c r="KC13" s="195">
        <f t="shared" si="12"/>
        <v>0</v>
      </c>
      <c r="KD13" s="195">
        <f t="shared" si="12"/>
        <v>0</v>
      </c>
      <c r="KE13" s="195">
        <f t="shared" si="12"/>
        <v>0</v>
      </c>
      <c r="KF13" s="195">
        <f t="shared" si="12"/>
        <v>0</v>
      </c>
      <c r="KG13" s="195">
        <f t="shared" si="12"/>
        <v>0</v>
      </c>
      <c r="KH13" s="195">
        <f t="shared" si="12"/>
        <v>0</v>
      </c>
      <c r="KI13" s="195">
        <f t="shared" si="12"/>
        <v>0</v>
      </c>
      <c r="KJ13" s="195">
        <f t="shared" si="12"/>
        <v>0</v>
      </c>
      <c r="KK13" s="195">
        <f t="shared" si="12"/>
        <v>0</v>
      </c>
      <c r="KL13" s="195">
        <f t="shared" si="12"/>
        <v>0</v>
      </c>
      <c r="KM13" s="195">
        <f t="shared" si="12"/>
        <v>0</v>
      </c>
      <c r="KN13" s="195">
        <f t="shared" si="12"/>
        <v>0</v>
      </c>
      <c r="KO13" s="195">
        <f t="shared" si="12"/>
        <v>0</v>
      </c>
      <c r="KP13" s="195">
        <f t="shared" si="12"/>
        <v>0</v>
      </c>
      <c r="KQ13" s="195">
        <f t="shared" si="12"/>
        <v>0</v>
      </c>
      <c r="KR13" s="195">
        <f t="shared" si="12"/>
        <v>0</v>
      </c>
      <c r="KS13" s="195">
        <f t="shared" si="12"/>
        <v>0</v>
      </c>
      <c r="KT13" s="195">
        <f t="shared" si="12"/>
        <v>0</v>
      </c>
      <c r="KU13" s="195">
        <f t="shared" si="12"/>
        <v>0</v>
      </c>
      <c r="KV13" s="195">
        <f t="shared" si="12"/>
        <v>0</v>
      </c>
      <c r="KW13" s="195">
        <f t="shared" si="12"/>
        <v>0</v>
      </c>
      <c r="KX13" s="195">
        <f t="shared" si="12"/>
        <v>0</v>
      </c>
      <c r="KY13" s="195">
        <f t="shared" si="12"/>
        <v>0</v>
      </c>
      <c r="KZ13" s="195">
        <f t="shared" si="12"/>
        <v>0</v>
      </c>
      <c r="LA13" s="195">
        <f t="shared" si="12"/>
        <v>0</v>
      </c>
      <c r="LB13" s="195">
        <f t="shared" si="12"/>
        <v>0</v>
      </c>
      <c r="LC13" s="195">
        <f t="shared" si="12"/>
        <v>0</v>
      </c>
      <c r="LD13" s="195">
        <f t="shared" si="12"/>
        <v>0</v>
      </c>
      <c r="LE13" s="195">
        <f t="shared" si="12"/>
        <v>0</v>
      </c>
      <c r="LF13" s="195">
        <f t="shared" si="12"/>
        <v>0</v>
      </c>
      <c r="LG13" s="195">
        <f t="shared" si="12"/>
        <v>0</v>
      </c>
      <c r="LH13" s="195">
        <f t="shared" si="12"/>
        <v>0</v>
      </c>
      <c r="LI13" s="195">
        <f t="shared" si="12"/>
        <v>0</v>
      </c>
      <c r="LJ13" s="195">
        <f t="shared" si="12"/>
        <v>0</v>
      </c>
      <c r="LK13" s="195">
        <f t="shared" si="12"/>
        <v>0</v>
      </c>
      <c r="LL13" s="195">
        <f t="shared" si="12"/>
        <v>0</v>
      </c>
      <c r="LM13" s="195">
        <f t="shared" si="12"/>
        <v>0</v>
      </c>
      <c r="LN13" s="195">
        <f t="shared" si="12"/>
        <v>0</v>
      </c>
      <c r="LO13" s="195">
        <f t="shared" si="12"/>
        <v>0</v>
      </c>
      <c r="LP13" s="195">
        <f t="shared" si="12"/>
        <v>0</v>
      </c>
      <c r="LQ13" s="195">
        <f t="shared" ref="LQ13:OB13" si="13">LQ11*LQ12</f>
        <v>0</v>
      </c>
      <c r="LR13" s="195">
        <f t="shared" si="13"/>
        <v>0</v>
      </c>
      <c r="LS13" s="195">
        <f t="shared" si="13"/>
        <v>0</v>
      </c>
      <c r="LT13" s="195">
        <f t="shared" si="13"/>
        <v>0</v>
      </c>
      <c r="LU13" s="195">
        <f t="shared" si="13"/>
        <v>0</v>
      </c>
      <c r="LV13" s="195">
        <f t="shared" si="13"/>
        <v>0</v>
      </c>
      <c r="LW13" s="195">
        <f t="shared" si="13"/>
        <v>0</v>
      </c>
      <c r="LX13" s="195">
        <f t="shared" si="13"/>
        <v>0</v>
      </c>
      <c r="LY13" s="195">
        <f t="shared" si="13"/>
        <v>0</v>
      </c>
      <c r="LZ13" s="195">
        <f t="shared" si="13"/>
        <v>0</v>
      </c>
      <c r="MA13" s="195">
        <f t="shared" si="13"/>
        <v>0</v>
      </c>
      <c r="MB13" s="195">
        <f t="shared" si="13"/>
        <v>0</v>
      </c>
      <c r="MC13" s="195">
        <f t="shared" si="13"/>
        <v>0</v>
      </c>
      <c r="MD13" s="195">
        <f t="shared" si="13"/>
        <v>0</v>
      </c>
      <c r="ME13" s="195">
        <f t="shared" si="13"/>
        <v>0</v>
      </c>
      <c r="MF13" s="195">
        <f t="shared" si="13"/>
        <v>0</v>
      </c>
      <c r="MG13" s="195">
        <f t="shared" si="13"/>
        <v>0</v>
      </c>
      <c r="MH13" s="195">
        <f t="shared" si="13"/>
        <v>0</v>
      </c>
      <c r="MI13" s="195">
        <f t="shared" si="13"/>
        <v>0</v>
      </c>
      <c r="MJ13" s="195">
        <f t="shared" si="13"/>
        <v>0</v>
      </c>
      <c r="MK13" s="195">
        <f t="shared" si="13"/>
        <v>0</v>
      </c>
      <c r="ML13" s="195">
        <f t="shared" si="13"/>
        <v>0</v>
      </c>
      <c r="MM13" s="195">
        <f t="shared" si="13"/>
        <v>0</v>
      </c>
      <c r="MN13" s="195">
        <f t="shared" si="13"/>
        <v>0</v>
      </c>
      <c r="MO13" s="195">
        <f t="shared" si="13"/>
        <v>0</v>
      </c>
      <c r="MP13" s="195">
        <f t="shared" si="13"/>
        <v>0</v>
      </c>
      <c r="MQ13" s="195">
        <f t="shared" si="13"/>
        <v>0</v>
      </c>
      <c r="MR13" s="195">
        <f t="shared" si="13"/>
        <v>0</v>
      </c>
      <c r="MS13" s="195">
        <f t="shared" si="13"/>
        <v>0</v>
      </c>
      <c r="MT13" s="195">
        <f t="shared" si="13"/>
        <v>0</v>
      </c>
      <c r="MU13" s="195">
        <f t="shared" si="13"/>
        <v>0</v>
      </c>
      <c r="MV13" s="195">
        <f t="shared" si="13"/>
        <v>0</v>
      </c>
      <c r="MW13" s="195">
        <f t="shared" si="13"/>
        <v>0</v>
      </c>
      <c r="MX13" s="195">
        <f t="shared" si="13"/>
        <v>0</v>
      </c>
      <c r="MY13" s="195">
        <f t="shared" si="13"/>
        <v>0</v>
      </c>
      <c r="MZ13" s="195">
        <f t="shared" si="13"/>
        <v>0</v>
      </c>
      <c r="NA13" s="195">
        <f t="shared" si="13"/>
        <v>0</v>
      </c>
      <c r="NB13" s="195">
        <f t="shared" si="13"/>
        <v>0</v>
      </c>
      <c r="NC13" s="195">
        <f t="shared" si="13"/>
        <v>0</v>
      </c>
      <c r="ND13" s="195">
        <f t="shared" si="13"/>
        <v>0</v>
      </c>
      <c r="NE13" s="195">
        <f t="shared" si="13"/>
        <v>0</v>
      </c>
      <c r="NF13" s="195">
        <f t="shared" si="13"/>
        <v>0</v>
      </c>
      <c r="NG13" s="195">
        <f t="shared" si="13"/>
        <v>0</v>
      </c>
      <c r="NH13" s="195">
        <f t="shared" si="13"/>
        <v>0</v>
      </c>
      <c r="NI13" s="195">
        <f t="shared" si="13"/>
        <v>0</v>
      </c>
      <c r="NJ13" s="195">
        <f t="shared" si="13"/>
        <v>0</v>
      </c>
      <c r="NK13" s="195">
        <f t="shared" si="13"/>
        <v>0</v>
      </c>
      <c r="NL13" s="195">
        <f t="shared" si="13"/>
        <v>0</v>
      </c>
      <c r="NM13" s="195">
        <f t="shared" si="13"/>
        <v>0</v>
      </c>
      <c r="NN13" s="195">
        <f t="shared" si="13"/>
        <v>0</v>
      </c>
      <c r="NO13" s="195">
        <f t="shared" si="13"/>
        <v>0</v>
      </c>
      <c r="NP13" s="195">
        <f t="shared" si="13"/>
        <v>0</v>
      </c>
      <c r="NQ13" s="195">
        <f t="shared" si="13"/>
        <v>0</v>
      </c>
      <c r="NR13" s="195">
        <f t="shared" si="13"/>
        <v>0</v>
      </c>
      <c r="NS13" s="195">
        <f t="shared" si="13"/>
        <v>0</v>
      </c>
      <c r="NT13" s="195">
        <f t="shared" si="13"/>
        <v>0</v>
      </c>
      <c r="NU13" s="195">
        <f t="shared" si="13"/>
        <v>0</v>
      </c>
      <c r="NV13" s="195">
        <f t="shared" si="13"/>
        <v>0</v>
      </c>
      <c r="NW13" s="195">
        <f t="shared" si="13"/>
        <v>0</v>
      </c>
      <c r="NX13" s="195">
        <f t="shared" si="13"/>
        <v>0</v>
      </c>
      <c r="NY13" s="195">
        <f t="shared" si="13"/>
        <v>0</v>
      </c>
      <c r="NZ13" s="195">
        <f t="shared" si="13"/>
        <v>0</v>
      </c>
      <c r="OA13" s="195">
        <f t="shared" si="13"/>
        <v>0</v>
      </c>
      <c r="OB13" s="195">
        <f t="shared" si="13"/>
        <v>0</v>
      </c>
      <c r="OC13" s="195">
        <f t="shared" ref="OC13:QN13" si="14">OC11*OC12</f>
        <v>0</v>
      </c>
      <c r="OD13" s="195">
        <f t="shared" si="14"/>
        <v>0</v>
      </c>
      <c r="OE13" s="195">
        <f t="shared" si="14"/>
        <v>0</v>
      </c>
      <c r="OF13" s="195">
        <f t="shared" si="14"/>
        <v>0</v>
      </c>
      <c r="OG13" s="195">
        <f t="shared" si="14"/>
        <v>0</v>
      </c>
      <c r="OH13" s="195">
        <f t="shared" si="14"/>
        <v>0</v>
      </c>
      <c r="OI13" s="195">
        <f t="shared" si="14"/>
        <v>0</v>
      </c>
      <c r="OJ13" s="195">
        <f t="shared" si="14"/>
        <v>0</v>
      </c>
      <c r="OK13" s="195">
        <f t="shared" si="14"/>
        <v>0</v>
      </c>
      <c r="OL13" s="195">
        <f t="shared" si="14"/>
        <v>0</v>
      </c>
      <c r="OM13" s="195">
        <f t="shared" si="14"/>
        <v>0</v>
      </c>
      <c r="ON13" s="195">
        <f t="shared" si="14"/>
        <v>0</v>
      </c>
      <c r="OO13" s="195">
        <f t="shared" si="14"/>
        <v>0</v>
      </c>
      <c r="OP13" s="195">
        <f t="shared" si="14"/>
        <v>0</v>
      </c>
      <c r="OQ13" s="195">
        <f t="shared" si="14"/>
        <v>0</v>
      </c>
      <c r="OR13" s="195">
        <f t="shared" si="14"/>
        <v>0</v>
      </c>
      <c r="OS13" s="195">
        <f t="shared" si="14"/>
        <v>0</v>
      </c>
      <c r="OT13" s="195">
        <f t="shared" si="14"/>
        <v>0</v>
      </c>
      <c r="OU13" s="195">
        <f t="shared" si="14"/>
        <v>0</v>
      </c>
      <c r="OV13" s="195">
        <f t="shared" si="14"/>
        <v>0</v>
      </c>
      <c r="OW13" s="195">
        <f t="shared" si="14"/>
        <v>0</v>
      </c>
      <c r="OX13" s="195">
        <f t="shared" si="14"/>
        <v>0</v>
      </c>
      <c r="OY13" s="195">
        <f t="shared" si="14"/>
        <v>0</v>
      </c>
      <c r="OZ13" s="195">
        <f t="shared" si="14"/>
        <v>0</v>
      </c>
      <c r="PA13" s="195">
        <f t="shared" si="14"/>
        <v>0</v>
      </c>
      <c r="PB13" s="195">
        <f t="shared" si="14"/>
        <v>0</v>
      </c>
      <c r="PC13" s="195">
        <f t="shared" si="14"/>
        <v>0</v>
      </c>
      <c r="PD13" s="195">
        <f t="shared" si="14"/>
        <v>0</v>
      </c>
      <c r="PE13" s="195">
        <f t="shared" si="14"/>
        <v>0</v>
      </c>
      <c r="PF13" s="195">
        <f t="shared" si="14"/>
        <v>0</v>
      </c>
      <c r="PG13" s="195">
        <f t="shared" si="14"/>
        <v>0</v>
      </c>
      <c r="PH13" s="195">
        <f t="shared" si="14"/>
        <v>0</v>
      </c>
      <c r="PI13" s="195">
        <f t="shared" si="14"/>
        <v>0</v>
      </c>
      <c r="PJ13" s="195">
        <f t="shared" si="14"/>
        <v>0</v>
      </c>
      <c r="PK13" s="195">
        <f t="shared" si="14"/>
        <v>0</v>
      </c>
      <c r="PL13" s="195">
        <f t="shared" si="14"/>
        <v>0</v>
      </c>
      <c r="PM13" s="195">
        <f t="shared" si="14"/>
        <v>0</v>
      </c>
      <c r="PN13" s="195">
        <f t="shared" si="14"/>
        <v>0</v>
      </c>
      <c r="PO13" s="195">
        <f t="shared" si="14"/>
        <v>0</v>
      </c>
      <c r="PP13" s="195">
        <f t="shared" si="14"/>
        <v>0</v>
      </c>
      <c r="PQ13" s="195">
        <f t="shared" si="14"/>
        <v>0</v>
      </c>
      <c r="PR13" s="195">
        <f t="shared" si="14"/>
        <v>0</v>
      </c>
      <c r="PS13" s="195">
        <f t="shared" si="14"/>
        <v>0</v>
      </c>
      <c r="PT13" s="195">
        <f t="shared" si="14"/>
        <v>0</v>
      </c>
      <c r="PU13" s="195">
        <f t="shared" si="14"/>
        <v>0</v>
      </c>
      <c r="PV13" s="195">
        <f t="shared" si="14"/>
        <v>0</v>
      </c>
      <c r="PW13" s="195">
        <f t="shared" si="14"/>
        <v>0</v>
      </c>
      <c r="PX13" s="195">
        <f t="shared" si="14"/>
        <v>0</v>
      </c>
      <c r="PY13" s="195">
        <f t="shared" si="14"/>
        <v>0</v>
      </c>
      <c r="PZ13" s="195">
        <f t="shared" si="14"/>
        <v>0</v>
      </c>
      <c r="QA13" s="195">
        <f t="shared" si="14"/>
        <v>0</v>
      </c>
      <c r="QB13" s="195">
        <f t="shared" si="14"/>
        <v>0</v>
      </c>
      <c r="QC13" s="195">
        <f t="shared" si="14"/>
        <v>0</v>
      </c>
      <c r="QD13" s="195">
        <f t="shared" si="14"/>
        <v>0</v>
      </c>
      <c r="QE13" s="195">
        <f t="shared" si="14"/>
        <v>0</v>
      </c>
      <c r="QF13" s="195">
        <f t="shared" si="14"/>
        <v>0</v>
      </c>
      <c r="QG13" s="195">
        <f t="shared" si="14"/>
        <v>0</v>
      </c>
      <c r="QH13" s="195">
        <f t="shared" si="14"/>
        <v>0</v>
      </c>
      <c r="QI13" s="195">
        <f t="shared" si="14"/>
        <v>0</v>
      </c>
      <c r="QJ13" s="195">
        <f t="shared" si="14"/>
        <v>0</v>
      </c>
      <c r="QK13" s="195">
        <f t="shared" si="14"/>
        <v>0</v>
      </c>
      <c r="QL13" s="195">
        <f t="shared" si="14"/>
        <v>0</v>
      </c>
      <c r="QM13" s="195">
        <f t="shared" si="14"/>
        <v>0</v>
      </c>
      <c r="QN13" s="195">
        <f t="shared" si="14"/>
        <v>0</v>
      </c>
      <c r="QO13" s="195">
        <f t="shared" ref="QO13:SM13" si="15">QO11*QO12</f>
        <v>0</v>
      </c>
      <c r="QP13" s="195">
        <f t="shared" si="15"/>
        <v>0</v>
      </c>
      <c r="QQ13" s="195">
        <f t="shared" si="15"/>
        <v>0</v>
      </c>
      <c r="QR13" s="195">
        <f t="shared" si="15"/>
        <v>0</v>
      </c>
      <c r="QS13" s="195">
        <f t="shared" si="15"/>
        <v>0</v>
      </c>
      <c r="QT13" s="195">
        <f t="shared" si="15"/>
        <v>0</v>
      </c>
      <c r="QU13" s="195">
        <f t="shared" si="15"/>
        <v>0</v>
      </c>
      <c r="QV13" s="195">
        <f t="shared" si="15"/>
        <v>0</v>
      </c>
      <c r="QW13" s="195">
        <f t="shared" si="15"/>
        <v>0</v>
      </c>
      <c r="QX13" s="195">
        <f t="shared" si="15"/>
        <v>0</v>
      </c>
      <c r="QY13" s="195">
        <f t="shared" si="15"/>
        <v>0</v>
      </c>
      <c r="QZ13" s="195">
        <f t="shared" si="15"/>
        <v>0</v>
      </c>
      <c r="RA13" s="195">
        <f t="shared" si="15"/>
        <v>0</v>
      </c>
      <c r="RB13" s="195">
        <f t="shared" si="15"/>
        <v>0</v>
      </c>
      <c r="RC13" s="195">
        <f t="shared" si="15"/>
        <v>0</v>
      </c>
      <c r="RD13" s="195">
        <f t="shared" si="15"/>
        <v>0</v>
      </c>
      <c r="RE13" s="195">
        <f t="shared" si="15"/>
        <v>0</v>
      </c>
      <c r="RF13" s="195">
        <f t="shared" si="15"/>
        <v>0</v>
      </c>
      <c r="RG13" s="195">
        <f t="shared" si="15"/>
        <v>0</v>
      </c>
      <c r="RH13" s="195">
        <f t="shared" si="15"/>
        <v>0</v>
      </c>
      <c r="RI13" s="195">
        <f t="shared" si="15"/>
        <v>0</v>
      </c>
      <c r="RJ13" s="195">
        <f t="shared" si="15"/>
        <v>0</v>
      </c>
      <c r="RK13" s="195">
        <f t="shared" si="15"/>
        <v>0</v>
      </c>
      <c r="RL13" s="195">
        <f t="shared" si="15"/>
        <v>0</v>
      </c>
      <c r="RM13" s="195">
        <f t="shared" si="15"/>
        <v>0</v>
      </c>
      <c r="RN13" s="195">
        <f t="shared" si="15"/>
        <v>0</v>
      </c>
      <c r="RO13" s="195">
        <f t="shared" si="15"/>
        <v>0</v>
      </c>
      <c r="RP13" s="195">
        <f t="shared" si="15"/>
        <v>0</v>
      </c>
      <c r="RQ13" s="195">
        <f t="shared" si="15"/>
        <v>0</v>
      </c>
      <c r="RR13" s="195">
        <f t="shared" si="15"/>
        <v>0</v>
      </c>
      <c r="RS13" s="195">
        <f t="shared" si="15"/>
        <v>0</v>
      </c>
      <c r="RT13" s="195">
        <f t="shared" si="15"/>
        <v>0</v>
      </c>
      <c r="RU13" s="195">
        <f t="shared" si="15"/>
        <v>0</v>
      </c>
      <c r="RV13" s="195">
        <f t="shared" si="15"/>
        <v>0</v>
      </c>
      <c r="RW13" s="195">
        <f t="shared" si="15"/>
        <v>0</v>
      </c>
      <c r="RX13" s="195">
        <f t="shared" si="15"/>
        <v>0</v>
      </c>
      <c r="RY13" s="195">
        <f t="shared" si="15"/>
        <v>0</v>
      </c>
      <c r="RZ13" s="195">
        <f t="shared" si="15"/>
        <v>0</v>
      </c>
      <c r="SA13" s="195">
        <f t="shared" si="15"/>
        <v>0</v>
      </c>
      <c r="SB13" s="195">
        <f t="shared" si="15"/>
        <v>0</v>
      </c>
      <c r="SC13" s="195">
        <f t="shared" si="15"/>
        <v>0</v>
      </c>
      <c r="SD13" s="195">
        <f t="shared" si="15"/>
        <v>0</v>
      </c>
      <c r="SE13" s="195">
        <f t="shared" si="15"/>
        <v>0</v>
      </c>
      <c r="SF13" s="195">
        <f t="shared" si="15"/>
        <v>0</v>
      </c>
      <c r="SG13" s="195">
        <f t="shared" si="15"/>
        <v>0</v>
      </c>
      <c r="SH13" s="195">
        <f t="shared" si="15"/>
        <v>0</v>
      </c>
      <c r="SI13" s="195">
        <f t="shared" si="15"/>
        <v>0</v>
      </c>
      <c r="SJ13" s="195">
        <f t="shared" si="15"/>
        <v>0</v>
      </c>
      <c r="SK13" s="195">
        <f t="shared" si="15"/>
        <v>0</v>
      </c>
      <c r="SL13" s="195">
        <f t="shared" si="15"/>
        <v>0</v>
      </c>
      <c r="SM13" s="195">
        <f t="shared" si="15"/>
        <v>0</v>
      </c>
    </row>
    <row r="14" spans="2:507" x14ac:dyDescent="0.25">
      <c r="B14" s="997">
        <f>B11+1</f>
        <v>6</v>
      </c>
      <c r="C14" s="176" t="s">
        <v>964</v>
      </c>
      <c r="D14" s="176"/>
      <c r="E14" s="182" t="s">
        <v>548</v>
      </c>
      <c r="F14" s="183" t="s">
        <v>959</v>
      </c>
      <c r="G14" s="285">
        <v>12</v>
      </c>
      <c r="H14" s="679"/>
      <c r="I14" s="679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  <c r="DD14" s="188"/>
      <c r="DE14" s="188"/>
      <c r="DF14" s="188"/>
      <c r="DG14" s="188"/>
      <c r="DH14" s="188"/>
      <c r="DI14" s="188"/>
      <c r="DJ14" s="188"/>
      <c r="DK14" s="188"/>
      <c r="DL14" s="188"/>
      <c r="DM14" s="188"/>
      <c r="DN14" s="188"/>
      <c r="DO14" s="188"/>
      <c r="DP14" s="188"/>
      <c r="DQ14" s="188"/>
      <c r="DR14" s="188"/>
      <c r="DS14" s="188"/>
      <c r="DT14" s="188"/>
      <c r="DU14" s="188"/>
      <c r="DV14" s="188"/>
      <c r="DW14" s="188"/>
      <c r="DX14" s="188"/>
      <c r="DY14" s="188"/>
      <c r="DZ14" s="188"/>
      <c r="EA14" s="188"/>
      <c r="EB14" s="188"/>
      <c r="EC14" s="188"/>
      <c r="ED14" s="188"/>
      <c r="EE14" s="188"/>
      <c r="EF14" s="188"/>
      <c r="EG14" s="188"/>
      <c r="EH14" s="188"/>
      <c r="EI14" s="188"/>
      <c r="EJ14" s="188"/>
      <c r="EK14" s="188"/>
      <c r="EL14" s="188"/>
      <c r="EM14" s="188"/>
      <c r="EN14" s="188"/>
      <c r="EO14" s="188"/>
      <c r="EP14" s="188"/>
      <c r="EQ14" s="188"/>
      <c r="ER14" s="188"/>
      <c r="ES14" s="188"/>
      <c r="ET14" s="188"/>
      <c r="EU14" s="188"/>
      <c r="EV14" s="188"/>
      <c r="EW14" s="188"/>
      <c r="EX14" s="188"/>
      <c r="EY14" s="188"/>
      <c r="EZ14" s="188"/>
      <c r="FA14" s="188"/>
      <c r="FB14" s="188"/>
      <c r="FC14" s="188"/>
      <c r="FD14" s="188"/>
      <c r="FE14" s="188"/>
      <c r="FF14" s="188"/>
      <c r="FG14" s="188"/>
      <c r="FH14" s="188"/>
      <c r="FI14" s="188"/>
      <c r="FJ14" s="188"/>
      <c r="FK14" s="188"/>
      <c r="FL14" s="188"/>
      <c r="FM14" s="188"/>
      <c r="FN14" s="188"/>
      <c r="FO14" s="188"/>
      <c r="FP14" s="188"/>
      <c r="FQ14" s="188"/>
      <c r="FR14" s="188"/>
      <c r="FS14" s="188"/>
      <c r="FT14" s="188"/>
      <c r="FU14" s="188"/>
      <c r="FV14" s="188"/>
      <c r="FW14" s="188"/>
      <c r="FX14" s="188"/>
      <c r="FY14" s="188"/>
      <c r="FZ14" s="188"/>
      <c r="GA14" s="188"/>
      <c r="GB14" s="188"/>
      <c r="GC14" s="188"/>
      <c r="GD14" s="188"/>
      <c r="GE14" s="188"/>
      <c r="GF14" s="188"/>
      <c r="GG14" s="188"/>
      <c r="GH14" s="188"/>
      <c r="GI14" s="188"/>
      <c r="GJ14" s="188"/>
      <c r="GK14" s="188"/>
      <c r="GL14" s="188"/>
      <c r="GM14" s="188"/>
      <c r="GN14" s="188"/>
      <c r="GO14" s="188"/>
      <c r="GP14" s="188"/>
      <c r="GQ14" s="188"/>
      <c r="GR14" s="188"/>
      <c r="GS14" s="188"/>
      <c r="GT14" s="188"/>
      <c r="GU14" s="188"/>
      <c r="GV14" s="188"/>
      <c r="GW14" s="188"/>
      <c r="GX14" s="188"/>
      <c r="GY14" s="188"/>
      <c r="GZ14" s="188"/>
      <c r="HA14" s="188"/>
      <c r="HB14" s="188"/>
      <c r="HC14" s="188"/>
      <c r="HD14" s="188"/>
      <c r="HE14" s="188"/>
      <c r="HF14" s="188"/>
      <c r="HG14" s="188"/>
      <c r="HH14" s="188"/>
      <c r="HI14" s="188"/>
      <c r="HJ14" s="188"/>
      <c r="HK14" s="188"/>
      <c r="HL14" s="188"/>
      <c r="HM14" s="188"/>
      <c r="HN14" s="188"/>
      <c r="HO14" s="188"/>
      <c r="HP14" s="188"/>
      <c r="HQ14" s="188"/>
      <c r="HR14" s="188"/>
      <c r="HS14" s="188"/>
      <c r="HT14" s="188"/>
      <c r="HU14" s="188"/>
      <c r="HV14" s="188"/>
      <c r="HW14" s="188"/>
      <c r="HX14" s="188"/>
      <c r="HY14" s="188"/>
      <c r="HZ14" s="188"/>
      <c r="IA14" s="188"/>
      <c r="IB14" s="188"/>
      <c r="IC14" s="188"/>
      <c r="ID14" s="188"/>
      <c r="IE14" s="188"/>
      <c r="IF14" s="188"/>
      <c r="IG14" s="188"/>
      <c r="IH14" s="188"/>
      <c r="II14" s="188"/>
      <c r="IJ14" s="188"/>
      <c r="IK14" s="188"/>
      <c r="IL14" s="188"/>
      <c r="IM14" s="188"/>
      <c r="IN14" s="188"/>
      <c r="IO14" s="188"/>
      <c r="IP14" s="188"/>
      <c r="IQ14" s="188"/>
      <c r="IR14" s="188"/>
      <c r="IS14" s="188"/>
      <c r="IT14" s="188"/>
      <c r="IU14" s="188"/>
      <c r="IV14" s="188"/>
      <c r="IW14" s="188"/>
      <c r="IX14" s="188"/>
      <c r="IY14" s="188"/>
      <c r="IZ14" s="188"/>
      <c r="JA14" s="188"/>
      <c r="JB14" s="188"/>
      <c r="JC14" s="188"/>
      <c r="JD14" s="188"/>
      <c r="JE14" s="188"/>
      <c r="JF14" s="188"/>
      <c r="JG14" s="188"/>
      <c r="JH14" s="188"/>
      <c r="JI14" s="188"/>
      <c r="JJ14" s="188"/>
      <c r="JK14" s="188"/>
      <c r="JL14" s="188"/>
      <c r="JM14" s="188"/>
      <c r="JN14" s="188"/>
      <c r="JO14" s="188"/>
      <c r="JP14" s="188"/>
      <c r="JQ14" s="188"/>
      <c r="JR14" s="188"/>
      <c r="JS14" s="188"/>
      <c r="JT14" s="188"/>
      <c r="JU14" s="188"/>
      <c r="JV14" s="188"/>
      <c r="JW14" s="188"/>
      <c r="JX14" s="188"/>
      <c r="JY14" s="188"/>
      <c r="JZ14" s="188"/>
      <c r="KA14" s="188"/>
      <c r="KB14" s="188"/>
      <c r="KC14" s="188"/>
      <c r="KD14" s="188"/>
      <c r="KE14" s="188"/>
      <c r="KF14" s="188"/>
      <c r="KG14" s="188"/>
      <c r="KH14" s="188"/>
      <c r="KI14" s="188"/>
      <c r="KJ14" s="188"/>
      <c r="KK14" s="188"/>
      <c r="KL14" s="188"/>
      <c r="KM14" s="188"/>
      <c r="KN14" s="188"/>
      <c r="KO14" s="188"/>
      <c r="KP14" s="188"/>
      <c r="KQ14" s="188"/>
      <c r="KR14" s="188"/>
      <c r="KS14" s="188"/>
      <c r="KT14" s="188"/>
      <c r="KU14" s="188"/>
      <c r="KV14" s="188"/>
      <c r="KW14" s="188"/>
      <c r="KX14" s="188"/>
      <c r="KY14" s="188"/>
      <c r="KZ14" s="188"/>
      <c r="LA14" s="188"/>
      <c r="LB14" s="188"/>
      <c r="LC14" s="188"/>
      <c r="LD14" s="188"/>
      <c r="LE14" s="188"/>
      <c r="LF14" s="188"/>
      <c r="LG14" s="188"/>
      <c r="LH14" s="188"/>
      <c r="LI14" s="188"/>
      <c r="LJ14" s="188"/>
      <c r="LK14" s="188"/>
      <c r="LL14" s="188"/>
      <c r="LM14" s="188"/>
      <c r="LN14" s="188"/>
      <c r="LO14" s="188"/>
      <c r="LP14" s="188"/>
      <c r="LQ14" s="188"/>
      <c r="LR14" s="188"/>
      <c r="LS14" s="188"/>
      <c r="LT14" s="188"/>
      <c r="LU14" s="188"/>
      <c r="LV14" s="188"/>
      <c r="LW14" s="188"/>
      <c r="LX14" s="188"/>
      <c r="LY14" s="188"/>
      <c r="LZ14" s="188"/>
      <c r="MA14" s="188"/>
      <c r="MB14" s="188"/>
      <c r="MC14" s="188"/>
      <c r="MD14" s="188"/>
      <c r="ME14" s="188"/>
      <c r="MF14" s="188"/>
      <c r="MG14" s="188"/>
      <c r="MH14" s="188"/>
      <c r="MI14" s="188"/>
      <c r="MJ14" s="188"/>
      <c r="MK14" s="188"/>
      <c r="ML14" s="188"/>
      <c r="MM14" s="188"/>
      <c r="MN14" s="188"/>
      <c r="MO14" s="188"/>
      <c r="MP14" s="188"/>
      <c r="MQ14" s="188"/>
      <c r="MR14" s="188"/>
      <c r="MS14" s="188"/>
      <c r="MT14" s="188"/>
      <c r="MU14" s="188"/>
      <c r="MV14" s="188"/>
      <c r="MW14" s="188"/>
      <c r="MX14" s="188"/>
      <c r="MY14" s="188"/>
      <c r="MZ14" s="188"/>
      <c r="NA14" s="188"/>
      <c r="NB14" s="188"/>
      <c r="NC14" s="188"/>
      <c r="ND14" s="188"/>
      <c r="NE14" s="188"/>
      <c r="NF14" s="188"/>
      <c r="NG14" s="188"/>
      <c r="NH14" s="188"/>
      <c r="NI14" s="188"/>
      <c r="NJ14" s="188"/>
      <c r="NK14" s="188"/>
      <c r="NL14" s="188"/>
      <c r="NM14" s="188"/>
      <c r="NN14" s="188"/>
      <c r="NO14" s="188"/>
      <c r="NP14" s="188"/>
      <c r="NQ14" s="188"/>
      <c r="NR14" s="188"/>
      <c r="NS14" s="188"/>
      <c r="NT14" s="188"/>
      <c r="NU14" s="188"/>
      <c r="NV14" s="188"/>
      <c r="NW14" s="188"/>
      <c r="NX14" s="188"/>
      <c r="NY14" s="188"/>
      <c r="NZ14" s="188"/>
      <c r="OA14" s="188"/>
      <c r="OB14" s="188"/>
      <c r="OC14" s="188"/>
      <c r="OD14" s="188"/>
      <c r="OE14" s="188"/>
      <c r="OF14" s="188"/>
      <c r="OG14" s="188"/>
      <c r="OH14" s="188"/>
      <c r="OI14" s="188"/>
      <c r="OJ14" s="188"/>
      <c r="OK14" s="188"/>
      <c r="OL14" s="188"/>
      <c r="OM14" s="188"/>
      <c r="ON14" s="188"/>
      <c r="OO14" s="188"/>
      <c r="OP14" s="188"/>
      <c r="OQ14" s="188"/>
      <c r="OR14" s="188"/>
      <c r="OS14" s="188"/>
      <c r="OT14" s="188"/>
      <c r="OU14" s="188"/>
      <c r="OV14" s="188"/>
      <c r="OW14" s="188"/>
      <c r="OX14" s="188"/>
      <c r="OY14" s="188"/>
      <c r="OZ14" s="188"/>
      <c r="PA14" s="188"/>
      <c r="PB14" s="188"/>
      <c r="PC14" s="188"/>
      <c r="PD14" s="188"/>
      <c r="PE14" s="188"/>
      <c r="PF14" s="188"/>
      <c r="PG14" s="188"/>
      <c r="PH14" s="188"/>
      <c r="PI14" s="188"/>
      <c r="PJ14" s="188"/>
      <c r="PK14" s="188"/>
      <c r="PL14" s="188"/>
      <c r="PM14" s="188"/>
      <c r="PN14" s="188"/>
      <c r="PO14" s="188"/>
      <c r="PP14" s="188"/>
      <c r="PQ14" s="188"/>
      <c r="PR14" s="188"/>
      <c r="PS14" s="188"/>
      <c r="PT14" s="188"/>
      <c r="PU14" s="188"/>
      <c r="PV14" s="188"/>
      <c r="PW14" s="188"/>
      <c r="PX14" s="188"/>
      <c r="PY14" s="188"/>
      <c r="PZ14" s="188"/>
      <c r="QA14" s="188"/>
      <c r="QB14" s="188"/>
      <c r="QC14" s="188"/>
      <c r="QD14" s="188"/>
      <c r="QE14" s="188"/>
      <c r="QF14" s="188"/>
      <c r="QG14" s="188"/>
      <c r="QH14" s="188"/>
      <c r="QI14" s="188"/>
      <c r="QJ14" s="188"/>
      <c r="QK14" s="188"/>
      <c r="QL14" s="188"/>
      <c r="QM14" s="188"/>
      <c r="QN14" s="188"/>
      <c r="QO14" s="188"/>
      <c r="QP14" s="188"/>
      <c r="QQ14" s="188"/>
      <c r="QR14" s="188"/>
      <c r="QS14" s="188"/>
      <c r="QT14" s="188"/>
      <c r="QU14" s="188"/>
      <c r="QV14" s="188"/>
      <c r="QW14" s="188"/>
      <c r="QX14" s="188"/>
      <c r="QY14" s="188"/>
      <c r="QZ14" s="188"/>
      <c r="RA14" s="188"/>
      <c r="RB14" s="188"/>
      <c r="RC14" s="188"/>
      <c r="RD14" s="188"/>
      <c r="RE14" s="188"/>
      <c r="RF14" s="188"/>
      <c r="RG14" s="188"/>
      <c r="RH14" s="188"/>
      <c r="RI14" s="188"/>
      <c r="RJ14" s="188"/>
      <c r="RK14" s="188"/>
      <c r="RL14" s="188"/>
      <c r="RM14" s="188"/>
      <c r="RN14" s="188"/>
      <c r="RO14" s="188"/>
      <c r="RP14" s="188"/>
      <c r="RQ14" s="188"/>
      <c r="RR14" s="188"/>
      <c r="RS14" s="188"/>
      <c r="RT14" s="188"/>
      <c r="RU14" s="188"/>
      <c r="RV14" s="188"/>
      <c r="RW14" s="188"/>
      <c r="RX14" s="188"/>
      <c r="RY14" s="188"/>
      <c r="RZ14" s="188"/>
      <c r="SA14" s="188"/>
      <c r="SB14" s="188"/>
      <c r="SC14" s="188"/>
      <c r="SD14" s="188"/>
      <c r="SE14" s="188"/>
      <c r="SF14" s="188"/>
      <c r="SG14" s="188"/>
      <c r="SH14" s="188"/>
      <c r="SI14" s="188"/>
      <c r="SJ14" s="188"/>
      <c r="SK14" s="188"/>
      <c r="SL14" s="188"/>
      <c r="SM14" s="188"/>
    </row>
    <row r="15" spans="2:507" x14ac:dyDescent="0.25">
      <c r="B15" s="998"/>
      <c r="C15" s="176" t="s">
        <v>965</v>
      </c>
      <c r="D15" s="176"/>
      <c r="E15" s="177" t="s">
        <v>962</v>
      </c>
      <c r="F15" s="183" t="s">
        <v>960</v>
      </c>
      <c r="G15" s="285">
        <v>22</v>
      </c>
      <c r="H15" s="679"/>
      <c r="I15" s="679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88"/>
      <c r="DX15" s="188"/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/>
      <c r="EK15" s="188"/>
      <c r="EL15" s="188"/>
      <c r="EM15" s="188"/>
      <c r="EN15" s="188"/>
      <c r="EO15" s="188"/>
      <c r="EP15" s="188"/>
      <c r="EQ15" s="188"/>
      <c r="ER15" s="188"/>
      <c r="ES15" s="188"/>
      <c r="ET15" s="188"/>
      <c r="EU15" s="188"/>
      <c r="EV15" s="188"/>
      <c r="EW15" s="188"/>
      <c r="EX15" s="188"/>
      <c r="EY15" s="188"/>
      <c r="EZ15" s="188"/>
      <c r="FA15" s="188"/>
      <c r="FB15" s="188"/>
      <c r="FC15" s="188"/>
      <c r="FD15" s="188"/>
      <c r="FE15" s="188"/>
      <c r="FF15" s="188"/>
      <c r="FG15" s="188"/>
      <c r="FH15" s="188"/>
      <c r="FI15" s="188"/>
      <c r="FJ15" s="188"/>
      <c r="FK15" s="188"/>
      <c r="FL15" s="188"/>
      <c r="FM15" s="188"/>
      <c r="FN15" s="188"/>
      <c r="FO15" s="188"/>
      <c r="FP15" s="188"/>
      <c r="FQ15" s="188"/>
      <c r="FR15" s="188"/>
      <c r="FS15" s="188"/>
      <c r="FT15" s="188"/>
      <c r="FU15" s="188"/>
      <c r="FV15" s="188"/>
      <c r="FW15" s="188"/>
      <c r="FX15" s="188"/>
      <c r="FY15" s="188"/>
      <c r="FZ15" s="188"/>
      <c r="GA15" s="188"/>
      <c r="GB15" s="188"/>
      <c r="GC15" s="188"/>
      <c r="GD15" s="188"/>
      <c r="GE15" s="188"/>
      <c r="GF15" s="188"/>
      <c r="GG15" s="188"/>
      <c r="GH15" s="188"/>
      <c r="GI15" s="188"/>
      <c r="GJ15" s="188"/>
      <c r="GK15" s="188"/>
      <c r="GL15" s="188"/>
      <c r="GM15" s="188"/>
      <c r="GN15" s="188"/>
      <c r="GO15" s="188"/>
      <c r="GP15" s="188"/>
      <c r="GQ15" s="188"/>
      <c r="GR15" s="188"/>
      <c r="GS15" s="188"/>
      <c r="GT15" s="188"/>
      <c r="GU15" s="188"/>
      <c r="GV15" s="188"/>
      <c r="GW15" s="188"/>
      <c r="GX15" s="188"/>
      <c r="GY15" s="188"/>
      <c r="GZ15" s="188"/>
      <c r="HA15" s="188"/>
      <c r="HB15" s="188"/>
      <c r="HC15" s="188"/>
      <c r="HD15" s="188"/>
      <c r="HE15" s="188"/>
      <c r="HF15" s="188"/>
      <c r="HG15" s="188"/>
      <c r="HH15" s="188"/>
      <c r="HI15" s="188"/>
      <c r="HJ15" s="188"/>
      <c r="HK15" s="188"/>
      <c r="HL15" s="188"/>
      <c r="HM15" s="188"/>
      <c r="HN15" s="188"/>
      <c r="HO15" s="188"/>
      <c r="HP15" s="188"/>
      <c r="HQ15" s="188"/>
      <c r="HR15" s="188"/>
      <c r="HS15" s="188"/>
      <c r="HT15" s="188"/>
      <c r="HU15" s="188"/>
      <c r="HV15" s="188"/>
      <c r="HW15" s="188"/>
      <c r="HX15" s="188"/>
      <c r="HY15" s="188"/>
      <c r="HZ15" s="188"/>
      <c r="IA15" s="188"/>
      <c r="IB15" s="188"/>
      <c r="IC15" s="188"/>
      <c r="ID15" s="188"/>
      <c r="IE15" s="188"/>
      <c r="IF15" s="188"/>
      <c r="IG15" s="188"/>
      <c r="IH15" s="188"/>
      <c r="II15" s="188"/>
      <c r="IJ15" s="188"/>
      <c r="IK15" s="188"/>
      <c r="IL15" s="188"/>
      <c r="IM15" s="188"/>
      <c r="IN15" s="188"/>
      <c r="IO15" s="188"/>
      <c r="IP15" s="188"/>
      <c r="IQ15" s="188"/>
      <c r="IR15" s="188"/>
      <c r="IS15" s="188"/>
      <c r="IT15" s="188"/>
      <c r="IU15" s="188"/>
      <c r="IV15" s="188"/>
      <c r="IW15" s="188"/>
      <c r="IX15" s="188"/>
      <c r="IY15" s="188"/>
      <c r="IZ15" s="188"/>
      <c r="JA15" s="188"/>
      <c r="JB15" s="188"/>
      <c r="JC15" s="188"/>
      <c r="JD15" s="188"/>
      <c r="JE15" s="188"/>
      <c r="JF15" s="188"/>
      <c r="JG15" s="188"/>
      <c r="JH15" s="188"/>
      <c r="JI15" s="188"/>
      <c r="JJ15" s="188"/>
      <c r="JK15" s="188"/>
      <c r="JL15" s="188"/>
      <c r="JM15" s="188"/>
      <c r="JN15" s="188"/>
      <c r="JO15" s="188"/>
      <c r="JP15" s="188"/>
      <c r="JQ15" s="188"/>
      <c r="JR15" s="188"/>
      <c r="JS15" s="188"/>
      <c r="JT15" s="188"/>
      <c r="JU15" s="188"/>
      <c r="JV15" s="188"/>
      <c r="JW15" s="188"/>
      <c r="JX15" s="188"/>
      <c r="JY15" s="188"/>
      <c r="JZ15" s="188"/>
      <c r="KA15" s="188"/>
      <c r="KB15" s="188"/>
      <c r="KC15" s="188"/>
      <c r="KD15" s="188"/>
      <c r="KE15" s="188"/>
      <c r="KF15" s="188"/>
      <c r="KG15" s="188"/>
      <c r="KH15" s="188"/>
      <c r="KI15" s="188"/>
      <c r="KJ15" s="188"/>
      <c r="KK15" s="188"/>
      <c r="KL15" s="188"/>
      <c r="KM15" s="188"/>
      <c r="KN15" s="188"/>
      <c r="KO15" s="188"/>
      <c r="KP15" s="188"/>
      <c r="KQ15" s="188"/>
      <c r="KR15" s="188"/>
      <c r="KS15" s="188"/>
      <c r="KT15" s="188"/>
      <c r="KU15" s="188"/>
      <c r="KV15" s="188"/>
      <c r="KW15" s="188"/>
      <c r="KX15" s="188"/>
      <c r="KY15" s="188"/>
      <c r="KZ15" s="188"/>
      <c r="LA15" s="188"/>
      <c r="LB15" s="188"/>
      <c r="LC15" s="188"/>
      <c r="LD15" s="188"/>
      <c r="LE15" s="188"/>
      <c r="LF15" s="188"/>
      <c r="LG15" s="188"/>
      <c r="LH15" s="188"/>
      <c r="LI15" s="188"/>
      <c r="LJ15" s="188"/>
      <c r="LK15" s="188"/>
      <c r="LL15" s="188"/>
      <c r="LM15" s="188"/>
      <c r="LN15" s="188"/>
      <c r="LO15" s="188"/>
      <c r="LP15" s="188"/>
      <c r="LQ15" s="188"/>
      <c r="LR15" s="188"/>
      <c r="LS15" s="188"/>
      <c r="LT15" s="188"/>
      <c r="LU15" s="188"/>
      <c r="LV15" s="188"/>
      <c r="LW15" s="188"/>
      <c r="LX15" s="188"/>
      <c r="LY15" s="188"/>
      <c r="LZ15" s="188"/>
      <c r="MA15" s="188"/>
      <c r="MB15" s="188"/>
      <c r="MC15" s="188"/>
      <c r="MD15" s="188"/>
      <c r="ME15" s="188"/>
      <c r="MF15" s="188"/>
      <c r="MG15" s="188"/>
      <c r="MH15" s="188"/>
      <c r="MI15" s="188"/>
      <c r="MJ15" s="188"/>
      <c r="MK15" s="188"/>
      <c r="ML15" s="188"/>
      <c r="MM15" s="188"/>
      <c r="MN15" s="188"/>
      <c r="MO15" s="188"/>
      <c r="MP15" s="188"/>
      <c r="MQ15" s="188"/>
      <c r="MR15" s="188"/>
      <c r="MS15" s="188"/>
      <c r="MT15" s="188"/>
      <c r="MU15" s="188"/>
      <c r="MV15" s="188"/>
      <c r="MW15" s="188"/>
      <c r="MX15" s="188"/>
      <c r="MY15" s="188"/>
      <c r="MZ15" s="188"/>
      <c r="NA15" s="188"/>
      <c r="NB15" s="188"/>
      <c r="NC15" s="188"/>
      <c r="ND15" s="188"/>
      <c r="NE15" s="188"/>
      <c r="NF15" s="188"/>
      <c r="NG15" s="188"/>
      <c r="NH15" s="188"/>
      <c r="NI15" s="188"/>
      <c r="NJ15" s="188"/>
      <c r="NK15" s="188"/>
      <c r="NL15" s="188"/>
      <c r="NM15" s="188"/>
      <c r="NN15" s="188"/>
      <c r="NO15" s="188"/>
      <c r="NP15" s="188"/>
      <c r="NQ15" s="188"/>
      <c r="NR15" s="188"/>
      <c r="NS15" s="188"/>
      <c r="NT15" s="188"/>
      <c r="NU15" s="188"/>
      <c r="NV15" s="188"/>
      <c r="NW15" s="188"/>
      <c r="NX15" s="188"/>
      <c r="NY15" s="188"/>
      <c r="NZ15" s="188"/>
      <c r="OA15" s="188"/>
      <c r="OB15" s="188"/>
      <c r="OC15" s="188"/>
      <c r="OD15" s="188"/>
      <c r="OE15" s="188"/>
      <c r="OF15" s="188"/>
      <c r="OG15" s="188"/>
      <c r="OH15" s="188"/>
      <c r="OI15" s="188"/>
      <c r="OJ15" s="188"/>
      <c r="OK15" s="188"/>
      <c r="OL15" s="188"/>
      <c r="OM15" s="188"/>
      <c r="ON15" s="188"/>
      <c r="OO15" s="188"/>
      <c r="OP15" s="188"/>
      <c r="OQ15" s="188"/>
      <c r="OR15" s="188"/>
      <c r="OS15" s="188"/>
      <c r="OT15" s="188"/>
      <c r="OU15" s="188"/>
      <c r="OV15" s="188"/>
      <c r="OW15" s="188"/>
      <c r="OX15" s="188"/>
      <c r="OY15" s="188"/>
      <c r="OZ15" s="188"/>
      <c r="PA15" s="188"/>
      <c r="PB15" s="188"/>
      <c r="PC15" s="188"/>
      <c r="PD15" s="188"/>
      <c r="PE15" s="188"/>
      <c r="PF15" s="188"/>
      <c r="PG15" s="188"/>
      <c r="PH15" s="188"/>
      <c r="PI15" s="188"/>
      <c r="PJ15" s="188"/>
      <c r="PK15" s="188"/>
      <c r="PL15" s="188"/>
      <c r="PM15" s="188"/>
      <c r="PN15" s="188"/>
      <c r="PO15" s="188"/>
      <c r="PP15" s="188"/>
      <c r="PQ15" s="188"/>
      <c r="PR15" s="188"/>
      <c r="PS15" s="188"/>
      <c r="PT15" s="188"/>
      <c r="PU15" s="188"/>
      <c r="PV15" s="188"/>
      <c r="PW15" s="188"/>
      <c r="PX15" s="188"/>
      <c r="PY15" s="188"/>
      <c r="PZ15" s="188"/>
      <c r="QA15" s="188"/>
      <c r="QB15" s="188"/>
      <c r="QC15" s="188"/>
      <c r="QD15" s="188"/>
      <c r="QE15" s="188"/>
      <c r="QF15" s="188"/>
      <c r="QG15" s="188"/>
      <c r="QH15" s="188"/>
      <c r="QI15" s="188"/>
      <c r="QJ15" s="188"/>
      <c r="QK15" s="188"/>
      <c r="QL15" s="188"/>
      <c r="QM15" s="188"/>
      <c r="QN15" s="188"/>
      <c r="QO15" s="188"/>
      <c r="QP15" s="188"/>
      <c r="QQ15" s="188"/>
      <c r="QR15" s="188"/>
      <c r="QS15" s="188"/>
      <c r="QT15" s="188"/>
      <c r="QU15" s="188"/>
      <c r="QV15" s="188"/>
      <c r="QW15" s="188"/>
      <c r="QX15" s="188"/>
      <c r="QY15" s="188"/>
      <c r="QZ15" s="188"/>
      <c r="RA15" s="188"/>
      <c r="RB15" s="188"/>
      <c r="RC15" s="188"/>
      <c r="RD15" s="188"/>
      <c r="RE15" s="188"/>
      <c r="RF15" s="188"/>
      <c r="RG15" s="188"/>
      <c r="RH15" s="188"/>
      <c r="RI15" s="188"/>
      <c r="RJ15" s="188"/>
      <c r="RK15" s="188"/>
      <c r="RL15" s="188"/>
      <c r="RM15" s="188"/>
      <c r="RN15" s="188"/>
      <c r="RO15" s="188"/>
      <c r="RP15" s="188"/>
      <c r="RQ15" s="188"/>
      <c r="RR15" s="188"/>
      <c r="RS15" s="188"/>
      <c r="RT15" s="188"/>
      <c r="RU15" s="188"/>
      <c r="RV15" s="188"/>
      <c r="RW15" s="188"/>
      <c r="RX15" s="188"/>
      <c r="RY15" s="188"/>
      <c r="RZ15" s="188"/>
      <c r="SA15" s="188"/>
      <c r="SB15" s="188"/>
      <c r="SC15" s="188"/>
      <c r="SD15" s="188"/>
      <c r="SE15" s="188"/>
      <c r="SF15" s="188"/>
      <c r="SG15" s="188"/>
      <c r="SH15" s="188"/>
      <c r="SI15" s="188"/>
      <c r="SJ15" s="188"/>
      <c r="SK15" s="188"/>
      <c r="SL15" s="188"/>
      <c r="SM15" s="188"/>
    </row>
    <row r="16" spans="2:507" x14ac:dyDescent="0.25">
      <c r="B16" s="998"/>
      <c r="C16" s="176" t="s">
        <v>966</v>
      </c>
      <c r="D16" s="176"/>
      <c r="E16" s="177" t="s">
        <v>963</v>
      </c>
      <c r="F16" s="183" t="s">
        <v>961</v>
      </c>
      <c r="G16" s="285">
        <v>3</v>
      </c>
      <c r="H16" s="679"/>
      <c r="I16" s="679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88"/>
      <c r="DX16" s="188"/>
      <c r="DY16" s="188"/>
      <c r="DZ16" s="188"/>
      <c r="EA16" s="188"/>
      <c r="EB16" s="188"/>
      <c r="EC16" s="188"/>
      <c r="ED16" s="188"/>
      <c r="EE16" s="188"/>
      <c r="EF16" s="188"/>
      <c r="EG16" s="188"/>
      <c r="EH16" s="188"/>
      <c r="EI16" s="188"/>
      <c r="EJ16" s="188"/>
      <c r="EK16" s="188"/>
      <c r="EL16" s="188"/>
      <c r="EM16" s="188"/>
      <c r="EN16" s="188"/>
      <c r="EO16" s="188"/>
      <c r="EP16" s="188"/>
      <c r="EQ16" s="188"/>
      <c r="ER16" s="188"/>
      <c r="ES16" s="188"/>
      <c r="ET16" s="188"/>
      <c r="EU16" s="188"/>
      <c r="EV16" s="188"/>
      <c r="EW16" s="188"/>
      <c r="EX16" s="188"/>
      <c r="EY16" s="188"/>
      <c r="EZ16" s="188"/>
      <c r="FA16" s="188"/>
      <c r="FB16" s="188"/>
      <c r="FC16" s="188"/>
      <c r="FD16" s="188"/>
      <c r="FE16" s="188"/>
      <c r="FF16" s="188"/>
      <c r="FG16" s="188"/>
      <c r="FH16" s="188"/>
      <c r="FI16" s="188"/>
      <c r="FJ16" s="188"/>
      <c r="FK16" s="188"/>
      <c r="FL16" s="188"/>
      <c r="FM16" s="188"/>
      <c r="FN16" s="188"/>
      <c r="FO16" s="188"/>
      <c r="FP16" s="188"/>
      <c r="FQ16" s="188"/>
      <c r="FR16" s="188"/>
      <c r="FS16" s="188"/>
      <c r="FT16" s="188"/>
      <c r="FU16" s="188"/>
      <c r="FV16" s="188"/>
      <c r="FW16" s="188"/>
      <c r="FX16" s="188"/>
      <c r="FY16" s="188"/>
      <c r="FZ16" s="188"/>
      <c r="GA16" s="188"/>
      <c r="GB16" s="188"/>
      <c r="GC16" s="188"/>
      <c r="GD16" s="188"/>
      <c r="GE16" s="188"/>
      <c r="GF16" s="188"/>
      <c r="GG16" s="188"/>
      <c r="GH16" s="188"/>
      <c r="GI16" s="188"/>
      <c r="GJ16" s="188"/>
      <c r="GK16" s="188"/>
      <c r="GL16" s="188"/>
      <c r="GM16" s="188"/>
      <c r="GN16" s="188"/>
      <c r="GO16" s="188"/>
      <c r="GP16" s="188"/>
      <c r="GQ16" s="188"/>
      <c r="GR16" s="188"/>
      <c r="GS16" s="188"/>
      <c r="GT16" s="188"/>
      <c r="GU16" s="188"/>
      <c r="GV16" s="188"/>
      <c r="GW16" s="188"/>
      <c r="GX16" s="188"/>
      <c r="GY16" s="188"/>
      <c r="GZ16" s="188"/>
      <c r="HA16" s="188"/>
      <c r="HB16" s="188"/>
      <c r="HC16" s="188"/>
      <c r="HD16" s="188"/>
      <c r="HE16" s="188"/>
      <c r="HF16" s="188"/>
      <c r="HG16" s="188"/>
      <c r="HH16" s="188"/>
      <c r="HI16" s="188"/>
      <c r="HJ16" s="188"/>
      <c r="HK16" s="188"/>
      <c r="HL16" s="188"/>
      <c r="HM16" s="188"/>
      <c r="HN16" s="188"/>
      <c r="HO16" s="188"/>
      <c r="HP16" s="188"/>
      <c r="HQ16" s="188"/>
      <c r="HR16" s="188"/>
      <c r="HS16" s="188"/>
      <c r="HT16" s="188"/>
      <c r="HU16" s="188"/>
      <c r="HV16" s="188"/>
      <c r="HW16" s="188"/>
      <c r="HX16" s="188"/>
      <c r="HY16" s="188"/>
      <c r="HZ16" s="188"/>
      <c r="IA16" s="188"/>
      <c r="IB16" s="188"/>
      <c r="IC16" s="188"/>
      <c r="ID16" s="188"/>
      <c r="IE16" s="188"/>
      <c r="IF16" s="188"/>
      <c r="IG16" s="188"/>
      <c r="IH16" s="188"/>
      <c r="II16" s="188"/>
      <c r="IJ16" s="188"/>
      <c r="IK16" s="188"/>
      <c r="IL16" s="188"/>
      <c r="IM16" s="188"/>
      <c r="IN16" s="188"/>
      <c r="IO16" s="188"/>
      <c r="IP16" s="188"/>
      <c r="IQ16" s="188"/>
      <c r="IR16" s="188"/>
      <c r="IS16" s="188"/>
      <c r="IT16" s="188"/>
      <c r="IU16" s="188"/>
      <c r="IV16" s="188"/>
      <c r="IW16" s="188"/>
      <c r="IX16" s="188"/>
      <c r="IY16" s="188"/>
      <c r="IZ16" s="188"/>
      <c r="JA16" s="188"/>
      <c r="JB16" s="188"/>
      <c r="JC16" s="188"/>
      <c r="JD16" s="188"/>
      <c r="JE16" s="188"/>
      <c r="JF16" s="188"/>
      <c r="JG16" s="188"/>
      <c r="JH16" s="188"/>
      <c r="JI16" s="188"/>
      <c r="JJ16" s="188"/>
      <c r="JK16" s="188"/>
      <c r="JL16" s="188"/>
      <c r="JM16" s="188"/>
      <c r="JN16" s="188"/>
      <c r="JO16" s="188"/>
      <c r="JP16" s="188"/>
      <c r="JQ16" s="188"/>
      <c r="JR16" s="188"/>
      <c r="JS16" s="188"/>
      <c r="JT16" s="188"/>
      <c r="JU16" s="188"/>
      <c r="JV16" s="188"/>
      <c r="JW16" s="188"/>
      <c r="JX16" s="188"/>
      <c r="JY16" s="188"/>
      <c r="JZ16" s="188"/>
      <c r="KA16" s="188"/>
      <c r="KB16" s="188"/>
      <c r="KC16" s="188"/>
      <c r="KD16" s="188"/>
      <c r="KE16" s="188"/>
      <c r="KF16" s="188"/>
      <c r="KG16" s="188"/>
      <c r="KH16" s="188"/>
      <c r="KI16" s="188"/>
      <c r="KJ16" s="188"/>
      <c r="KK16" s="188"/>
      <c r="KL16" s="188"/>
      <c r="KM16" s="188"/>
      <c r="KN16" s="188"/>
      <c r="KO16" s="188"/>
      <c r="KP16" s="188"/>
      <c r="KQ16" s="188"/>
      <c r="KR16" s="188"/>
      <c r="KS16" s="188"/>
      <c r="KT16" s="188"/>
      <c r="KU16" s="188"/>
      <c r="KV16" s="188"/>
      <c r="KW16" s="188"/>
      <c r="KX16" s="188"/>
      <c r="KY16" s="188"/>
      <c r="KZ16" s="188"/>
      <c r="LA16" s="188"/>
      <c r="LB16" s="188"/>
      <c r="LC16" s="188"/>
      <c r="LD16" s="188"/>
      <c r="LE16" s="188"/>
      <c r="LF16" s="188"/>
      <c r="LG16" s="188"/>
      <c r="LH16" s="188"/>
      <c r="LI16" s="188"/>
      <c r="LJ16" s="188"/>
      <c r="LK16" s="188"/>
      <c r="LL16" s="188"/>
      <c r="LM16" s="188"/>
      <c r="LN16" s="188"/>
      <c r="LO16" s="188"/>
      <c r="LP16" s="188"/>
      <c r="LQ16" s="188"/>
      <c r="LR16" s="188"/>
      <c r="LS16" s="188"/>
      <c r="LT16" s="188"/>
      <c r="LU16" s="188"/>
      <c r="LV16" s="188"/>
      <c r="LW16" s="188"/>
      <c r="LX16" s="188"/>
      <c r="LY16" s="188"/>
      <c r="LZ16" s="188"/>
      <c r="MA16" s="188"/>
      <c r="MB16" s="188"/>
      <c r="MC16" s="188"/>
      <c r="MD16" s="188"/>
      <c r="ME16" s="188"/>
      <c r="MF16" s="188"/>
      <c r="MG16" s="188"/>
      <c r="MH16" s="188"/>
      <c r="MI16" s="188"/>
      <c r="MJ16" s="188"/>
      <c r="MK16" s="188"/>
      <c r="ML16" s="188"/>
      <c r="MM16" s="188"/>
      <c r="MN16" s="188"/>
      <c r="MO16" s="188"/>
      <c r="MP16" s="188"/>
      <c r="MQ16" s="188"/>
      <c r="MR16" s="188"/>
      <c r="MS16" s="188"/>
      <c r="MT16" s="188"/>
      <c r="MU16" s="188"/>
      <c r="MV16" s="188"/>
      <c r="MW16" s="188"/>
      <c r="MX16" s="188"/>
      <c r="MY16" s="188"/>
      <c r="MZ16" s="188"/>
      <c r="NA16" s="188"/>
      <c r="NB16" s="188"/>
      <c r="NC16" s="188"/>
      <c r="ND16" s="188"/>
      <c r="NE16" s="188"/>
      <c r="NF16" s="188"/>
      <c r="NG16" s="188"/>
      <c r="NH16" s="188"/>
      <c r="NI16" s="188"/>
      <c r="NJ16" s="188"/>
      <c r="NK16" s="188"/>
      <c r="NL16" s="188"/>
      <c r="NM16" s="188"/>
      <c r="NN16" s="188"/>
      <c r="NO16" s="188"/>
      <c r="NP16" s="188"/>
      <c r="NQ16" s="188"/>
      <c r="NR16" s="188"/>
      <c r="NS16" s="188"/>
      <c r="NT16" s="188"/>
      <c r="NU16" s="188"/>
      <c r="NV16" s="188"/>
      <c r="NW16" s="188"/>
      <c r="NX16" s="188"/>
      <c r="NY16" s="188"/>
      <c r="NZ16" s="188"/>
      <c r="OA16" s="188"/>
      <c r="OB16" s="188"/>
      <c r="OC16" s="188"/>
      <c r="OD16" s="188"/>
      <c r="OE16" s="188"/>
      <c r="OF16" s="188"/>
      <c r="OG16" s="188"/>
      <c r="OH16" s="188"/>
      <c r="OI16" s="188"/>
      <c r="OJ16" s="188"/>
      <c r="OK16" s="188"/>
      <c r="OL16" s="188"/>
      <c r="OM16" s="188"/>
      <c r="ON16" s="188"/>
      <c r="OO16" s="188"/>
      <c r="OP16" s="188"/>
      <c r="OQ16" s="188"/>
      <c r="OR16" s="188"/>
      <c r="OS16" s="188"/>
      <c r="OT16" s="188"/>
      <c r="OU16" s="188"/>
      <c r="OV16" s="188"/>
      <c r="OW16" s="188"/>
      <c r="OX16" s="188"/>
      <c r="OY16" s="188"/>
      <c r="OZ16" s="188"/>
      <c r="PA16" s="188"/>
      <c r="PB16" s="188"/>
      <c r="PC16" s="188"/>
      <c r="PD16" s="188"/>
      <c r="PE16" s="188"/>
      <c r="PF16" s="188"/>
      <c r="PG16" s="188"/>
      <c r="PH16" s="188"/>
      <c r="PI16" s="188"/>
      <c r="PJ16" s="188"/>
      <c r="PK16" s="188"/>
      <c r="PL16" s="188"/>
      <c r="PM16" s="188"/>
      <c r="PN16" s="188"/>
      <c r="PO16" s="188"/>
      <c r="PP16" s="188"/>
      <c r="PQ16" s="188"/>
      <c r="PR16" s="188"/>
      <c r="PS16" s="188"/>
      <c r="PT16" s="188"/>
      <c r="PU16" s="188"/>
      <c r="PV16" s="188"/>
      <c r="PW16" s="188"/>
      <c r="PX16" s="188"/>
      <c r="PY16" s="188"/>
      <c r="PZ16" s="188"/>
      <c r="QA16" s="188"/>
      <c r="QB16" s="188"/>
      <c r="QC16" s="188"/>
      <c r="QD16" s="188"/>
      <c r="QE16" s="188"/>
      <c r="QF16" s="188"/>
      <c r="QG16" s="188"/>
      <c r="QH16" s="188"/>
      <c r="QI16" s="188"/>
      <c r="QJ16" s="188"/>
      <c r="QK16" s="188"/>
      <c r="QL16" s="188"/>
      <c r="QM16" s="188"/>
      <c r="QN16" s="188"/>
      <c r="QO16" s="188"/>
      <c r="QP16" s="188"/>
      <c r="QQ16" s="188"/>
      <c r="QR16" s="188"/>
      <c r="QS16" s="188"/>
      <c r="QT16" s="188"/>
      <c r="QU16" s="188"/>
      <c r="QV16" s="188"/>
      <c r="QW16" s="188"/>
      <c r="QX16" s="188"/>
      <c r="QY16" s="188"/>
      <c r="QZ16" s="188"/>
      <c r="RA16" s="188"/>
      <c r="RB16" s="188"/>
      <c r="RC16" s="188"/>
      <c r="RD16" s="188"/>
      <c r="RE16" s="188"/>
      <c r="RF16" s="188"/>
      <c r="RG16" s="188"/>
      <c r="RH16" s="188"/>
      <c r="RI16" s="188"/>
      <c r="RJ16" s="188"/>
      <c r="RK16" s="188"/>
      <c r="RL16" s="188"/>
      <c r="RM16" s="188"/>
      <c r="RN16" s="188"/>
      <c r="RO16" s="188"/>
      <c r="RP16" s="188"/>
      <c r="RQ16" s="188"/>
      <c r="RR16" s="188"/>
      <c r="RS16" s="188"/>
      <c r="RT16" s="188"/>
      <c r="RU16" s="188"/>
      <c r="RV16" s="188"/>
      <c r="RW16" s="188"/>
      <c r="RX16" s="188"/>
      <c r="RY16" s="188"/>
      <c r="RZ16" s="188"/>
      <c r="SA16" s="188"/>
      <c r="SB16" s="188"/>
      <c r="SC16" s="188"/>
      <c r="SD16" s="188"/>
      <c r="SE16" s="188"/>
      <c r="SF16" s="188"/>
      <c r="SG16" s="188"/>
      <c r="SH16" s="188"/>
      <c r="SI16" s="188"/>
      <c r="SJ16" s="188"/>
      <c r="SK16" s="188"/>
      <c r="SL16" s="188"/>
      <c r="SM16" s="188"/>
    </row>
    <row r="17" spans="2:507" ht="15.6" x14ac:dyDescent="0.25">
      <c r="B17" s="998"/>
      <c r="C17" s="176" t="s">
        <v>645</v>
      </c>
      <c r="D17" s="176"/>
      <c r="E17" s="177" t="s">
        <v>636</v>
      </c>
      <c r="F17" s="183" t="s">
        <v>646</v>
      </c>
      <c r="G17" s="184">
        <f>SUM(H17:SM17)</f>
        <v>0</v>
      </c>
      <c r="H17" s="197">
        <f>H10*((H14*H15*H16)/($G$14*$G$15*$G$16))</f>
        <v>0</v>
      </c>
      <c r="I17" s="197">
        <f t="shared" ref="I17:BT17" si="16">I10*((I14*I15*I16)/($G$14*$G$15*$G$16))</f>
        <v>0</v>
      </c>
      <c r="J17" s="197">
        <f t="shared" si="16"/>
        <v>0</v>
      </c>
      <c r="K17" s="197">
        <f t="shared" si="16"/>
        <v>0</v>
      </c>
      <c r="L17" s="197">
        <f t="shared" si="16"/>
        <v>0</v>
      </c>
      <c r="M17" s="197">
        <f t="shared" si="16"/>
        <v>0</v>
      </c>
      <c r="N17" s="197">
        <f t="shared" si="16"/>
        <v>0</v>
      </c>
      <c r="O17" s="197">
        <f t="shared" si="16"/>
        <v>0</v>
      </c>
      <c r="P17" s="197">
        <f t="shared" si="16"/>
        <v>0</v>
      </c>
      <c r="Q17" s="197">
        <f t="shared" si="16"/>
        <v>0</v>
      </c>
      <c r="R17" s="197">
        <f t="shared" si="16"/>
        <v>0</v>
      </c>
      <c r="S17" s="197">
        <f t="shared" si="16"/>
        <v>0</v>
      </c>
      <c r="T17" s="197">
        <f t="shared" si="16"/>
        <v>0</v>
      </c>
      <c r="U17" s="197">
        <f t="shared" si="16"/>
        <v>0</v>
      </c>
      <c r="V17" s="197">
        <f t="shared" si="16"/>
        <v>0</v>
      </c>
      <c r="W17" s="197">
        <f t="shared" si="16"/>
        <v>0</v>
      </c>
      <c r="X17" s="197">
        <f t="shared" si="16"/>
        <v>0</v>
      </c>
      <c r="Y17" s="197">
        <f t="shared" si="16"/>
        <v>0</v>
      </c>
      <c r="Z17" s="197">
        <f t="shared" si="16"/>
        <v>0</v>
      </c>
      <c r="AA17" s="197">
        <f t="shared" si="16"/>
        <v>0</v>
      </c>
      <c r="AB17" s="197">
        <f t="shared" si="16"/>
        <v>0</v>
      </c>
      <c r="AC17" s="197">
        <f t="shared" si="16"/>
        <v>0</v>
      </c>
      <c r="AD17" s="197">
        <f t="shared" si="16"/>
        <v>0</v>
      </c>
      <c r="AE17" s="197">
        <f t="shared" si="16"/>
        <v>0</v>
      </c>
      <c r="AF17" s="197">
        <f t="shared" si="16"/>
        <v>0</v>
      </c>
      <c r="AG17" s="197">
        <f t="shared" si="16"/>
        <v>0</v>
      </c>
      <c r="AH17" s="197">
        <f t="shared" si="16"/>
        <v>0</v>
      </c>
      <c r="AI17" s="197">
        <f t="shared" si="16"/>
        <v>0</v>
      </c>
      <c r="AJ17" s="197">
        <f t="shared" si="16"/>
        <v>0</v>
      </c>
      <c r="AK17" s="197">
        <f t="shared" si="16"/>
        <v>0</v>
      </c>
      <c r="AL17" s="197">
        <f t="shared" si="16"/>
        <v>0</v>
      </c>
      <c r="AM17" s="197">
        <f t="shared" si="16"/>
        <v>0</v>
      </c>
      <c r="AN17" s="197">
        <f t="shared" si="16"/>
        <v>0</v>
      </c>
      <c r="AO17" s="197">
        <f t="shared" si="16"/>
        <v>0</v>
      </c>
      <c r="AP17" s="197">
        <f t="shared" si="16"/>
        <v>0</v>
      </c>
      <c r="AQ17" s="197">
        <f t="shared" si="16"/>
        <v>0</v>
      </c>
      <c r="AR17" s="197">
        <f t="shared" si="16"/>
        <v>0</v>
      </c>
      <c r="AS17" s="197">
        <f t="shared" si="16"/>
        <v>0</v>
      </c>
      <c r="AT17" s="197">
        <f t="shared" si="16"/>
        <v>0</v>
      </c>
      <c r="AU17" s="197">
        <f t="shared" si="16"/>
        <v>0</v>
      </c>
      <c r="AV17" s="197">
        <f t="shared" si="16"/>
        <v>0</v>
      </c>
      <c r="AW17" s="197">
        <f t="shared" si="16"/>
        <v>0</v>
      </c>
      <c r="AX17" s="197">
        <f t="shared" si="16"/>
        <v>0</v>
      </c>
      <c r="AY17" s="197">
        <f t="shared" si="16"/>
        <v>0</v>
      </c>
      <c r="AZ17" s="197">
        <f t="shared" si="16"/>
        <v>0</v>
      </c>
      <c r="BA17" s="197">
        <f t="shared" si="16"/>
        <v>0</v>
      </c>
      <c r="BB17" s="197">
        <f t="shared" si="16"/>
        <v>0</v>
      </c>
      <c r="BC17" s="197">
        <f t="shared" si="16"/>
        <v>0</v>
      </c>
      <c r="BD17" s="197">
        <f t="shared" si="16"/>
        <v>0</v>
      </c>
      <c r="BE17" s="197">
        <f t="shared" si="16"/>
        <v>0</v>
      </c>
      <c r="BF17" s="197">
        <f t="shared" si="16"/>
        <v>0</v>
      </c>
      <c r="BG17" s="197">
        <f t="shared" si="16"/>
        <v>0</v>
      </c>
      <c r="BH17" s="197">
        <f t="shared" si="16"/>
        <v>0</v>
      </c>
      <c r="BI17" s="197">
        <f t="shared" si="16"/>
        <v>0</v>
      </c>
      <c r="BJ17" s="197">
        <f t="shared" si="16"/>
        <v>0</v>
      </c>
      <c r="BK17" s="197">
        <f t="shared" si="16"/>
        <v>0</v>
      </c>
      <c r="BL17" s="197">
        <f t="shared" si="16"/>
        <v>0</v>
      </c>
      <c r="BM17" s="197">
        <f t="shared" si="16"/>
        <v>0</v>
      </c>
      <c r="BN17" s="197">
        <f t="shared" si="16"/>
        <v>0</v>
      </c>
      <c r="BO17" s="197">
        <f t="shared" si="16"/>
        <v>0</v>
      </c>
      <c r="BP17" s="197">
        <f t="shared" si="16"/>
        <v>0</v>
      </c>
      <c r="BQ17" s="197">
        <f t="shared" si="16"/>
        <v>0</v>
      </c>
      <c r="BR17" s="197">
        <f t="shared" si="16"/>
        <v>0</v>
      </c>
      <c r="BS17" s="197">
        <f t="shared" si="16"/>
        <v>0</v>
      </c>
      <c r="BT17" s="197">
        <f t="shared" si="16"/>
        <v>0</v>
      </c>
      <c r="BU17" s="197">
        <f t="shared" ref="BU17:EF17" si="17">BU10*((BU14*BU15*BU16)/($G$14*$G$15*$G$16))</f>
        <v>0</v>
      </c>
      <c r="BV17" s="197">
        <f t="shared" si="17"/>
        <v>0</v>
      </c>
      <c r="BW17" s="197">
        <f t="shared" si="17"/>
        <v>0</v>
      </c>
      <c r="BX17" s="197">
        <f t="shared" si="17"/>
        <v>0</v>
      </c>
      <c r="BY17" s="197">
        <f t="shared" si="17"/>
        <v>0</v>
      </c>
      <c r="BZ17" s="197">
        <f t="shared" si="17"/>
        <v>0</v>
      </c>
      <c r="CA17" s="197">
        <f t="shared" si="17"/>
        <v>0</v>
      </c>
      <c r="CB17" s="197">
        <f t="shared" si="17"/>
        <v>0</v>
      </c>
      <c r="CC17" s="197">
        <f t="shared" si="17"/>
        <v>0</v>
      </c>
      <c r="CD17" s="197">
        <f t="shared" si="17"/>
        <v>0</v>
      </c>
      <c r="CE17" s="197">
        <f t="shared" si="17"/>
        <v>0</v>
      </c>
      <c r="CF17" s="197">
        <f t="shared" si="17"/>
        <v>0</v>
      </c>
      <c r="CG17" s="197">
        <f t="shared" si="17"/>
        <v>0</v>
      </c>
      <c r="CH17" s="197">
        <f t="shared" si="17"/>
        <v>0</v>
      </c>
      <c r="CI17" s="197">
        <f t="shared" si="17"/>
        <v>0</v>
      </c>
      <c r="CJ17" s="197">
        <f t="shared" si="17"/>
        <v>0</v>
      </c>
      <c r="CK17" s="197">
        <f t="shared" si="17"/>
        <v>0</v>
      </c>
      <c r="CL17" s="197">
        <f t="shared" si="17"/>
        <v>0</v>
      </c>
      <c r="CM17" s="197">
        <f t="shared" si="17"/>
        <v>0</v>
      </c>
      <c r="CN17" s="197">
        <f t="shared" si="17"/>
        <v>0</v>
      </c>
      <c r="CO17" s="197">
        <f t="shared" si="17"/>
        <v>0</v>
      </c>
      <c r="CP17" s="197">
        <f t="shared" si="17"/>
        <v>0</v>
      </c>
      <c r="CQ17" s="197">
        <f t="shared" si="17"/>
        <v>0</v>
      </c>
      <c r="CR17" s="197">
        <f t="shared" si="17"/>
        <v>0</v>
      </c>
      <c r="CS17" s="197">
        <f t="shared" si="17"/>
        <v>0</v>
      </c>
      <c r="CT17" s="197">
        <f t="shared" si="17"/>
        <v>0</v>
      </c>
      <c r="CU17" s="197">
        <f t="shared" si="17"/>
        <v>0</v>
      </c>
      <c r="CV17" s="197">
        <f t="shared" si="17"/>
        <v>0</v>
      </c>
      <c r="CW17" s="197">
        <f t="shared" si="17"/>
        <v>0</v>
      </c>
      <c r="CX17" s="197">
        <f t="shared" si="17"/>
        <v>0</v>
      </c>
      <c r="CY17" s="197">
        <f t="shared" si="17"/>
        <v>0</v>
      </c>
      <c r="CZ17" s="197">
        <f t="shared" si="17"/>
        <v>0</v>
      </c>
      <c r="DA17" s="197">
        <f t="shared" si="17"/>
        <v>0</v>
      </c>
      <c r="DB17" s="197">
        <f t="shared" si="17"/>
        <v>0</v>
      </c>
      <c r="DC17" s="197">
        <f t="shared" si="17"/>
        <v>0</v>
      </c>
      <c r="DD17" s="197">
        <f t="shared" si="17"/>
        <v>0</v>
      </c>
      <c r="DE17" s="197">
        <f t="shared" si="17"/>
        <v>0</v>
      </c>
      <c r="DF17" s="197">
        <f t="shared" si="17"/>
        <v>0</v>
      </c>
      <c r="DG17" s="197">
        <f t="shared" si="17"/>
        <v>0</v>
      </c>
      <c r="DH17" s="197">
        <f t="shared" si="17"/>
        <v>0</v>
      </c>
      <c r="DI17" s="197">
        <f t="shared" si="17"/>
        <v>0</v>
      </c>
      <c r="DJ17" s="197">
        <f t="shared" si="17"/>
        <v>0</v>
      </c>
      <c r="DK17" s="197">
        <f t="shared" si="17"/>
        <v>0</v>
      </c>
      <c r="DL17" s="197">
        <f t="shared" si="17"/>
        <v>0</v>
      </c>
      <c r="DM17" s="197">
        <f t="shared" si="17"/>
        <v>0</v>
      </c>
      <c r="DN17" s="197">
        <f t="shared" si="17"/>
        <v>0</v>
      </c>
      <c r="DO17" s="197">
        <f t="shared" si="17"/>
        <v>0</v>
      </c>
      <c r="DP17" s="197">
        <f t="shared" si="17"/>
        <v>0</v>
      </c>
      <c r="DQ17" s="197">
        <f t="shared" si="17"/>
        <v>0</v>
      </c>
      <c r="DR17" s="197">
        <f t="shared" si="17"/>
        <v>0</v>
      </c>
      <c r="DS17" s="197">
        <f t="shared" si="17"/>
        <v>0</v>
      </c>
      <c r="DT17" s="197">
        <f t="shared" si="17"/>
        <v>0</v>
      </c>
      <c r="DU17" s="197">
        <f t="shared" si="17"/>
        <v>0</v>
      </c>
      <c r="DV17" s="197">
        <f t="shared" si="17"/>
        <v>0</v>
      </c>
      <c r="DW17" s="197">
        <f t="shared" si="17"/>
        <v>0</v>
      </c>
      <c r="DX17" s="197">
        <f t="shared" si="17"/>
        <v>0</v>
      </c>
      <c r="DY17" s="197">
        <f t="shared" si="17"/>
        <v>0</v>
      </c>
      <c r="DZ17" s="197">
        <f t="shared" si="17"/>
        <v>0</v>
      </c>
      <c r="EA17" s="197">
        <f t="shared" si="17"/>
        <v>0</v>
      </c>
      <c r="EB17" s="197">
        <f t="shared" si="17"/>
        <v>0</v>
      </c>
      <c r="EC17" s="197">
        <f t="shared" si="17"/>
        <v>0</v>
      </c>
      <c r="ED17" s="197">
        <f t="shared" si="17"/>
        <v>0</v>
      </c>
      <c r="EE17" s="197">
        <f t="shared" si="17"/>
        <v>0</v>
      </c>
      <c r="EF17" s="197">
        <f t="shared" si="17"/>
        <v>0</v>
      </c>
      <c r="EG17" s="197">
        <f t="shared" ref="EG17:GR17" si="18">EG10*((EG14*EG15*EG16)/($G$14*$G$15*$G$16))</f>
        <v>0</v>
      </c>
      <c r="EH17" s="197">
        <f t="shared" si="18"/>
        <v>0</v>
      </c>
      <c r="EI17" s="197">
        <f t="shared" si="18"/>
        <v>0</v>
      </c>
      <c r="EJ17" s="197">
        <f t="shared" si="18"/>
        <v>0</v>
      </c>
      <c r="EK17" s="197">
        <f t="shared" si="18"/>
        <v>0</v>
      </c>
      <c r="EL17" s="197">
        <f t="shared" si="18"/>
        <v>0</v>
      </c>
      <c r="EM17" s="197">
        <f t="shared" si="18"/>
        <v>0</v>
      </c>
      <c r="EN17" s="197">
        <f t="shared" si="18"/>
        <v>0</v>
      </c>
      <c r="EO17" s="197">
        <f t="shared" si="18"/>
        <v>0</v>
      </c>
      <c r="EP17" s="197">
        <f t="shared" si="18"/>
        <v>0</v>
      </c>
      <c r="EQ17" s="197">
        <f t="shared" si="18"/>
        <v>0</v>
      </c>
      <c r="ER17" s="197">
        <f t="shared" si="18"/>
        <v>0</v>
      </c>
      <c r="ES17" s="197">
        <f t="shared" si="18"/>
        <v>0</v>
      </c>
      <c r="ET17" s="197">
        <f t="shared" si="18"/>
        <v>0</v>
      </c>
      <c r="EU17" s="197">
        <f t="shared" si="18"/>
        <v>0</v>
      </c>
      <c r="EV17" s="197">
        <f t="shared" si="18"/>
        <v>0</v>
      </c>
      <c r="EW17" s="197">
        <f t="shared" si="18"/>
        <v>0</v>
      </c>
      <c r="EX17" s="197">
        <f t="shared" si="18"/>
        <v>0</v>
      </c>
      <c r="EY17" s="197">
        <f t="shared" si="18"/>
        <v>0</v>
      </c>
      <c r="EZ17" s="197">
        <f t="shared" si="18"/>
        <v>0</v>
      </c>
      <c r="FA17" s="197">
        <f t="shared" si="18"/>
        <v>0</v>
      </c>
      <c r="FB17" s="197">
        <f t="shared" si="18"/>
        <v>0</v>
      </c>
      <c r="FC17" s="197">
        <f t="shared" si="18"/>
        <v>0</v>
      </c>
      <c r="FD17" s="197">
        <f t="shared" si="18"/>
        <v>0</v>
      </c>
      <c r="FE17" s="197">
        <f t="shared" si="18"/>
        <v>0</v>
      </c>
      <c r="FF17" s="197">
        <f t="shared" si="18"/>
        <v>0</v>
      </c>
      <c r="FG17" s="197">
        <f t="shared" si="18"/>
        <v>0</v>
      </c>
      <c r="FH17" s="197">
        <f t="shared" si="18"/>
        <v>0</v>
      </c>
      <c r="FI17" s="197">
        <f t="shared" si="18"/>
        <v>0</v>
      </c>
      <c r="FJ17" s="197">
        <f t="shared" si="18"/>
        <v>0</v>
      </c>
      <c r="FK17" s="197">
        <f t="shared" si="18"/>
        <v>0</v>
      </c>
      <c r="FL17" s="197">
        <f t="shared" si="18"/>
        <v>0</v>
      </c>
      <c r="FM17" s="197">
        <f t="shared" si="18"/>
        <v>0</v>
      </c>
      <c r="FN17" s="197">
        <f t="shared" si="18"/>
        <v>0</v>
      </c>
      <c r="FO17" s="197">
        <f t="shared" si="18"/>
        <v>0</v>
      </c>
      <c r="FP17" s="197">
        <f t="shared" si="18"/>
        <v>0</v>
      </c>
      <c r="FQ17" s="197">
        <f t="shared" si="18"/>
        <v>0</v>
      </c>
      <c r="FR17" s="197">
        <f t="shared" si="18"/>
        <v>0</v>
      </c>
      <c r="FS17" s="197">
        <f t="shared" si="18"/>
        <v>0</v>
      </c>
      <c r="FT17" s="197">
        <f t="shared" si="18"/>
        <v>0</v>
      </c>
      <c r="FU17" s="197">
        <f t="shared" si="18"/>
        <v>0</v>
      </c>
      <c r="FV17" s="197">
        <f t="shared" si="18"/>
        <v>0</v>
      </c>
      <c r="FW17" s="197">
        <f t="shared" si="18"/>
        <v>0</v>
      </c>
      <c r="FX17" s="197">
        <f t="shared" si="18"/>
        <v>0</v>
      </c>
      <c r="FY17" s="197">
        <f t="shared" si="18"/>
        <v>0</v>
      </c>
      <c r="FZ17" s="197">
        <f t="shared" si="18"/>
        <v>0</v>
      </c>
      <c r="GA17" s="197">
        <f t="shared" si="18"/>
        <v>0</v>
      </c>
      <c r="GB17" s="197">
        <f t="shared" si="18"/>
        <v>0</v>
      </c>
      <c r="GC17" s="197">
        <f t="shared" si="18"/>
        <v>0</v>
      </c>
      <c r="GD17" s="197">
        <f t="shared" si="18"/>
        <v>0</v>
      </c>
      <c r="GE17" s="197">
        <f t="shared" si="18"/>
        <v>0</v>
      </c>
      <c r="GF17" s="197">
        <f t="shared" si="18"/>
        <v>0</v>
      </c>
      <c r="GG17" s="197">
        <f t="shared" si="18"/>
        <v>0</v>
      </c>
      <c r="GH17" s="197">
        <f t="shared" si="18"/>
        <v>0</v>
      </c>
      <c r="GI17" s="197">
        <f t="shared" si="18"/>
        <v>0</v>
      </c>
      <c r="GJ17" s="197">
        <f t="shared" si="18"/>
        <v>0</v>
      </c>
      <c r="GK17" s="197">
        <f t="shared" si="18"/>
        <v>0</v>
      </c>
      <c r="GL17" s="197">
        <f t="shared" si="18"/>
        <v>0</v>
      </c>
      <c r="GM17" s="197">
        <f t="shared" si="18"/>
        <v>0</v>
      </c>
      <c r="GN17" s="197">
        <f t="shared" si="18"/>
        <v>0</v>
      </c>
      <c r="GO17" s="197">
        <f t="shared" si="18"/>
        <v>0</v>
      </c>
      <c r="GP17" s="197">
        <f t="shared" si="18"/>
        <v>0</v>
      </c>
      <c r="GQ17" s="197">
        <f t="shared" si="18"/>
        <v>0</v>
      </c>
      <c r="GR17" s="197">
        <f t="shared" si="18"/>
        <v>0</v>
      </c>
      <c r="GS17" s="197">
        <f t="shared" ref="GS17:JD17" si="19">GS10*((GS14*GS15*GS16)/($G$14*$G$15*$G$16))</f>
        <v>0</v>
      </c>
      <c r="GT17" s="197">
        <f t="shared" si="19"/>
        <v>0</v>
      </c>
      <c r="GU17" s="197">
        <f t="shared" si="19"/>
        <v>0</v>
      </c>
      <c r="GV17" s="197">
        <f t="shared" si="19"/>
        <v>0</v>
      </c>
      <c r="GW17" s="197">
        <f t="shared" si="19"/>
        <v>0</v>
      </c>
      <c r="GX17" s="197">
        <f t="shared" si="19"/>
        <v>0</v>
      </c>
      <c r="GY17" s="197">
        <f t="shared" si="19"/>
        <v>0</v>
      </c>
      <c r="GZ17" s="197">
        <f t="shared" si="19"/>
        <v>0</v>
      </c>
      <c r="HA17" s="197">
        <f t="shared" si="19"/>
        <v>0</v>
      </c>
      <c r="HB17" s="197">
        <f t="shared" si="19"/>
        <v>0</v>
      </c>
      <c r="HC17" s="197">
        <f t="shared" si="19"/>
        <v>0</v>
      </c>
      <c r="HD17" s="197">
        <f t="shared" si="19"/>
        <v>0</v>
      </c>
      <c r="HE17" s="197">
        <f t="shared" si="19"/>
        <v>0</v>
      </c>
      <c r="HF17" s="197">
        <f t="shared" si="19"/>
        <v>0</v>
      </c>
      <c r="HG17" s="197">
        <f t="shared" si="19"/>
        <v>0</v>
      </c>
      <c r="HH17" s="197">
        <f t="shared" si="19"/>
        <v>0</v>
      </c>
      <c r="HI17" s="197">
        <f t="shared" si="19"/>
        <v>0</v>
      </c>
      <c r="HJ17" s="197">
        <f t="shared" si="19"/>
        <v>0</v>
      </c>
      <c r="HK17" s="197">
        <f t="shared" si="19"/>
        <v>0</v>
      </c>
      <c r="HL17" s="197">
        <f t="shared" si="19"/>
        <v>0</v>
      </c>
      <c r="HM17" s="197">
        <f t="shared" si="19"/>
        <v>0</v>
      </c>
      <c r="HN17" s="197">
        <f t="shared" si="19"/>
        <v>0</v>
      </c>
      <c r="HO17" s="197">
        <f t="shared" si="19"/>
        <v>0</v>
      </c>
      <c r="HP17" s="197">
        <f t="shared" si="19"/>
        <v>0</v>
      </c>
      <c r="HQ17" s="197">
        <f t="shared" si="19"/>
        <v>0</v>
      </c>
      <c r="HR17" s="197">
        <f t="shared" si="19"/>
        <v>0</v>
      </c>
      <c r="HS17" s="197">
        <f t="shared" si="19"/>
        <v>0</v>
      </c>
      <c r="HT17" s="197">
        <f t="shared" si="19"/>
        <v>0</v>
      </c>
      <c r="HU17" s="197">
        <f t="shared" si="19"/>
        <v>0</v>
      </c>
      <c r="HV17" s="197">
        <f t="shared" si="19"/>
        <v>0</v>
      </c>
      <c r="HW17" s="197">
        <f t="shared" si="19"/>
        <v>0</v>
      </c>
      <c r="HX17" s="197">
        <f t="shared" si="19"/>
        <v>0</v>
      </c>
      <c r="HY17" s="197">
        <f t="shared" si="19"/>
        <v>0</v>
      </c>
      <c r="HZ17" s="197">
        <f t="shared" si="19"/>
        <v>0</v>
      </c>
      <c r="IA17" s="197">
        <f t="shared" si="19"/>
        <v>0</v>
      </c>
      <c r="IB17" s="197">
        <f t="shared" si="19"/>
        <v>0</v>
      </c>
      <c r="IC17" s="197">
        <f t="shared" si="19"/>
        <v>0</v>
      </c>
      <c r="ID17" s="197">
        <f t="shared" si="19"/>
        <v>0</v>
      </c>
      <c r="IE17" s="197">
        <f t="shared" si="19"/>
        <v>0</v>
      </c>
      <c r="IF17" s="197">
        <f t="shared" si="19"/>
        <v>0</v>
      </c>
      <c r="IG17" s="197">
        <f t="shared" si="19"/>
        <v>0</v>
      </c>
      <c r="IH17" s="197">
        <f t="shared" si="19"/>
        <v>0</v>
      </c>
      <c r="II17" s="197">
        <f t="shared" si="19"/>
        <v>0</v>
      </c>
      <c r="IJ17" s="197">
        <f t="shared" si="19"/>
        <v>0</v>
      </c>
      <c r="IK17" s="197">
        <f t="shared" si="19"/>
        <v>0</v>
      </c>
      <c r="IL17" s="197">
        <f t="shared" si="19"/>
        <v>0</v>
      </c>
      <c r="IM17" s="197">
        <f t="shared" si="19"/>
        <v>0</v>
      </c>
      <c r="IN17" s="197">
        <f t="shared" si="19"/>
        <v>0</v>
      </c>
      <c r="IO17" s="197">
        <f t="shared" si="19"/>
        <v>0</v>
      </c>
      <c r="IP17" s="197">
        <f t="shared" si="19"/>
        <v>0</v>
      </c>
      <c r="IQ17" s="197">
        <f t="shared" si="19"/>
        <v>0</v>
      </c>
      <c r="IR17" s="197">
        <f t="shared" si="19"/>
        <v>0</v>
      </c>
      <c r="IS17" s="197">
        <f t="shared" si="19"/>
        <v>0</v>
      </c>
      <c r="IT17" s="197">
        <f t="shared" si="19"/>
        <v>0</v>
      </c>
      <c r="IU17" s="197">
        <f t="shared" si="19"/>
        <v>0</v>
      </c>
      <c r="IV17" s="197">
        <f t="shared" si="19"/>
        <v>0</v>
      </c>
      <c r="IW17" s="197">
        <f t="shared" si="19"/>
        <v>0</v>
      </c>
      <c r="IX17" s="197">
        <f t="shared" si="19"/>
        <v>0</v>
      </c>
      <c r="IY17" s="197">
        <f t="shared" si="19"/>
        <v>0</v>
      </c>
      <c r="IZ17" s="197">
        <f t="shared" si="19"/>
        <v>0</v>
      </c>
      <c r="JA17" s="197">
        <f t="shared" si="19"/>
        <v>0</v>
      </c>
      <c r="JB17" s="197">
        <f t="shared" si="19"/>
        <v>0</v>
      </c>
      <c r="JC17" s="197">
        <f t="shared" si="19"/>
        <v>0</v>
      </c>
      <c r="JD17" s="197">
        <f t="shared" si="19"/>
        <v>0</v>
      </c>
      <c r="JE17" s="197">
        <f t="shared" ref="JE17:LP17" si="20">JE10*((JE14*JE15*JE16)/($G$14*$G$15*$G$16))</f>
        <v>0</v>
      </c>
      <c r="JF17" s="197">
        <f t="shared" si="20"/>
        <v>0</v>
      </c>
      <c r="JG17" s="197">
        <f t="shared" si="20"/>
        <v>0</v>
      </c>
      <c r="JH17" s="197">
        <f t="shared" si="20"/>
        <v>0</v>
      </c>
      <c r="JI17" s="197">
        <f t="shared" si="20"/>
        <v>0</v>
      </c>
      <c r="JJ17" s="197">
        <f t="shared" si="20"/>
        <v>0</v>
      </c>
      <c r="JK17" s="197">
        <f t="shared" si="20"/>
        <v>0</v>
      </c>
      <c r="JL17" s="197">
        <f t="shared" si="20"/>
        <v>0</v>
      </c>
      <c r="JM17" s="197">
        <f t="shared" si="20"/>
        <v>0</v>
      </c>
      <c r="JN17" s="197">
        <f t="shared" si="20"/>
        <v>0</v>
      </c>
      <c r="JO17" s="197">
        <f t="shared" si="20"/>
        <v>0</v>
      </c>
      <c r="JP17" s="197">
        <f t="shared" si="20"/>
        <v>0</v>
      </c>
      <c r="JQ17" s="197">
        <f t="shared" si="20"/>
        <v>0</v>
      </c>
      <c r="JR17" s="197">
        <f t="shared" si="20"/>
        <v>0</v>
      </c>
      <c r="JS17" s="197">
        <f t="shared" si="20"/>
        <v>0</v>
      </c>
      <c r="JT17" s="197">
        <f t="shared" si="20"/>
        <v>0</v>
      </c>
      <c r="JU17" s="197">
        <f t="shared" si="20"/>
        <v>0</v>
      </c>
      <c r="JV17" s="197">
        <f t="shared" si="20"/>
        <v>0</v>
      </c>
      <c r="JW17" s="197">
        <f t="shared" si="20"/>
        <v>0</v>
      </c>
      <c r="JX17" s="197">
        <f t="shared" si="20"/>
        <v>0</v>
      </c>
      <c r="JY17" s="197">
        <f t="shared" si="20"/>
        <v>0</v>
      </c>
      <c r="JZ17" s="197">
        <f t="shared" si="20"/>
        <v>0</v>
      </c>
      <c r="KA17" s="197">
        <f t="shared" si="20"/>
        <v>0</v>
      </c>
      <c r="KB17" s="197">
        <f t="shared" si="20"/>
        <v>0</v>
      </c>
      <c r="KC17" s="197">
        <f t="shared" si="20"/>
        <v>0</v>
      </c>
      <c r="KD17" s="197">
        <f t="shared" si="20"/>
        <v>0</v>
      </c>
      <c r="KE17" s="197">
        <f t="shared" si="20"/>
        <v>0</v>
      </c>
      <c r="KF17" s="197">
        <f t="shared" si="20"/>
        <v>0</v>
      </c>
      <c r="KG17" s="197">
        <f t="shared" si="20"/>
        <v>0</v>
      </c>
      <c r="KH17" s="197">
        <f t="shared" si="20"/>
        <v>0</v>
      </c>
      <c r="KI17" s="197">
        <f t="shared" si="20"/>
        <v>0</v>
      </c>
      <c r="KJ17" s="197">
        <f t="shared" si="20"/>
        <v>0</v>
      </c>
      <c r="KK17" s="197">
        <f t="shared" si="20"/>
        <v>0</v>
      </c>
      <c r="KL17" s="197">
        <f t="shared" si="20"/>
        <v>0</v>
      </c>
      <c r="KM17" s="197">
        <f t="shared" si="20"/>
        <v>0</v>
      </c>
      <c r="KN17" s="197">
        <f t="shared" si="20"/>
        <v>0</v>
      </c>
      <c r="KO17" s="197">
        <f t="shared" si="20"/>
        <v>0</v>
      </c>
      <c r="KP17" s="197">
        <f t="shared" si="20"/>
        <v>0</v>
      </c>
      <c r="KQ17" s="197">
        <f t="shared" si="20"/>
        <v>0</v>
      </c>
      <c r="KR17" s="197">
        <f t="shared" si="20"/>
        <v>0</v>
      </c>
      <c r="KS17" s="197">
        <f t="shared" si="20"/>
        <v>0</v>
      </c>
      <c r="KT17" s="197">
        <f t="shared" si="20"/>
        <v>0</v>
      </c>
      <c r="KU17" s="197">
        <f t="shared" si="20"/>
        <v>0</v>
      </c>
      <c r="KV17" s="197">
        <f t="shared" si="20"/>
        <v>0</v>
      </c>
      <c r="KW17" s="197">
        <f t="shared" si="20"/>
        <v>0</v>
      </c>
      <c r="KX17" s="197">
        <f t="shared" si="20"/>
        <v>0</v>
      </c>
      <c r="KY17" s="197">
        <f t="shared" si="20"/>
        <v>0</v>
      </c>
      <c r="KZ17" s="197">
        <f t="shared" si="20"/>
        <v>0</v>
      </c>
      <c r="LA17" s="197">
        <f t="shared" si="20"/>
        <v>0</v>
      </c>
      <c r="LB17" s="197">
        <f t="shared" si="20"/>
        <v>0</v>
      </c>
      <c r="LC17" s="197">
        <f t="shared" si="20"/>
        <v>0</v>
      </c>
      <c r="LD17" s="197">
        <f t="shared" si="20"/>
        <v>0</v>
      </c>
      <c r="LE17" s="197">
        <f t="shared" si="20"/>
        <v>0</v>
      </c>
      <c r="LF17" s="197">
        <f t="shared" si="20"/>
        <v>0</v>
      </c>
      <c r="LG17" s="197">
        <f t="shared" si="20"/>
        <v>0</v>
      </c>
      <c r="LH17" s="197">
        <f t="shared" si="20"/>
        <v>0</v>
      </c>
      <c r="LI17" s="197">
        <f t="shared" si="20"/>
        <v>0</v>
      </c>
      <c r="LJ17" s="197">
        <f t="shared" si="20"/>
        <v>0</v>
      </c>
      <c r="LK17" s="197">
        <f t="shared" si="20"/>
        <v>0</v>
      </c>
      <c r="LL17" s="197">
        <f t="shared" si="20"/>
        <v>0</v>
      </c>
      <c r="LM17" s="197">
        <f t="shared" si="20"/>
        <v>0</v>
      </c>
      <c r="LN17" s="197">
        <f t="shared" si="20"/>
        <v>0</v>
      </c>
      <c r="LO17" s="197">
        <f t="shared" si="20"/>
        <v>0</v>
      </c>
      <c r="LP17" s="197">
        <f t="shared" si="20"/>
        <v>0</v>
      </c>
      <c r="LQ17" s="197">
        <f t="shared" ref="LQ17:OB17" si="21">LQ10*((LQ14*LQ15*LQ16)/($G$14*$G$15*$G$16))</f>
        <v>0</v>
      </c>
      <c r="LR17" s="197">
        <f t="shared" si="21"/>
        <v>0</v>
      </c>
      <c r="LS17" s="197">
        <f t="shared" si="21"/>
        <v>0</v>
      </c>
      <c r="LT17" s="197">
        <f t="shared" si="21"/>
        <v>0</v>
      </c>
      <c r="LU17" s="197">
        <f t="shared" si="21"/>
        <v>0</v>
      </c>
      <c r="LV17" s="197">
        <f t="shared" si="21"/>
        <v>0</v>
      </c>
      <c r="LW17" s="197">
        <f t="shared" si="21"/>
        <v>0</v>
      </c>
      <c r="LX17" s="197">
        <f t="shared" si="21"/>
        <v>0</v>
      </c>
      <c r="LY17" s="197">
        <f t="shared" si="21"/>
        <v>0</v>
      </c>
      <c r="LZ17" s="197">
        <f t="shared" si="21"/>
        <v>0</v>
      </c>
      <c r="MA17" s="197">
        <f t="shared" si="21"/>
        <v>0</v>
      </c>
      <c r="MB17" s="197">
        <f t="shared" si="21"/>
        <v>0</v>
      </c>
      <c r="MC17" s="197">
        <f t="shared" si="21"/>
        <v>0</v>
      </c>
      <c r="MD17" s="197">
        <f t="shared" si="21"/>
        <v>0</v>
      </c>
      <c r="ME17" s="197">
        <f t="shared" si="21"/>
        <v>0</v>
      </c>
      <c r="MF17" s="197">
        <f t="shared" si="21"/>
        <v>0</v>
      </c>
      <c r="MG17" s="197">
        <f t="shared" si="21"/>
        <v>0</v>
      </c>
      <c r="MH17" s="197">
        <f t="shared" si="21"/>
        <v>0</v>
      </c>
      <c r="MI17" s="197">
        <f t="shared" si="21"/>
        <v>0</v>
      </c>
      <c r="MJ17" s="197">
        <f t="shared" si="21"/>
        <v>0</v>
      </c>
      <c r="MK17" s="197">
        <f t="shared" si="21"/>
        <v>0</v>
      </c>
      <c r="ML17" s="197">
        <f t="shared" si="21"/>
        <v>0</v>
      </c>
      <c r="MM17" s="197">
        <f t="shared" si="21"/>
        <v>0</v>
      </c>
      <c r="MN17" s="197">
        <f t="shared" si="21"/>
        <v>0</v>
      </c>
      <c r="MO17" s="197">
        <f t="shared" si="21"/>
        <v>0</v>
      </c>
      <c r="MP17" s="197">
        <f t="shared" si="21"/>
        <v>0</v>
      </c>
      <c r="MQ17" s="197">
        <f t="shared" si="21"/>
        <v>0</v>
      </c>
      <c r="MR17" s="197">
        <f t="shared" si="21"/>
        <v>0</v>
      </c>
      <c r="MS17" s="197">
        <f t="shared" si="21"/>
        <v>0</v>
      </c>
      <c r="MT17" s="197">
        <f t="shared" si="21"/>
        <v>0</v>
      </c>
      <c r="MU17" s="197">
        <f t="shared" si="21"/>
        <v>0</v>
      </c>
      <c r="MV17" s="197">
        <f t="shared" si="21"/>
        <v>0</v>
      </c>
      <c r="MW17" s="197">
        <f t="shared" si="21"/>
        <v>0</v>
      </c>
      <c r="MX17" s="197">
        <f t="shared" si="21"/>
        <v>0</v>
      </c>
      <c r="MY17" s="197">
        <f t="shared" si="21"/>
        <v>0</v>
      </c>
      <c r="MZ17" s="197">
        <f t="shared" si="21"/>
        <v>0</v>
      </c>
      <c r="NA17" s="197">
        <f t="shared" si="21"/>
        <v>0</v>
      </c>
      <c r="NB17" s="197">
        <f t="shared" si="21"/>
        <v>0</v>
      </c>
      <c r="NC17" s="197">
        <f t="shared" si="21"/>
        <v>0</v>
      </c>
      <c r="ND17" s="197">
        <f t="shared" si="21"/>
        <v>0</v>
      </c>
      <c r="NE17" s="197">
        <f t="shared" si="21"/>
        <v>0</v>
      </c>
      <c r="NF17" s="197">
        <f t="shared" si="21"/>
        <v>0</v>
      </c>
      <c r="NG17" s="197">
        <f t="shared" si="21"/>
        <v>0</v>
      </c>
      <c r="NH17" s="197">
        <f t="shared" si="21"/>
        <v>0</v>
      </c>
      <c r="NI17" s="197">
        <f t="shared" si="21"/>
        <v>0</v>
      </c>
      <c r="NJ17" s="197">
        <f t="shared" si="21"/>
        <v>0</v>
      </c>
      <c r="NK17" s="197">
        <f t="shared" si="21"/>
        <v>0</v>
      </c>
      <c r="NL17" s="197">
        <f t="shared" si="21"/>
        <v>0</v>
      </c>
      <c r="NM17" s="197">
        <f t="shared" si="21"/>
        <v>0</v>
      </c>
      <c r="NN17" s="197">
        <f t="shared" si="21"/>
        <v>0</v>
      </c>
      <c r="NO17" s="197">
        <f t="shared" si="21"/>
        <v>0</v>
      </c>
      <c r="NP17" s="197">
        <f t="shared" si="21"/>
        <v>0</v>
      </c>
      <c r="NQ17" s="197">
        <f t="shared" si="21"/>
        <v>0</v>
      </c>
      <c r="NR17" s="197">
        <f t="shared" si="21"/>
        <v>0</v>
      </c>
      <c r="NS17" s="197">
        <f t="shared" si="21"/>
        <v>0</v>
      </c>
      <c r="NT17" s="197">
        <f t="shared" si="21"/>
        <v>0</v>
      </c>
      <c r="NU17" s="197">
        <f t="shared" si="21"/>
        <v>0</v>
      </c>
      <c r="NV17" s="197">
        <f t="shared" si="21"/>
        <v>0</v>
      </c>
      <c r="NW17" s="197">
        <f t="shared" si="21"/>
        <v>0</v>
      </c>
      <c r="NX17" s="197">
        <f t="shared" si="21"/>
        <v>0</v>
      </c>
      <c r="NY17" s="197">
        <f t="shared" si="21"/>
        <v>0</v>
      </c>
      <c r="NZ17" s="197">
        <f t="shared" si="21"/>
        <v>0</v>
      </c>
      <c r="OA17" s="197">
        <f t="shared" si="21"/>
        <v>0</v>
      </c>
      <c r="OB17" s="197">
        <f t="shared" si="21"/>
        <v>0</v>
      </c>
      <c r="OC17" s="197">
        <f t="shared" ref="OC17:QN17" si="22">OC10*((OC14*OC15*OC16)/($G$14*$G$15*$G$16))</f>
        <v>0</v>
      </c>
      <c r="OD17" s="197">
        <f t="shared" si="22"/>
        <v>0</v>
      </c>
      <c r="OE17" s="197">
        <f t="shared" si="22"/>
        <v>0</v>
      </c>
      <c r="OF17" s="197">
        <f t="shared" si="22"/>
        <v>0</v>
      </c>
      <c r="OG17" s="197">
        <f t="shared" si="22"/>
        <v>0</v>
      </c>
      <c r="OH17" s="197">
        <f t="shared" si="22"/>
        <v>0</v>
      </c>
      <c r="OI17" s="197">
        <f t="shared" si="22"/>
        <v>0</v>
      </c>
      <c r="OJ17" s="197">
        <f t="shared" si="22"/>
        <v>0</v>
      </c>
      <c r="OK17" s="197">
        <f t="shared" si="22"/>
        <v>0</v>
      </c>
      <c r="OL17" s="197">
        <f t="shared" si="22"/>
        <v>0</v>
      </c>
      <c r="OM17" s="197">
        <f t="shared" si="22"/>
        <v>0</v>
      </c>
      <c r="ON17" s="197">
        <f t="shared" si="22"/>
        <v>0</v>
      </c>
      <c r="OO17" s="197">
        <f t="shared" si="22"/>
        <v>0</v>
      </c>
      <c r="OP17" s="197">
        <f t="shared" si="22"/>
        <v>0</v>
      </c>
      <c r="OQ17" s="197">
        <f t="shared" si="22"/>
        <v>0</v>
      </c>
      <c r="OR17" s="197">
        <f t="shared" si="22"/>
        <v>0</v>
      </c>
      <c r="OS17" s="197">
        <f t="shared" si="22"/>
        <v>0</v>
      </c>
      <c r="OT17" s="197">
        <f t="shared" si="22"/>
        <v>0</v>
      </c>
      <c r="OU17" s="197">
        <f t="shared" si="22"/>
        <v>0</v>
      </c>
      <c r="OV17" s="197">
        <f t="shared" si="22"/>
        <v>0</v>
      </c>
      <c r="OW17" s="197">
        <f t="shared" si="22"/>
        <v>0</v>
      </c>
      <c r="OX17" s="197">
        <f t="shared" si="22"/>
        <v>0</v>
      </c>
      <c r="OY17" s="197">
        <f t="shared" si="22"/>
        <v>0</v>
      </c>
      <c r="OZ17" s="197">
        <f t="shared" si="22"/>
        <v>0</v>
      </c>
      <c r="PA17" s="197">
        <f t="shared" si="22"/>
        <v>0</v>
      </c>
      <c r="PB17" s="197">
        <f t="shared" si="22"/>
        <v>0</v>
      </c>
      <c r="PC17" s="197">
        <f t="shared" si="22"/>
        <v>0</v>
      </c>
      <c r="PD17" s="197">
        <f t="shared" si="22"/>
        <v>0</v>
      </c>
      <c r="PE17" s="197">
        <f t="shared" si="22"/>
        <v>0</v>
      </c>
      <c r="PF17" s="197">
        <f t="shared" si="22"/>
        <v>0</v>
      </c>
      <c r="PG17" s="197">
        <f t="shared" si="22"/>
        <v>0</v>
      </c>
      <c r="PH17" s="197">
        <f t="shared" si="22"/>
        <v>0</v>
      </c>
      <c r="PI17" s="197">
        <f t="shared" si="22"/>
        <v>0</v>
      </c>
      <c r="PJ17" s="197">
        <f t="shared" si="22"/>
        <v>0</v>
      </c>
      <c r="PK17" s="197">
        <f t="shared" si="22"/>
        <v>0</v>
      </c>
      <c r="PL17" s="197">
        <f t="shared" si="22"/>
        <v>0</v>
      </c>
      <c r="PM17" s="197">
        <f t="shared" si="22"/>
        <v>0</v>
      </c>
      <c r="PN17" s="197">
        <f t="shared" si="22"/>
        <v>0</v>
      </c>
      <c r="PO17" s="197">
        <f t="shared" si="22"/>
        <v>0</v>
      </c>
      <c r="PP17" s="197">
        <f t="shared" si="22"/>
        <v>0</v>
      </c>
      <c r="PQ17" s="197">
        <f t="shared" si="22"/>
        <v>0</v>
      </c>
      <c r="PR17" s="197">
        <f t="shared" si="22"/>
        <v>0</v>
      </c>
      <c r="PS17" s="197">
        <f t="shared" si="22"/>
        <v>0</v>
      </c>
      <c r="PT17" s="197">
        <f t="shared" si="22"/>
        <v>0</v>
      </c>
      <c r="PU17" s="197">
        <f t="shared" si="22"/>
        <v>0</v>
      </c>
      <c r="PV17" s="197">
        <f t="shared" si="22"/>
        <v>0</v>
      </c>
      <c r="PW17" s="197">
        <f t="shared" si="22"/>
        <v>0</v>
      </c>
      <c r="PX17" s="197">
        <f t="shared" si="22"/>
        <v>0</v>
      </c>
      <c r="PY17" s="197">
        <f t="shared" si="22"/>
        <v>0</v>
      </c>
      <c r="PZ17" s="197">
        <f t="shared" si="22"/>
        <v>0</v>
      </c>
      <c r="QA17" s="197">
        <f t="shared" si="22"/>
        <v>0</v>
      </c>
      <c r="QB17" s="197">
        <f t="shared" si="22"/>
        <v>0</v>
      </c>
      <c r="QC17" s="197">
        <f t="shared" si="22"/>
        <v>0</v>
      </c>
      <c r="QD17" s="197">
        <f t="shared" si="22"/>
        <v>0</v>
      </c>
      <c r="QE17" s="197">
        <f t="shared" si="22"/>
        <v>0</v>
      </c>
      <c r="QF17" s="197">
        <f t="shared" si="22"/>
        <v>0</v>
      </c>
      <c r="QG17" s="197">
        <f t="shared" si="22"/>
        <v>0</v>
      </c>
      <c r="QH17" s="197">
        <f t="shared" si="22"/>
        <v>0</v>
      </c>
      <c r="QI17" s="197">
        <f t="shared" si="22"/>
        <v>0</v>
      </c>
      <c r="QJ17" s="197">
        <f t="shared" si="22"/>
        <v>0</v>
      </c>
      <c r="QK17" s="197">
        <f t="shared" si="22"/>
        <v>0</v>
      </c>
      <c r="QL17" s="197">
        <f t="shared" si="22"/>
        <v>0</v>
      </c>
      <c r="QM17" s="197">
        <f t="shared" si="22"/>
        <v>0</v>
      </c>
      <c r="QN17" s="197">
        <f t="shared" si="22"/>
        <v>0</v>
      </c>
      <c r="QO17" s="197">
        <f t="shared" ref="QO17:SM17" si="23">QO10*((QO14*QO15*QO16)/($G$14*$G$15*$G$16))</f>
        <v>0</v>
      </c>
      <c r="QP17" s="197">
        <f t="shared" si="23"/>
        <v>0</v>
      </c>
      <c r="QQ17" s="197">
        <f t="shared" si="23"/>
        <v>0</v>
      </c>
      <c r="QR17" s="197">
        <f t="shared" si="23"/>
        <v>0</v>
      </c>
      <c r="QS17" s="197">
        <f t="shared" si="23"/>
        <v>0</v>
      </c>
      <c r="QT17" s="197">
        <f t="shared" si="23"/>
        <v>0</v>
      </c>
      <c r="QU17" s="197">
        <f t="shared" si="23"/>
        <v>0</v>
      </c>
      <c r="QV17" s="197">
        <f t="shared" si="23"/>
        <v>0</v>
      </c>
      <c r="QW17" s="197">
        <f t="shared" si="23"/>
        <v>0</v>
      </c>
      <c r="QX17" s="197">
        <f t="shared" si="23"/>
        <v>0</v>
      </c>
      <c r="QY17" s="197">
        <f t="shared" si="23"/>
        <v>0</v>
      </c>
      <c r="QZ17" s="197">
        <f t="shared" si="23"/>
        <v>0</v>
      </c>
      <c r="RA17" s="197">
        <f t="shared" si="23"/>
        <v>0</v>
      </c>
      <c r="RB17" s="197">
        <f t="shared" si="23"/>
        <v>0</v>
      </c>
      <c r="RC17" s="197">
        <f t="shared" si="23"/>
        <v>0</v>
      </c>
      <c r="RD17" s="197">
        <f t="shared" si="23"/>
        <v>0</v>
      </c>
      <c r="RE17" s="197">
        <f t="shared" si="23"/>
        <v>0</v>
      </c>
      <c r="RF17" s="197">
        <f t="shared" si="23"/>
        <v>0</v>
      </c>
      <c r="RG17" s="197">
        <f t="shared" si="23"/>
        <v>0</v>
      </c>
      <c r="RH17" s="197">
        <f t="shared" si="23"/>
        <v>0</v>
      </c>
      <c r="RI17" s="197">
        <f t="shared" si="23"/>
        <v>0</v>
      </c>
      <c r="RJ17" s="197">
        <f t="shared" si="23"/>
        <v>0</v>
      </c>
      <c r="RK17" s="197">
        <f t="shared" si="23"/>
        <v>0</v>
      </c>
      <c r="RL17" s="197">
        <f t="shared" si="23"/>
        <v>0</v>
      </c>
      <c r="RM17" s="197">
        <f t="shared" si="23"/>
        <v>0</v>
      </c>
      <c r="RN17" s="197">
        <f t="shared" si="23"/>
        <v>0</v>
      </c>
      <c r="RO17" s="197">
        <f t="shared" si="23"/>
        <v>0</v>
      </c>
      <c r="RP17" s="197">
        <f t="shared" si="23"/>
        <v>0</v>
      </c>
      <c r="RQ17" s="197">
        <f t="shared" si="23"/>
        <v>0</v>
      </c>
      <c r="RR17" s="197">
        <f t="shared" si="23"/>
        <v>0</v>
      </c>
      <c r="RS17" s="197">
        <f t="shared" si="23"/>
        <v>0</v>
      </c>
      <c r="RT17" s="197">
        <f t="shared" si="23"/>
        <v>0</v>
      </c>
      <c r="RU17" s="197">
        <f t="shared" si="23"/>
        <v>0</v>
      </c>
      <c r="RV17" s="197">
        <f t="shared" si="23"/>
        <v>0</v>
      </c>
      <c r="RW17" s="197">
        <f t="shared" si="23"/>
        <v>0</v>
      </c>
      <c r="RX17" s="197">
        <f t="shared" si="23"/>
        <v>0</v>
      </c>
      <c r="RY17" s="197">
        <f t="shared" si="23"/>
        <v>0</v>
      </c>
      <c r="RZ17" s="197">
        <f t="shared" si="23"/>
        <v>0</v>
      </c>
      <c r="SA17" s="197">
        <f t="shared" si="23"/>
        <v>0</v>
      </c>
      <c r="SB17" s="197">
        <f t="shared" si="23"/>
        <v>0</v>
      </c>
      <c r="SC17" s="197">
        <f t="shared" si="23"/>
        <v>0</v>
      </c>
      <c r="SD17" s="197">
        <f t="shared" si="23"/>
        <v>0</v>
      </c>
      <c r="SE17" s="197">
        <f t="shared" si="23"/>
        <v>0</v>
      </c>
      <c r="SF17" s="197">
        <f t="shared" si="23"/>
        <v>0</v>
      </c>
      <c r="SG17" s="197">
        <f t="shared" si="23"/>
        <v>0</v>
      </c>
      <c r="SH17" s="197">
        <f t="shared" si="23"/>
        <v>0</v>
      </c>
      <c r="SI17" s="197">
        <f t="shared" si="23"/>
        <v>0</v>
      </c>
      <c r="SJ17" s="197">
        <f t="shared" si="23"/>
        <v>0</v>
      </c>
      <c r="SK17" s="197">
        <f t="shared" si="23"/>
        <v>0</v>
      </c>
      <c r="SL17" s="197">
        <f t="shared" si="23"/>
        <v>0</v>
      </c>
      <c r="SM17" s="197">
        <f t="shared" si="23"/>
        <v>0</v>
      </c>
    </row>
    <row r="18" spans="2:507" ht="15.6" x14ac:dyDescent="0.25">
      <c r="B18" s="999"/>
      <c r="C18" s="176" t="s">
        <v>647</v>
      </c>
      <c r="D18" s="176"/>
      <c r="E18" s="176"/>
      <c r="F18" s="183" t="s">
        <v>648</v>
      </c>
      <c r="G18" s="190" t="str">
        <f>IF(LARGE(H18:SM18,1)&gt;1,"ERRO","")</f>
        <v/>
      </c>
      <c r="H18" s="197">
        <f>IFERROR(H17/H10,0)</f>
        <v>0</v>
      </c>
      <c r="I18" s="197">
        <f t="shared" ref="I18:BT18" si="24">IFERROR(I17/I10,0)</f>
        <v>0</v>
      </c>
      <c r="J18" s="197">
        <f t="shared" si="24"/>
        <v>0</v>
      </c>
      <c r="K18" s="197">
        <f t="shared" si="24"/>
        <v>0</v>
      </c>
      <c r="L18" s="197">
        <f t="shared" si="24"/>
        <v>0</v>
      </c>
      <c r="M18" s="197">
        <f t="shared" si="24"/>
        <v>0</v>
      </c>
      <c r="N18" s="197">
        <f t="shared" si="24"/>
        <v>0</v>
      </c>
      <c r="O18" s="197">
        <f t="shared" si="24"/>
        <v>0</v>
      </c>
      <c r="P18" s="197">
        <f t="shared" si="24"/>
        <v>0</v>
      </c>
      <c r="Q18" s="197">
        <f t="shared" si="24"/>
        <v>0</v>
      </c>
      <c r="R18" s="197">
        <f t="shared" si="24"/>
        <v>0</v>
      </c>
      <c r="S18" s="197">
        <f t="shared" si="24"/>
        <v>0</v>
      </c>
      <c r="T18" s="197">
        <f t="shared" si="24"/>
        <v>0</v>
      </c>
      <c r="U18" s="197">
        <f t="shared" si="24"/>
        <v>0</v>
      </c>
      <c r="V18" s="197">
        <f t="shared" si="24"/>
        <v>0</v>
      </c>
      <c r="W18" s="197">
        <f t="shared" si="24"/>
        <v>0</v>
      </c>
      <c r="X18" s="197">
        <f t="shared" si="24"/>
        <v>0</v>
      </c>
      <c r="Y18" s="197">
        <f t="shared" si="24"/>
        <v>0</v>
      </c>
      <c r="Z18" s="197">
        <f t="shared" si="24"/>
        <v>0</v>
      </c>
      <c r="AA18" s="197">
        <f t="shared" si="24"/>
        <v>0</v>
      </c>
      <c r="AB18" s="197">
        <f t="shared" si="24"/>
        <v>0</v>
      </c>
      <c r="AC18" s="197">
        <f t="shared" si="24"/>
        <v>0</v>
      </c>
      <c r="AD18" s="197">
        <f t="shared" si="24"/>
        <v>0</v>
      </c>
      <c r="AE18" s="197">
        <f t="shared" si="24"/>
        <v>0</v>
      </c>
      <c r="AF18" s="197">
        <f t="shared" si="24"/>
        <v>0</v>
      </c>
      <c r="AG18" s="197">
        <f t="shared" si="24"/>
        <v>0</v>
      </c>
      <c r="AH18" s="197">
        <f t="shared" si="24"/>
        <v>0</v>
      </c>
      <c r="AI18" s="197">
        <f t="shared" si="24"/>
        <v>0</v>
      </c>
      <c r="AJ18" s="197">
        <f t="shared" si="24"/>
        <v>0</v>
      </c>
      <c r="AK18" s="197">
        <f t="shared" si="24"/>
        <v>0</v>
      </c>
      <c r="AL18" s="197">
        <f t="shared" si="24"/>
        <v>0</v>
      </c>
      <c r="AM18" s="197">
        <f t="shared" si="24"/>
        <v>0</v>
      </c>
      <c r="AN18" s="197">
        <f t="shared" si="24"/>
        <v>0</v>
      </c>
      <c r="AO18" s="197">
        <f t="shared" si="24"/>
        <v>0</v>
      </c>
      <c r="AP18" s="197">
        <f t="shared" si="24"/>
        <v>0</v>
      </c>
      <c r="AQ18" s="197">
        <f t="shared" si="24"/>
        <v>0</v>
      </c>
      <c r="AR18" s="197">
        <f t="shared" si="24"/>
        <v>0</v>
      </c>
      <c r="AS18" s="197">
        <f t="shared" si="24"/>
        <v>0</v>
      </c>
      <c r="AT18" s="197">
        <f t="shared" si="24"/>
        <v>0</v>
      </c>
      <c r="AU18" s="197">
        <f t="shared" si="24"/>
        <v>0</v>
      </c>
      <c r="AV18" s="197">
        <f t="shared" si="24"/>
        <v>0</v>
      </c>
      <c r="AW18" s="197">
        <f t="shared" si="24"/>
        <v>0</v>
      </c>
      <c r="AX18" s="197">
        <f t="shared" si="24"/>
        <v>0</v>
      </c>
      <c r="AY18" s="197">
        <f t="shared" si="24"/>
        <v>0</v>
      </c>
      <c r="AZ18" s="197">
        <f t="shared" si="24"/>
        <v>0</v>
      </c>
      <c r="BA18" s="197">
        <f t="shared" si="24"/>
        <v>0</v>
      </c>
      <c r="BB18" s="197">
        <f t="shared" si="24"/>
        <v>0</v>
      </c>
      <c r="BC18" s="197">
        <f t="shared" si="24"/>
        <v>0</v>
      </c>
      <c r="BD18" s="197">
        <f t="shared" si="24"/>
        <v>0</v>
      </c>
      <c r="BE18" s="197">
        <f t="shared" si="24"/>
        <v>0</v>
      </c>
      <c r="BF18" s="197">
        <f t="shared" si="24"/>
        <v>0</v>
      </c>
      <c r="BG18" s="197">
        <f t="shared" si="24"/>
        <v>0</v>
      </c>
      <c r="BH18" s="197">
        <f t="shared" si="24"/>
        <v>0</v>
      </c>
      <c r="BI18" s="197">
        <f t="shared" si="24"/>
        <v>0</v>
      </c>
      <c r="BJ18" s="197">
        <f t="shared" si="24"/>
        <v>0</v>
      </c>
      <c r="BK18" s="197">
        <f t="shared" si="24"/>
        <v>0</v>
      </c>
      <c r="BL18" s="197">
        <f t="shared" si="24"/>
        <v>0</v>
      </c>
      <c r="BM18" s="197">
        <f t="shared" si="24"/>
        <v>0</v>
      </c>
      <c r="BN18" s="197">
        <f t="shared" si="24"/>
        <v>0</v>
      </c>
      <c r="BO18" s="197">
        <f t="shared" si="24"/>
        <v>0</v>
      </c>
      <c r="BP18" s="197">
        <f t="shared" si="24"/>
        <v>0</v>
      </c>
      <c r="BQ18" s="197">
        <f t="shared" si="24"/>
        <v>0</v>
      </c>
      <c r="BR18" s="197">
        <f t="shared" si="24"/>
        <v>0</v>
      </c>
      <c r="BS18" s="197">
        <f t="shared" si="24"/>
        <v>0</v>
      </c>
      <c r="BT18" s="197">
        <f t="shared" si="24"/>
        <v>0</v>
      </c>
      <c r="BU18" s="197">
        <f t="shared" ref="BU18:EF18" si="25">IFERROR(BU17/BU10,0)</f>
        <v>0</v>
      </c>
      <c r="BV18" s="197">
        <f t="shared" si="25"/>
        <v>0</v>
      </c>
      <c r="BW18" s="197">
        <f t="shared" si="25"/>
        <v>0</v>
      </c>
      <c r="BX18" s="197">
        <f t="shared" si="25"/>
        <v>0</v>
      </c>
      <c r="BY18" s="197">
        <f t="shared" si="25"/>
        <v>0</v>
      </c>
      <c r="BZ18" s="197">
        <f t="shared" si="25"/>
        <v>0</v>
      </c>
      <c r="CA18" s="197">
        <f t="shared" si="25"/>
        <v>0</v>
      </c>
      <c r="CB18" s="197">
        <f t="shared" si="25"/>
        <v>0</v>
      </c>
      <c r="CC18" s="197">
        <f t="shared" si="25"/>
        <v>0</v>
      </c>
      <c r="CD18" s="197">
        <f t="shared" si="25"/>
        <v>0</v>
      </c>
      <c r="CE18" s="197">
        <f t="shared" si="25"/>
        <v>0</v>
      </c>
      <c r="CF18" s="197">
        <f t="shared" si="25"/>
        <v>0</v>
      </c>
      <c r="CG18" s="197">
        <f t="shared" si="25"/>
        <v>0</v>
      </c>
      <c r="CH18" s="197">
        <f t="shared" si="25"/>
        <v>0</v>
      </c>
      <c r="CI18" s="197">
        <f t="shared" si="25"/>
        <v>0</v>
      </c>
      <c r="CJ18" s="197">
        <f t="shared" si="25"/>
        <v>0</v>
      </c>
      <c r="CK18" s="197">
        <f t="shared" si="25"/>
        <v>0</v>
      </c>
      <c r="CL18" s="197">
        <f t="shared" si="25"/>
        <v>0</v>
      </c>
      <c r="CM18" s="197">
        <f t="shared" si="25"/>
        <v>0</v>
      </c>
      <c r="CN18" s="197">
        <f t="shared" si="25"/>
        <v>0</v>
      </c>
      <c r="CO18" s="197">
        <f t="shared" si="25"/>
        <v>0</v>
      </c>
      <c r="CP18" s="197">
        <f t="shared" si="25"/>
        <v>0</v>
      </c>
      <c r="CQ18" s="197">
        <f t="shared" si="25"/>
        <v>0</v>
      </c>
      <c r="CR18" s="197">
        <f t="shared" si="25"/>
        <v>0</v>
      </c>
      <c r="CS18" s="197">
        <f t="shared" si="25"/>
        <v>0</v>
      </c>
      <c r="CT18" s="197">
        <f t="shared" si="25"/>
        <v>0</v>
      </c>
      <c r="CU18" s="197">
        <f t="shared" si="25"/>
        <v>0</v>
      </c>
      <c r="CV18" s="197">
        <f t="shared" si="25"/>
        <v>0</v>
      </c>
      <c r="CW18" s="197">
        <f t="shared" si="25"/>
        <v>0</v>
      </c>
      <c r="CX18" s="197">
        <f t="shared" si="25"/>
        <v>0</v>
      </c>
      <c r="CY18" s="197">
        <f t="shared" si="25"/>
        <v>0</v>
      </c>
      <c r="CZ18" s="197">
        <f t="shared" si="25"/>
        <v>0</v>
      </c>
      <c r="DA18" s="197">
        <f t="shared" si="25"/>
        <v>0</v>
      </c>
      <c r="DB18" s="197">
        <f t="shared" si="25"/>
        <v>0</v>
      </c>
      <c r="DC18" s="197">
        <f t="shared" si="25"/>
        <v>0</v>
      </c>
      <c r="DD18" s="197">
        <f t="shared" si="25"/>
        <v>0</v>
      </c>
      <c r="DE18" s="197">
        <f t="shared" si="25"/>
        <v>0</v>
      </c>
      <c r="DF18" s="197">
        <f t="shared" si="25"/>
        <v>0</v>
      </c>
      <c r="DG18" s="197">
        <f t="shared" si="25"/>
        <v>0</v>
      </c>
      <c r="DH18" s="197">
        <f t="shared" si="25"/>
        <v>0</v>
      </c>
      <c r="DI18" s="197">
        <f t="shared" si="25"/>
        <v>0</v>
      </c>
      <c r="DJ18" s="197">
        <f t="shared" si="25"/>
        <v>0</v>
      </c>
      <c r="DK18" s="197">
        <f t="shared" si="25"/>
        <v>0</v>
      </c>
      <c r="DL18" s="197">
        <f t="shared" si="25"/>
        <v>0</v>
      </c>
      <c r="DM18" s="197">
        <f t="shared" si="25"/>
        <v>0</v>
      </c>
      <c r="DN18" s="197">
        <f t="shared" si="25"/>
        <v>0</v>
      </c>
      <c r="DO18" s="197">
        <f t="shared" si="25"/>
        <v>0</v>
      </c>
      <c r="DP18" s="197">
        <f t="shared" si="25"/>
        <v>0</v>
      </c>
      <c r="DQ18" s="197">
        <f t="shared" si="25"/>
        <v>0</v>
      </c>
      <c r="DR18" s="197">
        <f t="shared" si="25"/>
        <v>0</v>
      </c>
      <c r="DS18" s="197">
        <f t="shared" si="25"/>
        <v>0</v>
      </c>
      <c r="DT18" s="197">
        <f t="shared" si="25"/>
        <v>0</v>
      </c>
      <c r="DU18" s="197">
        <f t="shared" si="25"/>
        <v>0</v>
      </c>
      <c r="DV18" s="197">
        <f t="shared" si="25"/>
        <v>0</v>
      </c>
      <c r="DW18" s="197">
        <f t="shared" si="25"/>
        <v>0</v>
      </c>
      <c r="DX18" s="197">
        <f t="shared" si="25"/>
        <v>0</v>
      </c>
      <c r="DY18" s="197">
        <f t="shared" si="25"/>
        <v>0</v>
      </c>
      <c r="DZ18" s="197">
        <f t="shared" si="25"/>
        <v>0</v>
      </c>
      <c r="EA18" s="197">
        <f t="shared" si="25"/>
        <v>0</v>
      </c>
      <c r="EB18" s="197">
        <f t="shared" si="25"/>
        <v>0</v>
      </c>
      <c r="EC18" s="197">
        <f t="shared" si="25"/>
        <v>0</v>
      </c>
      <c r="ED18" s="197">
        <f t="shared" si="25"/>
        <v>0</v>
      </c>
      <c r="EE18" s="197">
        <f t="shared" si="25"/>
        <v>0</v>
      </c>
      <c r="EF18" s="197">
        <f t="shared" si="25"/>
        <v>0</v>
      </c>
      <c r="EG18" s="197">
        <f t="shared" ref="EG18:GR18" si="26">IFERROR(EG17/EG10,0)</f>
        <v>0</v>
      </c>
      <c r="EH18" s="197">
        <f t="shared" si="26"/>
        <v>0</v>
      </c>
      <c r="EI18" s="197">
        <f t="shared" si="26"/>
        <v>0</v>
      </c>
      <c r="EJ18" s="197">
        <f t="shared" si="26"/>
        <v>0</v>
      </c>
      <c r="EK18" s="197">
        <f t="shared" si="26"/>
        <v>0</v>
      </c>
      <c r="EL18" s="197">
        <f t="shared" si="26"/>
        <v>0</v>
      </c>
      <c r="EM18" s="197">
        <f t="shared" si="26"/>
        <v>0</v>
      </c>
      <c r="EN18" s="197">
        <f t="shared" si="26"/>
        <v>0</v>
      </c>
      <c r="EO18" s="197">
        <f t="shared" si="26"/>
        <v>0</v>
      </c>
      <c r="EP18" s="197">
        <f t="shared" si="26"/>
        <v>0</v>
      </c>
      <c r="EQ18" s="197">
        <f t="shared" si="26"/>
        <v>0</v>
      </c>
      <c r="ER18" s="197">
        <f t="shared" si="26"/>
        <v>0</v>
      </c>
      <c r="ES18" s="197">
        <f t="shared" si="26"/>
        <v>0</v>
      </c>
      <c r="ET18" s="197">
        <f t="shared" si="26"/>
        <v>0</v>
      </c>
      <c r="EU18" s="197">
        <f t="shared" si="26"/>
        <v>0</v>
      </c>
      <c r="EV18" s="197">
        <f t="shared" si="26"/>
        <v>0</v>
      </c>
      <c r="EW18" s="197">
        <f t="shared" si="26"/>
        <v>0</v>
      </c>
      <c r="EX18" s="197">
        <f t="shared" si="26"/>
        <v>0</v>
      </c>
      <c r="EY18" s="197">
        <f t="shared" si="26"/>
        <v>0</v>
      </c>
      <c r="EZ18" s="197">
        <f t="shared" si="26"/>
        <v>0</v>
      </c>
      <c r="FA18" s="197">
        <f t="shared" si="26"/>
        <v>0</v>
      </c>
      <c r="FB18" s="197">
        <f t="shared" si="26"/>
        <v>0</v>
      </c>
      <c r="FC18" s="197">
        <f t="shared" si="26"/>
        <v>0</v>
      </c>
      <c r="FD18" s="197">
        <f t="shared" si="26"/>
        <v>0</v>
      </c>
      <c r="FE18" s="197">
        <f t="shared" si="26"/>
        <v>0</v>
      </c>
      <c r="FF18" s="197">
        <f t="shared" si="26"/>
        <v>0</v>
      </c>
      <c r="FG18" s="197">
        <f t="shared" si="26"/>
        <v>0</v>
      </c>
      <c r="FH18" s="197">
        <f t="shared" si="26"/>
        <v>0</v>
      </c>
      <c r="FI18" s="197">
        <f t="shared" si="26"/>
        <v>0</v>
      </c>
      <c r="FJ18" s="197">
        <f t="shared" si="26"/>
        <v>0</v>
      </c>
      <c r="FK18" s="197">
        <f t="shared" si="26"/>
        <v>0</v>
      </c>
      <c r="FL18" s="197">
        <f t="shared" si="26"/>
        <v>0</v>
      </c>
      <c r="FM18" s="197">
        <f t="shared" si="26"/>
        <v>0</v>
      </c>
      <c r="FN18" s="197">
        <f t="shared" si="26"/>
        <v>0</v>
      </c>
      <c r="FO18" s="197">
        <f t="shared" si="26"/>
        <v>0</v>
      </c>
      <c r="FP18" s="197">
        <f t="shared" si="26"/>
        <v>0</v>
      </c>
      <c r="FQ18" s="197">
        <f t="shared" si="26"/>
        <v>0</v>
      </c>
      <c r="FR18" s="197">
        <f t="shared" si="26"/>
        <v>0</v>
      </c>
      <c r="FS18" s="197">
        <f t="shared" si="26"/>
        <v>0</v>
      </c>
      <c r="FT18" s="197">
        <f t="shared" si="26"/>
        <v>0</v>
      </c>
      <c r="FU18" s="197">
        <f t="shared" si="26"/>
        <v>0</v>
      </c>
      <c r="FV18" s="197">
        <f t="shared" si="26"/>
        <v>0</v>
      </c>
      <c r="FW18" s="197">
        <f t="shared" si="26"/>
        <v>0</v>
      </c>
      <c r="FX18" s="197">
        <f t="shared" si="26"/>
        <v>0</v>
      </c>
      <c r="FY18" s="197">
        <f t="shared" si="26"/>
        <v>0</v>
      </c>
      <c r="FZ18" s="197">
        <f t="shared" si="26"/>
        <v>0</v>
      </c>
      <c r="GA18" s="197">
        <f t="shared" si="26"/>
        <v>0</v>
      </c>
      <c r="GB18" s="197">
        <f t="shared" si="26"/>
        <v>0</v>
      </c>
      <c r="GC18" s="197">
        <f t="shared" si="26"/>
        <v>0</v>
      </c>
      <c r="GD18" s="197">
        <f t="shared" si="26"/>
        <v>0</v>
      </c>
      <c r="GE18" s="197">
        <f t="shared" si="26"/>
        <v>0</v>
      </c>
      <c r="GF18" s="197">
        <f t="shared" si="26"/>
        <v>0</v>
      </c>
      <c r="GG18" s="197">
        <f t="shared" si="26"/>
        <v>0</v>
      </c>
      <c r="GH18" s="197">
        <f t="shared" si="26"/>
        <v>0</v>
      </c>
      <c r="GI18" s="197">
        <f t="shared" si="26"/>
        <v>0</v>
      </c>
      <c r="GJ18" s="197">
        <f t="shared" si="26"/>
        <v>0</v>
      </c>
      <c r="GK18" s="197">
        <f t="shared" si="26"/>
        <v>0</v>
      </c>
      <c r="GL18" s="197">
        <f t="shared" si="26"/>
        <v>0</v>
      </c>
      <c r="GM18" s="197">
        <f t="shared" si="26"/>
        <v>0</v>
      </c>
      <c r="GN18" s="197">
        <f t="shared" si="26"/>
        <v>0</v>
      </c>
      <c r="GO18" s="197">
        <f t="shared" si="26"/>
        <v>0</v>
      </c>
      <c r="GP18" s="197">
        <f t="shared" si="26"/>
        <v>0</v>
      </c>
      <c r="GQ18" s="197">
        <f t="shared" si="26"/>
        <v>0</v>
      </c>
      <c r="GR18" s="197">
        <f t="shared" si="26"/>
        <v>0</v>
      </c>
      <c r="GS18" s="197">
        <f t="shared" ref="GS18:JD18" si="27">IFERROR(GS17/GS10,0)</f>
        <v>0</v>
      </c>
      <c r="GT18" s="197">
        <f t="shared" si="27"/>
        <v>0</v>
      </c>
      <c r="GU18" s="197">
        <f t="shared" si="27"/>
        <v>0</v>
      </c>
      <c r="GV18" s="197">
        <f t="shared" si="27"/>
        <v>0</v>
      </c>
      <c r="GW18" s="197">
        <f t="shared" si="27"/>
        <v>0</v>
      </c>
      <c r="GX18" s="197">
        <f t="shared" si="27"/>
        <v>0</v>
      </c>
      <c r="GY18" s="197">
        <f t="shared" si="27"/>
        <v>0</v>
      </c>
      <c r="GZ18" s="197">
        <f t="shared" si="27"/>
        <v>0</v>
      </c>
      <c r="HA18" s="197">
        <f t="shared" si="27"/>
        <v>0</v>
      </c>
      <c r="HB18" s="197">
        <f t="shared" si="27"/>
        <v>0</v>
      </c>
      <c r="HC18" s="197">
        <f t="shared" si="27"/>
        <v>0</v>
      </c>
      <c r="HD18" s="197">
        <f t="shared" si="27"/>
        <v>0</v>
      </c>
      <c r="HE18" s="197">
        <f t="shared" si="27"/>
        <v>0</v>
      </c>
      <c r="HF18" s="197">
        <f t="shared" si="27"/>
        <v>0</v>
      </c>
      <c r="HG18" s="197">
        <f t="shared" si="27"/>
        <v>0</v>
      </c>
      <c r="HH18" s="197">
        <f t="shared" si="27"/>
        <v>0</v>
      </c>
      <c r="HI18" s="197">
        <f t="shared" si="27"/>
        <v>0</v>
      </c>
      <c r="HJ18" s="197">
        <f t="shared" si="27"/>
        <v>0</v>
      </c>
      <c r="HK18" s="197">
        <f t="shared" si="27"/>
        <v>0</v>
      </c>
      <c r="HL18" s="197">
        <f t="shared" si="27"/>
        <v>0</v>
      </c>
      <c r="HM18" s="197">
        <f t="shared" si="27"/>
        <v>0</v>
      </c>
      <c r="HN18" s="197">
        <f t="shared" si="27"/>
        <v>0</v>
      </c>
      <c r="HO18" s="197">
        <f t="shared" si="27"/>
        <v>0</v>
      </c>
      <c r="HP18" s="197">
        <f t="shared" si="27"/>
        <v>0</v>
      </c>
      <c r="HQ18" s="197">
        <f t="shared" si="27"/>
        <v>0</v>
      </c>
      <c r="HR18" s="197">
        <f t="shared" si="27"/>
        <v>0</v>
      </c>
      <c r="HS18" s="197">
        <f t="shared" si="27"/>
        <v>0</v>
      </c>
      <c r="HT18" s="197">
        <f t="shared" si="27"/>
        <v>0</v>
      </c>
      <c r="HU18" s="197">
        <f t="shared" si="27"/>
        <v>0</v>
      </c>
      <c r="HV18" s="197">
        <f t="shared" si="27"/>
        <v>0</v>
      </c>
      <c r="HW18" s="197">
        <f t="shared" si="27"/>
        <v>0</v>
      </c>
      <c r="HX18" s="197">
        <f t="shared" si="27"/>
        <v>0</v>
      </c>
      <c r="HY18" s="197">
        <f t="shared" si="27"/>
        <v>0</v>
      </c>
      <c r="HZ18" s="197">
        <f t="shared" si="27"/>
        <v>0</v>
      </c>
      <c r="IA18" s="197">
        <f t="shared" si="27"/>
        <v>0</v>
      </c>
      <c r="IB18" s="197">
        <f t="shared" si="27"/>
        <v>0</v>
      </c>
      <c r="IC18" s="197">
        <f t="shared" si="27"/>
        <v>0</v>
      </c>
      <c r="ID18" s="197">
        <f t="shared" si="27"/>
        <v>0</v>
      </c>
      <c r="IE18" s="197">
        <f t="shared" si="27"/>
        <v>0</v>
      </c>
      <c r="IF18" s="197">
        <f t="shared" si="27"/>
        <v>0</v>
      </c>
      <c r="IG18" s="197">
        <f t="shared" si="27"/>
        <v>0</v>
      </c>
      <c r="IH18" s="197">
        <f t="shared" si="27"/>
        <v>0</v>
      </c>
      <c r="II18" s="197">
        <f t="shared" si="27"/>
        <v>0</v>
      </c>
      <c r="IJ18" s="197">
        <f t="shared" si="27"/>
        <v>0</v>
      </c>
      <c r="IK18" s="197">
        <f t="shared" si="27"/>
        <v>0</v>
      </c>
      <c r="IL18" s="197">
        <f t="shared" si="27"/>
        <v>0</v>
      </c>
      <c r="IM18" s="197">
        <f t="shared" si="27"/>
        <v>0</v>
      </c>
      <c r="IN18" s="197">
        <f t="shared" si="27"/>
        <v>0</v>
      </c>
      <c r="IO18" s="197">
        <f t="shared" si="27"/>
        <v>0</v>
      </c>
      <c r="IP18" s="197">
        <f t="shared" si="27"/>
        <v>0</v>
      </c>
      <c r="IQ18" s="197">
        <f t="shared" si="27"/>
        <v>0</v>
      </c>
      <c r="IR18" s="197">
        <f t="shared" si="27"/>
        <v>0</v>
      </c>
      <c r="IS18" s="197">
        <f t="shared" si="27"/>
        <v>0</v>
      </c>
      <c r="IT18" s="197">
        <f t="shared" si="27"/>
        <v>0</v>
      </c>
      <c r="IU18" s="197">
        <f t="shared" si="27"/>
        <v>0</v>
      </c>
      <c r="IV18" s="197">
        <f t="shared" si="27"/>
        <v>0</v>
      </c>
      <c r="IW18" s="197">
        <f t="shared" si="27"/>
        <v>0</v>
      </c>
      <c r="IX18" s="197">
        <f t="shared" si="27"/>
        <v>0</v>
      </c>
      <c r="IY18" s="197">
        <f t="shared" si="27"/>
        <v>0</v>
      </c>
      <c r="IZ18" s="197">
        <f t="shared" si="27"/>
        <v>0</v>
      </c>
      <c r="JA18" s="197">
        <f t="shared" si="27"/>
        <v>0</v>
      </c>
      <c r="JB18" s="197">
        <f t="shared" si="27"/>
        <v>0</v>
      </c>
      <c r="JC18" s="197">
        <f t="shared" si="27"/>
        <v>0</v>
      </c>
      <c r="JD18" s="197">
        <f t="shared" si="27"/>
        <v>0</v>
      </c>
      <c r="JE18" s="197">
        <f t="shared" ref="JE18:LP18" si="28">IFERROR(JE17/JE10,0)</f>
        <v>0</v>
      </c>
      <c r="JF18" s="197">
        <f t="shared" si="28"/>
        <v>0</v>
      </c>
      <c r="JG18" s="197">
        <f t="shared" si="28"/>
        <v>0</v>
      </c>
      <c r="JH18" s="197">
        <f t="shared" si="28"/>
        <v>0</v>
      </c>
      <c r="JI18" s="197">
        <f t="shared" si="28"/>
        <v>0</v>
      </c>
      <c r="JJ18" s="197">
        <f t="shared" si="28"/>
        <v>0</v>
      </c>
      <c r="JK18" s="197">
        <f t="shared" si="28"/>
        <v>0</v>
      </c>
      <c r="JL18" s="197">
        <f t="shared" si="28"/>
        <v>0</v>
      </c>
      <c r="JM18" s="197">
        <f t="shared" si="28"/>
        <v>0</v>
      </c>
      <c r="JN18" s="197">
        <f t="shared" si="28"/>
        <v>0</v>
      </c>
      <c r="JO18" s="197">
        <f t="shared" si="28"/>
        <v>0</v>
      </c>
      <c r="JP18" s="197">
        <f t="shared" si="28"/>
        <v>0</v>
      </c>
      <c r="JQ18" s="197">
        <f t="shared" si="28"/>
        <v>0</v>
      </c>
      <c r="JR18" s="197">
        <f t="shared" si="28"/>
        <v>0</v>
      </c>
      <c r="JS18" s="197">
        <f t="shared" si="28"/>
        <v>0</v>
      </c>
      <c r="JT18" s="197">
        <f t="shared" si="28"/>
        <v>0</v>
      </c>
      <c r="JU18" s="197">
        <f t="shared" si="28"/>
        <v>0</v>
      </c>
      <c r="JV18" s="197">
        <f t="shared" si="28"/>
        <v>0</v>
      </c>
      <c r="JW18" s="197">
        <f t="shared" si="28"/>
        <v>0</v>
      </c>
      <c r="JX18" s="197">
        <f t="shared" si="28"/>
        <v>0</v>
      </c>
      <c r="JY18" s="197">
        <f t="shared" si="28"/>
        <v>0</v>
      </c>
      <c r="JZ18" s="197">
        <f t="shared" si="28"/>
        <v>0</v>
      </c>
      <c r="KA18" s="197">
        <f t="shared" si="28"/>
        <v>0</v>
      </c>
      <c r="KB18" s="197">
        <f t="shared" si="28"/>
        <v>0</v>
      </c>
      <c r="KC18" s="197">
        <f t="shared" si="28"/>
        <v>0</v>
      </c>
      <c r="KD18" s="197">
        <f t="shared" si="28"/>
        <v>0</v>
      </c>
      <c r="KE18" s="197">
        <f t="shared" si="28"/>
        <v>0</v>
      </c>
      <c r="KF18" s="197">
        <f t="shared" si="28"/>
        <v>0</v>
      </c>
      <c r="KG18" s="197">
        <f t="shared" si="28"/>
        <v>0</v>
      </c>
      <c r="KH18" s="197">
        <f t="shared" si="28"/>
        <v>0</v>
      </c>
      <c r="KI18" s="197">
        <f t="shared" si="28"/>
        <v>0</v>
      </c>
      <c r="KJ18" s="197">
        <f t="shared" si="28"/>
        <v>0</v>
      </c>
      <c r="KK18" s="197">
        <f t="shared" si="28"/>
        <v>0</v>
      </c>
      <c r="KL18" s="197">
        <f t="shared" si="28"/>
        <v>0</v>
      </c>
      <c r="KM18" s="197">
        <f t="shared" si="28"/>
        <v>0</v>
      </c>
      <c r="KN18" s="197">
        <f t="shared" si="28"/>
        <v>0</v>
      </c>
      <c r="KO18" s="197">
        <f t="shared" si="28"/>
        <v>0</v>
      </c>
      <c r="KP18" s="197">
        <f t="shared" si="28"/>
        <v>0</v>
      </c>
      <c r="KQ18" s="197">
        <f t="shared" si="28"/>
        <v>0</v>
      </c>
      <c r="KR18" s="197">
        <f t="shared" si="28"/>
        <v>0</v>
      </c>
      <c r="KS18" s="197">
        <f t="shared" si="28"/>
        <v>0</v>
      </c>
      <c r="KT18" s="197">
        <f t="shared" si="28"/>
        <v>0</v>
      </c>
      <c r="KU18" s="197">
        <f t="shared" si="28"/>
        <v>0</v>
      </c>
      <c r="KV18" s="197">
        <f t="shared" si="28"/>
        <v>0</v>
      </c>
      <c r="KW18" s="197">
        <f t="shared" si="28"/>
        <v>0</v>
      </c>
      <c r="KX18" s="197">
        <f t="shared" si="28"/>
        <v>0</v>
      </c>
      <c r="KY18" s="197">
        <f t="shared" si="28"/>
        <v>0</v>
      </c>
      <c r="KZ18" s="197">
        <f t="shared" si="28"/>
        <v>0</v>
      </c>
      <c r="LA18" s="197">
        <f t="shared" si="28"/>
        <v>0</v>
      </c>
      <c r="LB18" s="197">
        <f t="shared" si="28"/>
        <v>0</v>
      </c>
      <c r="LC18" s="197">
        <f t="shared" si="28"/>
        <v>0</v>
      </c>
      <c r="LD18" s="197">
        <f t="shared" si="28"/>
        <v>0</v>
      </c>
      <c r="LE18" s="197">
        <f t="shared" si="28"/>
        <v>0</v>
      </c>
      <c r="LF18" s="197">
        <f t="shared" si="28"/>
        <v>0</v>
      </c>
      <c r="LG18" s="197">
        <f t="shared" si="28"/>
        <v>0</v>
      </c>
      <c r="LH18" s="197">
        <f t="shared" si="28"/>
        <v>0</v>
      </c>
      <c r="LI18" s="197">
        <f t="shared" si="28"/>
        <v>0</v>
      </c>
      <c r="LJ18" s="197">
        <f t="shared" si="28"/>
        <v>0</v>
      </c>
      <c r="LK18" s="197">
        <f t="shared" si="28"/>
        <v>0</v>
      </c>
      <c r="LL18" s="197">
        <f t="shared" si="28"/>
        <v>0</v>
      </c>
      <c r="LM18" s="197">
        <f t="shared" si="28"/>
        <v>0</v>
      </c>
      <c r="LN18" s="197">
        <f t="shared" si="28"/>
        <v>0</v>
      </c>
      <c r="LO18" s="197">
        <f t="shared" si="28"/>
        <v>0</v>
      </c>
      <c r="LP18" s="197">
        <f t="shared" si="28"/>
        <v>0</v>
      </c>
      <c r="LQ18" s="197">
        <f t="shared" ref="LQ18:OB18" si="29">IFERROR(LQ17/LQ10,0)</f>
        <v>0</v>
      </c>
      <c r="LR18" s="197">
        <f t="shared" si="29"/>
        <v>0</v>
      </c>
      <c r="LS18" s="197">
        <f t="shared" si="29"/>
        <v>0</v>
      </c>
      <c r="LT18" s="197">
        <f t="shared" si="29"/>
        <v>0</v>
      </c>
      <c r="LU18" s="197">
        <f t="shared" si="29"/>
        <v>0</v>
      </c>
      <c r="LV18" s="197">
        <f t="shared" si="29"/>
        <v>0</v>
      </c>
      <c r="LW18" s="197">
        <f t="shared" si="29"/>
        <v>0</v>
      </c>
      <c r="LX18" s="197">
        <f t="shared" si="29"/>
        <v>0</v>
      </c>
      <c r="LY18" s="197">
        <f t="shared" si="29"/>
        <v>0</v>
      </c>
      <c r="LZ18" s="197">
        <f t="shared" si="29"/>
        <v>0</v>
      </c>
      <c r="MA18" s="197">
        <f t="shared" si="29"/>
        <v>0</v>
      </c>
      <c r="MB18" s="197">
        <f t="shared" si="29"/>
        <v>0</v>
      </c>
      <c r="MC18" s="197">
        <f t="shared" si="29"/>
        <v>0</v>
      </c>
      <c r="MD18" s="197">
        <f t="shared" si="29"/>
        <v>0</v>
      </c>
      <c r="ME18" s="197">
        <f t="shared" si="29"/>
        <v>0</v>
      </c>
      <c r="MF18" s="197">
        <f t="shared" si="29"/>
        <v>0</v>
      </c>
      <c r="MG18" s="197">
        <f t="shared" si="29"/>
        <v>0</v>
      </c>
      <c r="MH18" s="197">
        <f t="shared" si="29"/>
        <v>0</v>
      </c>
      <c r="MI18" s="197">
        <f t="shared" si="29"/>
        <v>0</v>
      </c>
      <c r="MJ18" s="197">
        <f t="shared" si="29"/>
        <v>0</v>
      </c>
      <c r="MK18" s="197">
        <f t="shared" si="29"/>
        <v>0</v>
      </c>
      <c r="ML18" s="197">
        <f t="shared" si="29"/>
        <v>0</v>
      </c>
      <c r="MM18" s="197">
        <f t="shared" si="29"/>
        <v>0</v>
      </c>
      <c r="MN18" s="197">
        <f t="shared" si="29"/>
        <v>0</v>
      </c>
      <c r="MO18" s="197">
        <f t="shared" si="29"/>
        <v>0</v>
      </c>
      <c r="MP18" s="197">
        <f t="shared" si="29"/>
        <v>0</v>
      </c>
      <c r="MQ18" s="197">
        <f t="shared" si="29"/>
        <v>0</v>
      </c>
      <c r="MR18" s="197">
        <f t="shared" si="29"/>
        <v>0</v>
      </c>
      <c r="MS18" s="197">
        <f t="shared" si="29"/>
        <v>0</v>
      </c>
      <c r="MT18" s="197">
        <f t="shared" si="29"/>
        <v>0</v>
      </c>
      <c r="MU18" s="197">
        <f t="shared" si="29"/>
        <v>0</v>
      </c>
      <c r="MV18" s="197">
        <f t="shared" si="29"/>
        <v>0</v>
      </c>
      <c r="MW18" s="197">
        <f t="shared" si="29"/>
        <v>0</v>
      </c>
      <c r="MX18" s="197">
        <f t="shared" si="29"/>
        <v>0</v>
      </c>
      <c r="MY18" s="197">
        <f t="shared" si="29"/>
        <v>0</v>
      </c>
      <c r="MZ18" s="197">
        <f t="shared" si="29"/>
        <v>0</v>
      </c>
      <c r="NA18" s="197">
        <f t="shared" si="29"/>
        <v>0</v>
      </c>
      <c r="NB18" s="197">
        <f t="shared" si="29"/>
        <v>0</v>
      </c>
      <c r="NC18" s="197">
        <f t="shared" si="29"/>
        <v>0</v>
      </c>
      <c r="ND18" s="197">
        <f t="shared" si="29"/>
        <v>0</v>
      </c>
      <c r="NE18" s="197">
        <f t="shared" si="29"/>
        <v>0</v>
      </c>
      <c r="NF18" s="197">
        <f t="shared" si="29"/>
        <v>0</v>
      </c>
      <c r="NG18" s="197">
        <f t="shared" si="29"/>
        <v>0</v>
      </c>
      <c r="NH18" s="197">
        <f t="shared" si="29"/>
        <v>0</v>
      </c>
      <c r="NI18" s="197">
        <f t="shared" si="29"/>
        <v>0</v>
      </c>
      <c r="NJ18" s="197">
        <f t="shared" si="29"/>
        <v>0</v>
      </c>
      <c r="NK18" s="197">
        <f t="shared" si="29"/>
        <v>0</v>
      </c>
      <c r="NL18" s="197">
        <f t="shared" si="29"/>
        <v>0</v>
      </c>
      <c r="NM18" s="197">
        <f t="shared" si="29"/>
        <v>0</v>
      </c>
      <c r="NN18" s="197">
        <f t="shared" si="29"/>
        <v>0</v>
      </c>
      <c r="NO18" s="197">
        <f t="shared" si="29"/>
        <v>0</v>
      </c>
      <c r="NP18" s="197">
        <f t="shared" si="29"/>
        <v>0</v>
      </c>
      <c r="NQ18" s="197">
        <f t="shared" si="29"/>
        <v>0</v>
      </c>
      <c r="NR18" s="197">
        <f t="shared" si="29"/>
        <v>0</v>
      </c>
      <c r="NS18" s="197">
        <f t="shared" si="29"/>
        <v>0</v>
      </c>
      <c r="NT18" s="197">
        <f t="shared" si="29"/>
        <v>0</v>
      </c>
      <c r="NU18" s="197">
        <f t="shared" si="29"/>
        <v>0</v>
      </c>
      <c r="NV18" s="197">
        <f t="shared" si="29"/>
        <v>0</v>
      </c>
      <c r="NW18" s="197">
        <f t="shared" si="29"/>
        <v>0</v>
      </c>
      <c r="NX18" s="197">
        <f t="shared" si="29"/>
        <v>0</v>
      </c>
      <c r="NY18" s="197">
        <f t="shared" si="29"/>
        <v>0</v>
      </c>
      <c r="NZ18" s="197">
        <f t="shared" si="29"/>
        <v>0</v>
      </c>
      <c r="OA18" s="197">
        <f t="shared" si="29"/>
        <v>0</v>
      </c>
      <c r="OB18" s="197">
        <f t="shared" si="29"/>
        <v>0</v>
      </c>
      <c r="OC18" s="197">
        <f t="shared" ref="OC18:QN18" si="30">IFERROR(OC17/OC10,0)</f>
        <v>0</v>
      </c>
      <c r="OD18" s="197">
        <f t="shared" si="30"/>
        <v>0</v>
      </c>
      <c r="OE18" s="197">
        <f t="shared" si="30"/>
        <v>0</v>
      </c>
      <c r="OF18" s="197">
        <f t="shared" si="30"/>
        <v>0</v>
      </c>
      <c r="OG18" s="197">
        <f t="shared" si="30"/>
        <v>0</v>
      </c>
      <c r="OH18" s="197">
        <f t="shared" si="30"/>
        <v>0</v>
      </c>
      <c r="OI18" s="197">
        <f t="shared" si="30"/>
        <v>0</v>
      </c>
      <c r="OJ18" s="197">
        <f t="shared" si="30"/>
        <v>0</v>
      </c>
      <c r="OK18" s="197">
        <f t="shared" si="30"/>
        <v>0</v>
      </c>
      <c r="OL18" s="197">
        <f t="shared" si="30"/>
        <v>0</v>
      </c>
      <c r="OM18" s="197">
        <f t="shared" si="30"/>
        <v>0</v>
      </c>
      <c r="ON18" s="197">
        <f t="shared" si="30"/>
        <v>0</v>
      </c>
      <c r="OO18" s="197">
        <f t="shared" si="30"/>
        <v>0</v>
      </c>
      <c r="OP18" s="197">
        <f t="shared" si="30"/>
        <v>0</v>
      </c>
      <c r="OQ18" s="197">
        <f t="shared" si="30"/>
        <v>0</v>
      </c>
      <c r="OR18" s="197">
        <f t="shared" si="30"/>
        <v>0</v>
      </c>
      <c r="OS18" s="197">
        <f t="shared" si="30"/>
        <v>0</v>
      </c>
      <c r="OT18" s="197">
        <f t="shared" si="30"/>
        <v>0</v>
      </c>
      <c r="OU18" s="197">
        <f t="shared" si="30"/>
        <v>0</v>
      </c>
      <c r="OV18" s="197">
        <f t="shared" si="30"/>
        <v>0</v>
      </c>
      <c r="OW18" s="197">
        <f t="shared" si="30"/>
        <v>0</v>
      </c>
      <c r="OX18" s="197">
        <f t="shared" si="30"/>
        <v>0</v>
      </c>
      <c r="OY18" s="197">
        <f t="shared" si="30"/>
        <v>0</v>
      </c>
      <c r="OZ18" s="197">
        <f t="shared" si="30"/>
        <v>0</v>
      </c>
      <c r="PA18" s="197">
        <f t="shared" si="30"/>
        <v>0</v>
      </c>
      <c r="PB18" s="197">
        <f t="shared" si="30"/>
        <v>0</v>
      </c>
      <c r="PC18" s="197">
        <f t="shared" si="30"/>
        <v>0</v>
      </c>
      <c r="PD18" s="197">
        <f t="shared" si="30"/>
        <v>0</v>
      </c>
      <c r="PE18" s="197">
        <f t="shared" si="30"/>
        <v>0</v>
      </c>
      <c r="PF18" s="197">
        <f t="shared" si="30"/>
        <v>0</v>
      </c>
      <c r="PG18" s="197">
        <f t="shared" si="30"/>
        <v>0</v>
      </c>
      <c r="PH18" s="197">
        <f t="shared" si="30"/>
        <v>0</v>
      </c>
      <c r="PI18" s="197">
        <f t="shared" si="30"/>
        <v>0</v>
      </c>
      <c r="PJ18" s="197">
        <f t="shared" si="30"/>
        <v>0</v>
      </c>
      <c r="PK18" s="197">
        <f t="shared" si="30"/>
        <v>0</v>
      </c>
      <c r="PL18" s="197">
        <f t="shared" si="30"/>
        <v>0</v>
      </c>
      <c r="PM18" s="197">
        <f t="shared" si="30"/>
        <v>0</v>
      </c>
      <c r="PN18" s="197">
        <f t="shared" si="30"/>
        <v>0</v>
      </c>
      <c r="PO18" s="197">
        <f t="shared" si="30"/>
        <v>0</v>
      </c>
      <c r="PP18" s="197">
        <f t="shared" si="30"/>
        <v>0</v>
      </c>
      <c r="PQ18" s="197">
        <f t="shared" si="30"/>
        <v>0</v>
      </c>
      <c r="PR18" s="197">
        <f t="shared" si="30"/>
        <v>0</v>
      </c>
      <c r="PS18" s="197">
        <f t="shared" si="30"/>
        <v>0</v>
      </c>
      <c r="PT18" s="197">
        <f t="shared" si="30"/>
        <v>0</v>
      </c>
      <c r="PU18" s="197">
        <f t="shared" si="30"/>
        <v>0</v>
      </c>
      <c r="PV18" s="197">
        <f t="shared" si="30"/>
        <v>0</v>
      </c>
      <c r="PW18" s="197">
        <f t="shared" si="30"/>
        <v>0</v>
      </c>
      <c r="PX18" s="197">
        <f t="shared" si="30"/>
        <v>0</v>
      </c>
      <c r="PY18" s="197">
        <f t="shared" si="30"/>
        <v>0</v>
      </c>
      <c r="PZ18" s="197">
        <f t="shared" si="30"/>
        <v>0</v>
      </c>
      <c r="QA18" s="197">
        <f t="shared" si="30"/>
        <v>0</v>
      </c>
      <c r="QB18" s="197">
        <f t="shared" si="30"/>
        <v>0</v>
      </c>
      <c r="QC18" s="197">
        <f t="shared" si="30"/>
        <v>0</v>
      </c>
      <c r="QD18" s="197">
        <f t="shared" si="30"/>
        <v>0</v>
      </c>
      <c r="QE18" s="197">
        <f t="shared" si="30"/>
        <v>0</v>
      </c>
      <c r="QF18" s="197">
        <f t="shared" si="30"/>
        <v>0</v>
      </c>
      <c r="QG18" s="197">
        <f t="shared" si="30"/>
        <v>0</v>
      </c>
      <c r="QH18" s="197">
        <f t="shared" si="30"/>
        <v>0</v>
      </c>
      <c r="QI18" s="197">
        <f t="shared" si="30"/>
        <v>0</v>
      </c>
      <c r="QJ18" s="197">
        <f t="shared" si="30"/>
        <v>0</v>
      </c>
      <c r="QK18" s="197">
        <f t="shared" si="30"/>
        <v>0</v>
      </c>
      <c r="QL18" s="197">
        <f t="shared" si="30"/>
        <v>0</v>
      </c>
      <c r="QM18" s="197">
        <f t="shared" si="30"/>
        <v>0</v>
      </c>
      <c r="QN18" s="197">
        <f t="shared" si="30"/>
        <v>0</v>
      </c>
      <c r="QO18" s="197">
        <f t="shared" ref="QO18:SM18" si="31">IFERROR(QO17/QO10,0)</f>
        <v>0</v>
      </c>
      <c r="QP18" s="197">
        <f t="shared" si="31"/>
        <v>0</v>
      </c>
      <c r="QQ18" s="197">
        <f t="shared" si="31"/>
        <v>0</v>
      </c>
      <c r="QR18" s="197">
        <f t="shared" si="31"/>
        <v>0</v>
      </c>
      <c r="QS18" s="197">
        <f t="shared" si="31"/>
        <v>0</v>
      </c>
      <c r="QT18" s="197">
        <f t="shared" si="31"/>
        <v>0</v>
      </c>
      <c r="QU18" s="197">
        <f t="shared" si="31"/>
        <v>0</v>
      </c>
      <c r="QV18" s="197">
        <f t="shared" si="31"/>
        <v>0</v>
      </c>
      <c r="QW18" s="197">
        <f t="shared" si="31"/>
        <v>0</v>
      </c>
      <c r="QX18" s="197">
        <f t="shared" si="31"/>
        <v>0</v>
      </c>
      <c r="QY18" s="197">
        <f t="shared" si="31"/>
        <v>0</v>
      </c>
      <c r="QZ18" s="197">
        <f t="shared" si="31"/>
        <v>0</v>
      </c>
      <c r="RA18" s="197">
        <f t="shared" si="31"/>
        <v>0</v>
      </c>
      <c r="RB18" s="197">
        <f t="shared" si="31"/>
        <v>0</v>
      </c>
      <c r="RC18" s="197">
        <f t="shared" si="31"/>
        <v>0</v>
      </c>
      <c r="RD18" s="197">
        <f t="shared" si="31"/>
        <v>0</v>
      </c>
      <c r="RE18" s="197">
        <f t="shared" si="31"/>
        <v>0</v>
      </c>
      <c r="RF18" s="197">
        <f t="shared" si="31"/>
        <v>0</v>
      </c>
      <c r="RG18" s="197">
        <f t="shared" si="31"/>
        <v>0</v>
      </c>
      <c r="RH18" s="197">
        <f t="shared" si="31"/>
        <v>0</v>
      </c>
      <c r="RI18" s="197">
        <f t="shared" si="31"/>
        <v>0</v>
      </c>
      <c r="RJ18" s="197">
        <f t="shared" si="31"/>
        <v>0</v>
      </c>
      <c r="RK18" s="197">
        <f t="shared" si="31"/>
        <v>0</v>
      </c>
      <c r="RL18" s="197">
        <f t="shared" si="31"/>
        <v>0</v>
      </c>
      <c r="RM18" s="197">
        <f t="shared" si="31"/>
        <v>0</v>
      </c>
      <c r="RN18" s="197">
        <f t="shared" si="31"/>
        <v>0</v>
      </c>
      <c r="RO18" s="197">
        <f t="shared" si="31"/>
        <v>0</v>
      </c>
      <c r="RP18" s="197">
        <f t="shared" si="31"/>
        <v>0</v>
      </c>
      <c r="RQ18" s="197">
        <f t="shared" si="31"/>
        <v>0</v>
      </c>
      <c r="RR18" s="197">
        <f t="shared" si="31"/>
        <v>0</v>
      </c>
      <c r="RS18" s="197">
        <f t="shared" si="31"/>
        <v>0</v>
      </c>
      <c r="RT18" s="197">
        <f t="shared" si="31"/>
        <v>0</v>
      </c>
      <c r="RU18" s="197">
        <f t="shared" si="31"/>
        <v>0</v>
      </c>
      <c r="RV18" s="197">
        <f t="shared" si="31"/>
        <v>0</v>
      </c>
      <c r="RW18" s="197">
        <f t="shared" si="31"/>
        <v>0</v>
      </c>
      <c r="RX18" s="197">
        <f t="shared" si="31"/>
        <v>0</v>
      </c>
      <c r="RY18" s="197">
        <f t="shared" si="31"/>
        <v>0</v>
      </c>
      <c r="RZ18" s="197">
        <f t="shared" si="31"/>
        <v>0</v>
      </c>
      <c r="SA18" s="197">
        <f t="shared" si="31"/>
        <v>0</v>
      </c>
      <c r="SB18" s="197">
        <f t="shared" si="31"/>
        <v>0</v>
      </c>
      <c r="SC18" s="197">
        <f t="shared" si="31"/>
        <v>0</v>
      </c>
      <c r="SD18" s="197">
        <f t="shared" si="31"/>
        <v>0</v>
      </c>
      <c r="SE18" s="197">
        <f t="shared" si="31"/>
        <v>0</v>
      </c>
      <c r="SF18" s="197">
        <f t="shared" si="31"/>
        <v>0</v>
      </c>
      <c r="SG18" s="197">
        <f t="shared" si="31"/>
        <v>0</v>
      </c>
      <c r="SH18" s="197">
        <f t="shared" si="31"/>
        <v>0</v>
      </c>
      <c r="SI18" s="197">
        <f t="shared" si="31"/>
        <v>0</v>
      </c>
      <c r="SJ18" s="197">
        <f t="shared" si="31"/>
        <v>0</v>
      </c>
      <c r="SK18" s="197">
        <f t="shared" si="31"/>
        <v>0</v>
      </c>
      <c r="SL18" s="197">
        <f t="shared" si="31"/>
        <v>0</v>
      </c>
      <c r="SM18" s="197">
        <f t="shared" si="31"/>
        <v>0</v>
      </c>
    </row>
    <row r="19" spans="2:507" ht="15.6" x14ac:dyDescent="0.25">
      <c r="B19" s="171">
        <f>B14+1</f>
        <v>7</v>
      </c>
      <c r="C19" s="176" t="s">
        <v>649</v>
      </c>
      <c r="D19" s="176"/>
      <c r="E19" s="182" t="s">
        <v>650</v>
      </c>
      <c r="F19" s="183" t="s">
        <v>651</v>
      </c>
      <c r="G19" s="198">
        <f>SUM(H19:SM19)</f>
        <v>0</v>
      </c>
      <c r="H19" s="195">
        <f>(H10*H13)/1000</f>
        <v>0</v>
      </c>
      <c r="I19" s="195">
        <f t="shared" ref="I19:BT19" si="32">(I10*I13)/1000</f>
        <v>0</v>
      </c>
      <c r="J19" s="195">
        <f t="shared" si="32"/>
        <v>0</v>
      </c>
      <c r="K19" s="195">
        <f t="shared" si="32"/>
        <v>0</v>
      </c>
      <c r="L19" s="195">
        <f t="shared" si="32"/>
        <v>0</v>
      </c>
      <c r="M19" s="195">
        <f t="shared" si="32"/>
        <v>0</v>
      </c>
      <c r="N19" s="195">
        <f t="shared" si="32"/>
        <v>0</v>
      </c>
      <c r="O19" s="195">
        <f t="shared" si="32"/>
        <v>0</v>
      </c>
      <c r="P19" s="195">
        <f t="shared" si="32"/>
        <v>0</v>
      </c>
      <c r="Q19" s="195">
        <f t="shared" si="32"/>
        <v>0</v>
      </c>
      <c r="R19" s="195">
        <f t="shared" si="32"/>
        <v>0</v>
      </c>
      <c r="S19" s="195">
        <f t="shared" si="32"/>
        <v>0</v>
      </c>
      <c r="T19" s="195">
        <f t="shared" si="32"/>
        <v>0</v>
      </c>
      <c r="U19" s="195">
        <f t="shared" si="32"/>
        <v>0</v>
      </c>
      <c r="V19" s="195">
        <f t="shared" si="32"/>
        <v>0</v>
      </c>
      <c r="W19" s="195">
        <f t="shared" si="32"/>
        <v>0</v>
      </c>
      <c r="X19" s="195">
        <f t="shared" si="32"/>
        <v>0</v>
      </c>
      <c r="Y19" s="195">
        <f t="shared" si="32"/>
        <v>0</v>
      </c>
      <c r="Z19" s="195">
        <f t="shared" si="32"/>
        <v>0</v>
      </c>
      <c r="AA19" s="195">
        <f t="shared" si="32"/>
        <v>0</v>
      </c>
      <c r="AB19" s="195">
        <f t="shared" si="32"/>
        <v>0</v>
      </c>
      <c r="AC19" s="195">
        <f t="shared" si="32"/>
        <v>0</v>
      </c>
      <c r="AD19" s="195">
        <f t="shared" si="32"/>
        <v>0</v>
      </c>
      <c r="AE19" s="195">
        <f t="shared" si="32"/>
        <v>0</v>
      </c>
      <c r="AF19" s="195">
        <f t="shared" si="32"/>
        <v>0</v>
      </c>
      <c r="AG19" s="195">
        <f t="shared" si="32"/>
        <v>0</v>
      </c>
      <c r="AH19" s="195">
        <f t="shared" si="32"/>
        <v>0</v>
      </c>
      <c r="AI19" s="195">
        <f t="shared" si="32"/>
        <v>0</v>
      </c>
      <c r="AJ19" s="195">
        <f t="shared" si="32"/>
        <v>0</v>
      </c>
      <c r="AK19" s="195">
        <f t="shared" si="32"/>
        <v>0</v>
      </c>
      <c r="AL19" s="195">
        <f t="shared" si="32"/>
        <v>0</v>
      </c>
      <c r="AM19" s="195">
        <f t="shared" si="32"/>
        <v>0</v>
      </c>
      <c r="AN19" s="195">
        <f t="shared" si="32"/>
        <v>0</v>
      </c>
      <c r="AO19" s="195">
        <f t="shared" si="32"/>
        <v>0</v>
      </c>
      <c r="AP19" s="195">
        <f t="shared" si="32"/>
        <v>0</v>
      </c>
      <c r="AQ19" s="195">
        <f t="shared" si="32"/>
        <v>0</v>
      </c>
      <c r="AR19" s="195">
        <f t="shared" si="32"/>
        <v>0</v>
      </c>
      <c r="AS19" s="195">
        <f t="shared" si="32"/>
        <v>0</v>
      </c>
      <c r="AT19" s="195">
        <f t="shared" si="32"/>
        <v>0</v>
      </c>
      <c r="AU19" s="195">
        <f t="shared" si="32"/>
        <v>0</v>
      </c>
      <c r="AV19" s="195">
        <f t="shared" si="32"/>
        <v>0</v>
      </c>
      <c r="AW19" s="195">
        <f t="shared" si="32"/>
        <v>0</v>
      </c>
      <c r="AX19" s="195">
        <f t="shared" si="32"/>
        <v>0</v>
      </c>
      <c r="AY19" s="195">
        <f t="shared" si="32"/>
        <v>0</v>
      </c>
      <c r="AZ19" s="195">
        <f t="shared" si="32"/>
        <v>0</v>
      </c>
      <c r="BA19" s="195">
        <f t="shared" si="32"/>
        <v>0</v>
      </c>
      <c r="BB19" s="195">
        <f t="shared" si="32"/>
        <v>0</v>
      </c>
      <c r="BC19" s="195">
        <f t="shared" si="32"/>
        <v>0</v>
      </c>
      <c r="BD19" s="195">
        <f t="shared" si="32"/>
        <v>0</v>
      </c>
      <c r="BE19" s="195">
        <f t="shared" si="32"/>
        <v>0</v>
      </c>
      <c r="BF19" s="195">
        <f t="shared" si="32"/>
        <v>0</v>
      </c>
      <c r="BG19" s="195">
        <f t="shared" si="32"/>
        <v>0</v>
      </c>
      <c r="BH19" s="195">
        <f t="shared" si="32"/>
        <v>0</v>
      </c>
      <c r="BI19" s="195">
        <f t="shared" si="32"/>
        <v>0</v>
      </c>
      <c r="BJ19" s="195">
        <f t="shared" si="32"/>
        <v>0</v>
      </c>
      <c r="BK19" s="195">
        <f t="shared" si="32"/>
        <v>0</v>
      </c>
      <c r="BL19" s="195">
        <f t="shared" si="32"/>
        <v>0</v>
      </c>
      <c r="BM19" s="195">
        <f t="shared" si="32"/>
        <v>0</v>
      </c>
      <c r="BN19" s="195">
        <f t="shared" si="32"/>
        <v>0</v>
      </c>
      <c r="BO19" s="195">
        <f t="shared" si="32"/>
        <v>0</v>
      </c>
      <c r="BP19" s="195">
        <f t="shared" si="32"/>
        <v>0</v>
      </c>
      <c r="BQ19" s="195">
        <f t="shared" si="32"/>
        <v>0</v>
      </c>
      <c r="BR19" s="195">
        <f t="shared" si="32"/>
        <v>0</v>
      </c>
      <c r="BS19" s="195">
        <f t="shared" si="32"/>
        <v>0</v>
      </c>
      <c r="BT19" s="195">
        <f t="shared" si="32"/>
        <v>0</v>
      </c>
      <c r="BU19" s="195">
        <f t="shared" ref="BU19:EF19" si="33">(BU10*BU13)/1000</f>
        <v>0</v>
      </c>
      <c r="BV19" s="195">
        <f t="shared" si="33"/>
        <v>0</v>
      </c>
      <c r="BW19" s="195">
        <f t="shared" si="33"/>
        <v>0</v>
      </c>
      <c r="BX19" s="195">
        <f t="shared" si="33"/>
        <v>0</v>
      </c>
      <c r="BY19" s="195">
        <f t="shared" si="33"/>
        <v>0</v>
      </c>
      <c r="BZ19" s="195">
        <f t="shared" si="33"/>
        <v>0</v>
      </c>
      <c r="CA19" s="195">
        <f t="shared" si="33"/>
        <v>0</v>
      </c>
      <c r="CB19" s="195">
        <f t="shared" si="33"/>
        <v>0</v>
      </c>
      <c r="CC19" s="195">
        <f t="shared" si="33"/>
        <v>0</v>
      </c>
      <c r="CD19" s="195">
        <f t="shared" si="33"/>
        <v>0</v>
      </c>
      <c r="CE19" s="195">
        <f t="shared" si="33"/>
        <v>0</v>
      </c>
      <c r="CF19" s="195">
        <f t="shared" si="33"/>
        <v>0</v>
      </c>
      <c r="CG19" s="195">
        <f t="shared" si="33"/>
        <v>0</v>
      </c>
      <c r="CH19" s="195">
        <f t="shared" si="33"/>
        <v>0</v>
      </c>
      <c r="CI19" s="195">
        <f t="shared" si="33"/>
        <v>0</v>
      </c>
      <c r="CJ19" s="195">
        <f t="shared" si="33"/>
        <v>0</v>
      </c>
      <c r="CK19" s="195">
        <f t="shared" si="33"/>
        <v>0</v>
      </c>
      <c r="CL19" s="195">
        <f t="shared" si="33"/>
        <v>0</v>
      </c>
      <c r="CM19" s="195">
        <f t="shared" si="33"/>
        <v>0</v>
      </c>
      <c r="CN19" s="195">
        <f t="shared" si="33"/>
        <v>0</v>
      </c>
      <c r="CO19" s="195">
        <f t="shared" si="33"/>
        <v>0</v>
      </c>
      <c r="CP19" s="195">
        <f t="shared" si="33"/>
        <v>0</v>
      </c>
      <c r="CQ19" s="195">
        <f t="shared" si="33"/>
        <v>0</v>
      </c>
      <c r="CR19" s="195">
        <f t="shared" si="33"/>
        <v>0</v>
      </c>
      <c r="CS19" s="195">
        <f t="shared" si="33"/>
        <v>0</v>
      </c>
      <c r="CT19" s="195">
        <f t="shared" si="33"/>
        <v>0</v>
      </c>
      <c r="CU19" s="195">
        <f t="shared" si="33"/>
        <v>0</v>
      </c>
      <c r="CV19" s="195">
        <f t="shared" si="33"/>
        <v>0</v>
      </c>
      <c r="CW19" s="195">
        <f t="shared" si="33"/>
        <v>0</v>
      </c>
      <c r="CX19" s="195">
        <f t="shared" si="33"/>
        <v>0</v>
      </c>
      <c r="CY19" s="195">
        <f t="shared" si="33"/>
        <v>0</v>
      </c>
      <c r="CZ19" s="195">
        <f t="shared" si="33"/>
        <v>0</v>
      </c>
      <c r="DA19" s="195">
        <f t="shared" si="33"/>
        <v>0</v>
      </c>
      <c r="DB19" s="195">
        <f t="shared" si="33"/>
        <v>0</v>
      </c>
      <c r="DC19" s="195">
        <f t="shared" si="33"/>
        <v>0</v>
      </c>
      <c r="DD19" s="195">
        <f t="shared" si="33"/>
        <v>0</v>
      </c>
      <c r="DE19" s="195">
        <f t="shared" si="33"/>
        <v>0</v>
      </c>
      <c r="DF19" s="195">
        <f t="shared" si="33"/>
        <v>0</v>
      </c>
      <c r="DG19" s="195">
        <f t="shared" si="33"/>
        <v>0</v>
      </c>
      <c r="DH19" s="195">
        <f t="shared" si="33"/>
        <v>0</v>
      </c>
      <c r="DI19" s="195">
        <f t="shared" si="33"/>
        <v>0</v>
      </c>
      <c r="DJ19" s="195">
        <f t="shared" si="33"/>
        <v>0</v>
      </c>
      <c r="DK19" s="195">
        <f t="shared" si="33"/>
        <v>0</v>
      </c>
      <c r="DL19" s="195">
        <f t="shared" si="33"/>
        <v>0</v>
      </c>
      <c r="DM19" s="195">
        <f t="shared" si="33"/>
        <v>0</v>
      </c>
      <c r="DN19" s="195">
        <f t="shared" si="33"/>
        <v>0</v>
      </c>
      <c r="DO19" s="195">
        <f t="shared" si="33"/>
        <v>0</v>
      </c>
      <c r="DP19" s="195">
        <f t="shared" si="33"/>
        <v>0</v>
      </c>
      <c r="DQ19" s="195">
        <f t="shared" si="33"/>
        <v>0</v>
      </c>
      <c r="DR19" s="195">
        <f t="shared" si="33"/>
        <v>0</v>
      </c>
      <c r="DS19" s="195">
        <f t="shared" si="33"/>
        <v>0</v>
      </c>
      <c r="DT19" s="195">
        <f t="shared" si="33"/>
        <v>0</v>
      </c>
      <c r="DU19" s="195">
        <f t="shared" si="33"/>
        <v>0</v>
      </c>
      <c r="DV19" s="195">
        <f t="shared" si="33"/>
        <v>0</v>
      </c>
      <c r="DW19" s="195">
        <f t="shared" si="33"/>
        <v>0</v>
      </c>
      <c r="DX19" s="195">
        <f t="shared" si="33"/>
        <v>0</v>
      </c>
      <c r="DY19" s="195">
        <f t="shared" si="33"/>
        <v>0</v>
      </c>
      <c r="DZ19" s="195">
        <f t="shared" si="33"/>
        <v>0</v>
      </c>
      <c r="EA19" s="195">
        <f t="shared" si="33"/>
        <v>0</v>
      </c>
      <c r="EB19" s="195">
        <f t="shared" si="33"/>
        <v>0</v>
      </c>
      <c r="EC19" s="195">
        <f t="shared" si="33"/>
        <v>0</v>
      </c>
      <c r="ED19" s="195">
        <f t="shared" si="33"/>
        <v>0</v>
      </c>
      <c r="EE19" s="195">
        <f t="shared" si="33"/>
        <v>0</v>
      </c>
      <c r="EF19" s="195">
        <f t="shared" si="33"/>
        <v>0</v>
      </c>
      <c r="EG19" s="195">
        <f t="shared" ref="EG19:GR19" si="34">(EG10*EG13)/1000</f>
        <v>0</v>
      </c>
      <c r="EH19" s="195">
        <f t="shared" si="34"/>
        <v>0</v>
      </c>
      <c r="EI19" s="195">
        <f t="shared" si="34"/>
        <v>0</v>
      </c>
      <c r="EJ19" s="195">
        <f t="shared" si="34"/>
        <v>0</v>
      </c>
      <c r="EK19" s="195">
        <f t="shared" si="34"/>
        <v>0</v>
      </c>
      <c r="EL19" s="195">
        <f t="shared" si="34"/>
        <v>0</v>
      </c>
      <c r="EM19" s="195">
        <f t="shared" si="34"/>
        <v>0</v>
      </c>
      <c r="EN19" s="195">
        <f t="shared" si="34"/>
        <v>0</v>
      </c>
      <c r="EO19" s="195">
        <f t="shared" si="34"/>
        <v>0</v>
      </c>
      <c r="EP19" s="195">
        <f t="shared" si="34"/>
        <v>0</v>
      </c>
      <c r="EQ19" s="195">
        <f t="shared" si="34"/>
        <v>0</v>
      </c>
      <c r="ER19" s="195">
        <f t="shared" si="34"/>
        <v>0</v>
      </c>
      <c r="ES19" s="195">
        <f t="shared" si="34"/>
        <v>0</v>
      </c>
      <c r="ET19" s="195">
        <f t="shared" si="34"/>
        <v>0</v>
      </c>
      <c r="EU19" s="195">
        <f t="shared" si="34"/>
        <v>0</v>
      </c>
      <c r="EV19" s="195">
        <f t="shared" si="34"/>
        <v>0</v>
      </c>
      <c r="EW19" s="195">
        <f t="shared" si="34"/>
        <v>0</v>
      </c>
      <c r="EX19" s="195">
        <f t="shared" si="34"/>
        <v>0</v>
      </c>
      <c r="EY19" s="195">
        <f t="shared" si="34"/>
        <v>0</v>
      </c>
      <c r="EZ19" s="195">
        <f t="shared" si="34"/>
        <v>0</v>
      </c>
      <c r="FA19" s="195">
        <f t="shared" si="34"/>
        <v>0</v>
      </c>
      <c r="FB19" s="195">
        <f t="shared" si="34"/>
        <v>0</v>
      </c>
      <c r="FC19" s="195">
        <f t="shared" si="34"/>
        <v>0</v>
      </c>
      <c r="FD19" s="195">
        <f t="shared" si="34"/>
        <v>0</v>
      </c>
      <c r="FE19" s="195">
        <f t="shared" si="34"/>
        <v>0</v>
      </c>
      <c r="FF19" s="195">
        <f t="shared" si="34"/>
        <v>0</v>
      </c>
      <c r="FG19" s="195">
        <f t="shared" si="34"/>
        <v>0</v>
      </c>
      <c r="FH19" s="195">
        <f t="shared" si="34"/>
        <v>0</v>
      </c>
      <c r="FI19" s="195">
        <f t="shared" si="34"/>
        <v>0</v>
      </c>
      <c r="FJ19" s="195">
        <f t="shared" si="34"/>
        <v>0</v>
      </c>
      <c r="FK19" s="195">
        <f t="shared" si="34"/>
        <v>0</v>
      </c>
      <c r="FL19" s="195">
        <f t="shared" si="34"/>
        <v>0</v>
      </c>
      <c r="FM19" s="195">
        <f t="shared" si="34"/>
        <v>0</v>
      </c>
      <c r="FN19" s="195">
        <f t="shared" si="34"/>
        <v>0</v>
      </c>
      <c r="FO19" s="195">
        <f t="shared" si="34"/>
        <v>0</v>
      </c>
      <c r="FP19" s="195">
        <f t="shared" si="34"/>
        <v>0</v>
      </c>
      <c r="FQ19" s="195">
        <f t="shared" si="34"/>
        <v>0</v>
      </c>
      <c r="FR19" s="195">
        <f t="shared" si="34"/>
        <v>0</v>
      </c>
      <c r="FS19" s="195">
        <f t="shared" si="34"/>
        <v>0</v>
      </c>
      <c r="FT19" s="195">
        <f t="shared" si="34"/>
        <v>0</v>
      </c>
      <c r="FU19" s="195">
        <f t="shared" si="34"/>
        <v>0</v>
      </c>
      <c r="FV19" s="195">
        <f t="shared" si="34"/>
        <v>0</v>
      </c>
      <c r="FW19" s="195">
        <f t="shared" si="34"/>
        <v>0</v>
      </c>
      <c r="FX19" s="195">
        <f t="shared" si="34"/>
        <v>0</v>
      </c>
      <c r="FY19" s="195">
        <f t="shared" si="34"/>
        <v>0</v>
      </c>
      <c r="FZ19" s="195">
        <f t="shared" si="34"/>
        <v>0</v>
      </c>
      <c r="GA19" s="195">
        <f t="shared" si="34"/>
        <v>0</v>
      </c>
      <c r="GB19" s="195">
        <f t="shared" si="34"/>
        <v>0</v>
      </c>
      <c r="GC19" s="195">
        <f t="shared" si="34"/>
        <v>0</v>
      </c>
      <c r="GD19" s="195">
        <f t="shared" si="34"/>
        <v>0</v>
      </c>
      <c r="GE19" s="195">
        <f t="shared" si="34"/>
        <v>0</v>
      </c>
      <c r="GF19" s="195">
        <f t="shared" si="34"/>
        <v>0</v>
      </c>
      <c r="GG19" s="195">
        <f t="shared" si="34"/>
        <v>0</v>
      </c>
      <c r="GH19" s="195">
        <f t="shared" si="34"/>
        <v>0</v>
      </c>
      <c r="GI19" s="195">
        <f t="shared" si="34"/>
        <v>0</v>
      </c>
      <c r="GJ19" s="195">
        <f t="shared" si="34"/>
        <v>0</v>
      </c>
      <c r="GK19" s="195">
        <f t="shared" si="34"/>
        <v>0</v>
      </c>
      <c r="GL19" s="195">
        <f t="shared" si="34"/>
        <v>0</v>
      </c>
      <c r="GM19" s="195">
        <f t="shared" si="34"/>
        <v>0</v>
      </c>
      <c r="GN19" s="195">
        <f t="shared" si="34"/>
        <v>0</v>
      </c>
      <c r="GO19" s="195">
        <f t="shared" si="34"/>
        <v>0</v>
      </c>
      <c r="GP19" s="195">
        <f t="shared" si="34"/>
        <v>0</v>
      </c>
      <c r="GQ19" s="195">
        <f t="shared" si="34"/>
        <v>0</v>
      </c>
      <c r="GR19" s="195">
        <f t="shared" si="34"/>
        <v>0</v>
      </c>
      <c r="GS19" s="195">
        <f t="shared" ref="GS19:JD19" si="35">(GS10*GS13)/1000</f>
        <v>0</v>
      </c>
      <c r="GT19" s="195">
        <f t="shared" si="35"/>
        <v>0</v>
      </c>
      <c r="GU19" s="195">
        <f t="shared" si="35"/>
        <v>0</v>
      </c>
      <c r="GV19" s="195">
        <f t="shared" si="35"/>
        <v>0</v>
      </c>
      <c r="GW19" s="195">
        <f t="shared" si="35"/>
        <v>0</v>
      </c>
      <c r="GX19" s="195">
        <f t="shared" si="35"/>
        <v>0</v>
      </c>
      <c r="GY19" s="195">
        <f t="shared" si="35"/>
        <v>0</v>
      </c>
      <c r="GZ19" s="195">
        <f t="shared" si="35"/>
        <v>0</v>
      </c>
      <c r="HA19" s="195">
        <f t="shared" si="35"/>
        <v>0</v>
      </c>
      <c r="HB19" s="195">
        <f t="shared" si="35"/>
        <v>0</v>
      </c>
      <c r="HC19" s="195">
        <f t="shared" si="35"/>
        <v>0</v>
      </c>
      <c r="HD19" s="195">
        <f t="shared" si="35"/>
        <v>0</v>
      </c>
      <c r="HE19" s="195">
        <f t="shared" si="35"/>
        <v>0</v>
      </c>
      <c r="HF19" s="195">
        <f t="shared" si="35"/>
        <v>0</v>
      </c>
      <c r="HG19" s="195">
        <f t="shared" si="35"/>
        <v>0</v>
      </c>
      <c r="HH19" s="195">
        <f t="shared" si="35"/>
        <v>0</v>
      </c>
      <c r="HI19" s="195">
        <f t="shared" si="35"/>
        <v>0</v>
      </c>
      <c r="HJ19" s="195">
        <f t="shared" si="35"/>
        <v>0</v>
      </c>
      <c r="HK19" s="195">
        <f t="shared" si="35"/>
        <v>0</v>
      </c>
      <c r="HL19" s="195">
        <f t="shared" si="35"/>
        <v>0</v>
      </c>
      <c r="HM19" s="195">
        <f t="shared" si="35"/>
        <v>0</v>
      </c>
      <c r="HN19" s="195">
        <f t="shared" si="35"/>
        <v>0</v>
      </c>
      <c r="HO19" s="195">
        <f t="shared" si="35"/>
        <v>0</v>
      </c>
      <c r="HP19" s="195">
        <f t="shared" si="35"/>
        <v>0</v>
      </c>
      <c r="HQ19" s="195">
        <f t="shared" si="35"/>
        <v>0</v>
      </c>
      <c r="HR19" s="195">
        <f t="shared" si="35"/>
        <v>0</v>
      </c>
      <c r="HS19" s="195">
        <f t="shared" si="35"/>
        <v>0</v>
      </c>
      <c r="HT19" s="195">
        <f t="shared" si="35"/>
        <v>0</v>
      </c>
      <c r="HU19" s="195">
        <f t="shared" si="35"/>
        <v>0</v>
      </c>
      <c r="HV19" s="195">
        <f t="shared" si="35"/>
        <v>0</v>
      </c>
      <c r="HW19" s="195">
        <f t="shared" si="35"/>
        <v>0</v>
      </c>
      <c r="HX19" s="195">
        <f t="shared" si="35"/>
        <v>0</v>
      </c>
      <c r="HY19" s="195">
        <f t="shared" si="35"/>
        <v>0</v>
      </c>
      <c r="HZ19" s="195">
        <f t="shared" si="35"/>
        <v>0</v>
      </c>
      <c r="IA19" s="195">
        <f t="shared" si="35"/>
        <v>0</v>
      </c>
      <c r="IB19" s="195">
        <f t="shared" si="35"/>
        <v>0</v>
      </c>
      <c r="IC19" s="195">
        <f t="shared" si="35"/>
        <v>0</v>
      </c>
      <c r="ID19" s="195">
        <f t="shared" si="35"/>
        <v>0</v>
      </c>
      <c r="IE19" s="195">
        <f t="shared" si="35"/>
        <v>0</v>
      </c>
      <c r="IF19" s="195">
        <f t="shared" si="35"/>
        <v>0</v>
      </c>
      <c r="IG19" s="195">
        <f t="shared" si="35"/>
        <v>0</v>
      </c>
      <c r="IH19" s="195">
        <f t="shared" si="35"/>
        <v>0</v>
      </c>
      <c r="II19" s="195">
        <f t="shared" si="35"/>
        <v>0</v>
      </c>
      <c r="IJ19" s="195">
        <f t="shared" si="35"/>
        <v>0</v>
      </c>
      <c r="IK19" s="195">
        <f t="shared" si="35"/>
        <v>0</v>
      </c>
      <c r="IL19" s="195">
        <f t="shared" si="35"/>
        <v>0</v>
      </c>
      <c r="IM19" s="195">
        <f t="shared" si="35"/>
        <v>0</v>
      </c>
      <c r="IN19" s="195">
        <f t="shared" si="35"/>
        <v>0</v>
      </c>
      <c r="IO19" s="195">
        <f t="shared" si="35"/>
        <v>0</v>
      </c>
      <c r="IP19" s="195">
        <f t="shared" si="35"/>
        <v>0</v>
      </c>
      <c r="IQ19" s="195">
        <f t="shared" si="35"/>
        <v>0</v>
      </c>
      <c r="IR19" s="195">
        <f t="shared" si="35"/>
        <v>0</v>
      </c>
      <c r="IS19" s="195">
        <f t="shared" si="35"/>
        <v>0</v>
      </c>
      <c r="IT19" s="195">
        <f t="shared" si="35"/>
        <v>0</v>
      </c>
      <c r="IU19" s="195">
        <f t="shared" si="35"/>
        <v>0</v>
      </c>
      <c r="IV19" s="195">
        <f t="shared" si="35"/>
        <v>0</v>
      </c>
      <c r="IW19" s="195">
        <f t="shared" si="35"/>
        <v>0</v>
      </c>
      <c r="IX19" s="195">
        <f t="shared" si="35"/>
        <v>0</v>
      </c>
      <c r="IY19" s="195">
        <f t="shared" si="35"/>
        <v>0</v>
      </c>
      <c r="IZ19" s="195">
        <f t="shared" si="35"/>
        <v>0</v>
      </c>
      <c r="JA19" s="195">
        <f t="shared" si="35"/>
        <v>0</v>
      </c>
      <c r="JB19" s="195">
        <f t="shared" si="35"/>
        <v>0</v>
      </c>
      <c r="JC19" s="195">
        <f t="shared" si="35"/>
        <v>0</v>
      </c>
      <c r="JD19" s="195">
        <f t="shared" si="35"/>
        <v>0</v>
      </c>
      <c r="JE19" s="195">
        <f t="shared" ref="JE19:LP19" si="36">(JE10*JE13)/1000</f>
        <v>0</v>
      </c>
      <c r="JF19" s="195">
        <f t="shared" si="36"/>
        <v>0</v>
      </c>
      <c r="JG19" s="195">
        <f t="shared" si="36"/>
        <v>0</v>
      </c>
      <c r="JH19" s="195">
        <f t="shared" si="36"/>
        <v>0</v>
      </c>
      <c r="JI19" s="195">
        <f t="shared" si="36"/>
        <v>0</v>
      </c>
      <c r="JJ19" s="195">
        <f t="shared" si="36"/>
        <v>0</v>
      </c>
      <c r="JK19" s="195">
        <f t="shared" si="36"/>
        <v>0</v>
      </c>
      <c r="JL19" s="195">
        <f t="shared" si="36"/>
        <v>0</v>
      </c>
      <c r="JM19" s="195">
        <f t="shared" si="36"/>
        <v>0</v>
      </c>
      <c r="JN19" s="195">
        <f t="shared" si="36"/>
        <v>0</v>
      </c>
      <c r="JO19" s="195">
        <f t="shared" si="36"/>
        <v>0</v>
      </c>
      <c r="JP19" s="195">
        <f t="shared" si="36"/>
        <v>0</v>
      </c>
      <c r="JQ19" s="195">
        <f t="shared" si="36"/>
        <v>0</v>
      </c>
      <c r="JR19" s="195">
        <f t="shared" si="36"/>
        <v>0</v>
      </c>
      <c r="JS19" s="195">
        <f t="shared" si="36"/>
        <v>0</v>
      </c>
      <c r="JT19" s="195">
        <f t="shared" si="36"/>
        <v>0</v>
      </c>
      <c r="JU19" s="195">
        <f t="shared" si="36"/>
        <v>0</v>
      </c>
      <c r="JV19" s="195">
        <f t="shared" si="36"/>
        <v>0</v>
      </c>
      <c r="JW19" s="195">
        <f t="shared" si="36"/>
        <v>0</v>
      </c>
      <c r="JX19" s="195">
        <f t="shared" si="36"/>
        <v>0</v>
      </c>
      <c r="JY19" s="195">
        <f t="shared" si="36"/>
        <v>0</v>
      </c>
      <c r="JZ19" s="195">
        <f t="shared" si="36"/>
        <v>0</v>
      </c>
      <c r="KA19" s="195">
        <f t="shared" si="36"/>
        <v>0</v>
      </c>
      <c r="KB19" s="195">
        <f t="shared" si="36"/>
        <v>0</v>
      </c>
      <c r="KC19" s="195">
        <f t="shared" si="36"/>
        <v>0</v>
      </c>
      <c r="KD19" s="195">
        <f t="shared" si="36"/>
        <v>0</v>
      </c>
      <c r="KE19" s="195">
        <f t="shared" si="36"/>
        <v>0</v>
      </c>
      <c r="KF19" s="195">
        <f t="shared" si="36"/>
        <v>0</v>
      </c>
      <c r="KG19" s="195">
        <f t="shared" si="36"/>
        <v>0</v>
      </c>
      <c r="KH19" s="195">
        <f t="shared" si="36"/>
        <v>0</v>
      </c>
      <c r="KI19" s="195">
        <f t="shared" si="36"/>
        <v>0</v>
      </c>
      <c r="KJ19" s="195">
        <f t="shared" si="36"/>
        <v>0</v>
      </c>
      <c r="KK19" s="195">
        <f t="shared" si="36"/>
        <v>0</v>
      </c>
      <c r="KL19" s="195">
        <f t="shared" si="36"/>
        <v>0</v>
      </c>
      <c r="KM19" s="195">
        <f t="shared" si="36"/>
        <v>0</v>
      </c>
      <c r="KN19" s="195">
        <f t="shared" si="36"/>
        <v>0</v>
      </c>
      <c r="KO19" s="195">
        <f t="shared" si="36"/>
        <v>0</v>
      </c>
      <c r="KP19" s="195">
        <f t="shared" si="36"/>
        <v>0</v>
      </c>
      <c r="KQ19" s="195">
        <f t="shared" si="36"/>
        <v>0</v>
      </c>
      <c r="KR19" s="195">
        <f t="shared" si="36"/>
        <v>0</v>
      </c>
      <c r="KS19" s="195">
        <f t="shared" si="36"/>
        <v>0</v>
      </c>
      <c r="KT19" s="195">
        <f t="shared" si="36"/>
        <v>0</v>
      </c>
      <c r="KU19" s="195">
        <f t="shared" si="36"/>
        <v>0</v>
      </c>
      <c r="KV19" s="195">
        <f t="shared" si="36"/>
        <v>0</v>
      </c>
      <c r="KW19" s="195">
        <f t="shared" si="36"/>
        <v>0</v>
      </c>
      <c r="KX19" s="195">
        <f t="shared" si="36"/>
        <v>0</v>
      </c>
      <c r="KY19" s="195">
        <f t="shared" si="36"/>
        <v>0</v>
      </c>
      <c r="KZ19" s="195">
        <f t="shared" si="36"/>
        <v>0</v>
      </c>
      <c r="LA19" s="195">
        <f t="shared" si="36"/>
        <v>0</v>
      </c>
      <c r="LB19" s="195">
        <f t="shared" si="36"/>
        <v>0</v>
      </c>
      <c r="LC19" s="195">
        <f t="shared" si="36"/>
        <v>0</v>
      </c>
      <c r="LD19" s="195">
        <f t="shared" si="36"/>
        <v>0</v>
      </c>
      <c r="LE19" s="195">
        <f t="shared" si="36"/>
        <v>0</v>
      </c>
      <c r="LF19" s="195">
        <f t="shared" si="36"/>
        <v>0</v>
      </c>
      <c r="LG19" s="195">
        <f t="shared" si="36"/>
        <v>0</v>
      </c>
      <c r="LH19" s="195">
        <f t="shared" si="36"/>
        <v>0</v>
      </c>
      <c r="LI19" s="195">
        <f t="shared" si="36"/>
        <v>0</v>
      </c>
      <c r="LJ19" s="195">
        <f t="shared" si="36"/>
        <v>0</v>
      </c>
      <c r="LK19" s="195">
        <f t="shared" si="36"/>
        <v>0</v>
      </c>
      <c r="LL19" s="195">
        <f t="shared" si="36"/>
        <v>0</v>
      </c>
      <c r="LM19" s="195">
        <f t="shared" si="36"/>
        <v>0</v>
      </c>
      <c r="LN19" s="195">
        <f t="shared" si="36"/>
        <v>0</v>
      </c>
      <c r="LO19" s="195">
        <f t="shared" si="36"/>
        <v>0</v>
      </c>
      <c r="LP19" s="195">
        <f t="shared" si="36"/>
        <v>0</v>
      </c>
      <c r="LQ19" s="195">
        <f t="shared" ref="LQ19:OB19" si="37">(LQ10*LQ13)/1000</f>
        <v>0</v>
      </c>
      <c r="LR19" s="195">
        <f t="shared" si="37"/>
        <v>0</v>
      </c>
      <c r="LS19" s="195">
        <f t="shared" si="37"/>
        <v>0</v>
      </c>
      <c r="LT19" s="195">
        <f t="shared" si="37"/>
        <v>0</v>
      </c>
      <c r="LU19" s="195">
        <f t="shared" si="37"/>
        <v>0</v>
      </c>
      <c r="LV19" s="195">
        <f t="shared" si="37"/>
        <v>0</v>
      </c>
      <c r="LW19" s="195">
        <f t="shared" si="37"/>
        <v>0</v>
      </c>
      <c r="LX19" s="195">
        <f t="shared" si="37"/>
        <v>0</v>
      </c>
      <c r="LY19" s="195">
        <f t="shared" si="37"/>
        <v>0</v>
      </c>
      <c r="LZ19" s="195">
        <f t="shared" si="37"/>
        <v>0</v>
      </c>
      <c r="MA19" s="195">
        <f t="shared" si="37"/>
        <v>0</v>
      </c>
      <c r="MB19" s="195">
        <f t="shared" si="37"/>
        <v>0</v>
      </c>
      <c r="MC19" s="195">
        <f t="shared" si="37"/>
        <v>0</v>
      </c>
      <c r="MD19" s="195">
        <f t="shared" si="37"/>
        <v>0</v>
      </c>
      <c r="ME19" s="195">
        <f t="shared" si="37"/>
        <v>0</v>
      </c>
      <c r="MF19" s="195">
        <f t="shared" si="37"/>
        <v>0</v>
      </c>
      <c r="MG19" s="195">
        <f t="shared" si="37"/>
        <v>0</v>
      </c>
      <c r="MH19" s="195">
        <f t="shared" si="37"/>
        <v>0</v>
      </c>
      <c r="MI19" s="195">
        <f t="shared" si="37"/>
        <v>0</v>
      </c>
      <c r="MJ19" s="195">
        <f t="shared" si="37"/>
        <v>0</v>
      </c>
      <c r="MK19" s="195">
        <f t="shared" si="37"/>
        <v>0</v>
      </c>
      <c r="ML19" s="195">
        <f t="shared" si="37"/>
        <v>0</v>
      </c>
      <c r="MM19" s="195">
        <f t="shared" si="37"/>
        <v>0</v>
      </c>
      <c r="MN19" s="195">
        <f t="shared" si="37"/>
        <v>0</v>
      </c>
      <c r="MO19" s="195">
        <f t="shared" si="37"/>
        <v>0</v>
      </c>
      <c r="MP19" s="195">
        <f t="shared" si="37"/>
        <v>0</v>
      </c>
      <c r="MQ19" s="195">
        <f t="shared" si="37"/>
        <v>0</v>
      </c>
      <c r="MR19" s="195">
        <f t="shared" si="37"/>
        <v>0</v>
      </c>
      <c r="MS19" s="195">
        <f t="shared" si="37"/>
        <v>0</v>
      </c>
      <c r="MT19" s="195">
        <f t="shared" si="37"/>
        <v>0</v>
      </c>
      <c r="MU19" s="195">
        <f t="shared" si="37"/>
        <v>0</v>
      </c>
      <c r="MV19" s="195">
        <f t="shared" si="37"/>
        <v>0</v>
      </c>
      <c r="MW19" s="195">
        <f t="shared" si="37"/>
        <v>0</v>
      </c>
      <c r="MX19" s="195">
        <f t="shared" si="37"/>
        <v>0</v>
      </c>
      <c r="MY19" s="195">
        <f t="shared" si="37"/>
        <v>0</v>
      </c>
      <c r="MZ19" s="195">
        <f t="shared" si="37"/>
        <v>0</v>
      </c>
      <c r="NA19" s="195">
        <f t="shared" si="37"/>
        <v>0</v>
      </c>
      <c r="NB19" s="195">
        <f t="shared" si="37"/>
        <v>0</v>
      </c>
      <c r="NC19" s="195">
        <f t="shared" si="37"/>
        <v>0</v>
      </c>
      <c r="ND19" s="195">
        <f t="shared" si="37"/>
        <v>0</v>
      </c>
      <c r="NE19" s="195">
        <f t="shared" si="37"/>
        <v>0</v>
      </c>
      <c r="NF19" s="195">
        <f t="shared" si="37"/>
        <v>0</v>
      </c>
      <c r="NG19" s="195">
        <f t="shared" si="37"/>
        <v>0</v>
      </c>
      <c r="NH19" s="195">
        <f t="shared" si="37"/>
        <v>0</v>
      </c>
      <c r="NI19" s="195">
        <f t="shared" si="37"/>
        <v>0</v>
      </c>
      <c r="NJ19" s="195">
        <f t="shared" si="37"/>
        <v>0</v>
      </c>
      <c r="NK19" s="195">
        <f t="shared" si="37"/>
        <v>0</v>
      </c>
      <c r="NL19" s="195">
        <f t="shared" si="37"/>
        <v>0</v>
      </c>
      <c r="NM19" s="195">
        <f t="shared" si="37"/>
        <v>0</v>
      </c>
      <c r="NN19" s="195">
        <f t="shared" si="37"/>
        <v>0</v>
      </c>
      <c r="NO19" s="195">
        <f t="shared" si="37"/>
        <v>0</v>
      </c>
      <c r="NP19" s="195">
        <f t="shared" si="37"/>
        <v>0</v>
      </c>
      <c r="NQ19" s="195">
        <f t="shared" si="37"/>
        <v>0</v>
      </c>
      <c r="NR19" s="195">
        <f t="shared" si="37"/>
        <v>0</v>
      </c>
      <c r="NS19" s="195">
        <f t="shared" si="37"/>
        <v>0</v>
      </c>
      <c r="NT19" s="195">
        <f t="shared" si="37"/>
        <v>0</v>
      </c>
      <c r="NU19" s="195">
        <f t="shared" si="37"/>
        <v>0</v>
      </c>
      <c r="NV19" s="195">
        <f t="shared" si="37"/>
        <v>0</v>
      </c>
      <c r="NW19" s="195">
        <f t="shared" si="37"/>
        <v>0</v>
      </c>
      <c r="NX19" s="195">
        <f t="shared" si="37"/>
        <v>0</v>
      </c>
      <c r="NY19" s="195">
        <f t="shared" si="37"/>
        <v>0</v>
      </c>
      <c r="NZ19" s="195">
        <f t="shared" si="37"/>
        <v>0</v>
      </c>
      <c r="OA19" s="195">
        <f t="shared" si="37"/>
        <v>0</v>
      </c>
      <c r="OB19" s="195">
        <f t="shared" si="37"/>
        <v>0</v>
      </c>
      <c r="OC19" s="195">
        <f t="shared" ref="OC19:QN19" si="38">(OC10*OC13)/1000</f>
        <v>0</v>
      </c>
      <c r="OD19" s="195">
        <f t="shared" si="38"/>
        <v>0</v>
      </c>
      <c r="OE19" s="195">
        <f t="shared" si="38"/>
        <v>0</v>
      </c>
      <c r="OF19" s="195">
        <f t="shared" si="38"/>
        <v>0</v>
      </c>
      <c r="OG19" s="195">
        <f t="shared" si="38"/>
        <v>0</v>
      </c>
      <c r="OH19" s="195">
        <f t="shared" si="38"/>
        <v>0</v>
      </c>
      <c r="OI19" s="195">
        <f t="shared" si="38"/>
        <v>0</v>
      </c>
      <c r="OJ19" s="195">
        <f t="shared" si="38"/>
        <v>0</v>
      </c>
      <c r="OK19" s="195">
        <f t="shared" si="38"/>
        <v>0</v>
      </c>
      <c r="OL19" s="195">
        <f t="shared" si="38"/>
        <v>0</v>
      </c>
      <c r="OM19" s="195">
        <f t="shared" si="38"/>
        <v>0</v>
      </c>
      <c r="ON19" s="195">
        <f t="shared" si="38"/>
        <v>0</v>
      </c>
      <c r="OO19" s="195">
        <f t="shared" si="38"/>
        <v>0</v>
      </c>
      <c r="OP19" s="195">
        <f t="shared" si="38"/>
        <v>0</v>
      </c>
      <c r="OQ19" s="195">
        <f t="shared" si="38"/>
        <v>0</v>
      </c>
      <c r="OR19" s="195">
        <f t="shared" si="38"/>
        <v>0</v>
      </c>
      <c r="OS19" s="195">
        <f t="shared" si="38"/>
        <v>0</v>
      </c>
      <c r="OT19" s="195">
        <f t="shared" si="38"/>
        <v>0</v>
      </c>
      <c r="OU19" s="195">
        <f t="shared" si="38"/>
        <v>0</v>
      </c>
      <c r="OV19" s="195">
        <f t="shared" si="38"/>
        <v>0</v>
      </c>
      <c r="OW19" s="195">
        <f t="shared" si="38"/>
        <v>0</v>
      </c>
      <c r="OX19" s="195">
        <f t="shared" si="38"/>
        <v>0</v>
      </c>
      <c r="OY19" s="195">
        <f t="shared" si="38"/>
        <v>0</v>
      </c>
      <c r="OZ19" s="195">
        <f t="shared" si="38"/>
        <v>0</v>
      </c>
      <c r="PA19" s="195">
        <f t="shared" si="38"/>
        <v>0</v>
      </c>
      <c r="PB19" s="195">
        <f t="shared" si="38"/>
        <v>0</v>
      </c>
      <c r="PC19" s="195">
        <f t="shared" si="38"/>
        <v>0</v>
      </c>
      <c r="PD19" s="195">
        <f t="shared" si="38"/>
        <v>0</v>
      </c>
      <c r="PE19" s="195">
        <f t="shared" si="38"/>
        <v>0</v>
      </c>
      <c r="PF19" s="195">
        <f t="shared" si="38"/>
        <v>0</v>
      </c>
      <c r="PG19" s="195">
        <f t="shared" si="38"/>
        <v>0</v>
      </c>
      <c r="PH19" s="195">
        <f t="shared" si="38"/>
        <v>0</v>
      </c>
      <c r="PI19" s="195">
        <f t="shared" si="38"/>
        <v>0</v>
      </c>
      <c r="PJ19" s="195">
        <f t="shared" si="38"/>
        <v>0</v>
      </c>
      <c r="PK19" s="195">
        <f t="shared" si="38"/>
        <v>0</v>
      </c>
      <c r="PL19" s="195">
        <f t="shared" si="38"/>
        <v>0</v>
      </c>
      <c r="PM19" s="195">
        <f t="shared" si="38"/>
        <v>0</v>
      </c>
      <c r="PN19" s="195">
        <f t="shared" si="38"/>
        <v>0</v>
      </c>
      <c r="PO19" s="195">
        <f t="shared" si="38"/>
        <v>0</v>
      </c>
      <c r="PP19" s="195">
        <f t="shared" si="38"/>
        <v>0</v>
      </c>
      <c r="PQ19" s="195">
        <f t="shared" si="38"/>
        <v>0</v>
      </c>
      <c r="PR19" s="195">
        <f t="shared" si="38"/>
        <v>0</v>
      </c>
      <c r="PS19" s="195">
        <f t="shared" si="38"/>
        <v>0</v>
      </c>
      <c r="PT19" s="195">
        <f t="shared" si="38"/>
        <v>0</v>
      </c>
      <c r="PU19" s="195">
        <f t="shared" si="38"/>
        <v>0</v>
      </c>
      <c r="PV19" s="195">
        <f t="shared" si="38"/>
        <v>0</v>
      </c>
      <c r="PW19" s="195">
        <f t="shared" si="38"/>
        <v>0</v>
      </c>
      <c r="PX19" s="195">
        <f t="shared" si="38"/>
        <v>0</v>
      </c>
      <c r="PY19" s="195">
        <f t="shared" si="38"/>
        <v>0</v>
      </c>
      <c r="PZ19" s="195">
        <f t="shared" si="38"/>
        <v>0</v>
      </c>
      <c r="QA19" s="195">
        <f t="shared" si="38"/>
        <v>0</v>
      </c>
      <c r="QB19" s="195">
        <f t="shared" si="38"/>
        <v>0</v>
      </c>
      <c r="QC19" s="195">
        <f t="shared" si="38"/>
        <v>0</v>
      </c>
      <c r="QD19" s="195">
        <f t="shared" si="38"/>
        <v>0</v>
      </c>
      <c r="QE19" s="195">
        <f t="shared" si="38"/>
        <v>0</v>
      </c>
      <c r="QF19" s="195">
        <f t="shared" si="38"/>
        <v>0</v>
      </c>
      <c r="QG19" s="195">
        <f t="shared" si="38"/>
        <v>0</v>
      </c>
      <c r="QH19" s="195">
        <f t="shared" si="38"/>
        <v>0</v>
      </c>
      <c r="QI19" s="195">
        <f t="shared" si="38"/>
        <v>0</v>
      </c>
      <c r="QJ19" s="195">
        <f t="shared" si="38"/>
        <v>0</v>
      </c>
      <c r="QK19" s="195">
        <f t="shared" si="38"/>
        <v>0</v>
      </c>
      <c r="QL19" s="195">
        <f t="shared" si="38"/>
        <v>0</v>
      </c>
      <c r="QM19" s="195">
        <f t="shared" si="38"/>
        <v>0</v>
      </c>
      <c r="QN19" s="195">
        <f t="shared" si="38"/>
        <v>0</v>
      </c>
      <c r="QO19" s="195">
        <f t="shared" ref="QO19:SM19" si="39">(QO10*QO13)/1000</f>
        <v>0</v>
      </c>
      <c r="QP19" s="195">
        <f t="shared" si="39"/>
        <v>0</v>
      </c>
      <c r="QQ19" s="195">
        <f t="shared" si="39"/>
        <v>0</v>
      </c>
      <c r="QR19" s="195">
        <f t="shared" si="39"/>
        <v>0</v>
      </c>
      <c r="QS19" s="195">
        <f t="shared" si="39"/>
        <v>0</v>
      </c>
      <c r="QT19" s="195">
        <f t="shared" si="39"/>
        <v>0</v>
      </c>
      <c r="QU19" s="195">
        <f t="shared" si="39"/>
        <v>0</v>
      </c>
      <c r="QV19" s="195">
        <f t="shared" si="39"/>
        <v>0</v>
      </c>
      <c r="QW19" s="195">
        <f t="shared" si="39"/>
        <v>0</v>
      </c>
      <c r="QX19" s="195">
        <f t="shared" si="39"/>
        <v>0</v>
      </c>
      <c r="QY19" s="195">
        <f t="shared" si="39"/>
        <v>0</v>
      </c>
      <c r="QZ19" s="195">
        <f t="shared" si="39"/>
        <v>0</v>
      </c>
      <c r="RA19" s="195">
        <f t="shared" si="39"/>
        <v>0</v>
      </c>
      <c r="RB19" s="195">
        <f t="shared" si="39"/>
        <v>0</v>
      </c>
      <c r="RC19" s="195">
        <f t="shared" si="39"/>
        <v>0</v>
      </c>
      <c r="RD19" s="195">
        <f t="shared" si="39"/>
        <v>0</v>
      </c>
      <c r="RE19" s="195">
        <f t="shared" si="39"/>
        <v>0</v>
      </c>
      <c r="RF19" s="195">
        <f t="shared" si="39"/>
        <v>0</v>
      </c>
      <c r="RG19" s="195">
        <f t="shared" si="39"/>
        <v>0</v>
      </c>
      <c r="RH19" s="195">
        <f t="shared" si="39"/>
        <v>0</v>
      </c>
      <c r="RI19" s="195">
        <f t="shared" si="39"/>
        <v>0</v>
      </c>
      <c r="RJ19" s="195">
        <f t="shared" si="39"/>
        <v>0</v>
      </c>
      <c r="RK19" s="195">
        <f t="shared" si="39"/>
        <v>0</v>
      </c>
      <c r="RL19" s="195">
        <f t="shared" si="39"/>
        <v>0</v>
      </c>
      <c r="RM19" s="195">
        <f t="shared" si="39"/>
        <v>0</v>
      </c>
      <c r="RN19" s="195">
        <f t="shared" si="39"/>
        <v>0</v>
      </c>
      <c r="RO19" s="195">
        <f t="shared" si="39"/>
        <v>0</v>
      </c>
      <c r="RP19" s="195">
        <f t="shared" si="39"/>
        <v>0</v>
      </c>
      <c r="RQ19" s="195">
        <f t="shared" si="39"/>
        <v>0</v>
      </c>
      <c r="RR19" s="195">
        <f t="shared" si="39"/>
        <v>0</v>
      </c>
      <c r="RS19" s="195">
        <f t="shared" si="39"/>
        <v>0</v>
      </c>
      <c r="RT19" s="195">
        <f t="shared" si="39"/>
        <v>0</v>
      </c>
      <c r="RU19" s="195">
        <f t="shared" si="39"/>
        <v>0</v>
      </c>
      <c r="RV19" s="195">
        <f t="shared" si="39"/>
        <v>0</v>
      </c>
      <c r="RW19" s="195">
        <f t="shared" si="39"/>
        <v>0</v>
      </c>
      <c r="RX19" s="195">
        <f t="shared" si="39"/>
        <v>0</v>
      </c>
      <c r="RY19" s="195">
        <f t="shared" si="39"/>
        <v>0</v>
      </c>
      <c r="RZ19" s="195">
        <f t="shared" si="39"/>
        <v>0</v>
      </c>
      <c r="SA19" s="195">
        <f t="shared" si="39"/>
        <v>0</v>
      </c>
      <c r="SB19" s="195">
        <f t="shared" si="39"/>
        <v>0</v>
      </c>
      <c r="SC19" s="195">
        <f t="shared" si="39"/>
        <v>0</v>
      </c>
      <c r="SD19" s="195">
        <f t="shared" si="39"/>
        <v>0</v>
      </c>
      <c r="SE19" s="195">
        <f t="shared" si="39"/>
        <v>0</v>
      </c>
      <c r="SF19" s="195">
        <f t="shared" si="39"/>
        <v>0</v>
      </c>
      <c r="SG19" s="195">
        <f t="shared" si="39"/>
        <v>0</v>
      </c>
      <c r="SH19" s="195">
        <f t="shared" si="39"/>
        <v>0</v>
      </c>
      <c r="SI19" s="195">
        <f t="shared" si="39"/>
        <v>0</v>
      </c>
      <c r="SJ19" s="195">
        <f t="shared" si="39"/>
        <v>0</v>
      </c>
      <c r="SK19" s="195">
        <f t="shared" si="39"/>
        <v>0</v>
      </c>
      <c r="SL19" s="195">
        <f t="shared" si="39"/>
        <v>0</v>
      </c>
      <c r="SM19" s="195">
        <f t="shared" si="39"/>
        <v>0</v>
      </c>
    </row>
    <row r="20" spans="2:507" ht="15.6" x14ac:dyDescent="0.25">
      <c r="B20" s="171">
        <f>B19+1</f>
        <v>8</v>
      </c>
      <c r="C20" s="176" t="s">
        <v>652</v>
      </c>
      <c r="D20" s="176"/>
      <c r="E20" s="177" t="s">
        <v>636</v>
      </c>
      <c r="F20" s="183" t="s">
        <v>653</v>
      </c>
      <c r="G20" s="199">
        <f>SUM(H20:SM20)</f>
        <v>0</v>
      </c>
      <c r="H20" s="200">
        <f>H10*H18</f>
        <v>0</v>
      </c>
      <c r="I20" s="200">
        <f t="shared" ref="I20:BT20" si="40">I10*I18</f>
        <v>0</v>
      </c>
      <c r="J20" s="200">
        <f t="shared" si="40"/>
        <v>0</v>
      </c>
      <c r="K20" s="200">
        <f t="shared" si="40"/>
        <v>0</v>
      </c>
      <c r="L20" s="200">
        <f t="shared" si="40"/>
        <v>0</v>
      </c>
      <c r="M20" s="200">
        <f t="shared" si="40"/>
        <v>0</v>
      </c>
      <c r="N20" s="200">
        <f t="shared" si="40"/>
        <v>0</v>
      </c>
      <c r="O20" s="200">
        <f t="shared" si="40"/>
        <v>0</v>
      </c>
      <c r="P20" s="200">
        <f t="shared" si="40"/>
        <v>0</v>
      </c>
      <c r="Q20" s="200">
        <f t="shared" si="40"/>
        <v>0</v>
      </c>
      <c r="R20" s="200">
        <f t="shared" si="40"/>
        <v>0</v>
      </c>
      <c r="S20" s="200">
        <f t="shared" si="40"/>
        <v>0</v>
      </c>
      <c r="T20" s="200">
        <f t="shared" si="40"/>
        <v>0</v>
      </c>
      <c r="U20" s="200">
        <f t="shared" si="40"/>
        <v>0</v>
      </c>
      <c r="V20" s="200">
        <f t="shared" si="40"/>
        <v>0</v>
      </c>
      <c r="W20" s="200">
        <f t="shared" si="40"/>
        <v>0</v>
      </c>
      <c r="X20" s="200">
        <f t="shared" si="40"/>
        <v>0</v>
      </c>
      <c r="Y20" s="200">
        <f t="shared" si="40"/>
        <v>0</v>
      </c>
      <c r="Z20" s="200">
        <f t="shared" si="40"/>
        <v>0</v>
      </c>
      <c r="AA20" s="200">
        <f t="shared" si="40"/>
        <v>0</v>
      </c>
      <c r="AB20" s="200">
        <f t="shared" si="40"/>
        <v>0</v>
      </c>
      <c r="AC20" s="200">
        <f t="shared" si="40"/>
        <v>0</v>
      </c>
      <c r="AD20" s="200">
        <f t="shared" si="40"/>
        <v>0</v>
      </c>
      <c r="AE20" s="200">
        <f t="shared" si="40"/>
        <v>0</v>
      </c>
      <c r="AF20" s="200">
        <f t="shared" si="40"/>
        <v>0</v>
      </c>
      <c r="AG20" s="200">
        <f t="shared" si="40"/>
        <v>0</v>
      </c>
      <c r="AH20" s="200">
        <f t="shared" si="40"/>
        <v>0</v>
      </c>
      <c r="AI20" s="200">
        <f t="shared" si="40"/>
        <v>0</v>
      </c>
      <c r="AJ20" s="200">
        <f t="shared" si="40"/>
        <v>0</v>
      </c>
      <c r="AK20" s="200">
        <f t="shared" si="40"/>
        <v>0</v>
      </c>
      <c r="AL20" s="200">
        <f t="shared" si="40"/>
        <v>0</v>
      </c>
      <c r="AM20" s="200">
        <f t="shared" si="40"/>
        <v>0</v>
      </c>
      <c r="AN20" s="200">
        <f t="shared" si="40"/>
        <v>0</v>
      </c>
      <c r="AO20" s="200">
        <f t="shared" si="40"/>
        <v>0</v>
      </c>
      <c r="AP20" s="200">
        <f t="shared" si="40"/>
        <v>0</v>
      </c>
      <c r="AQ20" s="200">
        <f t="shared" si="40"/>
        <v>0</v>
      </c>
      <c r="AR20" s="200">
        <f t="shared" si="40"/>
        <v>0</v>
      </c>
      <c r="AS20" s="200">
        <f t="shared" si="40"/>
        <v>0</v>
      </c>
      <c r="AT20" s="200">
        <f t="shared" si="40"/>
        <v>0</v>
      </c>
      <c r="AU20" s="200">
        <f t="shared" si="40"/>
        <v>0</v>
      </c>
      <c r="AV20" s="200">
        <f t="shared" si="40"/>
        <v>0</v>
      </c>
      <c r="AW20" s="200">
        <f t="shared" si="40"/>
        <v>0</v>
      </c>
      <c r="AX20" s="200">
        <f t="shared" si="40"/>
        <v>0</v>
      </c>
      <c r="AY20" s="200">
        <f t="shared" si="40"/>
        <v>0</v>
      </c>
      <c r="AZ20" s="200">
        <f t="shared" si="40"/>
        <v>0</v>
      </c>
      <c r="BA20" s="200">
        <f t="shared" si="40"/>
        <v>0</v>
      </c>
      <c r="BB20" s="200">
        <f t="shared" si="40"/>
        <v>0</v>
      </c>
      <c r="BC20" s="200">
        <f t="shared" si="40"/>
        <v>0</v>
      </c>
      <c r="BD20" s="200">
        <f t="shared" si="40"/>
        <v>0</v>
      </c>
      <c r="BE20" s="200">
        <f t="shared" si="40"/>
        <v>0</v>
      </c>
      <c r="BF20" s="200">
        <f t="shared" si="40"/>
        <v>0</v>
      </c>
      <c r="BG20" s="200">
        <f t="shared" si="40"/>
        <v>0</v>
      </c>
      <c r="BH20" s="200">
        <f t="shared" si="40"/>
        <v>0</v>
      </c>
      <c r="BI20" s="200">
        <f t="shared" si="40"/>
        <v>0</v>
      </c>
      <c r="BJ20" s="200">
        <f t="shared" si="40"/>
        <v>0</v>
      </c>
      <c r="BK20" s="200">
        <f t="shared" si="40"/>
        <v>0</v>
      </c>
      <c r="BL20" s="200">
        <f t="shared" si="40"/>
        <v>0</v>
      </c>
      <c r="BM20" s="200">
        <f t="shared" si="40"/>
        <v>0</v>
      </c>
      <c r="BN20" s="200">
        <f t="shared" si="40"/>
        <v>0</v>
      </c>
      <c r="BO20" s="200">
        <f t="shared" si="40"/>
        <v>0</v>
      </c>
      <c r="BP20" s="200">
        <f t="shared" si="40"/>
        <v>0</v>
      </c>
      <c r="BQ20" s="200">
        <f t="shared" si="40"/>
        <v>0</v>
      </c>
      <c r="BR20" s="200">
        <f t="shared" si="40"/>
        <v>0</v>
      </c>
      <c r="BS20" s="200">
        <f t="shared" si="40"/>
        <v>0</v>
      </c>
      <c r="BT20" s="200">
        <f t="shared" si="40"/>
        <v>0</v>
      </c>
      <c r="BU20" s="200">
        <f t="shared" ref="BU20:EF20" si="41">BU10*BU18</f>
        <v>0</v>
      </c>
      <c r="BV20" s="200">
        <f t="shared" si="41"/>
        <v>0</v>
      </c>
      <c r="BW20" s="200">
        <f t="shared" si="41"/>
        <v>0</v>
      </c>
      <c r="BX20" s="200">
        <f t="shared" si="41"/>
        <v>0</v>
      </c>
      <c r="BY20" s="200">
        <f t="shared" si="41"/>
        <v>0</v>
      </c>
      <c r="BZ20" s="200">
        <f t="shared" si="41"/>
        <v>0</v>
      </c>
      <c r="CA20" s="200">
        <f t="shared" si="41"/>
        <v>0</v>
      </c>
      <c r="CB20" s="200">
        <f t="shared" si="41"/>
        <v>0</v>
      </c>
      <c r="CC20" s="200">
        <f t="shared" si="41"/>
        <v>0</v>
      </c>
      <c r="CD20" s="200">
        <f t="shared" si="41"/>
        <v>0</v>
      </c>
      <c r="CE20" s="200">
        <f t="shared" si="41"/>
        <v>0</v>
      </c>
      <c r="CF20" s="200">
        <f t="shared" si="41"/>
        <v>0</v>
      </c>
      <c r="CG20" s="200">
        <f t="shared" si="41"/>
        <v>0</v>
      </c>
      <c r="CH20" s="200">
        <f t="shared" si="41"/>
        <v>0</v>
      </c>
      <c r="CI20" s="200">
        <f t="shared" si="41"/>
        <v>0</v>
      </c>
      <c r="CJ20" s="200">
        <f t="shared" si="41"/>
        <v>0</v>
      </c>
      <c r="CK20" s="200">
        <f t="shared" si="41"/>
        <v>0</v>
      </c>
      <c r="CL20" s="200">
        <f t="shared" si="41"/>
        <v>0</v>
      </c>
      <c r="CM20" s="200">
        <f t="shared" si="41"/>
        <v>0</v>
      </c>
      <c r="CN20" s="200">
        <f t="shared" si="41"/>
        <v>0</v>
      </c>
      <c r="CO20" s="200">
        <f t="shared" si="41"/>
        <v>0</v>
      </c>
      <c r="CP20" s="200">
        <f t="shared" si="41"/>
        <v>0</v>
      </c>
      <c r="CQ20" s="200">
        <f t="shared" si="41"/>
        <v>0</v>
      </c>
      <c r="CR20" s="200">
        <f t="shared" si="41"/>
        <v>0</v>
      </c>
      <c r="CS20" s="200">
        <f t="shared" si="41"/>
        <v>0</v>
      </c>
      <c r="CT20" s="200">
        <f t="shared" si="41"/>
        <v>0</v>
      </c>
      <c r="CU20" s="200">
        <f t="shared" si="41"/>
        <v>0</v>
      </c>
      <c r="CV20" s="200">
        <f t="shared" si="41"/>
        <v>0</v>
      </c>
      <c r="CW20" s="200">
        <f t="shared" si="41"/>
        <v>0</v>
      </c>
      <c r="CX20" s="200">
        <f t="shared" si="41"/>
        <v>0</v>
      </c>
      <c r="CY20" s="200">
        <f t="shared" si="41"/>
        <v>0</v>
      </c>
      <c r="CZ20" s="200">
        <f t="shared" si="41"/>
        <v>0</v>
      </c>
      <c r="DA20" s="200">
        <f t="shared" si="41"/>
        <v>0</v>
      </c>
      <c r="DB20" s="200">
        <f t="shared" si="41"/>
        <v>0</v>
      </c>
      <c r="DC20" s="200">
        <f t="shared" si="41"/>
        <v>0</v>
      </c>
      <c r="DD20" s="200">
        <f t="shared" si="41"/>
        <v>0</v>
      </c>
      <c r="DE20" s="200">
        <f t="shared" si="41"/>
        <v>0</v>
      </c>
      <c r="DF20" s="200">
        <f t="shared" si="41"/>
        <v>0</v>
      </c>
      <c r="DG20" s="200">
        <f t="shared" si="41"/>
        <v>0</v>
      </c>
      <c r="DH20" s="200">
        <f t="shared" si="41"/>
        <v>0</v>
      </c>
      <c r="DI20" s="200">
        <f t="shared" si="41"/>
        <v>0</v>
      </c>
      <c r="DJ20" s="200">
        <f t="shared" si="41"/>
        <v>0</v>
      </c>
      <c r="DK20" s="200">
        <f t="shared" si="41"/>
        <v>0</v>
      </c>
      <c r="DL20" s="200">
        <f t="shared" si="41"/>
        <v>0</v>
      </c>
      <c r="DM20" s="200">
        <f t="shared" si="41"/>
        <v>0</v>
      </c>
      <c r="DN20" s="200">
        <f t="shared" si="41"/>
        <v>0</v>
      </c>
      <c r="DO20" s="200">
        <f t="shared" si="41"/>
        <v>0</v>
      </c>
      <c r="DP20" s="200">
        <f t="shared" si="41"/>
        <v>0</v>
      </c>
      <c r="DQ20" s="200">
        <f t="shared" si="41"/>
        <v>0</v>
      </c>
      <c r="DR20" s="200">
        <f t="shared" si="41"/>
        <v>0</v>
      </c>
      <c r="DS20" s="200">
        <f t="shared" si="41"/>
        <v>0</v>
      </c>
      <c r="DT20" s="200">
        <f t="shared" si="41"/>
        <v>0</v>
      </c>
      <c r="DU20" s="200">
        <f t="shared" si="41"/>
        <v>0</v>
      </c>
      <c r="DV20" s="200">
        <f t="shared" si="41"/>
        <v>0</v>
      </c>
      <c r="DW20" s="200">
        <f t="shared" si="41"/>
        <v>0</v>
      </c>
      <c r="DX20" s="200">
        <f t="shared" si="41"/>
        <v>0</v>
      </c>
      <c r="DY20" s="200">
        <f t="shared" si="41"/>
        <v>0</v>
      </c>
      <c r="DZ20" s="200">
        <f t="shared" si="41"/>
        <v>0</v>
      </c>
      <c r="EA20" s="200">
        <f t="shared" si="41"/>
        <v>0</v>
      </c>
      <c r="EB20" s="200">
        <f t="shared" si="41"/>
        <v>0</v>
      </c>
      <c r="EC20" s="200">
        <f t="shared" si="41"/>
        <v>0</v>
      </c>
      <c r="ED20" s="200">
        <f t="shared" si="41"/>
        <v>0</v>
      </c>
      <c r="EE20" s="200">
        <f t="shared" si="41"/>
        <v>0</v>
      </c>
      <c r="EF20" s="200">
        <f t="shared" si="41"/>
        <v>0</v>
      </c>
      <c r="EG20" s="200">
        <f t="shared" ref="EG20:GR20" si="42">EG10*EG18</f>
        <v>0</v>
      </c>
      <c r="EH20" s="200">
        <f t="shared" si="42"/>
        <v>0</v>
      </c>
      <c r="EI20" s="200">
        <f t="shared" si="42"/>
        <v>0</v>
      </c>
      <c r="EJ20" s="200">
        <f t="shared" si="42"/>
        <v>0</v>
      </c>
      <c r="EK20" s="200">
        <f t="shared" si="42"/>
        <v>0</v>
      </c>
      <c r="EL20" s="200">
        <f t="shared" si="42"/>
        <v>0</v>
      </c>
      <c r="EM20" s="200">
        <f t="shared" si="42"/>
        <v>0</v>
      </c>
      <c r="EN20" s="200">
        <f t="shared" si="42"/>
        <v>0</v>
      </c>
      <c r="EO20" s="200">
        <f t="shared" si="42"/>
        <v>0</v>
      </c>
      <c r="EP20" s="200">
        <f t="shared" si="42"/>
        <v>0</v>
      </c>
      <c r="EQ20" s="200">
        <f t="shared" si="42"/>
        <v>0</v>
      </c>
      <c r="ER20" s="200">
        <f t="shared" si="42"/>
        <v>0</v>
      </c>
      <c r="ES20" s="200">
        <f t="shared" si="42"/>
        <v>0</v>
      </c>
      <c r="ET20" s="200">
        <f t="shared" si="42"/>
        <v>0</v>
      </c>
      <c r="EU20" s="200">
        <f t="shared" si="42"/>
        <v>0</v>
      </c>
      <c r="EV20" s="200">
        <f t="shared" si="42"/>
        <v>0</v>
      </c>
      <c r="EW20" s="200">
        <f t="shared" si="42"/>
        <v>0</v>
      </c>
      <c r="EX20" s="200">
        <f t="shared" si="42"/>
        <v>0</v>
      </c>
      <c r="EY20" s="200">
        <f t="shared" si="42"/>
        <v>0</v>
      </c>
      <c r="EZ20" s="200">
        <f t="shared" si="42"/>
        <v>0</v>
      </c>
      <c r="FA20" s="200">
        <f t="shared" si="42"/>
        <v>0</v>
      </c>
      <c r="FB20" s="200">
        <f t="shared" si="42"/>
        <v>0</v>
      </c>
      <c r="FC20" s="200">
        <f t="shared" si="42"/>
        <v>0</v>
      </c>
      <c r="FD20" s="200">
        <f t="shared" si="42"/>
        <v>0</v>
      </c>
      <c r="FE20" s="200">
        <f t="shared" si="42"/>
        <v>0</v>
      </c>
      <c r="FF20" s="200">
        <f t="shared" si="42"/>
        <v>0</v>
      </c>
      <c r="FG20" s="200">
        <f t="shared" si="42"/>
        <v>0</v>
      </c>
      <c r="FH20" s="200">
        <f t="shared" si="42"/>
        <v>0</v>
      </c>
      <c r="FI20" s="200">
        <f t="shared" si="42"/>
        <v>0</v>
      </c>
      <c r="FJ20" s="200">
        <f t="shared" si="42"/>
        <v>0</v>
      </c>
      <c r="FK20" s="200">
        <f t="shared" si="42"/>
        <v>0</v>
      </c>
      <c r="FL20" s="200">
        <f t="shared" si="42"/>
        <v>0</v>
      </c>
      <c r="FM20" s="200">
        <f t="shared" si="42"/>
        <v>0</v>
      </c>
      <c r="FN20" s="200">
        <f t="shared" si="42"/>
        <v>0</v>
      </c>
      <c r="FO20" s="200">
        <f t="shared" si="42"/>
        <v>0</v>
      </c>
      <c r="FP20" s="200">
        <f t="shared" si="42"/>
        <v>0</v>
      </c>
      <c r="FQ20" s="200">
        <f t="shared" si="42"/>
        <v>0</v>
      </c>
      <c r="FR20" s="200">
        <f t="shared" si="42"/>
        <v>0</v>
      </c>
      <c r="FS20" s="200">
        <f t="shared" si="42"/>
        <v>0</v>
      </c>
      <c r="FT20" s="200">
        <f t="shared" si="42"/>
        <v>0</v>
      </c>
      <c r="FU20" s="200">
        <f t="shared" si="42"/>
        <v>0</v>
      </c>
      <c r="FV20" s="200">
        <f t="shared" si="42"/>
        <v>0</v>
      </c>
      <c r="FW20" s="200">
        <f t="shared" si="42"/>
        <v>0</v>
      </c>
      <c r="FX20" s="200">
        <f t="shared" si="42"/>
        <v>0</v>
      </c>
      <c r="FY20" s="200">
        <f t="shared" si="42"/>
        <v>0</v>
      </c>
      <c r="FZ20" s="200">
        <f t="shared" si="42"/>
        <v>0</v>
      </c>
      <c r="GA20" s="200">
        <f t="shared" si="42"/>
        <v>0</v>
      </c>
      <c r="GB20" s="200">
        <f t="shared" si="42"/>
        <v>0</v>
      </c>
      <c r="GC20" s="200">
        <f t="shared" si="42"/>
        <v>0</v>
      </c>
      <c r="GD20" s="200">
        <f t="shared" si="42"/>
        <v>0</v>
      </c>
      <c r="GE20" s="200">
        <f t="shared" si="42"/>
        <v>0</v>
      </c>
      <c r="GF20" s="200">
        <f t="shared" si="42"/>
        <v>0</v>
      </c>
      <c r="GG20" s="200">
        <f t="shared" si="42"/>
        <v>0</v>
      </c>
      <c r="GH20" s="200">
        <f t="shared" si="42"/>
        <v>0</v>
      </c>
      <c r="GI20" s="200">
        <f t="shared" si="42"/>
        <v>0</v>
      </c>
      <c r="GJ20" s="200">
        <f t="shared" si="42"/>
        <v>0</v>
      </c>
      <c r="GK20" s="200">
        <f t="shared" si="42"/>
        <v>0</v>
      </c>
      <c r="GL20" s="200">
        <f t="shared" si="42"/>
        <v>0</v>
      </c>
      <c r="GM20" s="200">
        <f t="shared" si="42"/>
        <v>0</v>
      </c>
      <c r="GN20" s="200">
        <f t="shared" si="42"/>
        <v>0</v>
      </c>
      <c r="GO20" s="200">
        <f t="shared" si="42"/>
        <v>0</v>
      </c>
      <c r="GP20" s="200">
        <f t="shared" si="42"/>
        <v>0</v>
      </c>
      <c r="GQ20" s="200">
        <f t="shared" si="42"/>
        <v>0</v>
      </c>
      <c r="GR20" s="200">
        <f t="shared" si="42"/>
        <v>0</v>
      </c>
      <c r="GS20" s="200">
        <f t="shared" ref="GS20:JD20" si="43">GS10*GS18</f>
        <v>0</v>
      </c>
      <c r="GT20" s="200">
        <f t="shared" si="43"/>
        <v>0</v>
      </c>
      <c r="GU20" s="200">
        <f t="shared" si="43"/>
        <v>0</v>
      </c>
      <c r="GV20" s="200">
        <f t="shared" si="43"/>
        <v>0</v>
      </c>
      <c r="GW20" s="200">
        <f t="shared" si="43"/>
        <v>0</v>
      </c>
      <c r="GX20" s="200">
        <f t="shared" si="43"/>
        <v>0</v>
      </c>
      <c r="GY20" s="200">
        <f t="shared" si="43"/>
        <v>0</v>
      </c>
      <c r="GZ20" s="200">
        <f t="shared" si="43"/>
        <v>0</v>
      </c>
      <c r="HA20" s="200">
        <f t="shared" si="43"/>
        <v>0</v>
      </c>
      <c r="HB20" s="200">
        <f t="shared" si="43"/>
        <v>0</v>
      </c>
      <c r="HC20" s="200">
        <f t="shared" si="43"/>
        <v>0</v>
      </c>
      <c r="HD20" s="200">
        <f t="shared" si="43"/>
        <v>0</v>
      </c>
      <c r="HE20" s="200">
        <f t="shared" si="43"/>
        <v>0</v>
      </c>
      <c r="HF20" s="200">
        <f t="shared" si="43"/>
        <v>0</v>
      </c>
      <c r="HG20" s="200">
        <f t="shared" si="43"/>
        <v>0</v>
      </c>
      <c r="HH20" s="200">
        <f t="shared" si="43"/>
        <v>0</v>
      </c>
      <c r="HI20" s="200">
        <f t="shared" si="43"/>
        <v>0</v>
      </c>
      <c r="HJ20" s="200">
        <f t="shared" si="43"/>
        <v>0</v>
      </c>
      <c r="HK20" s="200">
        <f t="shared" si="43"/>
        <v>0</v>
      </c>
      <c r="HL20" s="200">
        <f t="shared" si="43"/>
        <v>0</v>
      </c>
      <c r="HM20" s="200">
        <f t="shared" si="43"/>
        <v>0</v>
      </c>
      <c r="HN20" s="200">
        <f t="shared" si="43"/>
        <v>0</v>
      </c>
      <c r="HO20" s="200">
        <f t="shared" si="43"/>
        <v>0</v>
      </c>
      <c r="HP20" s="200">
        <f t="shared" si="43"/>
        <v>0</v>
      </c>
      <c r="HQ20" s="200">
        <f t="shared" si="43"/>
        <v>0</v>
      </c>
      <c r="HR20" s="200">
        <f t="shared" si="43"/>
        <v>0</v>
      </c>
      <c r="HS20" s="200">
        <f t="shared" si="43"/>
        <v>0</v>
      </c>
      <c r="HT20" s="200">
        <f t="shared" si="43"/>
        <v>0</v>
      </c>
      <c r="HU20" s="200">
        <f t="shared" si="43"/>
        <v>0</v>
      </c>
      <c r="HV20" s="200">
        <f t="shared" si="43"/>
        <v>0</v>
      </c>
      <c r="HW20" s="200">
        <f t="shared" si="43"/>
        <v>0</v>
      </c>
      <c r="HX20" s="200">
        <f t="shared" si="43"/>
        <v>0</v>
      </c>
      <c r="HY20" s="200">
        <f t="shared" si="43"/>
        <v>0</v>
      </c>
      <c r="HZ20" s="200">
        <f t="shared" si="43"/>
        <v>0</v>
      </c>
      <c r="IA20" s="200">
        <f t="shared" si="43"/>
        <v>0</v>
      </c>
      <c r="IB20" s="200">
        <f t="shared" si="43"/>
        <v>0</v>
      </c>
      <c r="IC20" s="200">
        <f t="shared" si="43"/>
        <v>0</v>
      </c>
      <c r="ID20" s="200">
        <f t="shared" si="43"/>
        <v>0</v>
      </c>
      <c r="IE20" s="200">
        <f t="shared" si="43"/>
        <v>0</v>
      </c>
      <c r="IF20" s="200">
        <f t="shared" si="43"/>
        <v>0</v>
      </c>
      <c r="IG20" s="200">
        <f t="shared" si="43"/>
        <v>0</v>
      </c>
      <c r="IH20" s="200">
        <f t="shared" si="43"/>
        <v>0</v>
      </c>
      <c r="II20" s="200">
        <f t="shared" si="43"/>
        <v>0</v>
      </c>
      <c r="IJ20" s="200">
        <f t="shared" si="43"/>
        <v>0</v>
      </c>
      <c r="IK20" s="200">
        <f t="shared" si="43"/>
        <v>0</v>
      </c>
      <c r="IL20" s="200">
        <f t="shared" si="43"/>
        <v>0</v>
      </c>
      <c r="IM20" s="200">
        <f t="shared" si="43"/>
        <v>0</v>
      </c>
      <c r="IN20" s="200">
        <f t="shared" si="43"/>
        <v>0</v>
      </c>
      <c r="IO20" s="200">
        <f t="shared" si="43"/>
        <v>0</v>
      </c>
      <c r="IP20" s="200">
        <f t="shared" si="43"/>
        <v>0</v>
      </c>
      <c r="IQ20" s="200">
        <f t="shared" si="43"/>
        <v>0</v>
      </c>
      <c r="IR20" s="200">
        <f t="shared" si="43"/>
        <v>0</v>
      </c>
      <c r="IS20" s="200">
        <f t="shared" si="43"/>
        <v>0</v>
      </c>
      <c r="IT20" s="200">
        <f t="shared" si="43"/>
        <v>0</v>
      </c>
      <c r="IU20" s="200">
        <f t="shared" si="43"/>
        <v>0</v>
      </c>
      <c r="IV20" s="200">
        <f t="shared" si="43"/>
        <v>0</v>
      </c>
      <c r="IW20" s="200">
        <f t="shared" si="43"/>
        <v>0</v>
      </c>
      <c r="IX20" s="200">
        <f t="shared" si="43"/>
        <v>0</v>
      </c>
      <c r="IY20" s="200">
        <f t="shared" si="43"/>
        <v>0</v>
      </c>
      <c r="IZ20" s="200">
        <f t="shared" si="43"/>
        <v>0</v>
      </c>
      <c r="JA20" s="200">
        <f t="shared" si="43"/>
        <v>0</v>
      </c>
      <c r="JB20" s="200">
        <f t="shared" si="43"/>
        <v>0</v>
      </c>
      <c r="JC20" s="200">
        <f t="shared" si="43"/>
        <v>0</v>
      </c>
      <c r="JD20" s="200">
        <f t="shared" si="43"/>
        <v>0</v>
      </c>
      <c r="JE20" s="200">
        <f t="shared" ref="JE20:LP20" si="44">JE10*JE18</f>
        <v>0</v>
      </c>
      <c r="JF20" s="200">
        <f t="shared" si="44"/>
        <v>0</v>
      </c>
      <c r="JG20" s="200">
        <f t="shared" si="44"/>
        <v>0</v>
      </c>
      <c r="JH20" s="200">
        <f t="shared" si="44"/>
        <v>0</v>
      </c>
      <c r="JI20" s="200">
        <f t="shared" si="44"/>
        <v>0</v>
      </c>
      <c r="JJ20" s="200">
        <f t="shared" si="44"/>
        <v>0</v>
      </c>
      <c r="JK20" s="200">
        <f t="shared" si="44"/>
        <v>0</v>
      </c>
      <c r="JL20" s="200">
        <f t="shared" si="44"/>
        <v>0</v>
      </c>
      <c r="JM20" s="200">
        <f t="shared" si="44"/>
        <v>0</v>
      </c>
      <c r="JN20" s="200">
        <f t="shared" si="44"/>
        <v>0</v>
      </c>
      <c r="JO20" s="200">
        <f t="shared" si="44"/>
        <v>0</v>
      </c>
      <c r="JP20" s="200">
        <f t="shared" si="44"/>
        <v>0</v>
      </c>
      <c r="JQ20" s="200">
        <f t="shared" si="44"/>
        <v>0</v>
      </c>
      <c r="JR20" s="200">
        <f t="shared" si="44"/>
        <v>0</v>
      </c>
      <c r="JS20" s="200">
        <f t="shared" si="44"/>
        <v>0</v>
      </c>
      <c r="JT20" s="200">
        <f t="shared" si="44"/>
        <v>0</v>
      </c>
      <c r="JU20" s="200">
        <f t="shared" si="44"/>
        <v>0</v>
      </c>
      <c r="JV20" s="200">
        <f t="shared" si="44"/>
        <v>0</v>
      </c>
      <c r="JW20" s="200">
        <f t="shared" si="44"/>
        <v>0</v>
      </c>
      <c r="JX20" s="200">
        <f t="shared" si="44"/>
        <v>0</v>
      </c>
      <c r="JY20" s="200">
        <f t="shared" si="44"/>
        <v>0</v>
      </c>
      <c r="JZ20" s="200">
        <f t="shared" si="44"/>
        <v>0</v>
      </c>
      <c r="KA20" s="200">
        <f t="shared" si="44"/>
        <v>0</v>
      </c>
      <c r="KB20" s="200">
        <f t="shared" si="44"/>
        <v>0</v>
      </c>
      <c r="KC20" s="200">
        <f t="shared" si="44"/>
        <v>0</v>
      </c>
      <c r="KD20" s="200">
        <f t="shared" si="44"/>
        <v>0</v>
      </c>
      <c r="KE20" s="200">
        <f t="shared" si="44"/>
        <v>0</v>
      </c>
      <c r="KF20" s="200">
        <f t="shared" si="44"/>
        <v>0</v>
      </c>
      <c r="KG20" s="200">
        <f t="shared" si="44"/>
        <v>0</v>
      </c>
      <c r="KH20" s="200">
        <f t="shared" si="44"/>
        <v>0</v>
      </c>
      <c r="KI20" s="200">
        <f t="shared" si="44"/>
        <v>0</v>
      </c>
      <c r="KJ20" s="200">
        <f t="shared" si="44"/>
        <v>0</v>
      </c>
      <c r="KK20" s="200">
        <f t="shared" si="44"/>
        <v>0</v>
      </c>
      <c r="KL20" s="200">
        <f t="shared" si="44"/>
        <v>0</v>
      </c>
      <c r="KM20" s="200">
        <f t="shared" si="44"/>
        <v>0</v>
      </c>
      <c r="KN20" s="200">
        <f t="shared" si="44"/>
        <v>0</v>
      </c>
      <c r="KO20" s="200">
        <f t="shared" si="44"/>
        <v>0</v>
      </c>
      <c r="KP20" s="200">
        <f t="shared" si="44"/>
        <v>0</v>
      </c>
      <c r="KQ20" s="200">
        <f t="shared" si="44"/>
        <v>0</v>
      </c>
      <c r="KR20" s="200">
        <f t="shared" si="44"/>
        <v>0</v>
      </c>
      <c r="KS20" s="200">
        <f t="shared" si="44"/>
        <v>0</v>
      </c>
      <c r="KT20" s="200">
        <f t="shared" si="44"/>
        <v>0</v>
      </c>
      <c r="KU20" s="200">
        <f t="shared" si="44"/>
        <v>0</v>
      </c>
      <c r="KV20" s="200">
        <f t="shared" si="44"/>
        <v>0</v>
      </c>
      <c r="KW20" s="200">
        <f t="shared" si="44"/>
        <v>0</v>
      </c>
      <c r="KX20" s="200">
        <f t="shared" si="44"/>
        <v>0</v>
      </c>
      <c r="KY20" s="200">
        <f t="shared" si="44"/>
        <v>0</v>
      </c>
      <c r="KZ20" s="200">
        <f t="shared" si="44"/>
        <v>0</v>
      </c>
      <c r="LA20" s="200">
        <f t="shared" si="44"/>
        <v>0</v>
      </c>
      <c r="LB20" s="200">
        <f t="shared" si="44"/>
        <v>0</v>
      </c>
      <c r="LC20" s="200">
        <f t="shared" si="44"/>
        <v>0</v>
      </c>
      <c r="LD20" s="200">
        <f t="shared" si="44"/>
        <v>0</v>
      </c>
      <c r="LE20" s="200">
        <f t="shared" si="44"/>
        <v>0</v>
      </c>
      <c r="LF20" s="200">
        <f t="shared" si="44"/>
        <v>0</v>
      </c>
      <c r="LG20" s="200">
        <f t="shared" si="44"/>
        <v>0</v>
      </c>
      <c r="LH20" s="200">
        <f t="shared" si="44"/>
        <v>0</v>
      </c>
      <c r="LI20" s="200">
        <f t="shared" si="44"/>
        <v>0</v>
      </c>
      <c r="LJ20" s="200">
        <f t="shared" si="44"/>
        <v>0</v>
      </c>
      <c r="LK20" s="200">
        <f t="shared" si="44"/>
        <v>0</v>
      </c>
      <c r="LL20" s="200">
        <f t="shared" si="44"/>
        <v>0</v>
      </c>
      <c r="LM20" s="200">
        <f t="shared" si="44"/>
        <v>0</v>
      </c>
      <c r="LN20" s="200">
        <f t="shared" si="44"/>
        <v>0</v>
      </c>
      <c r="LO20" s="200">
        <f t="shared" si="44"/>
        <v>0</v>
      </c>
      <c r="LP20" s="200">
        <f t="shared" si="44"/>
        <v>0</v>
      </c>
      <c r="LQ20" s="200">
        <f t="shared" ref="LQ20:OB20" si="45">LQ10*LQ18</f>
        <v>0</v>
      </c>
      <c r="LR20" s="200">
        <f t="shared" si="45"/>
        <v>0</v>
      </c>
      <c r="LS20" s="200">
        <f t="shared" si="45"/>
        <v>0</v>
      </c>
      <c r="LT20" s="200">
        <f t="shared" si="45"/>
        <v>0</v>
      </c>
      <c r="LU20" s="200">
        <f t="shared" si="45"/>
        <v>0</v>
      </c>
      <c r="LV20" s="200">
        <f t="shared" si="45"/>
        <v>0</v>
      </c>
      <c r="LW20" s="200">
        <f t="shared" si="45"/>
        <v>0</v>
      </c>
      <c r="LX20" s="200">
        <f t="shared" si="45"/>
        <v>0</v>
      </c>
      <c r="LY20" s="200">
        <f t="shared" si="45"/>
        <v>0</v>
      </c>
      <c r="LZ20" s="200">
        <f t="shared" si="45"/>
        <v>0</v>
      </c>
      <c r="MA20" s="200">
        <f t="shared" si="45"/>
        <v>0</v>
      </c>
      <c r="MB20" s="200">
        <f t="shared" si="45"/>
        <v>0</v>
      </c>
      <c r="MC20" s="200">
        <f t="shared" si="45"/>
        <v>0</v>
      </c>
      <c r="MD20" s="200">
        <f t="shared" si="45"/>
        <v>0</v>
      </c>
      <c r="ME20" s="200">
        <f t="shared" si="45"/>
        <v>0</v>
      </c>
      <c r="MF20" s="200">
        <f t="shared" si="45"/>
        <v>0</v>
      </c>
      <c r="MG20" s="200">
        <f t="shared" si="45"/>
        <v>0</v>
      </c>
      <c r="MH20" s="200">
        <f t="shared" si="45"/>
        <v>0</v>
      </c>
      <c r="MI20" s="200">
        <f t="shared" si="45"/>
        <v>0</v>
      </c>
      <c r="MJ20" s="200">
        <f t="shared" si="45"/>
        <v>0</v>
      </c>
      <c r="MK20" s="200">
        <f t="shared" si="45"/>
        <v>0</v>
      </c>
      <c r="ML20" s="200">
        <f t="shared" si="45"/>
        <v>0</v>
      </c>
      <c r="MM20" s="200">
        <f t="shared" si="45"/>
        <v>0</v>
      </c>
      <c r="MN20" s="200">
        <f t="shared" si="45"/>
        <v>0</v>
      </c>
      <c r="MO20" s="200">
        <f t="shared" si="45"/>
        <v>0</v>
      </c>
      <c r="MP20" s="200">
        <f t="shared" si="45"/>
        <v>0</v>
      </c>
      <c r="MQ20" s="200">
        <f t="shared" si="45"/>
        <v>0</v>
      </c>
      <c r="MR20" s="200">
        <f t="shared" si="45"/>
        <v>0</v>
      </c>
      <c r="MS20" s="200">
        <f t="shared" si="45"/>
        <v>0</v>
      </c>
      <c r="MT20" s="200">
        <f t="shared" si="45"/>
        <v>0</v>
      </c>
      <c r="MU20" s="200">
        <f t="shared" si="45"/>
        <v>0</v>
      </c>
      <c r="MV20" s="200">
        <f t="shared" si="45"/>
        <v>0</v>
      </c>
      <c r="MW20" s="200">
        <f t="shared" si="45"/>
        <v>0</v>
      </c>
      <c r="MX20" s="200">
        <f t="shared" si="45"/>
        <v>0</v>
      </c>
      <c r="MY20" s="200">
        <f t="shared" si="45"/>
        <v>0</v>
      </c>
      <c r="MZ20" s="200">
        <f t="shared" si="45"/>
        <v>0</v>
      </c>
      <c r="NA20" s="200">
        <f t="shared" si="45"/>
        <v>0</v>
      </c>
      <c r="NB20" s="200">
        <f t="shared" si="45"/>
        <v>0</v>
      </c>
      <c r="NC20" s="200">
        <f t="shared" si="45"/>
        <v>0</v>
      </c>
      <c r="ND20" s="200">
        <f t="shared" si="45"/>
        <v>0</v>
      </c>
      <c r="NE20" s="200">
        <f t="shared" si="45"/>
        <v>0</v>
      </c>
      <c r="NF20" s="200">
        <f t="shared" si="45"/>
        <v>0</v>
      </c>
      <c r="NG20" s="200">
        <f t="shared" si="45"/>
        <v>0</v>
      </c>
      <c r="NH20" s="200">
        <f t="shared" si="45"/>
        <v>0</v>
      </c>
      <c r="NI20" s="200">
        <f t="shared" si="45"/>
        <v>0</v>
      </c>
      <c r="NJ20" s="200">
        <f t="shared" si="45"/>
        <v>0</v>
      </c>
      <c r="NK20" s="200">
        <f t="shared" si="45"/>
        <v>0</v>
      </c>
      <c r="NL20" s="200">
        <f t="shared" si="45"/>
        <v>0</v>
      </c>
      <c r="NM20" s="200">
        <f t="shared" si="45"/>
        <v>0</v>
      </c>
      <c r="NN20" s="200">
        <f t="shared" si="45"/>
        <v>0</v>
      </c>
      <c r="NO20" s="200">
        <f t="shared" si="45"/>
        <v>0</v>
      </c>
      <c r="NP20" s="200">
        <f t="shared" si="45"/>
        <v>0</v>
      </c>
      <c r="NQ20" s="200">
        <f t="shared" si="45"/>
        <v>0</v>
      </c>
      <c r="NR20" s="200">
        <f t="shared" si="45"/>
        <v>0</v>
      </c>
      <c r="NS20" s="200">
        <f t="shared" si="45"/>
        <v>0</v>
      </c>
      <c r="NT20" s="200">
        <f t="shared" si="45"/>
        <v>0</v>
      </c>
      <c r="NU20" s="200">
        <f t="shared" si="45"/>
        <v>0</v>
      </c>
      <c r="NV20" s="200">
        <f t="shared" si="45"/>
        <v>0</v>
      </c>
      <c r="NW20" s="200">
        <f t="shared" si="45"/>
        <v>0</v>
      </c>
      <c r="NX20" s="200">
        <f t="shared" si="45"/>
        <v>0</v>
      </c>
      <c r="NY20" s="200">
        <f t="shared" si="45"/>
        <v>0</v>
      </c>
      <c r="NZ20" s="200">
        <f t="shared" si="45"/>
        <v>0</v>
      </c>
      <c r="OA20" s="200">
        <f t="shared" si="45"/>
        <v>0</v>
      </c>
      <c r="OB20" s="200">
        <f t="shared" si="45"/>
        <v>0</v>
      </c>
      <c r="OC20" s="200">
        <f t="shared" ref="OC20:QN20" si="46">OC10*OC18</f>
        <v>0</v>
      </c>
      <c r="OD20" s="200">
        <f t="shared" si="46"/>
        <v>0</v>
      </c>
      <c r="OE20" s="200">
        <f t="shared" si="46"/>
        <v>0</v>
      </c>
      <c r="OF20" s="200">
        <f t="shared" si="46"/>
        <v>0</v>
      </c>
      <c r="OG20" s="200">
        <f t="shared" si="46"/>
        <v>0</v>
      </c>
      <c r="OH20" s="200">
        <f t="shared" si="46"/>
        <v>0</v>
      </c>
      <c r="OI20" s="200">
        <f t="shared" si="46"/>
        <v>0</v>
      </c>
      <c r="OJ20" s="200">
        <f t="shared" si="46"/>
        <v>0</v>
      </c>
      <c r="OK20" s="200">
        <f t="shared" si="46"/>
        <v>0</v>
      </c>
      <c r="OL20" s="200">
        <f t="shared" si="46"/>
        <v>0</v>
      </c>
      <c r="OM20" s="200">
        <f t="shared" si="46"/>
        <v>0</v>
      </c>
      <c r="ON20" s="200">
        <f t="shared" si="46"/>
        <v>0</v>
      </c>
      <c r="OO20" s="200">
        <f t="shared" si="46"/>
        <v>0</v>
      </c>
      <c r="OP20" s="200">
        <f t="shared" si="46"/>
        <v>0</v>
      </c>
      <c r="OQ20" s="200">
        <f t="shared" si="46"/>
        <v>0</v>
      </c>
      <c r="OR20" s="200">
        <f t="shared" si="46"/>
        <v>0</v>
      </c>
      <c r="OS20" s="200">
        <f t="shared" si="46"/>
        <v>0</v>
      </c>
      <c r="OT20" s="200">
        <f t="shared" si="46"/>
        <v>0</v>
      </c>
      <c r="OU20" s="200">
        <f t="shared" si="46"/>
        <v>0</v>
      </c>
      <c r="OV20" s="200">
        <f t="shared" si="46"/>
        <v>0</v>
      </c>
      <c r="OW20" s="200">
        <f t="shared" si="46"/>
        <v>0</v>
      </c>
      <c r="OX20" s="200">
        <f t="shared" si="46"/>
        <v>0</v>
      </c>
      <c r="OY20" s="200">
        <f t="shared" si="46"/>
        <v>0</v>
      </c>
      <c r="OZ20" s="200">
        <f t="shared" si="46"/>
        <v>0</v>
      </c>
      <c r="PA20" s="200">
        <f t="shared" si="46"/>
        <v>0</v>
      </c>
      <c r="PB20" s="200">
        <f t="shared" si="46"/>
        <v>0</v>
      </c>
      <c r="PC20" s="200">
        <f t="shared" si="46"/>
        <v>0</v>
      </c>
      <c r="PD20" s="200">
        <f t="shared" si="46"/>
        <v>0</v>
      </c>
      <c r="PE20" s="200">
        <f t="shared" si="46"/>
        <v>0</v>
      </c>
      <c r="PF20" s="200">
        <f t="shared" si="46"/>
        <v>0</v>
      </c>
      <c r="PG20" s="200">
        <f t="shared" si="46"/>
        <v>0</v>
      </c>
      <c r="PH20" s="200">
        <f t="shared" si="46"/>
        <v>0</v>
      </c>
      <c r="PI20" s="200">
        <f t="shared" si="46"/>
        <v>0</v>
      </c>
      <c r="PJ20" s="200">
        <f t="shared" si="46"/>
        <v>0</v>
      </c>
      <c r="PK20" s="200">
        <f t="shared" si="46"/>
        <v>0</v>
      </c>
      <c r="PL20" s="200">
        <f t="shared" si="46"/>
        <v>0</v>
      </c>
      <c r="PM20" s="200">
        <f t="shared" si="46"/>
        <v>0</v>
      </c>
      <c r="PN20" s="200">
        <f t="shared" si="46"/>
        <v>0</v>
      </c>
      <c r="PO20" s="200">
        <f t="shared" si="46"/>
        <v>0</v>
      </c>
      <c r="PP20" s="200">
        <f t="shared" si="46"/>
        <v>0</v>
      </c>
      <c r="PQ20" s="200">
        <f t="shared" si="46"/>
        <v>0</v>
      </c>
      <c r="PR20" s="200">
        <f t="shared" si="46"/>
        <v>0</v>
      </c>
      <c r="PS20" s="200">
        <f t="shared" si="46"/>
        <v>0</v>
      </c>
      <c r="PT20" s="200">
        <f t="shared" si="46"/>
        <v>0</v>
      </c>
      <c r="PU20" s="200">
        <f t="shared" si="46"/>
        <v>0</v>
      </c>
      <c r="PV20" s="200">
        <f t="shared" si="46"/>
        <v>0</v>
      </c>
      <c r="PW20" s="200">
        <f t="shared" si="46"/>
        <v>0</v>
      </c>
      <c r="PX20" s="200">
        <f t="shared" si="46"/>
        <v>0</v>
      </c>
      <c r="PY20" s="200">
        <f t="shared" si="46"/>
        <v>0</v>
      </c>
      <c r="PZ20" s="200">
        <f t="shared" si="46"/>
        <v>0</v>
      </c>
      <c r="QA20" s="200">
        <f t="shared" si="46"/>
        <v>0</v>
      </c>
      <c r="QB20" s="200">
        <f t="shared" si="46"/>
        <v>0</v>
      </c>
      <c r="QC20" s="200">
        <f t="shared" si="46"/>
        <v>0</v>
      </c>
      <c r="QD20" s="200">
        <f t="shared" si="46"/>
        <v>0</v>
      </c>
      <c r="QE20" s="200">
        <f t="shared" si="46"/>
        <v>0</v>
      </c>
      <c r="QF20" s="200">
        <f t="shared" si="46"/>
        <v>0</v>
      </c>
      <c r="QG20" s="200">
        <f t="shared" si="46"/>
        <v>0</v>
      </c>
      <c r="QH20" s="200">
        <f t="shared" si="46"/>
        <v>0</v>
      </c>
      <c r="QI20" s="200">
        <f t="shared" si="46"/>
        <v>0</v>
      </c>
      <c r="QJ20" s="200">
        <f t="shared" si="46"/>
        <v>0</v>
      </c>
      <c r="QK20" s="200">
        <f t="shared" si="46"/>
        <v>0</v>
      </c>
      <c r="QL20" s="200">
        <f t="shared" si="46"/>
        <v>0</v>
      </c>
      <c r="QM20" s="200">
        <f t="shared" si="46"/>
        <v>0</v>
      </c>
      <c r="QN20" s="200">
        <f t="shared" si="46"/>
        <v>0</v>
      </c>
      <c r="QO20" s="200">
        <f t="shared" ref="QO20:SM20" si="47">QO10*QO18</f>
        <v>0</v>
      </c>
      <c r="QP20" s="200">
        <f t="shared" si="47"/>
        <v>0</v>
      </c>
      <c r="QQ20" s="200">
        <f t="shared" si="47"/>
        <v>0</v>
      </c>
      <c r="QR20" s="200">
        <f t="shared" si="47"/>
        <v>0</v>
      </c>
      <c r="QS20" s="200">
        <f t="shared" si="47"/>
        <v>0</v>
      </c>
      <c r="QT20" s="200">
        <f t="shared" si="47"/>
        <v>0</v>
      </c>
      <c r="QU20" s="200">
        <f t="shared" si="47"/>
        <v>0</v>
      </c>
      <c r="QV20" s="200">
        <f t="shared" si="47"/>
        <v>0</v>
      </c>
      <c r="QW20" s="200">
        <f t="shared" si="47"/>
        <v>0</v>
      </c>
      <c r="QX20" s="200">
        <f t="shared" si="47"/>
        <v>0</v>
      </c>
      <c r="QY20" s="200">
        <f t="shared" si="47"/>
        <v>0</v>
      </c>
      <c r="QZ20" s="200">
        <f t="shared" si="47"/>
        <v>0</v>
      </c>
      <c r="RA20" s="200">
        <f t="shared" si="47"/>
        <v>0</v>
      </c>
      <c r="RB20" s="200">
        <f t="shared" si="47"/>
        <v>0</v>
      </c>
      <c r="RC20" s="200">
        <f t="shared" si="47"/>
        <v>0</v>
      </c>
      <c r="RD20" s="200">
        <f t="shared" si="47"/>
        <v>0</v>
      </c>
      <c r="RE20" s="200">
        <f t="shared" si="47"/>
        <v>0</v>
      </c>
      <c r="RF20" s="200">
        <f t="shared" si="47"/>
        <v>0</v>
      </c>
      <c r="RG20" s="200">
        <f t="shared" si="47"/>
        <v>0</v>
      </c>
      <c r="RH20" s="200">
        <f t="shared" si="47"/>
        <v>0</v>
      </c>
      <c r="RI20" s="200">
        <f t="shared" si="47"/>
        <v>0</v>
      </c>
      <c r="RJ20" s="200">
        <f t="shared" si="47"/>
        <v>0</v>
      </c>
      <c r="RK20" s="200">
        <f t="shared" si="47"/>
        <v>0</v>
      </c>
      <c r="RL20" s="200">
        <f t="shared" si="47"/>
        <v>0</v>
      </c>
      <c r="RM20" s="200">
        <f t="shared" si="47"/>
        <v>0</v>
      </c>
      <c r="RN20" s="200">
        <f t="shared" si="47"/>
        <v>0</v>
      </c>
      <c r="RO20" s="200">
        <f t="shared" si="47"/>
        <v>0</v>
      </c>
      <c r="RP20" s="200">
        <f t="shared" si="47"/>
        <v>0</v>
      </c>
      <c r="RQ20" s="200">
        <f t="shared" si="47"/>
        <v>0</v>
      </c>
      <c r="RR20" s="200">
        <f t="shared" si="47"/>
        <v>0</v>
      </c>
      <c r="RS20" s="200">
        <f t="shared" si="47"/>
        <v>0</v>
      </c>
      <c r="RT20" s="200">
        <f t="shared" si="47"/>
        <v>0</v>
      </c>
      <c r="RU20" s="200">
        <f t="shared" si="47"/>
        <v>0</v>
      </c>
      <c r="RV20" s="200">
        <f t="shared" si="47"/>
        <v>0</v>
      </c>
      <c r="RW20" s="200">
        <f t="shared" si="47"/>
        <v>0</v>
      </c>
      <c r="RX20" s="200">
        <f t="shared" si="47"/>
        <v>0</v>
      </c>
      <c r="RY20" s="200">
        <f t="shared" si="47"/>
        <v>0</v>
      </c>
      <c r="RZ20" s="200">
        <f t="shared" si="47"/>
        <v>0</v>
      </c>
      <c r="SA20" s="200">
        <f t="shared" si="47"/>
        <v>0</v>
      </c>
      <c r="SB20" s="200">
        <f t="shared" si="47"/>
        <v>0</v>
      </c>
      <c r="SC20" s="200">
        <f t="shared" si="47"/>
        <v>0</v>
      </c>
      <c r="SD20" s="200">
        <f t="shared" si="47"/>
        <v>0</v>
      </c>
      <c r="SE20" s="200">
        <f t="shared" si="47"/>
        <v>0</v>
      </c>
      <c r="SF20" s="200">
        <f t="shared" si="47"/>
        <v>0</v>
      </c>
      <c r="SG20" s="200">
        <f t="shared" si="47"/>
        <v>0</v>
      </c>
      <c r="SH20" s="200">
        <f t="shared" si="47"/>
        <v>0</v>
      </c>
      <c r="SI20" s="200">
        <f t="shared" si="47"/>
        <v>0</v>
      </c>
      <c r="SJ20" s="200">
        <f t="shared" si="47"/>
        <v>0</v>
      </c>
      <c r="SK20" s="200">
        <f t="shared" si="47"/>
        <v>0</v>
      </c>
      <c r="SL20" s="200">
        <f t="shared" si="47"/>
        <v>0</v>
      </c>
      <c r="SM20" s="200">
        <f t="shared" si="47"/>
        <v>0</v>
      </c>
    </row>
    <row r="22" spans="2:507" x14ac:dyDescent="0.25">
      <c r="B22" s="993" t="s">
        <v>1106</v>
      </c>
      <c r="C22" s="994"/>
      <c r="D22" s="994"/>
      <c r="E22" s="994"/>
      <c r="F22" s="1002"/>
      <c r="G22" s="170"/>
      <c r="H22" s="170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170"/>
      <c r="BL22" s="170"/>
      <c r="BM22" s="170"/>
      <c r="BN22" s="170"/>
      <c r="BO22" s="170"/>
      <c r="BP22" s="170"/>
      <c r="BQ22" s="170"/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0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  <c r="EE22" s="170"/>
      <c r="EF22" s="170"/>
      <c r="EG22" s="170"/>
      <c r="EH22" s="170"/>
      <c r="EI22" s="170"/>
      <c r="EJ22" s="170"/>
      <c r="EK22" s="170"/>
      <c r="EL22" s="170"/>
      <c r="EM22" s="170"/>
      <c r="EN22" s="170"/>
      <c r="EO22" s="170"/>
      <c r="EP22" s="170"/>
      <c r="EQ22" s="170"/>
      <c r="ER22" s="170"/>
      <c r="ES22" s="170"/>
      <c r="ET22" s="170"/>
      <c r="EU22" s="170"/>
      <c r="EV22" s="170"/>
      <c r="EW22" s="170"/>
      <c r="EX22" s="170"/>
      <c r="EY22" s="170"/>
      <c r="EZ22" s="170"/>
      <c r="FA22" s="170"/>
      <c r="FB22" s="170"/>
      <c r="FC22" s="170"/>
      <c r="FD22" s="170"/>
      <c r="FE22" s="170"/>
      <c r="FF22" s="170"/>
      <c r="FG22" s="170"/>
      <c r="FH22" s="170"/>
      <c r="FI22" s="170"/>
      <c r="FJ22" s="170"/>
      <c r="FK22" s="170"/>
      <c r="FL22" s="170"/>
      <c r="FM22" s="170"/>
      <c r="FN22" s="170"/>
      <c r="FO22" s="170"/>
      <c r="FP22" s="170"/>
      <c r="FQ22" s="170"/>
      <c r="FR22" s="170"/>
      <c r="FS22" s="170"/>
      <c r="FT22" s="170"/>
      <c r="FU22" s="170"/>
      <c r="FV22" s="170"/>
      <c r="FW22" s="170"/>
      <c r="FX22" s="170"/>
      <c r="FY22" s="170"/>
      <c r="FZ22" s="170"/>
      <c r="GA22" s="170"/>
      <c r="GB22" s="170"/>
      <c r="GC22" s="170"/>
      <c r="GD22" s="170"/>
      <c r="GE22" s="170"/>
      <c r="GF22" s="170"/>
      <c r="GG22" s="170"/>
      <c r="GH22" s="170"/>
      <c r="GI22" s="170"/>
      <c r="GJ22" s="170"/>
      <c r="GK22" s="170"/>
      <c r="GL22" s="170"/>
      <c r="GM22" s="170"/>
      <c r="GN22" s="170"/>
      <c r="GO22" s="170"/>
      <c r="GP22" s="170"/>
      <c r="GQ22" s="170"/>
      <c r="GR22" s="170"/>
      <c r="GS22" s="170"/>
      <c r="GT22" s="170"/>
      <c r="GU22" s="170"/>
      <c r="GV22" s="170"/>
      <c r="GW22" s="170"/>
      <c r="GX22" s="170"/>
      <c r="GY22" s="170"/>
      <c r="GZ22" s="170"/>
      <c r="HA22" s="170"/>
      <c r="HB22" s="170"/>
      <c r="HC22" s="170"/>
      <c r="HD22" s="170"/>
      <c r="HE22" s="170"/>
      <c r="HF22" s="170"/>
      <c r="HG22" s="170"/>
      <c r="HH22" s="170"/>
      <c r="HI22" s="170"/>
      <c r="HJ22" s="170"/>
      <c r="HK22" s="170"/>
      <c r="HL22" s="170"/>
      <c r="HM22" s="170"/>
      <c r="HN22" s="170"/>
      <c r="HO22" s="170"/>
      <c r="HP22" s="170"/>
      <c r="HQ22" s="170"/>
      <c r="HR22" s="170"/>
      <c r="HS22" s="170"/>
      <c r="HT22" s="170"/>
      <c r="HU22" s="170"/>
      <c r="HV22" s="170"/>
      <c r="HW22" s="170"/>
      <c r="HX22" s="170"/>
      <c r="HY22" s="170"/>
      <c r="HZ22" s="170"/>
      <c r="IA22" s="170"/>
      <c r="IB22" s="170"/>
      <c r="IC22" s="170"/>
      <c r="ID22" s="170"/>
      <c r="IE22" s="170"/>
      <c r="IF22" s="170"/>
      <c r="IG22" s="170"/>
      <c r="IH22" s="170"/>
      <c r="II22" s="170"/>
      <c r="IJ22" s="170"/>
      <c r="IK22" s="170"/>
      <c r="IL22" s="170"/>
      <c r="IM22" s="170"/>
      <c r="IN22" s="170"/>
      <c r="IO22" s="170"/>
      <c r="IP22" s="170"/>
      <c r="IQ22" s="170"/>
      <c r="IR22" s="170"/>
      <c r="IS22" s="170"/>
      <c r="IT22" s="170"/>
      <c r="IU22" s="170"/>
      <c r="IV22" s="170"/>
      <c r="IW22" s="170"/>
      <c r="IX22" s="170"/>
      <c r="IY22" s="170"/>
      <c r="IZ22" s="170"/>
      <c r="JA22" s="170"/>
      <c r="JB22" s="170"/>
      <c r="JC22" s="170"/>
      <c r="JD22" s="170"/>
      <c r="JE22" s="170"/>
      <c r="JF22" s="170"/>
      <c r="JG22" s="170"/>
      <c r="JH22" s="170"/>
      <c r="JI22" s="170"/>
      <c r="JJ22" s="170"/>
      <c r="JK22" s="170"/>
      <c r="JL22" s="170"/>
      <c r="JM22" s="170"/>
      <c r="JN22" s="170"/>
      <c r="JO22" s="170"/>
      <c r="JP22" s="170"/>
      <c r="JQ22" s="170"/>
      <c r="JR22" s="170"/>
      <c r="JS22" s="170"/>
      <c r="JT22" s="170"/>
      <c r="JU22" s="170"/>
      <c r="JV22" s="170"/>
      <c r="JW22" s="170"/>
      <c r="JX22" s="170"/>
      <c r="JY22" s="170"/>
      <c r="JZ22" s="170"/>
      <c r="KA22" s="170"/>
      <c r="KB22" s="170"/>
      <c r="KC22" s="170"/>
      <c r="KD22" s="170"/>
      <c r="KE22" s="170"/>
      <c r="KF22" s="170"/>
      <c r="KG22" s="170"/>
      <c r="KH22" s="170"/>
      <c r="KI22" s="170"/>
      <c r="KJ22" s="170"/>
      <c r="KK22" s="170"/>
      <c r="KL22" s="170"/>
      <c r="KM22" s="170"/>
      <c r="KN22" s="170"/>
      <c r="KO22" s="170"/>
      <c r="KP22" s="170"/>
      <c r="KQ22" s="170"/>
      <c r="KR22" s="170"/>
      <c r="KS22" s="170"/>
      <c r="KT22" s="170"/>
      <c r="KU22" s="170"/>
      <c r="KV22" s="170"/>
      <c r="KW22" s="170"/>
      <c r="KX22" s="170"/>
      <c r="KY22" s="170"/>
      <c r="KZ22" s="170"/>
      <c r="LA22" s="170"/>
      <c r="LB22" s="170"/>
      <c r="LC22" s="170"/>
      <c r="LD22" s="170"/>
      <c r="LE22" s="170"/>
      <c r="LF22" s="170"/>
      <c r="LG22" s="170"/>
      <c r="LH22" s="170"/>
      <c r="LI22" s="170"/>
      <c r="LJ22" s="170"/>
      <c r="LK22" s="170"/>
      <c r="LL22" s="170"/>
      <c r="LM22" s="170"/>
      <c r="LN22" s="170"/>
      <c r="LO22" s="170"/>
      <c r="LP22" s="170"/>
      <c r="LQ22" s="170"/>
      <c r="LR22" s="170"/>
      <c r="LS22" s="170"/>
      <c r="LT22" s="170"/>
      <c r="LU22" s="170"/>
      <c r="LV22" s="170"/>
      <c r="LW22" s="170"/>
      <c r="LX22" s="170"/>
      <c r="LY22" s="170"/>
      <c r="LZ22" s="170"/>
      <c r="MA22" s="170"/>
      <c r="MB22" s="170"/>
      <c r="MC22" s="170"/>
      <c r="MD22" s="170"/>
      <c r="ME22" s="170"/>
      <c r="MF22" s="170"/>
      <c r="MG22" s="170"/>
      <c r="MH22" s="170"/>
      <c r="MI22" s="170"/>
      <c r="MJ22" s="170"/>
      <c r="MK22" s="170"/>
      <c r="ML22" s="170"/>
      <c r="MM22" s="170"/>
      <c r="MN22" s="170"/>
      <c r="MO22" s="170"/>
      <c r="MP22" s="170"/>
      <c r="MQ22" s="170"/>
      <c r="MR22" s="170"/>
      <c r="MS22" s="170"/>
      <c r="MT22" s="170"/>
      <c r="MU22" s="170"/>
      <c r="MV22" s="170"/>
      <c r="MW22" s="170"/>
      <c r="MX22" s="170"/>
      <c r="MY22" s="170"/>
      <c r="MZ22" s="170"/>
      <c r="NA22" s="170"/>
      <c r="NB22" s="170"/>
      <c r="NC22" s="170"/>
      <c r="ND22" s="170"/>
      <c r="NE22" s="170"/>
      <c r="NF22" s="170"/>
      <c r="NG22" s="170"/>
      <c r="NH22" s="170"/>
      <c r="NI22" s="170"/>
      <c r="NJ22" s="170"/>
      <c r="NK22" s="170"/>
      <c r="NL22" s="170"/>
      <c r="NM22" s="170"/>
      <c r="NN22" s="170"/>
      <c r="NO22" s="170"/>
      <c r="NP22" s="170"/>
      <c r="NQ22" s="170"/>
      <c r="NR22" s="170"/>
      <c r="NS22" s="170"/>
      <c r="NT22" s="170"/>
      <c r="NU22" s="170"/>
      <c r="NV22" s="170"/>
      <c r="NW22" s="170"/>
      <c r="NX22" s="170"/>
      <c r="NY22" s="170"/>
      <c r="NZ22" s="170"/>
      <c r="OA22" s="170"/>
      <c r="OB22" s="170"/>
      <c r="OC22" s="170"/>
      <c r="OD22" s="170"/>
      <c r="OE22" s="170"/>
      <c r="OF22" s="170"/>
      <c r="OG22" s="170"/>
      <c r="OH22" s="170"/>
      <c r="OI22" s="170"/>
      <c r="OJ22" s="170"/>
      <c r="OK22" s="170"/>
      <c r="OL22" s="170"/>
      <c r="OM22" s="170"/>
      <c r="ON22" s="170"/>
      <c r="OO22" s="170"/>
      <c r="OP22" s="170"/>
      <c r="OQ22" s="170"/>
      <c r="OR22" s="170"/>
      <c r="OS22" s="170"/>
      <c r="OT22" s="170"/>
      <c r="OU22" s="170"/>
      <c r="OV22" s="170"/>
      <c r="OW22" s="170"/>
      <c r="OX22" s="170"/>
      <c r="OY22" s="170"/>
      <c r="OZ22" s="170"/>
      <c r="PA22" s="170"/>
      <c r="PB22" s="170"/>
      <c r="PC22" s="170"/>
      <c r="PD22" s="170"/>
      <c r="PE22" s="170"/>
      <c r="PF22" s="170"/>
      <c r="PG22" s="170"/>
      <c r="PH22" s="170"/>
      <c r="PI22" s="170"/>
      <c r="PJ22" s="170"/>
      <c r="PK22" s="170"/>
      <c r="PL22" s="170"/>
      <c r="PM22" s="170"/>
      <c r="PN22" s="170"/>
      <c r="PO22" s="170"/>
      <c r="PP22" s="170"/>
      <c r="PQ22" s="170"/>
      <c r="PR22" s="170"/>
      <c r="PS22" s="170"/>
      <c r="PT22" s="170"/>
      <c r="PU22" s="170"/>
      <c r="PV22" s="170"/>
      <c r="PW22" s="170"/>
      <c r="PX22" s="170"/>
      <c r="PY22" s="170"/>
      <c r="PZ22" s="170"/>
      <c r="QA22" s="170"/>
      <c r="QB22" s="170"/>
      <c r="QC22" s="170"/>
      <c r="QD22" s="170"/>
      <c r="QE22" s="170"/>
      <c r="QF22" s="170"/>
      <c r="QG22" s="170"/>
      <c r="QH22" s="170"/>
      <c r="QI22" s="170"/>
      <c r="QJ22" s="170"/>
      <c r="QK22" s="170"/>
      <c r="QL22" s="170"/>
      <c r="QM22" s="170"/>
      <c r="QN22" s="170"/>
      <c r="QO22" s="170"/>
      <c r="QP22" s="170"/>
      <c r="QQ22" s="170"/>
      <c r="QR22" s="170"/>
      <c r="QS22" s="170"/>
      <c r="QT22" s="170"/>
      <c r="QU22" s="170"/>
      <c r="QV22" s="170"/>
      <c r="QW22" s="170"/>
      <c r="QX22" s="170"/>
      <c r="QY22" s="170"/>
      <c r="QZ22" s="170"/>
      <c r="RA22" s="170"/>
      <c r="RB22" s="170"/>
      <c r="RC22" s="170"/>
      <c r="RD22" s="170"/>
      <c r="RE22" s="170"/>
      <c r="RF22" s="170"/>
      <c r="RG22" s="170"/>
      <c r="RH22" s="170"/>
      <c r="RI22" s="170"/>
      <c r="RJ22" s="170"/>
      <c r="RK22" s="170"/>
      <c r="RL22" s="170"/>
      <c r="RM22" s="170"/>
      <c r="RN22" s="170"/>
      <c r="RO22" s="170"/>
      <c r="RP22" s="170"/>
      <c r="RQ22" s="170"/>
      <c r="RR22" s="170"/>
      <c r="RS22" s="170"/>
      <c r="RT22" s="170"/>
      <c r="RU22" s="170"/>
      <c r="RV22" s="170"/>
      <c r="RW22" s="170"/>
      <c r="RX22" s="170"/>
      <c r="RY22" s="170"/>
      <c r="RZ22" s="170"/>
      <c r="SA22" s="170"/>
      <c r="SB22" s="170"/>
      <c r="SC22" s="170"/>
      <c r="SD22" s="170"/>
      <c r="SE22" s="170"/>
      <c r="SF22" s="170"/>
      <c r="SG22" s="170"/>
      <c r="SH22" s="170"/>
      <c r="SI22" s="170"/>
      <c r="SJ22" s="170"/>
      <c r="SK22" s="170"/>
      <c r="SL22" s="170"/>
      <c r="SM22" s="170"/>
    </row>
    <row r="23" spans="2:507" s="410" customFormat="1" x14ac:dyDescent="0.25">
      <c r="B23" s="171"/>
      <c r="C23" s="172"/>
      <c r="D23" s="172"/>
      <c r="E23" s="172"/>
      <c r="F23" s="201"/>
      <c r="G23" s="174" t="s">
        <v>536</v>
      </c>
      <c r="H23" s="175" t="s">
        <v>576</v>
      </c>
      <c r="I23" s="175" t="s">
        <v>577</v>
      </c>
      <c r="J23" s="175" t="s">
        <v>578</v>
      </c>
      <c r="K23" s="175" t="s">
        <v>579</v>
      </c>
      <c r="L23" s="175" t="s">
        <v>580</v>
      </c>
      <c r="M23" s="175" t="s">
        <v>581</v>
      </c>
      <c r="N23" s="175" t="s">
        <v>582</v>
      </c>
      <c r="O23" s="175" t="s">
        <v>583</v>
      </c>
      <c r="P23" s="175" t="s">
        <v>584</v>
      </c>
      <c r="Q23" s="175" t="s">
        <v>585</v>
      </c>
      <c r="R23" s="175" t="s">
        <v>586</v>
      </c>
      <c r="S23" s="175" t="s">
        <v>587</v>
      </c>
      <c r="T23" s="175" t="s">
        <v>588</v>
      </c>
      <c r="U23" s="175" t="s">
        <v>589</v>
      </c>
      <c r="V23" s="175" t="s">
        <v>590</v>
      </c>
      <c r="W23" s="175" t="s">
        <v>591</v>
      </c>
      <c r="X23" s="175" t="s">
        <v>592</v>
      </c>
      <c r="Y23" s="175" t="s">
        <v>593</v>
      </c>
      <c r="Z23" s="175" t="s">
        <v>594</v>
      </c>
      <c r="AA23" s="175" t="s">
        <v>595</v>
      </c>
      <c r="AB23" s="175" t="s">
        <v>596</v>
      </c>
      <c r="AC23" s="175" t="s">
        <v>597</v>
      </c>
      <c r="AD23" s="175" t="s">
        <v>598</v>
      </c>
      <c r="AE23" s="175" t="s">
        <v>599</v>
      </c>
      <c r="AF23" s="175" t="s">
        <v>600</v>
      </c>
      <c r="AG23" s="175" t="s">
        <v>601</v>
      </c>
      <c r="AH23" s="175" t="s">
        <v>602</v>
      </c>
      <c r="AI23" s="175" t="s">
        <v>603</v>
      </c>
      <c r="AJ23" s="175" t="s">
        <v>604</v>
      </c>
      <c r="AK23" s="175" t="s">
        <v>605</v>
      </c>
      <c r="AL23" s="175" t="s">
        <v>606</v>
      </c>
      <c r="AM23" s="175" t="s">
        <v>607</v>
      </c>
      <c r="AN23" s="175" t="s">
        <v>608</v>
      </c>
      <c r="AO23" s="175" t="s">
        <v>609</v>
      </c>
      <c r="AP23" s="175" t="s">
        <v>610</v>
      </c>
      <c r="AQ23" s="175" t="s">
        <v>611</v>
      </c>
      <c r="AR23" s="175" t="s">
        <v>612</v>
      </c>
      <c r="AS23" s="175" t="s">
        <v>613</v>
      </c>
      <c r="AT23" s="175" t="s">
        <v>614</v>
      </c>
      <c r="AU23" s="175" t="s">
        <v>615</v>
      </c>
      <c r="AV23" s="175" t="s">
        <v>616</v>
      </c>
      <c r="AW23" s="175" t="s">
        <v>617</v>
      </c>
      <c r="AX23" s="175" t="s">
        <v>618</v>
      </c>
      <c r="AY23" s="175" t="s">
        <v>619</v>
      </c>
      <c r="AZ23" s="175" t="s">
        <v>620</v>
      </c>
      <c r="BA23" s="175" t="s">
        <v>621</v>
      </c>
      <c r="BB23" s="175" t="s">
        <v>622</v>
      </c>
      <c r="BC23" s="175" t="s">
        <v>623</v>
      </c>
      <c r="BD23" s="175" t="s">
        <v>624</v>
      </c>
      <c r="BE23" s="175" t="s">
        <v>625</v>
      </c>
      <c r="BF23" s="175" t="s">
        <v>1333</v>
      </c>
      <c r="BG23" s="175" t="s">
        <v>1334</v>
      </c>
      <c r="BH23" s="175" t="s">
        <v>1335</v>
      </c>
      <c r="BI23" s="175" t="s">
        <v>1336</v>
      </c>
      <c r="BJ23" s="175" t="s">
        <v>1337</v>
      </c>
      <c r="BK23" s="175" t="s">
        <v>1338</v>
      </c>
      <c r="BL23" s="175" t="s">
        <v>1339</v>
      </c>
      <c r="BM23" s="175" t="s">
        <v>1340</v>
      </c>
      <c r="BN23" s="175" t="s">
        <v>1341</v>
      </c>
      <c r="BO23" s="175" t="s">
        <v>1342</v>
      </c>
      <c r="BP23" s="175" t="s">
        <v>1343</v>
      </c>
      <c r="BQ23" s="175" t="s">
        <v>1344</v>
      </c>
      <c r="BR23" s="175" t="s">
        <v>1345</v>
      </c>
      <c r="BS23" s="175" t="s">
        <v>1346</v>
      </c>
      <c r="BT23" s="175" t="s">
        <v>1347</v>
      </c>
      <c r="BU23" s="175" t="s">
        <v>1348</v>
      </c>
      <c r="BV23" s="175" t="s">
        <v>1349</v>
      </c>
      <c r="BW23" s="175" t="s">
        <v>1350</v>
      </c>
      <c r="BX23" s="175" t="s">
        <v>1351</v>
      </c>
      <c r="BY23" s="175" t="s">
        <v>1352</v>
      </c>
      <c r="BZ23" s="175" t="s">
        <v>1353</v>
      </c>
      <c r="CA23" s="175" t="s">
        <v>1354</v>
      </c>
      <c r="CB23" s="175" t="s">
        <v>1355</v>
      </c>
      <c r="CC23" s="175" t="s">
        <v>1356</v>
      </c>
      <c r="CD23" s="175" t="s">
        <v>1357</v>
      </c>
      <c r="CE23" s="175" t="s">
        <v>1358</v>
      </c>
      <c r="CF23" s="175" t="s">
        <v>1359</v>
      </c>
      <c r="CG23" s="175" t="s">
        <v>1360</v>
      </c>
      <c r="CH23" s="175" t="s">
        <v>1361</v>
      </c>
      <c r="CI23" s="175" t="s">
        <v>1362</v>
      </c>
      <c r="CJ23" s="175" t="s">
        <v>1363</v>
      </c>
      <c r="CK23" s="175" t="s">
        <v>1364</v>
      </c>
      <c r="CL23" s="175" t="s">
        <v>1365</v>
      </c>
      <c r="CM23" s="175" t="s">
        <v>1366</v>
      </c>
      <c r="CN23" s="175" t="s">
        <v>1367</v>
      </c>
      <c r="CO23" s="175" t="s">
        <v>1368</v>
      </c>
      <c r="CP23" s="175" t="s">
        <v>1369</v>
      </c>
      <c r="CQ23" s="175" t="s">
        <v>1370</v>
      </c>
      <c r="CR23" s="175" t="s">
        <v>1371</v>
      </c>
      <c r="CS23" s="175" t="s">
        <v>1372</v>
      </c>
      <c r="CT23" s="175" t="s">
        <v>1373</v>
      </c>
      <c r="CU23" s="175" t="s">
        <v>1374</v>
      </c>
      <c r="CV23" s="175" t="s">
        <v>1375</v>
      </c>
      <c r="CW23" s="175" t="s">
        <v>1376</v>
      </c>
      <c r="CX23" s="175" t="s">
        <v>1377</v>
      </c>
      <c r="CY23" s="175" t="s">
        <v>1378</v>
      </c>
      <c r="CZ23" s="175" t="s">
        <v>1379</v>
      </c>
      <c r="DA23" s="175" t="s">
        <v>1380</v>
      </c>
      <c r="DB23" s="175" t="s">
        <v>1381</v>
      </c>
      <c r="DC23" s="175" t="s">
        <v>1382</v>
      </c>
      <c r="DD23" s="175" t="s">
        <v>1383</v>
      </c>
      <c r="DE23" s="175" t="s">
        <v>1384</v>
      </c>
      <c r="DF23" s="175" t="s">
        <v>1385</v>
      </c>
      <c r="DG23" s="175" t="s">
        <v>1386</v>
      </c>
      <c r="DH23" s="175" t="s">
        <v>1387</v>
      </c>
      <c r="DI23" s="175" t="s">
        <v>1388</v>
      </c>
      <c r="DJ23" s="175" t="s">
        <v>1389</v>
      </c>
      <c r="DK23" s="175" t="s">
        <v>1390</v>
      </c>
      <c r="DL23" s="175" t="s">
        <v>1391</v>
      </c>
      <c r="DM23" s="175" t="s">
        <v>1392</v>
      </c>
      <c r="DN23" s="175" t="s">
        <v>1393</v>
      </c>
      <c r="DO23" s="175" t="s">
        <v>1394</v>
      </c>
      <c r="DP23" s="175" t="s">
        <v>1395</v>
      </c>
      <c r="DQ23" s="175" t="s">
        <v>1396</v>
      </c>
      <c r="DR23" s="175" t="s">
        <v>1397</v>
      </c>
      <c r="DS23" s="175" t="s">
        <v>1398</v>
      </c>
      <c r="DT23" s="175" t="s">
        <v>1399</v>
      </c>
      <c r="DU23" s="175" t="s">
        <v>1400</v>
      </c>
      <c r="DV23" s="175" t="s">
        <v>1401</v>
      </c>
      <c r="DW23" s="175" t="s">
        <v>1402</v>
      </c>
      <c r="DX23" s="175" t="s">
        <v>1403</v>
      </c>
      <c r="DY23" s="175" t="s">
        <v>1404</v>
      </c>
      <c r="DZ23" s="175" t="s">
        <v>1405</v>
      </c>
      <c r="EA23" s="175" t="s">
        <v>1406</v>
      </c>
      <c r="EB23" s="175" t="s">
        <v>1407</v>
      </c>
      <c r="EC23" s="175" t="s">
        <v>1408</v>
      </c>
      <c r="ED23" s="175" t="s">
        <v>1409</v>
      </c>
      <c r="EE23" s="175" t="s">
        <v>1410</v>
      </c>
      <c r="EF23" s="175" t="s">
        <v>1411</v>
      </c>
      <c r="EG23" s="175" t="s">
        <v>1412</v>
      </c>
      <c r="EH23" s="175" t="s">
        <v>1413</v>
      </c>
      <c r="EI23" s="175" t="s">
        <v>1414</v>
      </c>
      <c r="EJ23" s="175" t="s">
        <v>1415</v>
      </c>
      <c r="EK23" s="175" t="s">
        <v>1416</v>
      </c>
      <c r="EL23" s="175" t="s">
        <v>1417</v>
      </c>
      <c r="EM23" s="175" t="s">
        <v>1418</v>
      </c>
      <c r="EN23" s="175" t="s">
        <v>1419</v>
      </c>
      <c r="EO23" s="175" t="s">
        <v>1420</v>
      </c>
      <c r="EP23" s="175" t="s">
        <v>1421</v>
      </c>
      <c r="EQ23" s="175" t="s">
        <v>1422</v>
      </c>
      <c r="ER23" s="175" t="s">
        <v>1423</v>
      </c>
      <c r="ES23" s="175" t="s">
        <v>1424</v>
      </c>
      <c r="ET23" s="175" t="s">
        <v>1425</v>
      </c>
      <c r="EU23" s="175" t="s">
        <v>1426</v>
      </c>
      <c r="EV23" s="175" t="s">
        <v>1427</v>
      </c>
      <c r="EW23" s="175" t="s">
        <v>1428</v>
      </c>
      <c r="EX23" s="175" t="s">
        <v>1429</v>
      </c>
      <c r="EY23" s="175" t="s">
        <v>1430</v>
      </c>
      <c r="EZ23" s="175" t="s">
        <v>1431</v>
      </c>
      <c r="FA23" s="175" t="s">
        <v>1432</v>
      </c>
      <c r="FB23" s="175" t="s">
        <v>1433</v>
      </c>
      <c r="FC23" s="175" t="s">
        <v>1434</v>
      </c>
      <c r="FD23" s="175" t="s">
        <v>1435</v>
      </c>
      <c r="FE23" s="175" t="s">
        <v>1436</v>
      </c>
      <c r="FF23" s="175" t="s">
        <v>1437</v>
      </c>
      <c r="FG23" s="175" t="s">
        <v>1438</v>
      </c>
      <c r="FH23" s="175" t="s">
        <v>1439</v>
      </c>
      <c r="FI23" s="175" t="s">
        <v>1440</v>
      </c>
      <c r="FJ23" s="175" t="s">
        <v>1441</v>
      </c>
      <c r="FK23" s="175" t="s">
        <v>1442</v>
      </c>
      <c r="FL23" s="175" t="s">
        <v>1443</v>
      </c>
      <c r="FM23" s="175" t="s">
        <v>1444</v>
      </c>
      <c r="FN23" s="175" t="s">
        <v>1445</v>
      </c>
      <c r="FO23" s="175" t="s">
        <v>1446</v>
      </c>
      <c r="FP23" s="175" t="s">
        <v>1447</v>
      </c>
      <c r="FQ23" s="175" t="s">
        <v>1448</v>
      </c>
      <c r="FR23" s="175" t="s">
        <v>1449</v>
      </c>
      <c r="FS23" s="175" t="s">
        <v>1450</v>
      </c>
      <c r="FT23" s="175" t="s">
        <v>1451</v>
      </c>
      <c r="FU23" s="175" t="s">
        <v>1452</v>
      </c>
      <c r="FV23" s="175" t="s">
        <v>1453</v>
      </c>
      <c r="FW23" s="175" t="s">
        <v>1454</v>
      </c>
      <c r="FX23" s="175" t="s">
        <v>1455</v>
      </c>
      <c r="FY23" s="175" t="s">
        <v>1456</v>
      </c>
      <c r="FZ23" s="175" t="s">
        <v>1457</v>
      </c>
      <c r="GA23" s="175" t="s">
        <v>1458</v>
      </c>
      <c r="GB23" s="175" t="s">
        <v>1459</v>
      </c>
      <c r="GC23" s="175" t="s">
        <v>1460</v>
      </c>
      <c r="GD23" s="175" t="s">
        <v>1461</v>
      </c>
      <c r="GE23" s="175" t="s">
        <v>1462</v>
      </c>
      <c r="GF23" s="175" t="s">
        <v>1463</v>
      </c>
      <c r="GG23" s="175" t="s">
        <v>1464</v>
      </c>
      <c r="GH23" s="175" t="s">
        <v>1465</v>
      </c>
      <c r="GI23" s="175" t="s">
        <v>1466</v>
      </c>
      <c r="GJ23" s="175" t="s">
        <v>1467</v>
      </c>
      <c r="GK23" s="175" t="s">
        <v>1468</v>
      </c>
      <c r="GL23" s="175" t="s">
        <v>1469</v>
      </c>
      <c r="GM23" s="175" t="s">
        <v>1470</v>
      </c>
      <c r="GN23" s="175" t="s">
        <v>1471</v>
      </c>
      <c r="GO23" s="175" t="s">
        <v>1472</v>
      </c>
      <c r="GP23" s="175" t="s">
        <v>1473</v>
      </c>
      <c r="GQ23" s="175" t="s">
        <v>1474</v>
      </c>
      <c r="GR23" s="175" t="s">
        <v>1475</v>
      </c>
      <c r="GS23" s="175" t="s">
        <v>1476</v>
      </c>
      <c r="GT23" s="175" t="s">
        <v>1477</v>
      </c>
      <c r="GU23" s="175" t="s">
        <v>1478</v>
      </c>
      <c r="GV23" s="175" t="s">
        <v>1479</v>
      </c>
      <c r="GW23" s="175" t="s">
        <v>1480</v>
      </c>
      <c r="GX23" s="175" t="s">
        <v>1481</v>
      </c>
      <c r="GY23" s="175" t="s">
        <v>1482</v>
      </c>
      <c r="GZ23" s="175" t="s">
        <v>1483</v>
      </c>
      <c r="HA23" s="175" t="s">
        <v>1484</v>
      </c>
      <c r="HB23" s="175" t="s">
        <v>1485</v>
      </c>
      <c r="HC23" s="175" t="s">
        <v>1486</v>
      </c>
      <c r="HD23" s="175" t="s">
        <v>1487</v>
      </c>
      <c r="HE23" s="175" t="s">
        <v>1488</v>
      </c>
      <c r="HF23" s="175" t="s">
        <v>1489</v>
      </c>
      <c r="HG23" s="175" t="s">
        <v>1490</v>
      </c>
      <c r="HH23" s="175" t="s">
        <v>1491</v>
      </c>
      <c r="HI23" s="175" t="s">
        <v>1492</v>
      </c>
      <c r="HJ23" s="175" t="s">
        <v>1493</v>
      </c>
      <c r="HK23" s="175" t="s">
        <v>1494</v>
      </c>
      <c r="HL23" s="175" t="s">
        <v>1495</v>
      </c>
      <c r="HM23" s="175" t="s">
        <v>1496</v>
      </c>
      <c r="HN23" s="175" t="s">
        <v>1497</v>
      </c>
      <c r="HO23" s="175" t="s">
        <v>1498</v>
      </c>
      <c r="HP23" s="175" t="s">
        <v>1499</v>
      </c>
      <c r="HQ23" s="175" t="s">
        <v>1500</v>
      </c>
      <c r="HR23" s="175" t="s">
        <v>1501</v>
      </c>
      <c r="HS23" s="175" t="s">
        <v>1502</v>
      </c>
      <c r="HT23" s="175" t="s">
        <v>1503</v>
      </c>
      <c r="HU23" s="175" t="s">
        <v>1504</v>
      </c>
      <c r="HV23" s="175" t="s">
        <v>1505</v>
      </c>
      <c r="HW23" s="175" t="s">
        <v>1506</v>
      </c>
      <c r="HX23" s="175" t="s">
        <v>1507</v>
      </c>
      <c r="HY23" s="175" t="s">
        <v>1508</v>
      </c>
      <c r="HZ23" s="175" t="s">
        <v>1509</v>
      </c>
      <c r="IA23" s="175" t="s">
        <v>1510</v>
      </c>
      <c r="IB23" s="175" t="s">
        <v>1511</v>
      </c>
      <c r="IC23" s="175" t="s">
        <v>1512</v>
      </c>
      <c r="ID23" s="175" t="s">
        <v>1513</v>
      </c>
      <c r="IE23" s="175" t="s">
        <v>1514</v>
      </c>
      <c r="IF23" s="175" t="s">
        <v>1515</v>
      </c>
      <c r="IG23" s="175" t="s">
        <v>1516</v>
      </c>
      <c r="IH23" s="175" t="s">
        <v>1517</v>
      </c>
      <c r="II23" s="175" t="s">
        <v>1518</v>
      </c>
      <c r="IJ23" s="175" t="s">
        <v>1519</v>
      </c>
      <c r="IK23" s="175" t="s">
        <v>1520</v>
      </c>
      <c r="IL23" s="175" t="s">
        <v>1521</v>
      </c>
      <c r="IM23" s="175" t="s">
        <v>1522</v>
      </c>
      <c r="IN23" s="175" t="s">
        <v>1523</v>
      </c>
      <c r="IO23" s="175" t="s">
        <v>1524</v>
      </c>
      <c r="IP23" s="175" t="s">
        <v>1525</v>
      </c>
      <c r="IQ23" s="175" t="s">
        <v>1526</v>
      </c>
      <c r="IR23" s="175" t="s">
        <v>1527</v>
      </c>
      <c r="IS23" s="175" t="s">
        <v>1528</v>
      </c>
      <c r="IT23" s="175" t="s">
        <v>1529</v>
      </c>
      <c r="IU23" s="175" t="s">
        <v>1530</v>
      </c>
      <c r="IV23" s="175" t="s">
        <v>1531</v>
      </c>
      <c r="IW23" s="175" t="s">
        <v>1532</v>
      </c>
      <c r="IX23" s="175" t="s">
        <v>1533</v>
      </c>
      <c r="IY23" s="175" t="s">
        <v>1534</v>
      </c>
      <c r="IZ23" s="175" t="s">
        <v>1535</v>
      </c>
      <c r="JA23" s="175" t="s">
        <v>1536</v>
      </c>
      <c r="JB23" s="175" t="s">
        <v>1537</v>
      </c>
      <c r="JC23" s="175" t="s">
        <v>1538</v>
      </c>
      <c r="JD23" s="175" t="s">
        <v>1539</v>
      </c>
      <c r="JE23" s="175" t="s">
        <v>1540</v>
      </c>
      <c r="JF23" s="175" t="s">
        <v>1541</v>
      </c>
      <c r="JG23" s="175" t="s">
        <v>1542</v>
      </c>
      <c r="JH23" s="175" t="s">
        <v>1543</v>
      </c>
      <c r="JI23" s="175" t="s">
        <v>1544</v>
      </c>
      <c r="JJ23" s="175" t="s">
        <v>1545</v>
      </c>
      <c r="JK23" s="175" t="s">
        <v>1546</v>
      </c>
      <c r="JL23" s="175" t="s">
        <v>1547</v>
      </c>
      <c r="JM23" s="175" t="s">
        <v>1548</v>
      </c>
      <c r="JN23" s="175" t="s">
        <v>1549</v>
      </c>
      <c r="JO23" s="175" t="s">
        <v>1550</v>
      </c>
      <c r="JP23" s="175" t="s">
        <v>1551</v>
      </c>
      <c r="JQ23" s="175" t="s">
        <v>1552</v>
      </c>
      <c r="JR23" s="175" t="s">
        <v>1553</v>
      </c>
      <c r="JS23" s="175" t="s">
        <v>1554</v>
      </c>
      <c r="JT23" s="175" t="s">
        <v>1555</v>
      </c>
      <c r="JU23" s="175" t="s">
        <v>1556</v>
      </c>
      <c r="JV23" s="175" t="s">
        <v>1557</v>
      </c>
      <c r="JW23" s="175" t="s">
        <v>1558</v>
      </c>
      <c r="JX23" s="175" t="s">
        <v>1559</v>
      </c>
      <c r="JY23" s="175" t="s">
        <v>1560</v>
      </c>
      <c r="JZ23" s="175" t="s">
        <v>1561</v>
      </c>
      <c r="KA23" s="175" t="s">
        <v>1562</v>
      </c>
      <c r="KB23" s="175" t="s">
        <v>1563</v>
      </c>
      <c r="KC23" s="175" t="s">
        <v>1564</v>
      </c>
      <c r="KD23" s="175" t="s">
        <v>1565</v>
      </c>
      <c r="KE23" s="175" t="s">
        <v>1566</v>
      </c>
      <c r="KF23" s="175" t="s">
        <v>1567</v>
      </c>
      <c r="KG23" s="175" t="s">
        <v>1568</v>
      </c>
      <c r="KH23" s="175" t="s">
        <v>1569</v>
      </c>
      <c r="KI23" s="175" t="s">
        <v>1570</v>
      </c>
      <c r="KJ23" s="175" t="s">
        <v>1571</v>
      </c>
      <c r="KK23" s="175" t="s">
        <v>1572</v>
      </c>
      <c r="KL23" s="175" t="s">
        <v>1573</v>
      </c>
      <c r="KM23" s="175" t="s">
        <v>1574</v>
      </c>
      <c r="KN23" s="175" t="s">
        <v>1575</v>
      </c>
      <c r="KO23" s="175" t="s">
        <v>1576</v>
      </c>
      <c r="KP23" s="175" t="s">
        <v>1577</v>
      </c>
      <c r="KQ23" s="175" t="s">
        <v>1578</v>
      </c>
      <c r="KR23" s="175" t="s">
        <v>1579</v>
      </c>
      <c r="KS23" s="175" t="s">
        <v>1580</v>
      </c>
      <c r="KT23" s="175" t="s">
        <v>1581</v>
      </c>
      <c r="KU23" s="175" t="s">
        <v>1582</v>
      </c>
      <c r="KV23" s="175" t="s">
        <v>1583</v>
      </c>
      <c r="KW23" s="175" t="s">
        <v>1584</v>
      </c>
      <c r="KX23" s="175" t="s">
        <v>1585</v>
      </c>
      <c r="KY23" s="175" t="s">
        <v>1586</v>
      </c>
      <c r="KZ23" s="175" t="s">
        <v>1587</v>
      </c>
      <c r="LA23" s="175" t="s">
        <v>1588</v>
      </c>
      <c r="LB23" s="175" t="s">
        <v>1589</v>
      </c>
      <c r="LC23" s="175" t="s">
        <v>1590</v>
      </c>
      <c r="LD23" s="175" t="s">
        <v>1591</v>
      </c>
      <c r="LE23" s="175" t="s">
        <v>1592</v>
      </c>
      <c r="LF23" s="175" t="s">
        <v>1593</v>
      </c>
      <c r="LG23" s="175" t="s">
        <v>1594</v>
      </c>
      <c r="LH23" s="175" t="s">
        <v>1595</v>
      </c>
      <c r="LI23" s="175" t="s">
        <v>1596</v>
      </c>
      <c r="LJ23" s="175" t="s">
        <v>1597</v>
      </c>
      <c r="LK23" s="175" t="s">
        <v>1598</v>
      </c>
      <c r="LL23" s="175" t="s">
        <v>1599</v>
      </c>
      <c r="LM23" s="175" t="s">
        <v>1600</v>
      </c>
      <c r="LN23" s="175" t="s">
        <v>1601</v>
      </c>
      <c r="LO23" s="175" t="s">
        <v>1602</v>
      </c>
      <c r="LP23" s="175" t="s">
        <v>1603</v>
      </c>
      <c r="LQ23" s="175" t="s">
        <v>1604</v>
      </c>
      <c r="LR23" s="175" t="s">
        <v>1605</v>
      </c>
      <c r="LS23" s="175" t="s">
        <v>1606</v>
      </c>
      <c r="LT23" s="175" t="s">
        <v>1607</v>
      </c>
      <c r="LU23" s="175" t="s">
        <v>1608</v>
      </c>
      <c r="LV23" s="175" t="s">
        <v>1609</v>
      </c>
      <c r="LW23" s="175" t="s">
        <v>1610</v>
      </c>
      <c r="LX23" s="175" t="s">
        <v>1611</v>
      </c>
      <c r="LY23" s="175" t="s">
        <v>1612</v>
      </c>
      <c r="LZ23" s="175" t="s">
        <v>1613</v>
      </c>
      <c r="MA23" s="175" t="s">
        <v>1614</v>
      </c>
      <c r="MB23" s="175" t="s">
        <v>1615</v>
      </c>
      <c r="MC23" s="175" t="s">
        <v>1616</v>
      </c>
      <c r="MD23" s="175" t="s">
        <v>1617</v>
      </c>
      <c r="ME23" s="175" t="s">
        <v>1618</v>
      </c>
      <c r="MF23" s="175" t="s">
        <v>1619</v>
      </c>
      <c r="MG23" s="175" t="s">
        <v>1620</v>
      </c>
      <c r="MH23" s="175" t="s">
        <v>1621</v>
      </c>
      <c r="MI23" s="175" t="s">
        <v>1622</v>
      </c>
      <c r="MJ23" s="175" t="s">
        <v>1623</v>
      </c>
      <c r="MK23" s="175" t="s">
        <v>1624</v>
      </c>
      <c r="ML23" s="175" t="s">
        <v>1625</v>
      </c>
      <c r="MM23" s="175" t="s">
        <v>1626</v>
      </c>
      <c r="MN23" s="175" t="s">
        <v>1627</v>
      </c>
      <c r="MO23" s="175" t="s">
        <v>1628</v>
      </c>
      <c r="MP23" s="175" t="s">
        <v>1629</v>
      </c>
      <c r="MQ23" s="175" t="s">
        <v>1630</v>
      </c>
      <c r="MR23" s="175" t="s">
        <v>1631</v>
      </c>
      <c r="MS23" s="175" t="s">
        <v>1632</v>
      </c>
      <c r="MT23" s="175" t="s">
        <v>1633</v>
      </c>
      <c r="MU23" s="175" t="s">
        <v>1634</v>
      </c>
      <c r="MV23" s="175" t="s">
        <v>1635</v>
      </c>
      <c r="MW23" s="175" t="s">
        <v>1636</v>
      </c>
      <c r="MX23" s="175" t="s">
        <v>1637</v>
      </c>
      <c r="MY23" s="175" t="s">
        <v>1638</v>
      </c>
      <c r="MZ23" s="175" t="s">
        <v>1639</v>
      </c>
      <c r="NA23" s="175" t="s">
        <v>1640</v>
      </c>
      <c r="NB23" s="175" t="s">
        <v>1641</v>
      </c>
      <c r="NC23" s="175" t="s">
        <v>1642</v>
      </c>
      <c r="ND23" s="175" t="s">
        <v>1643</v>
      </c>
      <c r="NE23" s="175" t="s">
        <v>1644</v>
      </c>
      <c r="NF23" s="175" t="s">
        <v>1645</v>
      </c>
      <c r="NG23" s="175" t="s">
        <v>1646</v>
      </c>
      <c r="NH23" s="175" t="s">
        <v>1647</v>
      </c>
      <c r="NI23" s="175" t="s">
        <v>1648</v>
      </c>
      <c r="NJ23" s="175" t="s">
        <v>1649</v>
      </c>
      <c r="NK23" s="175" t="s">
        <v>1650</v>
      </c>
      <c r="NL23" s="175" t="s">
        <v>1651</v>
      </c>
      <c r="NM23" s="175" t="s">
        <v>1652</v>
      </c>
      <c r="NN23" s="175" t="s">
        <v>1653</v>
      </c>
      <c r="NO23" s="175" t="s">
        <v>1654</v>
      </c>
      <c r="NP23" s="175" t="s">
        <v>1655</v>
      </c>
      <c r="NQ23" s="175" t="s">
        <v>1656</v>
      </c>
      <c r="NR23" s="175" t="s">
        <v>1657</v>
      </c>
      <c r="NS23" s="175" t="s">
        <v>1658</v>
      </c>
      <c r="NT23" s="175" t="s">
        <v>1659</v>
      </c>
      <c r="NU23" s="175" t="s">
        <v>1660</v>
      </c>
      <c r="NV23" s="175" t="s">
        <v>1661</v>
      </c>
      <c r="NW23" s="175" t="s">
        <v>1662</v>
      </c>
      <c r="NX23" s="175" t="s">
        <v>1663</v>
      </c>
      <c r="NY23" s="175" t="s">
        <v>1664</v>
      </c>
      <c r="NZ23" s="175" t="s">
        <v>1665</v>
      </c>
      <c r="OA23" s="175" t="s">
        <v>1666</v>
      </c>
      <c r="OB23" s="175" t="s">
        <v>1667</v>
      </c>
      <c r="OC23" s="175" t="s">
        <v>1668</v>
      </c>
      <c r="OD23" s="175" t="s">
        <v>1669</v>
      </c>
      <c r="OE23" s="175" t="s">
        <v>1670</v>
      </c>
      <c r="OF23" s="175" t="s">
        <v>1671</v>
      </c>
      <c r="OG23" s="175" t="s">
        <v>1672</v>
      </c>
      <c r="OH23" s="175" t="s">
        <v>1673</v>
      </c>
      <c r="OI23" s="175" t="s">
        <v>1674</v>
      </c>
      <c r="OJ23" s="175" t="s">
        <v>1675</v>
      </c>
      <c r="OK23" s="175" t="s">
        <v>1676</v>
      </c>
      <c r="OL23" s="175" t="s">
        <v>1677</v>
      </c>
      <c r="OM23" s="175" t="s">
        <v>1678</v>
      </c>
      <c r="ON23" s="175" t="s">
        <v>1679</v>
      </c>
      <c r="OO23" s="175" t="s">
        <v>1680</v>
      </c>
      <c r="OP23" s="175" t="s">
        <v>1681</v>
      </c>
      <c r="OQ23" s="175" t="s">
        <v>1682</v>
      </c>
      <c r="OR23" s="175" t="s">
        <v>1683</v>
      </c>
      <c r="OS23" s="175" t="s">
        <v>1684</v>
      </c>
      <c r="OT23" s="175" t="s">
        <v>1685</v>
      </c>
      <c r="OU23" s="175" t="s">
        <v>1686</v>
      </c>
      <c r="OV23" s="175" t="s">
        <v>1687</v>
      </c>
      <c r="OW23" s="175" t="s">
        <v>1688</v>
      </c>
      <c r="OX23" s="175" t="s">
        <v>1689</v>
      </c>
      <c r="OY23" s="175" t="s">
        <v>1690</v>
      </c>
      <c r="OZ23" s="175" t="s">
        <v>1691</v>
      </c>
      <c r="PA23" s="175" t="s">
        <v>1692</v>
      </c>
      <c r="PB23" s="175" t="s">
        <v>1693</v>
      </c>
      <c r="PC23" s="175" t="s">
        <v>1694</v>
      </c>
      <c r="PD23" s="175" t="s">
        <v>1695</v>
      </c>
      <c r="PE23" s="175" t="s">
        <v>1696</v>
      </c>
      <c r="PF23" s="175" t="s">
        <v>1697</v>
      </c>
      <c r="PG23" s="175" t="s">
        <v>1698</v>
      </c>
      <c r="PH23" s="175" t="s">
        <v>1699</v>
      </c>
      <c r="PI23" s="175" t="s">
        <v>1700</v>
      </c>
      <c r="PJ23" s="175" t="s">
        <v>1701</v>
      </c>
      <c r="PK23" s="175" t="s">
        <v>1702</v>
      </c>
      <c r="PL23" s="175" t="s">
        <v>1703</v>
      </c>
      <c r="PM23" s="175" t="s">
        <v>1704</v>
      </c>
      <c r="PN23" s="175" t="s">
        <v>1705</v>
      </c>
      <c r="PO23" s="175" t="s">
        <v>1706</v>
      </c>
      <c r="PP23" s="175" t="s">
        <v>1707</v>
      </c>
      <c r="PQ23" s="175" t="s">
        <v>1708</v>
      </c>
      <c r="PR23" s="175" t="s">
        <v>1709</v>
      </c>
      <c r="PS23" s="175" t="s">
        <v>1710</v>
      </c>
      <c r="PT23" s="175" t="s">
        <v>1711</v>
      </c>
      <c r="PU23" s="175" t="s">
        <v>1712</v>
      </c>
      <c r="PV23" s="175" t="s">
        <v>1713</v>
      </c>
      <c r="PW23" s="175" t="s">
        <v>1714</v>
      </c>
      <c r="PX23" s="175" t="s">
        <v>1715</v>
      </c>
      <c r="PY23" s="175" t="s">
        <v>1716</v>
      </c>
      <c r="PZ23" s="175" t="s">
        <v>1717</v>
      </c>
      <c r="QA23" s="175" t="s">
        <v>1718</v>
      </c>
      <c r="QB23" s="175" t="s">
        <v>1719</v>
      </c>
      <c r="QC23" s="175" t="s">
        <v>1720</v>
      </c>
      <c r="QD23" s="175" t="s">
        <v>1721</v>
      </c>
      <c r="QE23" s="175" t="s">
        <v>1722</v>
      </c>
      <c r="QF23" s="175" t="s">
        <v>1723</v>
      </c>
      <c r="QG23" s="175" t="s">
        <v>1724</v>
      </c>
      <c r="QH23" s="175" t="s">
        <v>1725</v>
      </c>
      <c r="QI23" s="175" t="s">
        <v>1726</v>
      </c>
      <c r="QJ23" s="175" t="s">
        <v>1727</v>
      </c>
      <c r="QK23" s="175" t="s">
        <v>1728</v>
      </c>
      <c r="QL23" s="175" t="s">
        <v>1729</v>
      </c>
      <c r="QM23" s="175" t="s">
        <v>1730</v>
      </c>
      <c r="QN23" s="175" t="s">
        <v>1731</v>
      </c>
      <c r="QO23" s="175" t="s">
        <v>1732</v>
      </c>
      <c r="QP23" s="175" t="s">
        <v>1733</v>
      </c>
      <c r="QQ23" s="175" t="s">
        <v>1734</v>
      </c>
      <c r="QR23" s="175" t="s">
        <v>1735</v>
      </c>
      <c r="QS23" s="175" t="s">
        <v>1736</v>
      </c>
      <c r="QT23" s="175" t="s">
        <v>1737</v>
      </c>
      <c r="QU23" s="175" t="s">
        <v>1738</v>
      </c>
      <c r="QV23" s="175" t="s">
        <v>1739</v>
      </c>
      <c r="QW23" s="175" t="s">
        <v>1740</v>
      </c>
      <c r="QX23" s="175" t="s">
        <v>1741</v>
      </c>
      <c r="QY23" s="175" t="s">
        <v>1742</v>
      </c>
      <c r="QZ23" s="175" t="s">
        <v>1743</v>
      </c>
      <c r="RA23" s="175" t="s">
        <v>1744</v>
      </c>
      <c r="RB23" s="175" t="s">
        <v>1745</v>
      </c>
      <c r="RC23" s="175" t="s">
        <v>1746</v>
      </c>
      <c r="RD23" s="175" t="s">
        <v>1747</v>
      </c>
      <c r="RE23" s="175" t="s">
        <v>1748</v>
      </c>
      <c r="RF23" s="175" t="s">
        <v>1749</v>
      </c>
      <c r="RG23" s="175" t="s">
        <v>1750</v>
      </c>
      <c r="RH23" s="175" t="s">
        <v>1751</v>
      </c>
      <c r="RI23" s="175" t="s">
        <v>1752</v>
      </c>
      <c r="RJ23" s="175" t="s">
        <v>1753</v>
      </c>
      <c r="RK23" s="175" t="s">
        <v>1754</v>
      </c>
      <c r="RL23" s="175" t="s">
        <v>1755</v>
      </c>
      <c r="RM23" s="175" t="s">
        <v>1756</v>
      </c>
      <c r="RN23" s="175" t="s">
        <v>1757</v>
      </c>
      <c r="RO23" s="175" t="s">
        <v>1758</v>
      </c>
      <c r="RP23" s="175" t="s">
        <v>1759</v>
      </c>
      <c r="RQ23" s="175" t="s">
        <v>1760</v>
      </c>
      <c r="RR23" s="175" t="s">
        <v>1761</v>
      </c>
      <c r="RS23" s="175" t="s">
        <v>1762</v>
      </c>
      <c r="RT23" s="175" t="s">
        <v>1763</v>
      </c>
      <c r="RU23" s="175" t="s">
        <v>1764</v>
      </c>
      <c r="RV23" s="175" t="s">
        <v>1765</v>
      </c>
      <c r="RW23" s="175" t="s">
        <v>1766</v>
      </c>
      <c r="RX23" s="175" t="s">
        <v>1767</v>
      </c>
      <c r="RY23" s="175" t="s">
        <v>1768</v>
      </c>
      <c r="RZ23" s="175" t="s">
        <v>1769</v>
      </c>
      <c r="SA23" s="175" t="s">
        <v>1770</v>
      </c>
      <c r="SB23" s="175" t="s">
        <v>1771</v>
      </c>
      <c r="SC23" s="175" t="s">
        <v>1772</v>
      </c>
      <c r="SD23" s="175" t="s">
        <v>1773</v>
      </c>
      <c r="SE23" s="175" t="s">
        <v>1774</v>
      </c>
      <c r="SF23" s="175" t="s">
        <v>1775</v>
      </c>
      <c r="SG23" s="175" t="s">
        <v>1776</v>
      </c>
      <c r="SH23" s="175" t="s">
        <v>1777</v>
      </c>
      <c r="SI23" s="175" t="s">
        <v>1778</v>
      </c>
      <c r="SJ23" s="175" t="s">
        <v>1779</v>
      </c>
      <c r="SK23" s="175" t="s">
        <v>1780</v>
      </c>
      <c r="SL23" s="175" t="s">
        <v>1781</v>
      </c>
      <c r="SM23" s="175" t="s">
        <v>1782</v>
      </c>
    </row>
    <row r="24" spans="2:507" x14ac:dyDescent="0.25">
      <c r="B24" s="171">
        <f>B20+1</f>
        <v>9</v>
      </c>
      <c r="C24" s="176" t="s">
        <v>626</v>
      </c>
      <c r="D24" s="176"/>
      <c r="E24" s="177"/>
      <c r="F24" s="202"/>
      <c r="G24" s="179"/>
      <c r="H24" s="676"/>
      <c r="I24" s="676"/>
      <c r="J24" s="180"/>
      <c r="K24" s="180"/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80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180"/>
      <c r="BV24" s="180"/>
      <c r="BW24" s="180"/>
      <c r="BX24" s="180"/>
      <c r="BY24" s="180"/>
      <c r="BZ24" s="180"/>
      <c r="CA24" s="180"/>
      <c r="CB24" s="180"/>
      <c r="CC24" s="180"/>
      <c r="CD24" s="180"/>
      <c r="CE24" s="180"/>
      <c r="CF24" s="180"/>
      <c r="CG24" s="180"/>
      <c r="CH24" s="180"/>
      <c r="CI24" s="180"/>
      <c r="CJ24" s="180"/>
      <c r="CK24" s="180"/>
      <c r="CL24" s="180"/>
      <c r="CM24" s="180"/>
      <c r="CN24" s="180"/>
      <c r="CO24" s="180"/>
      <c r="CP24" s="180"/>
      <c r="CQ24" s="180"/>
      <c r="CR24" s="180"/>
      <c r="CS24" s="180"/>
      <c r="CT24" s="180"/>
      <c r="CU24" s="180"/>
      <c r="CV24" s="180"/>
      <c r="CW24" s="180"/>
      <c r="CX24" s="180"/>
      <c r="CY24" s="180"/>
      <c r="CZ24" s="180"/>
      <c r="DA24" s="180"/>
      <c r="DB24" s="180"/>
      <c r="DC24" s="180"/>
      <c r="DD24" s="180"/>
      <c r="DE24" s="180"/>
      <c r="DF24" s="180"/>
      <c r="DG24" s="180"/>
      <c r="DH24" s="180"/>
      <c r="DI24" s="180"/>
      <c r="DJ24" s="180"/>
      <c r="DK24" s="180"/>
      <c r="DL24" s="180"/>
      <c r="DM24" s="180"/>
      <c r="DN24" s="180"/>
      <c r="DO24" s="180"/>
      <c r="DP24" s="180"/>
      <c r="DQ24" s="180"/>
      <c r="DR24" s="180"/>
      <c r="DS24" s="180"/>
      <c r="DT24" s="180"/>
      <c r="DU24" s="180"/>
      <c r="DV24" s="180"/>
      <c r="DW24" s="180"/>
      <c r="DX24" s="180"/>
      <c r="DY24" s="180"/>
      <c r="DZ24" s="180"/>
      <c r="EA24" s="180"/>
      <c r="EB24" s="180"/>
      <c r="EC24" s="180"/>
      <c r="ED24" s="180"/>
      <c r="EE24" s="180"/>
      <c r="EF24" s="180"/>
      <c r="EG24" s="180"/>
      <c r="EH24" s="180"/>
      <c r="EI24" s="180"/>
      <c r="EJ24" s="180"/>
      <c r="EK24" s="180"/>
      <c r="EL24" s="180"/>
      <c r="EM24" s="180"/>
      <c r="EN24" s="180"/>
      <c r="EO24" s="180"/>
      <c r="EP24" s="180"/>
      <c r="EQ24" s="180"/>
      <c r="ER24" s="180"/>
      <c r="ES24" s="180"/>
      <c r="ET24" s="180"/>
      <c r="EU24" s="180"/>
      <c r="EV24" s="180"/>
      <c r="EW24" s="180"/>
      <c r="EX24" s="180"/>
      <c r="EY24" s="180"/>
      <c r="EZ24" s="180"/>
      <c r="FA24" s="180"/>
      <c r="FB24" s="180"/>
      <c r="FC24" s="180"/>
      <c r="FD24" s="180"/>
      <c r="FE24" s="180"/>
      <c r="FF24" s="180"/>
      <c r="FG24" s="180"/>
      <c r="FH24" s="180"/>
      <c r="FI24" s="180"/>
      <c r="FJ24" s="180"/>
      <c r="FK24" s="180"/>
      <c r="FL24" s="180"/>
      <c r="FM24" s="180"/>
      <c r="FN24" s="180"/>
      <c r="FO24" s="180"/>
      <c r="FP24" s="180"/>
      <c r="FQ24" s="180"/>
      <c r="FR24" s="180"/>
      <c r="FS24" s="180"/>
      <c r="FT24" s="180"/>
      <c r="FU24" s="180"/>
      <c r="FV24" s="180"/>
      <c r="FW24" s="180"/>
      <c r="FX24" s="180"/>
      <c r="FY24" s="180"/>
      <c r="FZ24" s="180"/>
      <c r="GA24" s="180"/>
      <c r="GB24" s="180"/>
      <c r="GC24" s="180"/>
      <c r="GD24" s="180"/>
      <c r="GE24" s="180"/>
      <c r="GF24" s="180"/>
      <c r="GG24" s="180"/>
      <c r="GH24" s="180"/>
      <c r="GI24" s="180"/>
      <c r="GJ24" s="180"/>
      <c r="GK24" s="180"/>
      <c r="GL24" s="180"/>
      <c r="GM24" s="180"/>
      <c r="GN24" s="180"/>
      <c r="GO24" s="180"/>
      <c r="GP24" s="180"/>
      <c r="GQ24" s="180"/>
      <c r="GR24" s="180"/>
      <c r="GS24" s="180"/>
      <c r="GT24" s="180"/>
      <c r="GU24" s="180"/>
      <c r="GV24" s="180"/>
      <c r="GW24" s="180"/>
      <c r="GX24" s="180"/>
      <c r="GY24" s="180"/>
      <c r="GZ24" s="180"/>
      <c r="HA24" s="180"/>
      <c r="HB24" s="180"/>
      <c r="HC24" s="180"/>
      <c r="HD24" s="180"/>
      <c r="HE24" s="180"/>
      <c r="HF24" s="180"/>
      <c r="HG24" s="180"/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180"/>
      <c r="HV24" s="180"/>
      <c r="HW24" s="180"/>
      <c r="HX24" s="180"/>
      <c r="HY24" s="180"/>
      <c r="HZ24" s="180"/>
      <c r="IA24" s="180"/>
      <c r="IB24" s="180"/>
      <c r="IC24" s="180"/>
      <c r="ID24" s="180"/>
      <c r="IE24" s="180"/>
      <c r="IF24" s="180"/>
      <c r="IG24" s="180"/>
      <c r="IH24" s="180"/>
      <c r="II24" s="180"/>
      <c r="IJ24" s="180"/>
      <c r="IK24" s="180"/>
      <c r="IL24" s="180"/>
      <c r="IM24" s="180"/>
      <c r="IN24" s="180"/>
      <c r="IO24" s="180"/>
      <c r="IP24" s="180"/>
      <c r="IQ24" s="180"/>
      <c r="IR24" s="180"/>
      <c r="IS24" s="180"/>
      <c r="IT24" s="180"/>
      <c r="IU24" s="180"/>
      <c r="IV24" s="180"/>
      <c r="IW24" s="180"/>
      <c r="IX24" s="180"/>
      <c r="IY24" s="180"/>
      <c r="IZ24" s="180"/>
      <c r="JA24" s="180"/>
      <c r="JB24" s="180"/>
      <c r="JC24" s="180"/>
      <c r="JD24" s="180"/>
      <c r="JE24" s="180"/>
      <c r="JF24" s="180"/>
      <c r="JG24" s="180"/>
      <c r="JH24" s="180"/>
      <c r="JI24" s="180"/>
      <c r="JJ24" s="180"/>
      <c r="JK24" s="180"/>
      <c r="JL24" s="180"/>
      <c r="JM24" s="180"/>
      <c r="JN24" s="180"/>
      <c r="JO24" s="180"/>
      <c r="JP24" s="180"/>
      <c r="JQ24" s="180"/>
      <c r="JR24" s="180"/>
      <c r="JS24" s="180"/>
      <c r="JT24" s="180"/>
      <c r="JU24" s="180"/>
      <c r="JV24" s="180"/>
      <c r="JW24" s="180"/>
      <c r="JX24" s="180"/>
      <c r="JY24" s="180"/>
      <c r="JZ24" s="180"/>
      <c r="KA24" s="180"/>
      <c r="KB24" s="180"/>
      <c r="KC24" s="180"/>
      <c r="KD24" s="180"/>
      <c r="KE24" s="180"/>
      <c r="KF24" s="180"/>
      <c r="KG24" s="180"/>
      <c r="KH24" s="180"/>
      <c r="KI24" s="180"/>
      <c r="KJ24" s="180"/>
      <c r="KK24" s="180"/>
      <c r="KL24" s="180"/>
      <c r="KM24" s="180"/>
      <c r="KN24" s="180"/>
      <c r="KO24" s="180"/>
      <c r="KP24" s="180"/>
      <c r="KQ24" s="180"/>
      <c r="KR24" s="180"/>
      <c r="KS24" s="180"/>
      <c r="KT24" s="180"/>
      <c r="KU24" s="180"/>
      <c r="KV24" s="180"/>
      <c r="KW24" s="180"/>
      <c r="KX24" s="180"/>
      <c r="KY24" s="180"/>
      <c r="KZ24" s="180"/>
      <c r="LA24" s="180"/>
      <c r="LB24" s="180"/>
      <c r="LC24" s="180"/>
      <c r="LD24" s="180"/>
      <c r="LE24" s="180"/>
      <c r="LF24" s="180"/>
      <c r="LG24" s="180"/>
      <c r="LH24" s="180"/>
      <c r="LI24" s="180"/>
      <c r="LJ24" s="180"/>
      <c r="LK24" s="180"/>
      <c r="LL24" s="180"/>
      <c r="LM24" s="180"/>
      <c r="LN24" s="180"/>
      <c r="LO24" s="180"/>
      <c r="LP24" s="180"/>
      <c r="LQ24" s="180"/>
      <c r="LR24" s="180"/>
      <c r="LS24" s="180"/>
      <c r="LT24" s="180"/>
      <c r="LU24" s="180"/>
      <c r="LV24" s="180"/>
      <c r="LW24" s="180"/>
      <c r="LX24" s="180"/>
      <c r="LY24" s="180"/>
      <c r="LZ24" s="180"/>
      <c r="MA24" s="180"/>
      <c r="MB24" s="180"/>
      <c r="MC24" s="180"/>
      <c r="MD24" s="180"/>
      <c r="ME24" s="180"/>
      <c r="MF24" s="180"/>
      <c r="MG24" s="180"/>
      <c r="MH24" s="180"/>
      <c r="MI24" s="180"/>
      <c r="MJ24" s="180"/>
      <c r="MK24" s="180"/>
      <c r="ML24" s="180"/>
      <c r="MM24" s="180"/>
      <c r="MN24" s="180"/>
      <c r="MO24" s="180"/>
      <c r="MP24" s="180"/>
      <c r="MQ24" s="180"/>
      <c r="MR24" s="180"/>
      <c r="MS24" s="180"/>
      <c r="MT24" s="180"/>
      <c r="MU24" s="180"/>
      <c r="MV24" s="180"/>
      <c r="MW24" s="180"/>
      <c r="MX24" s="180"/>
      <c r="MY24" s="180"/>
      <c r="MZ24" s="180"/>
      <c r="NA24" s="180"/>
      <c r="NB24" s="180"/>
      <c r="NC24" s="180"/>
      <c r="ND24" s="180"/>
      <c r="NE24" s="180"/>
      <c r="NF24" s="180"/>
      <c r="NG24" s="180"/>
      <c r="NH24" s="180"/>
      <c r="NI24" s="180"/>
      <c r="NJ24" s="180"/>
      <c r="NK24" s="180"/>
      <c r="NL24" s="180"/>
      <c r="NM24" s="180"/>
      <c r="NN24" s="180"/>
      <c r="NO24" s="180"/>
      <c r="NP24" s="180"/>
      <c r="NQ24" s="180"/>
      <c r="NR24" s="180"/>
      <c r="NS24" s="180"/>
      <c r="NT24" s="180"/>
      <c r="NU24" s="180"/>
      <c r="NV24" s="180"/>
      <c r="NW24" s="180"/>
      <c r="NX24" s="180"/>
      <c r="NY24" s="180"/>
      <c r="NZ24" s="180"/>
      <c r="OA24" s="180"/>
      <c r="OB24" s="180"/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180"/>
      <c r="OQ24" s="180"/>
      <c r="OR24" s="180"/>
      <c r="OS24" s="180"/>
      <c r="OT24" s="180"/>
      <c r="OU24" s="180"/>
      <c r="OV24" s="180"/>
      <c r="OW24" s="180"/>
      <c r="OX24" s="180"/>
      <c r="OY24" s="180"/>
      <c r="OZ24" s="180"/>
      <c r="PA24" s="180"/>
      <c r="PB24" s="180"/>
      <c r="PC24" s="180"/>
      <c r="PD24" s="180"/>
      <c r="PE24" s="180"/>
      <c r="PF24" s="180"/>
      <c r="PG24" s="180"/>
      <c r="PH24" s="180"/>
      <c r="PI24" s="180"/>
      <c r="PJ24" s="180"/>
      <c r="PK24" s="180"/>
      <c r="PL24" s="180"/>
      <c r="PM24" s="180"/>
      <c r="PN24" s="180"/>
      <c r="PO24" s="180"/>
      <c r="PP24" s="180"/>
      <c r="PQ24" s="180"/>
      <c r="PR24" s="180"/>
      <c r="PS24" s="180"/>
      <c r="PT24" s="180"/>
      <c r="PU24" s="180"/>
      <c r="PV24" s="180"/>
      <c r="PW24" s="180"/>
      <c r="PX24" s="180"/>
      <c r="PY24" s="180"/>
      <c r="PZ24" s="180"/>
      <c r="QA24" s="180"/>
      <c r="QB24" s="180"/>
      <c r="QC24" s="180"/>
      <c r="QD24" s="180"/>
      <c r="QE24" s="180"/>
      <c r="QF24" s="180"/>
      <c r="QG24" s="180"/>
      <c r="QH24" s="180"/>
      <c r="QI24" s="180"/>
      <c r="QJ24" s="180"/>
      <c r="QK24" s="180"/>
      <c r="QL24" s="180"/>
      <c r="QM24" s="180"/>
      <c r="QN24" s="180"/>
      <c r="QO24" s="180"/>
      <c r="QP24" s="180"/>
      <c r="QQ24" s="180"/>
      <c r="QR24" s="180"/>
      <c r="QS24" s="180"/>
      <c r="QT24" s="180"/>
      <c r="QU24" s="180"/>
      <c r="QV24" s="180"/>
      <c r="QW24" s="180"/>
      <c r="QX24" s="180"/>
      <c r="QY24" s="180"/>
      <c r="QZ24" s="180"/>
      <c r="RA24" s="180"/>
      <c r="RB24" s="180"/>
      <c r="RC24" s="180"/>
      <c r="RD24" s="180"/>
      <c r="RE24" s="180"/>
      <c r="RF24" s="180"/>
      <c r="RG24" s="180"/>
      <c r="RH24" s="180"/>
      <c r="RI24" s="180"/>
      <c r="RJ24" s="180"/>
      <c r="RK24" s="180"/>
      <c r="RL24" s="180"/>
      <c r="RM24" s="180"/>
      <c r="RN24" s="180"/>
      <c r="RO24" s="180"/>
      <c r="RP24" s="180"/>
      <c r="RQ24" s="180"/>
      <c r="RR24" s="180"/>
      <c r="RS24" s="180"/>
      <c r="RT24" s="180"/>
      <c r="RU24" s="180"/>
      <c r="RV24" s="180"/>
      <c r="RW24" s="180"/>
      <c r="RX24" s="180"/>
      <c r="RY24" s="180"/>
      <c r="RZ24" s="180"/>
      <c r="SA24" s="180"/>
      <c r="SB24" s="180"/>
      <c r="SC24" s="180"/>
      <c r="SD24" s="180"/>
      <c r="SE24" s="180"/>
      <c r="SF24" s="180"/>
      <c r="SG24" s="180"/>
      <c r="SH24" s="180"/>
      <c r="SI24" s="180"/>
      <c r="SJ24" s="180"/>
      <c r="SK24" s="180"/>
      <c r="SL24" s="180"/>
      <c r="SM24" s="180"/>
    </row>
    <row r="25" spans="2:507" ht="15.6" x14ac:dyDescent="0.25">
      <c r="B25" s="997">
        <f>B24+1</f>
        <v>10</v>
      </c>
      <c r="C25" s="995" t="s">
        <v>627</v>
      </c>
      <c r="D25" s="181" t="s">
        <v>628</v>
      </c>
      <c r="E25" s="182" t="s">
        <v>629</v>
      </c>
      <c r="F25" s="183" t="s">
        <v>654</v>
      </c>
      <c r="G25" s="184">
        <f>SUM(H25:SM25)</f>
        <v>0</v>
      </c>
      <c r="H25" s="185"/>
      <c r="I25" s="185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/>
      <c r="BW25" s="186"/>
      <c r="BX25" s="186"/>
      <c r="BY25" s="186"/>
      <c r="BZ25" s="186"/>
      <c r="CA25" s="186"/>
      <c r="CB25" s="186"/>
      <c r="CC25" s="186"/>
      <c r="CD25" s="186"/>
      <c r="CE25" s="186"/>
      <c r="CF25" s="186"/>
      <c r="CG25" s="186"/>
      <c r="CH25" s="186"/>
      <c r="CI25" s="186"/>
      <c r="CJ25" s="186"/>
      <c r="CK25" s="186"/>
      <c r="CL25" s="186"/>
      <c r="CM25" s="186"/>
      <c r="CN25" s="186"/>
      <c r="CO25" s="186"/>
      <c r="CP25" s="186"/>
      <c r="CQ25" s="186"/>
      <c r="CR25" s="186"/>
      <c r="CS25" s="186"/>
      <c r="CT25" s="186"/>
      <c r="CU25" s="186"/>
      <c r="CV25" s="186"/>
      <c r="CW25" s="186"/>
      <c r="CX25" s="186"/>
      <c r="CY25" s="186"/>
      <c r="CZ25" s="186"/>
      <c r="DA25" s="186"/>
      <c r="DB25" s="186"/>
      <c r="DC25" s="186"/>
      <c r="DD25" s="186"/>
      <c r="DE25" s="186"/>
      <c r="DF25" s="186"/>
      <c r="DG25" s="186"/>
      <c r="DH25" s="186"/>
      <c r="DI25" s="186"/>
      <c r="DJ25" s="186"/>
      <c r="DK25" s="186"/>
      <c r="DL25" s="186"/>
      <c r="DM25" s="186"/>
      <c r="DN25" s="186"/>
      <c r="DO25" s="186"/>
      <c r="DP25" s="186"/>
      <c r="DQ25" s="186"/>
      <c r="DR25" s="186"/>
      <c r="DS25" s="186"/>
      <c r="DT25" s="186"/>
      <c r="DU25" s="186"/>
      <c r="DV25" s="186"/>
      <c r="DW25" s="186"/>
      <c r="DX25" s="186"/>
      <c r="DY25" s="186"/>
      <c r="DZ25" s="186"/>
      <c r="EA25" s="186"/>
      <c r="EB25" s="186"/>
      <c r="EC25" s="186"/>
      <c r="ED25" s="186"/>
      <c r="EE25" s="186"/>
      <c r="EF25" s="186"/>
      <c r="EG25" s="186"/>
      <c r="EH25" s="186"/>
      <c r="EI25" s="186"/>
      <c r="EJ25" s="186"/>
      <c r="EK25" s="186"/>
      <c r="EL25" s="186"/>
      <c r="EM25" s="186"/>
      <c r="EN25" s="186"/>
      <c r="EO25" s="186"/>
      <c r="EP25" s="186"/>
      <c r="EQ25" s="186"/>
      <c r="ER25" s="186"/>
      <c r="ES25" s="186"/>
      <c r="ET25" s="186"/>
      <c r="EU25" s="186"/>
      <c r="EV25" s="186"/>
      <c r="EW25" s="186"/>
      <c r="EX25" s="186"/>
      <c r="EY25" s="186"/>
      <c r="EZ25" s="186"/>
      <c r="FA25" s="186"/>
      <c r="FB25" s="186"/>
      <c r="FC25" s="186"/>
      <c r="FD25" s="186"/>
      <c r="FE25" s="186"/>
      <c r="FF25" s="186"/>
      <c r="FG25" s="186"/>
      <c r="FH25" s="186"/>
      <c r="FI25" s="186"/>
      <c r="FJ25" s="186"/>
      <c r="FK25" s="186"/>
      <c r="FL25" s="186"/>
      <c r="FM25" s="186"/>
      <c r="FN25" s="186"/>
      <c r="FO25" s="186"/>
      <c r="FP25" s="186"/>
      <c r="FQ25" s="186"/>
      <c r="FR25" s="186"/>
      <c r="FS25" s="186"/>
      <c r="FT25" s="186"/>
      <c r="FU25" s="186"/>
      <c r="FV25" s="186"/>
      <c r="FW25" s="186"/>
      <c r="FX25" s="186"/>
      <c r="FY25" s="186"/>
      <c r="FZ25" s="186"/>
      <c r="GA25" s="186"/>
      <c r="GB25" s="186"/>
      <c r="GC25" s="186"/>
      <c r="GD25" s="186"/>
      <c r="GE25" s="186"/>
      <c r="GF25" s="186"/>
      <c r="GG25" s="186"/>
      <c r="GH25" s="186"/>
      <c r="GI25" s="186"/>
      <c r="GJ25" s="186"/>
      <c r="GK25" s="186"/>
      <c r="GL25" s="186"/>
      <c r="GM25" s="186"/>
      <c r="GN25" s="186"/>
      <c r="GO25" s="186"/>
      <c r="GP25" s="186"/>
      <c r="GQ25" s="186"/>
      <c r="GR25" s="186"/>
      <c r="GS25" s="186"/>
      <c r="GT25" s="186"/>
      <c r="GU25" s="186"/>
      <c r="GV25" s="186"/>
      <c r="GW25" s="186"/>
      <c r="GX25" s="186"/>
      <c r="GY25" s="186"/>
      <c r="GZ25" s="186"/>
      <c r="HA25" s="186"/>
      <c r="HB25" s="186"/>
      <c r="HC25" s="186"/>
      <c r="HD25" s="186"/>
      <c r="HE25" s="186"/>
      <c r="HF25" s="186"/>
      <c r="HG25" s="186"/>
      <c r="HH25" s="186"/>
      <c r="HI25" s="186"/>
      <c r="HJ25" s="186"/>
      <c r="HK25" s="186"/>
      <c r="HL25" s="186"/>
      <c r="HM25" s="186"/>
      <c r="HN25" s="186"/>
      <c r="HO25" s="186"/>
      <c r="HP25" s="186"/>
      <c r="HQ25" s="186"/>
      <c r="HR25" s="186"/>
      <c r="HS25" s="186"/>
      <c r="HT25" s="186"/>
      <c r="HU25" s="186"/>
      <c r="HV25" s="186"/>
      <c r="HW25" s="186"/>
      <c r="HX25" s="186"/>
      <c r="HY25" s="186"/>
      <c r="HZ25" s="186"/>
      <c r="IA25" s="186"/>
      <c r="IB25" s="186"/>
      <c r="IC25" s="186"/>
      <c r="ID25" s="186"/>
      <c r="IE25" s="186"/>
      <c r="IF25" s="186"/>
      <c r="IG25" s="186"/>
      <c r="IH25" s="186"/>
      <c r="II25" s="186"/>
      <c r="IJ25" s="186"/>
      <c r="IK25" s="186"/>
      <c r="IL25" s="186"/>
      <c r="IM25" s="186"/>
      <c r="IN25" s="186"/>
      <c r="IO25" s="186"/>
      <c r="IP25" s="186"/>
      <c r="IQ25" s="186"/>
      <c r="IR25" s="186"/>
      <c r="IS25" s="186"/>
      <c r="IT25" s="186"/>
      <c r="IU25" s="186"/>
      <c r="IV25" s="186"/>
      <c r="IW25" s="186"/>
      <c r="IX25" s="186"/>
      <c r="IY25" s="186"/>
      <c r="IZ25" s="186"/>
      <c r="JA25" s="186"/>
      <c r="JB25" s="186"/>
      <c r="JC25" s="186"/>
      <c r="JD25" s="186"/>
      <c r="JE25" s="186"/>
      <c r="JF25" s="186"/>
      <c r="JG25" s="186"/>
      <c r="JH25" s="186"/>
      <c r="JI25" s="186"/>
      <c r="JJ25" s="186"/>
      <c r="JK25" s="186"/>
      <c r="JL25" s="186"/>
      <c r="JM25" s="186"/>
      <c r="JN25" s="186"/>
      <c r="JO25" s="186"/>
      <c r="JP25" s="186"/>
      <c r="JQ25" s="186"/>
      <c r="JR25" s="186"/>
      <c r="JS25" s="186"/>
      <c r="JT25" s="186"/>
      <c r="JU25" s="186"/>
      <c r="JV25" s="186"/>
      <c r="JW25" s="186"/>
      <c r="JX25" s="186"/>
      <c r="JY25" s="186"/>
      <c r="JZ25" s="186"/>
      <c r="KA25" s="186"/>
      <c r="KB25" s="186"/>
      <c r="KC25" s="186"/>
      <c r="KD25" s="186"/>
      <c r="KE25" s="186"/>
      <c r="KF25" s="186"/>
      <c r="KG25" s="186"/>
      <c r="KH25" s="186"/>
      <c r="KI25" s="186"/>
      <c r="KJ25" s="186"/>
      <c r="KK25" s="186"/>
      <c r="KL25" s="186"/>
      <c r="KM25" s="186"/>
      <c r="KN25" s="186"/>
      <c r="KO25" s="186"/>
      <c r="KP25" s="186"/>
      <c r="KQ25" s="186"/>
      <c r="KR25" s="186"/>
      <c r="KS25" s="186"/>
      <c r="KT25" s="186"/>
      <c r="KU25" s="186"/>
      <c r="KV25" s="186"/>
      <c r="KW25" s="186"/>
      <c r="KX25" s="186"/>
      <c r="KY25" s="186"/>
      <c r="KZ25" s="186"/>
      <c r="LA25" s="186"/>
      <c r="LB25" s="186"/>
      <c r="LC25" s="186"/>
      <c r="LD25" s="186"/>
      <c r="LE25" s="186"/>
      <c r="LF25" s="186"/>
      <c r="LG25" s="186"/>
      <c r="LH25" s="186"/>
      <c r="LI25" s="186"/>
      <c r="LJ25" s="186"/>
      <c r="LK25" s="186"/>
      <c r="LL25" s="186"/>
      <c r="LM25" s="186"/>
      <c r="LN25" s="186"/>
      <c r="LO25" s="186"/>
      <c r="LP25" s="186"/>
      <c r="LQ25" s="186"/>
      <c r="LR25" s="186"/>
      <c r="LS25" s="186"/>
      <c r="LT25" s="186"/>
      <c r="LU25" s="186"/>
      <c r="LV25" s="186"/>
      <c r="LW25" s="186"/>
      <c r="LX25" s="186"/>
      <c r="LY25" s="186"/>
      <c r="LZ25" s="186"/>
      <c r="MA25" s="186"/>
      <c r="MB25" s="186"/>
      <c r="MC25" s="186"/>
      <c r="MD25" s="186"/>
      <c r="ME25" s="186"/>
      <c r="MF25" s="186"/>
      <c r="MG25" s="186"/>
      <c r="MH25" s="186"/>
      <c r="MI25" s="186"/>
      <c r="MJ25" s="186"/>
      <c r="MK25" s="186"/>
      <c r="ML25" s="186"/>
      <c r="MM25" s="186"/>
      <c r="MN25" s="186"/>
      <c r="MO25" s="186"/>
      <c r="MP25" s="186"/>
      <c r="MQ25" s="186"/>
      <c r="MR25" s="186"/>
      <c r="MS25" s="186"/>
      <c r="MT25" s="186"/>
      <c r="MU25" s="186"/>
      <c r="MV25" s="186"/>
      <c r="MW25" s="186"/>
      <c r="MX25" s="186"/>
      <c r="MY25" s="186"/>
      <c r="MZ25" s="186"/>
      <c r="NA25" s="186"/>
      <c r="NB25" s="186"/>
      <c r="NC25" s="186"/>
      <c r="ND25" s="186"/>
      <c r="NE25" s="186"/>
      <c r="NF25" s="186"/>
      <c r="NG25" s="186"/>
      <c r="NH25" s="186"/>
      <c r="NI25" s="186"/>
      <c r="NJ25" s="186"/>
      <c r="NK25" s="186"/>
      <c r="NL25" s="186"/>
      <c r="NM25" s="186"/>
      <c r="NN25" s="186"/>
      <c r="NO25" s="186"/>
      <c r="NP25" s="186"/>
      <c r="NQ25" s="186"/>
      <c r="NR25" s="186"/>
      <c r="NS25" s="186"/>
      <c r="NT25" s="186"/>
      <c r="NU25" s="186"/>
      <c r="NV25" s="186"/>
      <c r="NW25" s="186"/>
      <c r="NX25" s="186"/>
      <c r="NY25" s="186"/>
      <c r="NZ25" s="186"/>
      <c r="OA25" s="186"/>
      <c r="OB25" s="186"/>
      <c r="OC25" s="186"/>
      <c r="OD25" s="186"/>
      <c r="OE25" s="186"/>
      <c r="OF25" s="186"/>
      <c r="OG25" s="186"/>
      <c r="OH25" s="186"/>
      <c r="OI25" s="186"/>
      <c r="OJ25" s="186"/>
      <c r="OK25" s="186"/>
      <c r="OL25" s="186"/>
      <c r="OM25" s="186"/>
      <c r="ON25" s="186"/>
      <c r="OO25" s="186"/>
      <c r="OP25" s="186"/>
      <c r="OQ25" s="186"/>
      <c r="OR25" s="186"/>
      <c r="OS25" s="186"/>
      <c r="OT25" s="186"/>
      <c r="OU25" s="186"/>
      <c r="OV25" s="186"/>
      <c r="OW25" s="186"/>
      <c r="OX25" s="186"/>
      <c r="OY25" s="186"/>
      <c r="OZ25" s="186"/>
      <c r="PA25" s="186"/>
      <c r="PB25" s="186"/>
      <c r="PC25" s="186"/>
      <c r="PD25" s="186"/>
      <c r="PE25" s="186"/>
      <c r="PF25" s="186"/>
      <c r="PG25" s="186"/>
      <c r="PH25" s="186"/>
      <c r="PI25" s="186"/>
      <c r="PJ25" s="186"/>
      <c r="PK25" s="186"/>
      <c r="PL25" s="186"/>
      <c r="PM25" s="186"/>
      <c r="PN25" s="186"/>
      <c r="PO25" s="186"/>
      <c r="PP25" s="186"/>
      <c r="PQ25" s="186"/>
      <c r="PR25" s="186"/>
      <c r="PS25" s="186"/>
      <c r="PT25" s="186"/>
      <c r="PU25" s="186"/>
      <c r="PV25" s="186"/>
      <c r="PW25" s="186"/>
      <c r="PX25" s="186"/>
      <c r="PY25" s="186"/>
      <c r="PZ25" s="186"/>
      <c r="QA25" s="186"/>
      <c r="QB25" s="186"/>
      <c r="QC25" s="186"/>
      <c r="QD25" s="186"/>
      <c r="QE25" s="186"/>
      <c r="QF25" s="186"/>
      <c r="QG25" s="186"/>
      <c r="QH25" s="186"/>
      <c r="QI25" s="186"/>
      <c r="QJ25" s="186"/>
      <c r="QK25" s="186"/>
      <c r="QL25" s="186"/>
      <c r="QM25" s="186"/>
      <c r="QN25" s="186"/>
      <c r="QO25" s="186"/>
      <c r="QP25" s="186"/>
      <c r="QQ25" s="186"/>
      <c r="QR25" s="186"/>
      <c r="QS25" s="186"/>
      <c r="QT25" s="186"/>
      <c r="QU25" s="186"/>
      <c r="QV25" s="186"/>
      <c r="QW25" s="186"/>
      <c r="QX25" s="186"/>
      <c r="QY25" s="186"/>
      <c r="QZ25" s="186"/>
      <c r="RA25" s="186"/>
      <c r="RB25" s="186"/>
      <c r="RC25" s="186"/>
      <c r="RD25" s="186"/>
      <c r="RE25" s="186"/>
      <c r="RF25" s="186"/>
      <c r="RG25" s="186"/>
      <c r="RH25" s="186"/>
      <c r="RI25" s="186"/>
      <c r="RJ25" s="186"/>
      <c r="RK25" s="186"/>
      <c r="RL25" s="186"/>
      <c r="RM25" s="186"/>
      <c r="RN25" s="186"/>
      <c r="RO25" s="186"/>
      <c r="RP25" s="186"/>
      <c r="RQ25" s="186"/>
      <c r="RR25" s="186"/>
      <c r="RS25" s="186"/>
      <c r="RT25" s="186"/>
      <c r="RU25" s="186"/>
      <c r="RV25" s="186"/>
      <c r="RW25" s="186"/>
      <c r="RX25" s="186"/>
      <c r="RY25" s="186"/>
      <c r="RZ25" s="186"/>
      <c r="SA25" s="186"/>
      <c r="SB25" s="186"/>
      <c r="SC25" s="186"/>
      <c r="SD25" s="186"/>
      <c r="SE25" s="186"/>
      <c r="SF25" s="186"/>
      <c r="SG25" s="186"/>
      <c r="SH25" s="186"/>
      <c r="SI25" s="186"/>
      <c r="SJ25" s="186"/>
      <c r="SK25" s="186"/>
      <c r="SL25" s="186"/>
      <c r="SM25" s="186"/>
    </row>
    <row r="26" spans="2:507" ht="15.6" x14ac:dyDescent="0.25">
      <c r="B26" s="999"/>
      <c r="C26" s="996"/>
      <c r="D26" s="181" t="s">
        <v>16</v>
      </c>
      <c r="E26" s="182"/>
      <c r="F26" s="183" t="s">
        <v>655</v>
      </c>
      <c r="G26" s="187">
        <f>SUM(H26:SM26)</f>
        <v>0</v>
      </c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88"/>
      <c r="DX26" s="188"/>
      <c r="DY26" s="188"/>
      <c r="DZ26" s="188"/>
      <c r="EA26" s="188"/>
      <c r="EB26" s="188"/>
      <c r="EC26" s="188"/>
      <c r="ED26" s="188"/>
      <c r="EE26" s="188"/>
      <c r="EF26" s="188"/>
      <c r="EG26" s="188"/>
      <c r="EH26" s="188"/>
      <c r="EI26" s="188"/>
      <c r="EJ26" s="188"/>
      <c r="EK26" s="188"/>
      <c r="EL26" s="188"/>
      <c r="EM26" s="188"/>
      <c r="EN26" s="188"/>
      <c r="EO26" s="188"/>
      <c r="EP26" s="188"/>
      <c r="EQ26" s="188"/>
      <c r="ER26" s="188"/>
      <c r="ES26" s="188"/>
      <c r="ET26" s="188"/>
      <c r="EU26" s="188"/>
      <c r="EV26" s="188"/>
      <c r="EW26" s="188"/>
      <c r="EX26" s="188"/>
      <c r="EY26" s="188"/>
      <c r="EZ26" s="188"/>
      <c r="FA26" s="188"/>
      <c r="FB26" s="188"/>
      <c r="FC26" s="188"/>
      <c r="FD26" s="188"/>
      <c r="FE26" s="188"/>
      <c r="FF26" s="188"/>
      <c r="FG26" s="188"/>
      <c r="FH26" s="188"/>
      <c r="FI26" s="188"/>
      <c r="FJ26" s="188"/>
      <c r="FK26" s="188"/>
      <c r="FL26" s="188"/>
      <c r="FM26" s="188"/>
      <c r="FN26" s="188"/>
      <c r="FO26" s="188"/>
      <c r="FP26" s="188"/>
      <c r="FQ26" s="188"/>
      <c r="FR26" s="188"/>
      <c r="FS26" s="188"/>
      <c r="FT26" s="188"/>
      <c r="FU26" s="188"/>
      <c r="FV26" s="188"/>
      <c r="FW26" s="188"/>
      <c r="FX26" s="188"/>
      <c r="FY26" s="188"/>
      <c r="FZ26" s="188"/>
      <c r="GA26" s="188"/>
      <c r="GB26" s="188"/>
      <c r="GC26" s="188"/>
      <c r="GD26" s="188"/>
      <c r="GE26" s="188"/>
      <c r="GF26" s="188"/>
      <c r="GG26" s="188"/>
      <c r="GH26" s="188"/>
      <c r="GI26" s="188"/>
      <c r="GJ26" s="188"/>
      <c r="GK26" s="188"/>
      <c r="GL26" s="188"/>
      <c r="GM26" s="188"/>
      <c r="GN26" s="188"/>
      <c r="GO26" s="188"/>
      <c r="GP26" s="188"/>
      <c r="GQ26" s="188"/>
      <c r="GR26" s="188"/>
      <c r="GS26" s="188"/>
      <c r="GT26" s="188"/>
      <c r="GU26" s="188"/>
      <c r="GV26" s="188"/>
      <c r="GW26" s="188"/>
      <c r="GX26" s="188"/>
      <c r="GY26" s="188"/>
      <c r="GZ26" s="188"/>
      <c r="HA26" s="188"/>
      <c r="HB26" s="188"/>
      <c r="HC26" s="188"/>
      <c r="HD26" s="188"/>
      <c r="HE26" s="188"/>
      <c r="HF26" s="188"/>
      <c r="HG26" s="188"/>
      <c r="HH26" s="188"/>
      <c r="HI26" s="188"/>
      <c r="HJ26" s="188"/>
      <c r="HK26" s="188"/>
      <c r="HL26" s="188"/>
      <c r="HM26" s="188"/>
      <c r="HN26" s="188"/>
      <c r="HO26" s="188"/>
      <c r="HP26" s="188"/>
      <c r="HQ26" s="188"/>
      <c r="HR26" s="188"/>
      <c r="HS26" s="188"/>
      <c r="HT26" s="188"/>
      <c r="HU26" s="188"/>
      <c r="HV26" s="188"/>
      <c r="HW26" s="188"/>
      <c r="HX26" s="188"/>
      <c r="HY26" s="188"/>
      <c r="HZ26" s="188"/>
      <c r="IA26" s="188"/>
      <c r="IB26" s="188"/>
      <c r="IC26" s="188"/>
      <c r="ID26" s="188"/>
      <c r="IE26" s="188"/>
      <c r="IF26" s="188"/>
      <c r="IG26" s="188"/>
      <c r="IH26" s="188"/>
      <c r="II26" s="188"/>
      <c r="IJ26" s="188"/>
      <c r="IK26" s="188"/>
      <c r="IL26" s="188"/>
      <c r="IM26" s="188"/>
      <c r="IN26" s="188"/>
      <c r="IO26" s="188"/>
      <c r="IP26" s="188"/>
      <c r="IQ26" s="188"/>
      <c r="IR26" s="188"/>
      <c r="IS26" s="188"/>
      <c r="IT26" s="188"/>
      <c r="IU26" s="188"/>
      <c r="IV26" s="188"/>
      <c r="IW26" s="188"/>
      <c r="IX26" s="188"/>
      <c r="IY26" s="188"/>
      <c r="IZ26" s="188"/>
      <c r="JA26" s="188"/>
      <c r="JB26" s="188"/>
      <c r="JC26" s="188"/>
      <c r="JD26" s="188"/>
      <c r="JE26" s="188"/>
      <c r="JF26" s="188"/>
      <c r="JG26" s="188"/>
      <c r="JH26" s="188"/>
      <c r="JI26" s="188"/>
      <c r="JJ26" s="188"/>
      <c r="JK26" s="188"/>
      <c r="JL26" s="188"/>
      <c r="JM26" s="188"/>
      <c r="JN26" s="188"/>
      <c r="JO26" s="188"/>
      <c r="JP26" s="188"/>
      <c r="JQ26" s="188"/>
      <c r="JR26" s="188"/>
      <c r="JS26" s="188"/>
      <c r="JT26" s="188"/>
      <c r="JU26" s="188"/>
      <c r="JV26" s="188"/>
      <c r="JW26" s="188"/>
      <c r="JX26" s="188"/>
      <c r="JY26" s="188"/>
      <c r="JZ26" s="188"/>
      <c r="KA26" s="188"/>
      <c r="KB26" s="188"/>
      <c r="KC26" s="188"/>
      <c r="KD26" s="188"/>
      <c r="KE26" s="188"/>
      <c r="KF26" s="188"/>
      <c r="KG26" s="188"/>
      <c r="KH26" s="188"/>
      <c r="KI26" s="188"/>
      <c r="KJ26" s="188"/>
      <c r="KK26" s="188"/>
      <c r="KL26" s="188"/>
      <c r="KM26" s="188"/>
      <c r="KN26" s="188"/>
      <c r="KO26" s="188"/>
      <c r="KP26" s="188"/>
      <c r="KQ26" s="188"/>
      <c r="KR26" s="188"/>
      <c r="KS26" s="188"/>
      <c r="KT26" s="188"/>
      <c r="KU26" s="188"/>
      <c r="KV26" s="188"/>
      <c r="KW26" s="188"/>
      <c r="KX26" s="188"/>
      <c r="KY26" s="188"/>
      <c r="KZ26" s="188"/>
      <c r="LA26" s="188"/>
      <c r="LB26" s="188"/>
      <c r="LC26" s="188"/>
      <c r="LD26" s="188"/>
      <c r="LE26" s="188"/>
      <c r="LF26" s="188"/>
      <c r="LG26" s="188"/>
      <c r="LH26" s="188"/>
      <c r="LI26" s="188"/>
      <c r="LJ26" s="188"/>
      <c r="LK26" s="188"/>
      <c r="LL26" s="188"/>
      <c r="LM26" s="188"/>
      <c r="LN26" s="188"/>
      <c r="LO26" s="188"/>
      <c r="LP26" s="188"/>
      <c r="LQ26" s="188"/>
      <c r="LR26" s="188"/>
      <c r="LS26" s="188"/>
      <c r="LT26" s="188"/>
      <c r="LU26" s="188"/>
      <c r="LV26" s="188"/>
      <c r="LW26" s="188"/>
      <c r="LX26" s="188"/>
      <c r="LY26" s="188"/>
      <c r="LZ26" s="188"/>
      <c r="MA26" s="188"/>
      <c r="MB26" s="188"/>
      <c r="MC26" s="188"/>
      <c r="MD26" s="188"/>
      <c r="ME26" s="188"/>
      <c r="MF26" s="188"/>
      <c r="MG26" s="188"/>
      <c r="MH26" s="188"/>
      <c r="MI26" s="188"/>
      <c r="MJ26" s="188"/>
      <c r="MK26" s="188"/>
      <c r="ML26" s="188"/>
      <c r="MM26" s="188"/>
      <c r="MN26" s="188"/>
      <c r="MO26" s="188"/>
      <c r="MP26" s="188"/>
      <c r="MQ26" s="188"/>
      <c r="MR26" s="188"/>
      <c r="MS26" s="188"/>
      <c r="MT26" s="188"/>
      <c r="MU26" s="188"/>
      <c r="MV26" s="188"/>
      <c r="MW26" s="188"/>
      <c r="MX26" s="188"/>
      <c r="MY26" s="188"/>
      <c r="MZ26" s="188"/>
      <c r="NA26" s="188"/>
      <c r="NB26" s="188"/>
      <c r="NC26" s="188"/>
      <c r="ND26" s="188"/>
      <c r="NE26" s="188"/>
      <c r="NF26" s="188"/>
      <c r="NG26" s="188"/>
      <c r="NH26" s="188"/>
      <c r="NI26" s="188"/>
      <c r="NJ26" s="188"/>
      <c r="NK26" s="188"/>
      <c r="NL26" s="188"/>
      <c r="NM26" s="188"/>
      <c r="NN26" s="188"/>
      <c r="NO26" s="188"/>
      <c r="NP26" s="188"/>
      <c r="NQ26" s="188"/>
      <c r="NR26" s="188"/>
      <c r="NS26" s="188"/>
      <c r="NT26" s="188"/>
      <c r="NU26" s="188"/>
      <c r="NV26" s="188"/>
      <c r="NW26" s="188"/>
      <c r="NX26" s="188"/>
      <c r="NY26" s="188"/>
      <c r="NZ26" s="188"/>
      <c r="OA26" s="188"/>
      <c r="OB26" s="188"/>
      <c r="OC26" s="188"/>
      <c r="OD26" s="188"/>
      <c r="OE26" s="188"/>
      <c r="OF26" s="188"/>
      <c r="OG26" s="188"/>
      <c r="OH26" s="188"/>
      <c r="OI26" s="188"/>
      <c r="OJ26" s="188"/>
      <c r="OK26" s="188"/>
      <c r="OL26" s="188"/>
      <c r="OM26" s="188"/>
      <c r="ON26" s="188"/>
      <c r="OO26" s="188"/>
      <c r="OP26" s="188"/>
      <c r="OQ26" s="188"/>
      <c r="OR26" s="188"/>
      <c r="OS26" s="188"/>
      <c r="OT26" s="188"/>
      <c r="OU26" s="188"/>
      <c r="OV26" s="188"/>
      <c r="OW26" s="188"/>
      <c r="OX26" s="188"/>
      <c r="OY26" s="188"/>
      <c r="OZ26" s="188"/>
      <c r="PA26" s="188"/>
      <c r="PB26" s="188"/>
      <c r="PC26" s="188"/>
      <c r="PD26" s="188"/>
      <c r="PE26" s="188"/>
      <c r="PF26" s="188"/>
      <c r="PG26" s="188"/>
      <c r="PH26" s="188"/>
      <c r="PI26" s="188"/>
      <c r="PJ26" s="188"/>
      <c r="PK26" s="188"/>
      <c r="PL26" s="188"/>
      <c r="PM26" s="188"/>
      <c r="PN26" s="188"/>
      <c r="PO26" s="188"/>
      <c r="PP26" s="188"/>
      <c r="PQ26" s="188"/>
      <c r="PR26" s="188"/>
      <c r="PS26" s="188"/>
      <c r="PT26" s="188"/>
      <c r="PU26" s="188"/>
      <c r="PV26" s="188"/>
      <c r="PW26" s="188"/>
      <c r="PX26" s="188"/>
      <c r="PY26" s="188"/>
      <c r="PZ26" s="188"/>
      <c r="QA26" s="188"/>
      <c r="QB26" s="188"/>
      <c r="QC26" s="188"/>
      <c r="QD26" s="188"/>
      <c r="QE26" s="188"/>
      <c r="QF26" s="188"/>
      <c r="QG26" s="188"/>
      <c r="QH26" s="188"/>
      <c r="QI26" s="188"/>
      <c r="QJ26" s="188"/>
      <c r="QK26" s="188"/>
      <c r="QL26" s="188"/>
      <c r="QM26" s="188"/>
      <c r="QN26" s="188"/>
      <c r="QO26" s="188"/>
      <c r="QP26" s="188"/>
      <c r="QQ26" s="188"/>
      <c r="QR26" s="188"/>
      <c r="QS26" s="188"/>
      <c r="QT26" s="188"/>
      <c r="QU26" s="188"/>
      <c r="QV26" s="188"/>
      <c r="QW26" s="188"/>
      <c r="QX26" s="188"/>
      <c r="QY26" s="188"/>
      <c r="QZ26" s="188"/>
      <c r="RA26" s="188"/>
      <c r="RB26" s="188"/>
      <c r="RC26" s="188"/>
      <c r="RD26" s="188"/>
      <c r="RE26" s="188"/>
      <c r="RF26" s="188"/>
      <c r="RG26" s="188"/>
      <c r="RH26" s="188"/>
      <c r="RI26" s="188"/>
      <c r="RJ26" s="188"/>
      <c r="RK26" s="188"/>
      <c r="RL26" s="188"/>
      <c r="RM26" s="188"/>
      <c r="RN26" s="188"/>
      <c r="RO26" s="188"/>
      <c r="RP26" s="188"/>
      <c r="RQ26" s="188"/>
      <c r="RR26" s="188"/>
      <c r="RS26" s="188"/>
      <c r="RT26" s="188"/>
      <c r="RU26" s="188"/>
      <c r="RV26" s="188"/>
      <c r="RW26" s="188"/>
      <c r="RX26" s="188"/>
      <c r="RY26" s="188"/>
      <c r="RZ26" s="188"/>
      <c r="SA26" s="188"/>
      <c r="SB26" s="188"/>
      <c r="SC26" s="188"/>
      <c r="SD26" s="188"/>
      <c r="SE26" s="188"/>
      <c r="SF26" s="188"/>
      <c r="SG26" s="188"/>
      <c r="SH26" s="188"/>
      <c r="SI26" s="188"/>
      <c r="SJ26" s="188"/>
      <c r="SK26" s="188"/>
      <c r="SL26" s="188"/>
      <c r="SM26" s="188"/>
    </row>
    <row r="27" spans="2:507" ht="15.6" x14ac:dyDescent="0.25">
      <c r="B27" s="997">
        <f>B25+1</f>
        <v>11</v>
      </c>
      <c r="C27" s="995" t="s">
        <v>632</v>
      </c>
      <c r="D27" s="181" t="s">
        <v>628</v>
      </c>
      <c r="E27" s="182" t="s">
        <v>629</v>
      </c>
      <c r="F27" s="183" t="s">
        <v>656</v>
      </c>
      <c r="G27" s="184">
        <f>SUM(H27:SM27)</f>
        <v>0</v>
      </c>
      <c r="H27" s="185"/>
      <c r="I27" s="185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186"/>
      <c r="BV27" s="186"/>
      <c r="BW27" s="186"/>
      <c r="BX27" s="186"/>
      <c r="BY27" s="186"/>
      <c r="BZ27" s="186"/>
      <c r="CA27" s="186"/>
      <c r="CB27" s="186"/>
      <c r="CC27" s="186"/>
      <c r="CD27" s="186"/>
      <c r="CE27" s="186"/>
      <c r="CF27" s="186"/>
      <c r="CG27" s="186"/>
      <c r="CH27" s="186"/>
      <c r="CI27" s="186"/>
      <c r="CJ27" s="186"/>
      <c r="CK27" s="186"/>
      <c r="CL27" s="186"/>
      <c r="CM27" s="186"/>
      <c r="CN27" s="186"/>
      <c r="CO27" s="186"/>
      <c r="CP27" s="186"/>
      <c r="CQ27" s="186"/>
      <c r="CR27" s="186"/>
      <c r="CS27" s="186"/>
      <c r="CT27" s="186"/>
      <c r="CU27" s="186"/>
      <c r="CV27" s="186"/>
      <c r="CW27" s="186"/>
      <c r="CX27" s="186"/>
      <c r="CY27" s="186"/>
      <c r="CZ27" s="186"/>
      <c r="DA27" s="186"/>
      <c r="DB27" s="186"/>
      <c r="DC27" s="186"/>
      <c r="DD27" s="186"/>
      <c r="DE27" s="186"/>
      <c r="DF27" s="186"/>
      <c r="DG27" s="186"/>
      <c r="DH27" s="186"/>
      <c r="DI27" s="186"/>
      <c r="DJ27" s="186"/>
      <c r="DK27" s="186"/>
      <c r="DL27" s="186"/>
      <c r="DM27" s="186"/>
      <c r="DN27" s="186"/>
      <c r="DO27" s="186"/>
      <c r="DP27" s="186"/>
      <c r="DQ27" s="186"/>
      <c r="DR27" s="186"/>
      <c r="DS27" s="186"/>
      <c r="DT27" s="186"/>
      <c r="DU27" s="186"/>
      <c r="DV27" s="186"/>
      <c r="DW27" s="186"/>
      <c r="DX27" s="186"/>
      <c r="DY27" s="186"/>
      <c r="DZ27" s="186"/>
      <c r="EA27" s="186"/>
      <c r="EB27" s="186"/>
      <c r="EC27" s="186"/>
      <c r="ED27" s="186"/>
      <c r="EE27" s="186"/>
      <c r="EF27" s="186"/>
      <c r="EG27" s="186"/>
      <c r="EH27" s="186"/>
      <c r="EI27" s="186"/>
      <c r="EJ27" s="186"/>
      <c r="EK27" s="186"/>
      <c r="EL27" s="186"/>
      <c r="EM27" s="186"/>
      <c r="EN27" s="186"/>
      <c r="EO27" s="186"/>
      <c r="EP27" s="186"/>
      <c r="EQ27" s="186"/>
      <c r="ER27" s="186"/>
      <c r="ES27" s="186"/>
      <c r="ET27" s="186"/>
      <c r="EU27" s="186"/>
      <c r="EV27" s="186"/>
      <c r="EW27" s="186"/>
      <c r="EX27" s="186"/>
      <c r="EY27" s="186"/>
      <c r="EZ27" s="186"/>
      <c r="FA27" s="186"/>
      <c r="FB27" s="186"/>
      <c r="FC27" s="186"/>
      <c r="FD27" s="186"/>
      <c r="FE27" s="186"/>
      <c r="FF27" s="186"/>
      <c r="FG27" s="186"/>
      <c r="FH27" s="186"/>
      <c r="FI27" s="186"/>
      <c r="FJ27" s="186"/>
      <c r="FK27" s="186"/>
      <c r="FL27" s="186"/>
      <c r="FM27" s="186"/>
      <c r="FN27" s="186"/>
      <c r="FO27" s="186"/>
      <c r="FP27" s="186"/>
      <c r="FQ27" s="186"/>
      <c r="FR27" s="186"/>
      <c r="FS27" s="186"/>
      <c r="FT27" s="186"/>
      <c r="FU27" s="186"/>
      <c r="FV27" s="186"/>
      <c r="FW27" s="186"/>
      <c r="FX27" s="186"/>
      <c r="FY27" s="186"/>
      <c r="FZ27" s="186"/>
      <c r="GA27" s="186"/>
      <c r="GB27" s="186"/>
      <c r="GC27" s="186"/>
      <c r="GD27" s="186"/>
      <c r="GE27" s="186"/>
      <c r="GF27" s="186"/>
      <c r="GG27" s="186"/>
      <c r="GH27" s="186"/>
      <c r="GI27" s="186"/>
      <c r="GJ27" s="186"/>
      <c r="GK27" s="186"/>
      <c r="GL27" s="186"/>
      <c r="GM27" s="186"/>
      <c r="GN27" s="186"/>
      <c r="GO27" s="186"/>
      <c r="GP27" s="186"/>
      <c r="GQ27" s="186"/>
      <c r="GR27" s="186"/>
      <c r="GS27" s="186"/>
      <c r="GT27" s="186"/>
      <c r="GU27" s="186"/>
      <c r="GV27" s="186"/>
      <c r="GW27" s="186"/>
      <c r="GX27" s="186"/>
      <c r="GY27" s="186"/>
      <c r="GZ27" s="186"/>
      <c r="HA27" s="186"/>
      <c r="HB27" s="186"/>
      <c r="HC27" s="186"/>
      <c r="HD27" s="186"/>
      <c r="HE27" s="186"/>
      <c r="HF27" s="186"/>
      <c r="HG27" s="186"/>
      <c r="HH27" s="186"/>
      <c r="HI27" s="186"/>
      <c r="HJ27" s="186"/>
      <c r="HK27" s="186"/>
      <c r="HL27" s="186"/>
      <c r="HM27" s="186"/>
      <c r="HN27" s="186"/>
      <c r="HO27" s="186"/>
      <c r="HP27" s="186"/>
      <c r="HQ27" s="186"/>
      <c r="HR27" s="186"/>
      <c r="HS27" s="186"/>
      <c r="HT27" s="186"/>
      <c r="HU27" s="186"/>
      <c r="HV27" s="186"/>
      <c r="HW27" s="186"/>
      <c r="HX27" s="186"/>
      <c r="HY27" s="186"/>
      <c r="HZ27" s="186"/>
      <c r="IA27" s="186"/>
      <c r="IB27" s="186"/>
      <c r="IC27" s="186"/>
      <c r="ID27" s="186"/>
      <c r="IE27" s="186"/>
      <c r="IF27" s="186"/>
      <c r="IG27" s="186"/>
      <c r="IH27" s="186"/>
      <c r="II27" s="186"/>
      <c r="IJ27" s="186"/>
      <c r="IK27" s="186"/>
      <c r="IL27" s="186"/>
      <c r="IM27" s="186"/>
      <c r="IN27" s="186"/>
      <c r="IO27" s="186"/>
      <c r="IP27" s="186"/>
      <c r="IQ27" s="186"/>
      <c r="IR27" s="186"/>
      <c r="IS27" s="186"/>
      <c r="IT27" s="186"/>
      <c r="IU27" s="186"/>
      <c r="IV27" s="186"/>
      <c r="IW27" s="186"/>
      <c r="IX27" s="186"/>
      <c r="IY27" s="186"/>
      <c r="IZ27" s="186"/>
      <c r="JA27" s="186"/>
      <c r="JB27" s="186"/>
      <c r="JC27" s="186"/>
      <c r="JD27" s="186"/>
      <c r="JE27" s="186"/>
      <c r="JF27" s="186"/>
      <c r="JG27" s="186"/>
      <c r="JH27" s="186"/>
      <c r="JI27" s="186"/>
      <c r="JJ27" s="186"/>
      <c r="JK27" s="186"/>
      <c r="JL27" s="186"/>
      <c r="JM27" s="186"/>
      <c r="JN27" s="186"/>
      <c r="JO27" s="186"/>
      <c r="JP27" s="186"/>
      <c r="JQ27" s="186"/>
      <c r="JR27" s="186"/>
      <c r="JS27" s="186"/>
      <c r="JT27" s="186"/>
      <c r="JU27" s="186"/>
      <c r="JV27" s="186"/>
      <c r="JW27" s="186"/>
      <c r="JX27" s="186"/>
      <c r="JY27" s="186"/>
      <c r="JZ27" s="186"/>
      <c r="KA27" s="186"/>
      <c r="KB27" s="186"/>
      <c r="KC27" s="186"/>
      <c r="KD27" s="186"/>
      <c r="KE27" s="186"/>
      <c r="KF27" s="186"/>
      <c r="KG27" s="186"/>
      <c r="KH27" s="186"/>
      <c r="KI27" s="186"/>
      <c r="KJ27" s="186"/>
      <c r="KK27" s="186"/>
      <c r="KL27" s="186"/>
      <c r="KM27" s="186"/>
      <c r="KN27" s="186"/>
      <c r="KO27" s="186"/>
      <c r="KP27" s="186"/>
      <c r="KQ27" s="186"/>
      <c r="KR27" s="186"/>
      <c r="KS27" s="186"/>
      <c r="KT27" s="186"/>
      <c r="KU27" s="186"/>
      <c r="KV27" s="186"/>
      <c r="KW27" s="186"/>
      <c r="KX27" s="186"/>
      <c r="KY27" s="186"/>
      <c r="KZ27" s="186"/>
      <c r="LA27" s="186"/>
      <c r="LB27" s="186"/>
      <c r="LC27" s="186"/>
      <c r="LD27" s="186"/>
      <c r="LE27" s="186"/>
      <c r="LF27" s="186"/>
      <c r="LG27" s="186"/>
      <c r="LH27" s="186"/>
      <c r="LI27" s="186"/>
      <c r="LJ27" s="186"/>
      <c r="LK27" s="186"/>
      <c r="LL27" s="186"/>
      <c r="LM27" s="186"/>
      <c r="LN27" s="186"/>
      <c r="LO27" s="186"/>
      <c r="LP27" s="186"/>
      <c r="LQ27" s="186"/>
      <c r="LR27" s="186"/>
      <c r="LS27" s="186"/>
      <c r="LT27" s="186"/>
      <c r="LU27" s="186"/>
      <c r="LV27" s="186"/>
      <c r="LW27" s="186"/>
      <c r="LX27" s="186"/>
      <c r="LY27" s="186"/>
      <c r="LZ27" s="186"/>
      <c r="MA27" s="186"/>
      <c r="MB27" s="186"/>
      <c r="MC27" s="186"/>
      <c r="MD27" s="186"/>
      <c r="ME27" s="186"/>
      <c r="MF27" s="186"/>
      <c r="MG27" s="186"/>
      <c r="MH27" s="186"/>
      <c r="MI27" s="186"/>
      <c r="MJ27" s="186"/>
      <c r="MK27" s="186"/>
      <c r="ML27" s="186"/>
      <c r="MM27" s="186"/>
      <c r="MN27" s="186"/>
      <c r="MO27" s="186"/>
      <c r="MP27" s="186"/>
      <c r="MQ27" s="186"/>
      <c r="MR27" s="186"/>
      <c r="MS27" s="186"/>
      <c r="MT27" s="186"/>
      <c r="MU27" s="186"/>
      <c r="MV27" s="186"/>
      <c r="MW27" s="186"/>
      <c r="MX27" s="186"/>
      <c r="MY27" s="186"/>
      <c r="MZ27" s="186"/>
      <c r="NA27" s="186"/>
      <c r="NB27" s="186"/>
      <c r="NC27" s="186"/>
      <c r="ND27" s="186"/>
      <c r="NE27" s="186"/>
      <c r="NF27" s="186"/>
      <c r="NG27" s="186"/>
      <c r="NH27" s="186"/>
      <c r="NI27" s="186"/>
      <c r="NJ27" s="186"/>
      <c r="NK27" s="186"/>
      <c r="NL27" s="186"/>
      <c r="NM27" s="186"/>
      <c r="NN27" s="186"/>
      <c r="NO27" s="186"/>
      <c r="NP27" s="186"/>
      <c r="NQ27" s="186"/>
      <c r="NR27" s="186"/>
      <c r="NS27" s="186"/>
      <c r="NT27" s="186"/>
      <c r="NU27" s="186"/>
      <c r="NV27" s="186"/>
      <c r="NW27" s="186"/>
      <c r="NX27" s="186"/>
      <c r="NY27" s="186"/>
      <c r="NZ27" s="186"/>
      <c r="OA27" s="186"/>
      <c r="OB27" s="186"/>
      <c r="OC27" s="186"/>
      <c r="OD27" s="186"/>
      <c r="OE27" s="186"/>
      <c r="OF27" s="186"/>
      <c r="OG27" s="186"/>
      <c r="OH27" s="186"/>
      <c r="OI27" s="186"/>
      <c r="OJ27" s="186"/>
      <c r="OK27" s="186"/>
      <c r="OL27" s="186"/>
      <c r="OM27" s="186"/>
      <c r="ON27" s="186"/>
      <c r="OO27" s="186"/>
      <c r="OP27" s="186"/>
      <c r="OQ27" s="186"/>
      <c r="OR27" s="186"/>
      <c r="OS27" s="186"/>
      <c r="OT27" s="186"/>
      <c r="OU27" s="186"/>
      <c r="OV27" s="186"/>
      <c r="OW27" s="186"/>
      <c r="OX27" s="186"/>
      <c r="OY27" s="186"/>
      <c r="OZ27" s="186"/>
      <c r="PA27" s="186"/>
      <c r="PB27" s="186"/>
      <c r="PC27" s="186"/>
      <c r="PD27" s="186"/>
      <c r="PE27" s="186"/>
      <c r="PF27" s="186"/>
      <c r="PG27" s="186"/>
      <c r="PH27" s="186"/>
      <c r="PI27" s="186"/>
      <c r="PJ27" s="186"/>
      <c r="PK27" s="186"/>
      <c r="PL27" s="186"/>
      <c r="PM27" s="186"/>
      <c r="PN27" s="186"/>
      <c r="PO27" s="186"/>
      <c r="PP27" s="186"/>
      <c r="PQ27" s="186"/>
      <c r="PR27" s="186"/>
      <c r="PS27" s="186"/>
      <c r="PT27" s="186"/>
      <c r="PU27" s="186"/>
      <c r="PV27" s="186"/>
      <c r="PW27" s="186"/>
      <c r="PX27" s="186"/>
      <c r="PY27" s="186"/>
      <c r="PZ27" s="186"/>
      <c r="QA27" s="186"/>
      <c r="QB27" s="186"/>
      <c r="QC27" s="186"/>
      <c r="QD27" s="186"/>
      <c r="QE27" s="186"/>
      <c r="QF27" s="186"/>
      <c r="QG27" s="186"/>
      <c r="QH27" s="186"/>
      <c r="QI27" s="186"/>
      <c r="QJ27" s="186"/>
      <c r="QK27" s="186"/>
      <c r="QL27" s="186"/>
      <c r="QM27" s="186"/>
      <c r="QN27" s="186"/>
      <c r="QO27" s="186"/>
      <c r="QP27" s="186"/>
      <c r="QQ27" s="186"/>
      <c r="QR27" s="186"/>
      <c r="QS27" s="186"/>
      <c r="QT27" s="186"/>
      <c r="QU27" s="186"/>
      <c r="QV27" s="186"/>
      <c r="QW27" s="186"/>
      <c r="QX27" s="186"/>
      <c r="QY27" s="186"/>
      <c r="QZ27" s="186"/>
      <c r="RA27" s="186"/>
      <c r="RB27" s="186"/>
      <c r="RC27" s="186"/>
      <c r="RD27" s="186"/>
      <c r="RE27" s="186"/>
      <c r="RF27" s="186"/>
      <c r="RG27" s="186"/>
      <c r="RH27" s="186"/>
      <c r="RI27" s="186"/>
      <c r="RJ27" s="186"/>
      <c r="RK27" s="186"/>
      <c r="RL27" s="186"/>
      <c r="RM27" s="186"/>
      <c r="RN27" s="186"/>
      <c r="RO27" s="186"/>
      <c r="RP27" s="186"/>
      <c r="RQ27" s="186"/>
      <c r="RR27" s="186"/>
      <c r="RS27" s="186"/>
      <c r="RT27" s="186"/>
      <c r="RU27" s="186"/>
      <c r="RV27" s="186"/>
      <c r="RW27" s="186"/>
      <c r="RX27" s="186"/>
      <c r="RY27" s="186"/>
      <c r="RZ27" s="186"/>
      <c r="SA27" s="186"/>
      <c r="SB27" s="186"/>
      <c r="SC27" s="186"/>
      <c r="SD27" s="186"/>
      <c r="SE27" s="186"/>
      <c r="SF27" s="186"/>
      <c r="SG27" s="186"/>
      <c r="SH27" s="186"/>
      <c r="SI27" s="186"/>
      <c r="SJ27" s="186"/>
      <c r="SK27" s="186"/>
      <c r="SL27" s="186"/>
      <c r="SM27" s="186"/>
    </row>
    <row r="28" spans="2:507" ht="15.6" x14ac:dyDescent="0.25">
      <c r="B28" s="999"/>
      <c r="C28" s="996"/>
      <c r="D28" s="181" t="s">
        <v>16</v>
      </c>
      <c r="E28" s="182"/>
      <c r="F28" s="183" t="s">
        <v>657</v>
      </c>
      <c r="G28" s="187">
        <f>SUM(H28:SM28)</f>
        <v>0</v>
      </c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188"/>
      <c r="FK28" s="188"/>
      <c r="FL28" s="188"/>
      <c r="FM28" s="188"/>
      <c r="FN28" s="188"/>
      <c r="FO28" s="188"/>
      <c r="FP28" s="188"/>
      <c r="FQ28" s="188"/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188"/>
      <c r="HQ28" s="188"/>
      <c r="HR28" s="188"/>
      <c r="HS28" s="188"/>
      <c r="HT28" s="188"/>
      <c r="HU28" s="188"/>
      <c r="HV28" s="188"/>
      <c r="HW28" s="188"/>
      <c r="HX28" s="188"/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188"/>
      <c r="JN28" s="188"/>
      <c r="JO28" s="188"/>
      <c r="JP28" s="188"/>
      <c r="JQ28" s="188"/>
      <c r="JR28" s="188"/>
      <c r="JS28" s="188"/>
      <c r="JT28" s="188"/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8"/>
      <c r="LQ28" s="188"/>
      <c r="LR28" s="188"/>
      <c r="LS28" s="188"/>
      <c r="LT28" s="188"/>
      <c r="LU28" s="188"/>
      <c r="LV28" s="188"/>
      <c r="LW28" s="188"/>
      <c r="LX28" s="188"/>
      <c r="LY28" s="188"/>
      <c r="LZ28" s="188"/>
      <c r="MA28" s="188"/>
      <c r="MB28" s="188"/>
      <c r="MC28" s="188"/>
      <c r="MD28" s="188"/>
      <c r="ME28" s="188"/>
      <c r="MF28" s="188"/>
      <c r="MG28" s="188"/>
      <c r="MH28" s="188"/>
      <c r="MI28" s="188"/>
      <c r="MJ28" s="188"/>
      <c r="MK28" s="188"/>
      <c r="ML28" s="188"/>
      <c r="MM28" s="188"/>
      <c r="MN28" s="188"/>
      <c r="MO28" s="188"/>
      <c r="MP28" s="188"/>
      <c r="MQ28" s="188"/>
      <c r="MR28" s="188"/>
      <c r="MS28" s="188"/>
      <c r="MT28" s="188"/>
      <c r="MU28" s="188"/>
      <c r="MV28" s="188"/>
      <c r="MW28" s="188"/>
      <c r="MX28" s="188"/>
      <c r="MY28" s="188"/>
      <c r="MZ28" s="188"/>
      <c r="NA28" s="188"/>
      <c r="NB28" s="188"/>
      <c r="NC28" s="188"/>
      <c r="ND28" s="188"/>
      <c r="NE28" s="188"/>
      <c r="NF28" s="188"/>
      <c r="NG28" s="188"/>
      <c r="NH28" s="188"/>
      <c r="NI28" s="188"/>
      <c r="NJ28" s="188"/>
      <c r="NK28" s="188"/>
      <c r="NL28" s="188"/>
      <c r="NM28" s="188"/>
      <c r="NN28" s="188"/>
      <c r="NO28" s="188"/>
      <c r="NP28" s="188"/>
      <c r="NQ28" s="188"/>
      <c r="NR28" s="188"/>
      <c r="NS28" s="188"/>
      <c r="NT28" s="188"/>
      <c r="NU28" s="188"/>
      <c r="NV28" s="188"/>
      <c r="NW28" s="188"/>
      <c r="NX28" s="188"/>
      <c r="NY28" s="188"/>
      <c r="NZ28" s="188"/>
      <c r="OA28" s="188"/>
      <c r="OB28" s="188"/>
      <c r="OC28" s="188"/>
      <c r="OD28" s="188"/>
      <c r="OE28" s="188"/>
      <c r="OF28" s="188"/>
      <c r="OG28" s="188"/>
      <c r="OH28" s="188"/>
      <c r="OI28" s="188"/>
      <c r="OJ28" s="188"/>
      <c r="OK28" s="188"/>
      <c r="OL28" s="188"/>
      <c r="OM28" s="188"/>
      <c r="ON28" s="188"/>
      <c r="OO28" s="188"/>
      <c r="OP28" s="188"/>
      <c r="OQ28" s="188"/>
      <c r="OR28" s="188"/>
      <c r="OS28" s="188"/>
      <c r="OT28" s="188"/>
      <c r="OU28" s="188"/>
      <c r="OV28" s="188"/>
      <c r="OW28" s="188"/>
      <c r="OX28" s="188"/>
      <c r="OY28" s="188"/>
      <c r="OZ28" s="188"/>
      <c r="PA28" s="188"/>
      <c r="PB28" s="188"/>
      <c r="PC28" s="188"/>
      <c r="PD28" s="188"/>
      <c r="PE28" s="188"/>
      <c r="PF28" s="188"/>
      <c r="PG28" s="188"/>
      <c r="PH28" s="188"/>
      <c r="PI28" s="188"/>
      <c r="PJ28" s="188"/>
      <c r="PK28" s="188"/>
      <c r="PL28" s="188"/>
      <c r="PM28" s="188"/>
      <c r="PN28" s="188"/>
      <c r="PO28" s="188"/>
      <c r="PP28" s="188"/>
      <c r="PQ28" s="188"/>
      <c r="PR28" s="188"/>
      <c r="PS28" s="188"/>
      <c r="PT28" s="188"/>
      <c r="PU28" s="188"/>
      <c r="PV28" s="188"/>
      <c r="PW28" s="188"/>
      <c r="PX28" s="188"/>
      <c r="PY28" s="188"/>
      <c r="PZ28" s="188"/>
      <c r="QA28" s="188"/>
      <c r="QB28" s="188"/>
      <c r="QC28" s="188"/>
      <c r="QD28" s="188"/>
      <c r="QE28" s="188"/>
      <c r="QF28" s="188"/>
      <c r="QG28" s="188"/>
      <c r="QH28" s="188"/>
      <c r="QI28" s="188"/>
      <c r="QJ28" s="188"/>
      <c r="QK28" s="188"/>
      <c r="QL28" s="188"/>
      <c r="QM28" s="188"/>
      <c r="QN28" s="188"/>
      <c r="QO28" s="188"/>
      <c r="QP28" s="188"/>
      <c r="QQ28" s="188"/>
      <c r="QR28" s="188"/>
      <c r="QS28" s="188"/>
      <c r="QT28" s="188"/>
      <c r="QU28" s="188"/>
      <c r="QV28" s="188"/>
      <c r="QW28" s="188"/>
      <c r="QX28" s="188"/>
      <c r="QY28" s="188"/>
      <c r="QZ28" s="188"/>
      <c r="RA28" s="188"/>
      <c r="RB28" s="188"/>
      <c r="RC28" s="188"/>
      <c r="RD28" s="188"/>
      <c r="RE28" s="188"/>
      <c r="RF28" s="188"/>
      <c r="RG28" s="188"/>
      <c r="RH28" s="188"/>
      <c r="RI28" s="188"/>
      <c r="RJ28" s="188"/>
      <c r="RK28" s="188"/>
      <c r="RL28" s="188"/>
      <c r="RM28" s="188"/>
      <c r="RN28" s="188"/>
      <c r="RO28" s="188"/>
      <c r="RP28" s="188"/>
      <c r="RQ28" s="188"/>
      <c r="RR28" s="188"/>
      <c r="RS28" s="188"/>
      <c r="RT28" s="188"/>
      <c r="RU28" s="188"/>
      <c r="RV28" s="188"/>
      <c r="RW28" s="188"/>
      <c r="RX28" s="188"/>
      <c r="RY28" s="188"/>
      <c r="RZ28" s="188"/>
      <c r="SA28" s="188"/>
      <c r="SB28" s="188"/>
      <c r="SC28" s="188"/>
      <c r="SD28" s="188"/>
      <c r="SE28" s="188"/>
      <c r="SF28" s="188"/>
      <c r="SG28" s="188"/>
      <c r="SH28" s="188"/>
      <c r="SI28" s="188"/>
      <c r="SJ28" s="188"/>
      <c r="SK28" s="188"/>
      <c r="SL28" s="188"/>
      <c r="SM28" s="188"/>
    </row>
    <row r="29" spans="2:507" ht="15.6" x14ac:dyDescent="0.25">
      <c r="B29" s="171">
        <f>B27+1</f>
        <v>12</v>
      </c>
      <c r="C29" s="176" t="s">
        <v>635</v>
      </c>
      <c r="D29" s="176"/>
      <c r="E29" s="182" t="s">
        <v>636</v>
      </c>
      <c r="F29" s="183" t="s">
        <v>658</v>
      </c>
      <c r="G29" s="184">
        <f>SUM(H29:SM29)</f>
        <v>0</v>
      </c>
      <c r="H29" s="189">
        <f>(H25*H26+H27*H28)/1000</f>
        <v>0</v>
      </c>
      <c r="I29" s="189">
        <f t="shared" ref="I29:BT29" si="48">(I25*I26+I27*I28)/1000</f>
        <v>0</v>
      </c>
      <c r="J29" s="189">
        <f t="shared" si="48"/>
        <v>0</v>
      </c>
      <c r="K29" s="189">
        <f t="shared" si="48"/>
        <v>0</v>
      </c>
      <c r="L29" s="189">
        <f t="shared" si="48"/>
        <v>0</v>
      </c>
      <c r="M29" s="189">
        <f t="shared" si="48"/>
        <v>0</v>
      </c>
      <c r="N29" s="189">
        <f t="shared" si="48"/>
        <v>0</v>
      </c>
      <c r="O29" s="189">
        <f t="shared" si="48"/>
        <v>0</v>
      </c>
      <c r="P29" s="189">
        <f t="shared" si="48"/>
        <v>0</v>
      </c>
      <c r="Q29" s="189">
        <f t="shared" si="48"/>
        <v>0</v>
      </c>
      <c r="R29" s="189">
        <f t="shared" si="48"/>
        <v>0</v>
      </c>
      <c r="S29" s="189">
        <f t="shared" si="48"/>
        <v>0</v>
      </c>
      <c r="T29" s="189">
        <f t="shared" si="48"/>
        <v>0</v>
      </c>
      <c r="U29" s="189">
        <f t="shared" si="48"/>
        <v>0</v>
      </c>
      <c r="V29" s="189">
        <f t="shared" si="48"/>
        <v>0</v>
      </c>
      <c r="W29" s="189">
        <f t="shared" si="48"/>
        <v>0</v>
      </c>
      <c r="X29" s="189">
        <f t="shared" si="48"/>
        <v>0</v>
      </c>
      <c r="Y29" s="189">
        <f t="shared" si="48"/>
        <v>0</v>
      </c>
      <c r="Z29" s="189">
        <f t="shared" si="48"/>
        <v>0</v>
      </c>
      <c r="AA29" s="189">
        <f t="shared" si="48"/>
        <v>0</v>
      </c>
      <c r="AB29" s="189">
        <f t="shared" si="48"/>
        <v>0</v>
      </c>
      <c r="AC29" s="189">
        <f t="shared" si="48"/>
        <v>0</v>
      </c>
      <c r="AD29" s="189">
        <f t="shared" si="48"/>
        <v>0</v>
      </c>
      <c r="AE29" s="189">
        <f t="shared" si="48"/>
        <v>0</v>
      </c>
      <c r="AF29" s="189">
        <f t="shared" si="48"/>
        <v>0</v>
      </c>
      <c r="AG29" s="189">
        <f t="shared" si="48"/>
        <v>0</v>
      </c>
      <c r="AH29" s="189">
        <f t="shared" si="48"/>
        <v>0</v>
      </c>
      <c r="AI29" s="189">
        <f t="shared" si="48"/>
        <v>0</v>
      </c>
      <c r="AJ29" s="189">
        <f t="shared" si="48"/>
        <v>0</v>
      </c>
      <c r="AK29" s="189">
        <f t="shared" si="48"/>
        <v>0</v>
      </c>
      <c r="AL29" s="189">
        <f t="shared" si="48"/>
        <v>0</v>
      </c>
      <c r="AM29" s="189">
        <f t="shared" si="48"/>
        <v>0</v>
      </c>
      <c r="AN29" s="189">
        <f t="shared" si="48"/>
        <v>0</v>
      </c>
      <c r="AO29" s="189">
        <f t="shared" si="48"/>
        <v>0</v>
      </c>
      <c r="AP29" s="189">
        <f t="shared" si="48"/>
        <v>0</v>
      </c>
      <c r="AQ29" s="189">
        <f t="shared" si="48"/>
        <v>0</v>
      </c>
      <c r="AR29" s="189">
        <f t="shared" si="48"/>
        <v>0</v>
      </c>
      <c r="AS29" s="189">
        <f t="shared" si="48"/>
        <v>0</v>
      </c>
      <c r="AT29" s="189">
        <f t="shared" si="48"/>
        <v>0</v>
      </c>
      <c r="AU29" s="189">
        <f t="shared" si="48"/>
        <v>0</v>
      </c>
      <c r="AV29" s="189">
        <f t="shared" si="48"/>
        <v>0</v>
      </c>
      <c r="AW29" s="189">
        <f t="shared" si="48"/>
        <v>0</v>
      </c>
      <c r="AX29" s="189">
        <f t="shared" si="48"/>
        <v>0</v>
      </c>
      <c r="AY29" s="189">
        <f t="shared" si="48"/>
        <v>0</v>
      </c>
      <c r="AZ29" s="189">
        <f t="shared" si="48"/>
        <v>0</v>
      </c>
      <c r="BA29" s="189">
        <f t="shared" si="48"/>
        <v>0</v>
      </c>
      <c r="BB29" s="189">
        <f t="shared" si="48"/>
        <v>0</v>
      </c>
      <c r="BC29" s="189">
        <f t="shared" si="48"/>
        <v>0</v>
      </c>
      <c r="BD29" s="189">
        <f t="shared" si="48"/>
        <v>0</v>
      </c>
      <c r="BE29" s="189">
        <f t="shared" si="48"/>
        <v>0</v>
      </c>
      <c r="BF29" s="189">
        <f t="shared" si="48"/>
        <v>0</v>
      </c>
      <c r="BG29" s="189">
        <f t="shared" si="48"/>
        <v>0</v>
      </c>
      <c r="BH29" s="189">
        <f t="shared" si="48"/>
        <v>0</v>
      </c>
      <c r="BI29" s="189">
        <f t="shared" si="48"/>
        <v>0</v>
      </c>
      <c r="BJ29" s="189">
        <f t="shared" si="48"/>
        <v>0</v>
      </c>
      <c r="BK29" s="189">
        <f t="shared" si="48"/>
        <v>0</v>
      </c>
      <c r="BL29" s="189">
        <f t="shared" si="48"/>
        <v>0</v>
      </c>
      <c r="BM29" s="189">
        <f t="shared" si="48"/>
        <v>0</v>
      </c>
      <c r="BN29" s="189">
        <f t="shared" si="48"/>
        <v>0</v>
      </c>
      <c r="BO29" s="189">
        <f t="shared" si="48"/>
        <v>0</v>
      </c>
      <c r="BP29" s="189">
        <f t="shared" si="48"/>
        <v>0</v>
      </c>
      <c r="BQ29" s="189">
        <f t="shared" si="48"/>
        <v>0</v>
      </c>
      <c r="BR29" s="189">
        <f t="shared" si="48"/>
        <v>0</v>
      </c>
      <c r="BS29" s="189">
        <f t="shared" si="48"/>
        <v>0</v>
      </c>
      <c r="BT29" s="189">
        <f t="shared" si="48"/>
        <v>0</v>
      </c>
      <c r="BU29" s="189">
        <f t="shared" ref="BU29:EF29" si="49">(BU25*BU26+BU27*BU28)/1000</f>
        <v>0</v>
      </c>
      <c r="BV29" s="189">
        <f t="shared" si="49"/>
        <v>0</v>
      </c>
      <c r="BW29" s="189">
        <f t="shared" si="49"/>
        <v>0</v>
      </c>
      <c r="BX29" s="189">
        <f t="shared" si="49"/>
        <v>0</v>
      </c>
      <c r="BY29" s="189">
        <f t="shared" si="49"/>
        <v>0</v>
      </c>
      <c r="BZ29" s="189">
        <f t="shared" si="49"/>
        <v>0</v>
      </c>
      <c r="CA29" s="189">
        <f t="shared" si="49"/>
        <v>0</v>
      </c>
      <c r="CB29" s="189">
        <f t="shared" si="49"/>
        <v>0</v>
      </c>
      <c r="CC29" s="189">
        <f t="shared" si="49"/>
        <v>0</v>
      </c>
      <c r="CD29" s="189">
        <f t="shared" si="49"/>
        <v>0</v>
      </c>
      <c r="CE29" s="189">
        <f t="shared" si="49"/>
        <v>0</v>
      </c>
      <c r="CF29" s="189">
        <f t="shared" si="49"/>
        <v>0</v>
      </c>
      <c r="CG29" s="189">
        <f t="shared" si="49"/>
        <v>0</v>
      </c>
      <c r="CH29" s="189">
        <f t="shared" si="49"/>
        <v>0</v>
      </c>
      <c r="CI29" s="189">
        <f t="shared" si="49"/>
        <v>0</v>
      </c>
      <c r="CJ29" s="189">
        <f t="shared" si="49"/>
        <v>0</v>
      </c>
      <c r="CK29" s="189">
        <f t="shared" si="49"/>
        <v>0</v>
      </c>
      <c r="CL29" s="189">
        <f t="shared" si="49"/>
        <v>0</v>
      </c>
      <c r="CM29" s="189">
        <f t="shared" si="49"/>
        <v>0</v>
      </c>
      <c r="CN29" s="189">
        <f t="shared" si="49"/>
        <v>0</v>
      </c>
      <c r="CO29" s="189">
        <f t="shared" si="49"/>
        <v>0</v>
      </c>
      <c r="CP29" s="189">
        <f t="shared" si="49"/>
        <v>0</v>
      </c>
      <c r="CQ29" s="189">
        <f t="shared" si="49"/>
        <v>0</v>
      </c>
      <c r="CR29" s="189">
        <f t="shared" si="49"/>
        <v>0</v>
      </c>
      <c r="CS29" s="189">
        <f t="shared" si="49"/>
        <v>0</v>
      </c>
      <c r="CT29" s="189">
        <f t="shared" si="49"/>
        <v>0</v>
      </c>
      <c r="CU29" s="189">
        <f t="shared" si="49"/>
        <v>0</v>
      </c>
      <c r="CV29" s="189">
        <f t="shared" si="49"/>
        <v>0</v>
      </c>
      <c r="CW29" s="189">
        <f t="shared" si="49"/>
        <v>0</v>
      </c>
      <c r="CX29" s="189">
        <f t="shared" si="49"/>
        <v>0</v>
      </c>
      <c r="CY29" s="189">
        <f t="shared" si="49"/>
        <v>0</v>
      </c>
      <c r="CZ29" s="189">
        <f t="shared" si="49"/>
        <v>0</v>
      </c>
      <c r="DA29" s="189">
        <f t="shared" si="49"/>
        <v>0</v>
      </c>
      <c r="DB29" s="189">
        <f t="shared" si="49"/>
        <v>0</v>
      </c>
      <c r="DC29" s="189">
        <f t="shared" si="49"/>
        <v>0</v>
      </c>
      <c r="DD29" s="189">
        <f t="shared" si="49"/>
        <v>0</v>
      </c>
      <c r="DE29" s="189">
        <f t="shared" si="49"/>
        <v>0</v>
      </c>
      <c r="DF29" s="189">
        <f t="shared" si="49"/>
        <v>0</v>
      </c>
      <c r="DG29" s="189">
        <f t="shared" si="49"/>
        <v>0</v>
      </c>
      <c r="DH29" s="189">
        <f t="shared" si="49"/>
        <v>0</v>
      </c>
      <c r="DI29" s="189">
        <f t="shared" si="49"/>
        <v>0</v>
      </c>
      <c r="DJ29" s="189">
        <f t="shared" si="49"/>
        <v>0</v>
      </c>
      <c r="DK29" s="189">
        <f t="shared" si="49"/>
        <v>0</v>
      </c>
      <c r="DL29" s="189">
        <f t="shared" si="49"/>
        <v>0</v>
      </c>
      <c r="DM29" s="189">
        <f t="shared" si="49"/>
        <v>0</v>
      </c>
      <c r="DN29" s="189">
        <f t="shared" si="49"/>
        <v>0</v>
      </c>
      <c r="DO29" s="189">
        <f t="shared" si="49"/>
        <v>0</v>
      </c>
      <c r="DP29" s="189">
        <f t="shared" si="49"/>
        <v>0</v>
      </c>
      <c r="DQ29" s="189">
        <f t="shared" si="49"/>
        <v>0</v>
      </c>
      <c r="DR29" s="189">
        <f t="shared" si="49"/>
        <v>0</v>
      </c>
      <c r="DS29" s="189">
        <f t="shared" si="49"/>
        <v>0</v>
      </c>
      <c r="DT29" s="189">
        <f t="shared" si="49"/>
        <v>0</v>
      </c>
      <c r="DU29" s="189">
        <f t="shared" si="49"/>
        <v>0</v>
      </c>
      <c r="DV29" s="189">
        <f t="shared" si="49"/>
        <v>0</v>
      </c>
      <c r="DW29" s="189">
        <f t="shared" si="49"/>
        <v>0</v>
      </c>
      <c r="DX29" s="189">
        <f t="shared" si="49"/>
        <v>0</v>
      </c>
      <c r="DY29" s="189">
        <f t="shared" si="49"/>
        <v>0</v>
      </c>
      <c r="DZ29" s="189">
        <f t="shared" si="49"/>
        <v>0</v>
      </c>
      <c r="EA29" s="189">
        <f t="shared" si="49"/>
        <v>0</v>
      </c>
      <c r="EB29" s="189">
        <f t="shared" si="49"/>
        <v>0</v>
      </c>
      <c r="EC29" s="189">
        <f t="shared" si="49"/>
        <v>0</v>
      </c>
      <c r="ED29" s="189">
        <f t="shared" si="49"/>
        <v>0</v>
      </c>
      <c r="EE29" s="189">
        <f t="shared" si="49"/>
        <v>0</v>
      </c>
      <c r="EF29" s="189">
        <f t="shared" si="49"/>
        <v>0</v>
      </c>
      <c r="EG29" s="189">
        <f t="shared" ref="EG29:GR29" si="50">(EG25*EG26+EG27*EG28)/1000</f>
        <v>0</v>
      </c>
      <c r="EH29" s="189">
        <f t="shared" si="50"/>
        <v>0</v>
      </c>
      <c r="EI29" s="189">
        <f t="shared" si="50"/>
        <v>0</v>
      </c>
      <c r="EJ29" s="189">
        <f t="shared" si="50"/>
        <v>0</v>
      </c>
      <c r="EK29" s="189">
        <f t="shared" si="50"/>
        <v>0</v>
      </c>
      <c r="EL29" s="189">
        <f t="shared" si="50"/>
        <v>0</v>
      </c>
      <c r="EM29" s="189">
        <f t="shared" si="50"/>
        <v>0</v>
      </c>
      <c r="EN29" s="189">
        <f t="shared" si="50"/>
        <v>0</v>
      </c>
      <c r="EO29" s="189">
        <f t="shared" si="50"/>
        <v>0</v>
      </c>
      <c r="EP29" s="189">
        <f t="shared" si="50"/>
        <v>0</v>
      </c>
      <c r="EQ29" s="189">
        <f t="shared" si="50"/>
        <v>0</v>
      </c>
      <c r="ER29" s="189">
        <f t="shared" si="50"/>
        <v>0</v>
      </c>
      <c r="ES29" s="189">
        <f t="shared" si="50"/>
        <v>0</v>
      </c>
      <c r="ET29" s="189">
        <f t="shared" si="50"/>
        <v>0</v>
      </c>
      <c r="EU29" s="189">
        <f t="shared" si="50"/>
        <v>0</v>
      </c>
      <c r="EV29" s="189">
        <f t="shared" si="50"/>
        <v>0</v>
      </c>
      <c r="EW29" s="189">
        <f t="shared" si="50"/>
        <v>0</v>
      </c>
      <c r="EX29" s="189">
        <f t="shared" si="50"/>
        <v>0</v>
      </c>
      <c r="EY29" s="189">
        <f t="shared" si="50"/>
        <v>0</v>
      </c>
      <c r="EZ29" s="189">
        <f t="shared" si="50"/>
        <v>0</v>
      </c>
      <c r="FA29" s="189">
        <f t="shared" si="50"/>
        <v>0</v>
      </c>
      <c r="FB29" s="189">
        <f t="shared" si="50"/>
        <v>0</v>
      </c>
      <c r="FC29" s="189">
        <f t="shared" si="50"/>
        <v>0</v>
      </c>
      <c r="FD29" s="189">
        <f t="shared" si="50"/>
        <v>0</v>
      </c>
      <c r="FE29" s="189">
        <f t="shared" si="50"/>
        <v>0</v>
      </c>
      <c r="FF29" s="189">
        <f t="shared" si="50"/>
        <v>0</v>
      </c>
      <c r="FG29" s="189">
        <f t="shared" si="50"/>
        <v>0</v>
      </c>
      <c r="FH29" s="189">
        <f t="shared" si="50"/>
        <v>0</v>
      </c>
      <c r="FI29" s="189">
        <f t="shared" si="50"/>
        <v>0</v>
      </c>
      <c r="FJ29" s="189">
        <f t="shared" si="50"/>
        <v>0</v>
      </c>
      <c r="FK29" s="189">
        <f t="shared" si="50"/>
        <v>0</v>
      </c>
      <c r="FL29" s="189">
        <f t="shared" si="50"/>
        <v>0</v>
      </c>
      <c r="FM29" s="189">
        <f t="shared" si="50"/>
        <v>0</v>
      </c>
      <c r="FN29" s="189">
        <f t="shared" si="50"/>
        <v>0</v>
      </c>
      <c r="FO29" s="189">
        <f t="shared" si="50"/>
        <v>0</v>
      </c>
      <c r="FP29" s="189">
        <f t="shared" si="50"/>
        <v>0</v>
      </c>
      <c r="FQ29" s="189">
        <f t="shared" si="50"/>
        <v>0</v>
      </c>
      <c r="FR29" s="189">
        <f t="shared" si="50"/>
        <v>0</v>
      </c>
      <c r="FS29" s="189">
        <f t="shared" si="50"/>
        <v>0</v>
      </c>
      <c r="FT29" s="189">
        <f t="shared" si="50"/>
        <v>0</v>
      </c>
      <c r="FU29" s="189">
        <f t="shared" si="50"/>
        <v>0</v>
      </c>
      <c r="FV29" s="189">
        <f t="shared" si="50"/>
        <v>0</v>
      </c>
      <c r="FW29" s="189">
        <f t="shared" si="50"/>
        <v>0</v>
      </c>
      <c r="FX29" s="189">
        <f t="shared" si="50"/>
        <v>0</v>
      </c>
      <c r="FY29" s="189">
        <f t="shared" si="50"/>
        <v>0</v>
      </c>
      <c r="FZ29" s="189">
        <f t="shared" si="50"/>
        <v>0</v>
      </c>
      <c r="GA29" s="189">
        <f t="shared" si="50"/>
        <v>0</v>
      </c>
      <c r="GB29" s="189">
        <f t="shared" si="50"/>
        <v>0</v>
      </c>
      <c r="GC29" s="189">
        <f t="shared" si="50"/>
        <v>0</v>
      </c>
      <c r="GD29" s="189">
        <f t="shared" si="50"/>
        <v>0</v>
      </c>
      <c r="GE29" s="189">
        <f t="shared" si="50"/>
        <v>0</v>
      </c>
      <c r="GF29" s="189">
        <f t="shared" si="50"/>
        <v>0</v>
      </c>
      <c r="GG29" s="189">
        <f t="shared" si="50"/>
        <v>0</v>
      </c>
      <c r="GH29" s="189">
        <f t="shared" si="50"/>
        <v>0</v>
      </c>
      <c r="GI29" s="189">
        <f t="shared" si="50"/>
        <v>0</v>
      </c>
      <c r="GJ29" s="189">
        <f t="shared" si="50"/>
        <v>0</v>
      </c>
      <c r="GK29" s="189">
        <f t="shared" si="50"/>
        <v>0</v>
      </c>
      <c r="GL29" s="189">
        <f t="shared" si="50"/>
        <v>0</v>
      </c>
      <c r="GM29" s="189">
        <f t="shared" si="50"/>
        <v>0</v>
      </c>
      <c r="GN29" s="189">
        <f t="shared" si="50"/>
        <v>0</v>
      </c>
      <c r="GO29" s="189">
        <f t="shared" si="50"/>
        <v>0</v>
      </c>
      <c r="GP29" s="189">
        <f t="shared" si="50"/>
        <v>0</v>
      </c>
      <c r="GQ29" s="189">
        <f t="shared" si="50"/>
        <v>0</v>
      </c>
      <c r="GR29" s="189">
        <f t="shared" si="50"/>
        <v>0</v>
      </c>
      <c r="GS29" s="189">
        <f t="shared" ref="GS29:JD29" si="51">(GS25*GS26+GS27*GS28)/1000</f>
        <v>0</v>
      </c>
      <c r="GT29" s="189">
        <f t="shared" si="51"/>
        <v>0</v>
      </c>
      <c r="GU29" s="189">
        <f t="shared" si="51"/>
        <v>0</v>
      </c>
      <c r="GV29" s="189">
        <f t="shared" si="51"/>
        <v>0</v>
      </c>
      <c r="GW29" s="189">
        <f t="shared" si="51"/>
        <v>0</v>
      </c>
      <c r="GX29" s="189">
        <f t="shared" si="51"/>
        <v>0</v>
      </c>
      <c r="GY29" s="189">
        <f t="shared" si="51"/>
        <v>0</v>
      </c>
      <c r="GZ29" s="189">
        <f t="shared" si="51"/>
        <v>0</v>
      </c>
      <c r="HA29" s="189">
        <f t="shared" si="51"/>
        <v>0</v>
      </c>
      <c r="HB29" s="189">
        <f t="shared" si="51"/>
        <v>0</v>
      </c>
      <c r="HC29" s="189">
        <f t="shared" si="51"/>
        <v>0</v>
      </c>
      <c r="HD29" s="189">
        <f t="shared" si="51"/>
        <v>0</v>
      </c>
      <c r="HE29" s="189">
        <f t="shared" si="51"/>
        <v>0</v>
      </c>
      <c r="HF29" s="189">
        <f t="shared" si="51"/>
        <v>0</v>
      </c>
      <c r="HG29" s="189">
        <f t="shared" si="51"/>
        <v>0</v>
      </c>
      <c r="HH29" s="189">
        <f t="shared" si="51"/>
        <v>0</v>
      </c>
      <c r="HI29" s="189">
        <f t="shared" si="51"/>
        <v>0</v>
      </c>
      <c r="HJ29" s="189">
        <f t="shared" si="51"/>
        <v>0</v>
      </c>
      <c r="HK29" s="189">
        <f t="shared" si="51"/>
        <v>0</v>
      </c>
      <c r="HL29" s="189">
        <f t="shared" si="51"/>
        <v>0</v>
      </c>
      <c r="HM29" s="189">
        <f t="shared" si="51"/>
        <v>0</v>
      </c>
      <c r="HN29" s="189">
        <f t="shared" si="51"/>
        <v>0</v>
      </c>
      <c r="HO29" s="189">
        <f t="shared" si="51"/>
        <v>0</v>
      </c>
      <c r="HP29" s="189">
        <f t="shared" si="51"/>
        <v>0</v>
      </c>
      <c r="HQ29" s="189">
        <f t="shared" si="51"/>
        <v>0</v>
      </c>
      <c r="HR29" s="189">
        <f t="shared" si="51"/>
        <v>0</v>
      </c>
      <c r="HS29" s="189">
        <f t="shared" si="51"/>
        <v>0</v>
      </c>
      <c r="HT29" s="189">
        <f t="shared" si="51"/>
        <v>0</v>
      </c>
      <c r="HU29" s="189">
        <f t="shared" si="51"/>
        <v>0</v>
      </c>
      <c r="HV29" s="189">
        <f t="shared" si="51"/>
        <v>0</v>
      </c>
      <c r="HW29" s="189">
        <f t="shared" si="51"/>
        <v>0</v>
      </c>
      <c r="HX29" s="189">
        <f t="shared" si="51"/>
        <v>0</v>
      </c>
      <c r="HY29" s="189">
        <f t="shared" si="51"/>
        <v>0</v>
      </c>
      <c r="HZ29" s="189">
        <f t="shared" si="51"/>
        <v>0</v>
      </c>
      <c r="IA29" s="189">
        <f t="shared" si="51"/>
        <v>0</v>
      </c>
      <c r="IB29" s="189">
        <f t="shared" si="51"/>
        <v>0</v>
      </c>
      <c r="IC29" s="189">
        <f t="shared" si="51"/>
        <v>0</v>
      </c>
      <c r="ID29" s="189">
        <f t="shared" si="51"/>
        <v>0</v>
      </c>
      <c r="IE29" s="189">
        <f t="shared" si="51"/>
        <v>0</v>
      </c>
      <c r="IF29" s="189">
        <f t="shared" si="51"/>
        <v>0</v>
      </c>
      <c r="IG29" s="189">
        <f t="shared" si="51"/>
        <v>0</v>
      </c>
      <c r="IH29" s="189">
        <f t="shared" si="51"/>
        <v>0</v>
      </c>
      <c r="II29" s="189">
        <f t="shared" si="51"/>
        <v>0</v>
      </c>
      <c r="IJ29" s="189">
        <f t="shared" si="51"/>
        <v>0</v>
      </c>
      <c r="IK29" s="189">
        <f t="shared" si="51"/>
        <v>0</v>
      </c>
      <c r="IL29" s="189">
        <f t="shared" si="51"/>
        <v>0</v>
      </c>
      <c r="IM29" s="189">
        <f t="shared" si="51"/>
        <v>0</v>
      </c>
      <c r="IN29" s="189">
        <f t="shared" si="51"/>
        <v>0</v>
      </c>
      <c r="IO29" s="189">
        <f t="shared" si="51"/>
        <v>0</v>
      </c>
      <c r="IP29" s="189">
        <f t="shared" si="51"/>
        <v>0</v>
      </c>
      <c r="IQ29" s="189">
        <f t="shared" si="51"/>
        <v>0</v>
      </c>
      <c r="IR29" s="189">
        <f t="shared" si="51"/>
        <v>0</v>
      </c>
      <c r="IS29" s="189">
        <f t="shared" si="51"/>
        <v>0</v>
      </c>
      <c r="IT29" s="189">
        <f t="shared" si="51"/>
        <v>0</v>
      </c>
      <c r="IU29" s="189">
        <f t="shared" si="51"/>
        <v>0</v>
      </c>
      <c r="IV29" s="189">
        <f t="shared" si="51"/>
        <v>0</v>
      </c>
      <c r="IW29" s="189">
        <f t="shared" si="51"/>
        <v>0</v>
      </c>
      <c r="IX29" s="189">
        <f t="shared" si="51"/>
        <v>0</v>
      </c>
      <c r="IY29" s="189">
        <f t="shared" si="51"/>
        <v>0</v>
      </c>
      <c r="IZ29" s="189">
        <f t="shared" si="51"/>
        <v>0</v>
      </c>
      <c r="JA29" s="189">
        <f t="shared" si="51"/>
        <v>0</v>
      </c>
      <c r="JB29" s="189">
        <f t="shared" si="51"/>
        <v>0</v>
      </c>
      <c r="JC29" s="189">
        <f t="shared" si="51"/>
        <v>0</v>
      </c>
      <c r="JD29" s="189">
        <f t="shared" si="51"/>
        <v>0</v>
      </c>
      <c r="JE29" s="189">
        <f t="shared" ref="JE29:LP29" si="52">(JE25*JE26+JE27*JE28)/1000</f>
        <v>0</v>
      </c>
      <c r="JF29" s="189">
        <f t="shared" si="52"/>
        <v>0</v>
      </c>
      <c r="JG29" s="189">
        <f t="shared" si="52"/>
        <v>0</v>
      </c>
      <c r="JH29" s="189">
        <f t="shared" si="52"/>
        <v>0</v>
      </c>
      <c r="JI29" s="189">
        <f t="shared" si="52"/>
        <v>0</v>
      </c>
      <c r="JJ29" s="189">
        <f t="shared" si="52"/>
        <v>0</v>
      </c>
      <c r="JK29" s="189">
        <f t="shared" si="52"/>
        <v>0</v>
      </c>
      <c r="JL29" s="189">
        <f t="shared" si="52"/>
        <v>0</v>
      </c>
      <c r="JM29" s="189">
        <f t="shared" si="52"/>
        <v>0</v>
      </c>
      <c r="JN29" s="189">
        <f t="shared" si="52"/>
        <v>0</v>
      </c>
      <c r="JO29" s="189">
        <f t="shared" si="52"/>
        <v>0</v>
      </c>
      <c r="JP29" s="189">
        <f t="shared" si="52"/>
        <v>0</v>
      </c>
      <c r="JQ29" s="189">
        <f t="shared" si="52"/>
        <v>0</v>
      </c>
      <c r="JR29" s="189">
        <f t="shared" si="52"/>
        <v>0</v>
      </c>
      <c r="JS29" s="189">
        <f t="shared" si="52"/>
        <v>0</v>
      </c>
      <c r="JT29" s="189">
        <f t="shared" si="52"/>
        <v>0</v>
      </c>
      <c r="JU29" s="189">
        <f t="shared" si="52"/>
        <v>0</v>
      </c>
      <c r="JV29" s="189">
        <f t="shared" si="52"/>
        <v>0</v>
      </c>
      <c r="JW29" s="189">
        <f t="shared" si="52"/>
        <v>0</v>
      </c>
      <c r="JX29" s="189">
        <f t="shared" si="52"/>
        <v>0</v>
      </c>
      <c r="JY29" s="189">
        <f t="shared" si="52"/>
        <v>0</v>
      </c>
      <c r="JZ29" s="189">
        <f t="shared" si="52"/>
        <v>0</v>
      </c>
      <c r="KA29" s="189">
        <f t="shared" si="52"/>
        <v>0</v>
      </c>
      <c r="KB29" s="189">
        <f t="shared" si="52"/>
        <v>0</v>
      </c>
      <c r="KC29" s="189">
        <f t="shared" si="52"/>
        <v>0</v>
      </c>
      <c r="KD29" s="189">
        <f t="shared" si="52"/>
        <v>0</v>
      </c>
      <c r="KE29" s="189">
        <f t="shared" si="52"/>
        <v>0</v>
      </c>
      <c r="KF29" s="189">
        <f t="shared" si="52"/>
        <v>0</v>
      </c>
      <c r="KG29" s="189">
        <f t="shared" si="52"/>
        <v>0</v>
      </c>
      <c r="KH29" s="189">
        <f t="shared" si="52"/>
        <v>0</v>
      </c>
      <c r="KI29" s="189">
        <f t="shared" si="52"/>
        <v>0</v>
      </c>
      <c r="KJ29" s="189">
        <f t="shared" si="52"/>
        <v>0</v>
      </c>
      <c r="KK29" s="189">
        <f t="shared" si="52"/>
        <v>0</v>
      </c>
      <c r="KL29" s="189">
        <f t="shared" si="52"/>
        <v>0</v>
      </c>
      <c r="KM29" s="189">
        <f t="shared" si="52"/>
        <v>0</v>
      </c>
      <c r="KN29" s="189">
        <f t="shared" si="52"/>
        <v>0</v>
      </c>
      <c r="KO29" s="189">
        <f t="shared" si="52"/>
        <v>0</v>
      </c>
      <c r="KP29" s="189">
        <f t="shared" si="52"/>
        <v>0</v>
      </c>
      <c r="KQ29" s="189">
        <f t="shared" si="52"/>
        <v>0</v>
      </c>
      <c r="KR29" s="189">
        <f t="shared" si="52"/>
        <v>0</v>
      </c>
      <c r="KS29" s="189">
        <f t="shared" si="52"/>
        <v>0</v>
      </c>
      <c r="KT29" s="189">
        <f t="shared" si="52"/>
        <v>0</v>
      </c>
      <c r="KU29" s="189">
        <f t="shared" si="52"/>
        <v>0</v>
      </c>
      <c r="KV29" s="189">
        <f t="shared" si="52"/>
        <v>0</v>
      </c>
      <c r="KW29" s="189">
        <f t="shared" si="52"/>
        <v>0</v>
      </c>
      <c r="KX29" s="189">
        <f t="shared" si="52"/>
        <v>0</v>
      </c>
      <c r="KY29" s="189">
        <f t="shared" si="52"/>
        <v>0</v>
      </c>
      <c r="KZ29" s="189">
        <f t="shared" si="52"/>
        <v>0</v>
      </c>
      <c r="LA29" s="189">
        <f t="shared" si="52"/>
        <v>0</v>
      </c>
      <c r="LB29" s="189">
        <f t="shared" si="52"/>
        <v>0</v>
      </c>
      <c r="LC29" s="189">
        <f t="shared" si="52"/>
        <v>0</v>
      </c>
      <c r="LD29" s="189">
        <f t="shared" si="52"/>
        <v>0</v>
      </c>
      <c r="LE29" s="189">
        <f t="shared" si="52"/>
        <v>0</v>
      </c>
      <c r="LF29" s="189">
        <f t="shared" si="52"/>
        <v>0</v>
      </c>
      <c r="LG29" s="189">
        <f t="shared" si="52"/>
        <v>0</v>
      </c>
      <c r="LH29" s="189">
        <f t="shared" si="52"/>
        <v>0</v>
      </c>
      <c r="LI29" s="189">
        <f t="shared" si="52"/>
        <v>0</v>
      </c>
      <c r="LJ29" s="189">
        <f t="shared" si="52"/>
        <v>0</v>
      </c>
      <c r="LK29" s="189">
        <f t="shared" si="52"/>
        <v>0</v>
      </c>
      <c r="LL29" s="189">
        <f t="shared" si="52"/>
        <v>0</v>
      </c>
      <c r="LM29" s="189">
        <f t="shared" si="52"/>
        <v>0</v>
      </c>
      <c r="LN29" s="189">
        <f t="shared" si="52"/>
        <v>0</v>
      </c>
      <c r="LO29" s="189">
        <f t="shared" si="52"/>
        <v>0</v>
      </c>
      <c r="LP29" s="189">
        <f t="shared" si="52"/>
        <v>0</v>
      </c>
      <c r="LQ29" s="189">
        <f t="shared" ref="LQ29:OB29" si="53">(LQ25*LQ26+LQ27*LQ28)/1000</f>
        <v>0</v>
      </c>
      <c r="LR29" s="189">
        <f t="shared" si="53"/>
        <v>0</v>
      </c>
      <c r="LS29" s="189">
        <f t="shared" si="53"/>
        <v>0</v>
      </c>
      <c r="LT29" s="189">
        <f t="shared" si="53"/>
        <v>0</v>
      </c>
      <c r="LU29" s="189">
        <f t="shared" si="53"/>
        <v>0</v>
      </c>
      <c r="LV29" s="189">
        <f t="shared" si="53"/>
        <v>0</v>
      </c>
      <c r="LW29" s="189">
        <f t="shared" si="53"/>
        <v>0</v>
      </c>
      <c r="LX29" s="189">
        <f t="shared" si="53"/>
        <v>0</v>
      </c>
      <c r="LY29" s="189">
        <f t="shared" si="53"/>
        <v>0</v>
      </c>
      <c r="LZ29" s="189">
        <f t="shared" si="53"/>
        <v>0</v>
      </c>
      <c r="MA29" s="189">
        <f t="shared" si="53"/>
        <v>0</v>
      </c>
      <c r="MB29" s="189">
        <f t="shared" si="53"/>
        <v>0</v>
      </c>
      <c r="MC29" s="189">
        <f t="shared" si="53"/>
        <v>0</v>
      </c>
      <c r="MD29" s="189">
        <f t="shared" si="53"/>
        <v>0</v>
      </c>
      <c r="ME29" s="189">
        <f t="shared" si="53"/>
        <v>0</v>
      </c>
      <c r="MF29" s="189">
        <f t="shared" si="53"/>
        <v>0</v>
      </c>
      <c r="MG29" s="189">
        <f t="shared" si="53"/>
        <v>0</v>
      </c>
      <c r="MH29" s="189">
        <f t="shared" si="53"/>
        <v>0</v>
      </c>
      <c r="MI29" s="189">
        <f t="shared" si="53"/>
        <v>0</v>
      </c>
      <c r="MJ29" s="189">
        <f t="shared" si="53"/>
        <v>0</v>
      </c>
      <c r="MK29" s="189">
        <f t="shared" si="53"/>
        <v>0</v>
      </c>
      <c r="ML29" s="189">
        <f t="shared" si="53"/>
        <v>0</v>
      </c>
      <c r="MM29" s="189">
        <f t="shared" si="53"/>
        <v>0</v>
      </c>
      <c r="MN29" s="189">
        <f t="shared" si="53"/>
        <v>0</v>
      </c>
      <c r="MO29" s="189">
        <f t="shared" si="53"/>
        <v>0</v>
      </c>
      <c r="MP29" s="189">
        <f t="shared" si="53"/>
        <v>0</v>
      </c>
      <c r="MQ29" s="189">
        <f t="shared" si="53"/>
        <v>0</v>
      </c>
      <c r="MR29" s="189">
        <f t="shared" si="53"/>
        <v>0</v>
      </c>
      <c r="MS29" s="189">
        <f t="shared" si="53"/>
        <v>0</v>
      </c>
      <c r="MT29" s="189">
        <f t="shared" si="53"/>
        <v>0</v>
      </c>
      <c r="MU29" s="189">
        <f t="shared" si="53"/>
        <v>0</v>
      </c>
      <c r="MV29" s="189">
        <f t="shared" si="53"/>
        <v>0</v>
      </c>
      <c r="MW29" s="189">
        <f t="shared" si="53"/>
        <v>0</v>
      </c>
      <c r="MX29" s="189">
        <f t="shared" si="53"/>
        <v>0</v>
      </c>
      <c r="MY29" s="189">
        <f t="shared" si="53"/>
        <v>0</v>
      </c>
      <c r="MZ29" s="189">
        <f t="shared" si="53"/>
        <v>0</v>
      </c>
      <c r="NA29" s="189">
        <f t="shared" si="53"/>
        <v>0</v>
      </c>
      <c r="NB29" s="189">
        <f t="shared" si="53"/>
        <v>0</v>
      </c>
      <c r="NC29" s="189">
        <f t="shared" si="53"/>
        <v>0</v>
      </c>
      <c r="ND29" s="189">
        <f t="shared" si="53"/>
        <v>0</v>
      </c>
      <c r="NE29" s="189">
        <f t="shared" si="53"/>
        <v>0</v>
      </c>
      <c r="NF29" s="189">
        <f t="shared" si="53"/>
        <v>0</v>
      </c>
      <c r="NG29" s="189">
        <f t="shared" si="53"/>
        <v>0</v>
      </c>
      <c r="NH29" s="189">
        <f t="shared" si="53"/>
        <v>0</v>
      </c>
      <c r="NI29" s="189">
        <f t="shared" si="53"/>
        <v>0</v>
      </c>
      <c r="NJ29" s="189">
        <f t="shared" si="53"/>
        <v>0</v>
      </c>
      <c r="NK29" s="189">
        <f t="shared" si="53"/>
        <v>0</v>
      </c>
      <c r="NL29" s="189">
        <f t="shared" si="53"/>
        <v>0</v>
      </c>
      <c r="NM29" s="189">
        <f t="shared" si="53"/>
        <v>0</v>
      </c>
      <c r="NN29" s="189">
        <f t="shared" si="53"/>
        <v>0</v>
      </c>
      <c r="NO29" s="189">
        <f t="shared" si="53"/>
        <v>0</v>
      </c>
      <c r="NP29" s="189">
        <f t="shared" si="53"/>
        <v>0</v>
      </c>
      <c r="NQ29" s="189">
        <f t="shared" si="53"/>
        <v>0</v>
      </c>
      <c r="NR29" s="189">
        <f t="shared" si="53"/>
        <v>0</v>
      </c>
      <c r="NS29" s="189">
        <f t="shared" si="53"/>
        <v>0</v>
      </c>
      <c r="NT29" s="189">
        <f t="shared" si="53"/>
        <v>0</v>
      </c>
      <c r="NU29" s="189">
        <f t="shared" si="53"/>
        <v>0</v>
      </c>
      <c r="NV29" s="189">
        <f t="shared" si="53"/>
        <v>0</v>
      </c>
      <c r="NW29" s="189">
        <f t="shared" si="53"/>
        <v>0</v>
      </c>
      <c r="NX29" s="189">
        <f t="shared" si="53"/>
        <v>0</v>
      </c>
      <c r="NY29" s="189">
        <f t="shared" si="53"/>
        <v>0</v>
      </c>
      <c r="NZ29" s="189">
        <f t="shared" si="53"/>
        <v>0</v>
      </c>
      <c r="OA29" s="189">
        <f t="shared" si="53"/>
        <v>0</v>
      </c>
      <c r="OB29" s="189">
        <f t="shared" si="53"/>
        <v>0</v>
      </c>
      <c r="OC29" s="189">
        <f t="shared" ref="OC29:QN29" si="54">(OC25*OC26+OC27*OC28)/1000</f>
        <v>0</v>
      </c>
      <c r="OD29" s="189">
        <f t="shared" si="54"/>
        <v>0</v>
      </c>
      <c r="OE29" s="189">
        <f t="shared" si="54"/>
        <v>0</v>
      </c>
      <c r="OF29" s="189">
        <f t="shared" si="54"/>
        <v>0</v>
      </c>
      <c r="OG29" s="189">
        <f t="shared" si="54"/>
        <v>0</v>
      </c>
      <c r="OH29" s="189">
        <f t="shared" si="54"/>
        <v>0</v>
      </c>
      <c r="OI29" s="189">
        <f t="shared" si="54"/>
        <v>0</v>
      </c>
      <c r="OJ29" s="189">
        <f t="shared" si="54"/>
        <v>0</v>
      </c>
      <c r="OK29" s="189">
        <f t="shared" si="54"/>
        <v>0</v>
      </c>
      <c r="OL29" s="189">
        <f t="shared" si="54"/>
        <v>0</v>
      </c>
      <c r="OM29" s="189">
        <f t="shared" si="54"/>
        <v>0</v>
      </c>
      <c r="ON29" s="189">
        <f t="shared" si="54"/>
        <v>0</v>
      </c>
      <c r="OO29" s="189">
        <f t="shared" si="54"/>
        <v>0</v>
      </c>
      <c r="OP29" s="189">
        <f t="shared" si="54"/>
        <v>0</v>
      </c>
      <c r="OQ29" s="189">
        <f t="shared" si="54"/>
        <v>0</v>
      </c>
      <c r="OR29" s="189">
        <f t="shared" si="54"/>
        <v>0</v>
      </c>
      <c r="OS29" s="189">
        <f t="shared" si="54"/>
        <v>0</v>
      </c>
      <c r="OT29" s="189">
        <f t="shared" si="54"/>
        <v>0</v>
      </c>
      <c r="OU29" s="189">
        <f t="shared" si="54"/>
        <v>0</v>
      </c>
      <c r="OV29" s="189">
        <f t="shared" si="54"/>
        <v>0</v>
      </c>
      <c r="OW29" s="189">
        <f t="shared" si="54"/>
        <v>0</v>
      </c>
      <c r="OX29" s="189">
        <f t="shared" si="54"/>
        <v>0</v>
      </c>
      <c r="OY29" s="189">
        <f t="shared" si="54"/>
        <v>0</v>
      </c>
      <c r="OZ29" s="189">
        <f t="shared" si="54"/>
        <v>0</v>
      </c>
      <c r="PA29" s="189">
        <f t="shared" si="54"/>
        <v>0</v>
      </c>
      <c r="PB29" s="189">
        <f t="shared" si="54"/>
        <v>0</v>
      </c>
      <c r="PC29" s="189">
        <f t="shared" si="54"/>
        <v>0</v>
      </c>
      <c r="PD29" s="189">
        <f t="shared" si="54"/>
        <v>0</v>
      </c>
      <c r="PE29" s="189">
        <f t="shared" si="54"/>
        <v>0</v>
      </c>
      <c r="PF29" s="189">
        <f t="shared" si="54"/>
        <v>0</v>
      </c>
      <c r="PG29" s="189">
        <f t="shared" si="54"/>
        <v>0</v>
      </c>
      <c r="PH29" s="189">
        <f t="shared" si="54"/>
        <v>0</v>
      </c>
      <c r="PI29" s="189">
        <f t="shared" si="54"/>
        <v>0</v>
      </c>
      <c r="PJ29" s="189">
        <f t="shared" si="54"/>
        <v>0</v>
      </c>
      <c r="PK29" s="189">
        <f t="shared" si="54"/>
        <v>0</v>
      </c>
      <c r="PL29" s="189">
        <f t="shared" si="54"/>
        <v>0</v>
      </c>
      <c r="PM29" s="189">
        <f t="shared" si="54"/>
        <v>0</v>
      </c>
      <c r="PN29" s="189">
        <f t="shared" si="54"/>
        <v>0</v>
      </c>
      <c r="PO29" s="189">
        <f t="shared" si="54"/>
        <v>0</v>
      </c>
      <c r="PP29" s="189">
        <f t="shared" si="54"/>
        <v>0</v>
      </c>
      <c r="PQ29" s="189">
        <f t="shared" si="54"/>
        <v>0</v>
      </c>
      <c r="PR29" s="189">
        <f t="shared" si="54"/>
        <v>0</v>
      </c>
      <c r="PS29" s="189">
        <f t="shared" si="54"/>
        <v>0</v>
      </c>
      <c r="PT29" s="189">
        <f t="shared" si="54"/>
        <v>0</v>
      </c>
      <c r="PU29" s="189">
        <f t="shared" si="54"/>
        <v>0</v>
      </c>
      <c r="PV29" s="189">
        <f t="shared" si="54"/>
        <v>0</v>
      </c>
      <c r="PW29" s="189">
        <f t="shared" si="54"/>
        <v>0</v>
      </c>
      <c r="PX29" s="189">
        <f t="shared" si="54"/>
        <v>0</v>
      </c>
      <c r="PY29" s="189">
        <f t="shared" si="54"/>
        <v>0</v>
      </c>
      <c r="PZ29" s="189">
        <f t="shared" si="54"/>
        <v>0</v>
      </c>
      <c r="QA29" s="189">
        <f t="shared" si="54"/>
        <v>0</v>
      </c>
      <c r="QB29" s="189">
        <f t="shared" si="54"/>
        <v>0</v>
      </c>
      <c r="QC29" s="189">
        <f t="shared" si="54"/>
        <v>0</v>
      </c>
      <c r="QD29" s="189">
        <f t="shared" si="54"/>
        <v>0</v>
      </c>
      <c r="QE29" s="189">
        <f t="shared" si="54"/>
        <v>0</v>
      </c>
      <c r="QF29" s="189">
        <f t="shared" si="54"/>
        <v>0</v>
      </c>
      <c r="QG29" s="189">
        <f t="shared" si="54"/>
        <v>0</v>
      </c>
      <c r="QH29" s="189">
        <f t="shared" si="54"/>
        <v>0</v>
      </c>
      <c r="QI29" s="189">
        <f t="shared" si="54"/>
        <v>0</v>
      </c>
      <c r="QJ29" s="189">
        <f t="shared" si="54"/>
        <v>0</v>
      </c>
      <c r="QK29" s="189">
        <f t="shared" si="54"/>
        <v>0</v>
      </c>
      <c r="QL29" s="189">
        <f t="shared" si="54"/>
        <v>0</v>
      </c>
      <c r="QM29" s="189">
        <f t="shared" si="54"/>
        <v>0</v>
      </c>
      <c r="QN29" s="189">
        <f t="shared" si="54"/>
        <v>0</v>
      </c>
      <c r="QO29" s="189">
        <f t="shared" ref="QO29:SM29" si="55">(QO25*QO26+QO27*QO28)/1000</f>
        <v>0</v>
      </c>
      <c r="QP29" s="189">
        <f t="shared" si="55"/>
        <v>0</v>
      </c>
      <c r="QQ29" s="189">
        <f t="shared" si="55"/>
        <v>0</v>
      </c>
      <c r="QR29" s="189">
        <f t="shared" si="55"/>
        <v>0</v>
      </c>
      <c r="QS29" s="189">
        <f t="shared" si="55"/>
        <v>0</v>
      </c>
      <c r="QT29" s="189">
        <f t="shared" si="55"/>
        <v>0</v>
      </c>
      <c r="QU29" s="189">
        <f t="shared" si="55"/>
        <v>0</v>
      </c>
      <c r="QV29" s="189">
        <f t="shared" si="55"/>
        <v>0</v>
      </c>
      <c r="QW29" s="189">
        <f t="shared" si="55"/>
        <v>0</v>
      </c>
      <c r="QX29" s="189">
        <f t="shared" si="55"/>
        <v>0</v>
      </c>
      <c r="QY29" s="189">
        <f t="shared" si="55"/>
        <v>0</v>
      </c>
      <c r="QZ29" s="189">
        <f t="shared" si="55"/>
        <v>0</v>
      </c>
      <c r="RA29" s="189">
        <f t="shared" si="55"/>
        <v>0</v>
      </c>
      <c r="RB29" s="189">
        <f t="shared" si="55"/>
        <v>0</v>
      </c>
      <c r="RC29" s="189">
        <f t="shared" si="55"/>
        <v>0</v>
      </c>
      <c r="RD29" s="189">
        <f t="shared" si="55"/>
        <v>0</v>
      </c>
      <c r="RE29" s="189">
        <f t="shared" si="55"/>
        <v>0</v>
      </c>
      <c r="RF29" s="189">
        <f t="shared" si="55"/>
        <v>0</v>
      </c>
      <c r="RG29" s="189">
        <f t="shared" si="55"/>
        <v>0</v>
      </c>
      <c r="RH29" s="189">
        <f t="shared" si="55"/>
        <v>0</v>
      </c>
      <c r="RI29" s="189">
        <f t="shared" si="55"/>
        <v>0</v>
      </c>
      <c r="RJ29" s="189">
        <f t="shared" si="55"/>
        <v>0</v>
      </c>
      <c r="RK29" s="189">
        <f t="shared" si="55"/>
        <v>0</v>
      </c>
      <c r="RL29" s="189">
        <f t="shared" si="55"/>
        <v>0</v>
      </c>
      <c r="RM29" s="189">
        <f t="shared" si="55"/>
        <v>0</v>
      </c>
      <c r="RN29" s="189">
        <f t="shared" si="55"/>
        <v>0</v>
      </c>
      <c r="RO29" s="189">
        <f t="shared" si="55"/>
        <v>0</v>
      </c>
      <c r="RP29" s="189">
        <f t="shared" si="55"/>
        <v>0</v>
      </c>
      <c r="RQ29" s="189">
        <f t="shared" si="55"/>
        <v>0</v>
      </c>
      <c r="RR29" s="189">
        <f t="shared" si="55"/>
        <v>0</v>
      </c>
      <c r="RS29" s="189">
        <f t="shared" si="55"/>
        <v>0</v>
      </c>
      <c r="RT29" s="189">
        <f t="shared" si="55"/>
        <v>0</v>
      </c>
      <c r="RU29" s="189">
        <f t="shared" si="55"/>
        <v>0</v>
      </c>
      <c r="RV29" s="189">
        <f t="shared" si="55"/>
        <v>0</v>
      </c>
      <c r="RW29" s="189">
        <f t="shared" si="55"/>
        <v>0</v>
      </c>
      <c r="RX29" s="189">
        <f t="shared" si="55"/>
        <v>0</v>
      </c>
      <c r="RY29" s="189">
        <f t="shared" si="55"/>
        <v>0</v>
      </c>
      <c r="RZ29" s="189">
        <f t="shared" si="55"/>
        <v>0</v>
      </c>
      <c r="SA29" s="189">
        <f t="shared" si="55"/>
        <v>0</v>
      </c>
      <c r="SB29" s="189">
        <f t="shared" si="55"/>
        <v>0</v>
      </c>
      <c r="SC29" s="189">
        <f t="shared" si="55"/>
        <v>0</v>
      </c>
      <c r="SD29" s="189">
        <f t="shared" si="55"/>
        <v>0</v>
      </c>
      <c r="SE29" s="189">
        <f t="shared" si="55"/>
        <v>0</v>
      </c>
      <c r="SF29" s="189">
        <f t="shared" si="55"/>
        <v>0</v>
      </c>
      <c r="SG29" s="189">
        <f t="shared" si="55"/>
        <v>0</v>
      </c>
      <c r="SH29" s="189">
        <f t="shared" si="55"/>
        <v>0</v>
      </c>
      <c r="SI29" s="189">
        <f t="shared" si="55"/>
        <v>0</v>
      </c>
      <c r="SJ29" s="189">
        <f t="shared" si="55"/>
        <v>0</v>
      </c>
      <c r="SK29" s="189">
        <f t="shared" si="55"/>
        <v>0</v>
      </c>
      <c r="SL29" s="189">
        <f t="shared" si="55"/>
        <v>0</v>
      </c>
      <c r="SM29" s="189">
        <f t="shared" si="55"/>
        <v>0</v>
      </c>
    </row>
    <row r="30" spans="2:507" x14ac:dyDescent="0.25">
      <c r="B30" s="997">
        <f>B29+1</f>
        <v>13</v>
      </c>
      <c r="C30" s="176" t="s">
        <v>638</v>
      </c>
      <c r="D30" s="176"/>
      <c r="E30" s="182" t="s">
        <v>639</v>
      </c>
      <c r="F30" s="183"/>
      <c r="G30" s="190"/>
      <c r="H30" s="677"/>
      <c r="I30" s="677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  <c r="AW30" s="191"/>
      <c r="AX30" s="191"/>
      <c r="AY30" s="191"/>
      <c r="AZ30" s="191"/>
      <c r="BA30" s="191"/>
      <c r="BB30" s="191"/>
      <c r="BC30" s="191"/>
      <c r="BD30" s="191"/>
      <c r="BE30" s="191"/>
      <c r="BF30" s="191"/>
      <c r="BG30" s="191"/>
      <c r="BH30" s="191"/>
      <c r="BI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  <c r="BU30" s="191"/>
      <c r="BV30" s="191"/>
      <c r="BW30" s="191"/>
      <c r="BX30" s="191"/>
      <c r="BY30" s="191"/>
      <c r="BZ30" s="191"/>
      <c r="CA30" s="191"/>
      <c r="CB30" s="191"/>
      <c r="CC30" s="191"/>
      <c r="CD30" s="191"/>
      <c r="CE30" s="191"/>
      <c r="CF30" s="191"/>
      <c r="CG30" s="191"/>
      <c r="CH30" s="191"/>
      <c r="CI30" s="191"/>
      <c r="CJ30" s="191"/>
      <c r="CK30" s="191"/>
      <c r="CL30" s="191"/>
      <c r="CM30" s="191"/>
      <c r="CN30" s="191"/>
      <c r="CO30" s="191"/>
      <c r="CP30" s="191"/>
      <c r="CQ30" s="191"/>
      <c r="CR30" s="191"/>
      <c r="CS30" s="191"/>
      <c r="CT30" s="191"/>
      <c r="CU30" s="191"/>
      <c r="CV30" s="191"/>
      <c r="CW30" s="191"/>
      <c r="CX30" s="191"/>
      <c r="CY30" s="191"/>
      <c r="CZ30" s="191"/>
      <c r="DA30" s="191"/>
      <c r="DB30" s="191"/>
      <c r="DC30" s="191"/>
      <c r="DD30" s="191"/>
      <c r="DE30" s="191"/>
      <c r="DF30" s="191"/>
      <c r="DG30" s="191"/>
      <c r="DH30" s="191"/>
      <c r="DI30" s="191"/>
      <c r="DJ30" s="191"/>
      <c r="DK30" s="191"/>
      <c r="DL30" s="191"/>
      <c r="DM30" s="191"/>
      <c r="DN30" s="191"/>
      <c r="DO30" s="191"/>
      <c r="DP30" s="191"/>
      <c r="DQ30" s="191"/>
      <c r="DR30" s="191"/>
      <c r="DS30" s="191"/>
      <c r="DT30" s="191"/>
      <c r="DU30" s="191"/>
      <c r="DV30" s="191"/>
      <c r="DW30" s="191"/>
      <c r="DX30" s="191"/>
      <c r="DY30" s="191"/>
      <c r="DZ30" s="191"/>
      <c r="EA30" s="191"/>
      <c r="EB30" s="191"/>
      <c r="EC30" s="191"/>
      <c r="ED30" s="191"/>
      <c r="EE30" s="191"/>
      <c r="EF30" s="191"/>
      <c r="EG30" s="191"/>
      <c r="EH30" s="191"/>
      <c r="EI30" s="191"/>
      <c r="EJ30" s="191"/>
      <c r="EK30" s="191"/>
      <c r="EL30" s="191"/>
      <c r="EM30" s="191"/>
      <c r="EN30" s="191"/>
      <c r="EO30" s="191"/>
      <c r="EP30" s="191"/>
      <c r="EQ30" s="191"/>
      <c r="ER30" s="191"/>
      <c r="ES30" s="191"/>
      <c r="ET30" s="191"/>
      <c r="EU30" s="191"/>
      <c r="EV30" s="191"/>
      <c r="EW30" s="191"/>
      <c r="EX30" s="191"/>
      <c r="EY30" s="191"/>
      <c r="EZ30" s="191"/>
      <c r="FA30" s="191"/>
      <c r="FB30" s="191"/>
      <c r="FC30" s="191"/>
      <c r="FD30" s="191"/>
      <c r="FE30" s="191"/>
      <c r="FF30" s="191"/>
      <c r="FG30" s="191"/>
      <c r="FH30" s="191"/>
      <c r="FI30" s="191"/>
      <c r="FJ30" s="191"/>
      <c r="FK30" s="191"/>
      <c r="FL30" s="191"/>
      <c r="FM30" s="191"/>
      <c r="FN30" s="191"/>
      <c r="FO30" s="191"/>
      <c r="FP30" s="191"/>
      <c r="FQ30" s="191"/>
      <c r="FR30" s="191"/>
      <c r="FS30" s="191"/>
      <c r="FT30" s="191"/>
      <c r="FU30" s="191"/>
      <c r="FV30" s="191"/>
      <c r="FW30" s="191"/>
      <c r="FX30" s="191"/>
      <c r="FY30" s="191"/>
      <c r="FZ30" s="191"/>
      <c r="GA30" s="191"/>
      <c r="GB30" s="191"/>
      <c r="GC30" s="191"/>
      <c r="GD30" s="191"/>
      <c r="GE30" s="191"/>
      <c r="GF30" s="191"/>
      <c r="GG30" s="191"/>
      <c r="GH30" s="191"/>
      <c r="GI30" s="191"/>
      <c r="GJ30" s="191"/>
      <c r="GK30" s="191"/>
      <c r="GL30" s="191"/>
      <c r="GM30" s="191"/>
      <c r="GN30" s="191"/>
      <c r="GO30" s="191"/>
      <c r="GP30" s="191"/>
      <c r="GQ30" s="191"/>
      <c r="GR30" s="191"/>
      <c r="GS30" s="191"/>
      <c r="GT30" s="191"/>
      <c r="GU30" s="191"/>
      <c r="GV30" s="191"/>
      <c r="GW30" s="191"/>
      <c r="GX30" s="191"/>
      <c r="GY30" s="191"/>
      <c r="GZ30" s="191"/>
      <c r="HA30" s="191"/>
      <c r="HB30" s="191"/>
      <c r="HC30" s="191"/>
      <c r="HD30" s="191"/>
      <c r="HE30" s="191"/>
      <c r="HF30" s="191"/>
      <c r="HG30" s="191"/>
      <c r="HH30" s="191"/>
      <c r="HI30" s="191"/>
      <c r="HJ30" s="191"/>
      <c r="HK30" s="191"/>
      <c r="HL30" s="191"/>
      <c r="HM30" s="191"/>
      <c r="HN30" s="191"/>
      <c r="HO30" s="191"/>
      <c r="HP30" s="191"/>
      <c r="HQ30" s="191"/>
      <c r="HR30" s="191"/>
      <c r="HS30" s="191"/>
      <c r="HT30" s="191"/>
      <c r="HU30" s="191"/>
      <c r="HV30" s="191"/>
      <c r="HW30" s="191"/>
      <c r="HX30" s="191"/>
      <c r="HY30" s="191"/>
      <c r="HZ30" s="191"/>
      <c r="IA30" s="191"/>
      <c r="IB30" s="191"/>
      <c r="IC30" s="191"/>
      <c r="ID30" s="191"/>
      <c r="IE30" s="191"/>
      <c r="IF30" s="191"/>
      <c r="IG30" s="191"/>
      <c r="IH30" s="191"/>
      <c r="II30" s="191"/>
      <c r="IJ30" s="191"/>
      <c r="IK30" s="191"/>
      <c r="IL30" s="191"/>
      <c r="IM30" s="191"/>
      <c r="IN30" s="191"/>
      <c r="IO30" s="191"/>
      <c r="IP30" s="191"/>
      <c r="IQ30" s="191"/>
      <c r="IR30" s="191"/>
      <c r="IS30" s="191"/>
      <c r="IT30" s="191"/>
      <c r="IU30" s="191"/>
      <c r="IV30" s="191"/>
      <c r="IW30" s="191"/>
      <c r="IX30" s="191"/>
      <c r="IY30" s="191"/>
      <c r="IZ30" s="191"/>
      <c r="JA30" s="191"/>
      <c r="JB30" s="191"/>
      <c r="JC30" s="191"/>
      <c r="JD30" s="191"/>
      <c r="JE30" s="191"/>
      <c r="JF30" s="191"/>
      <c r="JG30" s="191"/>
      <c r="JH30" s="191"/>
      <c r="JI30" s="191"/>
      <c r="JJ30" s="191"/>
      <c r="JK30" s="191"/>
      <c r="JL30" s="191"/>
      <c r="JM30" s="191"/>
      <c r="JN30" s="191"/>
      <c r="JO30" s="191"/>
      <c r="JP30" s="191"/>
      <c r="JQ30" s="191"/>
      <c r="JR30" s="191"/>
      <c r="JS30" s="191"/>
      <c r="JT30" s="191"/>
      <c r="JU30" s="191"/>
      <c r="JV30" s="191"/>
      <c r="JW30" s="191"/>
      <c r="JX30" s="191"/>
      <c r="JY30" s="191"/>
      <c r="JZ30" s="191"/>
      <c r="KA30" s="191"/>
      <c r="KB30" s="191"/>
      <c r="KC30" s="191"/>
      <c r="KD30" s="191"/>
      <c r="KE30" s="191"/>
      <c r="KF30" s="191"/>
      <c r="KG30" s="191"/>
      <c r="KH30" s="191"/>
      <c r="KI30" s="191"/>
      <c r="KJ30" s="191"/>
      <c r="KK30" s="191"/>
      <c r="KL30" s="191"/>
      <c r="KM30" s="191"/>
      <c r="KN30" s="191"/>
      <c r="KO30" s="191"/>
      <c r="KP30" s="191"/>
      <c r="KQ30" s="191"/>
      <c r="KR30" s="191"/>
      <c r="KS30" s="191"/>
      <c r="KT30" s="191"/>
      <c r="KU30" s="191"/>
      <c r="KV30" s="191"/>
      <c r="KW30" s="191"/>
      <c r="KX30" s="191"/>
      <c r="KY30" s="191"/>
      <c r="KZ30" s="191"/>
      <c r="LA30" s="191"/>
      <c r="LB30" s="191"/>
      <c r="LC30" s="191"/>
      <c r="LD30" s="191"/>
      <c r="LE30" s="191"/>
      <c r="LF30" s="191"/>
      <c r="LG30" s="191"/>
      <c r="LH30" s="191"/>
      <c r="LI30" s="191"/>
      <c r="LJ30" s="191"/>
      <c r="LK30" s="191"/>
      <c r="LL30" s="191"/>
      <c r="LM30" s="191"/>
      <c r="LN30" s="191"/>
      <c r="LO30" s="191"/>
      <c r="LP30" s="191"/>
      <c r="LQ30" s="191"/>
      <c r="LR30" s="191"/>
      <c r="LS30" s="191"/>
      <c r="LT30" s="191"/>
      <c r="LU30" s="191"/>
      <c r="LV30" s="191"/>
      <c r="LW30" s="191"/>
      <c r="LX30" s="191"/>
      <c r="LY30" s="191"/>
      <c r="LZ30" s="191"/>
      <c r="MA30" s="191"/>
      <c r="MB30" s="191"/>
      <c r="MC30" s="191"/>
      <c r="MD30" s="191"/>
      <c r="ME30" s="191"/>
      <c r="MF30" s="191"/>
      <c r="MG30" s="191"/>
      <c r="MH30" s="191"/>
      <c r="MI30" s="191"/>
      <c r="MJ30" s="191"/>
      <c r="MK30" s="191"/>
      <c r="ML30" s="191"/>
      <c r="MM30" s="191"/>
      <c r="MN30" s="191"/>
      <c r="MO30" s="191"/>
      <c r="MP30" s="191"/>
      <c r="MQ30" s="191"/>
      <c r="MR30" s="191"/>
      <c r="MS30" s="191"/>
      <c r="MT30" s="191"/>
      <c r="MU30" s="191"/>
      <c r="MV30" s="191"/>
      <c r="MW30" s="191"/>
      <c r="MX30" s="191"/>
      <c r="MY30" s="191"/>
      <c r="MZ30" s="191"/>
      <c r="NA30" s="191"/>
      <c r="NB30" s="191"/>
      <c r="NC30" s="191"/>
      <c r="ND30" s="191"/>
      <c r="NE30" s="191"/>
      <c r="NF30" s="191"/>
      <c r="NG30" s="191"/>
      <c r="NH30" s="191"/>
      <c r="NI30" s="191"/>
      <c r="NJ30" s="191"/>
      <c r="NK30" s="191"/>
      <c r="NL30" s="191"/>
      <c r="NM30" s="191"/>
      <c r="NN30" s="191"/>
      <c r="NO30" s="191"/>
      <c r="NP30" s="191"/>
      <c r="NQ30" s="191"/>
      <c r="NR30" s="191"/>
      <c r="NS30" s="191"/>
      <c r="NT30" s="191"/>
      <c r="NU30" s="191"/>
      <c r="NV30" s="191"/>
      <c r="NW30" s="191"/>
      <c r="NX30" s="191"/>
      <c r="NY30" s="191"/>
      <c r="NZ30" s="191"/>
      <c r="OA30" s="191"/>
      <c r="OB30" s="191"/>
      <c r="OC30" s="191"/>
      <c r="OD30" s="191"/>
      <c r="OE30" s="191"/>
      <c r="OF30" s="191"/>
      <c r="OG30" s="191"/>
      <c r="OH30" s="191"/>
      <c r="OI30" s="191"/>
      <c r="OJ30" s="191"/>
      <c r="OK30" s="191"/>
      <c r="OL30" s="191"/>
      <c r="OM30" s="191"/>
      <c r="ON30" s="191"/>
      <c r="OO30" s="191"/>
      <c r="OP30" s="191"/>
      <c r="OQ30" s="191"/>
      <c r="OR30" s="191"/>
      <c r="OS30" s="191"/>
      <c r="OT30" s="191"/>
      <c r="OU30" s="191"/>
      <c r="OV30" s="191"/>
      <c r="OW30" s="191"/>
      <c r="OX30" s="191"/>
      <c r="OY30" s="191"/>
      <c r="OZ30" s="191"/>
      <c r="PA30" s="191"/>
      <c r="PB30" s="191"/>
      <c r="PC30" s="191"/>
      <c r="PD30" s="191"/>
      <c r="PE30" s="191"/>
      <c r="PF30" s="191"/>
      <c r="PG30" s="191"/>
      <c r="PH30" s="191"/>
      <c r="PI30" s="191"/>
      <c r="PJ30" s="191"/>
      <c r="PK30" s="191"/>
      <c r="PL30" s="191"/>
      <c r="PM30" s="191"/>
      <c r="PN30" s="191"/>
      <c r="PO30" s="191"/>
      <c r="PP30" s="191"/>
      <c r="PQ30" s="191"/>
      <c r="PR30" s="191"/>
      <c r="PS30" s="191"/>
      <c r="PT30" s="191"/>
      <c r="PU30" s="191"/>
      <c r="PV30" s="191"/>
      <c r="PW30" s="191"/>
      <c r="PX30" s="191"/>
      <c r="PY30" s="191"/>
      <c r="PZ30" s="191"/>
      <c r="QA30" s="191"/>
      <c r="QB30" s="191"/>
      <c r="QC30" s="191"/>
      <c r="QD30" s="191"/>
      <c r="QE30" s="191"/>
      <c r="QF30" s="191"/>
      <c r="QG30" s="191"/>
      <c r="QH30" s="191"/>
      <c r="QI30" s="191"/>
      <c r="QJ30" s="191"/>
      <c r="QK30" s="191"/>
      <c r="QL30" s="191"/>
      <c r="QM30" s="191"/>
      <c r="QN30" s="191"/>
      <c r="QO30" s="191"/>
      <c r="QP30" s="191"/>
      <c r="QQ30" s="191"/>
      <c r="QR30" s="191"/>
      <c r="QS30" s="191"/>
      <c r="QT30" s="191"/>
      <c r="QU30" s="191"/>
      <c r="QV30" s="191"/>
      <c r="QW30" s="191"/>
      <c r="QX30" s="191"/>
      <c r="QY30" s="191"/>
      <c r="QZ30" s="191"/>
      <c r="RA30" s="191"/>
      <c r="RB30" s="191"/>
      <c r="RC30" s="191"/>
      <c r="RD30" s="191"/>
      <c r="RE30" s="191"/>
      <c r="RF30" s="191"/>
      <c r="RG30" s="191"/>
      <c r="RH30" s="191"/>
      <c r="RI30" s="191"/>
      <c r="RJ30" s="191"/>
      <c r="RK30" s="191"/>
      <c r="RL30" s="191"/>
      <c r="RM30" s="191"/>
      <c r="RN30" s="191"/>
      <c r="RO30" s="191"/>
      <c r="RP30" s="191"/>
      <c r="RQ30" s="191"/>
      <c r="RR30" s="191"/>
      <c r="RS30" s="191"/>
      <c r="RT30" s="191"/>
      <c r="RU30" s="191"/>
      <c r="RV30" s="191"/>
      <c r="RW30" s="191"/>
      <c r="RX30" s="191"/>
      <c r="RY30" s="191"/>
      <c r="RZ30" s="191"/>
      <c r="SA30" s="191"/>
      <c r="SB30" s="191"/>
      <c r="SC30" s="191"/>
      <c r="SD30" s="191"/>
      <c r="SE30" s="191"/>
      <c r="SF30" s="191"/>
      <c r="SG30" s="191"/>
      <c r="SH30" s="191"/>
      <c r="SI30" s="191"/>
      <c r="SJ30" s="191"/>
      <c r="SK30" s="191"/>
      <c r="SL30" s="191"/>
      <c r="SM30" s="191"/>
    </row>
    <row r="31" spans="2:507" x14ac:dyDescent="0.25">
      <c r="B31" s="998"/>
      <c r="C31" s="192" t="s">
        <v>640</v>
      </c>
      <c r="D31" s="192"/>
      <c r="E31" s="193" t="s">
        <v>641</v>
      </c>
      <c r="F31" s="183"/>
      <c r="G31" s="190"/>
      <c r="H31" s="678"/>
      <c r="I31" s="678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194"/>
      <c r="IR31" s="194"/>
      <c r="IS31" s="194"/>
      <c r="IT31" s="194"/>
      <c r="IU31" s="194"/>
      <c r="IV31" s="194"/>
      <c r="IW31" s="194"/>
      <c r="IX31" s="194"/>
      <c r="IY31" s="194"/>
      <c r="IZ31" s="194"/>
      <c r="JA31" s="194"/>
      <c r="JB31" s="194"/>
      <c r="JC31" s="194"/>
      <c r="JD31" s="194"/>
      <c r="JE31" s="194"/>
      <c r="JF31" s="194"/>
      <c r="JG31" s="194"/>
      <c r="JH31" s="194"/>
      <c r="JI31" s="194"/>
      <c r="JJ31" s="194"/>
      <c r="JK31" s="194"/>
      <c r="JL31" s="194"/>
      <c r="JM31" s="194"/>
      <c r="JN31" s="194"/>
      <c r="JO31" s="194"/>
      <c r="JP31" s="194"/>
      <c r="JQ31" s="194"/>
      <c r="JR31" s="194"/>
      <c r="JS31" s="194"/>
      <c r="JT31" s="194"/>
      <c r="JU31" s="194"/>
      <c r="JV31" s="194"/>
      <c r="JW31" s="194"/>
      <c r="JX31" s="194"/>
      <c r="JY31" s="194"/>
      <c r="JZ31" s="194"/>
      <c r="KA31" s="194"/>
      <c r="KB31" s="194"/>
      <c r="KC31" s="194"/>
      <c r="KD31" s="194"/>
      <c r="KE31" s="194"/>
      <c r="KF31" s="194"/>
      <c r="KG31" s="194"/>
      <c r="KH31" s="194"/>
      <c r="KI31" s="194"/>
      <c r="KJ31" s="194"/>
      <c r="KK31" s="194"/>
      <c r="KL31" s="194"/>
      <c r="KM31" s="194"/>
      <c r="KN31" s="194"/>
      <c r="KO31" s="194"/>
      <c r="KP31" s="194"/>
      <c r="KQ31" s="194"/>
      <c r="KR31" s="194"/>
      <c r="KS31" s="194"/>
      <c r="KT31" s="194"/>
      <c r="KU31" s="194"/>
      <c r="KV31" s="194"/>
      <c r="KW31" s="194"/>
      <c r="KX31" s="194"/>
      <c r="KY31" s="194"/>
      <c r="KZ31" s="194"/>
      <c r="LA31" s="194"/>
      <c r="LB31" s="194"/>
      <c r="LC31" s="194"/>
      <c r="LD31" s="194"/>
      <c r="LE31" s="194"/>
      <c r="LF31" s="194"/>
      <c r="LG31" s="194"/>
      <c r="LH31" s="194"/>
      <c r="LI31" s="194"/>
      <c r="LJ31" s="194"/>
      <c r="LK31" s="194"/>
      <c r="LL31" s="194"/>
      <c r="LM31" s="194"/>
      <c r="LN31" s="194"/>
      <c r="LO31" s="194"/>
      <c r="LP31" s="194"/>
      <c r="LQ31" s="194"/>
      <c r="LR31" s="194"/>
      <c r="LS31" s="194"/>
      <c r="LT31" s="194"/>
      <c r="LU31" s="194"/>
      <c r="LV31" s="194"/>
      <c r="LW31" s="194"/>
      <c r="LX31" s="194"/>
      <c r="LY31" s="194"/>
      <c r="LZ31" s="194"/>
      <c r="MA31" s="194"/>
      <c r="MB31" s="194"/>
      <c r="MC31" s="194"/>
      <c r="MD31" s="194"/>
      <c r="ME31" s="194"/>
      <c r="MF31" s="194"/>
      <c r="MG31" s="194"/>
      <c r="MH31" s="194"/>
      <c r="MI31" s="194"/>
      <c r="MJ31" s="194"/>
      <c r="MK31" s="194"/>
      <c r="ML31" s="194"/>
      <c r="MM31" s="194"/>
      <c r="MN31" s="194"/>
      <c r="MO31" s="194"/>
      <c r="MP31" s="194"/>
      <c r="MQ31" s="194"/>
      <c r="MR31" s="194"/>
      <c r="MS31" s="194"/>
      <c r="MT31" s="194"/>
      <c r="MU31" s="194"/>
      <c r="MV31" s="194"/>
      <c r="MW31" s="194"/>
      <c r="MX31" s="194"/>
      <c r="MY31" s="194"/>
      <c r="MZ31" s="194"/>
      <c r="NA31" s="194"/>
      <c r="NB31" s="194"/>
      <c r="NC31" s="194"/>
      <c r="ND31" s="194"/>
      <c r="NE31" s="194"/>
      <c r="NF31" s="194"/>
      <c r="NG31" s="194"/>
      <c r="NH31" s="194"/>
      <c r="NI31" s="194"/>
      <c r="NJ31" s="194"/>
      <c r="NK31" s="194"/>
      <c r="NL31" s="194"/>
      <c r="NM31" s="194"/>
      <c r="NN31" s="194"/>
      <c r="NO31" s="194"/>
      <c r="NP31" s="194"/>
      <c r="NQ31" s="194"/>
      <c r="NR31" s="194"/>
      <c r="NS31" s="194"/>
      <c r="NT31" s="194"/>
      <c r="NU31" s="194"/>
      <c r="NV31" s="194"/>
      <c r="NW31" s="194"/>
      <c r="NX31" s="194"/>
      <c r="NY31" s="194"/>
      <c r="NZ31" s="194"/>
      <c r="OA31" s="194"/>
      <c r="OB31" s="194"/>
      <c r="OC31" s="194"/>
      <c r="OD31" s="194"/>
      <c r="OE31" s="194"/>
      <c r="OF31" s="194"/>
      <c r="OG31" s="194"/>
      <c r="OH31" s="194"/>
      <c r="OI31" s="194"/>
      <c r="OJ31" s="194"/>
      <c r="OK31" s="194"/>
      <c r="OL31" s="194"/>
      <c r="OM31" s="194"/>
      <c r="ON31" s="194"/>
      <c r="OO31" s="194"/>
      <c r="OP31" s="194"/>
      <c r="OQ31" s="194"/>
      <c r="OR31" s="194"/>
      <c r="OS31" s="194"/>
      <c r="OT31" s="194"/>
      <c r="OU31" s="194"/>
      <c r="OV31" s="194"/>
      <c r="OW31" s="194"/>
      <c r="OX31" s="194"/>
      <c r="OY31" s="194"/>
      <c r="OZ31" s="194"/>
      <c r="PA31" s="194"/>
      <c r="PB31" s="194"/>
      <c r="PC31" s="194"/>
      <c r="PD31" s="194"/>
      <c r="PE31" s="194"/>
      <c r="PF31" s="194"/>
      <c r="PG31" s="194"/>
      <c r="PH31" s="194"/>
      <c r="PI31" s="194"/>
      <c r="PJ31" s="194"/>
      <c r="PK31" s="194"/>
      <c r="PL31" s="194"/>
      <c r="PM31" s="194"/>
      <c r="PN31" s="194"/>
      <c r="PO31" s="194"/>
      <c r="PP31" s="194"/>
      <c r="PQ31" s="194"/>
      <c r="PR31" s="194"/>
      <c r="PS31" s="194"/>
      <c r="PT31" s="194"/>
      <c r="PU31" s="194"/>
      <c r="PV31" s="194"/>
      <c r="PW31" s="194"/>
      <c r="PX31" s="194"/>
      <c r="PY31" s="194"/>
      <c r="PZ31" s="194"/>
      <c r="QA31" s="194"/>
      <c r="QB31" s="194"/>
      <c r="QC31" s="194"/>
      <c r="QD31" s="194"/>
      <c r="QE31" s="194"/>
      <c r="QF31" s="194"/>
      <c r="QG31" s="194"/>
      <c r="QH31" s="194"/>
      <c r="QI31" s="194"/>
      <c r="QJ31" s="194"/>
      <c r="QK31" s="194"/>
      <c r="QL31" s="194"/>
      <c r="QM31" s="194"/>
      <c r="QN31" s="194"/>
      <c r="QO31" s="194"/>
      <c r="QP31" s="194"/>
      <c r="QQ31" s="194"/>
      <c r="QR31" s="194"/>
      <c r="QS31" s="194"/>
      <c r="QT31" s="194"/>
      <c r="QU31" s="194"/>
      <c r="QV31" s="194"/>
      <c r="QW31" s="194"/>
      <c r="QX31" s="194"/>
      <c r="QY31" s="194"/>
      <c r="QZ31" s="194"/>
      <c r="RA31" s="194"/>
      <c r="RB31" s="194"/>
      <c r="RC31" s="194"/>
      <c r="RD31" s="194"/>
      <c r="RE31" s="194"/>
      <c r="RF31" s="194"/>
      <c r="RG31" s="194"/>
      <c r="RH31" s="194"/>
      <c r="RI31" s="194"/>
      <c r="RJ31" s="194"/>
      <c r="RK31" s="194"/>
      <c r="RL31" s="194"/>
      <c r="RM31" s="194"/>
      <c r="RN31" s="194"/>
      <c r="RO31" s="194"/>
      <c r="RP31" s="194"/>
      <c r="RQ31" s="194"/>
      <c r="RR31" s="194"/>
      <c r="RS31" s="194"/>
      <c r="RT31" s="194"/>
      <c r="RU31" s="194"/>
      <c r="RV31" s="194"/>
      <c r="RW31" s="194"/>
      <c r="RX31" s="194"/>
      <c r="RY31" s="194"/>
      <c r="RZ31" s="194"/>
      <c r="SA31" s="194"/>
      <c r="SB31" s="194"/>
      <c r="SC31" s="194"/>
      <c r="SD31" s="194"/>
      <c r="SE31" s="194"/>
      <c r="SF31" s="194"/>
      <c r="SG31" s="194"/>
      <c r="SH31" s="194"/>
      <c r="SI31" s="194"/>
      <c r="SJ31" s="194"/>
      <c r="SK31" s="194"/>
      <c r="SL31" s="194"/>
      <c r="SM31" s="194"/>
    </row>
    <row r="32" spans="2:507" ht="15.6" x14ac:dyDescent="0.25">
      <c r="B32" s="999"/>
      <c r="C32" s="176" t="s">
        <v>642</v>
      </c>
      <c r="D32" s="176"/>
      <c r="E32" s="182" t="s">
        <v>643</v>
      </c>
      <c r="F32" s="183" t="s">
        <v>659</v>
      </c>
      <c r="G32" s="190"/>
      <c r="H32" s="195">
        <f>H30*H31</f>
        <v>0</v>
      </c>
      <c r="I32" s="195">
        <f t="shared" ref="I32:BT32" si="56">I30*I31</f>
        <v>0</v>
      </c>
      <c r="J32" s="195">
        <f t="shared" si="56"/>
        <v>0</v>
      </c>
      <c r="K32" s="195">
        <f t="shared" si="56"/>
        <v>0</v>
      </c>
      <c r="L32" s="195">
        <f t="shared" si="56"/>
        <v>0</v>
      </c>
      <c r="M32" s="195">
        <f t="shared" si="56"/>
        <v>0</v>
      </c>
      <c r="N32" s="195">
        <f t="shared" si="56"/>
        <v>0</v>
      </c>
      <c r="O32" s="195">
        <f t="shared" si="56"/>
        <v>0</v>
      </c>
      <c r="P32" s="195">
        <f t="shared" si="56"/>
        <v>0</v>
      </c>
      <c r="Q32" s="195">
        <f t="shared" si="56"/>
        <v>0</v>
      </c>
      <c r="R32" s="195">
        <f t="shared" si="56"/>
        <v>0</v>
      </c>
      <c r="S32" s="195">
        <f t="shared" si="56"/>
        <v>0</v>
      </c>
      <c r="T32" s="195">
        <f t="shared" si="56"/>
        <v>0</v>
      </c>
      <c r="U32" s="195">
        <f t="shared" si="56"/>
        <v>0</v>
      </c>
      <c r="V32" s="195">
        <f t="shared" si="56"/>
        <v>0</v>
      </c>
      <c r="W32" s="195">
        <f t="shared" si="56"/>
        <v>0</v>
      </c>
      <c r="X32" s="195">
        <f t="shared" si="56"/>
        <v>0</v>
      </c>
      <c r="Y32" s="195">
        <f t="shared" si="56"/>
        <v>0</v>
      </c>
      <c r="Z32" s="195">
        <f t="shared" si="56"/>
        <v>0</v>
      </c>
      <c r="AA32" s="195">
        <f t="shared" si="56"/>
        <v>0</v>
      </c>
      <c r="AB32" s="195">
        <f t="shared" si="56"/>
        <v>0</v>
      </c>
      <c r="AC32" s="195">
        <f t="shared" si="56"/>
        <v>0</v>
      </c>
      <c r="AD32" s="195">
        <f t="shared" si="56"/>
        <v>0</v>
      </c>
      <c r="AE32" s="195">
        <f t="shared" si="56"/>
        <v>0</v>
      </c>
      <c r="AF32" s="195">
        <f t="shared" si="56"/>
        <v>0</v>
      </c>
      <c r="AG32" s="195">
        <f t="shared" si="56"/>
        <v>0</v>
      </c>
      <c r="AH32" s="195">
        <f t="shared" si="56"/>
        <v>0</v>
      </c>
      <c r="AI32" s="195">
        <f t="shared" si="56"/>
        <v>0</v>
      </c>
      <c r="AJ32" s="195">
        <f t="shared" si="56"/>
        <v>0</v>
      </c>
      <c r="AK32" s="195">
        <f t="shared" si="56"/>
        <v>0</v>
      </c>
      <c r="AL32" s="195">
        <f t="shared" si="56"/>
        <v>0</v>
      </c>
      <c r="AM32" s="195">
        <f t="shared" si="56"/>
        <v>0</v>
      </c>
      <c r="AN32" s="195">
        <f t="shared" si="56"/>
        <v>0</v>
      </c>
      <c r="AO32" s="195">
        <f t="shared" si="56"/>
        <v>0</v>
      </c>
      <c r="AP32" s="195">
        <f t="shared" si="56"/>
        <v>0</v>
      </c>
      <c r="AQ32" s="195">
        <f t="shared" si="56"/>
        <v>0</v>
      </c>
      <c r="AR32" s="195">
        <f t="shared" si="56"/>
        <v>0</v>
      </c>
      <c r="AS32" s="195">
        <f t="shared" si="56"/>
        <v>0</v>
      </c>
      <c r="AT32" s="195">
        <f t="shared" si="56"/>
        <v>0</v>
      </c>
      <c r="AU32" s="195">
        <f t="shared" si="56"/>
        <v>0</v>
      </c>
      <c r="AV32" s="195">
        <f t="shared" si="56"/>
        <v>0</v>
      </c>
      <c r="AW32" s="195">
        <f t="shared" si="56"/>
        <v>0</v>
      </c>
      <c r="AX32" s="195">
        <f t="shared" si="56"/>
        <v>0</v>
      </c>
      <c r="AY32" s="195">
        <f t="shared" si="56"/>
        <v>0</v>
      </c>
      <c r="AZ32" s="195">
        <f t="shared" si="56"/>
        <v>0</v>
      </c>
      <c r="BA32" s="195">
        <f t="shared" si="56"/>
        <v>0</v>
      </c>
      <c r="BB32" s="195">
        <f t="shared" si="56"/>
        <v>0</v>
      </c>
      <c r="BC32" s="195">
        <f t="shared" si="56"/>
        <v>0</v>
      </c>
      <c r="BD32" s="195">
        <f t="shared" si="56"/>
        <v>0</v>
      </c>
      <c r="BE32" s="195">
        <f t="shared" si="56"/>
        <v>0</v>
      </c>
      <c r="BF32" s="195">
        <f t="shared" si="56"/>
        <v>0</v>
      </c>
      <c r="BG32" s="195">
        <f t="shared" si="56"/>
        <v>0</v>
      </c>
      <c r="BH32" s="195">
        <f t="shared" si="56"/>
        <v>0</v>
      </c>
      <c r="BI32" s="195">
        <f t="shared" si="56"/>
        <v>0</v>
      </c>
      <c r="BJ32" s="195">
        <f t="shared" si="56"/>
        <v>0</v>
      </c>
      <c r="BK32" s="195">
        <f t="shared" si="56"/>
        <v>0</v>
      </c>
      <c r="BL32" s="195">
        <f t="shared" si="56"/>
        <v>0</v>
      </c>
      <c r="BM32" s="195">
        <f t="shared" si="56"/>
        <v>0</v>
      </c>
      <c r="BN32" s="195">
        <f t="shared" si="56"/>
        <v>0</v>
      </c>
      <c r="BO32" s="195">
        <f t="shared" si="56"/>
        <v>0</v>
      </c>
      <c r="BP32" s="195">
        <f t="shared" si="56"/>
        <v>0</v>
      </c>
      <c r="BQ32" s="195">
        <f t="shared" si="56"/>
        <v>0</v>
      </c>
      <c r="BR32" s="195">
        <f t="shared" si="56"/>
        <v>0</v>
      </c>
      <c r="BS32" s="195">
        <f t="shared" si="56"/>
        <v>0</v>
      </c>
      <c r="BT32" s="195">
        <f t="shared" si="56"/>
        <v>0</v>
      </c>
      <c r="BU32" s="195">
        <f t="shared" ref="BU32:EF32" si="57">BU30*BU31</f>
        <v>0</v>
      </c>
      <c r="BV32" s="195">
        <f t="shared" si="57"/>
        <v>0</v>
      </c>
      <c r="BW32" s="195">
        <f t="shared" si="57"/>
        <v>0</v>
      </c>
      <c r="BX32" s="195">
        <f t="shared" si="57"/>
        <v>0</v>
      </c>
      <c r="BY32" s="195">
        <f t="shared" si="57"/>
        <v>0</v>
      </c>
      <c r="BZ32" s="195">
        <f t="shared" si="57"/>
        <v>0</v>
      </c>
      <c r="CA32" s="195">
        <f t="shared" si="57"/>
        <v>0</v>
      </c>
      <c r="CB32" s="195">
        <f t="shared" si="57"/>
        <v>0</v>
      </c>
      <c r="CC32" s="195">
        <f t="shared" si="57"/>
        <v>0</v>
      </c>
      <c r="CD32" s="195">
        <f t="shared" si="57"/>
        <v>0</v>
      </c>
      <c r="CE32" s="195">
        <f t="shared" si="57"/>
        <v>0</v>
      </c>
      <c r="CF32" s="195">
        <f t="shared" si="57"/>
        <v>0</v>
      </c>
      <c r="CG32" s="195">
        <f t="shared" si="57"/>
        <v>0</v>
      </c>
      <c r="CH32" s="195">
        <f t="shared" si="57"/>
        <v>0</v>
      </c>
      <c r="CI32" s="195">
        <f t="shared" si="57"/>
        <v>0</v>
      </c>
      <c r="CJ32" s="195">
        <f t="shared" si="57"/>
        <v>0</v>
      </c>
      <c r="CK32" s="195">
        <f t="shared" si="57"/>
        <v>0</v>
      </c>
      <c r="CL32" s="195">
        <f t="shared" si="57"/>
        <v>0</v>
      </c>
      <c r="CM32" s="195">
        <f t="shared" si="57"/>
        <v>0</v>
      </c>
      <c r="CN32" s="195">
        <f t="shared" si="57"/>
        <v>0</v>
      </c>
      <c r="CO32" s="195">
        <f t="shared" si="57"/>
        <v>0</v>
      </c>
      <c r="CP32" s="195">
        <f t="shared" si="57"/>
        <v>0</v>
      </c>
      <c r="CQ32" s="195">
        <f t="shared" si="57"/>
        <v>0</v>
      </c>
      <c r="CR32" s="195">
        <f t="shared" si="57"/>
        <v>0</v>
      </c>
      <c r="CS32" s="195">
        <f t="shared" si="57"/>
        <v>0</v>
      </c>
      <c r="CT32" s="195">
        <f t="shared" si="57"/>
        <v>0</v>
      </c>
      <c r="CU32" s="195">
        <f t="shared" si="57"/>
        <v>0</v>
      </c>
      <c r="CV32" s="195">
        <f t="shared" si="57"/>
        <v>0</v>
      </c>
      <c r="CW32" s="195">
        <f t="shared" si="57"/>
        <v>0</v>
      </c>
      <c r="CX32" s="195">
        <f t="shared" si="57"/>
        <v>0</v>
      </c>
      <c r="CY32" s="195">
        <f t="shared" si="57"/>
        <v>0</v>
      </c>
      <c r="CZ32" s="195">
        <f t="shared" si="57"/>
        <v>0</v>
      </c>
      <c r="DA32" s="195">
        <f t="shared" si="57"/>
        <v>0</v>
      </c>
      <c r="DB32" s="195">
        <f t="shared" si="57"/>
        <v>0</v>
      </c>
      <c r="DC32" s="195">
        <f t="shared" si="57"/>
        <v>0</v>
      </c>
      <c r="DD32" s="195">
        <f t="shared" si="57"/>
        <v>0</v>
      </c>
      <c r="DE32" s="195">
        <f t="shared" si="57"/>
        <v>0</v>
      </c>
      <c r="DF32" s="195">
        <f t="shared" si="57"/>
        <v>0</v>
      </c>
      <c r="DG32" s="195">
        <f t="shared" si="57"/>
        <v>0</v>
      </c>
      <c r="DH32" s="195">
        <f t="shared" si="57"/>
        <v>0</v>
      </c>
      <c r="DI32" s="195">
        <f t="shared" si="57"/>
        <v>0</v>
      </c>
      <c r="DJ32" s="195">
        <f t="shared" si="57"/>
        <v>0</v>
      </c>
      <c r="DK32" s="195">
        <f t="shared" si="57"/>
        <v>0</v>
      </c>
      <c r="DL32" s="195">
        <f t="shared" si="57"/>
        <v>0</v>
      </c>
      <c r="DM32" s="195">
        <f t="shared" si="57"/>
        <v>0</v>
      </c>
      <c r="DN32" s="195">
        <f t="shared" si="57"/>
        <v>0</v>
      </c>
      <c r="DO32" s="195">
        <f t="shared" si="57"/>
        <v>0</v>
      </c>
      <c r="DP32" s="195">
        <f t="shared" si="57"/>
        <v>0</v>
      </c>
      <c r="DQ32" s="195">
        <f t="shared" si="57"/>
        <v>0</v>
      </c>
      <c r="DR32" s="195">
        <f t="shared" si="57"/>
        <v>0</v>
      </c>
      <c r="DS32" s="195">
        <f t="shared" si="57"/>
        <v>0</v>
      </c>
      <c r="DT32" s="195">
        <f t="shared" si="57"/>
        <v>0</v>
      </c>
      <c r="DU32" s="195">
        <f t="shared" si="57"/>
        <v>0</v>
      </c>
      <c r="DV32" s="195">
        <f t="shared" si="57"/>
        <v>0</v>
      </c>
      <c r="DW32" s="195">
        <f t="shared" si="57"/>
        <v>0</v>
      </c>
      <c r="DX32" s="195">
        <f t="shared" si="57"/>
        <v>0</v>
      </c>
      <c r="DY32" s="195">
        <f t="shared" si="57"/>
        <v>0</v>
      </c>
      <c r="DZ32" s="195">
        <f t="shared" si="57"/>
        <v>0</v>
      </c>
      <c r="EA32" s="195">
        <f t="shared" si="57"/>
        <v>0</v>
      </c>
      <c r="EB32" s="195">
        <f t="shared" si="57"/>
        <v>0</v>
      </c>
      <c r="EC32" s="195">
        <f t="shared" si="57"/>
        <v>0</v>
      </c>
      <c r="ED32" s="195">
        <f t="shared" si="57"/>
        <v>0</v>
      </c>
      <c r="EE32" s="195">
        <f t="shared" si="57"/>
        <v>0</v>
      </c>
      <c r="EF32" s="195">
        <f t="shared" si="57"/>
        <v>0</v>
      </c>
      <c r="EG32" s="195">
        <f t="shared" ref="EG32:GR32" si="58">EG30*EG31</f>
        <v>0</v>
      </c>
      <c r="EH32" s="195">
        <f t="shared" si="58"/>
        <v>0</v>
      </c>
      <c r="EI32" s="195">
        <f t="shared" si="58"/>
        <v>0</v>
      </c>
      <c r="EJ32" s="195">
        <f t="shared" si="58"/>
        <v>0</v>
      </c>
      <c r="EK32" s="195">
        <f t="shared" si="58"/>
        <v>0</v>
      </c>
      <c r="EL32" s="195">
        <f t="shared" si="58"/>
        <v>0</v>
      </c>
      <c r="EM32" s="195">
        <f t="shared" si="58"/>
        <v>0</v>
      </c>
      <c r="EN32" s="195">
        <f t="shared" si="58"/>
        <v>0</v>
      </c>
      <c r="EO32" s="195">
        <f t="shared" si="58"/>
        <v>0</v>
      </c>
      <c r="EP32" s="195">
        <f t="shared" si="58"/>
        <v>0</v>
      </c>
      <c r="EQ32" s="195">
        <f t="shared" si="58"/>
        <v>0</v>
      </c>
      <c r="ER32" s="195">
        <f t="shared" si="58"/>
        <v>0</v>
      </c>
      <c r="ES32" s="195">
        <f t="shared" si="58"/>
        <v>0</v>
      </c>
      <c r="ET32" s="195">
        <f t="shared" si="58"/>
        <v>0</v>
      </c>
      <c r="EU32" s="195">
        <f t="shared" si="58"/>
        <v>0</v>
      </c>
      <c r="EV32" s="195">
        <f t="shared" si="58"/>
        <v>0</v>
      </c>
      <c r="EW32" s="195">
        <f t="shared" si="58"/>
        <v>0</v>
      </c>
      <c r="EX32" s="195">
        <f t="shared" si="58"/>
        <v>0</v>
      </c>
      <c r="EY32" s="195">
        <f t="shared" si="58"/>
        <v>0</v>
      </c>
      <c r="EZ32" s="195">
        <f t="shared" si="58"/>
        <v>0</v>
      </c>
      <c r="FA32" s="195">
        <f t="shared" si="58"/>
        <v>0</v>
      </c>
      <c r="FB32" s="195">
        <f t="shared" si="58"/>
        <v>0</v>
      </c>
      <c r="FC32" s="195">
        <f t="shared" si="58"/>
        <v>0</v>
      </c>
      <c r="FD32" s="195">
        <f t="shared" si="58"/>
        <v>0</v>
      </c>
      <c r="FE32" s="195">
        <f t="shared" si="58"/>
        <v>0</v>
      </c>
      <c r="FF32" s="195">
        <f t="shared" si="58"/>
        <v>0</v>
      </c>
      <c r="FG32" s="195">
        <f t="shared" si="58"/>
        <v>0</v>
      </c>
      <c r="FH32" s="195">
        <f t="shared" si="58"/>
        <v>0</v>
      </c>
      <c r="FI32" s="195">
        <f t="shared" si="58"/>
        <v>0</v>
      </c>
      <c r="FJ32" s="195">
        <f t="shared" si="58"/>
        <v>0</v>
      </c>
      <c r="FK32" s="195">
        <f t="shared" si="58"/>
        <v>0</v>
      </c>
      <c r="FL32" s="195">
        <f t="shared" si="58"/>
        <v>0</v>
      </c>
      <c r="FM32" s="195">
        <f t="shared" si="58"/>
        <v>0</v>
      </c>
      <c r="FN32" s="195">
        <f t="shared" si="58"/>
        <v>0</v>
      </c>
      <c r="FO32" s="195">
        <f t="shared" si="58"/>
        <v>0</v>
      </c>
      <c r="FP32" s="195">
        <f t="shared" si="58"/>
        <v>0</v>
      </c>
      <c r="FQ32" s="195">
        <f t="shared" si="58"/>
        <v>0</v>
      </c>
      <c r="FR32" s="195">
        <f t="shared" si="58"/>
        <v>0</v>
      </c>
      <c r="FS32" s="195">
        <f t="shared" si="58"/>
        <v>0</v>
      </c>
      <c r="FT32" s="195">
        <f t="shared" si="58"/>
        <v>0</v>
      </c>
      <c r="FU32" s="195">
        <f t="shared" si="58"/>
        <v>0</v>
      </c>
      <c r="FV32" s="195">
        <f t="shared" si="58"/>
        <v>0</v>
      </c>
      <c r="FW32" s="195">
        <f t="shared" si="58"/>
        <v>0</v>
      </c>
      <c r="FX32" s="195">
        <f t="shared" si="58"/>
        <v>0</v>
      </c>
      <c r="FY32" s="195">
        <f t="shared" si="58"/>
        <v>0</v>
      </c>
      <c r="FZ32" s="195">
        <f t="shared" si="58"/>
        <v>0</v>
      </c>
      <c r="GA32" s="195">
        <f t="shared" si="58"/>
        <v>0</v>
      </c>
      <c r="GB32" s="195">
        <f t="shared" si="58"/>
        <v>0</v>
      </c>
      <c r="GC32" s="195">
        <f t="shared" si="58"/>
        <v>0</v>
      </c>
      <c r="GD32" s="195">
        <f t="shared" si="58"/>
        <v>0</v>
      </c>
      <c r="GE32" s="195">
        <f t="shared" si="58"/>
        <v>0</v>
      </c>
      <c r="GF32" s="195">
        <f t="shared" si="58"/>
        <v>0</v>
      </c>
      <c r="GG32" s="195">
        <f t="shared" si="58"/>
        <v>0</v>
      </c>
      <c r="GH32" s="195">
        <f t="shared" si="58"/>
        <v>0</v>
      </c>
      <c r="GI32" s="195">
        <f t="shared" si="58"/>
        <v>0</v>
      </c>
      <c r="GJ32" s="195">
        <f t="shared" si="58"/>
        <v>0</v>
      </c>
      <c r="GK32" s="195">
        <f t="shared" si="58"/>
        <v>0</v>
      </c>
      <c r="GL32" s="195">
        <f t="shared" si="58"/>
        <v>0</v>
      </c>
      <c r="GM32" s="195">
        <f t="shared" si="58"/>
        <v>0</v>
      </c>
      <c r="GN32" s="195">
        <f t="shared" si="58"/>
        <v>0</v>
      </c>
      <c r="GO32" s="195">
        <f t="shared" si="58"/>
        <v>0</v>
      </c>
      <c r="GP32" s="195">
        <f t="shared" si="58"/>
        <v>0</v>
      </c>
      <c r="GQ32" s="195">
        <f t="shared" si="58"/>
        <v>0</v>
      </c>
      <c r="GR32" s="195">
        <f t="shared" si="58"/>
        <v>0</v>
      </c>
      <c r="GS32" s="195">
        <f t="shared" ref="GS32:JD32" si="59">GS30*GS31</f>
        <v>0</v>
      </c>
      <c r="GT32" s="195">
        <f t="shared" si="59"/>
        <v>0</v>
      </c>
      <c r="GU32" s="195">
        <f t="shared" si="59"/>
        <v>0</v>
      </c>
      <c r="GV32" s="195">
        <f t="shared" si="59"/>
        <v>0</v>
      </c>
      <c r="GW32" s="195">
        <f t="shared" si="59"/>
        <v>0</v>
      </c>
      <c r="GX32" s="195">
        <f t="shared" si="59"/>
        <v>0</v>
      </c>
      <c r="GY32" s="195">
        <f t="shared" si="59"/>
        <v>0</v>
      </c>
      <c r="GZ32" s="195">
        <f t="shared" si="59"/>
        <v>0</v>
      </c>
      <c r="HA32" s="195">
        <f t="shared" si="59"/>
        <v>0</v>
      </c>
      <c r="HB32" s="195">
        <f t="shared" si="59"/>
        <v>0</v>
      </c>
      <c r="HC32" s="195">
        <f t="shared" si="59"/>
        <v>0</v>
      </c>
      <c r="HD32" s="195">
        <f t="shared" si="59"/>
        <v>0</v>
      </c>
      <c r="HE32" s="195">
        <f t="shared" si="59"/>
        <v>0</v>
      </c>
      <c r="HF32" s="195">
        <f t="shared" si="59"/>
        <v>0</v>
      </c>
      <c r="HG32" s="195">
        <f t="shared" si="59"/>
        <v>0</v>
      </c>
      <c r="HH32" s="195">
        <f t="shared" si="59"/>
        <v>0</v>
      </c>
      <c r="HI32" s="195">
        <f t="shared" si="59"/>
        <v>0</v>
      </c>
      <c r="HJ32" s="195">
        <f t="shared" si="59"/>
        <v>0</v>
      </c>
      <c r="HK32" s="195">
        <f t="shared" si="59"/>
        <v>0</v>
      </c>
      <c r="HL32" s="195">
        <f t="shared" si="59"/>
        <v>0</v>
      </c>
      <c r="HM32" s="195">
        <f t="shared" si="59"/>
        <v>0</v>
      </c>
      <c r="HN32" s="195">
        <f t="shared" si="59"/>
        <v>0</v>
      </c>
      <c r="HO32" s="195">
        <f t="shared" si="59"/>
        <v>0</v>
      </c>
      <c r="HP32" s="195">
        <f t="shared" si="59"/>
        <v>0</v>
      </c>
      <c r="HQ32" s="195">
        <f t="shared" si="59"/>
        <v>0</v>
      </c>
      <c r="HR32" s="195">
        <f t="shared" si="59"/>
        <v>0</v>
      </c>
      <c r="HS32" s="195">
        <f t="shared" si="59"/>
        <v>0</v>
      </c>
      <c r="HT32" s="195">
        <f t="shared" si="59"/>
        <v>0</v>
      </c>
      <c r="HU32" s="195">
        <f t="shared" si="59"/>
        <v>0</v>
      </c>
      <c r="HV32" s="195">
        <f t="shared" si="59"/>
        <v>0</v>
      </c>
      <c r="HW32" s="195">
        <f t="shared" si="59"/>
        <v>0</v>
      </c>
      <c r="HX32" s="195">
        <f t="shared" si="59"/>
        <v>0</v>
      </c>
      <c r="HY32" s="195">
        <f t="shared" si="59"/>
        <v>0</v>
      </c>
      <c r="HZ32" s="195">
        <f t="shared" si="59"/>
        <v>0</v>
      </c>
      <c r="IA32" s="195">
        <f t="shared" si="59"/>
        <v>0</v>
      </c>
      <c r="IB32" s="195">
        <f t="shared" si="59"/>
        <v>0</v>
      </c>
      <c r="IC32" s="195">
        <f t="shared" si="59"/>
        <v>0</v>
      </c>
      <c r="ID32" s="195">
        <f t="shared" si="59"/>
        <v>0</v>
      </c>
      <c r="IE32" s="195">
        <f t="shared" si="59"/>
        <v>0</v>
      </c>
      <c r="IF32" s="195">
        <f t="shared" si="59"/>
        <v>0</v>
      </c>
      <c r="IG32" s="195">
        <f t="shared" si="59"/>
        <v>0</v>
      </c>
      <c r="IH32" s="195">
        <f t="shared" si="59"/>
        <v>0</v>
      </c>
      <c r="II32" s="195">
        <f t="shared" si="59"/>
        <v>0</v>
      </c>
      <c r="IJ32" s="195">
        <f t="shared" si="59"/>
        <v>0</v>
      </c>
      <c r="IK32" s="195">
        <f t="shared" si="59"/>
        <v>0</v>
      </c>
      <c r="IL32" s="195">
        <f t="shared" si="59"/>
        <v>0</v>
      </c>
      <c r="IM32" s="195">
        <f t="shared" si="59"/>
        <v>0</v>
      </c>
      <c r="IN32" s="195">
        <f t="shared" si="59"/>
        <v>0</v>
      </c>
      <c r="IO32" s="195">
        <f t="shared" si="59"/>
        <v>0</v>
      </c>
      <c r="IP32" s="195">
        <f t="shared" si="59"/>
        <v>0</v>
      </c>
      <c r="IQ32" s="195">
        <f t="shared" si="59"/>
        <v>0</v>
      </c>
      <c r="IR32" s="195">
        <f t="shared" si="59"/>
        <v>0</v>
      </c>
      <c r="IS32" s="195">
        <f t="shared" si="59"/>
        <v>0</v>
      </c>
      <c r="IT32" s="195">
        <f t="shared" si="59"/>
        <v>0</v>
      </c>
      <c r="IU32" s="195">
        <f t="shared" si="59"/>
        <v>0</v>
      </c>
      <c r="IV32" s="195">
        <f t="shared" si="59"/>
        <v>0</v>
      </c>
      <c r="IW32" s="195">
        <f t="shared" si="59"/>
        <v>0</v>
      </c>
      <c r="IX32" s="195">
        <f t="shared" si="59"/>
        <v>0</v>
      </c>
      <c r="IY32" s="195">
        <f t="shared" si="59"/>
        <v>0</v>
      </c>
      <c r="IZ32" s="195">
        <f t="shared" si="59"/>
        <v>0</v>
      </c>
      <c r="JA32" s="195">
        <f t="shared" si="59"/>
        <v>0</v>
      </c>
      <c r="JB32" s="195">
        <f t="shared" si="59"/>
        <v>0</v>
      </c>
      <c r="JC32" s="195">
        <f t="shared" si="59"/>
        <v>0</v>
      </c>
      <c r="JD32" s="195">
        <f t="shared" si="59"/>
        <v>0</v>
      </c>
      <c r="JE32" s="195">
        <f t="shared" ref="JE32:LP32" si="60">JE30*JE31</f>
        <v>0</v>
      </c>
      <c r="JF32" s="195">
        <f t="shared" si="60"/>
        <v>0</v>
      </c>
      <c r="JG32" s="195">
        <f t="shared" si="60"/>
        <v>0</v>
      </c>
      <c r="JH32" s="195">
        <f t="shared" si="60"/>
        <v>0</v>
      </c>
      <c r="JI32" s="195">
        <f t="shared" si="60"/>
        <v>0</v>
      </c>
      <c r="JJ32" s="195">
        <f t="shared" si="60"/>
        <v>0</v>
      </c>
      <c r="JK32" s="195">
        <f t="shared" si="60"/>
        <v>0</v>
      </c>
      <c r="JL32" s="195">
        <f t="shared" si="60"/>
        <v>0</v>
      </c>
      <c r="JM32" s="195">
        <f t="shared" si="60"/>
        <v>0</v>
      </c>
      <c r="JN32" s="195">
        <f t="shared" si="60"/>
        <v>0</v>
      </c>
      <c r="JO32" s="195">
        <f t="shared" si="60"/>
        <v>0</v>
      </c>
      <c r="JP32" s="195">
        <f t="shared" si="60"/>
        <v>0</v>
      </c>
      <c r="JQ32" s="195">
        <f t="shared" si="60"/>
        <v>0</v>
      </c>
      <c r="JR32" s="195">
        <f t="shared" si="60"/>
        <v>0</v>
      </c>
      <c r="JS32" s="195">
        <f t="shared" si="60"/>
        <v>0</v>
      </c>
      <c r="JT32" s="195">
        <f t="shared" si="60"/>
        <v>0</v>
      </c>
      <c r="JU32" s="195">
        <f t="shared" si="60"/>
        <v>0</v>
      </c>
      <c r="JV32" s="195">
        <f t="shared" si="60"/>
        <v>0</v>
      </c>
      <c r="JW32" s="195">
        <f t="shared" si="60"/>
        <v>0</v>
      </c>
      <c r="JX32" s="195">
        <f t="shared" si="60"/>
        <v>0</v>
      </c>
      <c r="JY32" s="195">
        <f t="shared" si="60"/>
        <v>0</v>
      </c>
      <c r="JZ32" s="195">
        <f t="shared" si="60"/>
        <v>0</v>
      </c>
      <c r="KA32" s="195">
        <f t="shared" si="60"/>
        <v>0</v>
      </c>
      <c r="KB32" s="195">
        <f t="shared" si="60"/>
        <v>0</v>
      </c>
      <c r="KC32" s="195">
        <f t="shared" si="60"/>
        <v>0</v>
      </c>
      <c r="KD32" s="195">
        <f t="shared" si="60"/>
        <v>0</v>
      </c>
      <c r="KE32" s="195">
        <f t="shared" si="60"/>
        <v>0</v>
      </c>
      <c r="KF32" s="195">
        <f t="shared" si="60"/>
        <v>0</v>
      </c>
      <c r="KG32" s="195">
        <f t="shared" si="60"/>
        <v>0</v>
      </c>
      <c r="KH32" s="195">
        <f t="shared" si="60"/>
        <v>0</v>
      </c>
      <c r="KI32" s="195">
        <f t="shared" si="60"/>
        <v>0</v>
      </c>
      <c r="KJ32" s="195">
        <f t="shared" si="60"/>
        <v>0</v>
      </c>
      <c r="KK32" s="195">
        <f t="shared" si="60"/>
        <v>0</v>
      </c>
      <c r="KL32" s="195">
        <f t="shared" si="60"/>
        <v>0</v>
      </c>
      <c r="KM32" s="195">
        <f t="shared" si="60"/>
        <v>0</v>
      </c>
      <c r="KN32" s="195">
        <f t="shared" si="60"/>
        <v>0</v>
      </c>
      <c r="KO32" s="195">
        <f t="shared" si="60"/>
        <v>0</v>
      </c>
      <c r="KP32" s="195">
        <f t="shared" si="60"/>
        <v>0</v>
      </c>
      <c r="KQ32" s="195">
        <f t="shared" si="60"/>
        <v>0</v>
      </c>
      <c r="KR32" s="195">
        <f t="shared" si="60"/>
        <v>0</v>
      </c>
      <c r="KS32" s="195">
        <f t="shared" si="60"/>
        <v>0</v>
      </c>
      <c r="KT32" s="195">
        <f t="shared" si="60"/>
        <v>0</v>
      </c>
      <c r="KU32" s="195">
        <f t="shared" si="60"/>
        <v>0</v>
      </c>
      <c r="KV32" s="195">
        <f t="shared" si="60"/>
        <v>0</v>
      </c>
      <c r="KW32" s="195">
        <f t="shared" si="60"/>
        <v>0</v>
      </c>
      <c r="KX32" s="195">
        <f t="shared" si="60"/>
        <v>0</v>
      </c>
      <c r="KY32" s="195">
        <f t="shared" si="60"/>
        <v>0</v>
      </c>
      <c r="KZ32" s="195">
        <f t="shared" si="60"/>
        <v>0</v>
      </c>
      <c r="LA32" s="195">
        <f t="shared" si="60"/>
        <v>0</v>
      </c>
      <c r="LB32" s="195">
        <f t="shared" si="60"/>
        <v>0</v>
      </c>
      <c r="LC32" s="195">
        <f t="shared" si="60"/>
        <v>0</v>
      </c>
      <c r="LD32" s="195">
        <f t="shared" si="60"/>
        <v>0</v>
      </c>
      <c r="LE32" s="195">
        <f t="shared" si="60"/>
        <v>0</v>
      </c>
      <c r="LF32" s="195">
        <f t="shared" si="60"/>
        <v>0</v>
      </c>
      <c r="LG32" s="195">
        <f t="shared" si="60"/>
        <v>0</v>
      </c>
      <c r="LH32" s="195">
        <f t="shared" si="60"/>
        <v>0</v>
      </c>
      <c r="LI32" s="195">
        <f t="shared" si="60"/>
        <v>0</v>
      </c>
      <c r="LJ32" s="195">
        <f t="shared" si="60"/>
        <v>0</v>
      </c>
      <c r="LK32" s="195">
        <f t="shared" si="60"/>
        <v>0</v>
      </c>
      <c r="LL32" s="195">
        <f t="shared" si="60"/>
        <v>0</v>
      </c>
      <c r="LM32" s="195">
        <f t="shared" si="60"/>
        <v>0</v>
      </c>
      <c r="LN32" s="195">
        <f t="shared" si="60"/>
        <v>0</v>
      </c>
      <c r="LO32" s="195">
        <f t="shared" si="60"/>
        <v>0</v>
      </c>
      <c r="LP32" s="195">
        <f t="shared" si="60"/>
        <v>0</v>
      </c>
      <c r="LQ32" s="195">
        <f t="shared" ref="LQ32:OB32" si="61">LQ30*LQ31</f>
        <v>0</v>
      </c>
      <c r="LR32" s="195">
        <f t="shared" si="61"/>
        <v>0</v>
      </c>
      <c r="LS32" s="195">
        <f t="shared" si="61"/>
        <v>0</v>
      </c>
      <c r="LT32" s="195">
        <f t="shared" si="61"/>
        <v>0</v>
      </c>
      <c r="LU32" s="195">
        <f t="shared" si="61"/>
        <v>0</v>
      </c>
      <c r="LV32" s="195">
        <f t="shared" si="61"/>
        <v>0</v>
      </c>
      <c r="LW32" s="195">
        <f t="shared" si="61"/>
        <v>0</v>
      </c>
      <c r="LX32" s="195">
        <f t="shared" si="61"/>
        <v>0</v>
      </c>
      <c r="LY32" s="195">
        <f t="shared" si="61"/>
        <v>0</v>
      </c>
      <c r="LZ32" s="195">
        <f t="shared" si="61"/>
        <v>0</v>
      </c>
      <c r="MA32" s="195">
        <f t="shared" si="61"/>
        <v>0</v>
      </c>
      <c r="MB32" s="195">
        <f t="shared" si="61"/>
        <v>0</v>
      </c>
      <c r="MC32" s="195">
        <f t="shared" si="61"/>
        <v>0</v>
      </c>
      <c r="MD32" s="195">
        <f t="shared" si="61"/>
        <v>0</v>
      </c>
      <c r="ME32" s="195">
        <f t="shared" si="61"/>
        <v>0</v>
      </c>
      <c r="MF32" s="195">
        <f t="shared" si="61"/>
        <v>0</v>
      </c>
      <c r="MG32" s="195">
        <f t="shared" si="61"/>
        <v>0</v>
      </c>
      <c r="MH32" s="195">
        <f t="shared" si="61"/>
        <v>0</v>
      </c>
      <c r="MI32" s="195">
        <f t="shared" si="61"/>
        <v>0</v>
      </c>
      <c r="MJ32" s="195">
        <f t="shared" si="61"/>
        <v>0</v>
      </c>
      <c r="MK32" s="195">
        <f t="shared" si="61"/>
        <v>0</v>
      </c>
      <c r="ML32" s="195">
        <f t="shared" si="61"/>
        <v>0</v>
      </c>
      <c r="MM32" s="195">
        <f t="shared" si="61"/>
        <v>0</v>
      </c>
      <c r="MN32" s="195">
        <f t="shared" si="61"/>
        <v>0</v>
      </c>
      <c r="MO32" s="195">
        <f t="shared" si="61"/>
        <v>0</v>
      </c>
      <c r="MP32" s="195">
        <f t="shared" si="61"/>
        <v>0</v>
      </c>
      <c r="MQ32" s="195">
        <f t="shared" si="61"/>
        <v>0</v>
      </c>
      <c r="MR32" s="195">
        <f t="shared" si="61"/>
        <v>0</v>
      </c>
      <c r="MS32" s="195">
        <f t="shared" si="61"/>
        <v>0</v>
      </c>
      <c r="MT32" s="195">
        <f t="shared" si="61"/>
        <v>0</v>
      </c>
      <c r="MU32" s="195">
        <f t="shared" si="61"/>
        <v>0</v>
      </c>
      <c r="MV32" s="195">
        <f t="shared" si="61"/>
        <v>0</v>
      </c>
      <c r="MW32" s="195">
        <f t="shared" si="61"/>
        <v>0</v>
      </c>
      <c r="MX32" s="195">
        <f t="shared" si="61"/>
        <v>0</v>
      </c>
      <c r="MY32" s="195">
        <f t="shared" si="61"/>
        <v>0</v>
      </c>
      <c r="MZ32" s="195">
        <f t="shared" si="61"/>
        <v>0</v>
      </c>
      <c r="NA32" s="195">
        <f t="shared" si="61"/>
        <v>0</v>
      </c>
      <c r="NB32" s="195">
        <f t="shared" si="61"/>
        <v>0</v>
      </c>
      <c r="NC32" s="195">
        <f t="shared" si="61"/>
        <v>0</v>
      </c>
      <c r="ND32" s="195">
        <f t="shared" si="61"/>
        <v>0</v>
      </c>
      <c r="NE32" s="195">
        <f t="shared" si="61"/>
        <v>0</v>
      </c>
      <c r="NF32" s="195">
        <f t="shared" si="61"/>
        <v>0</v>
      </c>
      <c r="NG32" s="195">
        <f t="shared" si="61"/>
        <v>0</v>
      </c>
      <c r="NH32" s="195">
        <f t="shared" si="61"/>
        <v>0</v>
      </c>
      <c r="NI32" s="195">
        <f t="shared" si="61"/>
        <v>0</v>
      </c>
      <c r="NJ32" s="195">
        <f t="shared" si="61"/>
        <v>0</v>
      </c>
      <c r="NK32" s="195">
        <f t="shared" si="61"/>
        <v>0</v>
      </c>
      <c r="NL32" s="195">
        <f t="shared" si="61"/>
        <v>0</v>
      </c>
      <c r="NM32" s="195">
        <f t="shared" si="61"/>
        <v>0</v>
      </c>
      <c r="NN32" s="195">
        <f t="shared" si="61"/>
        <v>0</v>
      </c>
      <c r="NO32" s="195">
        <f t="shared" si="61"/>
        <v>0</v>
      </c>
      <c r="NP32" s="195">
        <f t="shared" si="61"/>
        <v>0</v>
      </c>
      <c r="NQ32" s="195">
        <f t="shared" si="61"/>
        <v>0</v>
      </c>
      <c r="NR32" s="195">
        <f t="shared" si="61"/>
        <v>0</v>
      </c>
      <c r="NS32" s="195">
        <f t="shared" si="61"/>
        <v>0</v>
      </c>
      <c r="NT32" s="195">
        <f t="shared" si="61"/>
        <v>0</v>
      </c>
      <c r="NU32" s="195">
        <f t="shared" si="61"/>
        <v>0</v>
      </c>
      <c r="NV32" s="195">
        <f t="shared" si="61"/>
        <v>0</v>
      </c>
      <c r="NW32" s="195">
        <f t="shared" si="61"/>
        <v>0</v>
      </c>
      <c r="NX32" s="195">
        <f t="shared" si="61"/>
        <v>0</v>
      </c>
      <c r="NY32" s="195">
        <f t="shared" si="61"/>
        <v>0</v>
      </c>
      <c r="NZ32" s="195">
        <f t="shared" si="61"/>
        <v>0</v>
      </c>
      <c r="OA32" s="195">
        <f t="shared" si="61"/>
        <v>0</v>
      </c>
      <c r="OB32" s="195">
        <f t="shared" si="61"/>
        <v>0</v>
      </c>
      <c r="OC32" s="195">
        <f t="shared" ref="OC32:QN32" si="62">OC30*OC31</f>
        <v>0</v>
      </c>
      <c r="OD32" s="195">
        <f t="shared" si="62"/>
        <v>0</v>
      </c>
      <c r="OE32" s="195">
        <f t="shared" si="62"/>
        <v>0</v>
      </c>
      <c r="OF32" s="195">
        <f t="shared" si="62"/>
        <v>0</v>
      </c>
      <c r="OG32" s="195">
        <f t="shared" si="62"/>
        <v>0</v>
      </c>
      <c r="OH32" s="195">
        <f t="shared" si="62"/>
        <v>0</v>
      </c>
      <c r="OI32" s="195">
        <f t="shared" si="62"/>
        <v>0</v>
      </c>
      <c r="OJ32" s="195">
        <f t="shared" si="62"/>
        <v>0</v>
      </c>
      <c r="OK32" s="195">
        <f t="shared" si="62"/>
        <v>0</v>
      </c>
      <c r="OL32" s="195">
        <f t="shared" si="62"/>
        <v>0</v>
      </c>
      <c r="OM32" s="195">
        <f t="shared" si="62"/>
        <v>0</v>
      </c>
      <c r="ON32" s="195">
        <f t="shared" si="62"/>
        <v>0</v>
      </c>
      <c r="OO32" s="195">
        <f t="shared" si="62"/>
        <v>0</v>
      </c>
      <c r="OP32" s="195">
        <f t="shared" si="62"/>
        <v>0</v>
      </c>
      <c r="OQ32" s="195">
        <f t="shared" si="62"/>
        <v>0</v>
      </c>
      <c r="OR32" s="195">
        <f t="shared" si="62"/>
        <v>0</v>
      </c>
      <c r="OS32" s="195">
        <f t="shared" si="62"/>
        <v>0</v>
      </c>
      <c r="OT32" s="195">
        <f t="shared" si="62"/>
        <v>0</v>
      </c>
      <c r="OU32" s="195">
        <f t="shared" si="62"/>
        <v>0</v>
      </c>
      <c r="OV32" s="195">
        <f t="shared" si="62"/>
        <v>0</v>
      </c>
      <c r="OW32" s="195">
        <f t="shared" si="62"/>
        <v>0</v>
      </c>
      <c r="OX32" s="195">
        <f t="shared" si="62"/>
        <v>0</v>
      </c>
      <c r="OY32" s="195">
        <f t="shared" si="62"/>
        <v>0</v>
      </c>
      <c r="OZ32" s="195">
        <f t="shared" si="62"/>
        <v>0</v>
      </c>
      <c r="PA32" s="195">
        <f t="shared" si="62"/>
        <v>0</v>
      </c>
      <c r="PB32" s="195">
        <f t="shared" si="62"/>
        <v>0</v>
      </c>
      <c r="PC32" s="195">
        <f t="shared" si="62"/>
        <v>0</v>
      </c>
      <c r="PD32" s="195">
        <f t="shared" si="62"/>
        <v>0</v>
      </c>
      <c r="PE32" s="195">
        <f t="shared" si="62"/>
        <v>0</v>
      </c>
      <c r="PF32" s="195">
        <f t="shared" si="62"/>
        <v>0</v>
      </c>
      <c r="PG32" s="195">
        <f t="shared" si="62"/>
        <v>0</v>
      </c>
      <c r="PH32" s="195">
        <f t="shared" si="62"/>
        <v>0</v>
      </c>
      <c r="PI32" s="195">
        <f t="shared" si="62"/>
        <v>0</v>
      </c>
      <c r="PJ32" s="195">
        <f t="shared" si="62"/>
        <v>0</v>
      </c>
      <c r="PK32" s="195">
        <f t="shared" si="62"/>
        <v>0</v>
      </c>
      <c r="PL32" s="195">
        <f t="shared" si="62"/>
        <v>0</v>
      </c>
      <c r="PM32" s="195">
        <f t="shared" si="62"/>
        <v>0</v>
      </c>
      <c r="PN32" s="195">
        <f t="shared" si="62"/>
        <v>0</v>
      </c>
      <c r="PO32" s="195">
        <f t="shared" si="62"/>
        <v>0</v>
      </c>
      <c r="PP32" s="195">
        <f t="shared" si="62"/>
        <v>0</v>
      </c>
      <c r="PQ32" s="195">
        <f t="shared" si="62"/>
        <v>0</v>
      </c>
      <c r="PR32" s="195">
        <f t="shared" si="62"/>
        <v>0</v>
      </c>
      <c r="PS32" s="195">
        <f t="shared" si="62"/>
        <v>0</v>
      </c>
      <c r="PT32" s="195">
        <f t="shared" si="62"/>
        <v>0</v>
      </c>
      <c r="PU32" s="195">
        <f t="shared" si="62"/>
        <v>0</v>
      </c>
      <c r="PV32" s="195">
        <f t="shared" si="62"/>
        <v>0</v>
      </c>
      <c r="PW32" s="195">
        <f t="shared" si="62"/>
        <v>0</v>
      </c>
      <c r="PX32" s="195">
        <f t="shared" si="62"/>
        <v>0</v>
      </c>
      <c r="PY32" s="195">
        <f t="shared" si="62"/>
        <v>0</v>
      </c>
      <c r="PZ32" s="195">
        <f t="shared" si="62"/>
        <v>0</v>
      </c>
      <c r="QA32" s="195">
        <f t="shared" si="62"/>
        <v>0</v>
      </c>
      <c r="QB32" s="195">
        <f t="shared" si="62"/>
        <v>0</v>
      </c>
      <c r="QC32" s="195">
        <f t="shared" si="62"/>
        <v>0</v>
      </c>
      <c r="QD32" s="195">
        <f t="shared" si="62"/>
        <v>0</v>
      </c>
      <c r="QE32" s="195">
        <f t="shared" si="62"/>
        <v>0</v>
      </c>
      <c r="QF32" s="195">
        <f t="shared" si="62"/>
        <v>0</v>
      </c>
      <c r="QG32" s="195">
        <f t="shared" si="62"/>
        <v>0</v>
      </c>
      <c r="QH32" s="195">
        <f t="shared" si="62"/>
        <v>0</v>
      </c>
      <c r="QI32" s="195">
        <f t="shared" si="62"/>
        <v>0</v>
      </c>
      <c r="QJ32" s="195">
        <f t="shared" si="62"/>
        <v>0</v>
      </c>
      <c r="QK32" s="195">
        <f t="shared" si="62"/>
        <v>0</v>
      </c>
      <c r="QL32" s="195">
        <f t="shared" si="62"/>
        <v>0</v>
      </c>
      <c r="QM32" s="195">
        <f t="shared" si="62"/>
        <v>0</v>
      </c>
      <c r="QN32" s="195">
        <f t="shared" si="62"/>
        <v>0</v>
      </c>
      <c r="QO32" s="195">
        <f t="shared" ref="QO32:SM32" si="63">QO30*QO31</f>
        <v>0</v>
      </c>
      <c r="QP32" s="195">
        <f t="shared" si="63"/>
        <v>0</v>
      </c>
      <c r="QQ32" s="195">
        <f t="shared" si="63"/>
        <v>0</v>
      </c>
      <c r="QR32" s="195">
        <f t="shared" si="63"/>
        <v>0</v>
      </c>
      <c r="QS32" s="195">
        <f t="shared" si="63"/>
        <v>0</v>
      </c>
      <c r="QT32" s="195">
        <f t="shared" si="63"/>
        <v>0</v>
      </c>
      <c r="QU32" s="195">
        <f t="shared" si="63"/>
        <v>0</v>
      </c>
      <c r="QV32" s="195">
        <f t="shared" si="63"/>
        <v>0</v>
      </c>
      <c r="QW32" s="195">
        <f t="shared" si="63"/>
        <v>0</v>
      </c>
      <c r="QX32" s="195">
        <f t="shared" si="63"/>
        <v>0</v>
      </c>
      <c r="QY32" s="195">
        <f t="shared" si="63"/>
        <v>0</v>
      </c>
      <c r="QZ32" s="195">
        <f t="shared" si="63"/>
        <v>0</v>
      </c>
      <c r="RA32" s="195">
        <f t="shared" si="63"/>
        <v>0</v>
      </c>
      <c r="RB32" s="195">
        <f t="shared" si="63"/>
        <v>0</v>
      </c>
      <c r="RC32" s="195">
        <f t="shared" si="63"/>
        <v>0</v>
      </c>
      <c r="RD32" s="195">
        <f t="shared" si="63"/>
        <v>0</v>
      </c>
      <c r="RE32" s="195">
        <f t="shared" si="63"/>
        <v>0</v>
      </c>
      <c r="RF32" s="195">
        <f t="shared" si="63"/>
        <v>0</v>
      </c>
      <c r="RG32" s="195">
        <f t="shared" si="63"/>
        <v>0</v>
      </c>
      <c r="RH32" s="195">
        <f t="shared" si="63"/>
        <v>0</v>
      </c>
      <c r="RI32" s="195">
        <f t="shared" si="63"/>
        <v>0</v>
      </c>
      <c r="RJ32" s="195">
        <f t="shared" si="63"/>
        <v>0</v>
      </c>
      <c r="RK32" s="195">
        <f t="shared" si="63"/>
        <v>0</v>
      </c>
      <c r="RL32" s="195">
        <f t="shared" si="63"/>
        <v>0</v>
      </c>
      <c r="RM32" s="195">
        <f t="shared" si="63"/>
        <v>0</v>
      </c>
      <c r="RN32" s="195">
        <f t="shared" si="63"/>
        <v>0</v>
      </c>
      <c r="RO32" s="195">
        <f t="shared" si="63"/>
        <v>0</v>
      </c>
      <c r="RP32" s="195">
        <f t="shared" si="63"/>
        <v>0</v>
      </c>
      <c r="RQ32" s="195">
        <f t="shared" si="63"/>
        <v>0</v>
      </c>
      <c r="RR32" s="195">
        <f t="shared" si="63"/>
        <v>0</v>
      </c>
      <c r="RS32" s="195">
        <f t="shared" si="63"/>
        <v>0</v>
      </c>
      <c r="RT32" s="195">
        <f t="shared" si="63"/>
        <v>0</v>
      </c>
      <c r="RU32" s="195">
        <f t="shared" si="63"/>
        <v>0</v>
      </c>
      <c r="RV32" s="195">
        <f t="shared" si="63"/>
        <v>0</v>
      </c>
      <c r="RW32" s="195">
        <f t="shared" si="63"/>
        <v>0</v>
      </c>
      <c r="RX32" s="195">
        <f t="shared" si="63"/>
        <v>0</v>
      </c>
      <c r="RY32" s="195">
        <f t="shared" si="63"/>
        <v>0</v>
      </c>
      <c r="RZ32" s="195">
        <f t="shared" si="63"/>
        <v>0</v>
      </c>
      <c r="SA32" s="195">
        <f t="shared" si="63"/>
        <v>0</v>
      </c>
      <c r="SB32" s="195">
        <f t="shared" si="63"/>
        <v>0</v>
      </c>
      <c r="SC32" s="195">
        <f t="shared" si="63"/>
        <v>0</v>
      </c>
      <c r="SD32" s="195">
        <f t="shared" si="63"/>
        <v>0</v>
      </c>
      <c r="SE32" s="195">
        <f t="shared" si="63"/>
        <v>0</v>
      </c>
      <c r="SF32" s="195">
        <f t="shared" si="63"/>
        <v>0</v>
      </c>
      <c r="SG32" s="195">
        <f t="shared" si="63"/>
        <v>0</v>
      </c>
      <c r="SH32" s="195">
        <f t="shared" si="63"/>
        <v>0</v>
      </c>
      <c r="SI32" s="195">
        <f t="shared" si="63"/>
        <v>0</v>
      </c>
      <c r="SJ32" s="195">
        <f t="shared" si="63"/>
        <v>0</v>
      </c>
      <c r="SK32" s="195">
        <f t="shared" si="63"/>
        <v>0</v>
      </c>
      <c r="SL32" s="195">
        <f t="shared" si="63"/>
        <v>0</v>
      </c>
      <c r="SM32" s="195">
        <f t="shared" si="63"/>
        <v>0</v>
      </c>
    </row>
    <row r="33" spans="2:507" x14ac:dyDescent="0.25">
      <c r="B33" s="997">
        <f>B30+1</f>
        <v>14</v>
      </c>
      <c r="C33" s="176" t="s">
        <v>964</v>
      </c>
      <c r="D33" s="176"/>
      <c r="E33" s="182" t="s">
        <v>548</v>
      </c>
      <c r="F33" s="183" t="s">
        <v>959</v>
      </c>
      <c r="G33" s="285">
        <v>12</v>
      </c>
      <c r="H33" s="679"/>
      <c r="I33" s="679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88"/>
      <c r="DX33" s="188"/>
      <c r="DY33" s="188"/>
      <c r="DZ33" s="188"/>
      <c r="EA33" s="188"/>
      <c r="EB33" s="188"/>
      <c r="EC33" s="188"/>
      <c r="ED33" s="188"/>
      <c r="EE33" s="188"/>
      <c r="EF33" s="188"/>
      <c r="EG33" s="188"/>
      <c r="EH33" s="188"/>
      <c r="EI33" s="188"/>
      <c r="EJ33" s="188"/>
      <c r="EK33" s="188"/>
      <c r="EL33" s="188"/>
      <c r="EM33" s="188"/>
      <c r="EN33" s="188"/>
      <c r="EO33" s="188"/>
      <c r="EP33" s="188"/>
      <c r="EQ33" s="188"/>
      <c r="ER33" s="188"/>
      <c r="ES33" s="188"/>
      <c r="ET33" s="188"/>
      <c r="EU33" s="188"/>
      <c r="EV33" s="188"/>
      <c r="EW33" s="188"/>
      <c r="EX33" s="188"/>
      <c r="EY33" s="188"/>
      <c r="EZ33" s="188"/>
      <c r="FA33" s="188"/>
      <c r="FB33" s="188"/>
      <c r="FC33" s="188"/>
      <c r="FD33" s="188"/>
      <c r="FE33" s="188"/>
      <c r="FF33" s="188"/>
      <c r="FG33" s="188"/>
      <c r="FH33" s="188"/>
      <c r="FI33" s="188"/>
      <c r="FJ33" s="188"/>
      <c r="FK33" s="188"/>
      <c r="FL33" s="188"/>
      <c r="FM33" s="188"/>
      <c r="FN33" s="188"/>
      <c r="FO33" s="188"/>
      <c r="FP33" s="188"/>
      <c r="FQ33" s="188"/>
      <c r="FR33" s="188"/>
      <c r="FS33" s="188"/>
      <c r="FT33" s="188"/>
      <c r="FU33" s="188"/>
      <c r="FV33" s="188"/>
      <c r="FW33" s="188"/>
      <c r="FX33" s="188"/>
      <c r="FY33" s="188"/>
      <c r="FZ33" s="188"/>
      <c r="GA33" s="188"/>
      <c r="GB33" s="188"/>
      <c r="GC33" s="188"/>
      <c r="GD33" s="188"/>
      <c r="GE33" s="188"/>
      <c r="GF33" s="188"/>
      <c r="GG33" s="188"/>
      <c r="GH33" s="188"/>
      <c r="GI33" s="188"/>
      <c r="GJ33" s="188"/>
      <c r="GK33" s="188"/>
      <c r="GL33" s="188"/>
      <c r="GM33" s="188"/>
      <c r="GN33" s="188"/>
      <c r="GO33" s="188"/>
      <c r="GP33" s="188"/>
      <c r="GQ33" s="188"/>
      <c r="GR33" s="188"/>
      <c r="GS33" s="188"/>
      <c r="GT33" s="188"/>
      <c r="GU33" s="188"/>
      <c r="GV33" s="188"/>
      <c r="GW33" s="188"/>
      <c r="GX33" s="188"/>
      <c r="GY33" s="188"/>
      <c r="GZ33" s="188"/>
      <c r="HA33" s="188"/>
      <c r="HB33" s="188"/>
      <c r="HC33" s="188"/>
      <c r="HD33" s="188"/>
      <c r="HE33" s="188"/>
      <c r="HF33" s="188"/>
      <c r="HG33" s="188"/>
      <c r="HH33" s="188"/>
      <c r="HI33" s="188"/>
      <c r="HJ33" s="188"/>
      <c r="HK33" s="188"/>
      <c r="HL33" s="188"/>
      <c r="HM33" s="188"/>
      <c r="HN33" s="188"/>
      <c r="HO33" s="188"/>
      <c r="HP33" s="188"/>
      <c r="HQ33" s="188"/>
      <c r="HR33" s="188"/>
      <c r="HS33" s="188"/>
      <c r="HT33" s="188"/>
      <c r="HU33" s="188"/>
      <c r="HV33" s="188"/>
      <c r="HW33" s="188"/>
      <c r="HX33" s="188"/>
      <c r="HY33" s="188"/>
      <c r="HZ33" s="188"/>
      <c r="IA33" s="188"/>
      <c r="IB33" s="188"/>
      <c r="IC33" s="188"/>
      <c r="ID33" s="188"/>
      <c r="IE33" s="188"/>
      <c r="IF33" s="188"/>
      <c r="IG33" s="188"/>
      <c r="IH33" s="188"/>
      <c r="II33" s="188"/>
      <c r="IJ33" s="188"/>
      <c r="IK33" s="188"/>
      <c r="IL33" s="188"/>
      <c r="IM33" s="188"/>
      <c r="IN33" s="188"/>
      <c r="IO33" s="188"/>
      <c r="IP33" s="188"/>
      <c r="IQ33" s="188"/>
      <c r="IR33" s="188"/>
      <c r="IS33" s="188"/>
      <c r="IT33" s="188"/>
      <c r="IU33" s="188"/>
      <c r="IV33" s="188"/>
      <c r="IW33" s="188"/>
      <c r="IX33" s="188"/>
      <c r="IY33" s="188"/>
      <c r="IZ33" s="188"/>
      <c r="JA33" s="188"/>
      <c r="JB33" s="188"/>
      <c r="JC33" s="188"/>
      <c r="JD33" s="188"/>
      <c r="JE33" s="188"/>
      <c r="JF33" s="188"/>
      <c r="JG33" s="188"/>
      <c r="JH33" s="188"/>
      <c r="JI33" s="188"/>
      <c r="JJ33" s="188"/>
      <c r="JK33" s="188"/>
      <c r="JL33" s="188"/>
      <c r="JM33" s="188"/>
      <c r="JN33" s="188"/>
      <c r="JO33" s="188"/>
      <c r="JP33" s="188"/>
      <c r="JQ33" s="188"/>
      <c r="JR33" s="188"/>
      <c r="JS33" s="188"/>
      <c r="JT33" s="188"/>
      <c r="JU33" s="188"/>
      <c r="JV33" s="188"/>
      <c r="JW33" s="188"/>
      <c r="JX33" s="188"/>
      <c r="JY33" s="188"/>
      <c r="JZ33" s="188"/>
      <c r="KA33" s="188"/>
      <c r="KB33" s="188"/>
      <c r="KC33" s="188"/>
      <c r="KD33" s="188"/>
      <c r="KE33" s="188"/>
      <c r="KF33" s="188"/>
      <c r="KG33" s="188"/>
      <c r="KH33" s="188"/>
      <c r="KI33" s="188"/>
      <c r="KJ33" s="188"/>
      <c r="KK33" s="188"/>
      <c r="KL33" s="188"/>
      <c r="KM33" s="188"/>
      <c r="KN33" s="188"/>
      <c r="KO33" s="188"/>
      <c r="KP33" s="188"/>
      <c r="KQ33" s="188"/>
      <c r="KR33" s="188"/>
      <c r="KS33" s="188"/>
      <c r="KT33" s="188"/>
      <c r="KU33" s="188"/>
      <c r="KV33" s="188"/>
      <c r="KW33" s="188"/>
      <c r="KX33" s="188"/>
      <c r="KY33" s="188"/>
      <c r="KZ33" s="188"/>
      <c r="LA33" s="188"/>
      <c r="LB33" s="188"/>
      <c r="LC33" s="188"/>
      <c r="LD33" s="188"/>
      <c r="LE33" s="188"/>
      <c r="LF33" s="188"/>
      <c r="LG33" s="188"/>
      <c r="LH33" s="188"/>
      <c r="LI33" s="188"/>
      <c r="LJ33" s="188"/>
      <c r="LK33" s="188"/>
      <c r="LL33" s="188"/>
      <c r="LM33" s="188"/>
      <c r="LN33" s="188"/>
      <c r="LO33" s="188"/>
      <c r="LP33" s="188"/>
      <c r="LQ33" s="188"/>
      <c r="LR33" s="188"/>
      <c r="LS33" s="188"/>
      <c r="LT33" s="188"/>
      <c r="LU33" s="188"/>
      <c r="LV33" s="188"/>
      <c r="LW33" s="188"/>
      <c r="LX33" s="188"/>
      <c r="LY33" s="188"/>
      <c r="LZ33" s="188"/>
      <c r="MA33" s="188"/>
      <c r="MB33" s="188"/>
      <c r="MC33" s="188"/>
      <c r="MD33" s="188"/>
      <c r="ME33" s="188"/>
      <c r="MF33" s="188"/>
      <c r="MG33" s="188"/>
      <c r="MH33" s="188"/>
      <c r="MI33" s="188"/>
      <c r="MJ33" s="188"/>
      <c r="MK33" s="188"/>
      <c r="ML33" s="188"/>
      <c r="MM33" s="188"/>
      <c r="MN33" s="188"/>
      <c r="MO33" s="188"/>
      <c r="MP33" s="188"/>
      <c r="MQ33" s="188"/>
      <c r="MR33" s="188"/>
      <c r="MS33" s="188"/>
      <c r="MT33" s="188"/>
      <c r="MU33" s="188"/>
      <c r="MV33" s="188"/>
      <c r="MW33" s="188"/>
      <c r="MX33" s="188"/>
      <c r="MY33" s="188"/>
      <c r="MZ33" s="188"/>
      <c r="NA33" s="188"/>
      <c r="NB33" s="188"/>
      <c r="NC33" s="188"/>
      <c r="ND33" s="188"/>
      <c r="NE33" s="188"/>
      <c r="NF33" s="188"/>
      <c r="NG33" s="188"/>
      <c r="NH33" s="188"/>
      <c r="NI33" s="188"/>
      <c r="NJ33" s="188"/>
      <c r="NK33" s="188"/>
      <c r="NL33" s="188"/>
      <c r="NM33" s="188"/>
      <c r="NN33" s="188"/>
      <c r="NO33" s="188"/>
      <c r="NP33" s="188"/>
      <c r="NQ33" s="188"/>
      <c r="NR33" s="188"/>
      <c r="NS33" s="188"/>
      <c r="NT33" s="188"/>
      <c r="NU33" s="188"/>
      <c r="NV33" s="188"/>
      <c r="NW33" s="188"/>
      <c r="NX33" s="188"/>
      <c r="NY33" s="188"/>
      <c r="NZ33" s="188"/>
      <c r="OA33" s="188"/>
      <c r="OB33" s="188"/>
      <c r="OC33" s="188"/>
      <c r="OD33" s="188"/>
      <c r="OE33" s="188"/>
      <c r="OF33" s="188"/>
      <c r="OG33" s="188"/>
      <c r="OH33" s="188"/>
      <c r="OI33" s="188"/>
      <c r="OJ33" s="188"/>
      <c r="OK33" s="188"/>
      <c r="OL33" s="188"/>
      <c r="OM33" s="188"/>
      <c r="ON33" s="188"/>
      <c r="OO33" s="188"/>
      <c r="OP33" s="188"/>
      <c r="OQ33" s="188"/>
      <c r="OR33" s="188"/>
      <c r="OS33" s="188"/>
      <c r="OT33" s="188"/>
      <c r="OU33" s="188"/>
      <c r="OV33" s="188"/>
      <c r="OW33" s="188"/>
      <c r="OX33" s="188"/>
      <c r="OY33" s="188"/>
      <c r="OZ33" s="188"/>
      <c r="PA33" s="188"/>
      <c r="PB33" s="188"/>
      <c r="PC33" s="188"/>
      <c r="PD33" s="188"/>
      <c r="PE33" s="188"/>
      <c r="PF33" s="188"/>
      <c r="PG33" s="188"/>
      <c r="PH33" s="188"/>
      <c r="PI33" s="188"/>
      <c r="PJ33" s="188"/>
      <c r="PK33" s="188"/>
      <c r="PL33" s="188"/>
      <c r="PM33" s="188"/>
      <c r="PN33" s="188"/>
      <c r="PO33" s="188"/>
      <c r="PP33" s="188"/>
      <c r="PQ33" s="188"/>
      <c r="PR33" s="188"/>
      <c r="PS33" s="188"/>
      <c r="PT33" s="188"/>
      <c r="PU33" s="188"/>
      <c r="PV33" s="188"/>
      <c r="PW33" s="188"/>
      <c r="PX33" s="188"/>
      <c r="PY33" s="188"/>
      <c r="PZ33" s="188"/>
      <c r="QA33" s="188"/>
      <c r="QB33" s="188"/>
      <c r="QC33" s="188"/>
      <c r="QD33" s="188"/>
      <c r="QE33" s="188"/>
      <c r="QF33" s="188"/>
      <c r="QG33" s="188"/>
      <c r="QH33" s="188"/>
      <c r="QI33" s="188"/>
      <c r="QJ33" s="188"/>
      <c r="QK33" s="188"/>
      <c r="QL33" s="188"/>
      <c r="QM33" s="188"/>
      <c r="QN33" s="188"/>
      <c r="QO33" s="188"/>
      <c r="QP33" s="188"/>
      <c r="QQ33" s="188"/>
      <c r="QR33" s="188"/>
      <c r="QS33" s="188"/>
      <c r="QT33" s="188"/>
      <c r="QU33" s="188"/>
      <c r="QV33" s="188"/>
      <c r="QW33" s="188"/>
      <c r="QX33" s="188"/>
      <c r="QY33" s="188"/>
      <c r="QZ33" s="188"/>
      <c r="RA33" s="188"/>
      <c r="RB33" s="188"/>
      <c r="RC33" s="188"/>
      <c r="RD33" s="188"/>
      <c r="RE33" s="188"/>
      <c r="RF33" s="188"/>
      <c r="RG33" s="188"/>
      <c r="RH33" s="188"/>
      <c r="RI33" s="188"/>
      <c r="RJ33" s="188"/>
      <c r="RK33" s="188"/>
      <c r="RL33" s="188"/>
      <c r="RM33" s="188"/>
      <c r="RN33" s="188"/>
      <c r="RO33" s="188"/>
      <c r="RP33" s="188"/>
      <c r="RQ33" s="188"/>
      <c r="RR33" s="188"/>
      <c r="RS33" s="188"/>
      <c r="RT33" s="188"/>
      <c r="RU33" s="188"/>
      <c r="RV33" s="188"/>
      <c r="RW33" s="188"/>
      <c r="RX33" s="188"/>
      <c r="RY33" s="188"/>
      <c r="RZ33" s="188"/>
      <c r="SA33" s="188"/>
      <c r="SB33" s="188"/>
      <c r="SC33" s="188"/>
      <c r="SD33" s="188"/>
      <c r="SE33" s="188"/>
      <c r="SF33" s="188"/>
      <c r="SG33" s="188"/>
      <c r="SH33" s="188"/>
      <c r="SI33" s="188"/>
      <c r="SJ33" s="188"/>
      <c r="SK33" s="188"/>
      <c r="SL33" s="188"/>
      <c r="SM33" s="188"/>
    </row>
    <row r="34" spans="2:507" x14ac:dyDescent="0.25">
      <c r="B34" s="998"/>
      <c r="C34" s="176" t="s">
        <v>965</v>
      </c>
      <c r="D34" s="176"/>
      <c r="E34" s="177" t="s">
        <v>962</v>
      </c>
      <c r="F34" s="183" t="s">
        <v>960</v>
      </c>
      <c r="G34" s="285">
        <v>22</v>
      </c>
      <c r="H34" s="679"/>
      <c r="I34" s="679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8"/>
      <c r="BZ34" s="188"/>
      <c r="CA34" s="188"/>
      <c r="CB34" s="188"/>
      <c r="CC34" s="188"/>
      <c r="CD34" s="188"/>
      <c r="CE34" s="188"/>
      <c r="CF34" s="188"/>
      <c r="CG34" s="188"/>
      <c r="CH34" s="188"/>
      <c r="CI34" s="188"/>
      <c r="CJ34" s="188"/>
      <c r="CK34" s="188"/>
      <c r="CL34" s="188"/>
      <c r="CM34" s="188"/>
      <c r="CN34" s="188"/>
      <c r="CO34" s="188"/>
      <c r="CP34" s="188"/>
      <c r="CQ34" s="188"/>
      <c r="CR34" s="188"/>
      <c r="CS34" s="188"/>
      <c r="CT34" s="188"/>
      <c r="CU34" s="188"/>
      <c r="CV34" s="188"/>
      <c r="CW34" s="188"/>
      <c r="CX34" s="188"/>
      <c r="CY34" s="188"/>
      <c r="CZ34" s="188"/>
      <c r="DA34" s="188"/>
      <c r="DB34" s="188"/>
      <c r="DC34" s="188"/>
      <c r="DD34" s="188"/>
      <c r="DE34" s="188"/>
      <c r="DF34" s="188"/>
      <c r="DG34" s="188"/>
      <c r="DH34" s="188"/>
      <c r="DI34" s="188"/>
      <c r="DJ34" s="188"/>
      <c r="DK34" s="188"/>
      <c r="DL34" s="188"/>
      <c r="DM34" s="188"/>
      <c r="DN34" s="188"/>
      <c r="DO34" s="188"/>
      <c r="DP34" s="188"/>
      <c r="DQ34" s="188"/>
      <c r="DR34" s="188"/>
      <c r="DS34" s="188"/>
      <c r="DT34" s="188"/>
      <c r="DU34" s="188"/>
      <c r="DV34" s="188"/>
      <c r="DW34" s="188"/>
      <c r="DX34" s="188"/>
      <c r="DY34" s="188"/>
      <c r="DZ34" s="188"/>
      <c r="EA34" s="188"/>
      <c r="EB34" s="188"/>
      <c r="EC34" s="188"/>
      <c r="ED34" s="188"/>
      <c r="EE34" s="188"/>
      <c r="EF34" s="188"/>
      <c r="EG34" s="188"/>
      <c r="EH34" s="188"/>
      <c r="EI34" s="188"/>
      <c r="EJ34" s="188"/>
      <c r="EK34" s="188"/>
      <c r="EL34" s="188"/>
      <c r="EM34" s="188"/>
      <c r="EN34" s="188"/>
      <c r="EO34" s="188"/>
      <c r="EP34" s="188"/>
      <c r="EQ34" s="188"/>
      <c r="ER34" s="188"/>
      <c r="ES34" s="188"/>
      <c r="ET34" s="188"/>
      <c r="EU34" s="188"/>
      <c r="EV34" s="188"/>
      <c r="EW34" s="188"/>
      <c r="EX34" s="188"/>
      <c r="EY34" s="188"/>
      <c r="EZ34" s="188"/>
      <c r="FA34" s="188"/>
      <c r="FB34" s="188"/>
      <c r="FC34" s="188"/>
      <c r="FD34" s="188"/>
      <c r="FE34" s="188"/>
      <c r="FF34" s="188"/>
      <c r="FG34" s="188"/>
      <c r="FH34" s="188"/>
      <c r="FI34" s="188"/>
      <c r="FJ34" s="188"/>
      <c r="FK34" s="188"/>
      <c r="FL34" s="188"/>
      <c r="FM34" s="188"/>
      <c r="FN34" s="188"/>
      <c r="FO34" s="188"/>
      <c r="FP34" s="188"/>
      <c r="FQ34" s="188"/>
      <c r="FR34" s="188"/>
      <c r="FS34" s="188"/>
      <c r="FT34" s="188"/>
      <c r="FU34" s="188"/>
      <c r="FV34" s="188"/>
      <c r="FW34" s="188"/>
      <c r="FX34" s="188"/>
      <c r="FY34" s="188"/>
      <c r="FZ34" s="188"/>
      <c r="GA34" s="188"/>
      <c r="GB34" s="188"/>
      <c r="GC34" s="188"/>
      <c r="GD34" s="188"/>
      <c r="GE34" s="188"/>
      <c r="GF34" s="188"/>
      <c r="GG34" s="188"/>
      <c r="GH34" s="188"/>
      <c r="GI34" s="188"/>
      <c r="GJ34" s="188"/>
      <c r="GK34" s="188"/>
      <c r="GL34" s="188"/>
      <c r="GM34" s="188"/>
      <c r="GN34" s="188"/>
      <c r="GO34" s="188"/>
      <c r="GP34" s="188"/>
      <c r="GQ34" s="188"/>
      <c r="GR34" s="188"/>
      <c r="GS34" s="188"/>
      <c r="GT34" s="188"/>
      <c r="GU34" s="188"/>
      <c r="GV34" s="188"/>
      <c r="GW34" s="188"/>
      <c r="GX34" s="188"/>
      <c r="GY34" s="188"/>
      <c r="GZ34" s="188"/>
      <c r="HA34" s="188"/>
      <c r="HB34" s="188"/>
      <c r="HC34" s="188"/>
      <c r="HD34" s="188"/>
      <c r="HE34" s="188"/>
      <c r="HF34" s="188"/>
      <c r="HG34" s="188"/>
      <c r="HH34" s="188"/>
      <c r="HI34" s="188"/>
      <c r="HJ34" s="188"/>
      <c r="HK34" s="188"/>
      <c r="HL34" s="188"/>
      <c r="HM34" s="188"/>
      <c r="HN34" s="188"/>
      <c r="HO34" s="188"/>
      <c r="HP34" s="188"/>
      <c r="HQ34" s="188"/>
      <c r="HR34" s="188"/>
      <c r="HS34" s="188"/>
      <c r="HT34" s="188"/>
      <c r="HU34" s="188"/>
      <c r="HV34" s="188"/>
      <c r="HW34" s="188"/>
      <c r="HX34" s="188"/>
      <c r="HY34" s="188"/>
      <c r="HZ34" s="188"/>
      <c r="IA34" s="188"/>
      <c r="IB34" s="188"/>
      <c r="IC34" s="188"/>
      <c r="ID34" s="188"/>
      <c r="IE34" s="188"/>
      <c r="IF34" s="188"/>
      <c r="IG34" s="188"/>
      <c r="IH34" s="188"/>
      <c r="II34" s="188"/>
      <c r="IJ34" s="188"/>
      <c r="IK34" s="188"/>
      <c r="IL34" s="188"/>
      <c r="IM34" s="188"/>
      <c r="IN34" s="188"/>
      <c r="IO34" s="188"/>
      <c r="IP34" s="188"/>
      <c r="IQ34" s="188"/>
      <c r="IR34" s="188"/>
      <c r="IS34" s="188"/>
      <c r="IT34" s="188"/>
      <c r="IU34" s="188"/>
      <c r="IV34" s="188"/>
      <c r="IW34" s="188"/>
      <c r="IX34" s="188"/>
      <c r="IY34" s="188"/>
      <c r="IZ34" s="188"/>
      <c r="JA34" s="188"/>
      <c r="JB34" s="188"/>
      <c r="JC34" s="188"/>
      <c r="JD34" s="188"/>
      <c r="JE34" s="188"/>
      <c r="JF34" s="188"/>
      <c r="JG34" s="188"/>
      <c r="JH34" s="188"/>
      <c r="JI34" s="188"/>
      <c r="JJ34" s="188"/>
      <c r="JK34" s="188"/>
      <c r="JL34" s="188"/>
      <c r="JM34" s="188"/>
      <c r="JN34" s="188"/>
      <c r="JO34" s="188"/>
      <c r="JP34" s="188"/>
      <c r="JQ34" s="188"/>
      <c r="JR34" s="188"/>
      <c r="JS34" s="188"/>
      <c r="JT34" s="188"/>
      <c r="JU34" s="188"/>
      <c r="JV34" s="188"/>
      <c r="JW34" s="188"/>
      <c r="JX34" s="188"/>
      <c r="JY34" s="188"/>
      <c r="JZ34" s="188"/>
      <c r="KA34" s="188"/>
      <c r="KB34" s="188"/>
      <c r="KC34" s="188"/>
      <c r="KD34" s="188"/>
      <c r="KE34" s="188"/>
      <c r="KF34" s="188"/>
      <c r="KG34" s="188"/>
      <c r="KH34" s="188"/>
      <c r="KI34" s="188"/>
      <c r="KJ34" s="188"/>
      <c r="KK34" s="188"/>
      <c r="KL34" s="188"/>
      <c r="KM34" s="188"/>
      <c r="KN34" s="188"/>
      <c r="KO34" s="188"/>
      <c r="KP34" s="188"/>
      <c r="KQ34" s="188"/>
      <c r="KR34" s="188"/>
      <c r="KS34" s="188"/>
      <c r="KT34" s="188"/>
      <c r="KU34" s="188"/>
      <c r="KV34" s="188"/>
      <c r="KW34" s="188"/>
      <c r="KX34" s="188"/>
      <c r="KY34" s="188"/>
      <c r="KZ34" s="188"/>
      <c r="LA34" s="188"/>
      <c r="LB34" s="188"/>
      <c r="LC34" s="188"/>
      <c r="LD34" s="188"/>
      <c r="LE34" s="188"/>
      <c r="LF34" s="188"/>
      <c r="LG34" s="188"/>
      <c r="LH34" s="188"/>
      <c r="LI34" s="188"/>
      <c r="LJ34" s="188"/>
      <c r="LK34" s="188"/>
      <c r="LL34" s="188"/>
      <c r="LM34" s="188"/>
      <c r="LN34" s="188"/>
      <c r="LO34" s="188"/>
      <c r="LP34" s="188"/>
      <c r="LQ34" s="188"/>
      <c r="LR34" s="188"/>
      <c r="LS34" s="188"/>
      <c r="LT34" s="188"/>
      <c r="LU34" s="188"/>
      <c r="LV34" s="188"/>
      <c r="LW34" s="188"/>
      <c r="LX34" s="188"/>
      <c r="LY34" s="188"/>
      <c r="LZ34" s="188"/>
      <c r="MA34" s="188"/>
      <c r="MB34" s="188"/>
      <c r="MC34" s="188"/>
      <c r="MD34" s="188"/>
      <c r="ME34" s="188"/>
      <c r="MF34" s="188"/>
      <c r="MG34" s="188"/>
      <c r="MH34" s="188"/>
      <c r="MI34" s="188"/>
      <c r="MJ34" s="188"/>
      <c r="MK34" s="188"/>
      <c r="ML34" s="188"/>
      <c r="MM34" s="188"/>
      <c r="MN34" s="188"/>
      <c r="MO34" s="188"/>
      <c r="MP34" s="188"/>
      <c r="MQ34" s="188"/>
      <c r="MR34" s="188"/>
      <c r="MS34" s="188"/>
      <c r="MT34" s="188"/>
      <c r="MU34" s="188"/>
      <c r="MV34" s="188"/>
      <c r="MW34" s="188"/>
      <c r="MX34" s="188"/>
      <c r="MY34" s="188"/>
      <c r="MZ34" s="188"/>
      <c r="NA34" s="188"/>
      <c r="NB34" s="188"/>
      <c r="NC34" s="188"/>
      <c r="ND34" s="188"/>
      <c r="NE34" s="188"/>
      <c r="NF34" s="188"/>
      <c r="NG34" s="188"/>
      <c r="NH34" s="188"/>
      <c r="NI34" s="188"/>
      <c r="NJ34" s="188"/>
      <c r="NK34" s="188"/>
      <c r="NL34" s="188"/>
      <c r="NM34" s="188"/>
      <c r="NN34" s="188"/>
      <c r="NO34" s="188"/>
      <c r="NP34" s="188"/>
      <c r="NQ34" s="188"/>
      <c r="NR34" s="188"/>
      <c r="NS34" s="188"/>
      <c r="NT34" s="188"/>
      <c r="NU34" s="188"/>
      <c r="NV34" s="188"/>
      <c r="NW34" s="188"/>
      <c r="NX34" s="188"/>
      <c r="NY34" s="188"/>
      <c r="NZ34" s="188"/>
      <c r="OA34" s="188"/>
      <c r="OB34" s="188"/>
      <c r="OC34" s="188"/>
      <c r="OD34" s="188"/>
      <c r="OE34" s="188"/>
      <c r="OF34" s="188"/>
      <c r="OG34" s="188"/>
      <c r="OH34" s="188"/>
      <c r="OI34" s="188"/>
      <c r="OJ34" s="188"/>
      <c r="OK34" s="188"/>
      <c r="OL34" s="188"/>
      <c r="OM34" s="188"/>
      <c r="ON34" s="188"/>
      <c r="OO34" s="188"/>
      <c r="OP34" s="188"/>
      <c r="OQ34" s="188"/>
      <c r="OR34" s="188"/>
      <c r="OS34" s="188"/>
      <c r="OT34" s="188"/>
      <c r="OU34" s="188"/>
      <c r="OV34" s="188"/>
      <c r="OW34" s="188"/>
      <c r="OX34" s="188"/>
      <c r="OY34" s="188"/>
      <c r="OZ34" s="188"/>
      <c r="PA34" s="188"/>
      <c r="PB34" s="188"/>
      <c r="PC34" s="188"/>
      <c r="PD34" s="188"/>
      <c r="PE34" s="188"/>
      <c r="PF34" s="188"/>
      <c r="PG34" s="188"/>
      <c r="PH34" s="188"/>
      <c r="PI34" s="188"/>
      <c r="PJ34" s="188"/>
      <c r="PK34" s="188"/>
      <c r="PL34" s="188"/>
      <c r="PM34" s="188"/>
      <c r="PN34" s="188"/>
      <c r="PO34" s="188"/>
      <c r="PP34" s="188"/>
      <c r="PQ34" s="188"/>
      <c r="PR34" s="188"/>
      <c r="PS34" s="188"/>
      <c r="PT34" s="188"/>
      <c r="PU34" s="188"/>
      <c r="PV34" s="188"/>
      <c r="PW34" s="188"/>
      <c r="PX34" s="188"/>
      <c r="PY34" s="188"/>
      <c r="PZ34" s="188"/>
      <c r="QA34" s="188"/>
      <c r="QB34" s="188"/>
      <c r="QC34" s="188"/>
      <c r="QD34" s="188"/>
      <c r="QE34" s="188"/>
      <c r="QF34" s="188"/>
      <c r="QG34" s="188"/>
      <c r="QH34" s="188"/>
      <c r="QI34" s="188"/>
      <c r="QJ34" s="188"/>
      <c r="QK34" s="188"/>
      <c r="QL34" s="188"/>
      <c r="QM34" s="188"/>
      <c r="QN34" s="188"/>
      <c r="QO34" s="188"/>
      <c r="QP34" s="188"/>
      <c r="QQ34" s="188"/>
      <c r="QR34" s="188"/>
      <c r="QS34" s="188"/>
      <c r="QT34" s="188"/>
      <c r="QU34" s="188"/>
      <c r="QV34" s="188"/>
      <c r="QW34" s="188"/>
      <c r="QX34" s="188"/>
      <c r="QY34" s="188"/>
      <c r="QZ34" s="188"/>
      <c r="RA34" s="188"/>
      <c r="RB34" s="188"/>
      <c r="RC34" s="188"/>
      <c r="RD34" s="188"/>
      <c r="RE34" s="188"/>
      <c r="RF34" s="188"/>
      <c r="RG34" s="188"/>
      <c r="RH34" s="188"/>
      <c r="RI34" s="188"/>
      <c r="RJ34" s="188"/>
      <c r="RK34" s="188"/>
      <c r="RL34" s="188"/>
      <c r="RM34" s="188"/>
      <c r="RN34" s="188"/>
      <c r="RO34" s="188"/>
      <c r="RP34" s="188"/>
      <c r="RQ34" s="188"/>
      <c r="RR34" s="188"/>
      <c r="RS34" s="188"/>
      <c r="RT34" s="188"/>
      <c r="RU34" s="188"/>
      <c r="RV34" s="188"/>
      <c r="RW34" s="188"/>
      <c r="RX34" s="188"/>
      <c r="RY34" s="188"/>
      <c r="RZ34" s="188"/>
      <c r="SA34" s="188"/>
      <c r="SB34" s="188"/>
      <c r="SC34" s="188"/>
      <c r="SD34" s="188"/>
      <c r="SE34" s="188"/>
      <c r="SF34" s="188"/>
      <c r="SG34" s="188"/>
      <c r="SH34" s="188"/>
      <c r="SI34" s="188"/>
      <c r="SJ34" s="188"/>
      <c r="SK34" s="188"/>
      <c r="SL34" s="188"/>
      <c r="SM34" s="188"/>
    </row>
    <row r="35" spans="2:507" x14ac:dyDescent="0.25">
      <c r="B35" s="998"/>
      <c r="C35" s="176" t="s">
        <v>966</v>
      </c>
      <c r="D35" s="176"/>
      <c r="E35" s="177" t="s">
        <v>963</v>
      </c>
      <c r="F35" s="183" t="s">
        <v>961</v>
      </c>
      <c r="G35" s="285">
        <v>3</v>
      </c>
      <c r="H35" s="679"/>
      <c r="I35" s="679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88"/>
      <c r="DX35" s="188"/>
      <c r="DY35" s="188"/>
      <c r="DZ35" s="188"/>
      <c r="EA35" s="188"/>
      <c r="EB35" s="188"/>
      <c r="EC35" s="188"/>
      <c r="ED35" s="188"/>
      <c r="EE35" s="188"/>
      <c r="EF35" s="188"/>
      <c r="EG35" s="188"/>
      <c r="EH35" s="188"/>
      <c r="EI35" s="188"/>
      <c r="EJ35" s="188"/>
      <c r="EK35" s="188"/>
      <c r="EL35" s="188"/>
      <c r="EM35" s="188"/>
      <c r="EN35" s="188"/>
      <c r="EO35" s="188"/>
      <c r="EP35" s="188"/>
      <c r="EQ35" s="188"/>
      <c r="ER35" s="188"/>
      <c r="ES35" s="188"/>
      <c r="ET35" s="188"/>
      <c r="EU35" s="188"/>
      <c r="EV35" s="188"/>
      <c r="EW35" s="188"/>
      <c r="EX35" s="188"/>
      <c r="EY35" s="188"/>
      <c r="EZ35" s="188"/>
      <c r="FA35" s="188"/>
      <c r="FB35" s="188"/>
      <c r="FC35" s="188"/>
      <c r="FD35" s="188"/>
      <c r="FE35" s="188"/>
      <c r="FF35" s="188"/>
      <c r="FG35" s="188"/>
      <c r="FH35" s="188"/>
      <c r="FI35" s="188"/>
      <c r="FJ35" s="188"/>
      <c r="FK35" s="188"/>
      <c r="FL35" s="188"/>
      <c r="FM35" s="188"/>
      <c r="FN35" s="188"/>
      <c r="FO35" s="188"/>
      <c r="FP35" s="188"/>
      <c r="FQ35" s="188"/>
      <c r="FR35" s="188"/>
      <c r="FS35" s="188"/>
      <c r="FT35" s="188"/>
      <c r="FU35" s="188"/>
      <c r="FV35" s="188"/>
      <c r="FW35" s="188"/>
      <c r="FX35" s="188"/>
      <c r="FY35" s="188"/>
      <c r="FZ35" s="188"/>
      <c r="GA35" s="188"/>
      <c r="GB35" s="188"/>
      <c r="GC35" s="188"/>
      <c r="GD35" s="188"/>
      <c r="GE35" s="188"/>
      <c r="GF35" s="188"/>
      <c r="GG35" s="188"/>
      <c r="GH35" s="188"/>
      <c r="GI35" s="188"/>
      <c r="GJ35" s="188"/>
      <c r="GK35" s="188"/>
      <c r="GL35" s="188"/>
      <c r="GM35" s="188"/>
      <c r="GN35" s="188"/>
      <c r="GO35" s="188"/>
      <c r="GP35" s="188"/>
      <c r="GQ35" s="188"/>
      <c r="GR35" s="188"/>
      <c r="GS35" s="188"/>
      <c r="GT35" s="188"/>
      <c r="GU35" s="188"/>
      <c r="GV35" s="188"/>
      <c r="GW35" s="188"/>
      <c r="GX35" s="188"/>
      <c r="GY35" s="188"/>
      <c r="GZ35" s="188"/>
      <c r="HA35" s="188"/>
      <c r="HB35" s="188"/>
      <c r="HC35" s="188"/>
      <c r="HD35" s="188"/>
      <c r="HE35" s="188"/>
      <c r="HF35" s="188"/>
      <c r="HG35" s="188"/>
      <c r="HH35" s="188"/>
      <c r="HI35" s="188"/>
      <c r="HJ35" s="188"/>
      <c r="HK35" s="188"/>
      <c r="HL35" s="188"/>
      <c r="HM35" s="188"/>
      <c r="HN35" s="188"/>
      <c r="HO35" s="188"/>
      <c r="HP35" s="188"/>
      <c r="HQ35" s="188"/>
      <c r="HR35" s="188"/>
      <c r="HS35" s="188"/>
      <c r="HT35" s="188"/>
      <c r="HU35" s="188"/>
      <c r="HV35" s="188"/>
      <c r="HW35" s="188"/>
      <c r="HX35" s="188"/>
      <c r="HY35" s="188"/>
      <c r="HZ35" s="188"/>
      <c r="IA35" s="188"/>
      <c r="IB35" s="188"/>
      <c r="IC35" s="188"/>
      <c r="ID35" s="188"/>
      <c r="IE35" s="188"/>
      <c r="IF35" s="188"/>
      <c r="IG35" s="188"/>
      <c r="IH35" s="188"/>
      <c r="II35" s="188"/>
      <c r="IJ35" s="188"/>
      <c r="IK35" s="188"/>
      <c r="IL35" s="188"/>
      <c r="IM35" s="188"/>
      <c r="IN35" s="188"/>
      <c r="IO35" s="188"/>
      <c r="IP35" s="188"/>
      <c r="IQ35" s="188"/>
      <c r="IR35" s="188"/>
      <c r="IS35" s="188"/>
      <c r="IT35" s="188"/>
      <c r="IU35" s="188"/>
      <c r="IV35" s="188"/>
      <c r="IW35" s="188"/>
      <c r="IX35" s="188"/>
      <c r="IY35" s="188"/>
      <c r="IZ35" s="188"/>
      <c r="JA35" s="188"/>
      <c r="JB35" s="188"/>
      <c r="JC35" s="188"/>
      <c r="JD35" s="188"/>
      <c r="JE35" s="188"/>
      <c r="JF35" s="188"/>
      <c r="JG35" s="188"/>
      <c r="JH35" s="188"/>
      <c r="JI35" s="188"/>
      <c r="JJ35" s="188"/>
      <c r="JK35" s="188"/>
      <c r="JL35" s="188"/>
      <c r="JM35" s="188"/>
      <c r="JN35" s="188"/>
      <c r="JO35" s="188"/>
      <c r="JP35" s="188"/>
      <c r="JQ35" s="188"/>
      <c r="JR35" s="188"/>
      <c r="JS35" s="188"/>
      <c r="JT35" s="188"/>
      <c r="JU35" s="188"/>
      <c r="JV35" s="188"/>
      <c r="JW35" s="188"/>
      <c r="JX35" s="188"/>
      <c r="JY35" s="188"/>
      <c r="JZ35" s="188"/>
      <c r="KA35" s="188"/>
      <c r="KB35" s="188"/>
      <c r="KC35" s="188"/>
      <c r="KD35" s="188"/>
      <c r="KE35" s="188"/>
      <c r="KF35" s="188"/>
      <c r="KG35" s="188"/>
      <c r="KH35" s="188"/>
      <c r="KI35" s="188"/>
      <c r="KJ35" s="188"/>
      <c r="KK35" s="188"/>
      <c r="KL35" s="188"/>
      <c r="KM35" s="188"/>
      <c r="KN35" s="188"/>
      <c r="KO35" s="188"/>
      <c r="KP35" s="188"/>
      <c r="KQ35" s="188"/>
      <c r="KR35" s="188"/>
      <c r="KS35" s="188"/>
      <c r="KT35" s="188"/>
      <c r="KU35" s="188"/>
      <c r="KV35" s="188"/>
      <c r="KW35" s="188"/>
      <c r="KX35" s="188"/>
      <c r="KY35" s="188"/>
      <c r="KZ35" s="188"/>
      <c r="LA35" s="188"/>
      <c r="LB35" s="188"/>
      <c r="LC35" s="188"/>
      <c r="LD35" s="188"/>
      <c r="LE35" s="188"/>
      <c r="LF35" s="188"/>
      <c r="LG35" s="188"/>
      <c r="LH35" s="188"/>
      <c r="LI35" s="188"/>
      <c r="LJ35" s="188"/>
      <c r="LK35" s="188"/>
      <c r="LL35" s="188"/>
      <c r="LM35" s="188"/>
      <c r="LN35" s="188"/>
      <c r="LO35" s="188"/>
      <c r="LP35" s="188"/>
      <c r="LQ35" s="188"/>
      <c r="LR35" s="188"/>
      <c r="LS35" s="188"/>
      <c r="LT35" s="188"/>
      <c r="LU35" s="188"/>
      <c r="LV35" s="188"/>
      <c r="LW35" s="188"/>
      <c r="LX35" s="188"/>
      <c r="LY35" s="188"/>
      <c r="LZ35" s="188"/>
      <c r="MA35" s="188"/>
      <c r="MB35" s="188"/>
      <c r="MC35" s="188"/>
      <c r="MD35" s="188"/>
      <c r="ME35" s="188"/>
      <c r="MF35" s="188"/>
      <c r="MG35" s="188"/>
      <c r="MH35" s="188"/>
      <c r="MI35" s="188"/>
      <c r="MJ35" s="188"/>
      <c r="MK35" s="188"/>
      <c r="ML35" s="188"/>
      <c r="MM35" s="188"/>
      <c r="MN35" s="188"/>
      <c r="MO35" s="188"/>
      <c r="MP35" s="188"/>
      <c r="MQ35" s="188"/>
      <c r="MR35" s="188"/>
      <c r="MS35" s="188"/>
      <c r="MT35" s="188"/>
      <c r="MU35" s="188"/>
      <c r="MV35" s="188"/>
      <c r="MW35" s="188"/>
      <c r="MX35" s="188"/>
      <c r="MY35" s="188"/>
      <c r="MZ35" s="188"/>
      <c r="NA35" s="188"/>
      <c r="NB35" s="188"/>
      <c r="NC35" s="188"/>
      <c r="ND35" s="188"/>
      <c r="NE35" s="188"/>
      <c r="NF35" s="188"/>
      <c r="NG35" s="188"/>
      <c r="NH35" s="188"/>
      <c r="NI35" s="188"/>
      <c r="NJ35" s="188"/>
      <c r="NK35" s="188"/>
      <c r="NL35" s="188"/>
      <c r="NM35" s="188"/>
      <c r="NN35" s="188"/>
      <c r="NO35" s="188"/>
      <c r="NP35" s="188"/>
      <c r="NQ35" s="188"/>
      <c r="NR35" s="188"/>
      <c r="NS35" s="188"/>
      <c r="NT35" s="188"/>
      <c r="NU35" s="188"/>
      <c r="NV35" s="188"/>
      <c r="NW35" s="188"/>
      <c r="NX35" s="188"/>
      <c r="NY35" s="188"/>
      <c r="NZ35" s="188"/>
      <c r="OA35" s="188"/>
      <c r="OB35" s="188"/>
      <c r="OC35" s="188"/>
      <c r="OD35" s="188"/>
      <c r="OE35" s="188"/>
      <c r="OF35" s="188"/>
      <c r="OG35" s="188"/>
      <c r="OH35" s="188"/>
      <c r="OI35" s="188"/>
      <c r="OJ35" s="188"/>
      <c r="OK35" s="188"/>
      <c r="OL35" s="188"/>
      <c r="OM35" s="188"/>
      <c r="ON35" s="188"/>
      <c r="OO35" s="188"/>
      <c r="OP35" s="188"/>
      <c r="OQ35" s="188"/>
      <c r="OR35" s="188"/>
      <c r="OS35" s="188"/>
      <c r="OT35" s="188"/>
      <c r="OU35" s="188"/>
      <c r="OV35" s="188"/>
      <c r="OW35" s="188"/>
      <c r="OX35" s="188"/>
      <c r="OY35" s="188"/>
      <c r="OZ35" s="188"/>
      <c r="PA35" s="188"/>
      <c r="PB35" s="188"/>
      <c r="PC35" s="188"/>
      <c r="PD35" s="188"/>
      <c r="PE35" s="188"/>
      <c r="PF35" s="188"/>
      <c r="PG35" s="188"/>
      <c r="PH35" s="188"/>
      <c r="PI35" s="188"/>
      <c r="PJ35" s="188"/>
      <c r="PK35" s="188"/>
      <c r="PL35" s="188"/>
      <c r="PM35" s="188"/>
      <c r="PN35" s="188"/>
      <c r="PO35" s="188"/>
      <c r="PP35" s="188"/>
      <c r="PQ35" s="188"/>
      <c r="PR35" s="188"/>
      <c r="PS35" s="188"/>
      <c r="PT35" s="188"/>
      <c r="PU35" s="188"/>
      <c r="PV35" s="188"/>
      <c r="PW35" s="188"/>
      <c r="PX35" s="188"/>
      <c r="PY35" s="188"/>
      <c r="PZ35" s="188"/>
      <c r="QA35" s="188"/>
      <c r="QB35" s="188"/>
      <c r="QC35" s="188"/>
      <c r="QD35" s="188"/>
      <c r="QE35" s="188"/>
      <c r="QF35" s="188"/>
      <c r="QG35" s="188"/>
      <c r="QH35" s="188"/>
      <c r="QI35" s="188"/>
      <c r="QJ35" s="188"/>
      <c r="QK35" s="188"/>
      <c r="QL35" s="188"/>
      <c r="QM35" s="188"/>
      <c r="QN35" s="188"/>
      <c r="QO35" s="188"/>
      <c r="QP35" s="188"/>
      <c r="QQ35" s="188"/>
      <c r="QR35" s="188"/>
      <c r="QS35" s="188"/>
      <c r="QT35" s="188"/>
      <c r="QU35" s="188"/>
      <c r="QV35" s="188"/>
      <c r="QW35" s="188"/>
      <c r="QX35" s="188"/>
      <c r="QY35" s="188"/>
      <c r="QZ35" s="188"/>
      <c r="RA35" s="188"/>
      <c r="RB35" s="188"/>
      <c r="RC35" s="188"/>
      <c r="RD35" s="188"/>
      <c r="RE35" s="188"/>
      <c r="RF35" s="188"/>
      <c r="RG35" s="188"/>
      <c r="RH35" s="188"/>
      <c r="RI35" s="188"/>
      <c r="RJ35" s="188"/>
      <c r="RK35" s="188"/>
      <c r="RL35" s="188"/>
      <c r="RM35" s="188"/>
      <c r="RN35" s="188"/>
      <c r="RO35" s="188"/>
      <c r="RP35" s="188"/>
      <c r="RQ35" s="188"/>
      <c r="RR35" s="188"/>
      <c r="RS35" s="188"/>
      <c r="RT35" s="188"/>
      <c r="RU35" s="188"/>
      <c r="RV35" s="188"/>
      <c r="RW35" s="188"/>
      <c r="RX35" s="188"/>
      <c r="RY35" s="188"/>
      <c r="RZ35" s="188"/>
      <c r="SA35" s="188"/>
      <c r="SB35" s="188"/>
      <c r="SC35" s="188"/>
      <c r="SD35" s="188"/>
      <c r="SE35" s="188"/>
      <c r="SF35" s="188"/>
      <c r="SG35" s="188"/>
      <c r="SH35" s="188"/>
      <c r="SI35" s="188"/>
      <c r="SJ35" s="188"/>
      <c r="SK35" s="188"/>
      <c r="SL35" s="188"/>
      <c r="SM35" s="188"/>
    </row>
    <row r="36" spans="2:507" ht="15.6" x14ac:dyDescent="0.25">
      <c r="B36" s="998"/>
      <c r="C36" s="176" t="s">
        <v>645</v>
      </c>
      <c r="D36" s="176"/>
      <c r="E36" s="182" t="s">
        <v>636</v>
      </c>
      <c r="F36" s="183" t="s">
        <v>660</v>
      </c>
      <c r="G36" s="184">
        <f>SUM(H36:SM36)</f>
        <v>0</v>
      </c>
      <c r="H36" s="197">
        <f>H29*((H33*H34*H35)/($G$33*$G$34*$G$35))</f>
        <v>0</v>
      </c>
      <c r="I36" s="197">
        <f t="shared" ref="I36:BT36" si="64">I29*((I33*I34*I35)/($G$33*$G$34*$G$35))</f>
        <v>0</v>
      </c>
      <c r="J36" s="197">
        <f t="shared" si="64"/>
        <v>0</v>
      </c>
      <c r="K36" s="197">
        <f t="shared" si="64"/>
        <v>0</v>
      </c>
      <c r="L36" s="197">
        <f t="shared" si="64"/>
        <v>0</v>
      </c>
      <c r="M36" s="197">
        <f t="shared" si="64"/>
        <v>0</v>
      </c>
      <c r="N36" s="197">
        <f t="shared" si="64"/>
        <v>0</v>
      </c>
      <c r="O36" s="197">
        <f t="shared" si="64"/>
        <v>0</v>
      </c>
      <c r="P36" s="197">
        <f t="shared" si="64"/>
        <v>0</v>
      </c>
      <c r="Q36" s="197">
        <f t="shared" si="64"/>
        <v>0</v>
      </c>
      <c r="R36" s="197">
        <f t="shared" si="64"/>
        <v>0</v>
      </c>
      <c r="S36" s="197">
        <f t="shared" si="64"/>
        <v>0</v>
      </c>
      <c r="T36" s="197">
        <f t="shared" si="64"/>
        <v>0</v>
      </c>
      <c r="U36" s="197">
        <f t="shared" si="64"/>
        <v>0</v>
      </c>
      <c r="V36" s="197">
        <f t="shared" si="64"/>
        <v>0</v>
      </c>
      <c r="W36" s="197">
        <f t="shared" si="64"/>
        <v>0</v>
      </c>
      <c r="X36" s="197">
        <f t="shared" si="64"/>
        <v>0</v>
      </c>
      <c r="Y36" s="197">
        <f t="shared" si="64"/>
        <v>0</v>
      </c>
      <c r="Z36" s="197">
        <f t="shared" si="64"/>
        <v>0</v>
      </c>
      <c r="AA36" s="197">
        <f t="shared" si="64"/>
        <v>0</v>
      </c>
      <c r="AB36" s="197">
        <f t="shared" si="64"/>
        <v>0</v>
      </c>
      <c r="AC36" s="197">
        <f t="shared" si="64"/>
        <v>0</v>
      </c>
      <c r="AD36" s="197">
        <f t="shared" si="64"/>
        <v>0</v>
      </c>
      <c r="AE36" s="197">
        <f t="shared" si="64"/>
        <v>0</v>
      </c>
      <c r="AF36" s="197">
        <f t="shared" si="64"/>
        <v>0</v>
      </c>
      <c r="AG36" s="197">
        <f t="shared" si="64"/>
        <v>0</v>
      </c>
      <c r="AH36" s="197">
        <f t="shared" si="64"/>
        <v>0</v>
      </c>
      <c r="AI36" s="197">
        <f t="shared" si="64"/>
        <v>0</v>
      </c>
      <c r="AJ36" s="197">
        <f t="shared" si="64"/>
        <v>0</v>
      </c>
      <c r="AK36" s="197">
        <f t="shared" si="64"/>
        <v>0</v>
      </c>
      <c r="AL36" s="197">
        <f t="shared" si="64"/>
        <v>0</v>
      </c>
      <c r="AM36" s="197">
        <f t="shared" si="64"/>
        <v>0</v>
      </c>
      <c r="AN36" s="197">
        <f t="shared" si="64"/>
        <v>0</v>
      </c>
      <c r="AO36" s="197">
        <f t="shared" si="64"/>
        <v>0</v>
      </c>
      <c r="AP36" s="197">
        <f t="shared" si="64"/>
        <v>0</v>
      </c>
      <c r="AQ36" s="197">
        <f t="shared" si="64"/>
        <v>0</v>
      </c>
      <c r="AR36" s="197">
        <f t="shared" si="64"/>
        <v>0</v>
      </c>
      <c r="AS36" s="197">
        <f t="shared" si="64"/>
        <v>0</v>
      </c>
      <c r="AT36" s="197">
        <f t="shared" si="64"/>
        <v>0</v>
      </c>
      <c r="AU36" s="197">
        <f t="shared" si="64"/>
        <v>0</v>
      </c>
      <c r="AV36" s="197">
        <f t="shared" si="64"/>
        <v>0</v>
      </c>
      <c r="AW36" s="197">
        <f t="shared" si="64"/>
        <v>0</v>
      </c>
      <c r="AX36" s="197">
        <f t="shared" si="64"/>
        <v>0</v>
      </c>
      <c r="AY36" s="197">
        <f t="shared" si="64"/>
        <v>0</v>
      </c>
      <c r="AZ36" s="197">
        <f t="shared" si="64"/>
        <v>0</v>
      </c>
      <c r="BA36" s="197">
        <f t="shared" si="64"/>
        <v>0</v>
      </c>
      <c r="BB36" s="197">
        <f t="shared" si="64"/>
        <v>0</v>
      </c>
      <c r="BC36" s="197">
        <f t="shared" si="64"/>
        <v>0</v>
      </c>
      <c r="BD36" s="197">
        <f t="shared" si="64"/>
        <v>0</v>
      </c>
      <c r="BE36" s="197">
        <f t="shared" si="64"/>
        <v>0</v>
      </c>
      <c r="BF36" s="197">
        <f t="shared" si="64"/>
        <v>0</v>
      </c>
      <c r="BG36" s="197">
        <f t="shared" si="64"/>
        <v>0</v>
      </c>
      <c r="BH36" s="197">
        <f t="shared" si="64"/>
        <v>0</v>
      </c>
      <c r="BI36" s="197">
        <f t="shared" si="64"/>
        <v>0</v>
      </c>
      <c r="BJ36" s="197">
        <f t="shared" si="64"/>
        <v>0</v>
      </c>
      <c r="BK36" s="197">
        <f t="shared" si="64"/>
        <v>0</v>
      </c>
      <c r="BL36" s="197">
        <f t="shared" si="64"/>
        <v>0</v>
      </c>
      <c r="BM36" s="197">
        <f t="shared" si="64"/>
        <v>0</v>
      </c>
      <c r="BN36" s="197">
        <f t="shared" si="64"/>
        <v>0</v>
      </c>
      <c r="BO36" s="197">
        <f t="shared" si="64"/>
        <v>0</v>
      </c>
      <c r="BP36" s="197">
        <f t="shared" si="64"/>
        <v>0</v>
      </c>
      <c r="BQ36" s="197">
        <f t="shared" si="64"/>
        <v>0</v>
      </c>
      <c r="BR36" s="197">
        <f t="shared" si="64"/>
        <v>0</v>
      </c>
      <c r="BS36" s="197">
        <f t="shared" si="64"/>
        <v>0</v>
      </c>
      <c r="BT36" s="197">
        <f t="shared" si="64"/>
        <v>0</v>
      </c>
      <c r="BU36" s="197">
        <f t="shared" ref="BU36:EF36" si="65">BU29*((BU33*BU34*BU35)/($G$33*$G$34*$G$35))</f>
        <v>0</v>
      </c>
      <c r="BV36" s="197">
        <f t="shared" si="65"/>
        <v>0</v>
      </c>
      <c r="BW36" s="197">
        <f t="shared" si="65"/>
        <v>0</v>
      </c>
      <c r="BX36" s="197">
        <f t="shared" si="65"/>
        <v>0</v>
      </c>
      <c r="BY36" s="197">
        <f t="shared" si="65"/>
        <v>0</v>
      </c>
      <c r="BZ36" s="197">
        <f t="shared" si="65"/>
        <v>0</v>
      </c>
      <c r="CA36" s="197">
        <f t="shared" si="65"/>
        <v>0</v>
      </c>
      <c r="CB36" s="197">
        <f t="shared" si="65"/>
        <v>0</v>
      </c>
      <c r="CC36" s="197">
        <f t="shared" si="65"/>
        <v>0</v>
      </c>
      <c r="CD36" s="197">
        <f t="shared" si="65"/>
        <v>0</v>
      </c>
      <c r="CE36" s="197">
        <f t="shared" si="65"/>
        <v>0</v>
      </c>
      <c r="CF36" s="197">
        <f t="shared" si="65"/>
        <v>0</v>
      </c>
      <c r="CG36" s="197">
        <f t="shared" si="65"/>
        <v>0</v>
      </c>
      <c r="CH36" s="197">
        <f t="shared" si="65"/>
        <v>0</v>
      </c>
      <c r="CI36" s="197">
        <f t="shared" si="65"/>
        <v>0</v>
      </c>
      <c r="CJ36" s="197">
        <f t="shared" si="65"/>
        <v>0</v>
      </c>
      <c r="CK36" s="197">
        <f t="shared" si="65"/>
        <v>0</v>
      </c>
      <c r="CL36" s="197">
        <f t="shared" si="65"/>
        <v>0</v>
      </c>
      <c r="CM36" s="197">
        <f t="shared" si="65"/>
        <v>0</v>
      </c>
      <c r="CN36" s="197">
        <f t="shared" si="65"/>
        <v>0</v>
      </c>
      <c r="CO36" s="197">
        <f t="shared" si="65"/>
        <v>0</v>
      </c>
      <c r="CP36" s="197">
        <f t="shared" si="65"/>
        <v>0</v>
      </c>
      <c r="CQ36" s="197">
        <f t="shared" si="65"/>
        <v>0</v>
      </c>
      <c r="CR36" s="197">
        <f t="shared" si="65"/>
        <v>0</v>
      </c>
      <c r="CS36" s="197">
        <f t="shared" si="65"/>
        <v>0</v>
      </c>
      <c r="CT36" s="197">
        <f t="shared" si="65"/>
        <v>0</v>
      </c>
      <c r="CU36" s="197">
        <f t="shared" si="65"/>
        <v>0</v>
      </c>
      <c r="CV36" s="197">
        <f t="shared" si="65"/>
        <v>0</v>
      </c>
      <c r="CW36" s="197">
        <f t="shared" si="65"/>
        <v>0</v>
      </c>
      <c r="CX36" s="197">
        <f t="shared" si="65"/>
        <v>0</v>
      </c>
      <c r="CY36" s="197">
        <f t="shared" si="65"/>
        <v>0</v>
      </c>
      <c r="CZ36" s="197">
        <f t="shared" si="65"/>
        <v>0</v>
      </c>
      <c r="DA36" s="197">
        <f t="shared" si="65"/>
        <v>0</v>
      </c>
      <c r="DB36" s="197">
        <f t="shared" si="65"/>
        <v>0</v>
      </c>
      <c r="DC36" s="197">
        <f t="shared" si="65"/>
        <v>0</v>
      </c>
      <c r="DD36" s="197">
        <f t="shared" si="65"/>
        <v>0</v>
      </c>
      <c r="DE36" s="197">
        <f t="shared" si="65"/>
        <v>0</v>
      </c>
      <c r="DF36" s="197">
        <f t="shared" si="65"/>
        <v>0</v>
      </c>
      <c r="DG36" s="197">
        <f t="shared" si="65"/>
        <v>0</v>
      </c>
      <c r="DH36" s="197">
        <f t="shared" si="65"/>
        <v>0</v>
      </c>
      <c r="DI36" s="197">
        <f t="shared" si="65"/>
        <v>0</v>
      </c>
      <c r="DJ36" s="197">
        <f t="shared" si="65"/>
        <v>0</v>
      </c>
      <c r="DK36" s="197">
        <f t="shared" si="65"/>
        <v>0</v>
      </c>
      <c r="DL36" s="197">
        <f t="shared" si="65"/>
        <v>0</v>
      </c>
      <c r="DM36" s="197">
        <f t="shared" si="65"/>
        <v>0</v>
      </c>
      <c r="DN36" s="197">
        <f t="shared" si="65"/>
        <v>0</v>
      </c>
      <c r="DO36" s="197">
        <f t="shared" si="65"/>
        <v>0</v>
      </c>
      <c r="DP36" s="197">
        <f t="shared" si="65"/>
        <v>0</v>
      </c>
      <c r="DQ36" s="197">
        <f t="shared" si="65"/>
        <v>0</v>
      </c>
      <c r="DR36" s="197">
        <f t="shared" si="65"/>
        <v>0</v>
      </c>
      <c r="DS36" s="197">
        <f t="shared" si="65"/>
        <v>0</v>
      </c>
      <c r="DT36" s="197">
        <f t="shared" si="65"/>
        <v>0</v>
      </c>
      <c r="DU36" s="197">
        <f t="shared" si="65"/>
        <v>0</v>
      </c>
      <c r="DV36" s="197">
        <f t="shared" si="65"/>
        <v>0</v>
      </c>
      <c r="DW36" s="197">
        <f t="shared" si="65"/>
        <v>0</v>
      </c>
      <c r="DX36" s="197">
        <f t="shared" si="65"/>
        <v>0</v>
      </c>
      <c r="DY36" s="197">
        <f t="shared" si="65"/>
        <v>0</v>
      </c>
      <c r="DZ36" s="197">
        <f t="shared" si="65"/>
        <v>0</v>
      </c>
      <c r="EA36" s="197">
        <f t="shared" si="65"/>
        <v>0</v>
      </c>
      <c r="EB36" s="197">
        <f t="shared" si="65"/>
        <v>0</v>
      </c>
      <c r="EC36" s="197">
        <f t="shared" si="65"/>
        <v>0</v>
      </c>
      <c r="ED36" s="197">
        <f t="shared" si="65"/>
        <v>0</v>
      </c>
      <c r="EE36" s="197">
        <f t="shared" si="65"/>
        <v>0</v>
      </c>
      <c r="EF36" s="197">
        <f t="shared" si="65"/>
        <v>0</v>
      </c>
      <c r="EG36" s="197">
        <f t="shared" ref="EG36:GR36" si="66">EG29*((EG33*EG34*EG35)/($G$33*$G$34*$G$35))</f>
        <v>0</v>
      </c>
      <c r="EH36" s="197">
        <f t="shared" si="66"/>
        <v>0</v>
      </c>
      <c r="EI36" s="197">
        <f t="shared" si="66"/>
        <v>0</v>
      </c>
      <c r="EJ36" s="197">
        <f t="shared" si="66"/>
        <v>0</v>
      </c>
      <c r="EK36" s="197">
        <f t="shared" si="66"/>
        <v>0</v>
      </c>
      <c r="EL36" s="197">
        <f t="shared" si="66"/>
        <v>0</v>
      </c>
      <c r="EM36" s="197">
        <f t="shared" si="66"/>
        <v>0</v>
      </c>
      <c r="EN36" s="197">
        <f t="shared" si="66"/>
        <v>0</v>
      </c>
      <c r="EO36" s="197">
        <f t="shared" si="66"/>
        <v>0</v>
      </c>
      <c r="EP36" s="197">
        <f t="shared" si="66"/>
        <v>0</v>
      </c>
      <c r="EQ36" s="197">
        <f t="shared" si="66"/>
        <v>0</v>
      </c>
      <c r="ER36" s="197">
        <f t="shared" si="66"/>
        <v>0</v>
      </c>
      <c r="ES36" s="197">
        <f t="shared" si="66"/>
        <v>0</v>
      </c>
      <c r="ET36" s="197">
        <f t="shared" si="66"/>
        <v>0</v>
      </c>
      <c r="EU36" s="197">
        <f t="shared" si="66"/>
        <v>0</v>
      </c>
      <c r="EV36" s="197">
        <f t="shared" si="66"/>
        <v>0</v>
      </c>
      <c r="EW36" s="197">
        <f t="shared" si="66"/>
        <v>0</v>
      </c>
      <c r="EX36" s="197">
        <f t="shared" si="66"/>
        <v>0</v>
      </c>
      <c r="EY36" s="197">
        <f t="shared" si="66"/>
        <v>0</v>
      </c>
      <c r="EZ36" s="197">
        <f t="shared" si="66"/>
        <v>0</v>
      </c>
      <c r="FA36" s="197">
        <f t="shared" si="66"/>
        <v>0</v>
      </c>
      <c r="FB36" s="197">
        <f t="shared" si="66"/>
        <v>0</v>
      </c>
      <c r="FC36" s="197">
        <f t="shared" si="66"/>
        <v>0</v>
      </c>
      <c r="FD36" s="197">
        <f t="shared" si="66"/>
        <v>0</v>
      </c>
      <c r="FE36" s="197">
        <f t="shared" si="66"/>
        <v>0</v>
      </c>
      <c r="FF36" s="197">
        <f t="shared" si="66"/>
        <v>0</v>
      </c>
      <c r="FG36" s="197">
        <f t="shared" si="66"/>
        <v>0</v>
      </c>
      <c r="FH36" s="197">
        <f t="shared" si="66"/>
        <v>0</v>
      </c>
      <c r="FI36" s="197">
        <f t="shared" si="66"/>
        <v>0</v>
      </c>
      <c r="FJ36" s="197">
        <f t="shared" si="66"/>
        <v>0</v>
      </c>
      <c r="FK36" s="197">
        <f t="shared" si="66"/>
        <v>0</v>
      </c>
      <c r="FL36" s="197">
        <f t="shared" si="66"/>
        <v>0</v>
      </c>
      <c r="FM36" s="197">
        <f t="shared" si="66"/>
        <v>0</v>
      </c>
      <c r="FN36" s="197">
        <f t="shared" si="66"/>
        <v>0</v>
      </c>
      <c r="FO36" s="197">
        <f t="shared" si="66"/>
        <v>0</v>
      </c>
      <c r="FP36" s="197">
        <f t="shared" si="66"/>
        <v>0</v>
      </c>
      <c r="FQ36" s="197">
        <f t="shared" si="66"/>
        <v>0</v>
      </c>
      <c r="FR36" s="197">
        <f t="shared" si="66"/>
        <v>0</v>
      </c>
      <c r="FS36" s="197">
        <f t="shared" si="66"/>
        <v>0</v>
      </c>
      <c r="FT36" s="197">
        <f t="shared" si="66"/>
        <v>0</v>
      </c>
      <c r="FU36" s="197">
        <f t="shared" si="66"/>
        <v>0</v>
      </c>
      <c r="FV36" s="197">
        <f t="shared" si="66"/>
        <v>0</v>
      </c>
      <c r="FW36" s="197">
        <f t="shared" si="66"/>
        <v>0</v>
      </c>
      <c r="FX36" s="197">
        <f t="shared" si="66"/>
        <v>0</v>
      </c>
      <c r="FY36" s="197">
        <f t="shared" si="66"/>
        <v>0</v>
      </c>
      <c r="FZ36" s="197">
        <f t="shared" si="66"/>
        <v>0</v>
      </c>
      <c r="GA36" s="197">
        <f t="shared" si="66"/>
        <v>0</v>
      </c>
      <c r="GB36" s="197">
        <f t="shared" si="66"/>
        <v>0</v>
      </c>
      <c r="GC36" s="197">
        <f t="shared" si="66"/>
        <v>0</v>
      </c>
      <c r="GD36" s="197">
        <f t="shared" si="66"/>
        <v>0</v>
      </c>
      <c r="GE36" s="197">
        <f t="shared" si="66"/>
        <v>0</v>
      </c>
      <c r="GF36" s="197">
        <f t="shared" si="66"/>
        <v>0</v>
      </c>
      <c r="GG36" s="197">
        <f t="shared" si="66"/>
        <v>0</v>
      </c>
      <c r="GH36" s="197">
        <f t="shared" si="66"/>
        <v>0</v>
      </c>
      <c r="GI36" s="197">
        <f t="shared" si="66"/>
        <v>0</v>
      </c>
      <c r="GJ36" s="197">
        <f t="shared" si="66"/>
        <v>0</v>
      </c>
      <c r="GK36" s="197">
        <f t="shared" si="66"/>
        <v>0</v>
      </c>
      <c r="GL36" s="197">
        <f t="shared" si="66"/>
        <v>0</v>
      </c>
      <c r="GM36" s="197">
        <f t="shared" si="66"/>
        <v>0</v>
      </c>
      <c r="GN36" s="197">
        <f t="shared" si="66"/>
        <v>0</v>
      </c>
      <c r="GO36" s="197">
        <f t="shared" si="66"/>
        <v>0</v>
      </c>
      <c r="GP36" s="197">
        <f t="shared" si="66"/>
        <v>0</v>
      </c>
      <c r="GQ36" s="197">
        <f t="shared" si="66"/>
        <v>0</v>
      </c>
      <c r="GR36" s="197">
        <f t="shared" si="66"/>
        <v>0</v>
      </c>
      <c r="GS36" s="197">
        <f t="shared" ref="GS36:JD36" si="67">GS29*((GS33*GS34*GS35)/($G$33*$G$34*$G$35))</f>
        <v>0</v>
      </c>
      <c r="GT36" s="197">
        <f t="shared" si="67"/>
        <v>0</v>
      </c>
      <c r="GU36" s="197">
        <f t="shared" si="67"/>
        <v>0</v>
      </c>
      <c r="GV36" s="197">
        <f t="shared" si="67"/>
        <v>0</v>
      </c>
      <c r="GW36" s="197">
        <f t="shared" si="67"/>
        <v>0</v>
      </c>
      <c r="GX36" s="197">
        <f t="shared" si="67"/>
        <v>0</v>
      </c>
      <c r="GY36" s="197">
        <f t="shared" si="67"/>
        <v>0</v>
      </c>
      <c r="GZ36" s="197">
        <f t="shared" si="67"/>
        <v>0</v>
      </c>
      <c r="HA36" s="197">
        <f t="shared" si="67"/>
        <v>0</v>
      </c>
      <c r="HB36" s="197">
        <f t="shared" si="67"/>
        <v>0</v>
      </c>
      <c r="HC36" s="197">
        <f t="shared" si="67"/>
        <v>0</v>
      </c>
      <c r="HD36" s="197">
        <f t="shared" si="67"/>
        <v>0</v>
      </c>
      <c r="HE36" s="197">
        <f t="shared" si="67"/>
        <v>0</v>
      </c>
      <c r="HF36" s="197">
        <f t="shared" si="67"/>
        <v>0</v>
      </c>
      <c r="HG36" s="197">
        <f t="shared" si="67"/>
        <v>0</v>
      </c>
      <c r="HH36" s="197">
        <f t="shared" si="67"/>
        <v>0</v>
      </c>
      <c r="HI36" s="197">
        <f t="shared" si="67"/>
        <v>0</v>
      </c>
      <c r="HJ36" s="197">
        <f t="shared" si="67"/>
        <v>0</v>
      </c>
      <c r="HK36" s="197">
        <f t="shared" si="67"/>
        <v>0</v>
      </c>
      <c r="HL36" s="197">
        <f t="shared" si="67"/>
        <v>0</v>
      </c>
      <c r="HM36" s="197">
        <f t="shared" si="67"/>
        <v>0</v>
      </c>
      <c r="HN36" s="197">
        <f t="shared" si="67"/>
        <v>0</v>
      </c>
      <c r="HO36" s="197">
        <f t="shared" si="67"/>
        <v>0</v>
      </c>
      <c r="HP36" s="197">
        <f t="shared" si="67"/>
        <v>0</v>
      </c>
      <c r="HQ36" s="197">
        <f t="shared" si="67"/>
        <v>0</v>
      </c>
      <c r="HR36" s="197">
        <f t="shared" si="67"/>
        <v>0</v>
      </c>
      <c r="HS36" s="197">
        <f t="shared" si="67"/>
        <v>0</v>
      </c>
      <c r="HT36" s="197">
        <f t="shared" si="67"/>
        <v>0</v>
      </c>
      <c r="HU36" s="197">
        <f t="shared" si="67"/>
        <v>0</v>
      </c>
      <c r="HV36" s="197">
        <f t="shared" si="67"/>
        <v>0</v>
      </c>
      <c r="HW36" s="197">
        <f t="shared" si="67"/>
        <v>0</v>
      </c>
      <c r="HX36" s="197">
        <f t="shared" si="67"/>
        <v>0</v>
      </c>
      <c r="HY36" s="197">
        <f t="shared" si="67"/>
        <v>0</v>
      </c>
      <c r="HZ36" s="197">
        <f t="shared" si="67"/>
        <v>0</v>
      </c>
      <c r="IA36" s="197">
        <f t="shared" si="67"/>
        <v>0</v>
      </c>
      <c r="IB36" s="197">
        <f t="shared" si="67"/>
        <v>0</v>
      </c>
      <c r="IC36" s="197">
        <f t="shared" si="67"/>
        <v>0</v>
      </c>
      <c r="ID36" s="197">
        <f t="shared" si="67"/>
        <v>0</v>
      </c>
      <c r="IE36" s="197">
        <f t="shared" si="67"/>
        <v>0</v>
      </c>
      <c r="IF36" s="197">
        <f t="shared" si="67"/>
        <v>0</v>
      </c>
      <c r="IG36" s="197">
        <f t="shared" si="67"/>
        <v>0</v>
      </c>
      <c r="IH36" s="197">
        <f t="shared" si="67"/>
        <v>0</v>
      </c>
      <c r="II36" s="197">
        <f t="shared" si="67"/>
        <v>0</v>
      </c>
      <c r="IJ36" s="197">
        <f t="shared" si="67"/>
        <v>0</v>
      </c>
      <c r="IK36" s="197">
        <f t="shared" si="67"/>
        <v>0</v>
      </c>
      <c r="IL36" s="197">
        <f t="shared" si="67"/>
        <v>0</v>
      </c>
      <c r="IM36" s="197">
        <f t="shared" si="67"/>
        <v>0</v>
      </c>
      <c r="IN36" s="197">
        <f t="shared" si="67"/>
        <v>0</v>
      </c>
      <c r="IO36" s="197">
        <f t="shared" si="67"/>
        <v>0</v>
      </c>
      <c r="IP36" s="197">
        <f t="shared" si="67"/>
        <v>0</v>
      </c>
      <c r="IQ36" s="197">
        <f t="shared" si="67"/>
        <v>0</v>
      </c>
      <c r="IR36" s="197">
        <f t="shared" si="67"/>
        <v>0</v>
      </c>
      <c r="IS36" s="197">
        <f t="shared" si="67"/>
        <v>0</v>
      </c>
      <c r="IT36" s="197">
        <f t="shared" si="67"/>
        <v>0</v>
      </c>
      <c r="IU36" s="197">
        <f t="shared" si="67"/>
        <v>0</v>
      </c>
      <c r="IV36" s="197">
        <f t="shared" si="67"/>
        <v>0</v>
      </c>
      <c r="IW36" s="197">
        <f t="shared" si="67"/>
        <v>0</v>
      </c>
      <c r="IX36" s="197">
        <f t="shared" si="67"/>
        <v>0</v>
      </c>
      <c r="IY36" s="197">
        <f t="shared" si="67"/>
        <v>0</v>
      </c>
      <c r="IZ36" s="197">
        <f t="shared" si="67"/>
        <v>0</v>
      </c>
      <c r="JA36" s="197">
        <f t="shared" si="67"/>
        <v>0</v>
      </c>
      <c r="JB36" s="197">
        <f t="shared" si="67"/>
        <v>0</v>
      </c>
      <c r="JC36" s="197">
        <f t="shared" si="67"/>
        <v>0</v>
      </c>
      <c r="JD36" s="197">
        <f t="shared" si="67"/>
        <v>0</v>
      </c>
      <c r="JE36" s="197">
        <f t="shared" ref="JE36:LP36" si="68">JE29*((JE33*JE34*JE35)/($G$33*$G$34*$G$35))</f>
        <v>0</v>
      </c>
      <c r="JF36" s="197">
        <f t="shared" si="68"/>
        <v>0</v>
      </c>
      <c r="JG36" s="197">
        <f t="shared" si="68"/>
        <v>0</v>
      </c>
      <c r="JH36" s="197">
        <f t="shared" si="68"/>
        <v>0</v>
      </c>
      <c r="JI36" s="197">
        <f t="shared" si="68"/>
        <v>0</v>
      </c>
      <c r="JJ36" s="197">
        <f t="shared" si="68"/>
        <v>0</v>
      </c>
      <c r="JK36" s="197">
        <f t="shared" si="68"/>
        <v>0</v>
      </c>
      <c r="JL36" s="197">
        <f t="shared" si="68"/>
        <v>0</v>
      </c>
      <c r="JM36" s="197">
        <f t="shared" si="68"/>
        <v>0</v>
      </c>
      <c r="JN36" s="197">
        <f t="shared" si="68"/>
        <v>0</v>
      </c>
      <c r="JO36" s="197">
        <f t="shared" si="68"/>
        <v>0</v>
      </c>
      <c r="JP36" s="197">
        <f t="shared" si="68"/>
        <v>0</v>
      </c>
      <c r="JQ36" s="197">
        <f t="shared" si="68"/>
        <v>0</v>
      </c>
      <c r="JR36" s="197">
        <f t="shared" si="68"/>
        <v>0</v>
      </c>
      <c r="JS36" s="197">
        <f t="shared" si="68"/>
        <v>0</v>
      </c>
      <c r="JT36" s="197">
        <f t="shared" si="68"/>
        <v>0</v>
      </c>
      <c r="JU36" s="197">
        <f t="shared" si="68"/>
        <v>0</v>
      </c>
      <c r="JV36" s="197">
        <f t="shared" si="68"/>
        <v>0</v>
      </c>
      <c r="JW36" s="197">
        <f t="shared" si="68"/>
        <v>0</v>
      </c>
      <c r="JX36" s="197">
        <f t="shared" si="68"/>
        <v>0</v>
      </c>
      <c r="JY36" s="197">
        <f t="shared" si="68"/>
        <v>0</v>
      </c>
      <c r="JZ36" s="197">
        <f t="shared" si="68"/>
        <v>0</v>
      </c>
      <c r="KA36" s="197">
        <f t="shared" si="68"/>
        <v>0</v>
      </c>
      <c r="KB36" s="197">
        <f t="shared" si="68"/>
        <v>0</v>
      </c>
      <c r="KC36" s="197">
        <f t="shared" si="68"/>
        <v>0</v>
      </c>
      <c r="KD36" s="197">
        <f t="shared" si="68"/>
        <v>0</v>
      </c>
      <c r="KE36" s="197">
        <f t="shared" si="68"/>
        <v>0</v>
      </c>
      <c r="KF36" s="197">
        <f t="shared" si="68"/>
        <v>0</v>
      </c>
      <c r="KG36" s="197">
        <f t="shared" si="68"/>
        <v>0</v>
      </c>
      <c r="KH36" s="197">
        <f t="shared" si="68"/>
        <v>0</v>
      </c>
      <c r="KI36" s="197">
        <f t="shared" si="68"/>
        <v>0</v>
      </c>
      <c r="KJ36" s="197">
        <f t="shared" si="68"/>
        <v>0</v>
      </c>
      <c r="KK36" s="197">
        <f t="shared" si="68"/>
        <v>0</v>
      </c>
      <c r="KL36" s="197">
        <f t="shared" si="68"/>
        <v>0</v>
      </c>
      <c r="KM36" s="197">
        <f t="shared" si="68"/>
        <v>0</v>
      </c>
      <c r="KN36" s="197">
        <f t="shared" si="68"/>
        <v>0</v>
      </c>
      <c r="KO36" s="197">
        <f t="shared" si="68"/>
        <v>0</v>
      </c>
      <c r="KP36" s="197">
        <f t="shared" si="68"/>
        <v>0</v>
      </c>
      <c r="KQ36" s="197">
        <f t="shared" si="68"/>
        <v>0</v>
      </c>
      <c r="KR36" s="197">
        <f t="shared" si="68"/>
        <v>0</v>
      </c>
      <c r="KS36" s="197">
        <f t="shared" si="68"/>
        <v>0</v>
      </c>
      <c r="KT36" s="197">
        <f t="shared" si="68"/>
        <v>0</v>
      </c>
      <c r="KU36" s="197">
        <f t="shared" si="68"/>
        <v>0</v>
      </c>
      <c r="KV36" s="197">
        <f t="shared" si="68"/>
        <v>0</v>
      </c>
      <c r="KW36" s="197">
        <f t="shared" si="68"/>
        <v>0</v>
      </c>
      <c r="KX36" s="197">
        <f t="shared" si="68"/>
        <v>0</v>
      </c>
      <c r="KY36" s="197">
        <f t="shared" si="68"/>
        <v>0</v>
      </c>
      <c r="KZ36" s="197">
        <f t="shared" si="68"/>
        <v>0</v>
      </c>
      <c r="LA36" s="197">
        <f t="shared" si="68"/>
        <v>0</v>
      </c>
      <c r="LB36" s="197">
        <f t="shared" si="68"/>
        <v>0</v>
      </c>
      <c r="LC36" s="197">
        <f t="shared" si="68"/>
        <v>0</v>
      </c>
      <c r="LD36" s="197">
        <f t="shared" si="68"/>
        <v>0</v>
      </c>
      <c r="LE36" s="197">
        <f t="shared" si="68"/>
        <v>0</v>
      </c>
      <c r="LF36" s="197">
        <f t="shared" si="68"/>
        <v>0</v>
      </c>
      <c r="LG36" s="197">
        <f t="shared" si="68"/>
        <v>0</v>
      </c>
      <c r="LH36" s="197">
        <f t="shared" si="68"/>
        <v>0</v>
      </c>
      <c r="LI36" s="197">
        <f t="shared" si="68"/>
        <v>0</v>
      </c>
      <c r="LJ36" s="197">
        <f t="shared" si="68"/>
        <v>0</v>
      </c>
      <c r="LK36" s="197">
        <f t="shared" si="68"/>
        <v>0</v>
      </c>
      <c r="LL36" s="197">
        <f t="shared" si="68"/>
        <v>0</v>
      </c>
      <c r="LM36" s="197">
        <f t="shared" si="68"/>
        <v>0</v>
      </c>
      <c r="LN36" s="197">
        <f t="shared" si="68"/>
        <v>0</v>
      </c>
      <c r="LO36" s="197">
        <f t="shared" si="68"/>
        <v>0</v>
      </c>
      <c r="LP36" s="197">
        <f t="shared" si="68"/>
        <v>0</v>
      </c>
      <c r="LQ36" s="197">
        <f t="shared" ref="LQ36:OB36" si="69">LQ29*((LQ33*LQ34*LQ35)/($G$33*$G$34*$G$35))</f>
        <v>0</v>
      </c>
      <c r="LR36" s="197">
        <f t="shared" si="69"/>
        <v>0</v>
      </c>
      <c r="LS36" s="197">
        <f t="shared" si="69"/>
        <v>0</v>
      </c>
      <c r="LT36" s="197">
        <f t="shared" si="69"/>
        <v>0</v>
      </c>
      <c r="LU36" s="197">
        <f t="shared" si="69"/>
        <v>0</v>
      </c>
      <c r="LV36" s="197">
        <f t="shared" si="69"/>
        <v>0</v>
      </c>
      <c r="LW36" s="197">
        <f t="shared" si="69"/>
        <v>0</v>
      </c>
      <c r="LX36" s="197">
        <f t="shared" si="69"/>
        <v>0</v>
      </c>
      <c r="LY36" s="197">
        <f t="shared" si="69"/>
        <v>0</v>
      </c>
      <c r="LZ36" s="197">
        <f t="shared" si="69"/>
        <v>0</v>
      </c>
      <c r="MA36" s="197">
        <f t="shared" si="69"/>
        <v>0</v>
      </c>
      <c r="MB36" s="197">
        <f t="shared" si="69"/>
        <v>0</v>
      </c>
      <c r="MC36" s="197">
        <f t="shared" si="69"/>
        <v>0</v>
      </c>
      <c r="MD36" s="197">
        <f t="shared" si="69"/>
        <v>0</v>
      </c>
      <c r="ME36" s="197">
        <f t="shared" si="69"/>
        <v>0</v>
      </c>
      <c r="MF36" s="197">
        <f t="shared" si="69"/>
        <v>0</v>
      </c>
      <c r="MG36" s="197">
        <f t="shared" si="69"/>
        <v>0</v>
      </c>
      <c r="MH36" s="197">
        <f t="shared" si="69"/>
        <v>0</v>
      </c>
      <c r="MI36" s="197">
        <f t="shared" si="69"/>
        <v>0</v>
      </c>
      <c r="MJ36" s="197">
        <f t="shared" si="69"/>
        <v>0</v>
      </c>
      <c r="MK36" s="197">
        <f t="shared" si="69"/>
        <v>0</v>
      </c>
      <c r="ML36" s="197">
        <f t="shared" si="69"/>
        <v>0</v>
      </c>
      <c r="MM36" s="197">
        <f t="shared" si="69"/>
        <v>0</v>
      </c>
      <c r="MN36" s="197">
        <f t="shared" si="69"/>
        <v>0</v>
      </c>
      <c r="MO36" s="197">
        <f t="shared" si="69"/>
        <v>0</v>
      </c>
      <c r="MP36" s="197">
        <f t="shared" si="69"/>
        <v>0</v>
      </c>
      <c r="MQ36" s="197">
        <f t="shared" si="69"/>
        <v>0</v>
      </c>
      <c r="MR36" s="197">
        <f t="shared" si="69"/>
        <v>0</v>
      </c>
      <c r="MS36" s="197">
        <f t="shared" si="69"/>
        <v>0</v>
      </c>
      <c r="MT36" s="197">
        <f t="shared" si="69"/>
        <v>0</v>
      </c>
      <c r="MU36" s="197">
        <f t="shared" si="69"/>
        <v>0</v>
      </c>
      <c r="MV36" s="197">
        <f t="shared" si="69"/>
        <v>0</v>
      </c>
      <c r="MW36" s="197">
        <f t="shared" si="69"/>
        <v>0</v>
      </c>
      <c r="MX36" s="197">
        <f t="shared" si="69"/>
        <v>0</v>
      </c>
      <c r="MY36" s="197">
        <f t="shared" si="69"/>
        <v>0</v>
      </c>
      <c r="MZ36" s="197">
        <f t="shared" si="69"/>
        <v>0</v>
      </c>
      <c r="NA36" s="197">
        <f t="shared" si="69"/>
        <v>0</v>
      </c>
      <c r="NB36" s="197">
        <f t="shared" si="69"/>
        <v>0</v>
      </c>
      <c r="NC36" s="197">
        <f t="shared" si="69"/>
        <v>0</v>
      </c>
      <c r="ND36" s="197">
        <f t="shared" si="69"/>
        <v>0</v>
      </c>
      <c r="NE36" s="197">
        <f t="shared" si="69"/>
        <v>0</v>
      </c>
      <c r="NF36" s="197">
        <f t="shared" si="69"/>
        <v>0</v>
      </c>
      <c r="NG36" s="197">
        <f t="shared" si="69"/>
        <v>0</v>
      </c>
      <c r="NH36" s="197">
        <f t="shared" si="69"/>
        <v>0</v>
      </c>
      <c r="NI36" s="197">
        <f t="shared" si="69"/>
        <v>0</v>
      </c>
      <c r="NJ36" s="197">
        <f t="shared" si="69"/>
        <v>0</v>
      </c>
      <c r="NK36" s="197">
        <f t="shared" si="69"/>
        <v>0</v>
      </c>
      <c r="NL36" s="197">
        <f t="shared" si="69"/>
        <v>0</v>
      </c>
      <c r="NM36" s="197">
        <f t="shared" si="69"/>
        <v>0</v>
      </c>
      <c r="NN36" s="197">
        <f t="shared" si="69"/>
        <v>0</v>
      </c>
      <c r="NO36" s="197">
        <f t="shared" si="69"/>
        <v>0</v>
      </c>
      <c r="NP36" s="197">
        <f t="shared" si="69"/>
        <v>0</v>
      </c>
      <c r="NQ36" s="197">
        <f t="shared" si="69"/>
        <v>0</v>
      </c>
      <c r="NR36" s="197">
        <f t="shared" si="69"/>
        <v>0</v>
      </c>
      <c r="NS36" s="197">
        <f t="shared" si="69"/>
        <v>0</v>
      </c>
      <c r="NT36" s="197">
        <f t="shared" si="69"/>
        <v>0</v>
      </c>
      <c r="NU36" s="197">
        <f t="shared" si="69"/>
        <v>0</v>
      </c>
      <c r="NV36" s="197">
        <f t="shared" si="69"/>
        <v>0</v>
      </c>
      <c r="NW36" s="197">
        <f t="shared" si="69"/>
        <v>0</v>
      </c>
      <c r="NX36" s="197">
        <f t="shared" si="69"/>
        <v>0</v>
      </c>
      <c r="NY36" s="197">
        <f t="shared" si="69"/>
        <v>0</v>
      </c>
      <c r="NZ36" s="197">
        <f t="shared" si="69"/>
        <v>0</v>
      </c>
      <c r="OA36" s="197">
        <f t="shared" si="69"/>
        <v>0</v>
      </c>
      <c r="OB36" s="197">
        <f t="shared" si="69"/>
        <v>0</v>
      </c>
      <c r="OC36" s="197">
        <f t="shared" ref="OC36:QN36" si="70">OC29*((OC33*OC34*OC35)/($G$33*$G$34*$G$35))</f>
        <v>0</v>
      </c>
      <c r="OD36" s="197">
        <f t="shared" si="70"/>
        <v>0</v>
      </c>
      <c r="OE36" s="197">
        <f t="shared" si="70"/>
        <v>0</v>
      </c>
      <c r="OF36" s="197">
        <f t="shared" si="70"/>
        <v>0</v>
      </c>
      <c r="OG36" s="197">
        <f t="shared" si="70"/>
        <v>0</v>
      </c>
      <c r="OH36" s="197">
        <f t="shared" si="70"/>
        <v>0</v>
      </c>
      <c r="OI36" s="197">
        <f t="shared" si="70"/>
        <v>0</v>
      </c>
      <c r="OJ36" s="197">
        <f t="shared" si="70"/>
        <v>0</v>
      </c>
      <c r="OK36" s="197">
        <f t="shared" si="70"/>
        <v>0</v>
      </c>
      <c r="OL36" s="197">
        <f t="shared" si="70"/>
        <v>0</v>
      </c>
      <c r="OM36" s="197">
        <f t="shared" si="70"/>
        <v>0</v>
      </c>
      <c r="ON36" s="197">
        <f t="shared" si="70"/>
        <v>0</v>
      </c>
      <c r="OO36" s="197">
        <f t="shared" si="70"/>
        <v>0</v>
      </c>
      <c r="OP36" s="197">
        <f t="shared" si="70"/>
        <v>0</v>
      </c>
      <c r="OQ36" s="197">
        <f t="shared" si="70"/>
        <v>0</v>
      </c>
      <c r="OR36" s="197">
        <f t="shared" si="70"/>
        <v>0</v>
      </c>
      <c r="OS36" s="197">
        <f t="shared" si="70"/>
        <v>0</v>
      </c>
      <c r="OT36" s="197">
        <f t="shared" si="70"/>
        <v>0</v>
      </c>
      <c r="OU36" s="197">
        <f t="shared" si="70"/>
        <v>0</v>
      </c>
      <c r="OV36" s="197">
        <f t="shared" si="70"/>
        <v>0</v>
      </c>
      <c r="OW36" s="197">
        <f t="shared" si="70"/>
        <v>0</v>
      </c>
      <c r="OX36" s="197">
        <f t="shared" si="70"/>
        <v>0</v>
      </c>
      <c r="OY36" s="197">
        <f t="shared" si="70"/>
        <v>0</v>
      </c>
      <c r="OZ36" s="197">
        <f t="shared" si="70"/>
        <v>0</v>
      </c>
      <c r="PA36" s="197">
        <f t="shared" si="70"/>
        <v>0</v>
      </c>
      <c r="PB36" s="197">
        <f t="shared" si="70"/>
        <v>0</v>
      </c>
      <c r="PC36" s="197">
        <f t="shared" si="70"/>
        <v>0</v>
      </c>
      <c r="PD36" s="197">
        <f t="shared" si="70"/>
        <v>0</v>
      </c>
      <c r="PE36" s="197">
        <f t="shared" si="70"/>
        <v>0</v>
      </c>
      <c r="PF36" s="197">
        <f t="shared" si="70"/>
        <v>0</v>
      </c>
      <c r="PG36" s="197">
        <f t="shared" si="70"/>
        <v>0</v>
      </c>
      <c r="PH36" s="197">
        <f t="shared" si="70"/>
        <v>0</v>
      </c>
      <c r="PI36" s="197">
        <f t="shared" si="70"/>
        <v>0</v>
      </c>
      <c r="PJ36" s="197">
        <f t="shared" si="70"/>
        <v>0</v>
      </c>
      <c r="PK36" s="197">
        <f t="shared" si="70"/>
        <v>0</v>
      </c>
      <c r="PL36" s="197">
        <f t="shared" si="70"/>
        <v>0</v>
      </c>
      <c r="PM36" s="197">
        <f t="shared" si="70"/>
        <v>0</v>
      </c>
      <c r="PN36" s="197">
        <f t="shared" si="70"/>
        <v>0</v>
      </c>
      <c r="PO36" s="197">
        <f t="shared" si="70"/>
        <v>0</v>
      </c>
      <c r="PP36" s="197">
        <f t="shared" si="70"/>
        <v>0</v>
      </c>
      <c r="PQ36" s="197">
        <f t="shared" si="70"/>
        <v>0</v>
      </c>
      <c r="PR36" s="197">
        <f t="shared" si="70"/>
        <v>0</v>
      </c>
      <c r="PS36" s="197">
        <f t="shared" si="70"/>
        <v>0</v>
      </c>
      <c r="PT36" s="197">
        <f t="shared" si="70"/>
        <v>0</v>
      </c>
      <c r="PU36" s="197">
        <f t="shared" si="70"/>
        <v>0</v>
      </c>
      <c r="PV36" s="197">
        <f t="shared" si="70"/>
        <v>0</v>
      </c>
      <c r="PW36" s="197">
        <f t="shared" si="70"/>
        <v>0</v>
      </c>
      <c r="PX36" s="197">
        <f t="shared" si="70"/>
        <v>0</v>
      </c>
      <c r="PY36" s="197">
        <f t="shared" si="70"/>
        <v>0</v>
      </c>
      <c r="PZ36" s="197">
        <f t="shared" si="70"/>
        <v>0</v>
      </c>
      <c r="QA36" s="197">
        <f t="shared" si="70"/>
        <v>0</v>
      </c>
      <c r="QB36" s="197">
        <f t="shared" si="70"/>
        <v>0</v>
      </c>
      <c r="QC36" s="197">
        <f t="shared" si="70"/>
        <v>0</v>
      </c>
      <c r="QD36" s="197">
        <f t="shared" si="70"/>
        <v>0</v>
      </c>
      <c r="QE36" s="197">
        <f t="shared" si="70"/>
        <v>0</v>
      </c>
      <c r="QF36" s="197">
        <f t="shared" si="70"/>
        <v>0</v>
      </c>
      <c r="QG36" s="197">
        <f t="shared" si="70"/>
        <v>0</v>
      </c>
      <c r="QH36" s="197">
        <f t="shared" si="70"/>
        <v>0</v>
      </c>
      <c r="QI36" s="197">
        <f t="shared" si="70"/>
        <v>0</v>
      </c>
      <c r="QJ36" s="197">
        <f t="shared" si="70"/>
        <v>0</v>
      </c>
      <c r="QK36" s="197">
        <f t="shared" si="70"/>
        <v>0</v>
      </c>
      <c r="QL36" s="197">
        <f t="shared" si="70"/>
        <v>0</v>
      </c>
      <c r="QM36" s="197">
        <f t="shared" si="70"/>
        <v>0</v>
      </c>
      <c r="QN36" s="197">
        <f t="shared" si="70"/>
        <v>0</v>
      </c>
      <c r="QO36" s="197">
        <f t="shared" ref="QO36:SM36" si="71">QO29*((QO33*QO34*QO35)/($G$33*$G$34*$G$35))</f>
        <v>0</v>
      </c>
      <c r="QP36" s="197">
        <f t="shared" si="71"/>
        <v>0</v>
      </c>
      <c r="QQ36" s="197">
        <f t="shared" si="71"/>
        <v>0</v>
      </c>
      <c r="QR36" s="197">
        <f t="shared" si="71"/>
        <v>0</v>
      </c>
      <c r="QS36" s="197">
        <f t="shared" si="71"/>
        <v>0</v>
      </c>
      <c r="QT36" s="197">
        <f t="shared" si="71"/>
        <v>0</v>
      </c>
      <c r="QU36" s="197">
        <f t="shared" si="71"/>
        <v>0</v>
      </c>
      <c r="QV36" s="197">
        <f t="shared" si="71"/>
        <v>0</v>
      </c>
      <c r="QW36" s="197">
        <f t="shared" si="71"/>
        <v>0</v>
      </c>
      <c r="QX36" s="197">
        <f t="shared" si="71"/>
        <v>0</v>
      </c>
      <c r="QY36" s="197">
        <f t="shared" si="71"/>
        <v>0</v>
      </c>
      <c r="QZ36" s="197">
        <f t="shared" si="71"/>
        <v>0</v>
      </c>
      <c r="RA36" s="197">
        <f t="shared" si="71"/>
        <v>0</v>
      </c>
      <c r="RB36" s="197">
        <f t="shared" si="71"/>
        <v>0</v>
      </c>
      <c r="RC36" s="197">
        <f t="shared" si="71"/>
        <v>0</v>
      </c>
      <c r="RD36" s="197">
        <f t="shared" si="71"/>
        <v>0</v>
      </c>
      <c r="RE36" s="197">
        <f t="shared" si="71"/>
        <v>0</v>
      </c>
      <c r="RF36" s="197">
        <f t="shared" si="71"/>
        <v>0</v>
      </c>
      <c r="RG36" s="197">
        <f t="shared" si="71"/>
        <v>0</v>
      </c>
      <c r="RH36" s="197">
        <f t="shared" si="71"/>
        <v>0</v>
      </c>
      <c r="RI36" s="197">
        <f t="shared" si="71"/>
        <v>0</v>
      </c>
      <c r="RJ36" s="197">
        <f t="shared" si="71"/>
        <v>0</v>
      </c>
      <c r="RK36" s="197">
        <f t="shared" si="71"/>
        <v>0</v>
      </c>
      <c r="RL36" s="197">
        <f t="shared" si="71"/>
        <v>0</v>
      </c>
      <c r="RM36" s="197">
        <f t="shared" si="71"/>
        <v>0</v>
      </c>
      <c r="RN36" s="197">
        <f t="shared" si="71"/>
        <v>0</v>
      </c>
      <c r="RO36" s="197">
        <f t="shared" si="71"/>
        <v>0</v>
      </c>
      <c r="RP36" s="197">
        <f t="shared" si="71"/>
        <v>0</v>
      </c>
      <c r="RQ36" s="197">
        <f t="shared" si="71"/>
        <v>0</v>
      </c>
      <c r="RR36" s="197">
        <f t="shared" si="71"/>
        <v>0</v>
      </c>
      <c r="RS36" s="197">
        <f t="shared" si="71"/>
        <v>0</v>
      </c>
      <c r="RT36" s="197">
        <f t="shared" si="71"/>
        <v>0</v>
      </c>
      <c r="RU36" s="197">
        <f t="shared" si="71"/>
        <v>0</v>
      </c>
      <c r="RV36" s="197">
        <f t="shared" si="71"/>
        <v>0</v>
      </c>
      <c r="RW36" s="197">
        <f t="shared" si="71"/>
        <v>0</v>
      </c>
      <c r="RX36" s="197">
        <f t="shared" si="71"/>
        <v>0</v>
      </c>
      <c r="RY36" s="197">
        <f t="shared" si="71"/>
        <v>0</v>
      </c>
      <c r="RZ36" s="197">
        <f t="shared" si="71"/>
        <v>0</v>
      </c>
      <c r="SA36" s="197">
        <f t="shared" si="71"/>
        <v>0</v>
      </c>
      <c r="SB36" s="197">
        <f t="shared" si="71"/>
        <v>0</v>
      </c>
      <c r="SC36" s="197">
        <f t="shared" si="71"/>
        <v>0</v>
      </c>
      <c r="SD36" s="197">
        <f t="shared" si="71"/>
        <v>0</v>
      </c>
      <c r="SE36" s="197">
        <f t="shared" si="71"/>
        <v>0</v>
      </c>
      <c r="SF36" s="197">
        <f t="shared" si="71"/>
        <v>0</v>
      </c>
      <c r="SG36" s="197">
        <f t="shared" si="71"/>
        <v>0</v>
      </c>
      <c r="SH36" s="197">
        <f t="shared" si="71"/>
        <v>0</v>
      </c>
      <c r="SI36" s="197">
        <f t="shared" si="71"/>
        <v>0</v>
      </c>
      <c r="SJ36" s="197">
        <f t="shared" si="71"/>
        <v>0</v>
      </c>
      <c r="SK36" s="197">
        <f t="shared" si="71"/>
        <v>0</v>
      </c>
      <c r="SL36" s="197">
        <f t="shared" si="71"/>
        <v>0</v>
      </c>
      <c r="SM36" s="197">
        <f t="shared" si="71"/>
        <v>0</v>
      </c>
    </row>
    <row r="37" spans="2:507" ht="15.6" x14ac:dyDescent="0.25">
      <c r="B37" s="999"/>
      <c r="C37" s="176" t="s">
        <v>647</v>
      </c>
      <c r="D37" s="176"/>
      <c r="E37" s="182"/>
      <c r="F37" s="183" t="s">
        <v>661</v>
      </c>
      <c r="G37" s="190" t="str">
        <f>IF(LARGE(H37:SM37,1)&gt;1,"ERRO","")</f>
        <v/>
      </c>
      <c r="H37" s="197">
        <f>IFERROR(H36/H29,0)</f>
        <v>0</v>
      </c>
      <c r="I37" s="197">
        <f t="shared" ref="I37:BT37" si="72">IFERROR(I36/I29,0)</f>
        <v>0</v>
      </c>
      <c r="J37" s="197">
        <f t="shared" si="72"/>
        <v>0</v>
      </c>
      <c r="K37" s="197">
        <f t="shared" si="72"/>
        <v>0</v>
      </c>
      <c r="L37" s="197">
        <f t="shared" si="72"/>
        <v>0</v>
      </c>
      <c r="M37" s="197">
        <f t="shared" si="72"/>
        <v>0</v>
      </c>
      <c r="N37" s="197">
        <f t="shared" si="72"/>
        <v>0</v>
      </c>
      <c r="O37" s="197">
        <f t="shared" si="72"/>
        <v>0</v>
      </c>
      <c r="P37" s="197">
        <f t="shared" si="72"/>
        <v>0</v>
      </c>
      <c r="Q37" s="197">
        <f t="shared" si="72"/>
        <v>0</v>
      </c>
      <c r="R37" s="197">
        <f t="shared" si="72"/>
        <v>0</v>
      </c>
      <c r="S37" s="197">
        <f t="shared" si="72"/>
        <v>0</v>
      </c>
      <c r="T37" s="197">
        <f t="shared" si="72"/>
        <v>0</v>
      </c>
      <c r="U37" s="197">
        <f t="shared" si="72"/>
        <v>0</v>
      </c>
      <c r="V37" s="197">
        <f t="shared" si="72"/>
        <v>0</v>
      </c>
      <c r="W37" s="197">
        <f t="shared" si="72"/>
        <v>0</v>
      </c>
      <c r="X37" s="197">
        <f t="shared" si="72"/>
        <v>0</v>
      </c>
      <c r="Y37" s="197">
        <f t="shared" si="72"/>
        <v>0</v>
      </c>
      <c r="Z37" s="197">
        <f t="shared" si="72"/>
        <v>0</v>
      </c>
      <c r="AA37" s="197">
        <f t="shared" si="72"/>
        <v>0</v>
      </c>
      <c r="AB37" s="197">
        <f t="shared" si="72"/>
        <v>0</v>
      </c>
      <c r="AC37" s="197">
        <f t="shared" si="72"/>
        <v>0</v>
      </c>
      <c r="AD37" s="197">
        <f t="shared" si="72"/>
        <v>0</v>
      </c>
      <c r="AE37" s="197">
        <f t="shared" si="72"/>
        <v>0</v>
      </c>
      <c r="AF37" s="197">
        <f t="shared" si="72"/>
        <v>0</v>
      </c>
      <c r="AG37" s="197">
        <f t="shared" si="72"/>
        <v>0</v>
      </c>
      <c r="AH37" s="197">
        <f t="shared" si="72"/>
        <v>0</v>
      </c>
      <c r="AI37" s="197">
        <f t="shared" si="72"/>
        <v>0</v>
      </c>
      <c r="AJ37" s="197">
        <f t="shared" si="72"/>
        <v>0</v>
      </c>
      <c r="AK37" s="197">
        <f t="shared" si="72"/>
        <v>0</v>
      </c>
      <c r="AL37" s="197">
        <f t="shared" si="72"/>
        <v>0</v>
      </c>
      <c r="AM37" s="197">
        <f t="shared" si="72"/>
        <v>0</v>
      </c>
      <c r="AN37" s="197">
        <f t="shared" si="72"/>
        <v>0</v>
      </c>
      <c r="AO37" s="197">
        <f t="shared" si="72"/>
        <v>0</v>
      </c>
      <c r="AP37" s="197">
        <f t="shared" si="72"/>
        <v>0</v>
      </c>
      <c r="AQ37" s="197">
        <f t="shared" si="72"/>
        <v>0</v>
      </c>
      <c r="AR37" s="197">
        <f t="shared" si="72"/>
        <v>0</v>
      </c>
      <c r="AS37" s="197">
        <f t="shared" si="72"/>
        <v>0</v>
      </c>
      <c r="AT37" s="197">
        <f t="shared" si="72"/>
        <v>0</v>
      </c>
      <c r="AU37" s="197">
        <f t="shared" si="72"/>
        <v>0</v>
      </c>
      <c r="AV37" s="197">
        <f t="shared" si="72"/>
        <v>0</v>
      </c>
      <c r="AW37" s="197">
        <f t="shared" si="72"/>
        <v>0</v>
      </c>
      <c r="AX37" s="197">
        <f t="shared" si="72"/>
        <v>0</v>
      </c>
      <c r="AY37" s="197">
        <f t="shared" si="72"/>
        <v>0</v>
      </c>
      <c r="AZ37" s="197">
        <f t="shared" si="72"/>
        <v>0</v>
      </c>
      <c r="BA37" s="197">
        <f t="shared" si="72"/>
        <v>0</v>
      </c>
      <c r="BB37" s="197">
        <f t="shared" si="72"/>
        <v>0</v>
      </c>
      <c r="BC37" s="197">
        <f t="shared" si="72"/>
        <v>0</v>
      </c>
      <c r="BD37" s="197">
        <f t="shared" si="72"/>
        <v>0</v>
      </c>
      <c r="BE37" s="197">
        <f t="shared" si="72"/>
        <v>0</v>
      </c>
      <c r="BF37" s="197">
        <f t="shared" si="72"/>
        <v>0</v>
      </c>
      <c r="BG37" s="197">
        <f t="shared" si="72"/>
        <v>0</v>
      </c>
      <c r="BH37" s="197">
        <f t="shared" si="72"/>
        <v>0</v>
      </c>
      <c r="BI37" s="197">
        <f t="shared" si="72"/>
        <v>0</v>
      </c>
      <c r="BJ37" s="197">
        <f t="shared" si="72"/>
        <v>0</v>
      </c>
      <c r="BK37" s="197">
        <f t="shared" si="72"/>
        <v>0</v>
      </c>
      <c r="BL37" s="197">
        <f t="shared" si="72"/>
        <v>0</v>
      </c>
      <c r="BM37" s="197">
        <f t="shared" si="72"/>
        <v>0</v>
      </c>
      <c r="BN37" s="197">
        <f t="shared" si="72"/>
        <v>0</v>
      </c>
      <c r="BO37" s="197">
        <f t="shared" si="72"/>
        <v>0</v>
      </c>
      <c r="BP37" s="197">
        <f t="shared" si="72"/>
        <v>0</v>
      </c>
      <c r="BQ37" s="197">
        <f t="shared" si="72"/>
        <v>0</v>
      </c>
      <c r="BR37" s="197">
        <f t="shared" si="72"/>
        <v>0</v>
      </c>
      <c r="BS37" s="197">
        <f t="shared" si="72"/>
        <v>0</v>
      </c>
      <c r="BT37" s="197">
        <f t="shared" si="72"/>
        <v>0</v>
      </c>
      <c r="BU37" s="197">
        <f t="shared" ref="BU37:EF37" si="73">IFERROR(BU36/BU29,0)</f>
        <v>0</v>
      </c>
      <c r="BV37" s="197">
        <f t="shared" si="73"/>
        <v>0</v>
      </c>
      <c r="BW37" s="197">
        <f t="shared" si="73"/>
        <v>0</v>
      </c>
      <c r="BX37" s="197">
        <f t="shared" si="73"/>
        <v>0</v>
      </c>
      <c r="BY37" s="197">
        <f t="shared" si="73"/>
        <v>0</v>
      </c>
      <c r="BZ37" s="197">
        <f t="shared" si="73"/>
        <v>0</v>
      </c>
      <c r="CA37" s="197">
        <f t="shared" si="73"/>
        <v>0</v>
      </c>
      <c r="CB37" s="197">
        <f t="shared" si="73"/>
        <v>0</v>
      </c>
      <c r="CC37" s="197">
        <f t="shared" si="73"/>
        <v>0</v>
      </c>
      <c r="CD37" s="197">
        <f t="shared" si="73"/>
        <v>0</v>
      </c>
      <c r="CE37" s="197">
        <f t="shared" si="73"/>
        <v>0</v>
      </c>
      <c r="CF37" s="197">
        <f t="shared" si="73"/>
        <v>0</v>
      </c>
      <c r="CG37" s="197">
        <f t="shared" si="73"/>
        <v>0</v>
      </c>
      <c r="CH37" s="197">
        <f t="shared" si="73"/>
        <v>0</v>
      </c>
      <c r="CI37" s="197">
        <f t="shared" si="73"/>
        <v>0</v>
      </c>
      <c r="CJ37" s="197">
        <f t="shared" si="73"/>
        <v>0</v>
      </c>
      <c r="CK37" s="197">
        <f t="shared" si="73"/>
        <v>0</v>
      </c>
      <c r="CL37" s="197">
        <f t="shared" si="73"/>
        <v>0</v>
      </c>
      <c r="CM37" s="197">
        <f t="shared" si="73"/>
        <v>0</v>
      </c>
      <c r="CN37" s="197">
        <f t="shared" si="73"/>
        <v>0</v>
      </c>
      <c r="CO37" s="197">
        <f t="shared" si="73"/>
        <v>0</v>
      </c>
      <c r="CP37" s="197">
        <f t="shared" si="73"/>
        <v>0</v>
      </c>
      <c r="CQ37" s="197">
        <f t="shared" si="73"/>
        <v>0</v>
      </c>
      <c r="CR37" s="197">
        <f t="shared" si="73"/>
        <v>0</v>
      </c>
      <c r="CS37" s="197">
        <f t="shared" si="73"/>
        <v>0</v>
      </c>
      <c r="CT37" s="197">
        <f t="shared" si="73"/>
        <v>0</v>
      </c>
      <c r="CU37" s="197">
        <f t="shared" si="73"/>
        <v>0</v>
      </c>
      <c r="CV37" s="197">
        <f t="shared" si="73"/>
        <v>0</v>
      </c>
      <c r="CW37" s="197">
        <f t="shared" si="73"/>
        <v>0</v>
      </c>
      <c r="CX37" s="197">
        <f t="shared" si="73"/>
        <v>0</v>
      </c>
      <c r="CY37" s="197">
        <f t="shared" si="73"/>
        <v>0</v>
      </c>
      <c r="CZ37" s="197">
        <f t="shared" si="73"/>
        <v>0</v>
      </c>
      <c r="DA37" s="197">
        <f t="shared" si="73"/>
        <v>0</v>
      </c>
      <c r="DB37" s="197">
        <f t="shared" si="73"/>
        <v>0</v>
      </c>
      <c r="DC37" s="197">
        <f t="shared" si="73"/>
        <v>0</v>
      </c>
      <c r="DD37" s="197">
        <f t="shared" si="73"/>
        <v>0</v>
      </c>
      <c r="DE37" s="197">
        <f t="shared" si="73"/>
        <v>0</v>
      </c>
      <c r="DF37" s="197">
        <f t="shared" si="73"/>
        <v>0</v>
      </c>
      <c r="DG37" s="197">
        <f t="shared" si="73"/>
        <v>0</v>
      </c>
      <c r="DH37" s="197">
        <f t="shared" si="73"/>
        <v>0</v>
      </c>
      <c r="DI37" s="197">
        <f t="shared" si="73"/>
        <v>0</v>
      </c>
      <c r="DJ37" s="197">
        <f t="shared" si="73"/>
        <v>0</v>
      </c>
      <c r="DK37" s="197">
        <f t="shared" si="73"/>
        <v>0</v>
      </c>
      <c r="DL37" s="197">
        <f t="shared" si="73"/>
        <v>0</v>
      </c>
      <c r="DM37" s="197">
        <f t="shared" si="73"/>
        <v>0</v>
      </c>
      <c r="DN37" s="197">
        <f t="shared" si="73"/>
        <v>0</v>
      </c>
      <c r="DO37" s="197">
        <f t="shared" si="73"/>
        <v>0</v>
      </c>
      <c r="DP37" s="197">
        <f t="shared" si="73"/>
        <v>0</v>
      </c>
      <c r="DQ37" s="197">
        <f t="shared" si="73"/>
        <v>0</v>
      </c>
      <c r="DR37" s="197">
        <f t="shared" si="73"/>
        <v>0</v>
      </c>
      <c r="DS37" s="197">
        <f t="shared" si="73"/>
        <v>0</v>
      </c>
      <c r="DT37" s="197">
        <f t="shared" si="73"/>
        <v>0</v>
      </c>
      <c r="DU37" s="197">
        <f t="shared" si="73"/>
        <v>0</v>
      </c>
      <c r="DV37" s="197">
        <f t="shared" si="73"/>
        <v>0</v>
      </c>
      <c r="DW37" s="197">
        <f t="shared" si="73"/>
        <v>0</v>
      </c>
      <c r="DX37" s="197">
        <f t="shared" si="73"/>
        <v>0</v>
      </c>
      <c r="DY37" s="197">
        <f t="shared" si="73"/>
        <v>0</v>
      </c>
      <c r="DZ37" s="197">
        <f t="shared" si="73"/>
        <v>0</v>
      </c>
      <c r="EA37" s="197">
        <f t="shared" si="73"/>
        <v>0</v>
      </c>
      <c r="EB37" s="197">
        <f t="shared" si="73"/>
        <v>0</v>
      </c>
      <c r="EC37" s="197">
        <f t="shared" si="73"/>
        <v>0</v>
      </c>
      <c r="ED37" s="197">
        <f t="shared" si="73"/>
        <v>0</v>
      </c>
      <c r="EE37" s="197">
        <f t="shared" si="73"/>
        <v>0</v>
      </c>
      <c r="EF37" s="197">
        <f t="shared" si="73"/>
        <v>0</v>
      </c>
      <c r="EG37" s="197">
        <f t="shared" ref="EG37:GR37" si="74">IFERROR(EG36/EG29,0)</f>
        <v>0</v>
      </c>
      <c r="EH37" s="197">
        <f t="shared" si="74"/>
        <v>0</v>
      </c>
      <c r="EI37" s="197">
        <f t="shared" si="74"/>
        <v>0</v>
      </c>
      <c r="EJ37" s="197">
        <f t="shared" si="74"/>
        <v>0</v>
      </c>
      <c r="EK37" s="197">
        <f t="shared" si="74"/>
        <v>0</v>
      </c>
      <c r="EL37" s="197">
        <f t="shared" si="74"/>
        <v>0</v>
      </c>
      <c r="EM37" s="197">
        <f t="shared" si="74"/>
        <v>0</v>
      </c>
      <c r="EN37" s="197">
        <f t="shared" si="74"/>
        <v>0</v>
      </c>
      <c r="EO37" s="197">
        <f t="shared" si="74"/>
        <v>0</v>
      </c>
      <c r="EP37" s="197">
        <f t="shared" si="74"/>
        <v>0</v>
      </c>
      <c r="EQ37" s="197">
        <f t="shared" si="74"/>
        <v>0</v>
      </c>
      <c r="ER37" s="197">
        <f t="shared" si="74"/>
        <v>0</v>
      </c>
      <c r="ES37" s="197">
        <f t="shared" si="74"/>
        <v>0</v>
      </c>
      <c r="ET37" s="197">
        <f t="shared" si="74"/>
        <v>0</v>
      </c>
      <c r="EU37" s="197">
        <f t="shared" si="74"/>
        <v>0</v>
      </c>
      <c r="EV37" s="197">
        <f t="shared" si="74"/>
        <v>0</v>
      </c>
      <c r="EW37" s="197">
        <f t="shared" si="74"/>
        <v>0</v>
      </c>
      <c r="EX37" s="197">
        <f t="shared" si="74"/>
        <v>0</v>
      </c>
      <c r="EY37" s="197">
        <f t="shared" si="74"/>
        <v>0</v>
      </c>
      <c r="EZ37" s="197">
        <f t="shared" si="74"/>
        <v>0</v>
      </c>
      <c r="FA37" s="197">
        <f t="shared" si="74"/>
        <v>0</v>
      </c>
      <c r="FB37" s="197">
        <f t="shared" si="74"/>
        <v>0</v>
      </c>
      <c r="FC37" s="197">
        <f t="shared" si="74"/>
        <v>0</v>
      </c>
      <c r="FD37" s="197">
        <f t="shared" si="74"/>
        <v>0</v>
      </c>
      <c r="FE37" s="197">
        <f t="shared" si="74"/>
        <v>0</v>
      </c>
      <c r="FF37" s="197">
        <f t="shared" si="74"/>
        <v>0</v>
      </c>
      <c r="FG37" s="197">
        <f t="shared" si="74"/>
        <v>0</v>
      </c>
      <c r="FH37" s="197">
        <f t="shared" si="74"/>
        <v>0</v>
      </c>
      <c r="FI37" s="197">
        <f t="shared" si="74"/>
        <v>0</v>
      </c>
      <c r="FJ37" s="197">
        <f t="shared" si="74"/>
        <v>0</v>
      </c>
      <c r="FK37" s="197">
        <f t="shared" si="74"/>
        <v>0</v>
      </c>
      <c r="FL37" s="197">
        <f t="shared" si="74"/>
        <v>0</v>
      </c>
      <c r="FM37" s="197">
        <f t="shared" si="74"/>
        <v>0</v>
      </c>
      <c r="FN37" s="197">
        <f t="shared" si="74"/>
        <v>0</v>
      </c>
      <c r="FO37" s="197">
        <f t="shared" si="74"/>
        <v>0</v>
      </c>
      <c r="FP37" s="197">
        <f t="shared" si="74"/>
        <v>0</v>
      </c>
      <c r="FQ37" s="197">
        <f t="shared" si="74"/>
        <v>0</v>
      </c>
      <c r="FR37" s="197">
        <f t="shared" si="74"/>
        <v>0</v>
      </c>
      <c r="FS37" s="197">
        <f t="shared" si="74"/>
        <v>0</v>
      </c>
      <c r="FT37" s="197">
        <f t="shared" si="74"/>
        <v>0</v>
      </c>
      <c r="FU37" s="197">
        <f t="shared" si="74"/>
        <v>0</v>
      </c>
      <c r="FV37" s="197">
        <f t="shared" si="74"/>
        <v>0</v>
      </c>
      <c r="FW37" s="197">
        <f t="shared" si="74"/>
        <v>0</v>
      </c>
      <c r="FX37" s="197">
        <f t="shared" si="74"/>
        <v>0</v>
      </c>
      <c r="FY37" s="197">
        <f t="shared" si="74"/>
        <v>0</v>
      </c>
      <c r="FZ37" s="197">
        <f t="shared" si="74"/>
        <v>0</v>
      </c>
      <c r="GA37" s="197">
        <f t="shared" si="74"/>
        <v>0</v>
      </c>
      <c r="GB37" s="197">
        <f t="shared" si="74"/>
        <v>0</v>
      </c>
      <c r="GC37" s="197">
        <f t="shared" si="74"/>
        <v>0</v>
      </c>
      <c r="GD37" s="197">
        <f t="shared" si="74"/>
        <v>0</v>
      </c>
      <c r="GE37" s="197">
        <f t="shared" si="74"/>
        <v>0</v>
      </c>
      <c r="GF37" s="197">
        <f t="shared" si="74"/>
        <v>0</v>
      </c>
      <c r="GG37" s="197">
        <f t="shared" si="74"/>
        <v>0</v>
      </c>
      <c r="GH37" s="197">
        <f t="shared" si="74"/>
        <v>0</v>
      </c>
      <c r="GI37" s="197">
        <f t="shared" si="74"/>
        <v>0</v>
      </c>
      <c r="GJ37" s="197">
        <f t="shared" si="74"/>
        <v>0</v>
      </c>
      <c r="GK37" s="197">
        <f t="shared" si="74"/>
        <v>0</v>
      </c>
      <c r="GL37" s="197">
        <f t="shared" si="74"/>
        <v>0</v>
      </c>
      <c r="GM37" s="197">
        <f t="shared" si="74"/>
        <v>0</v>
      </c>
      <c r="GN37" s="197">
        <f t="shared" si="74"/>
        <v>0</v>
      </c>
      <c r="GO37" s="197">
        <f t="shared" si="74"/>
        <v>0</v>
      </c>
      <c r="GP37" s="197">
        <f t="shared" si="74"/>
        <v>0</v>
      </c>
      <c r="GQ37" s="197">
        <f t="shared" si="74"/>
        <v>0</v>
      </c>
      <c r="GR37" s="197">
        <f t="shared" si="74"/>
        <v>0</v>
      </c>
      <c r="GS37" s="197">
        <f t="shared" ref="GS37:JD37" si="75">IFERROR(GS36/GS29,0)</f>
        <v>0</v>
      </c>
      <c r="GT37" s="197">
        <f t="shared" si="75"/>
        <v>0</v>
      </c>
      <c r="GU37" s="197">
        <f t="shared" si="75"/>
        <v>0</v>
      </c>
      <c r="GV37" s="197">
        <f t="shared" si="75"/>
        <v>0</v>
      </c>
      <c r="GW37" s="197">
        <f t="shared" si="75"/>
        <v>0</v>
      </c>
      <c r="GX37" s="197">
        <f t="shared" si="75"/>
        <v>0</v>
      </c>
      <c r="GY37" s="197">
        <f t="shared" si="75"/>
        <v>0</v>
      </c>
      <c r="GZ37" s="197">
        <f t="shared" si="75"/>
        <v>0</v>
      </c>
      <c r="HA37" s="197">
        <f t="shared" si="75"/>
        <v>0</v>
      </c>
      <c r="HB37" s="197">
        <f t="shared" si="75"/>
        <v>0</v>
      </c>
      <c r="HC37" s="197">
        <f t="shared" si="75"/>
        <v>0</v>
      </c>
      <c r="HD37" s="197">
        <f t="shared" si="75"/>
        <v>0</v>
      </c>
      <c r="HE37" s="197">
        <f t="shared" si="75"/>
        <v>0</v>
      </c>
      <c r="HF37" s="197">
        <f t="shared" si="75"/>
        <v>0</v>
      </c>
      <c r="HG37" s="197">
        <f t="shared" si="75"/>
        <v>0</v>
      </c>
      <c r="HH37" s="197">
        <f t="shared" si="75"/>
        <v>0</v>
      </c>
      <c r="HI37" s="197">
        <f t="shared" si="75"/>
        <v>0</v>
      </c>
      <c r="HJ37" s="197">
        <f t="shared" si="75"/>
        <v>0</v>
      </c>
      <c r="HK37" s="197">
        <f t="shared" si="75"/>
        <v>0</v>
      </c>
      <c r="HL37" s="197">
        <f t="shared" si="75"/>
        <v>0</v>
      </c>
      <c r="HM37" s="197">
        <f t="shared" si="75"/>
        <v>0</v>
      </c>
      <c r="HN37" s="197">
        <f t="shared" si="75"/>
        <v>0</v>
      </c>
      <c r="HO37" s="197">
        <f t="shared" si="75"/>
        <v>0</v>
      </c>
      <c r="HP37" s="197">
        <f t="shared" si="75"/>
        <v>0</v>
      </c>
      <c r="HQ37" s="197">
        <f t="shared" si="75"/>
        <v>0</v>
      </c>
      <c r="HR37" s="197">
        <f t="shared" si="75"/>
        <v>0</v>
      </c>
      <c r="HS37" s="197">
        <f t="shared" si="75"/>
        <v>0</v>
      </c>
      <c r="HT37" s="197">
        <f t="shared" si="75"/>
        <v>0</v>
      </c>
      <c r="HU37" s="197">
        <f t="shared" si="75"/>
        <v>0</v>
      </c>
      <c r="HV37" s="197">
        <f t="shared" si="75"/>
        <v>0</v>
      </c>
      <c r="HW37" s="197">
        <f t="shared" si="75"/>
        <v>0</v>
      </c>
      <c r="HX37" s="197">
        <f t="shared" si="75"/>
        <v>0</v>
      </c>
      <c r="HY37" s="197">
        <f t="shared" si="75"/>
        <v>0</v>
      </c>
      <c r="HZ37" s="197">
        <f t="shared" si="75"/>
        <v>0</v>
      </c>
      <c r="IA37" s="197">
        <f t="shared" si="75"/>
        <v>0</v>
      </c>
      <c r="IB37" s="197">
        <f t="shared" si="75"/>
        <v>0</v>
      </c>
      <c r="IC37" s="197">
        <f t="shared" si="75"/>
        <v>0</v>
      </c>
      <c r="ID37" s="197">
        <f t="shared" si="75"/>
        <v>0</v>
      </c>
      <c r="IE37" s="197">
        <f t="shared" si="75"/>
        <v>0</v>
      </c>
      <c r="IF37" s="197">
        <f t="shared" si="75"/>
        <v>0</v>
      </c>
      <c r="IG37" s="197">
        <f t="shared" si="75"/>
        <v>0</v>
      </c>
      <c r="IH37" s="197">
        <f t="shared" si="75"/>
        <v>0</v>
      </c>
      <c r="II37" s="197">
        <f t="shared" si="75"/>
        <v>0</v>
      </c>
      <c r="IJ37" s="197">
        <f t="shared" si="75"/>
        <v>0</v>
      </c>
      <c r="IK37" s="197">
        <f t="shared" si="75"/>
        <v>0</v>
      </c>
      <c r="IL37" s="197">
        <f t="shared" si="75"/>
        <v>0</v>
      </c>
      <c r="IM37" s="197">
        <f t="shared" si="75"/>
        <v>0</v>
      </c>
      <c r="IN37" s="197">
        <f t="shared" si="75"/>
        <v>0</v>
      </c>
      <c r="IO37" s="197">
        <f t="shared" si="75"/>
        <v>0</v>
      </c>
      <c r="IP37" s="197">
        <f t="shared" si="75"/>
        <v>0</v>
      </c>
      <c r="IQ37" s="197">
        <f t="shared" si="75"/>
        <v>0</v>
      </c>
      <c r="IR37" s="197">
        <f t="shared" si="75"/>
        <v>0</v>
      </c>
      <c r="IS37" s="197">
        <f t="shared" si="75"/>
        <v>0</v>
      </c>
      <c r="IT37" s="197">
        <f t="shared" si="75"/>
        <v>0</v>
      </c>
      <c r="IU37" s="197">
        <f t="shared" si="75"/>
        <v>0</v>
      </c>
      <c r="IV37" s="197">
        <f t="shared" si="75"/>
        <v>0</v>
      </c>
      <c r="IW37" s="197">
        <f t="shared" si="75"/>
        <v>0</v>
      </c>
      <c r="IX37" s="197">
        <f t="shared" si="75"/>
        <v>0</v>
      </c>
      <c r="IY37" s="197">
        <f t="shared" si="75"/>
        <v>0</v>
      </c>
      <c r="IZ37" s="197">
        <f t="shared" si="75"/>
        <v>0</v>
      </c>
      <c r="JA37" s="197">
        <f t="shared" si="75"/>
        <v>0</v>
      </c>
      <c r="JB37" s="197">
        <f t="shared" si="75"/>
        <v>0</v>
      </c>
      <c r="JC37" s="197">
        <f t="shared" si="75"/>
        <v>0</v>
      </c>
      <c r="JD37" s="197">
        <f t="shared" si="75"/>
        <v>0</v>
      </c>
      <c r="JE37" s="197">
        <f t="shared" ref="JE37:LP37" si="76">IFERROR(JE36/JE29,0)</f>
        <v>0</v>
      </c>
      <c r="JF37" s="197">
        <f t="shared" si="76"/>
        <v>0</v>
      </c>
      <c r="JG37" s="197">
        <f t="shared" si="76"/>
        <v>0</v>
      </c>
      <c r="JH37" s="197">
        <f t="shared" si="76"/>
        <v>0</v>
      </c>
      <c r="JI37" s="197">
        <f t="shared" si="76"/>
        <v>0</v>
      </c>
      <c r="JJ37" s="197">
        <f t="shared" si="76"/>
        <v>0</v>
      </c>
      <c r="JK37" s="197">
        <f t="shared" si="76"/>
        <v>0</v>
      </c>
      <c r="JL37" s="197">
        <f t="shared" si="76"/>
        <v>0</v>
      </c>
      <c r="JM37" s="197">
        <f t="shared" si="76"/>
        <v>0</v>
      </c>
      <c r="JN37" s="197">
        <f t="shared" si="76"/>
        <v>0</v>
      </c>
      <c r="JO37" s="197">
        <f t="shared" si="76"/>
        <v>0</v>
      </c>
      <c r="JP37" s="197">
        <f t="shared" si="76"/>
        <v>0</v>
      </c>
      <c r="JQ37" s="197">
        <f t="shared" si="76"/>
        <v>0</v>
      </c>
      <c r="JR37" s="197">
        <f t="shared" si="76"/>
        <v>0</v>
      </c>
      <c r="JS37" s="197">
        <f t="shared" si="76"/>
        <v>0</v>
      </c>
      <c r="JT37" s="197">
        <f t="shared" si="76"/>
        <v>0</v>
      </c>
      <c r="JU37" s="197">
        <f t="shared" si="76"/>
        <v>0</v>
      </c>
      <c r="JV37" s="197">
        <f t="shared" si="76"/>
        <v>0</v>
      </c>
      <c r="JW37" s="197">
        <f t="shared" si="76"/>
        <v>0</v>
      </c>
      <c r="JX37" s="197">
        <f t="shared" si="76"/>
        <v>0</v>
      </c>
      <c r="JY37" s="197">
        <f t="shared" si="76"/>
        <v>0</v>
      </c>
      <c r="JZ37" s="197">
        <f t="shared" si="76"/>
        <v>0</v>
      </c>
      <c r="KA37" s="197">
        <f t="shared" si="76"/>
        <v>0</v>
      </c>
      <c r="KB37" s="197">
        <f t="shared" si="76"/>
        <v>0</v>
      </c>
      <c r="KC37" s="197">
        <f t="shared" si="76"/>
        <v>0</v>
      </c>
      <c r="KD37" s="197">
        <f t="shared" si="76"/>
        <v>0</v>
      </c>
      <c r="KE37" s="197">
        <f t="shared" si="76"/>
        <v>0</v>
      </c>
      <c r="KF37" s="197">
        <f t="shared" si="76"/>
        <v>0</v>
      </c>
      <c r="KG37" s="197">
        <f t="shared" si="76"/>
        <v>0</v>
      </c>
      <c r="KH37" s="197">
        <f t="shared" si="76"/>
        <v>0</v>
      </c>
      <c r="KI37" s="197">
        <f t="shared" si="76"/>
        <v>0</v>
      </c>
      <c r="KJ37" s="197">
        <f t="shared" si="76"/>
        <v>0</v>
      </c>
      <c r="KK37" s="197">
        <f t="shared" si="76"/>
        <v>0</v>
      </c>
      <c r="KL37" s="197">
        <f t="shared" si="76"/>
        <v>0</v>
      </c>
      <c r="KM37" s="197">
        <f t="shared" si="76"/>
        <v>0</v>
      </c>
      <c r="KN37" s="197">
        <f t="shared" si="76"/>
        <v>0</v>
      </c>
      <c r="KO37" s="197">
        <f t="shared" si="76"/>
        <v>0</v>
      </c>
      <c r="KP37" s="197">
        <f t="shared" si="76"/>
        <v>0</v>
      </c>
      <c r="KQ37" s="197">
        <f t="shared" si="76"/>
        <v>0</v>
      </c>
      <c r="KR37" s="197">
        <f t="shared" si="76"/>
        <v>0</v>
      </c>
      <c r="KS37" s="197">
        <f t="shared" si="76"/>
        <v>0</v>
      </c>
      <c r="KT37" s="197">
        <f t="shared" si="76"/>
        <v>0</v>
      </c>
      <c r="KU37" s="197">
        <f t="shared" si="76"/>
        <v>0</v>
      </c>
      <c r="KV37" s="197">
        <f t="shared" si="76"/>
        <v>0</v>
      </c>
      <c r="KW37" s="197">
        <f t="shared" si="76"/>
        <v>0</v>
      </c>
      <c r="KX37" s="197">
        <f t="shared" si="76"/>
        <v>0</v>
      </c>
      <c r="KY37" s="197">
        <f t="shared" si="76"/>
        <v>0</v>
      </c>
      <c r="KZ37" s="197">
        <f t="shared" si="76"/>
        <v>0</v>
      </c>
      <c r="LA37" s="197">
        <f t="shared" si="76"/>
        <v>0</v>
      </c>
      <c r="LB37" s="197">
        <f t="shared" si="76"/>
        <v>0</v>
      </c>
      <c r="LC37" s="197">
        <f t="shared" si="76"/>
        <v>0</v>
      </c>
      <c r="LD37" s="197">
        <f t="shared" si="76"/>
        <v>0</v>
      </c>
      <c r="LE37" s="197">
        <f t="shared" si="76"/>
        <v>0</v>
      </c>
      <c r="LF37" s="197">
        <f t="shared" si="76"/>
        <v>0</v>
      </c>
      <c r="LG37" s="197">
        <f t="shared" si="76"/>
        <v>0</v>
      </c>
      <c r="LH37" s="197">
        <f t="shared" si="76"/>
        <v>0</v>
      </c>
      <c r="LI37" s="197">
        <f t="shared" si="76"/>
        <v>0</v>
      </c>
      <c r="LJ37" s="197">
        <f t="shared" si="76"/>
        <v>0</v>
      </c>
      <c r="LK37" s="197">
        <f t="shared" si="76"/>
        <v>0</v>
      </c>
      <c r="LL37" s="197">
        <f t="shared" si="76"/>
        <v>0</v>
      </c>
      <c r="LM37" s="197">
        <f t="shared" si="76"/>
        <v>0</v>
      </c>
      <c r="LN37" s="197">
        <f t="shared" si="76"/>
        <v>0</v>
      </c>
      <c r="LO37" s="197">
        <f t="shared" si="76"/>
        <v>0</v>
      </c>
      <c r="LP37" s="197">
        <f t="shared" si="76"/>
        <v>0</v>
      </c>
      <c r="LQ37" s="197">
        <f t="shared" ref="LQ37:OB37" si="77">IFERROR(LQ36/LQ29,0)</f>
        <v>0</v>
      </c>
      <c r="LR37" s="197">
        <f t="shared" si="77"/>
        <v>0</v>
      </c>
      <c r="LS37" s="197">
        <f t="shared" si="77"/>
        <v>0</v>
      </c>
      <c r="LT37" s="197">
        <f t="shared" si="77"/>
        <v>0</v>
      </c>
      <c r="LU37" s="197">
        <f t="shared" si="77"/>
        <v>0</v>
      </c>
      <c r="LV37" s="197">
        <f t="shared" si="77"/>
        <v>0</v>
      </c>
      <c r="LW37" s="197">
        <f t="shared" si="77"/>
        <v>0</v>
      </c>
      <c r="LX37" s="197">
        <f t="shared" si="77"/>
        <v>0</v>
      </c>
      <c r="LY37" s="197">
        <f t="shared" si="77"/>
        <v>0</v>
      </c>
      <c r="LZ37" s="197">
        <f t="shared" si="77"/>
        <v>0</v>
      </c>
      <c r="MA37" s="197">
        <f t="shared" si="77"/>
        <v>0</v>
      </c>
      <c r="MB37" s="197">
        <f t="shared" si="77"/>
        <v>0</v>
      </c>
      <c r="MC37" s="197">
        <f t="shared" si="77"/>
        <v>0</v>
      </c>
      <c r="MD37" s="197">
        <f t="shared" si="77"/>
        <v>0</v>
      </c>
      <c r="ME37" s="197">
        <f t="shared" si="77"/>
        <v>0</v>
      </c>
      <c r="MF37" s="197">
        <f t="shared" si="77"/>
        <v>0</v>
      </c>
      <c r="MG37" s="197">
        <f t="shared" si="77"/>
        <v>0</v>
      </c>
      <c r="MH37" s="197">
        <f t="shared" si="77"/>
        <v>0</v>
      </c>
      <c r="MI37" s="197">
        <f t="shared" si="77"/>
        <v>0</v>
      </c>
      <c r="MJ37" s="197">
        <f t="shared" si="77"/>
        <v>0</v>
      </c>
      <c r="MK37" s="197">
        <f t="shared" si="77"/>
        <v>0</v>
      </c>
      <c r="ML37" s="197">
        <f t="shared" si="77"/>
        <v>0</v>
      </c>
      <c r="MM37" s="197">
        <f t="shared" si="77"/>
        <v>0</v>
      </c>
      <c r="MN37" s="197">
        <f t="shared" si="77"/>
        <v>0</v>
      </c>
      <c r="MO37" s="197">
        <f t="shared" si="77"/>
        <v>0</v>
      </c>
      <c r="MP37" s="197">
        <f t="shared" si="77"/>
        <v>0</v>
      </c>
      <c r="MQ37" s="197">
        <f t="shared" si="77"/>
        <v>0</v>
      </c>
      <c r="MR37" s="197">
        <f t="shared" si="77"/>
        <v>0</v>
      </c>
      <c r="MS37" s="197">
        <f t="shared" si="77"/>
        <v>0</v>
      </c>
      <c r="MT37" s="197">
        <f t="shared" si="77"/>
        <v>0</v>
      </c>
      <c r="MU37" s="197">
        <f t="shared" si="77"/>
        <v>0</v>
      </c>
      <c r="MV37" s="197">
        <f t="shared" si="77"/>
        <v>0</v>
      </c>
      <c r="MW37" s="197">
        <f t="shared" si="77"/>
        <v>0</v>
      </c>
      <c r="MX37" s="197">
        <f t="shared" si="77"/>
        <v>0</v>
      </c>
      <c r="MY37" s="197">
        <f t="shared" si="77"/>
        <v>0</v>
      </c>
      <c r="MZ37" s="197">
        <f t="shared" si="77"/>
        <v>0</v>
      </c>
      <c r="NA37" s="197">
        <f t="shared" si="77"/>
        <v>0</v>
      </c>
      <c r="NB37" s="197">
        <f t="shared" si="77"/>
        <v>0</v>
      </c>
      <c r="NC37" s="197">
        <f t="shared" si="77"/>
        <v>0</v>
      </c>
      <c r="ND37" s="197">
        <f t="shared" si="77"/>
        <v>0</v>
      </c>
      <c r="NE37" s="197">
        <f t="shared" si="77"/>
        <v>0</v>
      </c>
      <c r="NF37" s="197">
        <f t="shared" si="77"/>
        <v>0</v>
      </c>
      <c r="NG37" s="197">
        <f t="shared" si="77"/>
        <v>0</v>
      </c>
      <c r="NH37" s="197">
        <f t="shared" si="77"/>
        <v>0</v>
      </c>
      <c r="NI37" s="197">
        <f t="shared" si="77"/>
        <v>0</v>
      </c>
      <c r="NJ37" s="197">
        <f t="shared" si="77"/>
        <v>0</v>
      </c>
      <c r="NK37" s="197">
        <f t="shared" si="77"/>
        <v>0</v>
      </c>
      <c r="NL37" s="197">
        <f t="shared" si="77"/>
        <v>0</v>
      </c>
      <c r="NM37" s="197">
        <f t="shared" si="77"/>
        <v>0</v>
      </c>
      <c r="NN37" s="197">
        <f t="shared" si="77"/>
        <v>0</v>
      </c>
      <c r="NO37" s="197">
        <f t="shared" si="77"/>
        <v>0</v>
      </c>
      <c r="NP37" s="197">
        <f t="shared" si="77"/>
        <v>0</v>
      </c>
      <c r="NQ37" s="197">
        <f t="shared" si="77"/>
        <v>0</v>
      </c>
      <c r="NR37" s="197">
        <f t="shared" si="77"/>
        <v>0</v>
      </c>
      <c r="NS37" s="197">
        <f t="shared" si="77"/>
        <v>0</v>
      </c>
      <c r="NT37" s="197">
        <f t="shared" si="77"/>
        <v>0</v>
      </c>
      <c r="NU37" s="197">
        <f t="shared" si="77"/>
        <v>0</v>
      </c>
      <c r="NV37" s="197">
        <f t="shared" si="77"/>
        <v>0</v>
      </c>
      <c r="NW37" s="197">
        <f t="shared" si="77"/>
        <v>0</v>
      </c>
      <c r="NX37" s="197">
        <f t="shared" si="77"/>
        <v>0</v>
      </c>
      <c r="NY37" s="197">
        <f t="shared" si="77"/>
        <v>0</v>
      </c>
      <c r="NZ37" s="197">
        <f t="shared" si="77"/>
        <v>0</v>
      </c>
      <c r="OA37" s="197">
        <f t="shared" si="77"/>
        <v>0</v>
      </c>
      <c r="OB37" s="197">
        <f t="shared" si="77"/>
        <v>0</v>
      </c>
      <c r="OC37" s="197">
        <f t="shared" ref="OC37:QN37" si="78">IFERROR(OC36/OC29,0)</f>
        <v>0</v>
      </c>
      <c r="OD37" s="197">
        <f t="shared" si="78"/>
        <v>0</v>
      </c>
      <c r="OE37" s="197">
        <f t="shared" si="78"/>
        <v>0</v>
      </c>
      <c r="OF37" s="197">
        <f t="shared" si="78"/>
        <v>0</v>
      </c>
      <c r="OG37" s="197">
        <f t="shared" si="78"/>
        <v>0</v>
      </c>
      <c r="OH37" s="197">
        <f t="shared" si="78"/>
        <v>0</v>
      </c>
      <c r="OI37" s="197">
        <f t="shared" si="78"/>
        <v>0</v>
      </c>
      <c r="OJ37" s="197">
        <f t="shared" si="78"/>
        <v>0</v>
      </c>
      <c r="OK37" s="197">
        <f t="shared" si="78"/>
        <v>0</v>
      </c>
      <c r="OL37" s="197">
        <f t="shared" si="78"/>
        <v>0</v>
      </c>
      <c r="OM37" s="197">
        <f t="shared" si="78"/>
        <v>0</v>
      </c>
      <c r="ON37" s="197">
        <f t="shared" si="78"/>
        <v>0</v>
      </c>
      <c r="OO37" s="197">
        <f t="shared" si="78"/>
        <v>0</v>
      </c>
      <c r="OP37" s="197">
        <f t="shared" si="78"/>
        <v>0</v>
      </c>
      <c r="OQ37" s="197">
        <f t="shared" si="78"/>
        <v>0</v>
      </c>
      <c r="OR37" s="197">
        <f t="shared" si="78"/>
        <v>0</v>
      </c>
      <c r="OS37" s="197">
        <f t="shared" si="78"/>
        <v>0</v>
      </c>
      <c r="OT37" s="197">
        <f t="shared" si="78"/>
        <v>0</v>
      </c>
      <c r="OU37" s="197">
        <f t="shared" si="78"/>
        <v>0</v>
      </c>
      <c r="OV37" s="197">
        <f t="shared" si="78"/>
        <v>0</v>
      </c>
      <c r="OW37" s="197">
        <f t="shared" si="78"/>
        <v>0</v>
      </c>
      <c r="OX37" s="197">
        <f t="shared" si="78"/>
        <v>0</v>
      </c>
      <c r="OY37" s="197">
        <f t="shared" si="78"/>
        <v>0</v>
      </c>
      <c r="OZ37" s="197">
        <f t="shared" si="78"/>
        <v>0</v>
      </c>
      <c r="PA37" s="197">
        <f t="shared" si="78"/>
        <v>0</v>
      </c>
      <c r="PB37" s="197">
        <f t="shared" si="78"/>
        <v>0</v>
      </c>
      <c r="PC37" s="197">
        <f t="shared" si="78"/>
        <v>0</v>
      </c>
      <c r="PD37" s="197">
        <f t="shared" si="78"/>
        <v>0</v>
      </c>
      <c r="PE37" s="197">
        <f t="shared" si="78"/>
        <v>0</v>
      </c>
      <c r="PF37" s="197">
        <f t="shared" si="78"/>
        <v>0</v>
      </c>
      <c r="PG37" s="197">
        <f t="shared" si="78"/>
        <v>0</v>
      </c>
      <c r="PH37" s="197">
        <f t="shared" si="78"/>
        <v>0</v>
      </c>
      <c r="PI37" s="197">
        <f t="shared" si="78"/>
        <v>0</v>
      </c>
      <c r="PJ37" s="197">
        <f t="shared" si="78"/>
        <v>0</v>
      </c>
      <c r="PK37" s="197">
        <f t="shared" si="78"/>
        <v>0</v>
      </c>
      <c r="PL37" s="197">
        <f t="shared" si="78"/>
        <v>0</v>
      </c>
      <c r="PM37" s="197">
        <f t="shared" si="78"/>
        <v>0</v>
      </c>
      <c r="PN37" s="197">
        <f t="shared" si="78"/>
        <v>0</v>
      </c>
      <c r="PO37" s="197">
        <f t="shared" si="78"/>
        <v>0</v>
      </c>
      <c r="PP37" s="197">
        <f t="shared" si="78"/>
        <v>0</v>
      </c>
      <c r="PQ37" s="197">
        <f t="shared" si="78"/>
        <v>0</v>
      </c>
      <c r="PR37" s="197">
        <f t="shared" si="78"/>
        <v>0</v>
      </c>
      <c r="PS37" s="197">
        <f t="shared" si="78"/>
        <v>0</v>
      </c>
      <c r="PT37" s="197">
        <f t="shared" si="78"/>
        <v>0</v>
      </c>
      <c r="PU37" s="197">
        <f t="shared" si="78"/>
        <v>0</v>
      </c>
      <c r="PV37" s="197">
        <f t="shared" si="78"/>
        <v>0</v>
      </c>
      <c r="PW37" s="197">
        <f t="shared" si="78"/>
        <v>0</v>
      </c>
      <c r="PX37" s="197">
        <f t="shared" si="78"/>
        <v>0</v>
      </c>
      <c r="PY37" s="197">
        <f t="shared" si="78"/>
        <v>0</v>
      </c>
      <c r="PZ37" s="197">
        <f t="shared" si="78"/>
        <v>0</v>
      </c>
      <c r="QA37" s="197">
        <f t="shared" si="78"/>
        <v>0</v>
      </c>
      <c r="QB37" s="197">
        <f t="shared" si="78"/>
        <v>0</v>
      </c>
      <c r="QC37" s="197">
        <f t="shared" si="78"/>
        <v>0</v>
      </c>
      <c r="QD37" s="197">
        <f t="shared" si="78"/>
        <v>0</v>
      </c>
      <c r="QE37" s="197">
        <f t="shared" si="78"/>
        <v>0</v>
      </c>
      <c r="QF37" s="197">
        <f t="shared" si="78"/>
        <v>0</v>
      </c>
      <c r="QG37" s="197">
        <f t="shared" si="78"/>
        <v>0</v>
      </c>
      <c r="QH37" s="197">
        <f t="shared" si="78"/>
        <v>0</v>
      </c>
      <c r="QI37" s="197">
        <f t="shared" si="78"/>
        <v>0</v>
      </c>
      <c r="QJ37" s="197">
        <f t="shared" si="78"/>
        <v>0</v>
      </c>
      <c r="QK37" s="197">
        <f t="shared" si="78"/>
        <v>0</v>
      </c>
      <c r="QL37" s="197">
        <f t="shared" si="78"/>
        <v>0</v>
      </c>
      <c r="QM37" s="197">
        <f t="shared" si="78"/>
        <v>0</v>
      </c>
      <c r="QN37" s="197">
        <f t="shared" si="78"/>
        <v>0</v>
      </c>
      <c r="QO37" s="197">
        <f t="shared" ref="QO37:SM37" si="79">IFERROR(QO36/QO29,0)</f>
        <v>0</v>
      </c>
      <c r="QP37" s="197">
        <f t="shared" si="79"/>
        <v>0</v>
      </c>
      <c r="QQ37" s="197">
        <f t="shared" si="79"/>
        <v>0</v>
      </c>
      <c r="QR37" s="197">
        <f t="shared" si="79"/>
        <v>0</v>
      </c>
      <c r="QS37" s="197">
        <f t="shared" si="79"/>
        <v>0</v>
      </c>
      <c r="QT37" s="197">
        <f t="shared" si="79"/>
        <v>0</v>
      </c>
      <c r="QU37" s="197">
        <f t="shared" si="79"/>
        <v>0</v>
      </c>
      <c r="QV37" s="197">
        <f t="shared" si="79"/>
        <v>0</v>
      </c>
      <c r="QW37" s="197">
        <f t="shared" si="79"/>
        <v>0</v>
      </c>
      <c r="QX37" s="197">
        <f t="shared" si="79"/>
        <v>0</v>
      </c>
      <c r="QY37" s="197">
        <f t="shared" si="79"/>
        <v>0</v>
      </c>
      <c r="QZ37" s="197">
        <f t="shared" si="79"/>
        <v>0</v>
      </c>
      <c r="RA37" s="197">
        <f t="shared" si="79"/>
        <v>0</v>
      </c>
      <c r="RB37" s="197">
        <f t="shared" si="79"/>
        <v>0</v>
      </c>
      <c r="RC37" s="197">
        <f t="shared" si="79"/>
        <v>0</v>
      </c>
      <c r="RD37" s="197">
        <f t="shared" si="79"/>
        <v>0</v>
      </c>
      <c r="RE37" s="197">
        <f t="shared" si="79"/>
        <v>0</v>
      </c>
      <c r="RF37" s="197">
        <f t="shared" si="79"/>
        <v>0</v>
      </c>
      <c r="RG37" s="197">
        <f t="shared" si="79"/>
        <v>0</v>
      </c>
      <c r="RH37" s="197">
        <f t="shared" si="79"/>
        <v>0</v>
      </c>
      <c r="RI37" s="197">
        <f t="shared" si="79"/>
        <v>0</v>
      </c>
      <c r="RJ37" s="197">
        <f t="shared" si="79"/>
        <v>0</v>
      </c>
      <c r="RK37" s="197">
        <f t="shared" si="79"/>
        <v>0</v>
      </c>
      <c r="RL37" s="197">
        <f t="shared" si="79"/>
        <v>0</v>
      </c>
      <c r="RM37" s="197">
        <f t="shared" si="79"/>
        <v>0</v>
      </c>
      <c r="RN37" s="197">
        <f t="shared" si="79"/>
        <v>0</v>
      </c>
      <c r="RO37" s="197">
        <f t="shared" si="79"/>
        <v>0</v>
      </c>
      <c r="RP37" s="197">
        <f t="shared" si="79"/>
        <v>0</v>
      </c>
      <c r="RQ37" s="197">
        <f t="shared" si="79"/>
        <v>0</v>
      </c>
      <c r="RR37" s="197">
        <f t="shared" si="79"/>
        <v>0</v>
      </c>
      <c r="RS37" s="197">
        <f t="shared" si="79"/>
        <v>0</v>
      </c>
      <c r="RT37" s="197">
        <f t="shared" si="79"/>
        <v>0</v>
      </c>
      <c r="RU37" s="197">
        <f t="shared" si="79"/>
        <v>0</v>
      </c>
      <c r="RV37" s="197">
        <f t="shared" si="79"/>
        <v>0</v>
      </c>
      <c r="RW37" s="197">
        <f t="shared" si="79"/>
        <v>0</v>
      </c>
      <c r="RX37" s="197">
        <f t="shared" si="79"/>
        <v>0</v>
      </c>
      <c r="RY37" s="197">
        <f t="shared" si="79"/>
        <v>0</v>
      </c>
      <c r="RZ37" s="197">
        <f t="shared" si="79"/>
        <v>0</v>
      </c>
      <c r="SA37" s="197">
        <f t="shared" si="79"/>
        <v>0</v>
      </c>
      <c r="SB37" s="197">
        <f t="shared" si="79"/>
        <v>0</v>
      </c>
      <c r="SC37" s="197">
        <f t="shared" si="79"/>
        <v>0</v>
      </c>
      <c r="SD37" s="197">
        <f t="shared" si="79"/>
        <v>0</v>
      </c>
      <c r="SE37" s="197">
        <f t="shared" si="79"/>
        <v>0</v>
      </c>
      <c r="SF37" s="197">
        <f t="shared" si="79"/>
        <v>0</v>
      </c>
      <c r="SG37" s="197">
        <f t="shared" si="79"/>
        <v>0</v>
      </c>
      <c r="SH37" s="197">
        <f t="shared" si="79"/>
        <v>0</v>
      </c>
      <c r="SI37" s="197">
        <f t="shared" si="79"/>
        <v>0</v>
      </c>
      <c r="SJ37" s="197">
        <f t="shared" si="79"/>
        <v>0</v>
      </c>
      <c r="SK37" s="197">
        <f t="shared" si="79"/>
        <v>0</v>
      </c>
      <c r="SL37" s="197">
        <f t="shared" si="79"/>
        <v>0</v>
      </c>
      <c r="SM37" s="197">
        <f t="shared" si="79"/>
        <v>0</v>
      </c>
    </row>
    <row r="38" spans="2:507" ht="15.6" x14ac:dyDescent="0.25">
      <c r="B38" s="171">
        <f>B33+1</f>
        <v>15</v>
      </c>
      <c r="C38" s="176" t="s">
        <v>649</v>
      </c>
      <c r="D38" s="176"/>
      <c r="E38" s="182" t="s">
        <v>650</v>
      </c>
      <c r="F38" s="183" t="s">
        <v>662</v>
      </c>
      <c r="G38" s="686">
        <f>SUM(H38:SM38)</f>
        <v>0</v>
      </c>
      <c r="H38" s="195">
        <f>(H29*H32)/1000</f>
        <v>0</v>
      </c>
      <c r="I38" s="195">
        <f t="shared" ref="I38:BT38" si="80">(I29*I32)/1000</f>
        <v>0</v>
      </c>
      <c r="J38" s="195">
        <f t="shared" si="80"/>
        <v>0</v>
      </c>
      <c r="K38" s="195">
        <f t="shared" si="80"/>
        <v>0</v>
      </c>
      <c r="L38" s="195">
        <f t="shared" si="80"/>
        <v>0</v>
      </c>
      <c r="M38" s="195">
        <f t="shared" si="80"/>
        <v>0</v>
      </c>
      <c r="N38" s="195">
        <f t="shared" si="80"/>
        <v>0</v>
      </c>
      <c r="O38" s="195">
        <f t="shared" si="80"/>
        <v>0</v>
      </c>
      <c r="P38" s="195">
        <f t="shared" si="80"/>
        <v>0</v>
      </c>
      <c r="Q38" s="195">
        <f t="shared" si="80"/>
        <v>0</v>
      </c>
      <c r="R38" s="195">
        <f t="shared" si="80"/>
        <v>0</v>
      </c>
      <c r="S38" s="195">
        <f t="shared" si="80"/>
        <v>0</v>
      </c>
      <c r="T38" s="195">
        <f t="shared" si="80"/>
        <v>0</v>
      </c>
      <c r="U38" s="195">
        <f t="shared" si="80"/>
        <v>0</v>
      </c>
      <c r="V38" s="195">
        <f t="shared" si="80"/>
        <v>0</v>
      </c>
      <c r="W38" s="195">
        <f t="shared" si="80"/>
        <v>0</v>
      </c>
      <c r="X38" s="195">
        <f t="shared" si="80"/>
        <v>0</v>
      </c>
      <c r="Y38" s="195">
        <f t="shared" si="80"/>
        <v>0</v>
      </c>
      <c r="Z38" s="195">
        <f t="shared" si="80"/>
        <v>0</v>
      </c>
      <c r="AA38" s="195">
        <f t="shared" si="80"/>
        <v>0</v>
      </c>
      <c r="AB38" s="195">
        <f t="shared" si="80"/>
        <v>0</v>
      </c>
      <c r="AC38" s="195">
        <f t="shared" si="80"/>
        <v>0</v>
      </c>
      <c r="AD38" s="195">
        <f t="shared" si="80"/>
        <v>0</v>
      </c>
      <c r="AE38" s="195">
        <f t="shared" si="80"/>
        <v>0</v>
      </c>
      <c r="AF38" s="195">
        <f t="shared" si="80"/>
        <v>0</v>
      </c>
      <c r="AG38" s="195">
        <f t="shared" si="80"/>
        <v>0</v>
      </c>
      <c r="AH38" s="195">
        <f t="shared" si="80"/>
        <v>0</v>
      </c>
      <c r="AI38" s="195">
        <f t="shared" si="80"/>
        <v>0</v>
      </c>
      <c r="AJ38" s="195">
        <f t="shared" si="80"/>
        <v>0</v>
      </c>
      <c r="AK38" s="195">
        <f t="shared" si="80"/>
        <v>0</v>
      </c>
      <c r="AL38" s="195">
        <f t="shared" si="80"/>
        <v>0</v>
      </c>
      <c r="AM38" s="195">
        <f t="shared" si="80"/>
        <v>0</v>
      </c>
      <c r="AN38" s="195">
        <f t="shared" si="80"/>
        <v>0</v>
      </c>
      <c r="AO38" s="195">
        <f t="shared" si="80"/>
        <v>0</v>
      </c>
      <c r="AP38" s="195">
        <f t="shared" si="80"/>
        <v>0</v>
      </c>
      <c r="AQ38" s="195">
        <f t="shared" si="80"/>
        <v>0</v>
      </c>
      <c r="AR38" s="195">
        <f t="shared" si="80"/>
        <v>0</v>
      </c>
      <c r="AS38" s="195">
        <f t="shared" si="80"/>
        <v>0</v>
      </c>
      <c r="AT38" s="195">
        <f t="shared" si="80"/>
        <v>0</v>
      </c>
      <c r="AU38" s="195">
        <f t="shared" si="80"/>
        <v>0</v>
      </c>
      <c r="AV38" s="195">
        <f t="shared" si="80"/>
        <v>0</v>
      </c>
      <c r="AW38" s="195">
        <f t="shared" si="80"/>
        <v>0</v>
      </c>
      <c r="AX38" s="195">
        <f t="shared" si="80"/>
        <v>0</v>
      </c>
      <c r="AY38" s="195">
        <f t="shared" si="80"/>
        <v>0</v>
      </c>
      <c r="AZ38" s="195">
        <f t="shared" si="80"/>
        <v>0</v>
      </c>
      <c r="BA38" s="195">
        <f t="shared" si="80"/>
        <v>0</v>
      </c>
      <c r="BB38" s="195">
        <f t="shared" si="80"/>
        <v>0</v>
      </c>
      <c r="BC38" s="195">
        <f t="shared" si="80"/>
        <v>0</v>
      </c>
      <c r="BD38" s="195">
        <f t="shared" si="80"/>
        <v>0</v>
      </c>
      <c r="BE38" s="195">
        <f t="shared" si="80"/>
        <v>0</v>
      </c>
      <c r="BF38" s="195">
        <f t="shared" si="80"/>
        <v>0</v>
      </c>
      <c r="BG38" s="195">
        <f t="shared" si="80"/>
        <v>0</v>
      </c>
      <c r="BH38" s="195">
        <f t="shared" si="80"/>
        <v>0</v>
      </c>
      <c r="BI38" s="195">
        <f t="shared" si="80"/>
        <v>0</v>
      </c>
      <c r="BJ38" s="195">
        <f t="shared" si="80"/>
        <v>0</v>
      </c>
      <c r="BK38" s="195">
        <f t="shared" si="80"/>
        <v>0</v>
      </c>
      <c r="BL38" s="195">
        <f t="shared" si="80"/>
        <v>0</v>
      </c>
      <c r="BM38" s="195">
        <f t="shared" si="80"/>
        <v>0</v>
      </c>
      <c r="BN38" s="195">
        <f t="shared" si="80"/>
        <v>0</v>
      </c>
      <c r="BO38" s="195">
        <f t="shared" si="80"/>
        <v>0</v>
      </c>
      <c r="BP38" s="195">
        <f t="shared" si="80"/>
        <v>0</v>
      </c>
      <c r="BQ38" s="195">
        <f t="shared" si="80"/>
        <v>0</v>
      </c>
      <c r="BR38" s="195">
        <f t="shared" si="80"/>
        <v>0</v>
      </c>
      <c r="BS38" s="195">
        <f t="shared" si="80"/>
        <v>0</v>
      </c>
      <c r="BT38" s="195">
        <f t="shared" si="80"/>
        <v>0</v>
      </c>
      <c r="BU38" s="195">
        <f t="shared" ref="BU38:EF38" si="81">(BU29*BU32)/1000</f>
        <v>0</v>
      </c>
      <c r="BV38" s="195">
        <f t="shared" si="81"/>
        <v>0</v>
      </c>
      <c r="BW38" s="195">
        <f t="shared" si="81"/>
        <v>0</v>
      </c>
      <c r="BX38" s="195">
        <f t="shared" si="81"/>
        <v>0</v>
      </c>
      <c r="BY38" s="195">
        <f t="shared" si="81"/>
        <v>0</v>
      </c>
      <c r="BZ38" s="195">
        <f t="shared" si="81"/>
        <v>0</v>
      </c>
      <c r="CA38" s="195">
        <f t="shared" si="81"/>
        <v>0</v>
      </c>
      <c r="CB38" s="195">
        <f t="shared" si="81"/>
        <v>0</v>
      </c>
      <c r="CC38" s="195">
        <f t="shared" si="81"/>
        <v>0</v>
      </c>
      <c r="CD38" s="195">
        <f t="shared" si="81"/>
        <v>0</v>
      </c>
      <c r="CE38" s="195">
        <f t="shared" si="81"/>
        <v>0</v>
      </c>
      <c r="CF38" s="195">
        <f t="shared" si="81"/>
        <v>0</v>
      </c>
      <c r="CG38" s="195">
        <f t="shared" si="81"/>
        <v>0</v>
      </c>
      <c r="CH38" s="195">
        <f t="shared" si="81"/>
        <v>0</v>
      </c>
      <c r="CI38" s="195">
        <f t="shared" si="81"/>
        <v>0</v>
      </c>
      <c r="CJ38" s="195">
        <f t="shared" si="81"/>
        <v>0</v>
      </c>
      <c r="CK38" s="195">
        <f t="shared" si="81"/>
        <v>0</v>
      </c>
      <c r="CL38" s="195">
        <f t="shared" si="81"/>
        <v>0</v>
      </c>
      <c r="CM38" s="195">
        <f t="shared" si="81"/>
        <v>0</v>
      </c>
      <c r="CN38" s="195">
        <f t="shared" si="81"/>
        <v>0</v>
      </c>
      <c r="CO38" s="195">
        <f t="shared" si="81"/>
        <v>0</v>
      </c>
      <c r="CP38" s="195">
        <f t="shared" si="81"/>
        <v>0</v>
      </c>
      <c r="CQ38" s="195">
        <f t="shared" si="81"/>
        <v>0</v>
      </c>
      <c r="CR38" s="195">
        <f t="shared" si="81"/>
        <v>0</v>
      </c>
      <c r="CS38" s="195">
        <f t="shared" si="81"/>
        <v>0</v>
      </c>
      <c r="CT38" s="195">
        <f t="shared" si="81"/>
        <v>0</v>
      </c>
      <c r="CU38" s="195">
        <f t="shared" si="81"/>
        <v>0</v>
      </c>
      <c r="CV38" s="195">
        <f t="shared" si="81"/>
        <v>0</v>
      </c>
      <c r="CW38" s="195">
        <f t="shared" si="81"/>
        <v>0</v>
      </c>
      <c r="CX38" s="195">
        <f t="shared" si="81"/>
        <v>0</v>
      </c>
      <c r="CY38" s="195">
        <f t="shared" si="81"/>
        <v>0</v>
      </c>
      <c r="CZ38" s="195">
        <f t="shared" si="81"/>
        <v>0</v>
      </c>
      <c r="DA38" s="195">
        <f t="shared" si="81"/>
        <v>0</v>
      </c>
      <c r="DB38" s="195">
        <f t="shared" si="81"/>
        <v>0</v>
      </c>
      <c r="DC38" s="195">
        <f t="shared" si="81"/>
        <v>0</v>
      </c>
      <c r="DD38" s="195">
        <f t="shared" si="81"/>
        <v>0</v>
      </c>
      <c r="DE38" s="195">
        <f t="shared" si="81"/>
        <v>0</v>
      </c>
      <c r="DF38" s="195">
        <f t="shared" si="81"/>
        <v>0</v>
      </c>
      <c r="DG38" s="195">
        <f t="shared" si="81"/>
        <v>0</v>
      </c>
      <c r="DH38" s="195">
        <f t="shared" si="81"/>
        <v>0</v>
      </c>
      <c r="DI38" s="195">
        <f t="shared" si="81"/>
        <v>0</v>
      </c>
      <c r="DJ38" s="195">
        <f t="shared" si="81"/>
        <v>0</v>
      </c>
      <c r="DK38" s="195">
        <f t="shared" si="81"/>
        <v>0</v>
      </c>
      <c r="DL38" s="195">
        <f t="shared" si="81"/>
        <v>0</v>
      </c>
      <c r="DM38" s="195">
        <f t="shared" si="81"/>
        <v>0</v>
      </c>
      <c r="DN38" s="195">
        <f t="shared" si="81"/>
        <v>0</v>
      </c>
      <c r="DO38" s="195">
        <f t="shared" si="81"/>
        <v>0</v>
      </c>
      <c r="DP38" s="195">
        <f t="shared" si="81"/>
        <v>0</v>
      </c>
      <c r="DQ38" s="195">
        <f t="shared" si="81"/>
        <v>0</v>
      </c>
      <c r="DR38" s="195">
        <f t="shared" si="81"/>
        <v>0</v>
      </c>
      <c r="DS38" s="195">
        <f t="shared" si="81"/>
        <v>0</v>
      </c>
      <c r="DT38" s="195">
        <f t="shared" si="81"/>
        <v>0</v>
      </c>
      <c r="DU38" s="195">
        <f t="shared" si="81"/>
        <v>0</v>
      </c>
      <c r="DV38" s="195">
        <f t="shared" si="81"/>
        <v>0</v>
      </c>
      <c r="DW38" s="195">
        <f t="shared" si="81"/>
        <v>0</v>
      </c>
      <c r="DX38" s="195">
        <f t="shared" si="81"/>
        <v>0</v>
      </c>
      <c r="DY38" s="195">
        <f t="shared" si="81"/>
        <v>0</v>
      </c>
      <c r="DZ38" s="195">
        <f t="shared" si="81"/>
        <v>0</v>
      </c>
      <c r="EA38" s="195">
        <f t="shared" si="81"/>
        <v>0</v>
      </c>
      <c r="EB38" s="195">
        <f t="shared" si="81"/>
        <v>0</v>
      </c>
      <c r="EC38" s="195">
        <f t="shared" si="81"/>
        <v>0</v>
      </c>
      <c r="ED38" s="195">
        <f t="shared" si="81"/>
        <v>0</v>
      </c>
      <c r="EE38" s="195">
        <f t="shared" si="81"/>
        <v>0</v>
      </c>
      <c r="EF38" s="195">
        <f t="shared" si="81"/>
        <v>0</v>
      </c>
      <c r="EG38" s="195">
        <f t="shared" ref="EG38:GR38" si="82">(EG29*EG32)/1000</f>
        <v>0</v>
      </c>
      <c r="EH38" s="195">
        <f t="shared" si="82"/>
        <v>0</v>
      </c>
      <c r="EI38" s="195">
        <f t="shared" si="82"/>
        <v>0</v>
      </c>
      <c r="EJ38" s="195">
        <f t="shared" si="82"/>
        <v>0</v>
      </c>
      <c r="EK38" s="195">
        <f t="shared" si="82"/>
        <v>0</v>
      </c>
      <c r="EL38" s="195">
        <f t="shared" si="82"/>
        <v>0</v>
      </c>
      <c r="EM38" s="195">
        <f t="shared" si="82"/>
        <v>0</v>
      </c>
      <c r="EN38" s="195">
        <f t="shared" si="82"/>
        <v>0</v>
      </c>
      <c r="EO38" s="195">
        <f t="shared" si="82"/>
        <v>0</v>
      </c>
      <c r="EP38" s="195">
        <f t="shared" si="82"/>
        <v>0</v>
      </c>
      <c r="EQ38" s="195">
        <f t="shared" si="82"/>
        <v>0</v>
      </c>
      <c r="ER38" s="195">
        <f t="shared" si="82"/>
        <v>0</v>
      </c>
      <c r="ES38" s="195">
        <f t="shared" si="82"/>
        <v>0</v>
      </c>
      <c r="ET38" s="195">
        <f t="shared" si="82"/>
        <v>0</v>
      </c>
      <c r="EU38" s="195">
        <f t="shared" si="82"/>
        <v>0</v>
      </c>
      <c r="EV38" s="195">
        <f t="shared" si="82"/>
        <v>0</v>
      </c>
      <c r="EW38" s="195">
        <f t="shared" si="82"/>
        <v>0</v>
      </c>
      <c r="EX38" s="195">
        <f t="shared" si="82"/>
        <v>0</v>
      </c>
      <c r="EY38" s="195">
        <f t="shared" si="82"/>
        <v>0</v>
      </c>
      <c r="EZ38" s="195">
        <f t="shared" si="82"/>
        <v>0</v>
      </c>
      <c r="FA38" s="195">
        <f t="shared" si="82"/>
        <v>0</v>
      </c>
      <c r="FB38" s="195">
        <f t="shared" si="82"/>
        <v>0</v>
      </c>
      <c r="FC38" s="195">
        <f t="shared" si="82"/>
        <v>0</v>
      </c>
      <c r="FD38" s="195">
        <f t="shared" si="82"/>
        <v>0</v>
      </c>
      <c r="FE38" s="195">
        <f t="shared" si="82"/>
        <v>0</v>
      </c>
      <c r="FF38" s="195">
        <f t="shared" si="82"/>
        <v>0</v>
      </c>
      <c r="FG38" s="195">
        <f t="shared" si="82"/>
        <v>0</v>
      </c>
      <c r="FH38" s="195">
        <f t="shared" si="82"/>
        <v>0</v>
      </c>
      <c r="FI38" s="195">
        <f t="shared" si="82"/>
        <v>0</v>
      </c>
      <c r="FJ38" s="195">
        <f t="shared" si="82"/>
        <v>0</v>
      </c>
      <c r="FK38" s="195">
        <f t="shared" si="82"/>
        <v>0</v>
      </c>
      <c r="FL38" s="195">
        <f t="shared" si="82"/>
        <v>0</v>
      </c>
      <c r="FM38" s="195">
        <f t="shared" si="82"/>
        <v>0</v>
      </c>
      <c r="FN38" s="195">
        <f t="shared" si="82"/>
        <v>0</v>
      </c>
      <c r="FO38" s="195">
        <f t="shared" si="82"/>
        <v>0</v>
      </c>
      <c r="FP38" s="195">
        <f t="shared" si="82"/>
        <v>0</v>
      </c>
      <c r="FQ38" s="195">
        <f t="shared" si="82"/>
        <v>0</v>
      </c>
      <c r="FR38" s="195">
        <f t="shared" si="82"/>
        <v>0</v>
      </c>
      <c r="FS38" s="195">
        <f t="shared" si="82"/>
        <v>0</v>
      </c>
      <c r="FT38" s="195">
        <f t="shared" si="82"/>
        <v>0</v>
      </c>
      <c r="FU38" s="195">
        <f t="shared" si="82"/>
        <v>0</v>
      </c>
      <c r="FV38" s="195">
        <f t="shared" si="82"/>
        <v>0</v>
      </c>
      <c r="FW38" s="195">
        <f t="shared" si="82"/>
        <v>0</v>
      </c>
      <c r="FX38" s="195">
        <f t="shared" si="82"/>
        <v>0</v>
      </c>
      <c r="FY38" s="195">
        <f t="shared" si="82"/>
        <v>0</v>
      </c>
      <c r="FZ38" s="195">
        <f t="shared" si="82"/>
        <v>0</v>
      </c>
      <c r="GA38" s="195">
        <f t="shared" si="82"/>
        <v>0</v>
      </c>
      <c r="GB38" s="195">
        <f t="shared" si="82"/>
        <v>0</v>
      </c>
      <c r="GC38" s="195">
        <f t="shared" si="82"/>
        <v>0</v>
      </c>
      <c r="GD38" s="195">
        <f t="shared" si="82"/>
        <v>0</v>
      </c>
      <c r="GE38" s="195">
        <f t="shared" si="82"/>
        <v>0</v>
      </c>
      <c r="GF38" s="195">
        <f t="shared" si="82"/>
        <v>0</v>
      </c>
      <c r="GG38" s="195">
        <f t="shared" si="82"/>
        <v>0</v>
      </c>
      <c r="GH38" s="195">
        <f t="shared" si="82"/>
        <v>0</v>
      </c>
      <c r="GI38" s="195">
        <f t="shared" si="82"/>
        <v>0</v>
      </c>
      <c r="GJ38" s="195">
        <f t="shared" si="82"/>
        <v>0</v>
      </c>
      <c r="GK38" s="195">
        <f t="shared" si="82"/>
        <v>0</v>
      </c>
      <c r="GL38" s="195">
        <f t="shared" si="82"/>
        <v>0</v>
      </c>
      <c r="GM38" s="195">
        <f t="shared" si="82"/>
        <v>0</v>
      </c>
      <c r="GN38" s="195">
        <f t="shared" si="82"/>
        <v>0</v>
      </c>
      <c r="GO38" s="195">
        <f t="shared" si="82"/>
        <v>0</v>
      </c>
      <c r="GP38" s="195">
        <f t="shared" si="82"/>
        <v>0</v>
      </c>
      <c r="GQ38" s="195">
        <f t="shared" si="82"/>
        <v>0</v>
      </c>
      <c r="GR38" s="195">
        <f t="shared" si="82"/>
        <v>0</v>
      </c>
      <c r="GS38" s="195">
        <f t="shared" ref="GS38:JD38" si="83">(GS29*GS32)/1000</f>
        <v>0</v>
      </c>
      <c r="GT38" s="195">
        <f t="shared" si="83"/>
        <v>0</v>
      </c>
      <c r="GU38" s="195">
        <f t="shared" si="83"/>
        <v>0</v>
      </c>
      <c r="GV38" s="195">
        <f t="shared" si="83"/>
        <v>0</v>
      </c>
      <c r="GW38" s="195">
        <f t="shared" si="83"/>
        <v>0</v>
      </c>
      <c r="GX38" s="195">
        <f t="shared" si="83"/>
        <v>0</v>
      </c>
      <c r="GY38" s="195">
        <f t="shared" si="83"/>
        <v>0</v>
      </c>
      <c r="GZ38" s="195">
        <f t="shared" si="83"/>
        <v>0</v>
      </c>
      <c r="HA38" s="195">
        <f t="shared" si="83"/>
        <v>0</v>
      </c>
      <c r="HB38" s="195">
        <f t="shared" si="83"/>
        <v>0</v>
      </c>
      <c r="HC38" s="195">
        <f t="shared" si="83"/>
        <v>0</v>
      </c>
      <c r="HD38" s="195">
        <f t="shared" si="83"/>
        <v>0</v>
      </c>
      <c r="HE38" s="195">
        <f t="shared" si="83"/>
        <v>0</v>
      </c>
      <c r="HF38" s="195">
        <f t="shared" si="83"/>
        <v>0</v>
      </c>
      <c r="HG38" s="195">
        <f t="shared" si="83"/>
        <v>0</v>
      </c>
      <c r="HH38" s="195">
        <f t="shared" si="83"/>
        <v>0</v>
      </c>
      <c r="HI38" s="195">
        <f t="shared" si="83"/>
        <v>0</v>
      </c>
      <c r="HJ38" s="195">
        <f t="shared" si="83"/>
        <v>0</v>
      </c>
      <c r="HK38" s="195">
        <f t="shared" si="83"/>
        <v>0</v>
      </c>
      <c r="HL38" s="195">
        <f t="shared" si="83"/>
        <v>0</v>
      </c>
      <c r="HM38" s="195">
        <f t="shared" si="83"/>
        <v>0</v>
      </c>
      <c r="HN38" s="195">
        <f t="shared" si="83"/>
        <v>0</v>
      </c>
      <c r="HO38" s="195">
        <f t="shared" si="83"/>
        <v>0</v>
      </c>
      <c r="HP38" s="195">
        <f t="shared" si="83"/>
        <v>0</v>
      </c>
      <c r="HQ38" s="195">
        <f t="shared" si="83"/>
        <v>0</v>
      </c>
      <c r="HR38" s="195">
        <f t="shared" si="83"/>
        <v>0</v>
      </c>
      <c r="HS38" s="195">
        <f t="shared" si="83"/>
        <v>0</v>
      </c>
      <c r="HT38" s="195">
        <f t="shared" si="83"/>
        <v>0</v>
      </c>
      <c r="HU38" s="195">
        <f t="shared" si="83"/>
        <v>0</v>
      </c>
      <c r="HV38" s="195">
        <f t="shared" si="83"/>
        <v>0</v>
      </c>
      <c r="HW38" s="195">
        <f t="shared" si="83"/>
        <v>0</v>
      </c>
      <c r="HX38" s="195">
        <f t="shared" si="83"/>
        <v>0</v>
      </c>
      <c r="HY38" s="195">
        <f t="shared" si="83"/>
        <v>0</v>
      </c>
      <c r="HZ38" s="195">
        <f t="shared" si="83"/>
        <v>0</v>
      </c>
      <c r="IA38" s="195">
        <f t="shared" si="83"/>
        <v>0</v>
      </c>
      <c r="IB38" s="195">
        <f t="shared" si="83"/>
        <v>0</v>
      </c>
      <c r="IC38" s="195">
        <f t="shared" si="83"/>
        <v>0</v>
      </c>
      <c r="ID38" s="195">
        <f t="shared" si="83"/>
        <v>0</v>
      </c>
      <c r="IE38" s="195">
        <f t="shared" si="83"/>
        <v>0</v>
      </c>
      <c r="IF38" s="195">
        <f t="shared" si="83"/>
        <v>0</v>
      </c>
      <c r="IG38" s="195">
        <f t="shared" si="83"/>
        <v>0</v>
      </c>
      <c r="IH38" s="195">
        <f t="shared" si="83"/>
        <v>0</v>
      </c>
      <c r="II38" s="195">
        <f t="shared" si="83"/>
        <v>0</v>
      </c>
      <c r="IJ38" s="195">
        <f t="shared" si="83"/>
        <v>0</v>
      </c>
      <c r="IK38" s="195">
        <f t="shared" si="83"/>
        <v>0</v>
      </c>
      <c r="IL38" s="195">
        <f t="shared" si="83"/>
        <v>0</v>
      </c>
      <c r="IM38" s="195">
        <f t="shared" si="83"/>
        <v>0</v>
      </c>
      <c r="IN38" s="195">
        <f t="shared" si="83"/>
        <v>0</v>
      </c>
      <c r="IO38" s="195">
        <f t="shared" si="83"/>
        <v>0</v>
      </c>
      <c r="IP38" s="195">
        <f t="shared" si="83"/>
        <v>0</v>
      </c>
      <c r="IQ38" s="195">
        <f t="shared" si="83"/>
        <v>0</v>
      </c>
      <c r="IR38" s="195">
        <f t="shared" si="83"/>
        <v>0</v>
      </c>
      <c r="IS38" s="195">
        <f t="shared" si="83"/>
        <v>0</v>
      </c>
      <c r="IT38" s="195">
        <f t="shared" si="83"/>
        <v>0</v>
      </c>
      <c r="IU38" s="195">
        <f t="shared" si="83"/>
        <v>0</v>
      </c>
      <c r="IV38" s="195">
        <f t="shared" si="83"/>
        <v>0</v>
      </c>
      <c r="IW38" s="195">
        <f t="shared" si="83"/>
        <v>0</v>
      </c>
      <c r="IX38" s="195">
        <f t="shared" si="83"/>
        <v>0</v>
      </c>
      <c r="IY38" s="195">
        <f t="shared" si="83"/>
        <v>0</v>
      </c>
      <c r="IZ38" s="195">
        <f t="shared" si="83"/>
        <v>0</v>
      </c>
      <c r="JA38" s="195">
        <f t="shared" si="83"/>
        <v>0</v>
      </c>
      <c r="JB38" s="195">
        <f t="shared" si="83"/>
        <v>0</v>
      </c>
      <c r="JC38" s="195">
        <f t="shared" si="83"/>
        <v>0</v>
      </c>
      <c r="JD38" s="195">
        <f t="shared" si="83"/>
        <v>0</v>
      </c>
      <c r="JE38" s="195">
        <f t="shared" ref="JE38:LP38" si="84">(JE29*JE32)/1000</f>
        <v>0</v>
      </c>
      <c r="JF38" s="195">
        <f t="shared" si="84"/>
        <v>0</v>
      </c>
      <c r="JG38" s="195">
        <f t="shared" si="84"/>
        <v>0</v>
      </c>
      <c r="JH38" s="195">
        <f t="shared" si="84"/>
        <v>0</v>
      </c>
      <c r="JI38" s="195">
        <f t="shared" si="84"/>
        <v>0</v>
      </c>
      <c r="JJ38" s="195">
        <f t="shared" si="84"/>
        <v>0</v>
      </c>
      <c r="JK38" s="195">
        <f t="shared" si="84"/>
        <v>0</v>
      </c>
      <c r="JL38" s="195">
        <f t="shared" si="84"/>
        <v>0</v>
      </c>
      <c r="JM38" s="195">
        <f t="shared" si="84"/>
        <v>0</v>
      </c>
      <c r="JN38" s="195">
        <f t="shared" si="84"/>
        <v>0</v>
      </c>
      <c r="JO38" s="195">
        <f t="shared" si="84"/>
        <v>0</v>
      </c>
      <c r="JP38" s="195">
        <f t="shared" si="84"/>
        <v>0</v>
      </c>
      <c r="JQ38" s="195">
        <f t="shared" si="84"/>
        <v>0</v>
      </c>
      <c r="JR38" s="195">
        <f t="shared" si="84"/>
        <v>0</v>
      </c>
      <c r="JS38" s="195">
        <f t="shared" si="84"/>
        <v>0</v>
      </c>
      <c r="JT38" s="195">
        <f t="shared" si="84"/>
        <v>0</v>
      </c>
      <c r="JU38" s="195">
        <f t="shared" si="84"/>
        <v>0</v>
      </c>
      <c r="JV38" s="195">
        <f t="shared" si="84"/>
        <v>0</v>
      </c>
      <c r="JW38" s="195">
        <f t="shared" si="84"/>
        <v>0</v>
      </c>
      <c r="JX38" s="195">
        <f t="shared" si="84"/>
        <v>0</v>
      </c>
      <c r="JY38" s="195">
        <f t="shared" si="84"/>
        <v>0</v>
      </c>
      <c r="JZ38" s="195">
        <f t="shared" si="84"/>
        <v>0</v>
      </c>
      <c r="KA38" s="195">
        <f t="shared" si="84"/>
        <v>0</v>
      </c>
      <c r="KB38" s="195">
        <f t="shared" si="84"/>
        <v>0</v>
      </c>
      <c r="KC38" s="195">
        <f t="shared" si="84"/>
        <v>0</v>
      </c>
      <c r="KD38" s="195">
        <f t="shared" si="84"/>
        <v>0</v>
      </c>
      <c r="KE38" s="195">
        <f t="shared" si="84"/>
        <v>0</v>
      </c>
      <c r="KF38" s="195">
        <f t="shared" si="84"/>
        <v>0</v>
      </c>
      <c r="KG38" s="195">
        <f t="shared" si="84"/>
        <v>0</v>
      </c>
      <c r="KH38" s="195">
        <f t="shared" si="84"/>
        <v>0</v>
      </c>
      <c r="KI38" s="195">
        <f t="shared" si="84"/>
        <v>0</v>
      </c>
      <c r="KJ38" s="195">
        <f t="shared" si="84"/>
        <v>0</v>
      </c>
      <c r="KK38" s="195">
        <f t="shared" si="84"/>
        <v>0</v>
      </c>
      <c r="KL38" s="195">
        <f t="shared" si="84"/>
        <v>0</v>
      </c>
      <c r="KM38" s="195">
        <f t="shared" si="84"/>
        <v>0</v>
      </c>
      <c r="KN38" s="195">
        <f t="shared" si="84"/>
        <v>0</v>
      </c>
      <c r="KO38" s="195">
        <f t="shared" si="84"/>
        <v>0</v>
      </c>
      <c r="KP38" s="195">
        <f t="shared" si="84"/>
        <v>0</v>
      </c>
      <c r="KQ38" s="195">
        <f t="shared" si="84"/>
        <v>0</v>
      </c>
      <c r="KR38" s="195">
        <f t="shared" si="84"/>
        <v>0</v>
      </c>
      <c r="KS38" s="195">
        <f t="shared" si="84"/>
        <v>0</v>
      </c>
      <c r="KT38" s="195">
        <f t="shared" si="84"/>
        <v>0</v>
      </c>
      <c r="KU38" s="195">
        <f t="shared" si="84"/>
        <v>0</v>
      </c>
      <c r="KV38" s="195">
        <f t="shared" si="84"/>
        <v>0</v>
      </c>
      <c r="KW38" s="195">
        <f t="shared" si="84"/>
        <v>0</v>
      </c>
      <c r="KX38" s="195">
        <f t="shared" si="84"/>
        <v>0</v>
      </c>
      <c r="KY38" s="195">
        <f t="shared" si="84"/>
        <v>0</v>
      </c>
      <c r="KZ38" s="195">
        <f t="shared" si="84"/>
        <v>0</v>
      </c>
      <c r="LA38" s="195">
        <f t="shared" si="84"/>
        <v>0</v>
      </c>
      <c r="LB38" s="195">
        <f t="shared" si="84"/>
        <v>0</v>
      </c>
      <c r="LC38" s="195">
        <f t="shared" si="84"/>
        <v>0</v>
      </c>
      <c r="LD38" s="195">
        <f t="shared" si="84"/>
        <v>0</v>
      </c>
      <c r="LE38" s="195">
        <f t="shared" si="84"/>
        <v>0</v>
      </c>
      <c r="LF38" s="195">
        <f t="shared" si="84"/>
        <v>0</v>
      </c>
      <c r="LG38" s="195">
        <f t="shared" si="84"/>
        <v>0</v>
      </c>
      <c r="LH38" s="195">
        <f t="shared" si="84"/>
        <v>0</v>
      </c>
      <c r="LI38" s="195">
        <f t="shared" si="84"/>
        <v>0</v>
      </c>
      <c r="LJ38" s="195">
        <f t="shared" si="84"/>
        <v>0</v>
      </c>
      <c r="LK38" s="195">
        <f t="shared" si="84"/>
        <v>0</v>
      </c>
      <c r="LL38" s="195">
        <f t="shared" si="84"/>
        <v>0</v>
      </c>
      <c r="LM38" s="195">
        <f t="shared" si="84"/>
        <v>0</v>
      </c>
      <c r="LN38" s="195">
        <f t="shared" si="84"/>
        <v>0</v>
      </c>
      <c r="LO38" s="195">
        <f t="shared" si="84"/>
        <v>0</v>
      </c>
      <c r="LP38" s="195">
        <f t="shared" si="84"/>
        <v>0</v>
      </c>
      <c r="LQ38" s="195">
        <f t="shared" ref="LQ38:OB38" si="85">(LQ29*LQ32)/1000</f>
        <v>0</v>
      </c>
      <c r="LR38" s="195">
        <f t="shared" si="85"/>
        <v>0</v>
      </c>
      <c r="LS38" s="195">
        <f t="shared" si="85"/>
        <v>0</v>
      </c>
      <c r="LT38" s="195">
        <f t="shared" si="85"/>
        <v>0</v>
      </c>
      <c r="LU38" s="195">
        <f t="shared" si="85"/>
        <v>0</v>
      </c>
      <c r="LV38" s="195">
        <f t="shared" si="85"/>
        <v>0</v>
      </c>
      <c r="LW38" s="195">
        <f t="shared" si="85"/>
        <v>0</v>
      </c>
      <c r="LX38" s="195">
        <f t="shared" si="85"/>
        <v>0</v>
      </c>
      <c r="LY38" s="195">
        <f t="shared" si="85"/>
        <v>0</v>
      </c>
      <c r="LZ38" s="195">
        <f t="shared" si="85"/>
        <v>0</v>
      </c>
      <c r="MA38" s="195">
        <f t="shared" si="85"/>
        <v>0</v>
      </c>
      <c r="MB38" s="195">
        <f t="shared" si="85"/>
        <v>0</v>
      </c>
      <c r="MC38" s="195">
        <f t="shared" si="85"/>
        <v>0</v>
      </c>
      <c r="MD38" s="195">
        <f t="shared" si="85"/>
        <v>0</v>
      </c>
      <c r="ME38" s="195">
        <f t="shared" si="85"/>
        <v>0</v>
      </c>
      <c r="MF38" s="195">
        <f t="shared" si="85"/>
        <v>0</v>
      </c>
      <c r="MG38" s="195">
        <f t="shared" si="85"/>
        <v>0</v>
      </c>
      <c r="MH38" s="195">
        <f t="shared" si="85"/>
        <v>0</v>
      </c>
      <c r="MI38" s="195">
        <f t="shared" si="85"/>
        <v>0</v>
      </c>
      <c r="MJ38" s="195">
        <f t="shared" si="85"/>
        <v>0</v>
      </c>
      <c r="MK38" s="195">
        <f t="shared" si="85"/>
        <v>0</v>
      </c>
      <c r="ML38" s="195">
        <f t="shared" si="85"/>
        <v>0</v>
      </c>
      <c r="MM38" s="195">
        <f t="shared" si="85"/>
        <v>0</v>
      </c>
      <c r="MN38" s="195">
        <f t="shared" si="85"/>
        <v>0</v>
      </c>
      <c r="MO38" s="195">
        <f t="shared" si="85"/>
        <v>0</v>
      </c>
      <c r="MP38" s="195">
        <f t="shared" si="85"/>
        <v>0</v>
      </c>
      <c r="MQ38" s="195">
        <f t="shared" si="85"/>
        <v>0</v>
      </c>
      <c r="MR38" s="195">
        <f t="shared" si="85"/>
        <v>0</v>
      </c>
      <c r="MS38" s="195">
        <f t="shared" si="85"/>
        <v>0</v>
      </c>
      <c r="MT38" s="195">
        <f t="shared" si="85"/>
        <v>0</v>
      </c>
      <c r="MU38" s="195">
        <f t="shared" si="85"/>
        <v>0</v>
      </c>
      <c r="MV38" s="195">
        <f t="shared" si="85"/>
        <v>0</v>
      </c>
      <c r="MW38" s="195">
        <f t="shared" si="85"/>
        <v>0</v>
      </c>
      <c r="MX38" s="195">
        <f t="shared" si="85"/>
        <v>0</v>
      </c>
      <c r="MY38" s="195">
        <f t="shared" si="85"/>
        <v>0</v>
      </c>
      <c r="MZ38" s="195">
        <f t="shared" si="85"/>
        <v>0</v>
      </c>
      <c r="NA38" s="195">
        <f t="shared" si="85"/>
        <v>0</v>
      </c>
      <c r="NB38" s="195">
        <f t="shared" si="85"/>
        <v>0</v>
      </c>
      <c r="NC38" s="195">
        <f t="shared" si="85"/>
        <v>0</v>
      </c>
      <c r="ND38" s="195">
        <f t="shared" si="85"/>
        <v>0</v>
      </c>
      <c r="NE38" s="195">
        <f t="shared" si="85"/>
        <v>0</v>
      </c>
      <c r="NF38" s="195">
        <f t="shared" si="85"/>
        <v>0</v>
      </c>
      <c r="NG38" s="195">
        <f t="shared" si="85"/>
        <v>0</v>
      </c>
      <c r="NH38" s="195">
        <f t="shared" si="85"/>
        <v>0</v>
      </c>
      <c r="NI38" s="195">
        <f t="shared" si="85"/>
        <v>0</v>
      </c>
      <c r="NJ38" s="195">
        <f t="shared" si="85"/>
        <v>0</v>
      </c>
      <c r="NK38" s="195">
        <f t="shared" si="85"/>
        <v>0</v>
      </c>
      <c r="NL38" s="195">
        <f t="shared" si="85"/>
        <v>0</v>
      </c>
      <c r="NM38" s="195">
        <f t="shared" si="85"/>
        <v>0</v>
      </c>
      <c r="NN38" s="195">
        <f t="shared" si="85"/>
        <v>0</v>
      </c>
      <c r="NO38" s="195">
        <f t="shared" si="85"/>
        <v>0</v>
      </c>
      <c r="NP38" s="195">
        <f t="shared" si="85"/>
        <v>0</v>
      </c>
      <c r="NQ38" s="195">
        <f t="shared" si="85"/>
        <v>0</v>
      </c>
      <c r="NR38" s="195">
        <f t="shared" si="85"/>
        <v>0</v>
      </c>
      <c r="NS38" s="195">
        <f t="shared" si="85"/>
        <v>0</v>
      </c>
      <c r="NT38" s="195">
        <f t="shared" si="85"/>
        <v>0</v>
      </c>
      <c r="NU38" s="195">
        <f t="shared" si="85"/>
        <v>0</v>
      </c>
      <c r="NV38" s="195">
        <f t="shared" si="85"/>
        <v>0</v>
      </c>
      <c r="NW38" s="195">
        <f t="shared" si="85"/>
        <v>0</v>
      </c>
      <c r="NX38" s="195">
        <f t="shared" si="85"/>
        <v>0</v>
      </c>
      <c r="NY38" s="195">
        <f t="shared" si="85"/>
        <v>0</v>
      </c>
      <c r="NZ38" s="195">
        <f t="shared" si="85"/>
        <v>0</v>
      </c>
      <c r="OA38" s="195">
        <f t="shared" si="85"/>
        <v>0</v>
      </c>
      <c r="OB38" s="195">
        <f t="shared" si="85"/>
        <v>0</v>
      </c>
      <c r="OC38" s="195">
        <f t="shared" ref="OC38:QN38" si="86">(OC29*OC32)/1000</f>
        <v>0</v>
      </c>
      <c r="OD38" s="195">
        <f t="shared" si="86"/>
        <v>0</v>
      </c>
      <c r="OE38" s="195">
        <f t="shared" si="86"/>
        <v>0</v>
      </c>
      <c r="OF38" s="195">
        <f t="shared" si="86"/>
        <v>0</v>
      </c>
      <c r="OG38" s="195">
        <f t="shared" si="86"/>
        <v>0</v>
      </c>
      <c r="OH38" s="195">
        <f t="shared" si="86"/>
        <v>0</v>
      </c>
      <c r="OI38" s="195">
        <f t="shared" si="86"/>
        <v>0</v>
      </c>
      <c r="OJ38" s="195">
        <f t="shared" si="86"/>
        <v>0</v>
      </c>
      <c r="OK38" s="195">
        <f t="shared" si="86"/>
        <v>0</v>
      </c>
      <c r="OL38" s="195">
        <f t="shared" si="86"/>
        <v>0</v>
      </c>
      <c r="OM38" s="195">
        <f t="shared" si="86"/>
        <v>0</v>
      </c>
      <c r="ON38" s="195">
        <f t="shared" si="86"/>
        <v>0</v>
      </c>
      <c r="OO38" s="195">
        <f t="shared" si="86"/>
        <v>0</v>
      </c>
      <c r="OP38" s="195">
        <f t="shared" si="86"/>
        <v>0</v>
      </c>
      <c r="OQ38" s="195">
        <f t="shared" si="86"/>
        <v>0</v>
      </c>
      <c r="OR38" s="195">
        <f t="shared" si="86"/>
        <v>0</v>
      </c>
      <c r="OS38" s="195">
        <f t="shared" si="86"/>
        <v>0</v>
      </c>
      <c r="OT38" s="195">
        <f t="shared" si="86"/>
        <v>0</v>
      </c>
      <c r="OU38" s="195">
        <f t="shared" si="86"/>
        <v>0</v>
      </c>
      <c r="OV38" s="195">
        <f t="shared" si="86"/>
        <v>0</v>
      </c>
      <c r="OW38" s="195">
        <f t="shared" si="86"/>
        <v>0</v>
      </c>
      <c r="OX38" s="195">
        <f t="shared" si="86"/>
        <v>0</v>
      </c>
      <c r="OY38" s="195">
        <f t="shared" si="86"/>
        <v>0</v>
      </c>
      <c r="OZ38" s="195">
        <f t="shared" si="86"/>
        <v>0</v>
      </c>
      <c r="PA38" s="195">
        <f t="shared" si="86"/>
        <v>0</v>
      </c>
      <c r="PB38" s="195">
        <f t="shared" si="86"/>
        <v>0</v>
      </c>
      <c r="PC38" s="195">
        <f t="shared" si="86"/>
        <v>0</v>
      </c>
      <c r="PD38" s="195">
        <f t="shared" si="86"/>
        <v>0</v>
      </c>
      <c r="PE38" s="195">
        <f t="shared" si="86"/>
        <v>0</v>
      </c>
      <c r="PF38" s="195">
        <f t="shared" si="86"/>
        <v>0</v>
      </c>
      <c r="PG38" s="195">
        <f t="shared" si="86"/>
        <v>0</v>
      </c>
      <c r="PH38" s="195">
        <f t="shared" si="86"/>
        <v>0</v>
      </c>
      <c r="PI38" s="195">
        <f t="shared" si="86"/>
        <v>0</v>
      </c>
      <c r="PJ38" s="195">
        <f t="shared" si="86"/>
        <v>0</v>
      </c>
      <c r="PK38" s="195">
        <f t="shared" si="86"/>
        <v>0</v>
      </c>
      <c r="PL38" s="195">
        <f t="shared" si="86"/>
        <v>0</v>
      </c>
      <c r="PM38" s="195">
        <f t="shared" si="86"/>
        <v>0</v>
      </c>
      <c r="PN38" s="195">
        <f t="shared" si="86"/>
        <v>0</v>
      </c>
      <c r="PO38" s="195">
        <f t="shared" si="86"/>
        <v>0</v>
      </c>
      <c r="PP38" s="195">
        <f t="shared" si="86"/>
        <v>0</v>
      </c>
      <c r="PQ38" s="195">
        <f t="shared" si="86"/>
        <v>0</v>
      </c>
      <c r="PR38" s="195">
        <f t="shared" si="86"/>
        <v>0</v>
      </c>
      <c r="PS38" s="195">
        <f t="shared" si="86"/>
        <v>0</v>
      </c>
      <c r="PT38" s="195">
        <f t="shared" si="86"/>
        <v>0</v>
      </c>
      <c r="PU38" s="195">
        <f t="shared" si="86"/>
        <v>0</v>
      </c>
      <c r="PV38" s="195">
        <f t="shared" si="86"/>
        <v>0</v>
      </c>
      <c r="PW38" s="195">
        <f t="shared" si="86"/>
        <v>0</v>
      </c>
      <c r="PX38" s="195">
        <f t="shared" si="86"/>
        <v>0</v>
      </c>
      <c r="PY38" s="195">
        <f t="shared" si="86"/>
        <v>0</v>
      </c>
      <c r="PZ38" s="195">
        <f t="shared" si="86"/>
        <v>0</v>
      </c>
      <c r="QA38" s="195">
        <f t="shared" si="86"/>
        <v>0</v>
      </c>
      <c r="QB38" s="195">
        <f t="shared" si="86"/>
        <v>0</v>
      </c>
      <c r="QC38" s="195">
        <f t="shared" si="86"/>
        <v>0</v>
      </c>
      <c r="QD38" s="195">
        <f t="shared" si="86"/>
        <v>0</v>
      </c>
      <c r="QE38" s="195">
        <f t="shared" si="86"/>
        <v>0</v>
      </c>
      <c r="QF38" s="195">
        <f t="shared" si="86"/>
        <v>0</v>
      </c>
      <c r="QG38" s="195">
        <f t="shared" si="86"/>
        <v>0</v>
      </c>
      <c r="QH38" s="195">
        <f t="shared" si="86"/>
        <v>0</v>
      </c>
      <c r="QI38" s="195">
        <f t="shared" si="86"/>
        <v>0</v>
      </c>
      <c r="QJ38" s="195">
        <f t="shared" si="86"/>
        <v>0</v>
      </c>
      <c r="QK38" s="195">
        <f t="shared" si="86"/>
        <v>0</v>
      </c>
      <c r="QL38" s="195">
        <f t="shared" si="86"/>
        <v>0</v>
      </c>
      <c r="QM38" s="195">
        <f t="shared" si="86"/>
        <v>0</v>
      </c>
      <c r="QN38" s="195">
        <f t="shared" si="86"/>
        <v>0</v>
      </c>
      <c r="QO38" s="195">
        <f t="shared" ref="QO38:SM38" si="87">(QO29*QO32)/1000</f>
        <v>0</v>
      </c>
      <c r="QP38" s="195">
        <f t="shared" si="87"/>
        <v>0</v>
      </c>
      <c r="QQ38" s="195">
        <f t="shared" si="87"/>
        <v>0</v>
      </c>
      <c r="QR38" s="195">
        <f t="shared" si="87"/>
        <v>0</v>
      </c>
      <c r="QS38" s="195">
        <f t="shared" si="87"/>
        <v>0</v>
      </c>
      <c r="QT38" s="195">
        <f t="shared" si="87"/>
        <v>0</v>
      </c>
      <c r="QU38" s="195">
        <f t="shared" si="87"/>
        <v>0</v>
      </c>
      <c r="QV38" s="195">
        <f t="shared" si="87"/>
        <v>0</v>
      </c>
      <c r="QW38" s="195">
        <f t="shared" si="87"/>
        <v>0</v>
      </c>
      <c r="QX38" s="195">
        <f t="shared" si="87"/>
        <v>0</v>
      </c>
      <c r="QY38" s="195">
        <f t="shared" si="87"/>
        <v>0</v>
      </c>
      <c r="QZ38" s="195">
        <f t="shared" si="87"/>
        <v>0</v>
      </c>
      <c r="RA38" s="195">
        <f t="shared" si="87"/>
        <v>0</v>
      </c>
      <c r="RB38" s="195">
        <f t="shared" si="87"/>
        <v>0</v>
      </c>
      <c r="RC38" s="195">
        <f t="shared" si="87"/>
        <v>0</v>
      </c>
      <c r="RD38" s="195">
        <f t="shared" si="87"/>
        <v>0</v>
      </c>
      <c r="RE38" s="195">
        <f t="shared" si="87"/>
        <v>0</v>
      </c>
      <c r="RF38" s="195">
        <f t="shared" si="87"/>
        <v>0</v>
      </c>
      <c r="RG38" s="195">
        <f t="shared" si="87"/>
        <v>0</v>
      </c>
      <c r="RH38" s="195">
        <f t="shared" si="87"/>
        <v>0</v>
      </c>
      <c r="RI38" s="195">
        <f t="shared" si="87"/>
        <v>0</v>
      </c>
      <c r="RJ38" s="195">
        <f t="shared" si="87"/>
        <v>0</v>
      </c>
      <c r="RK38" s="195">
        <f t="shared" si="87"/>
        <v>0</v>
      </c>
      <c r="RL38" s="195">
        <f t="shared" si="87"/>
        <v>0</v>
      </c>
      <c r="RM38" s="195">
        <f t="shared" si="87"/>
        <v>0</v>
      </c>
      <c r="RN38" s="195">
        <f t="shared" si="87"/>
        <v>0</v>
      </c>
      <c r="RO38" s="195">
        <f t="shared" si="87"/>
        <v>0</v>
      </c>
      <c r="RP38" s="195">
        <f t="shared" si="87"/>
        <v>0</v>
      </c>
      <c r="RQ38" s="195">
        <f t="shared" si="87"/>
        <v>0</v>
      </c>
      <c r="RR38" s="195">
        <f t="shared" si="87"/>
        <v>0</v>
      </c>
      <c r="RS38" s="195">
        <f t="shared" si="87"/>
        <v>0</v>
      </c>
      <c r="RT38" s="195">
        <f t="shared" si="87"/>
        <v>0</v>
      </c>
      <c r="RU38" s="195">
        <f t="shared" si="87"/>
        <v>0</v>
      </c>
      <c r="RV38" s="195">
        <f t="shared" si="87"/>
        <v>0</v>
      </c>
      <c r="RW38" s="195">
        <f t="shared" si="87"/>
        <v>0</v>
      </c>
      <c r="RX38" s="195">
        <f t="shared" si="87"/>
        <v>0</v>
      </c>
      <c r="RY38" s="195">
        <f t="shared" si="87"/>
        <v>0</v>
      </c>
      <c r="RZ38" s="195">
        <f t="shared" si="87"/>
        <v>0</v>
      </c>
      <c r="SA38" s="195">
        <f t="shared" si="87"/>
        <v>0</v>
      </c>
      <c r="SB38" s="195">
        <f t="shared" si="87"/>
        <v>0</v>
      </c>
      <c r="SC38" s="195">
        <f t="shared" si="87"/>
        <v>0</v>
      </c>
      <c r="SD38" s="195">
        <f t="shared" si="87"/>
        <v>0</v>
      </c>
      <c r="SE38" s="195">
        <f t="shared" si="87"/>
        <v>0</v>
      </c>
      <c r="SF38" s="195">
        <f t="shared" si="87"/>
        <v>0</v>
      </c>
      <c r="SG38" s="195">
        <f t="shared" si="87"/>
        <v>0</v>
      </c>
      <c r="SH38" s="195">
        <f t="shared" si="87"/>
        <v>0</v>
      </c>
      <c r="SI38" s="195">
        <f t="shared" si="87"/>
        <v>0</v>
      </c>
      <c r="SJ38" s="195">
        <f t="shared" si="87"/>
        <v>0</v>
      </c>
      <c r="SK38" s="195">
        <f t="shared" si="87"/>
        <v>0</v>
      </c>
      <c r="SL38" s="195">
        <f t="shared" si="87"/>
        <v>0</v>
      </c>
      <c r="SM38" s="195">
        <f t="shared" si="87"/>
        <v>0</v>
      </c>
    </row>
    <row r="39" spans="2:507" ht="15.6" x14ac:dyDescent="0.25">
      <c r="B39" s="171">
        <f>B38+1</f>
        <v>16</v>
      </c>
      <c r="C39" s="176" t="s">
        <v>652</v>
      </c>
      <c r="D39" s="176"/>
      <c r="E39" s="182" t="s">
        <v>636</v>
      </c>
      <c r="F39" s="183" t="s">
        <v>663</v>
      </c>
      <c r="G39" s="199">
        <f>SUM(H39:SM39)</f>
        <v>0</v>
      </c>
      <c r="H39" s="195">
        <f>H29*H37</f>
        <v>0</v>
      </c>
      <c r="I39" s="195">
        <f t="shared" ref="I39:BT39" si="88">I29*I37</f>
        <v>0</v>
      </c>
      <c r="J39" s="195">
        <f t="shared" si="88"/>
        <v>0</v>
      </c>
      <c r="K39" s="195">
        <f t="shared" si="88"/>
        <v>0</v>
      </c>
      <c r="L39" s="195">
        <f t="shared" si="88"/>
        <v>0</v>
      </c>
      <c r="M39" s="195">
        <f t="shared" si="88"/>
        <v>0</v>
      </c>
      <c r="N39" s="195">
        <f t="shared" si="88"/>
        <v>0</v>
      </c>
      <c r="O39" s="195">
        <f t="shared" si="88"/>
        <v>0</v>
      </c>
      <c r="P39" s="195">
        <f t="shared" si="88"/>
        <v>0</v>
      </c>
      <c r="Q39" s="195">
        <f t="shared" si="88"/>
        <v>0</v>
      </c>
      <c r="R39" s="195">
        <f t="shared" si="88"/>
        <v>0</v>
      </c>
      <c r="S39" s="195">
        <f t="shared" si="88"/>
        <v>0</v>
      </c>
      <c r="T39" s="195">
        <f t="shared" si="88"/>
        <v>0</v>
      </c>
      <c r="U39" s="195">
        <f t="shared" si="88"/>
        <v>0</v>
      </c>
      <c r="V39" s="195">
        <f t="shared" si="88"/>
        <v>0</v>
      </c>
      <c r="W39" s="195">
        <f t="shared" si="88"/>
        <v>0</v>
      </c>
      <c r="X39" s="195">
        <f t="shared" si="88"/>
        <v>0</v>
      </c>
      <c r="Y39" s="195">
        <f t="shared" si="88"/>
        <v>0</v>
      </c>
      <c r="Z39" s="195">
        <f t="shared" si="88"/>
        <v>0</v>
      </c>
      <c r="AA39" s="195">
        <f t="shared" si="88"/>
        <v>0</v>
      </c>
      <c r="AB39" s="195">
        <f t="shared" si="88"/>
        <v>0</v>
      </c>
      <c r="AC39" s="195">
        <f t="shared" si="88"/>
        <v>0</v>
      </c>
      <c r="AD39" s="195">
        <f t="shared" si="88"/>
        <v>0</v>
      </c>
      <c r="AE39" s="195">
        <f t="shared" si="88"/>
        <v>0</v>
      </c>
      <c r="AF39" s="195">
        <f t="shared" si="88"/>
        <v>0</v>
      </c>
      <c r="AG39" s="195">
        <f t="shared" si="88"/>
        <v>0</v>
      </c>
      <c r="AH39" s="195">
        <f t="shared" si="88"/>
        <v>0</v>
      </c>
      <c r="AI39" s="195">
        <f t="shared" si="88"/>
        <v>0</v>
      </c>
      <c r="AJ39" s="195">
        <f t="shared" si="88"/>
        <v>0</v>
      </c>
      <c r="AK39" s="195">
        <f t="shared" si="88"/>
        <v>0</v>
      </c>
      <c r="AL39" s="195">
        <f t="shared" si="88"/>
        <v>0</v>
      </c>
      <c r="AM39" s="195">
        <f t="shared" si="88"/>
        <v>0</v>
      </c>
      <c r="AN39" s="195">
        <f t="shared" si="88"/>
        <v>0</v>
      </c>
      <c r="AO39" s="195">
        <f t="shared" si="88"/>
        <v>0</v>
      </c>
      <c r="AP39" s="195">
        <f t="shared" si="88"/>
        <v>0</v>
      </c>
      <c r="AQ39" s="195">
        <f t="shared" si="88"/>
        <v>0</v>
      </c>
      <c r="AR39" s="195">
        <f t="shared" si="88"/>
        <v>0</v>
      </c>
      <c r="AS39" s="195">
        <f t="shared" si="88"/>
        <v>0</v>
      </c>
      <c r="AT39" s="195">
        <f t="shared" si="88"/>
        <v>0</v>
      </c>
      <c r="AU39" s="195">
        <f t="shared" si="88"/>
        <v>0</v>
      </c>
      <c r="AV39" s="195">
        <f t="shared" si="88"/>
        <v>0</v>
      </c>
      <c r="AW39" s="195">
        <f t="shared" si="88"/>
        <v>0</v>
      </c>
      <c r="AX39" s="195">
        <f t="shared" si="88"/>
        <v>0</v>
      </c>
      <c r="AY39" s="195">
        <f t="shared" si="88"/>
        <v>0</v>
      </c>
      <c r="AZ39" s="195">
        <f t="shared" si="88"/>
        <v>0</v>
      </c>
      <c r="BA39" s="195">
        <f t="shared" si="88"/>
        <v>0</v>
      </c>
      <c r="BB39" s="195">
        <f t="shared" si="88"/>
        <v>0</v>
      </c>
      <c r="BC39" s="195">
        <f t="shared" si="88"/>
        <v>0</v>
      </c>
      <c r="BD39" s="195">
        <f t="shared" si="88"/>
        <v>0</v>
      </c>
      <c r="BE39" s="195">
        <f t="shared" si="88"/>
        <v>0</v>
      </c>
      <c r="BF39" s="195">
        <f t="shared" si="88"/>
        <v>0</v>
      </c>
      <c r="BG39" s="195">
        <f t="shared" si="88"/>
        <v>0</v>
      </c>
      <c r="BH39" s="195">
        <f t="shared" si="88"/>
        <v>0</v>
      </c>
      <c r="BI39" s="195">
        <f t="shared" si="88"/>
        <v>0</v>
      </c>
      <c r="BJ39" s="195">
        <f t="shared" si="88"/>
        <v>0</v>
      </c>
      <c r="BK39" s="195">
        <f t="shared" si="88"/>
        <v>0</v>
      </c>
      <c r="BL39" s="195">
        <f t="shared" si="88"/>
        <v>0</v>
      </c>
      <c r="BM39" s="195">
        <f t="shared" si="88"/>
        <v>0</v>
      </c>
      <c r="BN39" s="195">
        <f t="shared" si="88"/>
        <v>0</v>
      </c>
      <c r="BO39" s="195">
        <f t="shared" si="88"/>
        <v>0</v>
      </c>
      <c r="BP39" s="195">
        <f t="shared" si="88"/>
        <v>0</v>
      </c>
      <c r="BQ39" s="195">
        <f t="shared" si="88"/>
        <v>0</v>
      </c>
      <c r="BR39" s="195">
        <f t="shared" si="88"/>
        <v>0</v>
      </c>
      <c r="BS39" s="195">
        <f t="shared" si="88"/>
        <v>0</v>
      </c>
      <c r="BT39" s="195">
        <f t="shared" si="88"/>
        <v>0</v>
      </c>
      <c r="BU39" s="195">
        <f t="shared" ref="BU39:EF39" si="89">BU29*BU37</f>
        <v>0</v>
      </c>
      <c r="BV39" s="195">
        <f t="shared" si="89"/>
        <v>0</v>
      </c>
      <c r="BW39" s="195">
        <f t="shared" si="89"/>
        <v>0</v>
      </c>
      <c r="BX39" s="195">
        <f t="shared" si="89"/>
        <v>0</v>
      </c>
      <c r="BY39" s="195">
        <f t="shared" si="89"/>
        <v>0</v>
      </c>
      <c r="BZ39" s="195">
        <f t="shared" si="89"/>
        <v>0</v>
      </c>
      <c r="CA39" s="195">
        <f t="shared" si="89"/>
        <v>0</v>
      </c>
      <c r="CB39" s="195">
        <f t="shared" si="89"/>
        <v>0</v>
      </c>
      <c r="CC39" s="195">
        <f t="shared" si="89"/>
        <v>0</v>
      </c>
      <c r="CD39" s="195">
        <f t="shared" si="89"/>
        <v>0</v>
      </c>
      <c r="CE39" s="195">
        <f t="shared" si="89"/>
        <v>0</v>
      </c>
      <c r="CF39" s="195">
        <f t="shared" si="89"/>
        <v>0</v>
      </c>
      <c r="CG39" s="195">
        <f t="shared" si="89"/>
        <v>0</v>
      </c>
      <c r="CH39" s="195">
        <f t="shared" si="89"/>
        <v>0</v>
      </c>
      <c r="CI39" s="195">
        <f t="shared" si="89"/>
        <v>0</v>
      </c>
      <c r="CJ39" s="195">
        <f t="shared" si="89"/>
        <v>0</v>
      </c>
      <c r="CK39" s="195">
        <f t="shared" si="89"/>
        <v>0</v>
      </c>
      <c r="CL39" s="195">
        <f t="shared" si="89"/>
        <v>0</v>
      </c>
      <c r="CM39" s="195">
        <f t="shared" si="89"/>
        <v>0</v>
      </c>
      <c r="CN39" s="195">
        <f t="shared" si="89"/>
        <v>0</v>
      </c>
      <c r="CO39" s="195">
        <f t="shared" si="89"/>
        <v>0</v>
      </c>
      <c r="CP39" s="195">
        <f t="shared" si="89"/>
        <v>0</v>
      </c>
      <c r="CQ39" s="195">
        <f t="shared" si="89"/>
        <v>0</v>
      </c>
      <c r="CR39" s="195">
        <f t="shared" si="89"/>
        <v>0</v>
      </c>
      <c r="CS39" s="195">
        <f t="shared" si="89"/>
        <v>0</v>
      </c>
      <c r="CT39" s="195">
        <f t="shared" si="89"/>
        <v>0</v>
      </c>
      <c r="CU39" s="195">
        <f t="shared" si="89"/>
        <v>0</v>
      </c>
      <c r="CV39" s="195">
        <f t="shared" si="89"/>
        <v>0</v>
      </c>
      <c r="CW39" s="195">
        <f t="shared" si="89"/>
        <v>0</v>
      </c>
      <c r="CX39" s="195">
        <f t="shared" si="89"/>
        <v>0</v>
      </c>
      <c r="CY39" s="195">
        <f t="shared" si="89"/>
        <v>0</v>
      </c>
      <c r="CZ39" s="195">
        <f t="shared" si="89"/>
        <v>0</v>
      </c>
      <c r="DA39" s="195">
        <f t="shared" si="89"/>
        <v>0</v>
      </c>
      <c r="DB39" s="195">
        <f t="shared" si="89"/>
        <v>0</v>
      </c>
      <c r="DC39" s="195">
        <f t="shared" si="89"/>
        <v>0</v>
      </c>
      <c r="DD39" s="195">
        <f t="shared" si="89"/>
        <v>0</v>
      </c>
      <c r="DE39" s="195">
        <f t="shared" si="89"/>
        <v>0</v>
      </c>
      <c r="DF39" s="195">
        <f t="shared" si="89"/>
        <v>0</v>
      </c>
      <c r="DG39" s="195">
        <f t="shared" si="89"/>
        <v>0</v>
      </c>
      <c r="DH39" s="195">
        <f t="shared" si="89"/>
        <v>0</v>
      </c>
      <c r="DI39" s="195">
        <f t="shared" si="89"/>
        <v>0</v>
      </c>
      <c r="DJ39" s="195">
        <f t="shared" si="89"/>
        <v>0</v>
      </c>
      <c r="DK39" s="195">
        <f t="shared" si="89"/>
        <v>0</v>
      </c>
      <c r="DL39" s="195">
        <f t="shared" si="89"/>
        <v>0</v>
      </c>
      <c r="DM39" s="195">
        <f t="shared" si="89"/>
        <v>0</v>
      </c>
      <c r="DN39" s="195">
        <f t="shared" si="89"/>
        <v>0</v>
      </c>
      <c r="DO39" s="195">
        <f t="shared" si="89"/>
        <v>0</v>
      </c>
      <c r="DP39" s="195">
        <f t="shared" si="89"/>
        <v>0</v>
      </c>
      <c r="DQ39" s="195">
        <f t="shared" si="89"/>
        <v>0</v>
      </c>
      <c r="DR39" s="195">
        <f t="shared" si="89"/>
        <v>0</v>
      </c>
      <c r="DS39" s="195">
        <f t="shared" si="89"/>
        <v>0</v>
      </c>
      <c r="DT39" s="195">
        <f t="shared" si="89"/>
        <v>0</v>
      </c>
      <c r="DU39" s="195">
        <f t="shared" si="89"/>
        <v>0</v>
      </c>
      <c r="DV39" s="195">
        <f t="shared" si="89"/>
        <v>0</v>
      </c>
      <c r="DW39" s="195">
        <f t="shared" si="89"/>
        <v>0</v>
      </c>
      <c r="DX39" s="195">
        <f t="shared" si="89"/>
        <v>0</v>
      </c>
      <c r="DY39" s="195">
        <f t="shared" si="89"/>
        <v>0</v>
      </c>
      <c r="DZ39" s="195">
        <f t="shared" si="89"/>
        <v>0</v>
      </c>
      <c r="EA39" s="195">
        <f t="shared" si="89"/>
        <v>0</v>
      </c>
      <c r="EB39" s="195">
        <f t="shared" si="89"/>
        <v>0</v>
      </c>
      <c r="EC39" s="195">
        <f t="shared" si="89"/>
        <v>0</v>
      </c>
      <c r="ED39" s="195">
        <f t="shared" si="89"/>
        <v>0</v>
      </c>
      <c r="EE39" s="195">
        <f t="shared" si="89"/>
        <v>0</v>
      </c>
      <c r="EF39" s="195">
        <f t="shared" si="89"/>
        <v>0</v>
      </c>
      <c r="EG39" s="195">
        <f t="shared" ref="EG39:GR39" si="90">EG29*EG37</f>
        <v>0</v>
      </c>
      <c r="EH39" s="195">
        <f t="shared" si="90"/>
        <v>0</v>
      </c>
      <c r="EI39" s="195">
        <f t="shared" si="90"/>
        <v>0</v>
      </c>
      <c r="EJ39" s="195">
        <f t="shared" si="90"/>
        <v>0</v>
      </c>
      <c r="EK39" s="195">
        <f t="shared" si="90"/>
        <v>0</v>
      </c>
      <c r="EL39" s="195">
        <f t="shared" si="90"/>
        <v>0</v>
      </c>
      <c r="EM39" s="195">
        <f t="shared" si="90"/>
        <v>0</v>
      </c>
      <c r="EN39" s="195">
        <f t="shared" si="90"/>
        <v>0</v>
      </c>
      <c r="EO39" s="195">
        <f t="shared" si="90"/>
        <v>0</v>
      </c>
      <c r="EP39" s="195">
        <f t="shared" si="90"/>
        <v>0</v>
      </c>
      <c r="EQ39" s="195">
        <f t="shared" si="90"/>
        <v>0</v>
      </c>
      <c r="ER39" s="195">
        <f t="shared" si="90"/>
        <v>0</v>
      </c>
      <c r="ES39" s="195">
        <f t="shared" si="90"/>
        <v>0</v>
      </c>
      <c r="ET39" s="195">
        <f t="shared" si="90"/>
        <v>0</v>
      </c>
      <c r="EU39" s="195">
        <f t="shared" si="90"/>
        <v>0</v>
      </c>
      <c r="EV39" s="195">
        <f t="shared" si="90"/>
        <v>0</v>
      </c>
      <c r="EW39" s="195">
        <f t="shared" si="90"/>
        <v>0</v>
      </c>
      <c r="EX39" s="195">
        <f t="shared" si="90"/>
        <v>0</v>
      </c>
      <c r="EY39" s="195">
        <f t="shared" si="90"/>
        <v>0</v>
      </c>
      <c r="EZ39" s="195">
        <f t="shared" si="90"/>
        <v>0</v>
      </c>
      <c r="FA39" s="195">
        <f t="shared" si="90"/>
        <v>0</v>
      </c>
      <c r="FB39" s="195">
        <f t="shared" si="90"/>
        <v>0</v>
      </c>
      <c r="FC39" s="195">
        <f t="shared" si="90"/>
        <v>0</v>
      </c>
      <c r="FD39" s="195">
        <f t="shared" si="90"/>
        <v>0</v>
      </c>
      <c r="FE39" s="195">
        <f t="shared" si="90"/>
        <v>0</v>
      </c>
      <c r="FF39" s="195">
        <f t="shared" si="90"/>
        <v>0</v>
      </c>
      <c r="FG39" s="195">
        <f t="shared" si="90"/>
        <v>0</v>
      </c>
      <c r="FH39" s="195">
        <f t="shared" si="90"/>
        <v>0</v>
      </c>
      <c r="FI39" s="195">
        <f t="shared" si="90"/>
        <v>0</v>
      </c>
      <c r="FJ39" s="195">
        <f t="shared" si="90"/>
        <v>0</v>
      </c>
      <c r="FK39" s="195">
        <f t="shared" si="90"/>
        <v>0</v>
      </c>
      <c r="FL39" s="195">
        <f t="shared" si="90"/>
        <v>0</v>
      </c>
      <c r="FM39" s="195">
        <f t="shared" si="90"/>
        <v>0</v>
      </c>
      <c r="FN39" s="195">
        <f t="shared" si="90"/>
        <v>0</v>
      </c>
      <c r="FO39" s="195">
        <f t="shared" si="90"/>
        <v>0</v>
      </c>
      <c r="FP39" s="195">
        <f t="shared" si="90"/>
        <v>0</v>
      </c>
      <c r="FQ39" s="195">
        <f t="shared" si="90"/>
        <v>0</v>
      </c>
      <c r="FR39" s="195">
        <f t="shared" si="90"/>
        <v>0</v>
      </c>
      <c r="FS39" s="195">
        <f t="shared" si="90"/>
        <v>0</v>
      </c>
      <c r="FT39" s="195">
        <f t="shared" si="90"/>
        <v>0</v>
      </c>
      <c r="FU39" s="195">
        <f t="shared" si="90"/>
        <v>0</v>
      </c>
      <c r="FV39" s="195">
        <f t="shared" si="90"/>
        <v>0</v>
      </c>
      <c r="FW39" s="195">
        <f t="shared" si="90"/>
        <v>0</v>
      </c>
      <c r="FX39" s="195">
        <f t="shared" si="90"/>
        <v>0</v>
      </c>
      <c r="FY39" s="195">
        <f t="shared" si="90"/>
        <v>0</v>
      </c>
      <c r="FZ39" s="195">
        <f t="shared" si="90"/>
        <v>0</v>
      </c>
      <c r="GA39" s="195">
        <f t="shared" si="90"/>
        <v>0</v>
      </c>
      <c r="GB39" s="195">
        <f t="shared" si="90"/>
        <v>0</v>
      </c>
      <c r="GC39" s="195">
        <f t="shared" si="90"/>
        <v>0</v>
      </c>
      <c r="GD39" s="195">
        <f t="shared" si="90"/>
        <v>0</v>
      </c>
      <c r="GE39" s="195">
        <f t="shared" si="90"/>
        <v>0</v>
      </c>
      <c r="GF39" s="195">
        <f t="shared" si="90"/>
        <v>0</v>
      </c>
      <c r="GG39" s="195">
        <f t="shared" si="90"/>
        <v>0</v>
      </c>
      <c r="GH39" s="195">
        <f t="shared" si="90"/>
        <v>0</v>
      </c>
      <c r="GI39" s="195">
        <f t="shared" si="90"/>
        <v>0</v>
      </c>
      <c r="GJ39" s="195">
        <f t="shared" si="90"/>
        <v>0</v>
      </c>
      <c r="GK39" s="195">
        <f t="shared" si="90"/>
        <v>0</v>
      </c>
      <c r="GL39" s="195">
        <f t="shared" si="90"/>
        <v>0</v>
      </c>
      <c r="GM39" s="195">
        <f t="shared" si="90"/>
        <v>0</v>
      </c>
      <c r="GN39" s="195">
        <f t="shared" si="90"/>
        <v>0</v>
      </c>
      <c r="GO39" s="195">
        <f t="shared" si="90"/>
        <v>0</v>
      </c>
      <c r="GP39" s="195">
        <f t="shared" si="90"/>
        <v>0</v>
      </c>
      <c r="GQ39" s="195">
        <f t="shared" si="90"/>
        <v>0</v>
      </c>
      <c r="GR39" s="195">
        <f t="shared" si="90"/>
        <v>0</v>
      </c>
      <c r="GS39" s="195">
        <f t="shared" ref="GS39:JD39" si="91">GS29*GS37</f>
        <v>0</v>
      </c>
      <c r="GT39" s="195">
        <f t="shared" si="91"/>
        <v>0</v>
      </c>
      <c r="GU39" s="195">
        <f t="shared" si="91"/>
        <v>0</v>
      </c>
      <c r="GV39" s="195">
        <f t="shared" si="91"/>
        <v>0</v>
      </c>
      <c r="GW39" s="195">
        <f t="shared" si="91"/>
        <v>0</v>
      </c>
      <c r="GX39" s="195">
        <f t="shared" si="91"/>
        <v>0</v>
      </c>
      <c r="GY39" s="195">
        <f t="shared" si="91"/>
        <v>0</v>
      </c>
      <c r="GZ39" s="195">
        <f t="shared" si="91"/>
        <v>0</v>
      </c>
      <c r="HA39" s="195">
        <f t="shared" si="91"/>
        <v>0</v>
      </c>
      <c r="HB39" s="195">
        <f t="shared" si="91"/>
        <v>0</v>
      </c>
      <c r="HC39" s="195">
        <f t="shared" si="91"/>
        <v>0</v>
      </c>
      <c r="HD39" s="195">
        <f t="shared" si="91"/>
        <v>0</v>
      </c>
      <c r="HE39" s="195">
        <f t="shared" si="91"/>
        <v>0</v>
      </c>
      <c r="HF39" s="195">
        <f t="shared" si="91"/>
        <v>0</v>
      </c>
      <c r="HG39" s="195">
        <f t="shared" si="91"/>
        <v>0</v>
      </c>
      <c r="HH39" s="195">
        <f t="shared" si="91"/>
        <v>0</v>
      </c>
      <c r="HI39" s="195">
        <f t="shared" si="91"/>
        <v>0</v>
      </c>
      <c r="HJ39" s="195">
        <f t="shared" si="91"/>
        <v>0</v>
      </c>
      <c r="HK39" s="195">
        <f t="shared" si="91"/>
        <v>0</v>
      </c>
      <c r="HL39" s="195">
        <f t="shared" si="91"/>
        <v>0</v>
      </c>
      <c r="HM39" s="195">
        <f t="shared" si="91"/>
        <v>0</v>
      </c>
      <c r="HN39" s="195">
        <f t="shared" si="91"/>
        <v>0</v>
      </c>
      <c r="HO39" s="195">
        <f t="shared" si="91"/>
        <v>0</v>
      </c>
      <c r="HP39" s="195">
        <f t="shared" si="91"/>
        <v>0</v>
      </c>
      <c r="HQ39" s="195">
        <f t="shared" si="91"/>
        <v>0</v>
      </c>
      <c r="HR39" s="195">
        <f t="shared" si="91"/>
        <v>0</v>
      </c>
      <c r="HS39" s="195">
        <f t="shared" si="91"/>
        <v>0</v>
      </c>
      <c r="HT39" s="195">
        <f t="shared" si="91"/>
        <v>0</v>
      </c>
      <c r="HU39" s="195">
        <f t="shared" si="91"/>
        <v>0</v>
      </c>
      <c r="HV39" s="195">
        <f t="shared" si="91"/>
        <v>0</v>
      </c>
      <c r="HW39" s="195">
        <f t="shared" si="91"/>
        <v>0</v>
      </c>
      <c r="HX39" s="195">
        <f t="shared" si="91"/>
        <v>0</v>
      </c>
      <c r="HY39" s="195">
        <f t="shared" si="91"/>
        <v>0</v>
      </c>
      <c r="HZ39" s="195">
        <f t="shared" si="91"/>
        <v>0</v>
      </c>
      <c r="IA39" s="195">
        <f t="shared" si="91"/>
        <v>0</v>
      </c>
      <c r="IB39" s="195">
        <f t="shared" si="91"/>
        <v>0</v>
      </c>
      <c r="IC39" s="195">
        <f t="shared" si="91"/>
        <v>0</v>
      </c>
      <c r="ID39" s="195">
        <f t="shared" si="91"/>
        <v>0</v>
      </c>
      <c r="IE39" s="195">
        <f t="shared" si="91"/>
        <v>0</v>
      </c>
      <c r="IF39" s="195">
        <f t="shared" si="91"/>
        <v>0</v>
      </c>
      <c r="IG39" s="195">
        <f t="shared" si="91"/>
        <v>0</v>
      </c>
      <c r="IH39" s="195">
        <f t="shared" si="91"/>
        <v>0</v>
      </c>
      <c r="II39" s="195">
        <f t="shared" si="91"/>
        <v>0</v>
      </c>
      <c r="IJ39" s="195">
        <f t="shared" si="91"/>
        <v>0</v>
      </c>
      <c r="IK39" s="195">
        <f t="shared" si="91"/>
        <v>0</v>
      </c>
      <c r="IL39" s="195">
        <f t="shared" si="91"/>
        <v>0</v>
      </c>
      <c r="IM39" s="195">
        <f t="shared" si="91"/>
        <v>0</v>
      </c>
      <c r="IN39" s="195">
        <f t="shared" si="91"/>
        <v>0</v>
      </c>
      <c r="IO39" s="195">
        <f t="shared" si="91"/>
        <v>0</v>
      </c>
      <c r="IP39" s="195">
        <f t="shared" si="91"/>
        <v>0</v>
      </c>
      <c r="IQ39" s="195">
        <f t="shared" si="91"/>
        <v>0</v>
      </c>
      <c r="IR39" s="195">
        <f t="shared" si="91"/>
        <v>0</v>
      </c>
      <c r="IS39" s="195">
        <f t="shared" si="91"/>
        <v>0</v>
      </c>
      <c r="IT39" s="195">
        <f t="shared" si="91"/>
        <v>0</v>
      </c>
      <c r="IU39" s="195">
        <f t="shared" si="91"/>
        <v>0</v>
      </c>
      <c r="IV39" s="195">
        <f t="shared" si="91"/>
        <v>0</v>
      </c>
      <c r="IW39" s="195">
        <f t="shared" si="91"/>
        <v>0</v>
      </c>
      <c r="IX39" s="195">
        <f t="shared" si="91"/>
        <v>0</v>
      </c>
      <c r="IY39" s="195">
        <f t="shared" si="91"/>
        <v>0</v>
      </c>
      <c r="IZ39" s="195">
        <f t="shared" si="91"/>
        <v>0</v>
      </c>
      <c r="JA39" s="195">
        <f t="shared" si="91"/>
        <v>0</v>
      </c>
      <c r="JB39" s="195">
        <f t="shared" si="91"/>
        <v>0</v>
      </c>
      <c r="JC39" s="195">
        <f t="shared" si="91"/>
        <v>0</v>
      </c>
      <c r="JD39" s="195">
        <f t="shared" si="91"/>
        <v>0</v>
      </c>
      <c r="JE39" s="195">
        <f t="shared" ref="JE39:LP39" si="92">JE29*JE37</f>
        <v>0</v>
      </c>
      <c r="JF39" s="195">
        <f t="shared" si="92"/>
        <v>0</v>
      </c>
      <c r="JG39" s="195">
        <f t="shared" si="92"/>
        <v>0</v>
      </c>
      <c r="JH39" s="195">
        <f t="shared" si="92"/>
        <v>0</v>
      </c>
      <c r="JI39" s="195">
        <f t="shared" si="92"/>
        <v>0</v>
      </c>
      <c r="JJ39" s="195">
        <f t="shared" si="92"/>
        <v>0</v>
      </c>
      <c r="JK39" s="195">
        <f t="shared" si="92"/>
        <v>0</v>
      </c>
      <c r="JL39" s="195">
        <f t="shared" si="92"/>
        <v>0</v>
      </c>
      <c r="JM39" s="195">
        <f t="shared" si="92"/>
        <v>0</v>
      </c>
      <c r="JN39" s="195">
        <f t="shared" si="92"/>
        <v>0</v>
      </c>
      <c r="JO39" s="195">
        <f t="shared" si="92"/>
        <v>0</v>
      </c>
      <c r="JP39" s="195">
        <f t="shared" si="92"/>
        <v>0</v>
      </c>
      <c r="JQ39" s="195">
        <f t="shared" si="92"/>
        <v>0</v>
      </c>
      <c r="JR39" s="195">
        <f t="shared" si="92"/>
        <v>0</v>
      </c>
      <c r="JS39" s="195">
        <f t="shared" si="92"/>
        <v>0</v>
      </c>
      <c r="JT39" s="195">
        <f t="shared" si="92"/>
        <v>0</v>
      </c>
      <c r="JU39" s="195">
        <f t="shared" si="92"/>
        <v>0</v>
      </c>
      <c r="JV39" s="195">
        <f t="shared" si="92"/>
        <v>0</v>
      </c>
      <c r="JW39" s="195">
        <f t="shared" si="92"/>
        <v>0</v>
      </c>
      <c r="JX39" s="195">
        <f t="shared" si="92"/>
        <v>0</v>
      </c>
      <c r="JY39" s="195">
        <f t="shared" si="92"/>
        <v>0</v>
      </c>
      <c r="JZ39" s="195">
        <f t="shared" si="92"/>
        <v>0</v>
      </c>
      <c r="KA39" s="195">
        <f t="shared" si="92"/>
        <v>0</v>
      </c>
      <c r="KB39" s="195">
        <f t="shared" si="92"/>
        <v>0</v>
      </c>
      <c r="KC39" s="195">
        <f t="shared" si="92"/>
        <v>0</v>
      </c>
      <c r="KD39" s="195">
        <f t="shared" si="92"/>
        <v>0</v>
      </c>
      <c r="KE39" s="195">
        <f t="shared" si="92"/>
        <v>0</v>
      </c>
      <c r="KF39" s="195">
        <f t="shared" si="92"/>
        <v>0</v>
      </c>
      <c r="KG39" s="195">
        <f t="shared" si="92"/>
        <v>0</v>
      </c>
      <c r="KH39" s="195">
        <f t="shared" si="92"/>
        <v>0</v>
      </c>
      <c r="KI39" s="195">
        <f t="shared" si="92"/>
        <v>0</v>
      </c>
      <c r="KJ39" s="195">
        <f t="shared" si="92"/>
        <v>0</v>
      </c>
      <c r="KK39" s="195">
        <f t="shared" si="92"/>
        <v>0</v>
      </c>
      <c r="KL39" s="195">
        <f t="shared" si="92"/>
        <v>0</v>
      </c>
      <c r="KM39" s="195">
        <f t="shared" si="92"/>
        <v>0</v>
      </c>
      <c r="KN39" s="195">
        <f t="shared" si="92"/>
        <v>0</v>
      </c>
      <c r="KO39" s="195">
        <f t="shared" si="92"/>
        <v>0</v>
      </c>
      <c r="KP39" s="195">
        <f t="shared" si="92"/>
        <v>0</v>
      </c>
      <c r="KQ39" s="195">
        <f t="shared" si="92"/>
        <v>0</v>
      </c>
      <c r="KR39" s="195">
        <f t="shared" si="92"/>
        <v>0</v>
      </c>
      <c r="KS39" s="195">
        <f t="shared" si="92"/>
        <v>0</v>
      </c>
      <c r="KT39" s="195">
        <f t="shared" si="92"/>
        <v>0</v>
      </c>
      <c r="KU39" s="195">
        <f t="shared" si="92"/>
        <v>0</v>
      </c>
      <c r="KV39" s="195">
        <f t="shared" si="92"/>
        <v>0</v>
      </c>
      <c r="KW39" s="195">
        <f t="shared" si="92"/>
        <v>0</v>
      </c>
      <c r="KX39" s="195">
        <f t="shared" si="92"/>
        <v>0</v>
      </c>
      <c r="KY39" s="195">
        <f t="shared" si="92"/>
        <v>0</v>
      </c>
      <c r="KZ39" s="195">
        <f t="shared" si="92"/>
        <v>0</v>
      </c>
      <c r="LA39" s="195">
        <f t="shared" si="92"/>
        <v>0</v>
      </c>
      <c r="LB39" s="195">
        <f t="shared" si="92"/>
        <v>0</v>
      </c>
      <c r="LC39" s="195">
        <f t="shared" si="92"/>
        <v>0</v>
      </c>
      <c r="LD39" s="195">
        <f t="shared" si="92"/>
        <v>0</v>
      </c>
      <c r="LE39" s="195">
        <f t="shared" si="92"/>
        <v>0</v>
      </c>
      <c r="LF39" s="195">
        <f t="shared" si="92"/>
        <v>0</v>
      </c>
      <c r="LG39" s="195">
        <f t="shared" si="92"/>
        <v>0</v>
      </c>
      <c r="LH39" s="195">
        <f t="shared" si="92"/>
        <v>0</v>
      </c>
      <c r="LI39" s="195">
        <f t="shared" si="92"/>
        <v>0</v>
      </c>
      <c r="LJ39" s="195">
        <f t="shared" si="92"/>
        <v>0</v>
      </c>
      <c r="LK39" s="195">
        <f t="shared" si="92"/>
        <v>0</v>
      </c>
      <c r="LL39" s="195">
        <f t="shared" si="92"/>
        <v>0</v>
      </c>
      <c r="LM39" s="195">
        <f t="shared" si="92"/>
        <v>0</v>
      </c>
      <c r="LN39" s="195">
        <f t="shared" si="92"/>
        <v>0</v>
      </c>
      <c r="LO39" s="195">
        <f t="shared" si="92"/>
        <v>0</v>
      </c>
      <c r="LP39" s="195">
        <f t="shared" si="92"/>
        <v>0</v>
      </c>
      <c r="LQ39" s="195">
        <f t="shared" ref="LQ39:OB39" si="93">LQ29*LQ37</f>
        <v>0</v>
      </c>
      <c r="LR39" s="195">
        <f t="shared" si="93"/>
        <v>0</v>
      </c>
      <c r="LS39" s="195">
        <f t="shared" si="93"/>
        <v>0</v>
      </c>
      <c r="LT39" s="195">
        <f t="shared" si="93"/>
        <v>0</v>
      </c>
      <c r="LU39" s="195">
        <f t="shared" si="93"/>
        <v>0</v>
      </c>
      <c r="LV39" s="195">
        <f t="shared" si="93"/>
        <v>0</v>
      </c>
      <c r="LW39" s="195">
        <f t="shared" si="93"/>
        <v>0</v>
      </c>
      <c r="LX39" s="195">
        <f t="shared" si="93"/>
        <v>0</v>
      </c>
      <c r="LY39" s="195">
        <f t="shared" si="93"/>
        <v>0</v>
      </c>
      <c r="LZ39" s="195">
        <f t="shared" si="93"/>
        <v>0</v>
      </c>
      <c r="MA39" s="195">
        <f t="shared" si="93"/>
        <v>0</v>
      </c>
      <c r="MB39" s="195">
        <f t="shared" si="93"/>
        <v>0</v>
      </c>
      <c r="MC39" s="195">
        <f t="shared" si="93"/>
        <v>0</v>
      </c>
      <c r="MD39" s="195">
        <f t="shared" si="93"/>
        <v>0</v>
      </c>
      <c r="ME39" s="195">
        <f t="shared" si="93"/>
        <v>0</v>
      </c>
      <c r="MF39" s="195">
        <f t="shared" si="93"/>
        <v>0</v>
      </c>
      <c r="MG39" s="195">
        <f t="shared" si="93"/>
        <v>0</v>
      </c>
      <c r="MH39" s="195">
        <f t="shared" si="93"/>
        <v>0</v>
      </c>
      <c r="MI39" s="195">
        <f t="shared" si="93"/>
        <v>0</v>
      </c>
      <c r="MJ39" s="195">
        <f t="shared" si="93"/>
        <v>0</v>
      </c>
      <c r="MK39" s="195">
        <f t="shared" si="93"/>
        <v>0</v>
      </c>
      <c r="ML39" s="195">
        <f t="shared" si="93"/>
        <v>0</v>
      </c>
      <c r="MM39" s="195">
        <f t="shared" si="93"/>
        <v>0</v>
      </c>
      <c r="MN39" s="195">
        <f t="shared" si="93"/>
        <v>0</v>
      </c>
      <c r="MO39" s="195">
        <f t="shared" si="93"/>
        <v>0</v>
      </c>
      <c r="MP39" s="195">
        <f t="shared" si="93"/>
        <v>0</v>
      </c>
      <c r="MQ39" s="195">
        <f t="shared" si="93"/>
        <v>0</v>
      </c>
      <c r="MR39" s="195">
        <f t="shared" si="93"/>
        <v>0</v>
      </c>
      <c r="MS39" s="195">
        <f t="shared" si="93"/>
        <v>0</v>
      </c>
      <c r="MT39" s="195">
        <f t="shared" si="93"/>
        <v>0</v>
      </c>
      <c r="MU39" s="195">
        <f t="shared" si="93"/>
        <v>0</v>
      </c>
      <c r="MV39" s="195">
        <f t="shared" si="93"/>
        <v>0</v>
      </c>
      <c r="MW39" s="195">
        <f t="shared" si="93"/>
        <v>0</v>
      </c>
      <c r="MX39" s="195">
        <f t="shared" si="93"/>
        <v>0</v>
      </c>
      <c r="MY39" s="195">
        <f t="shared" si="93"/>
        <v>0</v>
      </c>
      <c r="MZ39" s="195">
        <f t="shared" si="93"/>
        <v>0</v>
      </c>
      <c r="NA39" s="195">
        <f t="shared" si="93"/>
        <v>0</v>
      </c>
      <c r="NB39" s="195">
        <f t="shared" si="93"/>
        <v>0</v>
      </c>
      <c r="NC39" s="195">
        <f t="shared" si="93"/>
        <v>0</v>
      </c>
      <c r="ND39" s="195">
        <f t="shared" si="93"/>
        <v>0</v>
      </c>
      <c r="NE39" s="195">
        <f t="shared" si="93"/>
        <v>0</v>
      </c>
      <c r="NF39" s="195">
        <f t="shared" si="93"/>
        <v>0</v>
      </c>
      <c r="NG39" s="195">
        <f t="shared" si="93"/>
        <v>0</v>
      </c>
      <c r="NH39" s="195">
        <f t="shared" si="93"/>
        <v>0</v>
      </c>
      <c r="NI39" s="195">
        <f t="shared" si="93"/>
        <v>0</v>
      </c>
      <c r="NJ39" s="195">
        <f t="shared" si="93"/>
        <v>0</v>
      </c>
      <c r="NK39" s="195">
        <f t="shared" si="93"/>
        <v>0</v>
      </c>
      <c r="NL39" s="195">
        <f t="shared" si="93"/>
        <v>0</v>
      </c>
      <c r="NM39" s="195">
        <f t="shared" si="93"/>
        <v>0</v>
      </c>
      <c r="NN39" s="195">
        <f t="shared" si="93"/>
        <v>0</v>
      </c>
      <c r="NO39" s="195">
        <f t="shared" si="93"/>
        <v>0</v>
      </c>
      <c r="NP39" s="195">
        <f t="shared" si="93"/>
        <v>0</v>
      </c>
      <c r="NQ39" s="195">
        <f t="shared" si="93"/>
        <v>0</v>
      </c>
      <c r="NR39" s="195">
        <f t="shared" si="93"/>
        <v>0</v>
      </c>
      <c r="NS39" s="195">
        <f t="shared" si="93"/>
        <v>0</v>
      </c>
      <c r="NT39" s="195">
        <f t="shared" si="93"/>
        <v>0</v>
      </c>
      <c r="NU39" s="195">
        <f t="shared" si="93"/>
        <v>0</v>
      </c>
      <c r="NV39" s="195">
        <f t="shared" si="93"/>
        <v>0</v>
      </c>
      <c r="NW39" s="195">
        <f t="shared" si="93"/>
        <v>0</v>
      </c>
      <c r="NX39" s="195">
        <f t="shared" si="93"/>
        <v>0</v>
      </c>
      <c r="NY39" s="195">
        <f t="shared" si="93"/>
        <v>0</v>
      </c>
      <c r="NZ39" s="195">
        <f t="shared" si="93"/>
        <v>0</v>
      </c>
      <c r="OA39" s="195">
        <f t="shared" si="93"/>
        <v>0</v>
      </c>
      <c r="OB39" s="195">
        <f t="shared" si="93"/>
        <v>0</v>
      </c>
      <c r="OC39" s="195">
        <f t="shared" ref="OC39:QN39" si="94">OC29*OC37</f>
        <v>0</v>
      </c>
      <c r="OD39" s="195">
        <f t="shared" si="94"/>
        <v>0</v>
      </c>
      <c r="OE39" s="195">
        <f t="shared" si="94"/>
        <v>0</v>
      </c>
      <c r="OF39" s="195">
        <f t="shared" si="94"/>
        <v>0</v>
      </c>
      <c r="OG39" s="195">
        <f t="shared" si="94"/>
        <v>0</v>
      </c>
      <c r="OH39" s="195">
        <f t="shared" si="94"/>
        <v>0</v>
      </c>
      <c r="OI39" s="195">
        <f t="shared" si="94"/>
        <v>0</v>
      </c>
      <c r="OJ39" s="195">
        <f t="shared" si="94"/>
        <v>0</v>
      </c>
      <c r="OK39" s="195">
        <f t="shared" si="94"/>
        <v>0</v>
      </c>
      <c r="OL39" s="195">
        <f t="shared" si="94"/>
        <v>0</v>
      </c>
      <c r="OM39" s="195">
        <f t="shared" si="94"/>
        <v>0</v>
      </c>
      <c r="ON39" s="195">
        <f t="shared" si="94"/>
        <v>0</v>
      </c>
      <c r="OO39" s="195">
        <f t="shared" si="94"/>
        <v>0</v>
      </c>
      <c r="OP39" s="195">
        <f t="shared" si="94"/>
        <v>0</v>
      </c>
      <c r="OQ39" s="195">
        <f t="shared" si="94"/>
        <v>0</v>
      </c>
      <c r="OR39" s="195">
        <f t="shared" si="94"/>
        <v>0</v>
      </c>
      <c r="OS39" s="195">
        <f t="shared" si="94"/>
        <v>0</v>
      </c>
      <c r="OT39" s="195">
        <f t="shared" si="94"/>
        <v>0</v>
      </c>
      <c r="OU39" s="195">
        <f t="shared" si="94"/>
        <v>0</v>
      </c>
      <c r="OV39" s="195">
        <f t="shared" si="94"/>
        <v>0</v>
      </c>
      <c r="OW39" s="195">
        <f t="shared" si="94"/>
        <v>0</v>
      </c>
      <c r="OX39" s="195">
        <f t="shared" si="94"/>
        <v>0</v>
      </c>
      <c r="OY39" s="195">
        <f t="shared" si="94"/>
        <v>0</v>
      </c>
      <c r="OZ39" s="195">
        <f t="shared" si="94"/>
        <v>0</v>
      </c>
      <c r="PA39" s="195">
        <f t="shared" si="94"/>
        <v>0</v>
      </c>
      <c r="PB39" s="195">
        <f t="shared" si="94"/>
        <v>0</v>
      </c>
      <c r="PC39" s="195">
        <f t="shared" si="94"/>
        <v>0</v>
      </c>
      <c r="PD39" s="195">
        <f t="shared" si="94"/>
        <v>0</v>
      </c>
      <c r="PE39" s="195">
        <f t="shared" si="94"/>
        <v>0</v>
      </c>
      <c r="PF39" s="195">
        <f t="shared" si="94"/>
        <v>0</v>
      </c>
      <c r="PG39" s="195">
        <f t="shared" si="94"/>
        <v>0</v>
      </c>
      <c r="PH39" s="195">
        <f t="shared" si="94"/>
        <v>0</v>
      </c>
      <c r="PI39" s="195">
        <f t="shared" si="94"/>
        <v>0</v>
      </c>
      <c r="PJ39" s="195">
        <f t="shared" si="94"/>
        <v>0</v>
      </c>
      <c r="PK39" s="195">
        <f t="shared" si="94"/>
        <v>0</v>
      </c>
      <c r="PL39" s="195">
        <f t="shared" si="94"/>
        <v>0</v>
      </c>
      <c r="PM39" s="195">
        <f t="shared" si="94"/>
        <v>0</v>
      </c>
      <c r="PN39" s="195">
        <f t="shared" si="94"/>
        <v>0</v>
      </c>
      <c r="PO39" s="195">
        <f t="shared" si="94"/>
        <v>0</v>
      </c>
      <c r="PP39" s="195">
        <f t="shared" si="94"/>
        <v>0</v>
      </c>
      <c r="PQ39" s="195">
        <f t="shared" si="94"/>
        <v>0</v>
      </c>
      <c r="PR39" s="195">
        <f t="shared" si="94"/>
        <v>0</v>
      </c>
      <c r="PS39" s="195">
        <f t="shared" si="94"/>
        <v>0</v>
      </c>
      <c r="PT39" s="195">
        <f t="shared" si="94"/>
        <v>0</v>
      </c>
      <c r="PU39" s="195">
        <f t="shared" si="94"/>
        <v>0</v>
      </c>
      <c r="PV39" s="195">
        <f t="shared" si="94"/>
        <v>0</v>
      </c>
      <c r="PW39" s="195">
        <f t="shared" si="94"/>
        <v>0</v>
      </c>
      <c r="PX39" s="195">
        <f t="shared" si="94"/>
        <v>0</v>
      </c>
      <c r="PY39" s="195">
        <f t="shared" si="94"/>
        <v>0</v>
      </c>
      <c r="PZ39" s="195">
        <f t="shared" si="94"/>
        <v>0</v>
      </c>
      <c r="QA39" s="195">
        <f t="shared" si="94"/>
        <v>0</v>
      </c>
      <c r="QB39" s="195">
        <f t="shared" si="94"/>
        <v>0</v>
      </c>
      <c r="QC39" s="195">
        <f t="shared" si="94"/>
        <v>0</v>
      </c>
      <c r="QD39" s="195">
        <f t="shared" si="94"/>
        <v>0</v>
      </c>
      <c r="QE39" s="195">
        <f t="shared" si="94"/>
        <v>0</v>
      </c>
      <c r="QF39" s="195">
        <f t="shared" si="94"/>
        <v>0</v>
      </c>
      <c r="QG39" s="195">
        <f t="shared" si="94"/>
        <v>0</v>
      </c>
      <c r="QH39" s="195">
        <f t="shared" si="94"/>
        <v>0</v>
      </c>
      <c r="QI39" s="195">
        <f t="shared" si="94"/>
        <v>0</v>
      </c>
      <c r="QJ39" s="195">
        <f t="shared" si="94"/>
        <v>0</v>
      </c>
      <c r="QK39" s="195">
        <f t="shared" si="94"/>
        <v>0</v>
      </c>
      <c r="QL39" s="195">
        <f t="shared" si="94"/>
        <v>0</v>
      </c>
      <c r="QM39" s="195">
        <f t="shared" si="94"/>
        <v>0</v>
      </c>
      <c r="QN39" s="195">
        <f t="shared" si="94"/>
        <v>0</v>
      </c>
      <c r="QO39" s="195">
        <f t="shared" ref="QO39:SM39" si="95">QO29*QO37</f>
        <v>0</v>
      </c>
      <c r="QP39" s="195">
        <f t="shared" si="95"/>
        <v>0</v>
      </c>
      <c r="QQ39" s="195">
        <f t="shared" si="95"/>
        <v>0</v>
      </c>
      <c r="QR39" s="195">
        <f t="shared" si="95"/>
        <v>0</v>
      </c>
      <c r="QS39" s="195">
        <f t="shared" si="95"/>
        <v>0</v>
      </c>
      <c r="QT39" s="195">
        <f t="shared" si="95"/>
        <v>0</v>
      </c>
      <c r="QU39" s="195">
        <f t="shared" si="95"/>
        <v>0</v>
      </c>
      <c r="QV39" s="195">
        <f t="shared" si="95"/>
        <v>0</v>
      </c>
      <c r="QW39" s="195">
        <f t="shared" si="95"/>
        <v>0</v>
      </c>
      <c r="QX39" s="195">
        <f t="shared" si="95"/>
        <v>0</v>
      </c>
      <c r="QY39" s="195">
        <f t="shared" si="95"/>
        <v>0</v>
      </c>
      <c r="QZ39" s="195">
        <f t="shared" si="95"/>
        <v>0</v>
      </c>
      <c r="RA39" s="195">
        <f t="shared" si="95"/>
        <v>0</v>
      </c>
      <c r="RB39" s="195">
        <f t="shared" si="95"/>
        <v>0</v>
      </c>
      <c r="RC39" s="195">
        <f t="shared" si="95"/>
        <v>0</v>
      </c>
      <c r="RD39" s="195">
        <f t="shared" si="95"/>
        <v>0</v>
      </c>
      <c r="RE39" s="195">
        <f t="shared" si="95"/>
        <v>0</v>
      </c>
      <c r="RF39" s="195">
        <f t="shared" si="95"/>
        <v>0</v>
      </c>
      <c r="RG39" s="195">
        <f t="shared" si="95"/>
        <v>0</v>
      </c>
      <c r="RH39" s="195">
        <f t="shared" si="95"/>
        <v>0</v>
      </c>
      <c r="RI39" s="195">
        <f t="shared" si="95"/>
        <v>0</v>
      </c>
      <c r="RJ39" s="195">
        <f t="shared" si="95"/>
        <v>0</v>
      </c>
      <c r="RK39" s="195">
        <f t="shared" si="95"/>
        <v>0</v>
      </c>
      <c r="RL39" s="195">
        <f t="shared" si="95"/>
        <v>0</v>
      </c>
      <c r="RM39" s="195">
        <f t="shared" si="95"/>
        <v>0</v>
      </c>
      <c r="RN39" s="195">
        <f t="shared" si="95"/>
        <v>0</v>
      </c>
      <c r="RO39" s="195">
        <f t="shared" si="95"/>
        <v>0</v>
      </c>
      <c r="RP39" s="195">
        <f t="shared" si="95"/>
        <v>0</v>
      </c>
      <c r="RQ39" s="195">
        <f t="shared" si="95"/>
        <v>0</v>
      </c>
      <c r="RR39" s="195">
        <f t="shared" si="95"/>
        <v>0</v>
      </c>
      <c r="RS39" s="195">
        <f t="shared" si="95"/>
        <v>0</v>
      </c>
      <c r="RT39" s="195">
        <f t="shared" si="95"/>
        <v>0</v>
      </c>
      <c r="RU39" s="195">
        <f t="shared" si="95"/>
        <v>0</v>
      </c>
      <c r="RV39" s="195">
        <f t="shared" si="95"/>
        <v>0</v>
      </c>
      <c r="RW39" s="195">
        <f t="shared" si="95"/>
        <v>0</v>
      </c>
      <c r="RX39" s="195">
        <f t="shared" si="95"/>
        <v>0</v>
      </c>
      <c r="RY39" s="195">
        <f t="shared" si="95"/>
        <v>0</v>
      </c>
      <c r="RZ39" s="195">
        <f t="shared" si="95"/>
        <v>0</v>
      </c>
      <c r="SA39" s="195">
        <f t="shared" si="95"/>
        <v>0</v>
      </c>
      <c r="SB39" s="195">
        <f t="shared" si="95"/>
        <v>0</v>
      </c>
      <c r="SC39" s="195">
        <f t="shared" si="95"/>
        <v>0</v>
      </c>
      <c r="SD39" s="195">
        <f t="shared" si="95"/>
        <v>0</v>
      </c>
      <c r="SE39" s="195">
        <f t="shared" si="95"/>
        <v>0</v>
      </c>
      <c r="SF39" s="195">
        <f t="shared" si="95"/>
        <v>0</v>
      </c>
      <c r="SG39" s="195">
        <f t="shared" si="95"/>
        <v>0</v>
      </c>
      <c r="SH39" s="195">
        <f t="shared" si="95"/>
        <v>0</v>
      </c>
      <c r="SI39" s="195">
        <f t="shared" si="95"/>
        <v>0</v>
      </c>
      <c r="SJ39" s="195">
        <f t="shared" si="95"/>
        <v>0</v>
      </c>
      <c r="SK39" s="195">
        <f t="shared" si="95"/>
        <v>0</v>
      </c>
      <c r="SL39" s="195">
        <f t="shared" si="95"/>
        <v>0</v>
      </c>
      <c r="SM39" s="195">
        <f t="shared" si="95"/>
        <v>0</v>
      </c>
    </row>
    <row r="41" spans="2:507" x14ac:dyDescent="0.25">
      <c r="B41" s="1001" t="s">
        <v>1107</v>
      </c>
      <c r="C41" s="1001"/>
      <c r="D41" s="1001"/>
      <c r="E41" s="1001"/>
      <c r="F41" s="1001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0"/>
      <c r="EO41" s="170"/>
      <c r="EP41" s="170"/>
      <c r="EQ41" s="170"/>
      <c r="ER41" s="170"/>
      <c r="ES41" s="170"/>
      <c r="ET41" s="170"/>
      <c r="EU41" s="170"/>
      <c r="EV41" s="170"/>
      <c r="EW41" s="170"/>
      <c r="EX41" s="170"/>
      <c r="EY41" s="170"/>
      <c r="EZ41" s="170"/>
      <c r="FA41" s="170"/>
      <c r="FB41" s="170"/>
      <c r="FC41" s="170"/>
      <c r="FD41" s="170"/>
      <c r="FE41" s="170"/>
      <c r="FF41" s="170"/>
      <c r="FG41" s="170"/>
      <c r="FH41" s="170"/>
      <c r="FI41" s="170"/>
      <c r="FJ41" s="170"/>
      <c r="FK41" s="170"/>
      <c r="FL41" s="170"/>
      <c r="FM41" s="170"/>
      <c r="FN41" s="170"/>
      <c r="FO41" s="170"/>
      <c r="FP41" s="170"/>
      <c r="FQ41" s="170"/>
      <c r="FR41" s="170"/>
      <c r="FS41" s="170"/>
      <c r="FT41" s="170"/>
      <c r="FU41" s="170"/>
      <c r="FV41" s="170"/>
      <c r="FW41" s="170"/>
      <c r="FX41" s="170"/>
      <c r="FY41" s="170"/>
      <c r="FZ41" s="170"/>
      <c r="GA41" s="170"/>
      <c r="GB41" s="170"/>
      <c r="GC41" s="170"/>
      <c r="GD41" s="170"/>
      <c r="GE41" s="170"/>
      <c r="GF41" s="170"/>
      <c r="GG41" s="170"/>
      <c r="GH41" s="170"/>
      <c r="GI41" s="170"/>
      <c r="GJ41" s="170"/>
      <c r="GK41" s="170"/>
      <c r="GL41" s="170"/>
      <c r="GM41" s="170"/>
      <c r="GN41" s="170"/>
      <c r="GO41" s="170"/>
      <c r="GP41" s="170"/>
      <c r="GQ41" s="170"/>
      <c r="GR41" s="170"/>
      <c r="GS41" s="170"/>
      <c r="GT41" s="170"/>
      <c r="GU41" s="170"/>
      <c r="GV41" s="170"/>
      <c r="GW41" s="170"/>
      <c r="GX41" s="170"/>
      <c r="GY41" s="170"/>
      <c r="GZ41" s="170"/>
      <c r="HA41" s="170"/>
      <c r="HB41" s="170"/>
      <c r="HC41" s="170"/>
      <c r="HD41" s="170"/>
      <c r="HE41" s="170"/>
      <c r="HF41" s="170"/>
      <c r="HG41" s="170"/>
      <c r="HH41" s="170"/>
      <c r="HI41" s="170"/>
      <c r="HJ41" s="170"/>
      <c r="HK41" s="170"/>
      <c r="HL41" s="170"/>
      <c r="HM41" s="170"/>
      <c r="HN41" s="170"/>
      <c r="HO41" s="170"/>
      <c r="HP41" s="170"/>
      <c r="HQ41" s="170"/>
      <c r="HR41" s="170"/>
      <c r="HS41" s="170"/>
      <c r="HT41" s="170"/>
      <c r="HU41" s="170"/>
      <c r="HV41" s="170"/>
      <c r="HW41" s="170"/>
      <c r="HX41" s="170"/>
      <c r="HY41" s="170"/>
      <c r="HZ41" s="170"/>
      <c r="IA41" s="170"/>
      <c r="IB41" s="170"/>
      <c r="IC41" s="170"/>
      <c r="ID41" s="170"/>
      <c r="IE41" s="170"/>
      <c r="IF41" s="170"/>
      <c r="IG41" s="170"/>
      <c r="IH41" s="170"/>
      <c r="II41" s="170"/>
      <c r="IJ41" s="170"/>
      <c r="IK41" s="170"/>
      <c r="IL41" s="170"/>
      <c r="IM41" s="170"/>
      <c r="IN41" s="170"/>
      <c r="IO41" s="170"/>
      <c r="IP41" s="170"/>
      <c r="IQ41" s="170"/>
      <c r="IR41" s="170"/>
      <c r="IS41" s="170"/>
      <c r="IT41" s="170"/>
      <c r="IU41" s="170"/>
      <c r="IV41" s="170"/>
      <c r="IW41" s="170"/>
      <c r="IX41" s="170"/>
      <c r="IY41" s="170"/>
      <c r="IZ41" s="170"/>
      <c r="JA41" s="170"/>
      <c r="JB41" s="170"/>
      <c r="JC41" s="170"/>
      <c r="JD41" s="170"/>
      <c r="JE41" s="170"/>
      <c r="JF41" s="170"/>
      <c r="JG41" s="170"/>
      <c r="JH41" s="170"/>
      <c r="JI41" s="170"/>
      <c r="JJ41" s="170"/>
      <c r="JK41" s="170"/>
      <c r="JL41" s="170"/>
      <c r="JM41" s="170"/>
      <c r="JN41" s="170"/>
      <c r="JO41" s="170"/>
      <c r="JP41" s="170"/>
      <c r="JQ41" s="170"/>
      <c r="JR41" s="170"/>
      <c r="JS41" s="170"/>
      <c r="JT41" s="170"/>
      <c r="JU41" s="170"/>
      <c r="JV41" s="170"/>
      <c r="JW41" s="170"/>
      <c r="JX41" s="170"/>
      <c r="JY41" s="170"/>
      <c r="JZ41" s="170"/>
      <c r="KA41" s="170"/>
      <c r="KB41" s="170"/>
      <c r="KC41" s="170"/>
      <c r="KD41" s="170"/>
      <c r="KE41" s="170"/>
      <c r="KF41" s="170"/>
      <c r="KG41" s="170"/>
      <c r="KH41" s="170"/>
      <c r="KI41" s="170"/>
      <c r="KJ41" s="170"/>
      <c r="KK41" s="170"/>
      <c r="KL41" s="170"/>
      <c r="KM41" s="170"/>
      <c r="KN41" s="170"/>
      <c r="KO41" s="170"/>
      <c r="KP41" s="170"/>
      <c r="KQ41" s="170"/>
      <c r="KR41" s="170"/>
      <c r="KS41" s="170"/>
      <c r="KT41" s="170"/>
      <c r="KU41" s="170"/>
      <c r="KV41" s="170"/>
      <c r="KW41" s="170"/>
      <c r="KX41" s="170"/>
      <c r="KY41" s="170"/>
      <c r="KZ41" s="170"/>
      <c r="LA41" s="170"/>
      <c r="LB41" s="170"/>
      <c r="LC41" s="170"/>
      <c r="LD41" s="170"/>
      <c r="LE41" s="170"/>
      <c r="LF41" s="170"/>
      <c r="LG41" s="170"/>
      <c r="LH41" s="170"/>
      <c r="LI41" s="170"/>
      <c r="LJ41" s="170"/>
      <c r="LK41" s="170"/>
      <c r="LL41" s="170"/>
      <c r="LM41" s="170"/>
      <c r="LN41" s="170"/>
      <c r="LO41" s="170"/>
      <c r="LP41" s="170"/>
      <c r="LQ41" s="170"/>
      <c r="LR41" s="170"/>
      <c r="LS41" s="170"/>
      <c r="LT41" s="170"/>
      <c r="LU41" s="170"/>
      <c r="LV41" s="170"/>
      <c r="LW41" s="170"/>
      <c r="LX41" s="170"/>
      <c r="LY41" s="170"/>
      <c r="LZ41" s="170"/>
      <c r="MA41" s="170"/>
      <c r="MB41" s="170"/>
      <c r="MC41" s="170"/>
      <c r="MD41" s="170"/>
      <c r="ME41" s="170"/>
      <c r="MF41" s="170"/>
      <c r="MG41" s="170"/>
      <c r="MH41" s="170"/>
      <c r="MI41" s="170"/>
      <c r="MJ41" s="170"/>
      <c r="MK41" s="170"/>
      <c r="ML41" s="170"/>
      <c r="MM41" s="170"/>
      <c r="MN41" s="170"/>
      <c r="MO41" s="170"/>
      <c r="MP41" s="170"/>
      <c r="MQ41" s="170"/>
      <c r="MR41" s="170"/>
      <c r="MS41" s="170"/>
      <c r="MT41" s="170"/>
      <c r="MU41" s="170"/>
      <c r="MV41" s="170"/>
      <c r="MW41" s="170"/>
      <c r="MX41" s="170"/>
      <c r="MY41" s="170"/>
      <c r="MZ41" s="170"/>
      <c r="NA41" s="170"/>
      <c r="NB41" s="170"/>
      <c r="NC41" s="170"/>
      <c r="ND41" s="170"/>
      <c r="NE41" s="170"/>
      <c r="NF41" s="170"/>
      <c r="NG41" s="170"/>
      <c r="NH41" s="170"/>
      <c r="NI41" s="170"/>
      <c r="NJ41" s="170"/>
      <c r="NK41" s="170"/>
      <c r="NL41" s="170"/>
      <c r="NM41" s="170"/>
      <c r="NN41" s="170"/>
      <c r="NO41" s="170"/>
      <c r="NP41" s="170"/>
      <c r="NQ41" s="170"/>
      <c r="NR41" s="170"/>
      <c r="NS41" s="170"/>
      <c r="NT41" s="170"/>
      <c r="NU41" s="170"/>
      <c r="NV41" s="170"/>
      <c r="NW41" s="170"/>
      <c r="NX41" s="170"/>
      <c r="NY41" s="170"/>
      <c r="NZ41" s="170"/>
      <c r="OA41" s="170"/>
      <c r="OB41" s="170"/>
      <c r="OC41" s="170"/>
      <c r="OD41" s="170"/>
      <c r="OE41" s="170"/>
      <c r="OF41" s="170"/>
      <c r="OG41" s="170"/>
      <c r="OH41" s="170"/>
      <c r="OI41" s="170"/>
      <c r="OJ41" s="170"/>
      <c r="OK41" s="170"/>
      <c r="OL41" s="170"/>
      <c r="OM41" s="170"/>
      <c r="ON41" s="170"/>
      <c r="OO41" s="170"/>
      <c r="OP41" s="170"/>
      <c r="OQ41" s="170"/>
      <c r="OR41" s="170"/>
      <c r="OS41" s="170"/>
      <c r="OT41" s="170"/>
      <c r="OU41" s="170"/>
      <c r="OV41" s="170"/>
      <c r="OW41" s="170"/>
      <c r="OX41" s="170"/>
      <c r="OY41" s="170"/>
      <c r="OZ41" s="170"/>
      <c r="PA41" s="170"/>
      <c r="PB41" s="170"/>
      <c r="PC41" s="170"/>
      <c r="PD41" s="170"/>
      <c r="PE41" s="170"/>
      <c r="PF41" s="170"/>
      <c r="PG41" s="170"/>
      <c r="PH41" s="170"/>
      <c r="PI41" s="170"/>
      <c r="PJ41" s="170"/>
      <c r="PK41" s="170"/>
      <c r="PL41" s="170"/>
      <c r="PM41" s="170"/>
      <c r="PN41" s="170"/>
      <c r="PO41" s="170"/>
      <c r="PP41" s="170"/>
      <c r="PQ41" s="170"/>
      <c r="PR41" s="170"/>
      <c r="PS41" s="170"/>
      <c r="PT41" s="170"/>
      <c r="PU41" s="170"/>
      <c r="PV41" s="170"/>
      <c r="PW41" s="170"/>
      <c r="PX41" s="170"/>
      <c r="PY41" s="170"/>
      <c r="PZ41" s="170"/>
      <c r="QA41" s="170"/>
      <c r="QB41" s="170"/>
      <c r="QC41" s="170"/>
      <c r="QD41" s="170"/>
      <c r="QE41" s="170"/>
      <c r="QF41" s="170"/>
      <c r="QG41" s="170"/>
      <c r="QH41" s="170"/>
      <c r="QI41" s="170"/>
      <c r="QJ41" s="170"/>
      <c r="QK41" s="170"/>
      <c r="QL41" s="170"/>
      <c r="QM41" s="170"/>
      <c r="QN41" s="170"/>
      <c r="QO41" s="170"/>
      <c r="QP41" s="170"/>
      <c r="QQ41" s="170"/>
      <c r="QR41" s="170"/>
      <c r="QS41" s="170"/>
      <c r="QT41" s="170"/>
      <c r="QU41" s="170"/>
      <c r="QV41" s="170"/>
      <c r="QW41" s="170"/>
      <c r="QX41" s="170"/>
      <c r="QY41" s="170"/>
      <c r="QZ41" s="170"/>
      <c r="RA41" s="170"/>
      <c r="RB41" s="170"/>
      <c r="RC41" s="170"/>
      <c r="RD41" s="170"/>
      <c r="RE41" s="170"/>
      <c r="RF41" s="170"/>
      <c r="RG41" s="170"/>
      <c r="RH41" s="170"/>
      <c r="RI41" s="170"/>
      <c r="RJ41" s="170"/>
      <c r="RK41" s="170"/>
      <c r="RL41" s="170"/>
      <c r="RM41" s="170"/>
      <c r="RN41" s="170"/>
      <c r="RO41" s="170"/>
      <c r="RP41" s="170"/>
      <c r="RQ41" s="170"/>
      <c r="RR41" s="170"/>
      <c r="RS41" s="170"/>
      <c r="RT41" s="170"/>
      <c r="RU41" s="170"/>
      <c r="RV41" s="170"/>
      <c r="RW41" s="170"/>
      <c r="RX41" s="170"/>
      <c r="RY41" s="170"/>
      <c r="RZ41" s="170"/>
      <c r="SA41" s="170"/>
      <c r="SB41" s="170"/>
      <c r="SC41" s="170"/>
      <c r="SD41" s="170"/>
      <c r="SE41" s="170"/>
      <c r="SF41" s="170"/>
      <c r="SG41" s="170"/>
      <c r="SH41" s="170"/>
      <c r="SI41" s="170"/>
      <c r="SJ41" s="170"/>
      <c r="SK41" s="170"/>
      <c r="SL41" s="170"/>
      <c r="SM41" s="170"/>
    </row>
    <row r="42" spans="2:507" s="410" customFormat="1" x14ac:dyDescent="0.25">
      <c r="B42" s="171"/>
      <c r="C42" s="203"/>
      <c r="D42" s="203"/>
      <c r="E42" s="203"/>
      <c r="F42" s="201"/>
      <c r="G42" s="174" t="s">
        <v>31</v>
      </c>
      <c r="H42" s="175" t="s">
        <v>576</v>
      </c>
      <c r="I42" s="175" t="s">
        <v>577</v>
      </c>
      <c r="J42" s="175" t="s">
        <v>578</v>
      </c>
      <c r="K42" s="175" t="s">
        <v>579</v>
      </c>
      <c r="L42" s="175" t="s">
        <v>580</v>
      </c>
      <c r="M42" s="175" t="s">
        <v>581</v>
      </c>
      <c r="N42" s="175" t="s">
        <v>582</v>
      </c>
      <c r="O42" s="175" t="s">
        <v>583</v>
      </c>
      <c r="P42" s="175" t="s">
        <v>584</v>
      </c>
      <c r="Q42" s="175" t="s">
        <v>585</v>
      </c>
      <c r="R42" s="175" t="s">
        <v>586</v>
      </c>
      <c r="S42" s="175" t="s">
        <v>587</v>
      </c>
      <c r="T42" s="175" t="s">
        <v>588</v>
      </c>
      <c r="U42" s="175" t="s">
        <v>589</v>
      </c>
      <c r="V42" s="175" t="s">
        <v>590</v>
      </c>
      <c r="W42" s="175" t="s">
        <v>591</v>
      </c>
      <c r="X42" s="175" t="s">
        <v>592</v>
      </c>
      <c r="Y42" s="175" t="s">
        <v>593</v>
      </c>
      <c r="Z42" s="175" t="s">
        <v>594</v>
      </c>
      <c r="AA42" s="175" t="s">
        <v>595</v>
      </c>
      <c r="AB42" s="175" t="s">
        <v>596</v>
      </c>
      <c r="AC42" s="175" t="s">
        <v>597</v>
      </c>
      <c r="AD42" s="175" t="s">
        <v>598</v>
      </c>
      <c r="AE42" s="175" t="s">
        <v>599</v>
      </c>
      <c r="AF42" s="175" t="s">
        <v>600</v>
      </c>
      <c r="AG42" s="175" t="s">
        <v>601</v>
      </c>
      <c r="AH42" s="175" t="s">
        <v>602</v>
      </c>
      <c r="AI42" s="175" t="s">
        <v>603</v>
      </c>
      <c r="AJ42" s="175" t="s">
        <v>604</v>
      </c>
      <c r="AK42" s="175" t="s">
        <v>605</v>
      </c>
      <c r="AL42" s="175" t="s">
        <v>606</v>
      </c>
      <c r="AM42" s="175" t="s">
        <v>607</v>
      </c>
      <c r="AN42" s="175" t="s">
        <v>608</v>
      </c>
      <c r="AO42" s="175" t="s">
        <v>609</v>
      </c>
      <c r="AP42" s="175" t="s">
        <v>610</v>
      </c>
      <c r="AQ42" s="175" t="s">
        <v>611</v>
      </c>
      <c r="AR42" s="175" t="s">
        <v>612</v>
      </c>
      <c r="AS42" s="175" t="s">
        <v>613</v>
      </c>
      <c r="AT42" s="175" t="s">
        <v>614</v>
      </c>
      <c r="AU42" s="175" t="s">
        <v>615</v>
      </c>
      <c r="AV42" s="175" t="s">
        <v>616</v>
      </c>
      <c r="AW42" s="175" t="s">
        <v>617</v>
      </c>
      <c r="AX42" s="175" t="s">
        <v>618</v>
      </c>
      <c r="AY42" s="175" t="s">
        <v>619</v>
      </c>
      <c r="AZ42" s="175" t="s">
        <v>620</v>
      </c>
      <c r="BA42" s="175" t="s">
        <v>621</v>
      </c>
      <c r="BB42" s="175" t="s">
        <v>622</v>
      </c>
      <c r="BC42" s="175" t="s">
        <v>623</v>
      </c>
      <c r="BD42" s="175" t="s">
        <v>624</v>
      </c>
      <c r="BE42" s="175" t="s">
        <v>625</v>
      </c>
      <c r="BF42" s="175" t="s">
        <v>1333</v>
      </c>
      <c r="BG42" s="175" t="s">
        <v>1334</v>
      </c>
      <c r="BH42" s="175" t="s">
        <v>1335</v>
      </c>
      <c r="BI42" s="175" t="s">
        <v>1336</v>
      </c>
      <c r="BJ42" s="175" t="s">
        <v>1337</v>
      </c>
      <c r="BK42" s="175" t="s">
        <v>1338</v>
      </c>
      <c r="BL42" s="175" t="s">
        <v>1339</v>
      </c>
      <c r="BM42" s="175" t="s">
        <v>1340</v>
      </c>
      <c r="BN42" s="175" t="s">
        <v>1341</v>
      </c>
      <c r="BO42" s="175" t="s">
        <v>1342</v>
      </c>
      <c r="BP42" s="175" t="s">
        <v>1343</v>
      </c>
      <c r="BQ42" s="175" t="s">
        <v>1344</v>
      </c>
      <c r="BR42" s="175" t="s">
        <v>1345</v>
      </c>
      <c r="BS42" s="175" t="s">
        <v>1346</v>
      </c>
      <c r="BT42" s="175" t="s">
        <v>1347</v>
      </c>
      <c r="BU42" s="175" t="s">
        <v>1348</v>
      </c>
      <c r="BV42" s="175" t="s">
        <v>1349</v>
      </c>
      <c r="BW42" s="175" t="s">
        <v>1350</v>
      </c>
      <c r="BX42" s="175" t="s">
        <v>1351</v>
      </c>
      <c r="BY42" s="175" t="s">
        <v>1352</v>
      </c>
      <c r="BZ42" s="175" t="s">
        <v>1353</v>
      </c>
      <c r="CA42" s="175" t="s">
        <v>1354</v>
      </c>
      <c r="CB42" s="175" t="s">
        <v>1355</v>
      </c>
      <c r="CC42" s="175" t="s">
        <v>1356</v>
      </c>
      <c r="CD42" s="175" t="s">
        <v>1357</v>
      </c>
      <c r="CE42" s="175" t="s">
        <v>1358</v>
      </c>
      <c r="CF42" s="175" t="s">
        <v>1359</v>
      </c>
      <c r="CG42" s="175" t="s">
        <v>1360</v>
      </c>
      <c r="CH42" s="175" t="s">
        <v>1361</v>
      </c>
      <c r="CI42" s="175" t="s">
        <v>1362</v>
      </c>
      <c r="CJ42" s="175" t="s">
        <v>1363</v>
      </c>
      <c r="CK42" s="175" t="s">
        <v>1364</v>
      </c>
      <c r="CL42" s="175" t="s">
        <v>1365</v>
      </c>
      <c r="CM42" s="175" t="s">
        <v>1366</v>
      </c>
      <c r="CN42" s="175" t="s">
        <v>1367</v>
      </c>
      <c r="CO42" s="175" t="s">
        <v>1368</v>
      </c>
      <c r="CP42" s="175" t="s">
        <v>1369</v>
      </c>
      <c r="CQ42" s="175" t="s">
        <v>1370</v>
      </c>
      <c r="CR42" s="175" t="s">
        <v>1371</v>
      </c>
      <c r="CS42" s="175" t="s">
        <v>1372</v>
      </c>
      <c r="CT42" s="175" t="s">
        <v>1373</v>
      </c>
      <c r="CU42" s="175" t="s">
        <v>1374</v>
      </c>
      <c r="CV42" s="175" t="s">
        <v>1375</v>
      </c>
      <c r="CW42" s="175" t="s">
        <v>1376</v>
      </c>
      <c r="CX42" s="175" t="s">
        <v>1377</v>
      </c>
      <c r="CY42" s="175" t="s">
        <v>1378</v>
      </c>
      <c r="CZ42" s="175" t="s">
        <v>1379</v>
      </c>
      <c r="DA42" s="175" t="s">
        <v>1380</v>
      </c>
      <c r="DB42" s="175" t="s">
        <v>1381</v>
      </c>
      <c r="DC42" s="175" t="s">
        <v>1382</v>
      </c>
      <c r="DD42" s="175" t="s">
        <v>1383</v>
      </c>
      <c r="DE42" s="175" t="s">
        <v>1384</v>
      </c>
      <c r="DF42" s="175" t="s">
        <v>1385</v>
      </c>
      <c r="DG42" s="175" t="s">
        <v>1386</v>
      </c>
      <c r="DH42" s="175" t="s">
        <v>1387</v>
      </c>
      <c r="DI42" s="175" t="s">
        <v>1388</v>
      </c>
      <c r="DJ42" s="175" t="s">
        <v>1389</v>
      </c>
      <c r="DK42" s="175" t="s">
        <v>1390</v>
      </c>
      <c r="DL42" s="175" t="s">
        <v>1391</v>
      </c>
      <c r="DM42" s="175" t="s">
        <v>1392</v>
      </c>
      <c r="DN42" s="175" t="s">
        <v>1393</v>
      </c>
      <c r="DO42" s="175" t="s">
        <v>1394</v>
      </c>
      <c r="DP42" s="175" t="s">
        <v>1395</v>
      </c>
      <c r="DQ42" s="175" t="s">
        <v>1396</v>
      </c>
      <c r="DR42" s="175" t="s">
        <v>1397</v>
      </c>
      <c r="DS42" s="175" t="s">
        <v>1398</v>
      </c>
      <c r="DT42" s="175" t="s">
        <v>1399</v>
      </c>
      <c r="DU42" s="175" t="s">
        <v>1400</v>
      </c>
      <c r="DV42" s="175" t="s">
        <v>1401</v>
      </c>
      <c r="DW42" s="175" t="s">
        <v>1402</v>
      </c>
      <c r="DX42" s="175" t="s">
        <v>1403</v>
      </c>
      <c r="DY42" s="175" t="s">
        <v>1404</v>
      </c>
      <c r="DZ42" s="175" t="s">
        <v>1405</v>
      </c>
      <c r="EA42" s="175" t="s">
        <v>1406</v>
      </c>
      <c r="EB42" s="175" t="s">
        <v>1407</v>
      </c>
      <c r="EC42" s="175" t="s">
        <v>1408</v>
      </c>
      <c r="ED42" s="175" t="s">
        <v>1409</v>
      </c>
      <c r="EE42" s="175" t="s">
        <v>1410</v>
      </c>
      <c r="EF42" s="175" t="s">
        <v>1411</v>
      </c>
      <c r="EG42" s="175" t="s">
        <v>1412</v>
      </c>
      <c r="EH42" s="175" t="s">
        <v>1413</v>
      </c>
      <c r="EI42" s="175" t="s">
        <v>1414</v>
      </c>
      <c r="EJ42" s="175" t="s">
        <v>1415</v>
      </c>
      <c r="EK42" s="175" t="s">
        <v>1416</v>
      </c>
      <c r="EL42" s="175" t="s">
        <v>1417</v>
      </c>
      <c r="EM42" s="175" t="s">
        <v>1418</v>
      </c>
      <c r="EN42" s="175" t="s">
        <v>1419</v>
      </c>
      <c r="EO42" s="175" t="s">
        <v>1420</v>
      </c>
      <c r="EP42" s="175" t="s">
        <v>1421</v>
      </c>
      <c r="EQ42" s="175" t="s">
        <v>1422</v>
      </c>
      <c r="ER42" s="175" t="s">
        <v>1423</v>
      </c>
      <c r="ES42" s="175" t="s">
        <v>1424</v>
      </c>
      <c r="ET42" s="175" t="s">
        <v>1425</v>
      </c>
      <c r="EU42" s="175" t="s">
        <v>1426</v>
      </c>
      <c r="EV42" s="175" t="s">
        <v>1427</v>
      </c>
      <c r="EW42" s="175" t="s">
        <v>1428</v>
      </c>
      <c r="EX42" s="175" t="s">
        <v>1429</v>
      </c>
      <c r="EY42" s="175" t="s">
        <v>1430</v>
      </c>
      <c r="EZ42" s="175" t="s">
        <v>1431</v>
      </c>
      <c r="FA42" s="175" t="s">
        <v>1432</v>
      </c>
      <c r="FB42" s="175" t="s">
        <v>1433</v>
      </c>
      <c r="FC42" s="175" t="s">
        <v>1434</v>
      </c>
      <c r="FD42" s="175" t="s">
        <v>1435</v>
      </c>
      <c r="FE42" s="175" t="s">
        <v>1436</v>
      </c>
      <c r="FF42" s="175" t="s">
        <v>1437</v>
      </c>
      <c r="FG42" s="175" t="s">
        <v>1438</v>
      </c>
      <c r="FH42" s="175" t="s">
        <v>1439</v>
      </c>
      <c r="FI42" s="175" t="s">
        <v>1440</v>
      </c>
      <c r="FJ42" s="175" t="s">
        <v>1441</v>
      </c>
      <c r="FK42" s="175" t="s">
        <v>1442</v>
      </c>
      <c r="FL42" s="175" t="s">
        <v>1443</v>
      </c>
      <c r="FM42" s="175" t="s">
        <v>1444</v>
      </c>
      <c r="FN42" s="175" t="s">
        <v>1445</v>
      </c>
      <c r="FO42" s="175" t="s">
        <v>1446</v>
      </c>
      <c r="FP42" s="175" t="s">
        <v>1447</v>
      </c>
      <c r="FQ42" s="175" t="s">
        <v>1448</v>
      </c>
      <c r="FR42" s="175" t="s">
        <v>1449</v>
      </c>
      <c r="FS42" s="175" t="s">
        <v>1450</v>
      </c>
      <c r="FT42" s="175" t="s">
        <v>1451</v>
      </c>
      <c r="FU42" s="175" t="s">
        <v>1452</v>
      </c>
      <c r="FV42" s="175" t="s">
        <v>1453</v>
      </c>
      <c r="FW42" s="175" t="s">
        <v>1454</v>
      </c>
      <c r="FX42" s="175" t="s">
        <v>1455</v>
      </c>
      <c r="FY42" s="175" t="s">
        <v>1456</v>
      </c>
      <c r="FZ42" s="175" t="s">
        <v>1457</v>
      </c>
      <c r="GA42" s="175" t="s">
        <v>1458</v>
      </c>
      <c r="GB42" s="175" t="s">
        <v>1459</v>
      </c>
      <c r="GC42" s="175" t="s">
        <v>1460</v>
      </c>
      <c r="GD42" s="175" t="s">
        <v>1461</v>
      </c>
      <c r="GE42" s="175" t="s">
        <v>1462</v>
      </c>
      <c r="GF42" s="175" t="s">
        <v>1463</v>
      </c>
      <c r="GG42" s="175" t="s">
        <v>1464</v>
      </c>
      <c r="GH42" s="175" t="s">
        <v>1465</v>
      </c>
      <c r="GI42" s="175" t="s">
        <v>1466</v>
      </c>
      <c r="GJ42" s="175" t="s">
        <v>1467</v>
      </c>
      <c r="GK42" s="175" t="s">
        <v>1468</v>
      </c>
      <c r="GL42" s="175" t="s">
        <v>1469</v>
      </c>
      <c r="GM42" s="175" t="s">
        <v>1470</v>
      </c>
      <c r="GN42" s="175" t="s">
        <v>1471</v>
      </c>
      <c r="GO42" s="175" t="s">
        <v>1472</v>
      </c>
      <c r="GP42" s="175" t="s">
        <v>1473</v>
      </c>
      <c r="GQ42" s="175" t="s">
        <v>1474</v>
      </c>
      <c r="GR42" s="175" t="s">
        <v>1475</v>
      </c>
      <c r="GS42" s="175" t="s">
        <v>1476</v>
      </c>
      <c r="GT42" s="175" t="s">
        <v>1477</v>
      </c>
      <c r="GU42" s="175" t="s">
        <v>1478</v>
      </c>
      <c r="GV42" s="175" t="s">
        <v>1479</v>
      </c>
      <c r="GW42" s="175" t="s">
        <v>1480</v>
      </c>
      <c r="GX42" s="175" t="s">
        <v>1481</v>
      </c>
      <c r="GY42" s="175" t="s">
        <v>1482</v>
      </c>
      <c r="GZ42" s="175" t="s">
        <v>1483</v>
      </c>
      <c r="HA42" s="175" t="s">
        <v>1484</v>
      </c>
      <c r="HB42" s="175" t="s">
        <v>1485</v>
      </c>
      <c r="HC42" s="175" t="s">
        <v>1486</v>
      </c>
      <c r="HD42" s="175" t="s">
        <v>1487</v>
      </c>
      <c r="HE42" s="175" t="s">
        <v>1488</v>
      </c>
      <c r="HF42" s="175" t="s">
        <v>1489</v>
      </c>
      <c r="HG42" s="175" t="s">
        <v>1490</v>
      </c>
      <c r="HH42" s="175" t="s">
        <v>1491</v>
      </c>
      <c r="HI42" s="175" t="s">
        <v>1492</v>
      </c>
      <c r="HJ42" s="175" t="s">
        <v>1493</v>
      </c>
      <c r="HK42" s="175" t="s">
        <v>1494</v>
      </c>
      <c r="HL42" s="175" t="s">
        <v>1495</v>
      </c>
      <c r="HM42" s="175" t="s">
        <v>1496</v>
      </c>
      <c r="HN42" s="175" t="s">
        <v>1497</v>
      </c>
      <c r="HO42" s="175" t="s">
        <v>1498</v>
      </c>
      <c r="HP42" s="175" t="s">
        <v>1499</v>
      </c>
      <c r="HQ42" s="175" t="s">
        <v>1500</v>
      </c>
      <c r="HR42" s="175" t="s">
        <v>1501</v>
      </c>
      <c r="HS42" s="175" t="s">
        <v>1502</v>
      </c>
      <c r="HT42" s="175" t="s">
        <v>1503</v>
      </c>
      <c r="HU42" s="175" t="s">
        <v>1504</v>
      </c>
      <c r="HV42" s="175" t="s">
        <v>1505</v>
      </c>
      <c r="HW42" s="175" t="s">
        <v>1506</v>
      </c>
      <c r="HX42" s="175" t="s">
        <v>1507</v>
      </c>
      <c r="HY42" s="175" t="s">
        <v>1508</v>
      </c>
      <c r="HZ42" s="175" t="s">
        <v>1509</v>
      </c>
      <c r="IA42" s="175" t="s">
        <v>1510</v>
      </c>
      <c r="IB42" s="175" t="s">
        <v>1511</v>
      </c>
      <c r="IC42" s="175" t="s">
        <v>1512</v>
      </c>
      <c r="ID42" s="175" t="s">
        <v>1513</v>
      </c>
      <c r="IE42" s="175" t="s">
        <v>1514</v>
      </c>
      <c r="IF42" s="175" t="s">
        <v>1515</v>
      </c>
      <c r="IG42" s="175" t="s">
        <v>1516</v>
      </c>
      <c r="IH42" s="175" t="s">
        <v>1517</v>
      </c>
      <c r="II42" s="175" t="s">
        <v>1518</v>
      </c>
      <c r="IJ42" s="175" t="s">
        <v>1519</v>
      </c>
      <c r="IK42" s="175" t="s">
        <v>1520</v>
      </c>
      <c r="IL42" s="175" t="s">
        <v>1521</v>
      </c>
      <c r="IM42" s="175" t="s">
        <v>1522</v>
      </c>
      <c r="IN42" s="175" t="s">
        <v>1523</v>
      </c>
      <c r="IO42" s="175" t="s">
        <v>1524</v>
      </c>
      <c r="IP42" s="175" t="s">
        <v>1525</v>
      </c>
      <c r="IQ42" s="175" t="s">
        <v>1526</v>
      </c>
      <c r="IR42" s="175" t="s">
        <v>1527</v>
      </c>
      <c r="IS42" s="175" t="s">
        <v>1528</v>
      </c>
      <c r="IT42" s="175" t="s">
        <v>1529</v>
      </c>
      <c r="IU42" s="175" t="s">
        <v>1530</v>
      </c>
      <c r="IV42" s="175" t="s">
        <v>1531</v>
      </c>
      <c r="IW42" s="175" t="s">
        <v>1532</v>
      </c>
      <c r="IX42" s="175" t="s">
        <v>1533</v>
      </c>
      <c r="IY42" s="175" t="s">
        <v>1534</v>
      </c>
      <c r="IZ42" s="175" t="s">
        <v>1535</v>
      </c>
      <c r="JA42" s="175" t="s">
        <v>1536</v>
      </c>
      <c r="JB42" s="175" t="s">
        <v>1537</v>
      </c>
      <c r="JC42" s="175" t="s">
        <v>1538</v>
      </c>
      <c r="JD42" s="175" t="s">
        <v>1539</v>
      </c>
      <c r="JE42" s="175" t="s">
        <v>1540</v>
      </c>
      <c r="JF42" s="175" t="s">
        <v>1541</v>
      </c>
      <c r="JG42" s="175" t="s">
        <v>1542</v>
      </c>
      <c r="JH42" s="175" t="s">
        <v>1543</v>
      </c>
      <c r="JI42" s="175" t="s">
        <v>1544</v>
      </c>
      <c r="JJ42" s="175" t="s">
        <v>1545</v>
      </c>
      <c r="JK42" s="175" t="s">
        <v>1546</v>
      </c>
      <c r="JL42" s="175" t="s">
        <v>1547</v>
      </c>
      <c r="JM42" s="175" t="s">
        <v>1548</v>
      </c>
      <c r="JN42" s="175" t="s">
        <v>1549</v>
      </c>
      <c r="JO42" s="175" t="s">
        <v>1550</v>
      </c>
      <c r="JP42" s="175" t="s">
        <v>1551</v>
      </c>
      <c r="JQ42" s="175" t="s">
        <v>1552</v>
      </c>
      <c r="JR42" s="175" t="s">
        <v>1553</v>
      </c>
      <c r="JS42" s="175" t="s">
        <v>1554</v>
      </c>
      <c r="JT42" s="175" t="s">
        <v>1555</v>
      </c>
      <c r="JU42" s="175" t="s">
        <v>1556</v>
      </c>
      <c r="JV42" s="175" t="s">
        <v>1557</v>
      </c>
      <c r="JW42" s="175" t="s">
        <v>1558</v>
      </c>
      <c r="JX42" s="175" t="s">
        <v>1559</v>
      </c>
      <c r="JY42" s="175" t="s">
        <v>1560</v>
      </c>
      <c r="JZ42" s="175" t="s">
        <v>1561</v>
      </c>
      <c r="KA42" s="175" t="s">
        <v>1562</v>
      </c>
      <c r="KB42" s="175" t="s">
        <v>1563</v>
      </c>
      <c r="KC42" s="175" t="s">
        <v>1564</v>
      </c>
      <c r="KD42" s="175" t="s">
        <v>1565</v>
      </c>
      <c r="KE42" s="175" t="s">
        <v>1566</v>
      </c>
      <c r="KF42" s="175" t="s">
        <v>1567</v>
      </c>
      <c r="KG42" s="175" t="s">
        <v>1568</v>
      </c>
      <c r="KH42" s="175" t="s">
        <v>1569</v>
      </c>
      <c r="KI42" s="175" t="s">
        <v>1570</v>
      </c>
      <c r="KJ42" s="175" t="s">
        <v>1571</v>
      </c>
      <c r="KK42" s="175" t="s">
        <v>1572</v>
      </c>
      <c r="KL42" s="175" t="s">
        <v>1573</v>
      </c>
      <c r="KM42" s="175" t="s">
        <v>1574</v>
      </c>
      <c r="KN42" s="175" t="s">
        <v>1575</v>
      </c>
      <c r="KO42" s="175" t="s">
        <v>1576</v>
      </c>
      <c r="KP42" s="175" t="s">
        <v>1577</v>
      </c>
      <c r="KQ42" s="175" t="s">
        <v>1578</v>
      </c>
      <c r="KR42" s="175" t="s">
        <v>1579</v>
      </c>
      <c r="KS42" s="175" t="s">
        <v>1580</v>
      </c>
      <c r="KT42" s="175" t="s">
        <v>1581</v>
      </c>
      <c r="KU42" s="175" t="s">
        <v>1582</v>
      </c>
      <c r="KV42" s="175" t="s">
        <v>1583</v>
      </c>
      <c r="KW42" s="175" t="s">
        <v>1584</v>
      </c>
      <c r="KX42" s="175" t="s">
        <v>1585</v>
      </c>
      <c r="KY42" s="175" t="s">
        <v>1586</v>
      </c>
      <c r="KZ42" s="175" t="s">
        <v>1587</v>
      </c>
      <c r="LA42" s="175" t="s">
        <v>1588</v>
      </c>
      <c r="LB42" s="175" t="s">
        <v>1589</v>
      </c>
      <c r="LC42" s="175" t="s">
        <v>1590</v>
      </c>
      <c r="LD42" s="175" t="s">
        <v>1591</v>
      </c>
      <c r="LE42" s="175" t="s">
        <v>1592</v>
      </c>
      <c r="LF42" s="175" t="s">
        <v>1593</v>
      </c>
      <c r="LG42" s="175" t="s">
        <v>1594</v>
      </c>
      <c r="LH42" s="175" t="s">
        <v>1595</v>
      </c>
      <c r="LI42" s="175" t="s">
        <v>1596</v>
      </c>
      <c r="LJ42" s="175" t="s">
        <v>1597</v>
      </c>
      <c r="LK42" s="175" t="s">
        <v>1598</v>
      </c>
      <c r="LL42" s="175" t="s">
        <v>1599</v>
      </c>
      <c r="LM42" s="175" t="s">
        <v>1600</v>
      </c>
      <c r="LN42" s="175" t="s">
        <v>1601</v>
      </c>
      <c r="LO42" s="175" t="s">
        <v>1602</v>
      </c>
      <c r="LP42" s="175" t="s">
        <v>1603</v>
      </c>
      <c r="LQ42" s="175" t="s">
        <v>1604</v>
      </c>
      <c r="LR42" s="175" t="s">
        <v>1605</v>
      </c>
      <c r="LS42" s="175" t="s">
        <v>1606</v>
      </c>
      <c r="LT42" s="175" t="s">
        <v>1607</v>
      </c>
      <c r="LU42" s="175" t="s">
        <v>1608</v>
      </c>
      <c r="LV42" s="175" t="s">
        <v>1609</v>
      </c>
      <c r="LW42" s="175" t="s">
        <v>1610</v>
      </c>
      <c r="LX42" s="175" t="s">
        <v>1611</v>
      </c>
      <c r="LY42" s="175" t="s">
        <v>1612</v>
      </c>
      <c r="LZ42" s="175" t="s">
        <v>1613</v>
      </c>
      <c r="MA42" s="175" t="s">
        <v>1614</v>
      </c>
      <c r="MB42" s="175" t="s">
        <v>1615</v>
      </c>
      <c r="MC42" s="175" t="s">
        <v>1616</v>
      </c>
      <c r="MD42" s="175" t="s">
        <v>1617</v>
      </c>
      <c r="ME42" s="175" t="s">
        <v>1618</v>
      </c>
      <c r="MF42" s="175" t="s">
        <v>1619</v>
      </c>
      <c r="MG42" s="175" t="s">
        <v>1620</v>
      </c>
      <c r="MH42" s="175" t="s">
        <v>1621</v>
      </c>
      <c r="MI42" s="175" t="s">
        <v>1622</v>
      </c>
      <c r="MJ42" s="175" t="s">
        <v>1623</v>
      </c>
      <c r="MK42" s="175" t="s">
        <v>1624</v>
      </c>
      <c r="ML42" s="175" t="s">
        <v>1625</v>
      </c>
      <c r="MM42" s="175" t="s">
        <v>1626</v>
      </c>
      <c r="MN42" s="175" t="s">
        <v>1627</v>
      </c>
      <c r="MO42" s="175" t="s">
        <v>1628</v>
      </c>
      <c r="MP42" s="175" t="s">
        <v>1629</v>
      </c>
      <c r="MQ42" s="175" t="s">
        <v>1630</v>
      </c>
      <c r="MR42" s="175" t="s">
        <v>1631</v>
      </c>
      <c r="MS42" s="175" t="s">
        <v>1632</v>
      </c>
      <c r="MT42" s="175" t="s">
        <v>1633</v>
      </c>
      <c r="MU42" s="175" t="s">
        <v>1634</v>
      </c>
      <c r="MV42" s="175" t="s">
        <v>1635</v>
      </c>
      <c r="MW42" s="175" t="s">
        <v>1636</v>
      </c>
      <c r="MX42" s="175" t="s">
        <v>1637</v>
      </c>
      <c r="MY42" s="175" t="s">
        <v>1638</v>
      </c>
      <c r="MZ42" s="175" t="s">
        <v>1639</v>
      </c>
      <c r="NA42" s="175" t="s">
        <v>1640</v>
      </c>
      <c r="NB42" s="175" t="s">
        <v>1641</v>
      </c>
      <c r="NC42" s="175" t="s">
        <v>1642</v>
      </c>
      <c r="ND42" s="175" t="s">
        <v>1643</v>
      </c>
      <c r="NE42" s="175" t="s">
        <v>1644</v>
      </c>
      <c r="NF42" s="175" t="s">
        <v>1645</v>
      </c>
      <c r="NG42" s="175" t="s">
        <v>1646</v>
      </c>
      <c r="NH42" s="175" t="s">
        <v>1647</v>
      </c>
      <c r="NI42" s="175" t="s">
        <v>1648</v>
      </c>
      <c r="NJ42" s="175" t="s">
        <v>1649</v>
      </c>
      <c r="NK42" s="175" t="s">
        <v>1650</v>
      </c>
      <c r="NL42" s="175" t="s">
        <v>1651</v>
      </c>
      <c r="NM42" s="175" t="s">
        <v>1652</v>
      </c>
      <c r="NN42" s="175" t="s">
        <v>1653</v>
      </c>
      <c r="NO42" s="175" t="s">
        <v>1654</v>
      </c>
      <c r="NP42" s="175" t="s">
        <v>1655</v>
      </c>
      <c r="NQ42" s="175" t="s">
        <v>1656</v>
      </c>
      <c r="NR42" s="175" t="s">
        <v>1657</v>
      </c>
      <c r="NS42" s="175" t="s">
        <v>1658</v>
      </c>
      <c r="NT42" s="175" t="s">
        <v>1659</v>
      </c>
      <c r="NU42" s="175" t="s">
        <v>1660</v>
      </c>
      <c r="NV42" s="175" t="s">
        <v>1661</v>
      </c>
      <c r="NW42" s="175" t="s">
        <v>1662</v>
      </c>
      <c r="NX42" s="175" t="s">
        <v>1663</v>
      </c>
      <c r="NY42" s="175" t="s">
        <v>1664</v>
      </c>
      <c r="NZ42" s="175" t="s">
        <v>1665</v>
      </c>
      <c r="OA42" s="175" t="s">
        <v>1666</v>
      </c>
      <c r="OB42" s="175" t="s">
        <v>1667</v>
      </c>
      <c r="OC42" s="175" t="s">
        <v>1668</v>
      </c>
      <c r="OD42" s="175" t="s">
        <v>1669</v>
      </c>
      <c r="OE42" s="175" t="s">
        <v>1670</v>
      </c>
      <c r="OF42" s="175" t="s">
        <v>1671</v>
      </c>
      <c r="OG42" s="175" t="s">
        <v>1672</v>
      </c>
      <c r="OH42" s="175" t="s">
        <v>1673</v>
      </c>
      <c r="OI42" s="175" t="s">
        <v>1674</v>
      </c>
      <c r="OJ42" s="175" t="s">
        <v>1675</v>
      </c>
      <c r="OK42" s="175" t="s">
        <v>1676</v>
      </c>
      <c r="OL42" s="175" t="s">
        <v>1677</v>
      </c>
      <c r="OM42" s="175" t="s">
        <v>1678</v>
      </c>
      <c r="ON42" s="175" t="s">
        <v>1679</v>
      </c>
      <c r="OO42" s="175" t="s">
        <v>1680</v>
      </c>
      <c r="OP42" s="175" t="s">
        <v>1681</v>
      </c>
      <c r="OQ42" s="175" t="s">
        <v>1682</v>
      </c>
      <c r="OR42" s="175" t="s">
        <v>1683</v>
      </c>
      <c r="OS42" s="175" t="s">
        <v>1684</v>
      </c>
      <c r="OT42" s="175" t="s">
        <v>1685</v>
      </c>
      <c r="OU42" s="175" t="s">
        <v>1686</v>
      </c>
      <c r="OV42" s="175" t="s">
        <v>1687</v>
      </c>
      <c r="OW42" s="175" t="s">
        <v>1688</v>
      </c>
      <c r="OX42" s="175" t="s">
        <v>1689</v>
      </c>
      <c r="OY42" s="175" t="s">
        <v>1690</v>
      </c>
      <c r="OZ42" s="175" t="s">
        <v>1691</v>
      </c>
      <c r="PA42" s="175" t="s">
        <v>1692</v>
      </c>
      <c r="PB42" s="175" t="s">
        <v>1693</v>
      </c>
      <c r="PC42" s="175" t="s">
        <v>1694</v>
      </c>
      <c r="PD42" s="175" t="s">
        <v>1695</v>
      </c>
      <c r="PE42" s="175" t="s">
        <v>1696</v>
      </c>
      <c r="PF42" s="175" t="s">
        <v>1697</v>
      </c>
      <c r="PG42" s="175" t="s">
        <v>1698</v>
      </c>
      <c r="PH42" s="175" t="s">
        <v>1699</v>
      </c>
      <c r="PI42" s="175" t="s">
        <v>1700</v>
      </c>
      <c r="PJ42" s="175" t="s">
        <v>1701</v>
      </c>
      <c r="PK42" s="175" t="s">
        <v>1702</v>
      </c>
      <c r="PL42" s="175" t="s">
        <v>1703</v>
      </c>
      <c r="PM42" s="175" t="s">
        <v>1704</v>
      </c>
      <c r="PN42" s="175" t="s">
        <v>1705</v>
      </c>
      <c r="PO42" s="175" t="s">
        <v>1706</v>
      </c>
      <c r="PP42" s="175" t="s">
        <v>1707</v>
      </c>
      <c r="PQ42" s="175" t="s">
        <v>1708</v>
      </c>
      <c r="PR42" s="175" t="s">
        <v>1709</v>
      </c>
      <c r="PS42" s="175" t="s">
        <v>1710</v>
      </c>
      <c r="PT42" s="175" t="s">
        <v>1711</v>
      </c>
      <c r="PU42" s="175" t="s">
        <v>1712</v>
      </c>
      <c r="PV42" s="175" t="s">
        <v>1713</v>
      </c>
      <c r="PW42" s="175" t="s">
        <v>1714</v>
      </c>
      <c r="PX42" s="175" t="s">
        <v>1715</v>
      </c>
      <c r="PY42" s="175" t="s">
        <v>1716</v>
      </c>
      <c r="PZ42" s="175" t="s">
        <v>1717</v>
      </c>
      <c r="QA42" s="175" t="s">
        <v>1718</v>
      </c>
      <c r="QB42" s="175" t="s">
        <v>1719</v>
      </c>
      <c r="QC42" s="175" t="s">
        <v>1720</v>
      </c>
      <c r="QD42" s="175" t="s">
        <v>1721</v>
      </c>
      <c r="QE42" s="175" t="s">
        <v>1722</v>
      </c>
      <c r="QF42" s="175" t="s">
        <v>1723</v>
      </c>
      <c r="QG42" s="175" t="s">
        <v>1724</v>
      </c>
      <c r="QH42" s="175" t="s">
        <v>1725</v>
      </c>
      <c r="QI42" s="175" t="s">
        <v>1726</v>
      </c>
      <c r="QJ42" s="175" t="s">
        <v>1727</v>
      </c>
      <c r="QK42" s="175" t="s">
        <v>1728</v>
      </c>
      <c r="QL42" s="175" t="s">
        <v>1729</v>
      </c>
      <c r="QM42" s="175" t="s">
        <v>1730</v>
      </c>
      <c r="QN42" s="175" t="s">
        <v>1731</v>
      </c>
      <c r="QO42" s="175" t="s">
        <v>1732</v>
      </c>
      <c r="QP42" s="175" t="s">
        <v>1733</v>
      </c>
      <c r="QQ42" s="175" t="s">
        <v>1734</v>
      </c>
      <c r="QR42" s="175" t="s">
        <v>1735</v>
      </c>
      <c r="QS42" s="175" t="s">
        <v>1736</v>
      </c>
      <c r="QT42" s="175" t="s">
        <v>1737</v>
      </c>
      <c r="QU42" s="175" t="s">
        <v>1738</v>
      </c>
      <c r="QV42" s="175" t="s">
        <v>1739</v>
      </c>
      <c r="QW42" s="175" t="s">
        <v>1740</v>
      </c>
      <c r="QX42" s="175" t="s">
        <v>1741</v>
      </c>
      <c r="QY42" s="175" t="s">
        <v>1742</v>
      </c>
      <c r="QZ42" s="175" t="s">
        <v>1743</v>
      </c>
      <c r="RA42" s="175" t="s">
        <v>1744</v>
      </c>
      <c r="RB42" s="175" t="s">
        <v>1745</v>
      </c>
      <c r="RC42" s="175" t="s">
        <v>1746</v>
      </c>
      <c r="RD42" s="175" t="s">
        <v>1747</v>
      </c>
      <c r="RE42" s="175" t="s">
        <v>1748</v>
      </c>
      <c r="RF42" s="175" t="s">
        <v>1749</v>
      </c>
      <c r="RG42" s="175" t="s">
        <v>1750</v>
      </c>
      <c r="RH42" s="175" t="s">
        <v>1751</v>
      </c>
      <c r="RI42" s="175" t="s">
        <v>1752</v>
      </c>
      <c r="RJ42" s="175" t="s">
        <v>1753</v>
      </c>
      <c r="RK42" s="175" t="s">
        <v>1754</v>
      </c>
      <c r="RL42" s="175" t="s">
        <v>1755</v>
      </c>
      <c r="RM42" s="175" t="s">
        <v>1756</v>
      </c>
      <c r="RN42" s="175" t="s">
        <v>1757</v>
      </c>
      <c r="RO42" s="175" t="s">
        <v>1758</v>
      </c>
      <c r="RP42" s="175" t="s">
        <v>1759</v>
      </c>
      <c r="RQ42" s="175" t="s">
        <v>1760</v>
      </c>
      <c r="RR42" s="175" t="s">
        <v>1761</v>
      </c>
      <c r="RS42" s="175" t="s">
        <v>1762</v>
      </c>
      <c r="RT42" s="175" t="s">
        <v>1763</v>
      </c>
      <c r="RU42" s="175" t="s">
        <v>1764</v>
      </c>
      <c r="RV42" s="175" t="s">
        <v>1765</v>
      </c>
      <c r="RW42" s="175" t="s">
        <v>1766</v>
      </c>
      <c r="RX42" s="175" t="s">
        <v>1767</v>
      </c>
      <c r="RY42" s="175" t="s">
        <v>1768</v>
      </c>
      <c r="RZ42" s="175" t="s">
        <v>1769</v>
      </c>
      <c r="SA42" s="175" t="s">
        <v>1770</v>
      </c>
      <c r="SB42" s="175" t="s">
        <v>1771</v>
      </c>
      <c r="SC42" s="175" t="s">
        <v>1772</v>
      </c>
      <c r="SD42" s="175" t="s">
        <v>1773</v>
      </c>
      <c r="SE42" s="175" t="s">
        <v>1774</v>
      </c>
      <c r="SF42" s="175" t="s">
        <v>1775</v>
      </c>
      <c r="SG42" s="175" t="s">
        <v>1776</v>
      </c>
      <c r="SH42" s="175" t="s">
        <v>1777</v>
      </c>
      <c r="SI42" s="175" t="s">
        <v>1778</v>
      </c>
      <c r="SJ42" s="175" t="s">
        <v>1779</v>
      </c>
      <c r="SK42" s="175" t="s">
        <v>1780</v>
      </c>
      <c r="SL42" s="175" t="s">
        <v>1781</v>
      </c>
      <c r="SM42" s="175" t="s">
        <v>1782</v>
      </c>
    </row>
    <row r="43" spans="2:507" ht="15.6" x14ac:dyDescent="0.25">
      <c r="B43" s="171">
        <f>B39+1</f>
        <v>17</v>
      </c>
      <c r="C43" s="204" t="s">
        <v>491</v>
      </c>
      <c r="D43" s="204"/>
      <c r="E43" s="205" t="s">
        <v>636</v>
      </c>
      <c r="F43" s="183" t="s">
        <v>664</v>
      </c>
      <c r="G43" s="199">
        <f>SUM(H43:SM43)</f>
        <v>0</v>
      </c>
      <c r="H43" s="195">
        <f>H20-H39</f>
        <v>0</v>
      </c>
      <c r="I43" s="195">
        <f t="shared" ref="I43:BT43" si="96">I20-I39</f>
        <v>0</v>
      </c>
      <c r="J43" s="195">
        <f t="shared" si="96"/>
        <v>0</v>
      </c>
      <c r="K43" s="195">
        <f t="shared" si="96"/>
        <v>0</v>
      </c>
      <c r="L43" s="195">
        <f t="shared" si="96"/>
        <v>0</v>
      </c>
      <c r="M43" s="195">
        <f t="shared" si="96"/>
        <v>0</v>
      </c>
      <c r="N43" s="195">
        <f t="shared" si="96"/>
        <v>0</v>
      </c>
      <c r="O43" s="195">
        <f t="shared" si="96"/>
        <v>0</v>
      </c>
      <c r="P43" s="195">
        <f t="shared" si="96"/>
        <v>0</v>
      </c>
      <c r="Q43" s="195">
        <f t="shared" si="96"/>
        <v>0</v>
      </c>
      <c r="R43" s="195">
        <f t="shared" si="96"/>
        <v>0</v>
      </c>
      <c r="S43" s="195">
        <f t="shared" si="96"/>
        <v>0</v>
      </c>
      <c r="T43" s="195">
        <f t="shared" si="96"/>
        <v>0</v>
      </c>
      <c r="U43" s="195">
        <f t="shared" si="96"/>
        <v>0</v>
      </c>
      <c r="V43" s="195">
        <f t="shared" si="96"/>
        <v>0</v>
      </c>
      <c r="W43" s="195">
        <f t="shared" si="96"/>
        <v>0</v>
      </c>
      <c r="X43" s="195">
        <f t="shared" si="96"/>
        <v>0</v>
      </c>
      <c r="Y43" s="195">
        <f t="shared" si="96"/>
        <v>0</v>
      </c>
      <c r="Z43" s="195">
        <f t="shared" si="96"/>
        <v>0</v>
      </c>
      <c r="AA43" s="195">
        <f t="shared" si="96"/>
        <v>0</v>
      </c>
      <c r="AB43" s="195">
        <f t="shared" si="96"/>
        <v>0</v>
      </c>
      <c r="AC43" s="195">
        <f t="shared" si="96"/>
        <v>0</v>
      </c>
      <c r="AD43" s="195">
        <f t="shared" si="96"/>
        <v>0</v>
      </c>
      <c r="AE43" s="195">
        <f t="shared" si="96"/>
        <v>0</v>
      </c>
      <c r="AF43" s="195">
        <f t="shared" si="96"/>
        <v>0</v>
      </c>
      <c r="AG43" s="195">
        <f t="shared" si="96"/>
        <v>0</v>
      </c>
      <c r="AH43" s="195">
        <f t="shared" si="96"/>
        <v>0</v>
      </c>
      <c r="AI43" s="195">
        <f t="shared" si="96"/>
        <v>0</v>
      </c>
      <c r="AJ43" s="195">
        <f t="shared" si="96"/>
        <v>0</v>
      </c>
      <c r="AK43" s="195">
        <f t="shared" si="96"/>
        <v>0</v>
      </c>
      <c r="AL43" s="195">
        <f t="shared" si="96"/>
        <v>0</v>
      </c>
      <c r="AM43" s="195">
        <f t="shared" si="96"/>
        <v>0</v>
      </c>
      <c r="AN43" s="195">
        <f t="shared" si="96"/>
        <v>0</v>
      </c>
      <c r="AO43" s="195">
        <f t="shared" si="96"/>
        <v>0</v>
      </c>
      <c r="AP43" s="195">
        <f t="shared" si="96"/>
        <v>0</v>
      </c>
      <c r="AQ43" s="195">
        <f t="shared" si="96"/>
        <v>0</v>
      </c>
      <c r="AR43" s="195">
        <f t="shared" si="96"/>
        <v>0</v>
      </c>
      <c r="AS43" s="195">
        <f t="shared" si="96"/>
        <v>0</v>
      </c>
      <c r="AT43" s="195">
        <f t="shared" si="96"/>
        <v>0</v>
      </c>
      <c r="AU43" s="195">
        <f t="shared" si="96"/>
        <v>0</v>
      </c>
      <c r="AV43" s="195">
        <f t="shared" si="96"/>
        <v>0</v>
      </c>
      <c r="AW43" s="195">
        <f t="shared" si="96"/>
        <v>0</v>
      </c>
      <c r="AX43" s="195">
        <f t="shared" si="96"/>
        <v>0</v>
      </c>
      <c r="AY43" s="195">
        <f t="shared" si="96"/>
        <v>0</v>
      </c>
      <c r="AZ43" s="195">
        <f t="shared" si="96"/>
        <v>0</v>
      </c>
      <c r="BA43" s="195">
        <f t="shared" si="96"/>
        <v>0</v>
      </c>
      <c r="BB43" s="195">
        <f t="shared" si="96"/>
        <v>0</v>
      </c>
      <c r="BC43" s="195">
        <f t="shared" si="96"/>
        <v>0</v>
      </c>
      <c r="BD43" s="195">
        <f t="shared" si="96"/>
        <v>0</v>
      </c>
      <c r="BE43" s="195">
        <f t="shared" si="96"/>
        <v>0</v>
      </c>
      <c r="BF43" s="195">
        <f t="shared" si="96"/>
        <v>0</v>
      </c>
      <c r="BG43" s="195">
        <f t="shared" si="96"/>
        <v>0</v>
      </c>
      <c r="BH43" s="195">
        <f t="shared" si="96"/>
        <v>0</v>
      </c>
      <c r="BI43" s="195">
        <f t="shared" si="96"/>
        <v>0</v>
      </c>
      <c r="BJ43" s="195">
        <f t="shared" si="96"/>
        <v>0</v>
      </c>
      <c r="BK43" s="195">
        <f t="shared" si="96"/>
        <v>0</v>
      </c>
      <c r="BL43" s="195">
        <f t="shared" si="96"/>
        <v>0</v>
      </c>
      <c r="BM43" s="195">
        <f t="shared" si="96"/>
        <v>0</v>
      </c>
      <c r="BN43" s="195">
        <f t="shared" si="96"/>
        <v>0</v>
      </c>
      <c r="BO43" s="195">
        <f t="shared" si="96"/>
        <v>0</v>
      </c>
      <c r="BP43" s="195">
        <f t="shared" si="96"/>
        <v>0</v>
      </c>
      <c r="BQ43" s="195">
        <f t="shared" si="96"/>
        <v>0</v>
      </c>
      <c r="BR43" s="195">
        <f t="shared" si="96"/>
        <v>0</v>
      </c>
      <c r="BS43" s="195">
        <f t="shared" si="96"/>
        <v>0</v>
      </c>
      <c r="BT43" s="195">
        <f t="shared" si="96"/>
        <v>0</v>
      </c>
      <c r="BU43" s="195">
        <f t="shared" ref="BU43:EF43" si="97">BU20-BU39</f>
        <v>0</v>
      </c>
      <c r="BV43" s="195">
        <f t="shared" si="97"/>
        <v>0</v>
      </c>
      <c r="BW43" s="195">
        <f t="shared" si="97"/>
        <v>0</v>
      </c>
      <c r="BX43" s="195">
        <f t="shared" si="97"/>
        <v>0</v>
      </c>
      <c r="BY43" s="195">
        <f t="shared" si="97"/>
        <v>0</v>
      </c>
      <c r="BZ43" s="195">
        <f t="shared" si="97"/>
        <v>0</v>
      </c>
      <c r="CA43" s="195">
        <f t="shared" si="97"/>
        <v>0</v>
      </c>
      <c r="CB43" s="195">
        <f t="shared" si="97"/>
        <v>0</v>
      </c>
      <c r="CC43" s="195">
        <f t="shared" si="97"/>
        <v>0</v>
      </c>
      <c r="CD43" s="195">
        <f t="shared" si="97"/>
        <v>0</v>
      </c>
      <c r="CE43" s="195">
        <f t="shared" si="97"/>
        <v>0</v>
      </c>
      <c r="CF43" s="195">
        <f t="shared" si="97"/>
        <v>0</v>
      </c>
      <c r="CG43" s="195">
        <f t="shared" si="97"/>
        <v>0</v>
      </c>
      <c r="CH43" s="195">
        <f t="shared" si="97"/>
        <v>0</v>
      </c>
      <c r="CI43" s="195">
        <f t="shared" si="97"/>
        <v>0</v>
      </c>
      <c r="CJ43" s="195">
        <f t="shared" si="97"/>
        <v>0</v>
      </c>
      <c r="CK43" s="195">
        <f t="shared" si="97"/>
        <v>0</v>
      </c>
      <c r="CL43" s="195">
        <f t="shared" si="97"/>
        <v>0</v>
      </c>
      <c r="CM43" s="195">
        <f t="shared" si="97"/>
        <v>0</v>
      </c>
      <c r="CN43" s="195">
        <f t="shared" si="97"/>
        <v>0</v>
      </c>
      <c r="CO43" s="195">
        <f t="shared" si="97"/>
        <v>0</v>
      </c>
      <c r="CP43" s="195">
        <f t="shared" si="97"/>
        <v>0</v>
      </c>
      <c r="CQ43" s="195">
        <f t="shared" si="97"/>
        <v>0</v>
      </c>
      <c r="CR43" s="195">
        <f t="shared" si="97"/>
        <v>0</v>
      </c>
      <c r="CS43" s="195">
        <f t="shared" si="97"/>
        <v>0</v>
      </c>
      <c r="CT43" s="195">
        <f t="shared" si="97"/>
        <v>0</v>
      </c>
      <c r="CU43" s="195">
        <f t="shared" si="97"/>
        <v>0</v>
      </c>
      <c r="CV43" s="195">
        <f t="shared" si="97"/>
        <v>0</v>
      </c>
      <c r="CW43" s="195">
        <f t="shared" si="97"/>
        <v>0</v>
      </c>
      <c r="CX43" s="195">
        <f t="shared" si="97"/>
        <v>0</v>
      </c>
      <c r="CY43" s="195">
        <f t="shared" si="97"/>
        <v>0</v>
      </c>
      <c r="CZ43" s="195">
        <f t="shared" si="97"/>
        <v>0</v>
      </c>
      <c r="DA43" s="195">
        <f t="shared" si="97"/>
        <v>0</v>
      </c>
      <c r="DB43" s="195">
        <f t="shared" si="97"/>
        <v>0</v>
      </c>
      <c r="DC43" s="195">
        <f t="shared" si="97"/>
        <v>0</v>
      </c>
      <c r="DD43" s="195">
        <f t="shared" si="97"/>
        <v>0</v>
      </c>
      <c r="DE43" s="195">
        <f t="shared" si="97"/>
        <v>0</v>
      </c>
      <c r="DF43" s="195">
        <f t="shared" si="97"/>
        <v>0</v>
      </c>
      <c r="DG43" s="195">
        <f t="shared" si="97"/>
        <v>0</v>
      </c>
      <c r="DH43" s="195">
        <f t="shared" si="97"/>
        <v>0</v>
      </c>
      <c r="DI43" s="195">
        <f t="shared" si="97"/>
        <v>0</v>
      </c>
      <c r="DJ43" s="195">
        <f t="shared" si="97"/>
        <v>0</v>
      </c>
      <c r="DK43" s="195">
        <f t="shared" si="97"/>
        <v>0</v>
      </c>
      <c r="DL43" s="195">
        <f t="shared" si="97"/>
        <v>0</v>
      </c>
      <c r="DM43" s="195">
        <f t="shared" si="97"/>
        <v>0</v>
      </c>
      <c r="DN43" s="195">
        <f t="shared" si="97"/>
        <v>0</v>
      </c>
      <c r="DO43" s="195">
        <f t="shared" si="97"/>
        <v>0</v>
      </c>
      <c r="DP43" s="195">
        <f t="shared" si="97"/>
        <v>0</v>
      </c>
      <c r="DQ43" s="195">
        <f t="shared" si="97"/>
        <v>0</v>
      </c>
      <c r="DR43" s="195">
        <f t="shared" si="97"/>
        <v>0</v>
      </c>
      <c r="DS43" s="195">
        <f t="shared" si="97"/>
        <v>0</v>
      </c>
      <c r="DT43" s="195">
        <f t="shared" si="97"/>
        <v>0</v>
      </c>
      <c r="DU43" s="195">
        <f t="shared" si="97"/>
        <v>0</v>
      </c>
      <c r="DV43" s="195">
        <f t="shared" si="97"/>
        <v>0</v>
      </c>
      <c r="DW43" s="195">
        <f t="shared" si="97"/>
        <v>0</v>
      </c>
      <c r="DX43" s="195">
        <f t="shared" si="97"/>
        <v>0</v>
      </c>
      <c r="DY43" s="195">
        <f t="shared" si="97"/>
        <v>0</v>
      </c>
      <c r="DZ43" s="195">
        <f t="shared" si="97"/>
        <v>0</v>
      </c>
      <c r="EA43" s="195">
        <f t="shared" si="97"/>
        <v>0</v>
      </c>
      <c r="EB43" s="195">
        <f t="shared" si="97"/>
        <v>0</v>
      </c>
      <c r="EC43" s="195">
        <f t="shared" si="97"/>
        <v>0</v>
      </c>
      <c r="ED43" s="195">
        <f t="shared" si="97"/>
        <v>0</v>
      </c>
      <c r="EE43" s="195">
        <f t="shared" si="97"/>
        <v>0</v>
      </c>
      <c r="EF43" s="195">
        <f t="shared" si="97"/>
        <v>0</v>
      </c>
      <c r="EG43" s="195">
        <f t="shared" ref="EG43:GR43" si="98">EG20-EG39</f>
        <v>0</v>
      </c>
      <c r="EH43" s="195">
        <f t="shared" si="98"/>
        <v>0</v>
      </c>
      <c r="EI43" s="195">
        <f t="shared" si="98"/>
        <v>0</v>
      </c>
      <c r="EJ43" s="195">
        <f t="shared" si="98"/>
        <v>0</v>
      </c>
      <c r="EK43" s="195">
        <f t="shared" si="98"/>
        <v>0</v>
      </c>
      <c r="EL43" s="195">
        <f t="shared" si="98"/>
        <v>0</v>
      </c>
      <c r="EM43" s="195">
        <f t="shared" si="98"/>
        <v>0</v>
      </c>
      <c r="EN43" s="195">
        <f t="shared" si="98"/>
        <v>0</v>
      </c>
      <c r="EO43" s="195">
        <f t="shared" si="98"/>
        <v>0</v>
      </c>
      <c r="EP43" s="195">
        <f t="shared" si="98"/>
        <v>0</v>
      </c>
      <c r="EQ43" s="195">
        <f t="shared" si="98"/>
        <v>0</v>
      </c>
      <c r="ER43" s="195">
        <f t="shared" si="98"/>
        <v>0</v>
      </c>
      <c r="ES43" s="195">
        <f t="shared" si="98"/>
        <v>0</v>
      </c>
      <c r="ET43" s="195">
        <f t="shared" si="98"/>
        <v>0</v>
      </c>
      <c r="EU43" s="195">
        <f t="shared" si="98"/>
        <v>0</v>
      </c>
      <c r="EV43" s="195">
        <f t="shared" si="98"/>
        <v>0</v>
      </c>
      <c r="EW43" s="195">
        <f t="shared" si="98"/>
        <v>0</v>
      </c>
      <c r="EX43" s="195">
        <f t="shared" si="98"/>
        <v>0</v>
      </c>
      <c r="EY43" s="195">
        <f t="shared" si="98"/>
        <v>0</v>
      </c>
      <c r="EZ43" s="195">
        <f t="shared" si="98"/>
        <v>0</v>
      </c>
      <c r="FA43" s="195">
        <f t="shared" si="98"/>
        <v>0</v>
      </c>
      <c r="FB43" s="195">
        <f t="shared" si="98"/>
        <v>0</v>
      </c>
      <c r="FC43" s="195">
        <f t="shared" si="98"/>
        <v>0</v>
      </c>
      <c r="FD43" s="195">
        <f t="shared" si="98"/>
        <v>0</v>
      </c>
      <c r="FE43" s="195">
        <f t="shared" si="98"/>
        <v>0</v>
      </c>
      <c r="FF43" s="195">
        <f t="shared" si="98"/>
        <v>0</v>
      </c>
      <c r="FG43" s="195">
        <f t="shared" si="98"/>
        <v>0</v>
      </c>
      <c r="FH43" s="195">
        <f t="shared" si="98"/>
        <v>0</v>
      </c>
      <c r="FI43" s="195">
        <f t="shared" si="98"/>
        <v>0</v>
      </c>
      <c r="FJ43" s="195">
        <f t="shared" si="98"/>
        <v>0</v>
      </c>
      <c r="FK43" s="195">
        <f t="shared" si="98"/>
        <v>0</v>
      </c>
      <c r="FL43" s="195">
        <f t="shared" si="98"/>
        <v>0</v>
      </c>
      <c r="FM43" s="195">
        <f t="shared" si="98"/>
        <v>0</v>
      </c>
      <c r="FN43" s="195">
        <f t="shared" si="98"/>
        <v>0</v>
      </c>
      <c r="FO43" s="195">
        <f t="shared" si="98"/>
        <v>0</v>
      </c>
      <c r="FP43" s="195">
        <f t="shared" si="98"/>
        <v>0</v>
      </c>
      <c r="FQ43" s="195">
        <f t="shared" si="98"/>
        <v>0</v>
      </c>
      <c r="FR43" s="195">
        <f t="shared" si="98"/>
        <v>0</v>
      </c>
      <c r="FS43" s="195">
        <f t="shared" si="98"/>
        <v>0</v>
      </c>
      <c r="FT43" s="195">
        <f t="shared" si="98"/>
        <v>0</v>
      </c>
      <c r="FU43" s="195">
        <f t="shared" si="98"/>
        <v>0</v>
      </c>
      <c r="FV43" s="195">
        <f t="shared" si="98"/>
        <v>0</v>
      </c>
      <c r="FW43" s="195">
        <f t="shared" si="98"/>
        <v>0</v>
      </c>
      <c r="FX43" s="195">
        <f t="shared" si="98"/>
        <v>0</v>
      </c>
      <c r="FY43" s="195">
        <f t="shared" si="98"/>
        <v>0</v>
      </c>
      <c r="FZ43" s="195">
        <f t="shared" si="98"/>
        <v>0</v>
      </c>
      <c r="GA43" s="195">
        <f t="shared" si="98"/>
        <v>0</v>
      </c>
      <c r="GB43" s="195">
        <f t="shared" si="98"/>
        <v>0</v>
      </c>
      <c r="GC43" s="195">
        <f t="shared" si="98"/>
        <v>0</v>
      </c>
      <c r="GD43" s="195">
        <f t="shared" si="98"/>
        <v>0</v>
      </c>
      <c r="GE43" s="195">
        <f t="shared" si="98"/>
        <v>0</v>
      </c>
      <c r="GF43" s="195">
        <f t="shared" si="98"/>
        <v>0</v>
      </c>
      <c r="GG43" s="195">
        <f t="shared" si="98"/>
        <v>0</v>
      </c>
      <c r="GH43" s="195">
        <f t="shared" si="98"/>
        <v>0</v>
      </c>
      <c r="GI43" s="195">
        <f t="shared" si="98"/>
        <v>0</v>
      </c>
      <c r="GJ43" s="195">
        <f t="shared" si="98"/>
        <v>0</v>
      </c>
      <c r="GK43" s="195">
        <f t="shared" si="98"/>
        <v>0</v>
      </c>
      <c r="GL43" s="195">
        <f t="shared" si="98"/>
        <v>0</v>
      </c>
      <c r="GM43" s="195">
        <f t="shared" si="98"/>
        <v>0</v>
      </c>
      <c r="GN43" s="195">
        <f t="shared" si="98"/>
        <v>0</v>
      </c>
      <c r="GO43" s="195">
        <f t="shared" si="98"/>
        <v>0</v>
      </c>
      <c r="GP43" s="195">
        <f t="shared" si="98"/>
        <v>0</v>
      </c>
      <c r="GQ43" s="195">
        <f t="shared" si="98"/>
        <v>0</v>
      </c>
      <c r="GR43" s="195">
        <f t="shared" si="98"/>
        <v>0</v>
      </c>
      <c r="GS43" s="195">
        <f t="shared" ref="GS43:JD43" si="99">GS20-GS39</f>
        <v>0</v>
      </c>
      <c r="GT43" s="195">
        <f t="shared" si="99"/>
        <v>0</v>
      </c>
      <c r="GU43" s="195">
        <f t="shared" si="99"/>
        <v>0</v>
      </c>
      <c r="GV43" s="195">
        <f t="shared" si="99"/>
        <v>0</v>
      </c>
      <c r="GW43" s="195">
        <f t="shared" si="99"/>
        <v>0</v>
      </c>
      <c r="GX43" s="195">
        <f t="shared" si="99"/>
        <v>0</v>
      </c>
      <c r="GY43" s="195">
        <f t="shared" si="99"/>
        <v>0</v>
      </c>
      <c r="GZ43" s="195">
        <f t="shared" si="99"/>
        <v>0</v>
      </c>
      <c r="HA43" s="195">
        <f t="shared" si="99"/>
        <v>0</v>
      </c>
      <c r="HB43" s="195">
        <f t="shared" si="99"/>
        <v>0</v>
      </c>
      <c r="HC43" s="195">
        <f t="shared" si="99"/>
        <v>0</v>
      </c>
      <c r="HD43" s="195">
        <f t="shared" si="99"/>
        <v>0</v>
      </c>
      <c r="HE43" s="195">
        <f t="shared" si="99"/>
        <v>0</v>
      </c>
      <c r="HF43" s="195">
        <f t="shared" si="99"/>
        <v>0</v>
      </c>
      <c r="HG43" s="195">
        <f t="shared" si="99"/>
        <v>0</v>
      </c>
      <c r="HH43" s="195">
        <f t="shared" si="99"/>
        <v>0</v>
      </c>
      <c r="HI43" s="195">
        <f t="shared" si="99"/>
        <v>0</v>
      </c>
      <c r="HJ43" s="195">
        <f t="shared" si="99"/>
        <v>0</v>
      </c>
      <c r="HK43" s="195">
        <f t="shared" si="99"/>
        <v>0</v>
      </c>
      <c r="HL43" s="195">
        <f t="shared" si="99"/>
        <v>0</v>
      </c>
      <c r="HM43" s="195">
        <f t="shared" si="99"/>
        <v>0</v>
      </c>
      <c r="HN43" s="195">
        <f t="shared" si="99"/>
        <v>0</v>
      </c>
      <c r="HO43" s="195">
        <f t="shared" si="99"/>
        <v>0</v>
      </c>
      <c r="HP43" s="195">
        <f t="shared" si="99"/>
        <v>0</v>
      </c>
      <c r="HQ43" s="195">
        <f t="shared" si="99"/>
        <v>0</v>
      </c>
      <c r="HR43" s="195">
        <f t="shared" si="99"/>
        <v>0</v>
      </c>
      <c r="HS43" s="195">
        <f t="shared" si="99"/>
        <v>0</v>
      </c>
      <c r="HT43" s="195">
        <f t="shared" si="99"/>
        <v>0</v>
      </c>
      <c r="HU43" s="195">
        <f t="shared" si="99"/>
        <v>0</v>
      </c>
      <c r="HV43" s="195">
        <f t="shared" si="99"/>
        <v>0</v>
      </c>
      <c r="HW43" s="195">
        <f t="shared" si="99"/>
        <v>0</v>
      </c>
      <c r="HX43" s="195">
        <f t="shared" si="99"/>
        <v>0</v>
      </c>
      <c r="HY43" s="195">
        <f t="shared" si="99"/>
        <v>0</v>
      </c>
      <c r="HZ43" s="195">
        <f t="shared" si="99"/>
        <v>0</v>
      </c>
      <c r="IA43" s="195">
        <f t="shared" si="99"/>
        <v>0</v>
      </c>
      <c r="IB43" s="195">
        <f t="shared" si="99"/>
        <v>0</v>
      </c>
      <c r="IC43" s="195">
        <f t="shared" si="99"/>
        <v>0</v>
      </c>
      <c r="ID43" s="195">
        <f t="shared" si="99"/>
        <v>0</v>
      </c>
      <c r="IE43" s="195">
        <f t="shared" si="99"/>
        <v>0</v>
      </c>
      <c r="IF43" s="195">
        <f t="shared" si="99"/>
        <v>0</v>
      </c>
      <c r="IG43" s="195">
        <f t="shared" si="99"/>
        <v>0</v>
      </c>
      <c r="IH43" s="195">
        <f t="shared" si="99"/>
        <v>0</v>
      </c>
      <c r="II43" s="195">
        <f t="shared" si="99"/>
        <v>0</v>
      </c>
      <c r="IJ43" s="195">
        <f t="shared" si="99"/>
        <v>0</v>
      </c>
      <c r="IK43" s="195">
        <f t="shared" si="99"/>
        <v>0</v>
      </c>
      <c r="IL43" s="195">
        <f t="shared" si="99"/>
        <v>0</v>
      </c>
      <c r="IM43" s="195">
        <f t="shared" si="99"/>
        <v>0</v>
      </c>
      <c r="IN43" s="195">
        <f t="shared" si="99"/>
        <v>0</v>
      </c>
      <c r="IO43" s="195">
        <f t="shared" si="99"/>
        <v>0</v>
      </c>
      <c r="IP43" s="195">
        <f t="shared" si="99"/>
        <v>0</v>
      </c>
      <c r="IQ43" s="195">
        <f t="shared" si="99"/>
        <v>0</v>
      </c>
      <c r="IR43" s="195">
        <f t="shared" si="99"/>
        <v>0</v>
      </c>
      <c r="IS43" s="195">
        <f t="shared" si="99"/>
        <v>0</v>
      </c>
      <c r="IT43" s="195">
        <f t="shared" si="99"/>
        <v>0</v>
      </c>
      <c r="IU43" s="195">
        <f t="shared" si="99"/>
        <v>0</v>
      </c>
      <c r="IV43" s="195">
        <f t="shared" si="99"/>
        <v>0</v>
      </c>
      <c r="IW43" s="195">
        <f t="shared" si="99"/>
        <v>0</v>
      </c>
      <c r="IX43" s="195">
        <f t="shared" si="99"/>
        <v>0</v>
      </c>
      <c r="IY43" s="195">
        <f t="shared" si="99"/>
        <v>0</v>
      </c>
      <c r="IZ43" s="195">
        <f t="shared" si="99"/>
        <v>0</v>
      </c>
      <c r="JA43" s="195">
        <f t="shared" si="99"/>
        <v>0</v>
      </c>
      <c r="JB43" s="195">
        <f t="shared" si="99"/>
        <v>0</v>
      </c>
      <c r="JC43" s="195">
        <f t="shared" si="99"/>
        <v>0</v>
      </c>
      <c r="JD43" s="195">
        <f t="shared" si="99"/>
        <v>0</v>
      </c>
      <c r="JE43" s="195">
        <f t="shared" ref="JE43:LP43" si="100">JE20-JE39</f>
        <v>0</v>
      </c>
      <c r="JF43" s="195">
        <f t="shared" si="100"/>
        <v>0</v>
      </c>
      <c r="JG43" s="195">
        <f t="shared" si="100"/>
        <v>0</v>
      </c>
      <c r="JH43" s="195">
        <f t="shared" si="100"/>
        <v>0</v>
      </c>
      <c r="JI43" s="195">
        <f t="shared" si="100"/>
        <v>0</v>
      </c>
      <c r="JJ43" s="195">
        <f t="shared" si="100"/>
        <v>0</v>
      </c>
      <c r="JK43" s="195">
        <f t="shared" si="100"/>
        <v>0</v>
      </c>
      <c r="JL43" s="195">
        <f t="shared" si="100"/>
        <v>0</v>
      </c>
      <c r="JM43" s="195">
        <f t="shared" si="100"/>
        <v>0</v>
      </c>
      <c r="JN43" s="195">
        <f t="shared" si="100"/>
        <v>0</v>
      </c>
      <c r="JO43" s="195">
        <f t="shared" si="100"/>
        <v>0</v>
      </c>
      <c r="JP43" s="195">
        <f t="shared" si="100"/>
        <v>0</v>
      </c>
      <c r="JQ43" s="195">
        <f t="shared" si="100"/>
        <v>0</v>
      </c>
      <c r="JR43" s="195">
        <f t="shared" si="100"/>
        <v>0</v>
      </c>
      <c r="JS43" s="195">
        <f t="shared" si="100"/>
        <v>0</v>
      </c>
      <c r="JT43" s="195">
        <f t="shared" si="100"/>
        <v>0</v>
      </c>
      <c r="JU43" s="195">
        <f t="shared" si="100"/>
        <v>0</v>
      </c>
      <c r="JV43" s="195">
        <f t="shared" si="100"/>
        <v>0</v>
      </c>
      <c r="JW43" s="195">
        <f t="shared" si="100"/>
        <v>0</v>
      </c>
      <c r="JX43" s="195">
        <f t="shared" si="100"/>
        <v>0</v>
      </c>
      <c r="JY43" s="195">
        <f t="shared" si="100"/>
        <v>0</v>
      </c>
      <c r="JZ43" s="195">
        <f t="shared" si="100"/>
        <v>0</v>
      </c>
      <c r="KA43" s="195">
        <f t="shared" si="100"/>
        <v>0</v>
      </c>
      <c r="KB43" s="195">
        <f t="shared" si="100"/>
        <v>0</v>
      </c>
      <c r="KC43" s="195">
        <f t="shared" si="100"/>
        <v>0</v>
      </c>
      <c r="KD43" s="195">
        <f t="shared" si="100"/>
        <v>0</v>
      </c>
      <c r="KE43" s="195">
        <f t="shared" si="100"/>
        <v>0</v>
      </c>
      <c r="KF43" s="195">
        <f t="shared" si="100"/>
        <v>0</v>
      </c>
      <c r="KG43" s="195">
        <f t="shared" si="100"/>
        <v>0</v>
      </c>
      <c r="KH43" s="195">
        <f t="shared" si="100"/>
        <v>0</v>
      </c>
      <c r="KI43" s="195">
        <f t="shared" si="100"/>
        <v>0</v>
      </c>
      <c r="KJ43" s="195">
        <f t="shared" si="100"/>
        <v>0</v>
      </c>
      <c r="KK43" s="195">
        <f t="shared" si="100"/>
        <v>0</v>
      </c>
      <c r="KL43" s="195">
        <f t="shared" si="100"/>
        <v>0</v>
      </c>
      <c r="KM43" s="195">
        <f t="shared" si="100"/>
        <v>0</v>
      </c>
      <c r="KN43" s="195">
        <f t="shared" si="100"/>
        <v>0</v>
      </c>
      <c r="KO43" s="195">
        <f t="shared" si="100"/>
        <v>0</v>
      </c>
      <c r="KP43" s="195">
        <f t="shared" si="100"/>
        <v>0</v>
      </c>
      <c r="KQ43" s="195">
        <f t="shared" si="100"/>
        <v>0</v>
      </c>
      <c r="KR43" s="195">
        <f t="shared" si="100"/>
        <v>0</v>
      </c>
      <c r="KS43" s="195">
        <f t="shared" si="100"/>
        <v>0</v>
      </c>
      <c r="KT43" s="195">
        <f t="shared" si="100"/>
        <v>0</v>
      </c>
      <c r="KU43" s="195">
        <f t="shared" si="100"/>
        <v>0</v>
      </c>
      <c r="KV43" s="195">
        <f t="shared" si="100"/>
        <v>0</v>
      </c>
      <c r="KW43" s="195">
        <f t="shared" si="100"/>
        <v>0</v>
      </c>
      <c r="KX43" s="195">
        <f t="shared" si="100"/>
        <v>0</v>
      </c>
      <c r="KY43" s="195">
        <f t="shared" si="100"/>
        <v>0</v>
      </c>
      <c r="KZ43" s="195">
        <f t="shared" si="100"/>
        <v>0</v>
      </c>
      <c r="LA43" s="195">
        <f t="shared" si="100"/>
        <v>0</v>
      </c>
      <c r="LB43" s="195">
        <f t="shared" si="100"/>
        <v>0</v>
      </c>
      <c r="LC43" s="195">
        <f t="shared" si="100"/>
        <v>0</v>
      </c>
      <c r="LD43" s="195">
        <f t="shared" si="100"/>
        <v>0</v>
      </c>
      <c r="LE43" s="195">
        <f t="shared" si="100"/>
        <v>0</v>
      </c>
      <c r="LF43" s="195">
        <f t="shared" si="100"/>
        <v>0</v>
      </c>
      <c r="LG43" s="195">
        <f t="shared" si="100"/>
        <v>0</v>
      </c>
      <c r="LH43" s="195">
        <f t="shared" si="100"/>
        <v>0</v>
      </c>
      <c r="LI43" s="195">
        <f t="shared" si="100"/>
        <v>0</v>
      </c>
      <c r="LJ43" s="195">
        <f t="shared" si="100"/>
        <v>0</v>
      </c>
      <c r="LK43" s="195">
        <f t="shared" si="100"/>
        <v>0</v>
      </c>
      <c r="LL43" s="195">
        <f t="shared" si="100"/>
        <v>0</v>
      </c>
      <c r="LM43" s="195">
        <f t="shared" si="100"/>
        <v>0</v>
      </c>
      <c r="LN43" s="195">
        <f t="shared" si="100"/>
        <v>0</v>
      </c>
      <c r="LO43" s="195">
        <f t="shared" si="100"/>
        <v>0</v>
      </c>
      <c r="LP43" s="195">
        <f t="shared" si="100"/>
        <v>0</v>
      </c>
      <c r="LQ43" s="195">
        <f t="shared" ref="LQ43:OB43" si="101">LQ20-LQ39</f>
        <v>0</v>
      </c>
      <c r="LR43" s="195">
        <f t="shared" si="101"/>
        <v>0</v>
      </c>
      <c r="LS43" s="195">
        <f t="shared" si="101"/>
        <v>0</v>
      </c>
      <c r="LT43" s="195">
        <f t="shared" si="101"/>
        <v>0</v>
      </c>
      <c r="LU43" s="195">
        <f t="shared" si="101"/>
        <v>0</v>
      </c>
      <c r="LV43" s="195">
        <f t="shared" si="101"/>
        <v>0</v>
      </c>
      <c r="LW43" s="195">
        <f t="shared" si="101"/>
        <v>0</v>
      </c>
      <c r="LX43" s="195">
        <f t="shared" si="101"/>
        <v>0</v>
      </c>
      <c r="LY43" s="195">
        <f t="shared" si="101"/>
        <v>0</v>
      </c>
      <c r="LZ43" s="195">
        <f t="shared" si="101"/>
        <v>0</v>
      </c>
      <c r="MA43" s="195">
        <f t="shared" si="101"/>
        <v>0</v>
      </c>
      <c r="MB43" s="195">
        <f t="shared" si="101"/>
        <v>0</v>
      </c>
      <c r="MC43" s="195">
        <f t="shared" si="101"/>
        <v>0</v>
      </c>
      <c r="MD43" s="195">
        <f t="shared" si="101"/>
        <v>0</v>
      </c>
      <c r="ME43" s="195">
        <f t="shared" si="101"/>
        <v>0</v>
      </c>
      <c r="MF43" s="195">
        <f t="shared" si="101"/>
        <v>0</v>
      </c>
      <c r="MG43" s="195">
        <f t="shared" si="101"/>
        <v>0</v>
      </c>
      <c r="MH43" s="195">
        <f t="shared" si="101"/>
        <v>0</v>
      </c>
      <c r="MI43" s="195">
        <f t="shared" si="101"/>
        <v>0</v>
      </c>
      <c r="MJ43" s="195">
        <f t="shared" si="101"/>
        <v>0</v>
      </c>
      <c r="MK43" s="195">
        <f t="shared" si="101"/>
        <v>0</v>
      </c>
      <c r="ML43" s="195">
        <f t="shared" si="101"/>
        <v>0</v>
      </c>
      <c r="MM43" s="195">
        <f t="shared" si="101"/>
        <v>0</v>
      </c>
      <c r="MN43" s="195">
        <f t="shared" si="101"/>
        <v>0</v>
      </c>
      <c r="MO43" s="195">
        <f t="shared" si="101"/>
        <v>0</v>
      </c>
      <c r="MP43" s="195">
        <f t="shared" si="101"/>
        <v>0</v>
      </c>
      <c r="MQ43" s="195">
        <f t="shared" si="101"/>
        <v>0</v>
      </c>
      <c r="MR43" s="195">
        <f t="shared" si="101"/>
        <v>0</v>
      </c>
      <c r="MS43" s="195">
        <f t="shared" si="101"/>
        <v>0</v>
      </c>
      <c r="MT43" s="195">
        <f t="shared" si="101"/>
        <v>0</v>
      </c>
      <c r="MU43" s="195">
        <f t="shared" si="101"/>
        <v>0</v>
      </c>
      <c r="MV43" s="195">
        <f t="shared" si="101"/>
        <v>0</v>
      </c>
      <c r="MW43" s="195">
        <f t="shared" si="101"/>
        <v>0</v>
      </c>
      <c r="MX43" s="195">
        <f t="shared" si="101"/>
        <v>0</v>
      </c>
      <c r="MY43" s="195">
        <f t="shared" si="101"/>
        <v>0</v>
      </c>
      <c r="MZ43" s="195">
        <f t="shared" si="101"/>
        <v>0</v>
      </c>
      <c r="NA43" s="195">
        <f t="shared" si="101"/>
        <v>0</v>
      </c>
      <c r="NB43" s="195">
        <f t="shared" si="101"/>
        <v>0</v>
      </c>
      <c r="NC43" s="195">
        <f t="shared" si="101"/>
        <v>0</v>
      </c>
      <c r="ND43" s="195">
        <f t="shared" si="101"/>
        <v>0</v>
      </c>
      <c r="NE43" s="195">
        <f t="shared" si="101"/>
        <v>0</v>
      </c>
      <c r="NF43" s="195">
        <f t="shared" si="101"/>
        <v>0</v>
      </c>
      <c r="NG43" s="195">
        <f t="shared" si="101"/>
        <v>0</v>
      </c>
      <c r="NH43" s="195">
        <f t="shared" si="101"/>
        <v>0</v>
      </c>
      <c r="NI43" s="195">
        <f t="shared" si="101"/>
        <v>0</v>
      </c>
      <c r="NJ43" s="195">
        <f t="shared" si="101"/>
        <v>0</v>
      </c>
      <c r="NK43" s="195">
        <f t="shared" si="101"/>
        <v>0</v>
      </c>
      <c r="NL43" s="195">
        <f t="shared" si="101"/>
        <v>0</v>
      </c>
      <c r="NM43" s="195">
        <f t="shared" si="101"/>
        <v>0</v>
      </c>
      <c r="NN43" s="195">
        <f t="shared" si="101"/>
        <v>0</v>
      </c>
      <c r="NO43" s="195">
        <f t="shared" si="101"/>
        <v>0</v>
      </c>
      <c r="NP43" s="195">
        <f t="shared" si="101"/>
        <v>0</v>
      </c>
      <c r="NQ43" s="195">
        <f t="shared" si="101"/>
        <v>0</v>
      </c>
      <c r="NR43" s="195">
        <f t="shared" si="101"/>
        <v>0</v>
      </c>
      <c r="NS43" s="195">
        <f t="shared" si="101"/>
        <v>0</v>
      </c>
      <c r="NT43" s="195">
        <f t="shared" si="101"/>
        <v>0</v>
      </c>
      <c r="NU43" s="195">
        <f t="shared" si="101"/>
        <v>0</v>
      </c>
      <c r="NV43" s="195">
        <f t="shared" si="101"/>
        <v>0</v>
      </c>
      <c r="NW43" s="195">
        <f t="shared" si="101"/>
        <v>0</v>
      </c>
      <c r="NX43" s="195">
        <f t="shared" si="101"/>
        <v>0</v>
      </c>
      <c r="NY43" s="195">
        <f t="shared" si="101"/>
        <v>0</v>
      </c>
      <c r="NZ43" s="195">
        <f t="shared" si="101"/>
        <v>0</v>
      </c>
      <c r="OA43" s="195">
        <f t="shared" si="101"/>
        <v>0</v>
      </c>
      <c r="OB43" s="195">
        <f t="shared" si="101"/>
        <v>0</v>
      </c>
      <c r="OC43" s="195">
        <f t="shared" ref="OC43:QN43" si="102">OC20-OC39</f>
        <v>0</v>
      </c>
      <c r="OD43" s="195">
        <f t="shared" si="102"/>
        <v>0</v>
      </c>
      <c r="OE43" s="195">
        <f t="shared" si="102"/>
        <v>0</v>
      </c>
      <c r="OF43" s="195">
        <f t="shared" si="102"/>
        <v>0</v>
      </c>
      <c r="OG43" s="195">
        <f t="shared" si="102"/>
        <v>0</v>
      </c>
      <c r="OH43" s="195">
        <f t="shared" si="102"/>
        <v>0</v>
      </c>
      <c r="OI43" s="195">
        <f t="shared" si="102"/>
        <v>0</v>
      </c>
      <c r="OJ43" s="195">
        <f t="shared" si="102"/>
        <v>0</v>
      </c>
      <c r="OK43" s="195">
        <f t="shared" si="102"/>
        <v>0</v>
      </c>
      <c r="OL43" s="195">
        <f t="shared" si="102"/>
        <v>0</v>
      </c>
      <c r="OM43" s="195">
        <f t="shared" si="102"/>
        <v>0</v>
      </c>
      <c r="ON43" s="195">
        <f t="shared" si="102"/>
        <v>0</v>
      </c>
      <c r="OO43" s="195">
        <f t="shared" si="102"/>
        <v>0</v>
      </c>
      <c r="OP43" s="195">
        <f t="shared" si="102"/>
        <v>0</v>
      </c>
      <c r="OQ43" s="195">
        <f t="shared" si="102"/>
        <v>0</v>
      </c>
      <c r="OR43" s="195">
        <f t="shared" si="102"/>
        <v>0</v>
      </c>
      <c r="OS43" s="195">
        <f t="shared" si="102"/>
        <v>0</v>
      </c>
      <c r="OT43" s="195">
        <f t="shared" si="102"/>
        <v>0</v>
      </c>
      <c r="OU43" s="195">
        <f t="shared" si="102"/>
        <v>0</v>
      </c>
      <c r="OV43" s="195">
        <f t="shared" si="102"/>
        <v>0</v>
      </c>
      <c r="OW43" s="195">
        <f t="shared" si="102"/>
        <v>0</v>
      </c>
      <c r="OX43" s="195">
        <f t="shared" si="102"/>
        <v>0</v>
      </c>
      <c r="OY43" s="195">
        <f t="shared" si="102"/>
        <v>0</v>
      </c>
      <c r="OZ43" s="195">
        <f t="shared" si="102"/>
        <v>0</v>
      </c>
      <c r="PA43" s="195">
        <f t="shared" si="102"/>
        <v>0</v>
      </c>
      <c r="PB43" s="195">
        <f t="shared" si="102"/>
        <v>0</v>
      </c>
      <c r="PC43" s="195">
        <f t="shared" si="102"/>
        <v>0</v>
      </c>
      <c r="PD43" s="195">
        <f t="shared" si="102"/>
        <v>0</v>
      </c>
      <c r="PE43" s="195">
        <f t="shared" si="102"/>
        <v>0</v>
      </c>
      <c r="PF43" s="195">
        <f t="shared" si="102"/>
        <v>0</v>
      </c>
      <c r="PG43" s="195">
        <f t="shared" si="102"/>
        <v>0</v>
      </c>
      <c r="PH43" s="195">
        <f t="shared" si="102"/>
        <v>0</v>
      </c>
      <c r="PI43" s="195">
        <f t="shared" si="102"/>
        <v>0</v>
      </c>
      <c r="PJ43" s="195">
        <f t="shared" si="102"/>
        <v>0</v>
      </c>
      <c r="PK43" s="195">
        <f t="shared" si="102"/>
        <v>0</v>
      </c>
      <c r="PL43" s="195">
        <f t="shared" si="102"/>
        <v>0</v>
      </c>
      <c r="PM43" s="195">
        <f t="shared" si="102"/>
        <v>0</v>
      </c>
      <c r="PN43" s="195">
        <f t="shared" si="102"/>
        <v>0</v>
      </c>
      <c r="PO43" s="195">
        <f t="shared" si="102"/>
        <v>0</v>
      </c>
      <c r="PP43" s="195">
        <f t="shared" si="102"/>
        <v>0</v>
      </c>
      <c r="PQ43" s="195">
        <f t="shared" si="102"/>
        <v>0</v>
      </c>
      <c r="PR43" s="195">
        <f t="shared" si="102"/>
        <v>0</v>
      </c>
      <c r="PS43" s="195">
        <f t="shared" si="102"/>
        <v>0</v>
      </c>
      <c r="PT43" s="195">
        <f t="shared" si="102"/>
        <v>0</v>
      </c>
      <c r="PU43" s="195">
        <f t="shared" si="102"/>
        <v>0</v>
      </c>
      <c r="PV43" s="195">
        <f t="shared" si="102"/>
        <v>0</v>
      </c>
      <c r="PW43" s="195">
        <f t="shared" si="102"/>
        <v>0</v>
      </c>
      <c r="PX43" s="195">
        <f t="shared" si="102"/>
        <v>0</v>
      </c>
      <c r="PY43" s="195">
        <f t="shared" si="102"/>
        <v>0</v>
      </c>
      <c r="PZ43" s="195">
        <f t="shared" si="102"/>
        <v>0</v>
      </c>
      <c r="QA43" s="195">
        <f t="shared" si="102"/>
        <v>0</v>
      </c>
      <c r="QB43" s="195">
        <f t="shared" si="102"/>
        <v>0</v>
      </c>
      <c r="QC43" s="195">
        <f t="shared" si="102"/>
        <v>0</v>
      </c>
      <c r="QD43" s="195">
        <f t="shared" si="102"/>
        <v>0</v>
      </c>
      <c r="QE43" s="195">
        <f t="shared" si="102"/>
        <v>0</v>
      </c>
      <c r="QF43" s="195">
        <f t="shared" si="102"/>
        <v>0</v>
      </c>
      <c r="QG43" s="195">
        <f t="shared" si="102"/>
        <v>0</v>
      </c>
      <c r="QH43" s="195">
        <f t="shared" si="102"/>
        <v>0</v>
      </c>
      <c r="QI43" s="195">
        <f t="shared" si="102"/>
        <v>0</v>
      </c>
      <c r="QJ43" s="195">
        <f t="shared" si="102"/>
        <v>0</v>
      </c>
      <c r="QK43" s="195">
        <f t="shared" si="102"/>
        <v>0</v>
      </c>
      <c r="QL43" s="195">
        <f t="shared" si="102"/>
        <v>0</v>
      </c>
      <c r="QM43" s="195">
        <f t="shared" si="102"/>
        <v>0</v>
      </c>
      <c r="QN43" s="195">
        <f t="shared" si="102"/>
        <v>0</v>
      </c>
      <c r="QO43" s="195">
        <f t="shared" ref="QO43:SM43" si="103">QO20-QO39</f>
        <v>0</v>
      </c>
      <c r="QP43" s="195">
        <f t="shared" si="103"/>
        <v>0</v>
      </c>
      <c r="QQ43" s="195">
        <f t="shared" si="103"/>
        <v>0</v>
      </c>
      <c r="QR43" s="195">
        <f t="shared" si="103"/>
        <v>0</v>
      </c>
      <c r="QS43" s="195">
        <f t="shared" si="103"/>
        <v>0</v>
      </c>
      <c r="QT43" s="195">
        <f t="shared" si="103"/>
        <v>0</v>
      </c>
      <c r="QU43" s="195">
        <f t="shared" si="103"/>
        <v>0</v>
      </c>
      <c r="QV43" s="195">
        <f t="shared" si="103"/>
        <v>0</v>
      </c>
      <c r="QW43" s="195">
        <f t="shared" si="103"/>
        <v>0</v>
      </c>
      <c r="QX43" s="195">
        <f t="shared" si="103"/>
        <v>0</v>
      </c>
      <c r="QY43" s="195">
        <f t="shared" si="103"/>
        <v>0</v>
      </c>
      <c r="QZ43" s="195">
        <f t="shared" si="103"/>
        <v>0</v>
      </c>
      <c r="RA43" s="195">
        <f t="shared" si="103"/>
        <v>0</v>
      </c>
      <c r="RB43" s="195">
        <f t="shared" si="103"/>
        <v>0</v>
      </c>
      <c r="RC43" s="195">
        <f t="shared" si="103"/>
        <v>0</v>
      </c>
      <c r="RD43" s="195">
        <f t="shared" si="103"/>
        <v>0</v>
      </c>
      <c r="RE43" s="195">
        <f t="shared" si="103"/>
        <v>0</v>
      </c>
      <c r="RF43" s="195">
        <f t="shared" si="103"/>
        <v>0</v>
      </c>
      <c r="RG43" s="195">
        <f t="shared" si="103"/>
        <v>0</v>
      </c>
      <c r="RH43" s="195">
        <f t="shared" si="103"/>
        <v>0</v>
      </c>
      <c r="RI43" s="195">
        <f t="shared" si="103"/>
        <v>0</v>
      </c>
      <c r="RJ43" s="195">
        <f t="shared" si="103"/>
        <v>0</v>
      </c>
      <c r="RK43" s="195">
        <f t="shared" si="103"/>
        <v>0</v>
      </c>
      <c r="RL43" s="195">
        <f t="shared" si="103"/>
        <v>0</v>
      </c>
      <c r="RM43" s="195">
        <f t="shared" si="103"/>
        <v>0</v>
      </c>
      <c r="RN43" s="195">
        <f t="shared" si="103"/>
        <v>0</v>
      </c>
      <c r="RO43" s="195">
        <f t="shared" si="103"/>
        <v>0</v>
      </c>
      <c r="RP43" s="195">
        <f t="shared" si="103"/>
        <v>0</v>
      </c>
      <c r="RQ43" s="195">
        <f t="shared" si="103"/>
        <v>0</v>
      </c>
      <c r="RR43" s="195">
        <f t="shared" si="103"/>
        <v>0</v>
      </c>
      <c r="RS43" s="195">
        <f t="shared" si="103"/>
        <v>0</v>
      </c>
      <c r="RT43" s="195">
        <f t="shared" si="103"/>
        <v>0</v>
      </c>
      <c r="RU43" s="195">
        <f t="shared" si="103"/>
        <v>0</v>
      </c>
      <c r="RV43" s="195">
        <f t="shared" si="103"/>
        <v>0</v>
      </c>
      <c r="RW43" s="195">
        <f t="shared" si="103"/>
        <v>0</v>
      </c>
      <c r="RX43" s="195">
        <f t="shared" si="103"/>
        <v>0</v>
      </c>
      <c r="RY43" s="195">
        <f t="shared" si="103"/>
        <v>0</v>
      </c>
      <c r="RZ43" s="195">
        <f t="shared" si="103"/>
        <v>0</v>
      </c>
      <c r="SA43" s="195">
        <f t="shared" si="103"/>
        <v>0</v>
      </c>
      <c r="SB43" s="195">
        <f t="shared" si="103"/>
        <v>0</v>
      </c>
      <c r="SC43" s="195">
        <f t="shared" si="103"/>
        <v>0</v>
      </c>
      <c r="SD43" s="195">
        <f t="shared" si="103"/>
        <v>0</v>
      </c>
      <c r="SE43" s="195">
        <f t="shared" si="103"/>
        <v>0</v>
      </c>
      <c r="SF43" s="195">
        <f t="shared" si="103"/>
        <v>0</v>
      </c>
      <c r="SG43" s="195">
        <f t="shared" si="103"/>
        <v>0</v>
      </c>
      <c r="SH43" s="195">
        <f t="shared" si="103"/>
        <v>0</v>
      </c>
      <c r="SI43" s="195">
        <f t="shared" si="103"/>
        <v>0</v>
      </c>
      <c r="SJ43" s="195">
        <f t="shared" si="103"/>
        <v>0</v>
      </c>
      <c r="SK43" s="195">
        <f t="shared" si="103"/>
        <v>0</v>
      </c>
      <c r="SL43" s="195">
        <f t="shared" si="103"/>
        <v>0</v>
      </c>
      <c r="SM43" s="195">
        <f t="shared" si="103"/>
        <v>0</v>
      </c>
    </row>
    <row r="44" spans="2:507" ht="15.6" x14ac:dyDescent="0.25">
      <c r="B44" s="171">
        <f>B43+1</f>
        <v>18</v>
      </c>
      <c r="C44" s="206" t="s">
        <v>665</v>
      </c>
      <c r="D44" s="207">
        <f>CED</f>
        <v>0</v>
      </c>
      <c r="E44" s="193" t="s">
        <v>3</v>
      </c>
      <c r="F44" s="183" t="s">
        <v>666</v>
      </c>
      <c r="G44" s="208">
        <f>IF(G20=0,0,G43/G20)</f>
        <v>0</v>
      </c>
      <c r="H44" s="209">
        <f>IFERROR(H43/H20,0)</f>
        <v>0</v>
      </c>
      <c r="I44" s="209">
        <f t="shared" ref="I44:BT44" si="104">IFERROR(I43/I20,0)</f>
        <v>0</v>
      </c>
      <c r="J44" s="209">
        <f t="shared" si="104"/>
        <v>0</v>
      </c>
      <c r="K44" s="209">
        <f t="shared" si="104"/>
        <v>0</v>
      </c>
      <c r="L44" s="209">
        <f t="shared" si="104"/>
        <v>0</v>
      </c>
      <c r="M44" s="209">
        <f t="shared" si="104"/>
        <v>0</v>
      </c>
      <c r="N44" s="209">
        <f t="shared" si="104"/>
        <v>0</v>
      </c>
      <c r="O44" s="209">
        <f t="shared" si="104"/>
        <v>0</v>
      </c>
      <c r="P44" s="209">
        <f t="shared" si="104"/>
        <v>0</v>
      </c>
      <c r="Q44" s="209">
        <f t="shared" si="104"/>
        <v>0</v>
      </c>
      <c r="R44" s="209">
        <f t="shared" si="104"/>
        <v>0</v>
      </c>
      <c r="S44" s="209">
        <f t="shared" si="104"/>
        <v>0</v>
      </c>
      <c r="T44" s="209">
        <f t="shared" si="104"/>
        <v>0</v>
      </c>
      <c r="U44" s="209">
        <f t="shared" si="104"/>
        <v>0</v>
      </c>
      <c r="V44" s="209">
        <f t="shared" si="104"/>
        <v>0</v>
      </c>
      <c r="W44" s="209">
        <f t="shared" si="104"/>
        <v>0</v>
      </c>
      <c r="X44" s="209">
        <f t="shared" si="104"/>
        <v>0</v>
      </c>
      <c r="Y44" s="209">
        <f t="shared" si="104"/>
        <v>0</v>
      </c>
      <c r="Z44" s="209">
        <f t="shared" si="104"/>
        <v>0</v>
      </c>
      <c r="AA44" s="209">
        <f t="shared" si="104"/>
        <v>0</v>
      </c>
      <c r="AB44" s="209">
        <f t="shared" si="104"/>
        <v>0</v>
      </c>
      <c r="AC44" s="209">
        <f t="shared" si="104"/>
        <v>0</v>
      </c>
      <c r="AD44" s="209">
        <f t="shared" si="104"/>
        <v>0</v>
      </c>
      <c r="AE44" s="209">
        <f t="shared" si="104"/>
        <v>0</v>
      </c>
      <c r="AF44" s="209">
        <f t="shared" si="104"/>
        <v>0</v>
      </c>
      <c r="AG44" s="209">
        <f t="shared" si="104"/>
        <v>0</v>
      </c>
      <c r="AH44" s="209">
        <f t="shared" si="104"/>
        <v>0</v>
      </c>
      <c r="AI44" s="209">
        <f t="shared" si="104"/>
        <v>0</v>
      </c>
      <c r="AJ44" s="209">
        <f t="shared" si="104"/>
        <v>0</v>
      </c>
      <c r="AK44" s="209">
        <f t="shared" si="104"/>
        <v>0</v>
      </c>
      <c r="AL44" s="209">
        <f t="shared" si="104"/>
        <v>0</v>
      </c>
      <c r="AM44" s="209">
        <f t="shared" si="104"/>
        <v>0</v>
      </c>
      <c r="AN44" s="209">
        <f t="shared" si="104"/>
        <v>0</v>
      </c>
      <c r="AO44" s="209">
        <f t="shared" si="104"/>
        <v>0</v>
      </c>
      <c r="AP44" s="209">
        <f t="shared" si="104"/>
        <v>0</v>
      </c>
      <c r="AQ44" s="209">
        <f t="shared" si="104"/>
        <v>0</v>
      </c>
      <c r="AR44" s="209">
        <f t="shared" si="104"/>
        <v>0</v>
      </c>
      <c r="AS44" s="209">
        <f t="shared" si="104"/>
        <v>0</v>
      </c>
      <c r="AT44" s="209">
        <f t="shared" si="104"/>
        <v>0</v>
      </c>
      <c r="AU44" s="209">
        <f t="shared" si="104"/>
        <v>0</v>
      </c>
      <c r="AV44" s="209">
        <f t="shared" si="104"/>
        <v>0</v>
      </c>
      <c r="AW44" s="209">
        <f t="shared" si="104"/>
        <v>0</v>
      </c>
      <c r="AX44" s="209">
        <f t="shared" si="104"/>
        <v>0</v>
      </c>
      <c r="AY44" s="209">
        <f t="shared" si="104"/>
        <v>0</v>
      </c>
      <c r="AZ44" s="209">
        <f t="shared" si="104"/>
        <v>0</v>
      </c>
      <c r="BA44" s="209">
        <f t="shared" si="104"/>
        <v>0</v>
      </c>
      <c r="BB44" s="209">
        <f t="shared" si="104"/>
        <v>0</v>
      </c>
      <c r="BC44" s="209">
        <f t="shared" si="104"/>
        <v>0</v>
      </c>
      <c r="BD44" s="209">
        <f t="shared" si="104"/>
        <v>0</v>
      </c>
      <c r="BE44" s="209">
        <f t="shared" si="104"/>
        <v>0</v>
      </c>
      <c r="BF44" s="209">
        <f t="shared" si="104"/>
        <v>0</v>
      </c>
      <c r="BG44" s="209">
        <f t="shared" si="104"/>
        <v>0</v>
      </c>
      <c r="BH44" s="209">
        <f t="shared" si="104"/>
        <v>0</v>
      </c>
      <c r="BI44" s="209">
        <f t="shared" si="104"/>
        <v>0</v>
      </c>
      <c r="BJ44" s="209">
        <f t="shared" si="104"/>
        <v>0</v>
      </c>
      <c r="BK44" s="209">
        <f t="shared" si="104"/>
        <v>0</v>
      </c>
      <c r="BL44" s="209">
        <f t="shared" si="104"/>
        <v>0</v>
      </c>
      <c r="BM44" s="209">
        <f t="shared" si="104"/>
        <v>0</v>
      </c>
      <c r="BN44" s="209">
        <f t="shared" si="104"/>
        <v>0</v>
      </c>
      <c r="BO44" s="209">
        <f t="shared" si="104"/>
        <v>0</v>
      </c>
      <c r="BP44" s="209">
        <f t="shared" si="104"/>
        <v>0</v>
      </c>
      <c r="BQ44" s="209">
        <f t="shared" si="104"/>
        <v>0</v>
      </c>
      <c r="BR44" s="209">
        <f t="shared" si="104"/>
        <v>0</v>
      </c>
      <c r="BS44" s="209">
        <f t="shared" si="104"/>
        <v>0</v>
      </c>
      <c r="BT44" s="209">
        <f t="shared" si="104"/>
        <v>0</v>
      </c>
      <c r="BU44" s="209">
        <f t="shared" ref="BU44:EF44" si="105">IFERROR(BU43/BU20,0)</f>
        <v>0</v>
      </c>
      <c r="BV44" s="209">
        <f t="shared" si="105"/>
        <v>0</v>
      </c>
      <c r="BW44" s="209">
        <f t="shared" si="105"/>
        <v>0</v>
      </c>
      <c r="BX44" s="209">
        <f t="shared" si="105"/>
        <v>0</v>
      </c>
      <c r="BY44" s="209">
        <f t="shared" si="105"/>
        <v>0</v>
      </c>
      <c r="BZ44" s="209">
        <f t="shared" si="105"/>
        <v>0</v>
      </c>
      <c r="CA44" s="209">
        <f t="shared" si="105"/>
        <v>0</v>
      </c>
      <c r="CB44" s="209">
        <f t="shared" si="105"/>
        <v>0</v>
      </c>
      <c r="CC44" s="209">
        <f t="shared" si="105"/>
        <v>0</v>
      </c>
      <c r="CD44" s="209">
        <f t="shared" si="105"/>
        <v>0</v>
      </c>
      <c r="CE44" s="209">
        <f t="shared" si="105"/>
        <v>0</v>
      </c>
      <c r="CF44" s="209">
        <f t="shared" si="105"/>
        <v>0</v>
      </c>
      <c r="CG44" s="209">
        <f t="shared" si="105"/>
        <v>0</v>
      </c>
      <c r="CH44" s="209">
        <f t="shared" si="105"/>
        <v>0</v>
      </c>
      <c r="CI44" s="209">
        <f t="shared" si="105"/>
        <v>0</v>
      </c>
      <c r="CJ44" s="209">
        <f t="shared" si="105"/>
        <v>0</v>
      </c>
      <c r="CK44" s="209">
        <f t="shared" si="105"/>
        <v>0</v>
      </c>
      <c r="CL44" s="209">
        <f t="shared" si="105"/>
        <v>0</v>
      </c>
      <c r="CM44" s="209">
        <f t="shared" si="105"/>
        <v>0</v>
      </c>
      <c r="CN44" s="209">
        <f t="shared" si="105"/>
        <v>0</v>
      </c>
      <c r="CO44" s="209">
        <f t="shared" si="105"/>
        <v>0</v>
      </c>
      <c r="CP44" s="209">
        <f t="shared" si="105"/>
        <v>0</v>
      </c>
      <c r="CQ44" s="209">
        <f t="shared" si="105"/>
        <v>0</v>
      </c>
      <c r="CR44" s="209">
        <f t="shared" si="105"/>
        <v>0</v>
      </c>
      <c r="CS44" s="209">
        <f t="shared" si="105"/>
        <v>0</v>
      </c>
      <c r="CT44" s="209">
        <f t="shared" si="105"/>
        <v>0</v>
      </c>
      <c r="CU44" s="209">
        <f t="shared" si="105"/>
        <v>0</v>
      </c>
      <c r="CV44" s="209">
        <f t="shared" si="105"/>
        <v>0</v>
      </c>
      <c r="CW44" s="209">
        <f t="shared" si="105"/>
        <v>0</v>
      </c>
      <c r="CX44" s="209">
        <f t="shared" si="105"/>
        <v>0</v>
      </c>
      <c r="CY44" s="209">
        <f t="shared" si="105"/>
        <v>0</v>
      </c>
      <c r="CZ44" s="209">
        <f t="shared" si="105"/>
        <v>0</v>
      </c>
      <c r="DA44" s="209">
        <f t="shared" si="105"/>
        <v>0</v>
      </c>
      <c r="DB44" s="209">
        <f t="shared" si="105"/>
        <v>0</v>
      </c>
      <c r="DC44" s="209">
        <f t="shared" si="105"/>
        <v>0</v>
      </c>
      <c r="DD44" s="209">
        <f t="shared" si="105"/>
        <v>0</v>
      </c>
      <c r="DE44" s="209">
        <f t="shared" si="105"/>
        <v>0</v>
      </c>
      <c r="DF44" s="209">
        <f t="shared" si="105"/>
        <v>0</v>
      </c>
      <c r="DG44" s="209">
        <f t="shared" si="105"/>
        <v>0</v>
      </c>
      <c r="DH44" s="209">
        <f t="shared" si="105"/>
        <v>0</v>
      </c>
      <c r="DI44" s="209">
        <f t="shared" si="105"/>
        <v>0</v>
      </c>
      <c r="DJ44" s="209">
        <f t="shared" si="105"/>
        <v>0</v>
      </c>
      <c r="DK44" s="209">
        <f t="shared" si="105"/>
        <v>0</v>
      </c>
      <c r="DL44" s="209">
        <f t="shared" si="105"/>
        <v>0</v>
      </c>
      <c r="DM44" s="209">
        <f t="shared" si="105"/>
        <v>0</v>
      </c>
      <c r="DN44" s="209">
        <f t="shared" si="105"/>
        <v>0</v>
      </c>
      <c r="DO44" s="209">
        <f t="shared" si="105"/>
        <v>0</v>
      </c>
      <c r="DP44" s="209">
        <f t="shared" si="105"/>
        <v>0</v>
      </c>
      <c r="DQ44" s="209">
        <f t="shared" si="105"/>
        <v>0</v>
      </c>
      <c r="DR44" s="209">
        <f t="shared" si="105"/>
        <v>0</v>
      </c>
      <c r="DS44" s="209">
        <f t="shared" si="105"/>
        <v>0</v>
      </c>
      <c r="DT44" s="209">
        <f t="shared" si="105"/>
        <v>0</v>
      </c>
      <c r="DU44" s="209">
        <f t="shared" si="105"/>
        <v>0</v>
      </c>
      <c r="DV44" s="209">
        <f t="shared" si="105"/>
        <v>0</v>
      </c>
      <c r="DW44" s="209">
        <f t="shared" si="105"/>
        <v>0</v>
      </c>
      <c r="DX44" s="209">
        <f t="shared" si="105"/>
        <v>0</v>
      </c>
      <c r="DY44" s="209">
        <f t="shared" si="105"/>
        <v>0</v>
      </c>
      <c r="DZ44" s="209">
        <f t="shared" si="105"/>
        <v>0</v>
      </c>
      <c r="EA44" s="209">
        <f t="shared" si="105"/>
        <v>0</v>
      </c>
      <c r="EB44" s="209">
        <f t="shared" si="105"/>
        <v>0</v>
      </c>
      <c r="EC44" s="209">
        <f t="shared" si="105"/>
        <v>0</v>
      </c>
      <c r="ED44" s="209">
        <f t="shared" si="105"/>
        <v>0</v>
      </c>
      <c r="EE44" s="209">
        <f t="shared" si="105"/>
        <v>0</v>
      </c>
      <c r="EF44" s="209">
        <f t="shared" si="105"/>
        <v>0</v>
      </c>
      <c r="EG44" s="209">
        <f t="shared" ref="EG44:GR44" si="106">IFERROR(EG43/EG20,0)</f>
        <v>0</v>
      </c>
      <c r="EH44" s="209">
        <f t="shared" si="106"/>
        <v>0</v>
      </c>
      <c r="EI44" s="209">
        <f t="shared" si="106"/>
        <v>0</v>
      </c>
      <c r="EJ44" s="209">
        <f t="shared" si="106"/>
        <v>0</v>
      </c>
      <c r="EK44" s="209">
        <f t="shared" si="106"/>
        <v>0</v>
      </c>
      <c r="EL44" s="209">
        <f t="shared" si="106"/>
        <v>0</v>
      </c>
      <c r="EM44" s="209">
        <f t="shared" si="106"/>
        <v>0</v>
      </c>
      <c r="EN44" s="209">
        <f t="shared" si="106"/>
        <v>0</v>
      </c>
      <c r="EO44" s="209">
        <f t="shared" si="106"/>
        <v>0</v>
      </c>
      <c r="EP44" s="209">
        <f t="shared" si="106"/>
        <v>0</v>
      </c>
      <c r="EQ44" s="209">
        <f t="shared" si="106"/>
        <v>0</v>
      </c>
      <c r="ER44" s="209">
        <f t="shared" si="106"/>
        <v>0</v>
      </c>
      <c r="ES44" s="209">
        <f t="shared" si="106"/>
        <v>0</v>
      </c>
      <c r="ET44" s="209">
        <f t="shared" si="106"/>
        <v>0</v>
      </c>
      <c r="EU44" s="209">
        <f t="shared" si="106"/>
        <v>0</v>
      </c>
      <c r="EV44" s="209">
        <f t="shared" si="106"/>
        <v>0</v>
      </c>
      <c r="EW44" s="209">
        <f t="shared" si="106"/>
        <v>0</v>
      </c>
      <c r="EX44" s="209">
        <f t="shared" si="106"/>
        <v>0</v>
      </c>
      <c r="EY44" s="209">
        <f t="shared" si="106"/>
        <v>0</v>
      </c>
      <c r="EZ44" s="209">
        <f t="shared" si="106"/>
        <v>0</v>
      </c>
      <c r="FA44" s="209">
        <f t="shared" si="106"/>
        <v>0</v>
      </c>
      <c r="FB44" s="209">
        <f t="shared" si="106"/>
        <v>0</v>
      </c>
      <c r="FC44" s="209">
        <f t="shared" si="106"/>
        <v>0</v>
      </c>
      <c r="FD44" s="209">
        <f t="shared" si="106"/>
        <v>0</v>
      </c>
      <c r="FE44" s="209">
        <f t="shared" si="106"/>
        <v>0</v>
      </c>
      <c r="FF44" s="209">
        <f t="shared" si="106"/>
        <v>0</v>
      </c>
      <c r="FG44" s="209">
        <f t="shared" si="106"/>
        <v>0</v>
      </c>
      <c r="FH44" s="209">
        <f t="shared" si="106"/>
        <v>0</v>
      </c>
      <c r="FI44" s="209">
        <f t="shared" si="106"/>
        <v>0</v>
      </c>
      <c r="FJ44" s="209">
        <f t="shared" si="106"/>
        <v>0</v>
      </c>
      <c r="FK44" s="209">
        <f t="shared" si="106"/>
        <v>0</v>
      </c>
      <c r="FL44" s="209">
        <f t="shared" si="106"/>
        <v>0</v>
      </c>
      <c r="FM44" s="209">
        <f t="shared" si="106"/>
        <v>0</v>
      </c>
      <c r="FN44" s="209">
        <f t="shared" si="106"/>
        <v>0</v>
      </c>
      <c r="FO44" s="209">
        <f t="shared" si="106"/>
        <v>0</v>
      </c>
      <c r="FP44" s="209">
        <f t="shared" si="106"/>
        <v>0</v>
      </c>
      <c r="FQ44" s="209">
        <f t="shared" si="106"/>
        <v>0</v>
      </c>
      <c r="FR44" s="209">
        <f t="shared" si="106"/>
        <v>0</v>
      </c>
      <c r="FS44" s="209">
        <f t="shared" si="106"/>
        <v>0</v>
      </c>
      <c r="FT44" s="209">
        <f t="shared" si="106"/>
        <v>0</v>
      </c>
      <c r="FU44" s="209">
        <f t="shared" si="106"/>
        <v>0</v>
      </c>
      <c r="FV44" s="209">
        <f t="shared" si="106"/>
        <v>0</v>
      </c>
      <c r="FW44" s="209">
        <f t="shared" si="106"/>
        <v>0</v>
      </c>
      <c r="FX44" s="209">
        <f t="shared" si="106"/>
        <v>0</v>
      </c>
      <c r="FY44" s="209">
        <f t="shared" si="106"/>
        <v>0</v>
      </c>
      <c r="FZ44" s="209">
        <f t="shared" si="106"/>
        <v>0</v>
      </c>
      <c r="GA44" s="209">
        <f t="shared" si="106"/>
        <v>0</v>
      </c>
      <c r="GB44" s="209">
        <f t="shared" si="106"/>
        <v>0</v>
      </c>
      <c r="GC44" s="209">
        <f t="shared" si="106"/>
        <v>0</v>
      </c>
      <c r="GD44" s="209">
        <f t="shared" si="106"/>
        <v>0</v>
      </c>
      <c r="GE44" s="209">
        <f t="shared" si="106"/>
        <v>0</v>
      </c>
      <c r="GF44" s="209">
        <f t="shared" si="106"/>
        <v>0</v>
      </c>
      <c r="GG44" s="209">
        <f t="shared" si="106"/>
        <v>0</v>
      </c>
      <c r="GH44" s="209">
        <f t="shared" si="106"/>
        <v>0</v>
      </c>
      <c r="GI44" s="209">
        <f t="shared" si="106"/>
        <v>0</v>
      </c>
      <c r="GJ44" s="209">
        <f t="shared" si="106"/>
        <v>0</v>
      </c>
      <c r="GK44" s="209">
        <f t="shared" si="106"/>
        <v>0</v>
      </c>
      <c r="GL44" s="209">
        <f t="shared" si="106"/>
        <v>0</v>
      </c>
      <c r="GM44" s="209">
        <f t="shared" si="106"/>
        <v>0</v>
      </c>
      <c r="GN44" s="209">
        <f t="shared" si="106"/>
        <v>0</v>
      </c>
      <c r="GO44" s="209">
        <f t="shared" si="106"/>
        <v>0</v>
      </c>
      <c r="GP44" s="209">
        <f t="shared" si="106"/>
        <v>0</v>
      </c>
      <c r="GQ44" s="209">
        <f t="shared" si="106"/>
        <v>0</v>
      </c>
      <c r="GR44" s="209">
        <f t="shared" si="106"/>
        <v>0</v>
      </c>
      <c r="GS44" s="209">
        <f t="shared" ref="GS44:JD44" si="107">IFERROR(GS43/GS20,0)</f>
        <v>0</v>
      </c>
      <c r="GT44" s="209">
        <f t="shared" si="107"/>
        <v>0</v>
      </c>
      <c r="GU44" s="209">
        <f t="shared" si="107"/>
        <v>0</v>
      </c>
      <c r="GV44" s="209">
        <f t="shared" si="107"/>
        <v>0</v>
      </c>
      <c r="GW44" s="209">
        <f t="shared" si="107"/>
        <v>0</v>
      </c>
      <c r="GX44" s="209">
        <f t="shared" si="107"/>
        <v>0</v>
      </c>
      <c r="GY44" s="209">
        <f t="shared" si="107"/>
        <v>0</v>
      </c>
      <c r="GZ44" s="209">
        <f t="shared" si="107"/>
        <v>0</v>
      </c>
      <c r="HA44" s="209">
        <f t="shared" si="107"/>
        <v>0</v>
      </c>
      <c r="HB44" s="209">
        <f t="shared" si="107"/>
        <v>0</v>
      </c>
      <c r="HC44" s="209">
        <f t="shared" si="107"/>
        <v>0</v>
      </c>
      <c r="HD44" s="209">
        <f t="shared" si="107"/>
        <v>0</v>
      </c>
      <c r="HE44" s="209">
        <f t="shared" si="107"/>
        <v>0</v>
      </c>
      <c r="HF44" s="209">
        <f t="shared" si="107"/>
        <v>0</v>
      </c>
      <c r="HG44" s="209">
        <f t="shared" si="107"/>
        <v>0</v>
      </c>
      <c r="HH44" s="209">
        <f t="shared" si="107"/>
        <v>0</v>
      </c>
      <c r="HI44" s="209">
        <f t="shared" si="107"/>
        <v>0</v>
      </c>
      <c r="HJ44" s="209">
        <f t="shared" si="107"/>
        <v>0</v>
      </c>
      <c r="HK44" s="209">
        <f t="shared" si="107"/>
        <v>0</v>
      </c>
      <c r="HL44" s="209">
        <f t="shared" si="107"/>
        <v>0</v>
      </c>
      <c r="HM44" s="209">
        <f t="shared" si="107"/>
        <v>0</v>
      </c>
      <c r="HN44" s="209">
        <f t="shared" si="107"/>
        <v>0</v>
      </c>
      <c r="HO44" s="209">
        <f t="shared" si="107"/>
        <v>0</v>
      </c>
      <c r="HP44" s="209">
        <f t="shared" si="107"/>
        <v>0</v>
      </c>
      <c r="HQ44" s="209">
        <f t="shared" si="107"/>
        <v>0</v>
      </c>
      <c r="HR44" s="209">
        <f t="shared" si="107"/>
        <v>0</v>
      </c>
      <c r="HS44" s="209">
        <f t="shared" si="107"/>
        <v>0</v>
      </c>
      <c r="HT44" s="209">
        <f t="shared" si="107"/>
        <v>0</v>
      </c>
      <c r="HU44" s="209">
        <f t="shared" si="107"/>
        <v>0</v>
      </c>
      <c r="HV44" s="209">
        <f t="shared" si="107"/>
        <v>0</v>
      </c>
      <c r="HW44" s="209">
        <f t="shared" si="107"/>
        <v>0</v>
      </c>
      <c r="HX44" s="209">
        <f t="shared" si="107"/>
        <v>0</v>
      </c>
      <c r="HY44" s="209">
        <f t="shared" si="107"/>
        <v>0</v>
      </c>
      <c r="HZ44" s="209">
        <f t="shared" si="107"/>
        <v>0</v>
      </c>
      <c r="IA44" s="209">
        <f t="shared" si="107"/>
        <v>0</v>
      </c>
      <c r="IB44" s="209">
        <f t="shared" si="107"/>
        <v>0</v>
      </c>
      <c r="IC44" s="209">
        <f t="shared" si="107"/>
        <v>0</v>
      </c>
      <c r="ID44" s="209">
        <f t="shared" si="107"/>
        <v>0</v>
      </c>
      <c r="IE44" s="209">
        <f t="shared" si="107"/>
        <v>0</v>
      </c>
      <c r="IF44" s="209">
        <f t="shared" si="107"/>
        <v>0</v>
      </c>
      <c r="IG44" s="209">
        <f t="shared" si="107"/>
        <v>0</v>
      </c>
      <c r="IH44" s="209">
        <f t="shared" si="107"/>
        <v>0</v>
      </c>
      <c r="II44" s="209">
        <f t="shared" si="107"/>
        <v>0</v>
      </c>
      <c r="IJ44" s="209">
        <f t="shared" si="107"/>
        <v>0</v>
      </c>
      <c r="IK44" s="209">
        <f t="shared" si="107"/>
        <v>0</v>
      </c>
      <c r="IL44" s="209">
        <f t="shared" si="107"/>
        <v>0</v>
      </c>
      <c r="IM44" s="209">
        <f t="shared" si="107"/>
        <v>0</v>
      </c>
      <c r="IN44" s="209">
        <f t="shared" si="107"/>
        <v>0</v>
      </c>
      <c r="IO44" s="209">
        <f t="shared" si="107"/>
        <v>0</v>
      </c>
      <c r="IP44" s="209">
        <f t="shared" si="107"/>
        <v>0</v>
      </c>
      <c r="IQ44" s="209">
        <f t="shared" si="107"/>
        <v>0</v>
      </c>
      <c r="IR44" s="209">
        <f t="shared" si="107"/>
        <v>0</v>
      </c>
      <c r="IS44" s="209">
        <f t="shared" si="107"/>
        <v>0</v>
      </c>
      <c r="IT44" s="209">
        <f t="shared" si="107"/>
        <v>0</v>
      </c>
      <c r="IU44" s="209">
        <f t="shared" si="107"/>
        <v>0</v>
      </c>
      <c r="IV44" s="209">
        <f t="shared" si="107"/>
        <v>0</v>
      </c>
      <c r="IW44" s="209">
        <f t="shared" si="107"/>
        <v>0</v>
      </c>
      <c r="IX44" s="209">
        <f t="shared" si="107"/>
        <v>0</v>
      </c>
      <c r="IY44" s="209">
        <f t="shared" si="107"/>
        <v>0</v>
      </c>
      <c r="IZ44" s="209">
        <f t="shared" si="107"/>
        <v>0</v>
      </c>
      <c r="JA44" s="209">
        <f t="shared" si="107"/>
        <v>0</v>
      </c>
      <c r="JB44" s="209">
        <f t="shared" si="107"/>
        <v>0</v>
      </c>
      <c r="JC44" s="209">
        <f t="shared" si="107"/>
        <v>0</v>
      </c>
      <c r="JD44" s="209">
        <f t="shared" si="107"/>
        <v>0</v>
      </c>
      <c r="JE44" s="209">
        <f t="shared" ref="JE44:LP44" si="108">IFERROR(JE43/JE20,0)</f>
        <v>0</v>
      </c>
      <c r="JF44" s="209">
        <f t="shared" si="108"/>
        <v>0</v>
      </c>
      <c r="JG44" s="209">
        <f t="shared" si="108"/>
        <v>0</v>
      </c>
      <c r="JH44" s="209">
        <f t="shared" si="108"/>
        <v>0</v>
      </c>
      <c r="JI44" s="209">
        <f t="shared" si="108"/>
        <v>0</v>
      </c>
      <c r="JJ44" s="209">
        <f t="shared" si="108"/>
        <v>0</v>
      </c>
      <c r="JK44" s="209">
        <f t="shared" si="108"/>
        <v>0</v>
      </c>
      <c r="JL44" s="209">
        <f t="shared" si="108"/>
        <v>0</v>
      </c>
      <c r="JM44" s="209">
        <f t="shared" si="108"/>
        <v>0</v>
      </c>
      <c r="JN44" s="209">
        <f t="shared" si="108"/>
        <v>0</v>
      </c>
      <c r="JO44" s="209">
        <f t="shared" si="108"/>
        <v>0</v>
      </c>
      <c r="JP44" s="209">
        <f t="shared" si="108"/>
        <v>0</v>
      </c>
      <c r="JQ44" s="209">
        <f t="shared" si="108"/>
        <v>0</v>
      </c>
      <c r="JR44" s="209">
        <f t="shared" si="108"/>
        <v>0</v>
      </c>
      <c r="JS44" s="209">
        <f t="shared" si="108"/>
        <v>0</v>
      </c>
      <c r="JT44" s="209">
        <f t="shared" si="108"/>
        <v>0</v>
      </c>
      <c r="JU44" s="209">
        <f t="shared" si="108"/>
        <v>0</v>
      </c>
      <c r="JV44" s="209">
        <f t="shared" si="108"/>
        <v>0</v>
      </c>
      <c r="JW44" s="209">
        <f t="shared" si="108"/>
        <v>0</v>
      </c>
      <c r="JX44" s="209">
        <f t="shared" si="108"/>
        <v>0</v>
      </c>
      <c r="JY44" s="209">
        <f t="shared" si="108"/>
        <v>0</v>
      </c>
      <c r="JZ44" s="209">
        <f t="shared" si="108"/>
        <v>0</v>
      </c>
      <c r="KA44" s="209">
        <f t="shared" si="108"/>
        <v>0</v>
      </c>
      <c r="KB44" s="209">
        <f t="shared" si="108"/>
        <v>0</v>
      </c>
      <c r="KC44" s="209">
        <f t="shared" si="108"/>
        <v>0</v>
      </c>
      <c r="KD44" s="209">
        <f t="shared" si="108"/>
        <v>0</v>
      </c>
      <c r="KE44" s="209">
        <f t="shared" si="108"/>
        <v>0</v>
      </c>
      <c r="KF44" s="209">
        <f t="shared" si="108"/>
        <v>0</v>
      </c>
      <c r="KG44" s="209">
        <f t="shared" si="108"/>
        <v>0</v>
      </c>
      <c r="KH44" s="209">
        <f t="shared" si="108"/>
        <v>0</v>
      </c>
      <c r="KI44" s="209">
        <f t="shared" si="108"/>
        <v>0</v>
      </c>
      <c r="KJ44" s="209">
        <f t="shared" si="108"/>
        <v>0</v>
      </c>
      <c r="KK44" s="209">
        <f t="shared" si="108"/>
        <v>0</v>
      </c>
      <c r="KL44" s="209">
        <f t="shared" si="108"/>
        <v>0</v>
      </c>
      <c r="KM44" s="209">
        <f t="shared" si="108"/>
        <v>0</v>
      </c>
      <c r="KN44" s="209">
        <f t="shared" si="108"/>
        <v>0</v>
      </c>
      <c r="KO44" s="209">
        <f t="shared" si="108"/>
        <v>0</v>
      </c>
      <c r="KP44" s="209">
        <f t="shared" si="108"/>
        <v>0</v>
      </c>
      <c r="KQ44" s="209">
        <f t="shared" si="108"/>
        <v>0</v>
      </c>
      <c r="KR44" s="209">
        <f t="shared" si="108"/>
        <v>0</v>
      </c>
      <c r="KS44" s="209">
        <f t="shared" si="108"/>
        <v>0</v>
      </c>
      <c r="KT44" s="209">
        <f t="shared" si="108"/>
        <v>0</v>
      </c>
      <c r="KU44" s="209">
        <f t="shared" si="108"/>
        <v>0</v>
      </c>
      <c r="KV44" s="209">
        <f t="shared" si="108"/>
        <v>0</v>
      </c>
      <c r="KW44" s="209">
        <f t="shared" si="108"/>
        <v>0</v>
      </c>
      <c r="KX44" s="209">
        <f t="shared" si="108"/>
        <v>0</v>
      </c>
      <c r="KY44" s="209">
        <f t="shared" si="108"/>
        <v>0</v>
      </c>
      <c r="KZ44" s="209">
        <f t="shared" si="108"/>
        <v>0</v>
      </c>
      <c r="LA44" s="209">
        <f t="shared" si="108"/>
        <v>0</v>
      </c>
      <c r="LB44" s="209">
        <f t="shared" si="108"/>
        <v>0</v>
      </c>
      <c r="LC44" s="209">
        <f t="shared" si="108"/>
        <v>0</v>
      </c>
      <c r="LD44" s="209">
        <f t="shared" si="108"/>
        <v>0</v>
      </c>
      <c r="LE44" s="209">
        <f t="shared" si="108"/>
        <v>0</v>
      </c>
      <c r="LF44" s="209">
        <f t="shared" si="108"/>
        <v>0</v>
      </c>
      <c r="LG44" s="209">
        <f t="shared" si="108"/>
        <v>0</v>
      </c>
      <c r="LH44" s="209">
        <f t="shared" si="108"/>
        <v>0</v>
      </c>
      <c r="LI44" s="209">
        <f t="shared" si="108"/>
        <v>0</v>
      </c>
      <c r="LJ44" s="209">
        <f t="shared" si="108"/>
        <v>0</v>
      </c>
      <c r="LK44" s="209">
        <f t="shared" si="108"/>
        <v>0</v>
      </c>
      <c r="LL44" s="209">
        <f t="shared" si="108"/>
        <v>0</v>
      </c>
      <c r="LM44" s="209">
        <f t="shared" si="108"/>
        <v>0</v>
      </c>
      <c r="LN44" s="209">
        <f t="shared" si="108"/>
        <v>0</v>
      </c>
      <c r="LO44" s="209">
        <f t="shared" si="108"/>
        <v>0</v>
      </c>
      <c r="LP44" s="209">
        <f t="shared" si="108"/>
        <v>0</v>
      </c>
      <c r="LQ44" s="209">
        <f t="shared" ref="LQ44:OB44" si="109">IFERROR(LQ43/LQ20,0)</f>
        <v>0</v>
      </c>
      <c r="LR44" s="209">
        <f t="shared" si="109"/>
        <v>0</v>
      </c>
      <c r="LS44" s="209">
        <f t="shared" si="109"/>
        <v>0</v>
      </c>
      <c r="LT44" s="209">
        <f t="shared" si="109"/>
        <v>0</v>
      </c>
      <c r="LU44" s="209">
        <f t="shared" si="109"/>
        <v>0</v>
      </c>
      <c r="LV44" s="209">
        <f t="shared" si="109"/>
        <v>0</v>
      </c>
      <c r="LW44" s="209">
        <f t="shared" si="109"/>
        <v>0</v>
      </c>
      <c r="LX44" s="209">
        <f t="shared" si="109"/>
        <v>0</v>
      </c>
      <c r="LY44" s="209">
        <f t="shared" si="109"/>
        <v>0</v>
      </c>
      <c r="LZ44" s="209">
        <f t="shared" si="109"/>
        <v>0</v>
      </c>
      <c r="MA44" s="209">
        <f t="shared" si="109"/>
        <v>0</v>
      </c>
      <c r="MB44" s="209">
        <f t="shared" si="109"/>
        <v>0</v>
      </c>
      <c r="MC44" s="209">
        <f t="shared" si="109"/>
        <v>0</v>
      </c>
      <c r="MD44" s="209">
        <f t="shared" si="109"/>
        <v>0</v>
      </c>
      <c r="ME44" s="209">
        <f t="shared" si="109"/>
        <v>0</v>
      </c>
      <c r="MF44" s="209">
        <f t="shared" si="109"/>
        <v>0</v>
      </c>
      <c r="MG44" s="209">
        <f t="shared" si="109"/>
        <v>0</v>
      </c>
      <c r="MH44" s="209">
        <f t="shared" si="109"/>
        <v>0</v>
      </c>
      <c r="MI44" s="209">
        <f t="shared" si="109"/>
        <v>0</v>
      </c>
      <c r="MJ44" s="209">
        <f t="shared" si="109"/>
        <v>0</v>
      </c>
      <c r="MK44" s="209">
        <f t="shared" si="109"/>
        <v>0</v>
      </c>
      <c r="ML44" s="209">
        <f t="shared" si="109"/>
        <v>0</v>
      </c>
      <c r="MM44" s="209">
        <f t="shared" si="109"/>
        <v>0</v>
      </c>
      <c r="MN44" s="209">
        <f t="shared" si="109"/>
        <v>0</v>
      </c>
      <c r="MO44" s="209">
        <f t="shared" si="109"/>
        <v>0</v>
      </c>
      <c r="MP44" s="209">
        <f t="shared" si="109"/>
        <v>0</v>
      </c>
      <c r="MQ44" s="209">
        <f t="shared" si="109"/>
        <v>0</v>
      </c>
      <c r="MR44" s="209">
        <f t="shared" si="109"/>
        <v>0</v>
      </c>
      <c r="MS44" s="209">
        <f t="shared" si="109"/>
        <v>0</v>
      </c>
      <c r="MT44" s="209">
        <f t="shared" si="109"/>
        <v>0</v>
      </c>
      <c r="MU44" s="209">
        <f t="shared" si="109"/>
        <v>0</v>
      </c>
      <c r="MV44" s="209">
        <f t="shared" si="109"/>
        <v>0</v>
      </c>
      <c r="MW44" s="209">
        <f t="shared" si="109"/>
        <v>0</v>
      </c>
      <c r="MX44" s="209">
        <f t="shared" si="109"/>
        <v>0</v>
      </c>
      <c r="MY44" s="209">
        <f t="shared" si="109"/>
        <v>0</v>
      </c>
      <c r="MZ44" s="209">
        <f t="shared" si="109"/>
        <v>0</v>
      </c>
      <c r="NA44" s="209">
        <f t="shared" si="109"/>
        <v>0</v>
      </c>
      <c r="NB44" s="209">
        <f t="shared" si="109"/>
        <v>0</v>
      </c>
      <c r="NC44" s="209">
        <f t="shared" si="109"/>
        <v>0</v>
      </c>
      <c r="ND44" s="209">
        <f t="shared" si="109"/>
        <v>0</v>
      </c>
      <c r="NE44" s="209">
        <f t="shared" si="109"/>
        <v>0</v>
      </c>
      <c r="NF44" s="209">
        <f t="shared" si="109"/>
        <v>0</v>
      </c>
      <c r="NG44" s="209">
        <f t="shared" si="109"/>
        <v>0</v>
      </c>
      <c r="NH44" s="209">
        <f t="shared" si="109"/>
        <v>0</v>
      </c>
      <c r="NI44" s="209">
        <f t="shared" si="109"/>
        <v>0</v>
      </c>
      <c r="NJ44" s="209">
        <f t="shared" si="109"/>
        <v>0</v>
      </c>
      <c r="NK44" s="209">
        <f t="shared" si="109"/>
        <v>0</v>
      </c>
      <c r="NL44" s="209">
        <f t="shared" si="109"/>
        <v>0</v>
      </c>
      <c r="NM44" s="209">
        <f t="shared" si="109"/>
        <v>0</v>
      </c>
      <c r="NN44" s="209">
        <f t="shared" si="109"/>
        <v>0</v>
      </c>
      <c r="NO44" s="209">
        <f t="shared" si="109"/>
        <v>0</v>
      </c>
      <c r="NP44" s="209">
        <f t="shared" si="109"/>
        <v>0</v>
      </c>
      <c r="NQ44" s="209">
        <f t="shared" si="109"/>
        <v>0</v>
      </c>
      <c r="NR44" s="209">
        <f t="shared" si="109"/>
        <v>0</v>
      </c>
      <c r="NS44" s="209">
        <f t="shared" si="109"/>
        <v>0</v>
      </c>
      <c r="NT44" s="209">
        <f t="shared" si="109"/>
        <v>0</v>
      </c>
      <c r="NU44" s="209">
        <f t="shared" si="109"/>
        <v>0</v>
      </c>
      <c r="NV44" s="209">
        <f t="shared" si="109"/>
        <v>0</v>
      </c>
      <c r="NW44" s="209">
        <f t="shared" si="109"/>
        <v>0</v>
      </c>
      <c r="NX44" s="209">
        <f t="shared" si="109"/>
        <v>0</v>
      </c>
      <c r="NY44" s="209">
        <f t="shared" si="109"/>
        <v>0</v>
      </c>
      <c r="NZ44" s="209">
        <f t="shared" si="109"/>
        <v>0</v>
      </c>
      <c r="OA44" s="209">
        <f t="shared" si="109"/>
        <v>0</v>
      </c>
      <c r="OB44" s="209">
        <f t="shared" si="109"/>
        <v>0</v>
      </c>
      <c r="OC44" s="209">
        <f t="shared" ref="OC44:QN44" si="110">IFERROR(OC43/OC20,0)</f>
        <v>0</v>
      </c>
      <c r="OD44" s="209">
        <f t="shared" si="110"/>
        <v>0</v>
      </c>
      <c r="OE44" s="209">
        <f t="shared" si="110"/>
        <v>0</v>
      </c>
      <c r="OF44" s="209">
        <f t="shared" si="110"/>
        <v>0</v>
      </c>
      <c r="OG44" s="209">
        <f t="shared" si="110"/>
        <v>0</v>
      </c>
      <c r="OH44" s="209">
        <f t="shared" si="110"/>
        <v>0</v>
      </c>
      <c r="OI44" s="209">
        <f t="shared" si="110"/>
        <v>0</v>
      </c>
      <c r="OJ44" s="209">
        <f t="shared" si="110"/>
        <v>0</v>
      </c>
      <c r="OK44" s="209">
        <f t="shared" si="110"/>
        <v>0</v>
      </c>
      <c r="OL44" s="209">
        <f t="shared" si="110"/>
        <v>0</v>
      </c>
      <c r="OM44" s="209">
        <f t="shared" si="110"/>
        <v>0</v>
      </c>
      <c r="ON44" s="209">
        <f t="shared" si="110"/>
        <v>0</v>
      </c>
      <c r="OO44" s="209">
        <f t="shared" si="110"/>
        <v>0</v>
      </c>
      <c r="OP44" s="209">
        <f t="shared" si="110"/>
        <v>0</v>
      </c>
      <c r="OQ44" s="209">
        <f t="shared" si="110"/>
        <v>0</v>
      </c>
      <c r="OR44" s="209">
        <f t="shared" si="110"/>
        <v>0</v>
      </c>
      <c r="OS44" s="209">
        <f t="shared" si="110"/>
        <v>0</v>
      </c>
      <c r="OT44" s="209">
        <f t="shared" si="110"/>
        <v>0</v>
      </c>
      <c r="OU44" s="209">
        <f t="shared" si="110"/>
        <v>0</v>
      </c>
      <c r="OV44" s="209">
        <f t="shared" si="110"/>
        <v>0</v>
      </c>
      <c r="OW44" s="209">
        <f t="shared" si="110"/>
        <v>0</v>
      </c>
      <c r="OX44" s="209">
        <f t="shared" si="110"/>
        <v>0</v>
      </c>
      <c r="OY44" s="209">
        <f t="shared" si="110"/>
        <v>0</v>
      </c>
      <c r="OZ44" s="209">
        <f t="shared" si="110"/>
        <v>0</v>
      </c>
      <c r="PA44" s="209">
        <f t="shared" si="110"/>
        <v>0</v>
      </c>
      <c r="PB44" s="209">
        <f t="shared" si="110"/>
        <v>0</v>
      </c>
      <c r="PC44" s="209">
        <f t="shared" si="110"/>
        <v>0</v>
      </c>
      <c r="PD44" s="209">
        <f t="shared" si="110"/>
        <v>0</v>
      </c>
      <c r="PE44" s="209">
        <f t="shared" si="110"/>
        <v>0</v>
      </c>
      <c r="PF44" s="209">
        <f t="shared" si="110"/>
        <v>0</v>
      </c>
      <c r="PG44" s="209">
        <f t="shared" si="110"/>
        <v>0</v>
      </c>
      <c r="PH44" s="209">
        <f t="shared" si="110"/>
        <v>0</v>
      </c>
      <c r="PI44" s="209">
        <f t="shared" si="110"/>
        <v>0</v>
      </c>
      <c r="PJ44" s="209">
        <f t="shared" si="110"/>
        <v>0</v>
      </c>
      <c r="PK44" s="209">
        <f t="shared" si="110"/>
        <v>0</v>
      </c>
      <c r="PL44" s="209">
        <f t="shared" si="110"/>
        <v>0</v>
      </c>
      <c r="PM44" s="209">
        <f t="shared" si="110"/>
        <v>0</v>
      </c>
      <c r="PN44" s="209">
        <f t="shared" si="110"/>
        <v>0</v>
      </c>
      <c r="PO44" s="209">
        <f t="shared" si="110"/>
        <v>0</v>
      </c>
      <c r="PP44" s="209">
        <f t="shared" si="110"/>
        <v>0</v>
      </c>
      <c r="PQ44" s="209">
        <f t="shared" si="110"/>
        <v>0</v>
      </c>
      <c r="PR44" s="209">
        <f t="shared" si="110"/>
        <v>0</v>
      </c>
      <c r="PS44" s="209">
        <f t="shared" si="110"/>
        <v>0</v>
      </c>
      <c r="PT44" s="209">
        <f t="shared" si="110"/>
        <v>0</v>
      </c>
      <c r="PU44" s="209">
        <f t="shared" si="110"/>
        <v>0</v>
      </c>
      <c r="PV44" s="209">
        <f t="shared" si="110"/>
        <v>0</v>
      </c>
      <c r="PW44" s="209">
        <f t="shared" si="110"/>
        <v>0</v>
      </c>
      <c r="PX44" s="209">
        <f t="shared" si="110"/>
        <v>0</v>
      </c>
      <c r="PY44" s="209">
        <f t="shared" si="110"/>
        <v>0</v>
      </c>
      <c r="PZ44" s="209">
        <f t="shared" si="110"/>
        <v>0</v>
      </c>
      <c r="QA44" s="209">
        <f t="shared" si="110"/>
        <v>0</v>
      </c>
      <c r="QB44" s="209">
        <f t="shared" si="110"/>
        <v>0</v>
      </c>
      <c r="QC44" s="209">
        <f t="shared" si="110"/>
        <v>0</v>
      </c>
      <c r="QD44" s="209">
        <f t="shared" si="110"/>
        <v>0</v>
      </c>
      <c r="QE44" s="209">
        <f t="shared" si="110"/>
        <v>0</v>
      </c>
      <c r="QF44" s="209">
        <f t="shared" si="110"/>
        <v>0</v>
      </c>
      <c r="QG44" s="209">
        <f t="shared" si="110"/>
        <v>0</v>
      </c>
      <c r="QH44" s="209">
        <f t="shared" si="110"/>
        <v>0</v>
      </c>
      <c r="QI44" s="209">
        <f t="shared" si="110"/>
        <v>0</v>
      </c>
      <c r="QJ44" s="209">
        <f t="shared" si="110"/>
        <v>0</v>
      </c>
      <c r="QK44" s="209">
        <f t="shared" si="110"/>
        <v>0</v>
      </c>
      <c r="QL44" s="209">
        <f t="shared" si="110"/>
        <v>0</v>
      </c>
      <c r="QM44" s="209">
        <f t="shared" si="110"/>
        <v>0</v>
      </c>
      <c r="QN44" s="209">
        <f t="shared" si="110"/>
        <v>0</v>
      </c>
      <c r="QO44" s="209">
        <f t="shared" ref="QO44:SM44" si="111">IFERROR(QO43/QO20,0)</f>
        <v>0</v>
      </c>
      <c r="QP44" s="209">
        <f t="shared" si="111"/>
        <v>0</v>
      </c>
      <c r="QQ44" s="209">
        <f t="shared" si="111"/>
        <v>0</v>
      </c>
      <c r="QR44" s="209">
        <f t="shared" si="111"/>
        <v>0</v>
      </c>
      <c r="QS44" s="209">
        <f t="shared" si="111"/>
        <v>0</v>
      </c>
      <c r="QT44" s="209">
        <f t="shared" si="111"/>
        <v>0</v>
      </c>
      <c r="QU44" s="209">
        <f t="shared" si="111"/>
        <v>0</v>
      </c>
      <c r="QV44" s="209">
        <f t="shared" si="111"/>
        <v>0</v>
      </c>
      <c r="QW44" s="209">
        <f t="shared" si="111"/>
        <v>0</v>
      </c>
      <c r="QX44" s="209">
        <f t="shared" si="111"/>
        <v>0</v>
      </c>
      <c r="QY44" s="209">
        <f t="shared" si="111"/>
        <v>0</v>
      </c>
      <c r="QZ44" s="209">
        <f t="shared" si="111"/>
        <v>0</v>
      </c>
      <c r="RA44" s="209">
        <f t="shared" si="111"/>
        <v>0</v>
      </c>
      <c r="RB44" s="209">
        <f t="shared" si="111"/>
        <v>0</v>
      </c>
      <c r="RC44" s="209">
        <f t="shared" si="111"/>
        <v>0</v>
      </c>
      <c r="RD44" s="209">
        <f t="shared" si="111"/>
        <v>0</v>
      </c>
      <c r="RE44" s="209">
        <f t="shared" si="111"/>
        <v>0</v>
      </c>
      <c r="RF44" s="209">
        <f t="shared" si="111"/>
        <v>0</v>
      </c>
      <c r="RG44" s="209">
        <f t="shared" si="111"/>
        <v>0</v>
      </c>
      <c r="RH44" s="209">
        <f t="shared" si="111"/>
        <v>0</v>
      </c>
      <c r="RI44" s="209">
        <f t="shared" si="111"/>
        <v>0</v>
      </c>
      <c r="RJ44" s="209">
        <f t="shared" si="111"/>
        <v>0</v>
      </c>
      <c r="RK44" s="209">
        <f t="shared" si="111"/>
        <v>0</v>
      </c>
      <c r="RL44" s="209">
        <f t="shared" si="111"/>
        <v>0</v>
      </c>
      <c r="RM44" s="209">
        <f t="shared" si="111"/>
        <v>0</v>
      </c>
      <c r="RN44" s="209">
        <f t="shared" si="111"/>
        <v>0</v>
      </c>
      <c r="RO44" s="209">
        <f t="shared" si="111"/>
        <v>0</v>
      </c>
      <c r="RP44" s="209">
        <f t="shared" si="111"/>
        <v>0</v>
      </c>
      <c r="RQ44" s="209">
        <f t="shared" si="111"/>
        <v>0</v>
      </c>
      <c r="RR44" s="209">
        <f t="shared" si="111"/>
        <v>0</v>
      </c>
      <c r="RS44" s="209">
        <f t="shared" si="111"/>
        <v>0</v>
      </c>
      <c r="RT44" s="209">
        <f t="shared" si="111"/>
        <v>0</v>
      </c>
      <c r="RU44" s="209">
        <f t="shared" si="111"/>
        <v>0</v>
      </c>
      <c r="RV44" s="209">
        <f t="shared" si="111"/>
        <v>0</v>
      </c>
      <c r="RW44" s="209">
        <f t="shared" si="111"/>
        <v>0</v>
      </c>
      <c r="RX44" s="209">
        <f t="shared" si="111"/>
        <v>0</v>
      </c>
      <c r="RY44" s="209">
        <f t="shared" si="111"/>
        <v>0</v>
      </c>
      <c r="RZ44" s="209">
        <f t="shared" si="111"/>
        <v>0</v>
      </c>
      <c r="SA44" s="209">
        <f t="shared" si="111"/>
        <v>0</v>
      </c>
      <c r="SB44" s="209">
        <f t="shared" si="111"/>
        <v>0</v>
      </c>
      <c r="SC44" s="209">
        <f t="shared" si="111"/>
        <v>0</v>
      </c>
      <c r="SD44" s="209">
        <f t="shared" si="111"/>
        <v>0</v>
      </c>
      <c r="SE44" s="209">
        <f t="shared" si="111"/>
        <v>0</v>
      </c>
      <c r="SF44" s="209">
        <f t="shared" si="111"/>
        <v>0</v>
      </c>
      <c r="SG44" s="209">
        <f t="shared" si="111"/>
        <v>0</v>
      </c>
      <c r="SH44" s="209">
        <f t="shared" si="111"/>
        <v>0</v>
      </c>
      <c r="SI44" s="209">
        <f t="shared" si="111"/>
        <v>0</v>
      </c>
      <c r="SJ44" s="209">
        <f t="shared" si="111"/>
        <v>0</v>
      </c>
      <c r="SK44" s="209">
        <f t="shared" si="111"/>
        <v>0</v>
      </c>
      <c r="SL44" s="209">
        <f t="shared" si="111"/>
        <v>0</v>
      </c>
      <c r="SM44" s="209">
        <f t="shared" si="111"/>
        <v>0</v>
      </c>
    </row>
    <row r="45" spans="2:507" ht="15.6" x14ac:dyDescent="0.25">
      <c r="B45" s="171">
        <f>B44+1</f>
        <v>19</v>
      </c>
      <c r="C45" s="204" t="s">
        <v>490</v>
      </c>
      <c r="D45" s="204"/>
      <c r="E45" s="205" t="s">
        <v>650</v>
      </c>
      <c r="F45" s="183" t="s">
        <v>667</v>
      </c>
      <c r="G45" s="199">
        <f>SUM(H45:SM45)</f>
        <v>0</v>
      </c>
      <c r="H45" s="195">
        <f>H19-H38</f>
        <v>0</v>
      </c>
      <c r="I45" s="195">
        <f t="shared" ref="I45:BT45" si="112">I19-I38</f>
        <v>0</v>
      </c>
      <c r="J45" s="195">
        <f t="shared" si="112"/>
        <v>0</v>
      </c>
      <c r="K45" s="195">
        <f t="shared" si="112"/>
        <v>0</v>
      </c>
      <c r="L45" s="195">
        <f t="shared" si="112"/>
        <v>0</v>
      </c>
      <c r="M45" s="195">
        <f t="shared" si="112"/>
        <v>0</v>
      </c>
      <c r="N45" s="195">
        <f t="shared" si="112"/>
        <v>0</v>
      </c>
      <c r="O45" s="195">
        <f t="shared" si="112"/>
        <v>0</v>
      </c>
      <c r="P45" s="195">
        <f t="shared" si="112"/>
        <v>0</v>
      </c>
      <c r="Q45" s="195">
        <f t="shared" si="112"/>
        <v>0</v>
      </c>
      <c r="R45" s="195">
        <f t="shared" si="112"/>
        <v>0</v>
      </c>
      <c r="S45" s="195">
        <f t="shared" si="112"/>
        <v>0</v>
      </c>
      <c r="T45" s="195">
        <f t="shared" si="112"/>
        <v>0</v>
      </c>
      <c r="U45" s="195">
        <f t="shared" si="112"/>
        <v>0</v>
      </c>
      <c r="V45" s="195">
        <f t="shared" si="112"/>
        <v>0</v>
      </c>
      <c r="W45" s="195">
        <f t="shared" si="112"/>
        <v>0</v>
      </c>
      <c r="X45" s="195">
        <f t="shared" si="112"/>
        <v>0</v>
      </c>
      <c r="Y45" s="195">
        <f t="shared" si="112"/>
        <v>0</v>
      </c>
      <c r="Z45" s="195">
        <f t="shared" si="112"/>
        <v>0</v>
      </c>
      <c r="AA45" s="195">
        <f t="shared" si="112"/>
        <v>0</v>
      </c>
      <c r="AB45" s="195">
        <f t="shared" si="112"/>
        <v>0</v>
      </c>
      <c r="AC45" s="195">
        <f t="shared" si="112"/>
        <v>0</v>
      </c>
      <c r="AD45" s="195">
        <f t="shared" si="112"/>
        <v>0</v>
      </c>
      <c r="AE45" s="195">
        <f t="shared" si="112"/>
        <v>0</v>
      </c>
      <c r="AF45" s="195">
        <f t="shared" si="112"/>
        <v>0</v>
      </c>
      <c r="AG45" s="195">
        <f t="shared" si="112"/>
        <v>0</v>
      </c>
      <c r="AH45" s="195">
        <f t="shared" si="112"/>
        <v>0</v>
      </c>
      <c r="AI45" s="195">
        <f t="shared" si="112"/>
        <v>0</v>
      </c>
      <c r="AJ45" s="195">
        <f t="shared" si="112"/>
        <v>0</v>
      </c>
      <c r="AK45" s="195">
        <f t="shared" si="112"/>
        <v>0</v>
      </c>
      <c r="AL45" s="195">
        <f t="shared" si="112"/>
        <v>0</v>
      </c>
      <c r="AM45" s="195">
        <f t="shared" si="112"/>
        <v>0</v>
      </c>
      <c r="AN45" s="195">
        <f t="shared" si="112"/>
        <v>0</v>
      </c>
      <c r="AO45" s="195">
        <f t="shared" si="112"/>
        <v>0</v>
      </c>
      <c r="AP45" s="195">
        <f t="shared" si="112"/>
        <v>0</v>
      </c>
      <c r="AQ45" s="195">
        <f t="shared" si="112"/>
        <v>0</v>
      </c>
      <c r="AR45" s="195">
        <f t="shared" si="112"/>
        <v>0</v>
      </c>
      <c r="AS45" s="195">
        <f t="shared" si="112"/>
        <v>0</v>
      </c>
      <c r="AT45" s="195">
        <f t="shared" si="112"/>
        <v>0</v>
      </c>
      <c r="AU45" s="195">
        <f t="shared" si="112"/>
        <v>0</v>
      </c>
      <c r="AV45" s="195">
        <f t="shared" si="112"/>
        <v>0</v>
      </c>
      <c r="AW45" s="195">
        <f t="shared" si="112"/>
        <v>0</v>
      </c>
      <c r="AX45" s="195">
        <f t="shared" si="112"/>
        <v>0</v>
      </c>
      <c r="AY45" s="195">
        <f t="shared" si="112"/>
        <v>0</v>
      </c>
      <c r="AZ45" s="195">
        <f t="shared" si="112"/>
        <v>0</v>
      </c>
      <c r="BA45" s="195">
        <f t="shared" si="112"/>
        <v>0</v>
      </c>
      <c r="BB45" s="195">
        <f t="shared" si="112"/>
        <v>0</v>
      </c>
      <c r="BC45" s="195">
        <f t="shared" si="112"/>
        <v>0</v>
      </c>
      <c r="BD45" s="195">
        <f t="shared" si="112"/>
        <v>0</v>
      </c>
      <c r="BE45" s="195">
        <f t="shared" si="112"/>
        <v>0</v>
      </c>
      <c r="BF45" s="195">
        <f t="shared" si="112"/>
        <v>0</v>
      </c>
      <c r="BG45" s="195">
        <f t="shared" si="112"/>
        <v>0</v>
      </c>
      <c r="BH45" s="195">
        <f t="shared" si="112"/>
        <v>0</v>
      </c>
      <c r="BI45" s="195">
        <f t="shared" si="112"/>
        <v>0</v>
      </c>
      <c r="BJ45" s="195">
        <f t="shared" si="112"/>
        <v>0</v>
      </c>
      <c r="BK45" s="195">
        <f t="shared" si="112"/>
        <v>0</v>
      </c>
      <c r="BL45" s="195">
        <f t="shared" si="112"/>
        <v>0</v>
      </c>
      <c r="BM45" s="195">
        <f t="shared" si="112"/>
        <v>0</v>
      </c>
      <c r="BN45" s="195">
        <f t="shared" si="112"/>
        <v>0</v>
      </c>
      <c r="BO45" s="195">
        <f t="shared" si="112"/>
        <v>0</v>
      </c>
      <c r="BP45" s="195">
        <f t="shared" si="112"/>
        <v>0</v>
      </c>
      <c r="BQ45" s="195">
        <f t="shared" si="112"/>
        <v>0</v>
      </c>
      <c r="BR45" s="195">
        <f t="shared" si="112"/>
        <v>0</v>
      </c>
      <c r="BS45" s="195">
        <f t="shared" si="112"/>
        <v>0</v>
      </c>
      <c r="BT45" s="195">
        <f t="shared" si="112"/>
        <v>0</v>
      </c>
      <c r="BU45" s="195">
        <f t="shared" ref="BU45:EF45" si="113">BU19-BU38</f>
        <v>0</v>
      </c>
      <c r="BV45" s="195">
        <f t="shared" si="113"/>
        <v>0</v>
      </c>
      <c r="BW45" s="195">
        <f t="shared" si="113"/>
        <v>0</v>
      </c>
      <c r="BX45" s="195">
        <f t="shared" si="113"/>
        <v>0</v>
      </c>
      <c r="BY45" s="195">
        <f t="shared" si="113"/>
        <v>0</v>
      </c>
      <c r="BZ45" s="195">
        <f t="shared" si="113"/>
        <v>0</v>
      </c>
      <c r="CA45" s="195">
        <f t="shared" si="113"/>
        <v>0</v>
      </c>
      <c r="CB45" s="195">
        <f t="shared" si="113"/>
        <v>0</v>
      </c>
      <c r="CC45" s="195">
        <f t="shared" si="113"/>
        <v>0</v>
      </c>
      <c r="CD45" s="195">
        <f t="shared" si="113"/>
        <v>0</v>
      </c>
      <c r="CE45" s="195">
        <f t="shared" si="113"/>
        <v>0</v>
      </c>
      <c r="CF45" s="195">
        <f t="shared" si="113"/>
        <v>0</v>
      </c>
      <c r="CG45" s="195">
        <f t="shared" si="113"/>
        <v>0</v>
      </c>
      <c r="CH45" s="195">
        <f t="shared" si="113"/>
        <v>0</v>
      </c>
      <c r="CI45" s="195">
        <f t="shared" si="113"/>
        <v>0</v>
      </c>
      <c r="CJ45" s="195">
        <f t="shared" si="113"/>
        <v>0</v>
      </c>
      <c r="CK45" s="195">
        <f t="shared" si="113"/>
        <v>0</v>
      </c>
      <c r="CL45" s="195">
        <f t="shared" si="113"/>
        <v>0</v>
      </c>
      <c r="CM45" s="195">
        <f t="shared" si="113"/>
        <v>0</v>
      </c>
      <c r="CN45" s="195">
        <f t="shared" si="113"/>
        <v>0</v>
      </c>
      <c r="CO45" s="195">
        <f t="shared" si="113"/>
        <v>0</v>
      </c>
      <c r="CP45" s="195">
        <f t="shared" si="113"/>
        <v>0</v>
      </c>
      <c r="CQ45" s="195">
        <f t="shared" si="113"/>
        <v>0</v>
      </c>
      <c r="CR45" s="195">
        <f t="shared" si="113"/>
        <v>0</v>
      </c>
      <c r="CS45" s="195">
        <f t="shared" si="113"/>
        <v>0</v>
      </c>
      <c r="CT45" s="195">
        <f t="shared" si="113"/>
        <v>0</v>
      </c>
      <c r="CU45" s="195">
        <f t="shared" si="113"/>
        <v>0</v>
      </c>
      <c r="CV45" s="195">
        <f t="shared" si="113"/>
        <v>0</v>
      </c>
      <c r="CW45" s="195">
        <f t="shared" si="113"/>
        <v>0</v>
      </c>
      <c r="CX45" s="195">
        <f t="shared" si="113"/>
        <v>0</v>
      </c>
      <c r="CY45" s="195">
        <f t="shared" si="113"/>
        <v>0</v>
      </c>
      <c r="CZ45" s="195">
        <f t="shared" si="113"/>
        <v>0</v>
      </c>
      <c r="DA45" s="195">
        <f t="shared" si="113"/>
        <v>0</v>
      </c>
      <c r="DB45" s="195">
        <f t="shared" si="113"/>
        <v>0</v>
      </c>
      <c r="DC45" s="195">
        <f t="shared" si="113"/>
        <v>0</v>
      </c>
      <c r="DD45" s="195">
        <f t="shared" si="113"/>
        <v>0</v>
      </c>
      <c r="DE45" s="195">
        <f t="shared" si="113"/>
        <v>0</v>
      </c>
      <c r="DF45" s="195">
        <f t="shared" si="113"/>
        <v>0</v>
      </c>
      <c r="DG45" s="195">
        <f t="shared" si="113"/>
        <v>0</v>
      </c>
      <c r="DH45" s="195">
        <f t="shared" si="113"/>
        <v>0</v>
      </c>
      <c r="DI45" s="195">
        <f t="shared" si="113"/>
        <v>0</v>
      </c>
      <c r="DJ45" s="195">
        <f t="shared" si="113"/>
        <v>0</v>
      </c>
      <c r="DK45" s="195">
        <f t="shared" si="113"/>
        <v>0</v>
      </c>
      <c r="DL45" s="195">
        <f t="shared" si="113"/>
        <v>0</v>
      </c>
      <c r="DM45" s="195">
        <f t="shared" si="113"/>
        <v>0</v>
      </c>
      <c r="DN45" s="195">
        <f t="shared" si="113"/>
        <v>0</v>
      </c>
      <c r="DO45" s="195">
        <f t="shared" si="113"/>
        <v>0</v>
      </c>
      <c r="DP45" s="195">
        <f t="shared" si="113"/>
        <v>0</v>
      </c>
      <c r="DQ45" s="195">
        <f t="shared" si="113"/>
        <v>0</v>
      </c>
      <c r="DR45" s="195">
        <f t="shared" si="113"/>
        <v>0</v>
      </c>
      <c r="DS45" s="195">
        <f t="shared" si="113"/>
        <v>0</v>
      </c>
      <c r="DT45" s="195">
        <f t="shared" si="113"/>
        <v>0</v>
      </c>
      <c r="DU45" s="195">
        <f t="shared" si="113"/>
        <v>0</v>
      </c>
      <c r="DV45" s="195">
        <f t="shared" si="113"/>
        <v>0</v>
      </c>
      <c r="DW45" s="195">
        <f t="shared" si="113"/>
        <v>0</v>
      </c>
      <c r="DX45" s="195">
        <f t="shared" si="113"/>
        <v>0</v>
      </c>
      <c r="DY45" s="195">
        <f t="shared" si="113"/>
        <v>0</v>
      </c>
      <c r="DZ45" s="195">
        <f t="shared" si="113"/>
        <v>0</v>
      </c>
      <c r="EA45" s="195">
        <f t="shared" si="113"/>
        <v>0</v>
      </c>
      <c r="EB45" s="195">
        <f t="shared" si="113"/>
        <v>0</v>
      </c>
      <c r="EC45" s="195">
        <f t="shared" si="113"/>
        <v>0</v>
      </c>
      <c r="ED45" s="195">
        <f t="shared" si="113"/>
        <v>0</v>
      </c>
      <c r="EE45" s="195">
        <f t="shared" si="113"/>
        <v>0</v>
      </c>
      <c r="EF45" s="195">
        <f t="shared" si="113"/>
        <v>0</v>
      </c>
      <c r="EG45" s="195">
        <f t="shared" ref="EG45:GR45" si="114">EG19-EG38</f>
        <v>0</v>
      </c>
      <c r="EH45" s="195">
        <f t="shared" si="114"/>
        <v>0</v>
      </c>
      <c r="EI45" s="195">
        <f t="shared" si="114"/>
        <v>0</v>
      </c>
      <c r="EJ45" s="195">
        <f t="shared" si="114"/>
        <v>0</v>
      </c>
      <c r="EK45" s="195">
        <f t="shared" si="114"/>
        <v>0</v>
      </c>
      <c r="EL45" s="195">
        <f t="shared" si="114"/>
        <v>0</v>
      </c>
      <c r="EM45" s="195">
        <f t="shared" si="114"/>
        <v>0</v>
      </c>
      <c r="EN45" s="195">
        <f t="shared" si="114"/>
        <v>0</v>
      </c>
      <c r="EO45" s="195">
        <f t="shared" si="114"/>
        <v>0</v>
      </c>
      <c r="EP45" s="195">
        <f t="shared" si="114"/>
        <v>0</v>
      </c>
      <c r="EQ45" s="195">
        <f t="shared" si="114"/>
        <v>0</v>
      </c>
      <c r="ER45" s="195">
        <f t="shared" si="114"/>
        <v>0</v>
      </c>
      <c r="ES45" s="195">
        <f t="shared" si="114"/>
        <v>0</v>
      </c>
      <c r="ET45" s="195">
        <f t="shared" si="114"/>
        <v>0</v>
      </c>
      <c r="EU45" s="195">
        <f t="shared" si="114"/>
        <v>0</v>
      </c>
      <c r="EV45" s="195">
        <f t="shared" si="114"/>
        <v>0</v>
      </c>
      <c r="EW45" s="195">
        <f t="shared" si="114"/>
        <v>0</v>
      </c>
      <c r="EX45" s="195">
        <f t="shared" si="114"/>
        <v>0</v>
      </c>
      <c r="EY45" s="195">
        <f t="shared" si="114"/>
        <v>0</v>
      </c>
      <c r="EZ45" s="195">
        <f t="shared" si="114"/>
        <v>0</v>
      </c>
      <c r="FA45" s="195">
        <f t="shared" si="114"/>
        <v>0</v>
      </c>
      <c r="FB45" s="195">
        <f t="shared" si="114"/>
        <v>0</v>
      </c>
      <c r="FC45" s="195">
        <f t="shared" si="114"/>
        <v>0</v>
      </c>
      <c r="FD45" s="195">
        <f t="shared" si="114"/>
        <v>0</v>
      </c>
      <c r="FE45" s="195">
        <f t="shared" si="114"/>
        <v>0</v>
      </c>
      <c r="FF45" s="195">
        <f t="shared" si="114"/>
        <v>0</v>
      </c>
      <c r="FG45" s="195">
        <f t="shared" si="114"/>
        <v>0</v>
      </c>
      <c r="FH45" s="195">
        <f t="shared" si="114"/>
        <v>0</v>
      </c>
      <c r="FI45" s="195">
        <f t="shared" si="114"/>
        <v>0</v>
      </c>
      <c r="FJ45" s="195">
        <f t="shared" si="114"/>
        <v>0</v>
      </c>
      <c r="FK45" s="195">
        <f t="shared" si="114"/>
        <v>0</v>
      </c>
      <c r="FL45" s="195">
        <f t="shared" si="114"/>
        <v>0</v>
      </c>
      <c r="FM45" s="195">
        <f t="shared" si="114"/>
        <v>0</v>
      </c>
      <c r="FN45" s="195">
        <f t="shared" si="114"/>
        <v>0</v>
      </c>
      <c r="FO45" s="195">
        <f t="shared" si="114"/>
        <v>0</v>
      </c>
      <c r="FP45" s="195">
        <f t="shared" si="114"/>
        <v>0</v>
      </c>
      <c r="FQ45" s="195">
        <f t="shared" si="114"/>
        <v>0</v>
      </c>
      <c r="FR45" s="195">
        <f t="shared" si="114"/>
        <v>0</v>
      </c>
      <c r="FS45" s="195">
        <f t="shared" si="114"/>
        <v>0</v>
      </c>
      <c r="FT45" s="195">
        <f t="shared" si="114"/>
        <v>0</v>
      </c>
      <c r="FU45" s="195">
        <f t="shared" si="114"/>
        <v>0</v>
      </c>
      <c r="FV45" s="195">
        <f t="shared" si="114"/>
        <v>0</v>
      </c>
      <c r="FW45" s="195">
        <f t="shared" si="114"/>
        <v>0</v>
      </c>
      <c r="FX45" s="195">
        <f t="shared" si="114"/>
        <v>0</v>
      </c>
      <c r="FY45" s="195">
        <f t="shared" si="114"/>
        <v>0</v>
      </c>
      <c r="FZ45" s="195">
        <f t="shared" si="114"/>
        <v>0</v>
      </c>
      <c r="GA45" s="195">
        <f t="shared" si="114"/>
        <v>0</v>
      </c>
      <c r="GB45" s="195">
        <f t="shared" si="114"/>
        <v>0</v>
      </c>
      <c r="GC45" s="195">
        <f t="shared" si="114"/>
        <v>0</v>
      </c>
      <c r="GD45" s="195">
        <f t="shared" si="114"/>
        <v>0</v>
      </c>
      <c r="GE45" s="195">
        <f t="shared" si="114"/>
        <v>0</v>
      </c>
      <c r="GF45" s="195">
        <f t="shared" si="114"/>
        <v>0</v>
      </c>
      <c r="GG45" s="195">
        <f t="shared" si="114"/>
        <v>0</v>
      </c>
      <c r="GH45" s="195">
        <f t="shared" si="114"/>
        <v>0</v>
      </c>
      <c r="GI45" s="195">
        <f t="shared" si="114"/>
        <v>0</v>
      </c>
      <c r="GJ45" s="195">
        <f t="shared" si="114"/>
        <v>0</v>
      </c>
      <c r="GK45" s="195">
        <f t="shared" si="114"/>
        <v>0</v>
      </c>
      <c r="GL45" s="195">
        <f t="shared" si="114"/>
        <v>0</v>
      </c>
      <c r="GM45" s="195">
        <f t="shared" si="114"/>
        <v>0</v>
      </c>
      <c r="GN45" s="195">
        <f t="shared" si="114"/>
        <v>0</v>
      </c>
      <c r="GO45" s="195">
        <f t="shared" si="114"/>
        <v>0</v>
      </c>
      <c r="GP45" s="195">
        <f t="shared" si="114"/>
        <v>0</v>
      </c>
      <c r="GQ45" s="195">
        <f t="shared" si="114"/>
        <v>0</v>
      </c>
      <c r="GR45" s="195">
        <f t="shared" si="114"/>
        <v>0</v>
      </c>
      <c r="GS45" s="195">
        <f t="shared" ref="GS45:JD45" si="115">GS19-GS38</f>
        <v>0</v>
      </c>
      <c r="GT45" s="195">
        <f t="shared" si="115"/>
        <v>0</v>
      </c>
      <c r="GU45" s="195">
        <f t="shared" si="115"/>
        <v>0</v>
      </c>
      <c r="GV45" s="195">
        <f t="shared" si="115"/>
        <v>0</v>
      </c>
      <c r="GW45" s="195">
        <f t="shared" si="115"/>
        <v>0</v>
      </c>
      <c r="GX45" s="195">
        <f t="shared" si="115"/>
        <v>0</v>
      </c>
      <c r="GY45" s="195">
        <f t="shared" si="115"/>
        <v>0</v>
      </c>
      <c r="GZ45" s="195">
        <f t="shared" si="115"/>
        <v>0</v>
      </c>
      <c r="HA45" s="195">
        <f t="shared" si="115"/>
        <v>0</v>
      </c>
      <c r="HB45" s="195">
        <f t="shared" si="115"/>
        <v>0</v>
      </c>
      <c r="HC45" s="195">
        <f t="shared" si="115"/>
        <v>0</v>
      </c>
      <c r="HD45" s="195">
        <f t="shared" si="115"/>
        <v>0</v>
      </c>
      <c r="HE45" s="195">
        <f t="shared" si="115"/>
        <v>0</v>
      </c>
      <c r="HF45" s="195">
        <f t="shared" si="115"/>
        <v>0</v>
      </c>
      <c r="HG45" s="195">
        <f t="shared" si="115"/>
        <v>0</v>
      </c>
      <c r="HH45" s="195">
        <f t="shared" si="115"/>
        <v>0</v>
      </c>
      <c r="HI45" s="195">
        <f t="shared" si="115"/>
        <v>0</v>
      </c>
      <c r="HJ45" s="195">
        <f t="shared" si="115"/>
        <v>0</v>
      </c>
      <c r="HK45" s="195">
        <f t="shared" si="115"/>
        <v>0</v>
      </c>
      <c r="HL45" s="195">
        <f t="shared" si="115"/>
        <v>0</v>
      </c>
      <c r="HM45" s="195">
        <f t="shared" si="115"/>
        <v>0</v>
      </c>
      <c r="HN45" s="195">
        <f t="shared" si="115"/>
        <v>0</v>
      </c>
      <c r="HO45" s="195">
        <f t="shared" si="115"/>
        <v>0</v>
      </c>
      <c r="HP45" s="195">
        <f t="shared" si="115"/>
        <v>0</v>
      </c>
      <c r="HQ45" s="195">
        <f t="shared" si="115"/>
        <v>0</v>
      </c>
      <c r="HR45" s="195">
        <f t="shared" si="115"/>
        <v>0</v>
      </c>
      <c r="HS45" s="195">
        <f t="shared" si="115"/>
        <v>0</v>
      </c>
      <c r="HT45" s="195">
        <f t="shared" si="115"/>
        <v>0</v>
      </c>
      <c r="HU45" s="195">
        <f t="shared" si="115"/>
        <v>0</v>
      </c>
      <c r="HV45" s="195">
        <f t="shared" si="115"/>
        <v>0</v>
      </c>
      <c r="HW45" s="195">
        <f t="shared" si="115"/>
        <v>0</v>
      </c>
      <c r="HX45" s="195">
        <f t="shared" si="115"/>
        <v>0</v>
      </c>
      <c r="HY45" s="195">
        <f t="shared" si="115"/>
        <v>0</v>
      </c>
      <c r="HZ45" s="195">
        <f t="shared" si="115"/>
        <v>0</v>
      </c>
      <c r="IA45" s="195">
        <f t="shared" si="115"/>
        <v>0</v>
      </c>
      <c r="IB45" s="195">
        <f t="shared" si="115"/>
        <v>0</v>
      </c>
      <c r="IC45" s="195">
        <f t="shared" si="115"/>
        <v>0</v>
      </c>
      <c r="ID45" s="195">
        <f t="shared" si="115"/>
        <v>0</v>
      </c>
      <c r="IE45" s="195">
        <f t="shared" si="115"/>
        <v>0</v>
      </c>
      <c r="IF45" s="195">
        <f t="shared" si="115"/>
        <v>0</v>
      </c>
      <c r="IG45" s="195">
        <f t="shared" si="115"/>
        <v>0</v>
      </c>
      <c r="IH45" s="195">
        <f t="shared" si="115"/>
        <v>0</v>
      </c>
      <c r="II45" s="195">
        <f t="shared" si="115"/>
        <v>0</v>
      </c>
      <c r="IJ45" s="195">
        <f t="shared" si="115"/>
        <v>0</v>
      </c>
      <c r="IK45" s="195">
        <f t="shared" si="115"/>
        <v>0</v>
      </c>
      <c r="IL45" s="195">
        <f t="shared" si="115"/>
        <v>0</v>
      </c>
      <c r="IM45" s="195">
        <f t="shared" si="115"/>
        <v>0</v>
      </c>
      <c r="IN45" s="195">
        <f t="shared" si="115"/>
        <v>0</v>
      </c>
      <c r="IO45" s="195">
        <f t="shared" si="115"/>
        <v>0</v>
      </c>
      <c r="IP45" s="195">
        <f t="shared" si="115"/>
        <v>0</v>
      </c>
      <c r="IQ45" s="195">
        <f t="shared" si="115"/>
        <v>0</v>
      </c>
      <c r="IR45" s="195">
        <f t="shared" si="115"/>
        <v>0</v>
      </c>
      <c r="IS45" s="195">
        <f t="shared" si="115"/>
        <v>0</v>
      </c>
      <c r="IT45" s="195">
        <f t="shared" si="115"/>
        <v>0</v>
      </c>
      <c r="IU45" s="195">
        <f t="shared" si="115"/>
        <v>0</v>
      </c>
      <c r="IV45" s="195">
        <f t="shared" si="115"/>
        <v>0</v>
      </c>
      <c r="IW45" s="195">
        <f t="shared" si="115"/>
        <v>0</v>
      </c>
      <c r="IX45" s="195">
        <f t="shared" si="115"/>
        <v>0</v>
      </c>
      <c r="IY45" s="195">
        <f t="shared" si="115"/>
        <v>0</v>
      </c>
      <c r="IZ45" s="195">
        <f t="shared" si="115"/>
        <v>0</v>
      </c>
      <c r="JA45" s="195">
        <f t="shared" si="115"/>
        <v>0</v>
      </c>
      <c r="JB45" s="195">
        <f t="shared" si="115"/>
        <v>0</v>
      </c>
      <c r="JC45" s="195">
        <f t="shared" si="115"/>
        <v>0</v>
      </c>
      <c r="JD45" s="195">
        <f t="shared" si="115"/>
        <v>0</v>
      </c>
      <c r="JE45" s="195">
        <f t="shared" ref="JE45:LP45" si="116">JE19-JE38</f>
        <v>0</v>
      </c>
      <c r="JF45" s="195">
        <f t="shared" si="116"/>
        <v>0</v>
      </c>
      <c r="JG45" s="195">
        <f t="shared" si="116"/>
        <v>0</v>
      </c>
      <c r="JH45" s="195">
        <f t="shared" si="116"/>
        <v>0</v>
      </c>
      <c r="JI45" s="195">
        <f t="shared" si="116"/>
        <v>0</v>
      </c>
      <c r="JJ45" s="195">
        <f t="shared" si="116"/>
        <v>0</v>
      </c>
      <c r="JK45" s="195">
        <f t="shared" si="116"/>
        <v>0</v>
      </c>
      <c r="JL45" s="195">
        <f t="shared" si="116"/>
        <v>0</v>
      </c>
      <c r="JM45" s="195">
        <f t="shared" si="116"/>
        <v>0</v>
      </c>
      <c r="JN45" s="195">
        <f t="shared" si="116"/>
        <v>0</v>
      </c>
      <c r="JO45" s="195">
        <f t="shared" si="116"/>
        <v>0</v>
      </c>
      <c r="JP45" s="195">
        <f t="shared" si="116"/>
        <v>0</v>
      </c>
      <c r="JQ45" s="195">
        <f t="shared" si="116"/>
        <v>0</v>
      </c>
      <c r="JR45" s="195">
        <f t="shared" si="116"/>
        <v>0</v>
      </c>
      <c r="JS45" s="195">
        <f t="shared" si="116"/>
        <v>0</v>
      </c>
      <c r="JT45" s="195">
        <f t="shared" si="116"/>
        <v>0</v>
      </c>
      <c r="JU45" s="195">
        <f t="shared" si="116"/>
        <v>0</v>
      </c>
      <c r="JV45" s="195">
        <f t="shared" si="116"/>
        <v>0</v>
      </c>
      <c r="JW45" s="195">
        <f t="shared" si="116"/>
        <v>0</v>
      </c>
      <c r="JX45" s="195">
        <f t="shared" si="116"/>
        <v>0</v>
      </c>
      <c r="JY45" s="195">
        <f t="shared" si="116"/>
        <v>0</v>
      </c>
      <c r="JZ45" s="195">
        <f t="shared" si="116"/>
        <v>0</v>
      </c>
      <c r="KA45" s="195">
        <f t="shared" si="116"/>
        <v>0</v>
      </c>
      <c r="KB45" s="195">
        <f t="shared" si="116"/>
        <v>0</v>
      </c>
      <c r="KC45" s="195">
        <f t="shared" si="116"/>
        <v>0</v>
      </c>
      <c r="KD45" s="195">
        <f t="shared" si="116"/>
        <v>0</v>
      </c>
      <c r="KE45" s="195">
        <f t="shared" si="116"/>
        <v>0</v>
      </c>
      <c r="KF45" s="195">
        <f t="shared" si="116"/>
        <v>0</v>
      </c>
      <c r="KG45" s="195">
        <f t="shared" si="116"/>
        <v>0</v>
      </c>
      <c r="KH45" s="195">
        <f t="shared" si="116"/>
        <v>0</v>
      </c>
      <c r="KI45" s="195">
        <f t="shared" si="116"/>
        <v>0</v>
      </c>
      <c r="KJ45" s="195">
        <f t="shared" si="116"/>
        <v>0</v>
      </c>
      <c r="KK45" s="195">
        <f t="shared" si="116"/>
        <v>0</v>
      </c>
      <c r="KL45" s="195">
        <f t="shared" si="116"/>
        <v>0</v>
      </c>
      <c r="KM45" s="195">
        <f t="shared" si="116"/>
        <v>0</v>
      </c>
      <c r="KN45" s="195">
        <f t="shared" si="116"/>
        <v>0</v>
      </c>
      <c r="KO45" s="195">
        <f t="shared" si="116"/>
        <v>0</v>
      </c>
      <c r="KP45" s="195">
        <f t="shared" si="116"/>
        <v>0</v>
      </c>
      <c r="KQ45" s="195">
        <f t="shared" si="116"/>
        <v>0</v>
      </c>
      <c r="KR45" s="195">
        <f t="shared" si="116"/>
        <v>0</v>
      </c>
      <c r="KS45" s="195">
        <f t="shared" si="116"/>
        <v>0</v>
      </c>
      <c r="KT45" s="195">
        <f t="shared" si="116"/>
        <v>0</v>
      </c>
      <c r="KU45" s="195">
        <f t="shared" si="116"/>
        <v>0</v>
      </c>
      <c r="KV45" s="195">
        <f t="shared" si="116"/>
        <v>0</v>
      </c>
      <c r="KW45" s="195">
        <f t="shared" si="116"/>
        <v>0</v>
      </c>
      <c r="KX45" s="195">
        <f t="shared" si="116"/>
        <v>0</v>
      </c>
      <c r="KY45" s="195">
        <f t="shared" si="116"/>
        <v>0</v>
      </c>
      <c r="KZ45" s="195">
        <f t="shared" si="116"/>
        <v>0</v>
      </c>
      <c r="LA45" s="195">
        <f t="shared" si="116"/>
        <v>0</v>
      </c>
      <c r="LB45" s="195">
        <f t="shared" si="116"/>
        <v>0</v>
      </c>
      <c r="LC45" s="195">
        <f t="shared" si="116"/>
        <v>0</v>
      </c>
      <c r="LD45" s="195">
        <f t="shared" si="116"/>
        <v>0</v>
      </c>
      <c r="LE45" s="195">
        <f t="shared" si="116"/>
        <v>0</v>
      </c>
      <c r="LF45" s="195">
        <f t="shared" si="116"/>
        <v>0</v>
      </c>
      <c r="LG45" s="195">
        <f t="shared" si="116"/>
        <v>0</v>
      </c>
      <c r="LH45" s="195">
        <f t="shared" si="116"/>
        <v>0</v>
      </c>
      <c r="LI45" s="195">
        <f t="shared" si="116"/>
        <v>0</v>
      </c>
      <c r="LJ45" s="195">
        <f t="shared" si="116"/>
        <v>0</v>
      </c>
      <c r="LK45" s="195">
        <f t="shared" si="116"/>
        <v>0</v>
      </c>
      <c r="LL45" s="195">
        <f t="shared" si="116"/>
        <v>0</v>
      </c>
      <c r="LM45" s="195">
        <f t="shared" si="116"/>
        <v>0</v>
      </c>
      <c r="LN45" s="195">
        <f t="shared" si="116"/>
        <v>0</v>
      </c>
      <c r="LO45" s="195">
        <f t="shared" si="116"/>
        <v>0</v>
      </c>
      <c r="LP45" s="195">
        <f t="shared" si="116"/>
        <v>0</v>
      </c>
      <c r="LQ45" s="195">
        <f t="shared" ref="LQ45:OB45" si="117">LQ19-LQ38</f>
        <v>0</v>
      </c>
      <c r="LR45" s="195">
        <f t="shared" si="117"/>
        <v>0</v>
      </c>
      <c r="LS45" s="195">
        <f t="shared" si="117"/>
        <v>0</v>
      </c>
      <c r="LT45" s="195">
        <f t="shared" si="117"/>
        <v>0</v>
      </c>
      <c r="LU45" s="195">
        <f t="shared" si="117"/>
        <v>0</v>
      </c>
      <c r="LV45" s="195">
        <f t="shared" si="117"/>
        <v>0</v>
      </c>
      <c r="LW45" s="195">
        <f t="shared" si="117"/>
        <v>0</v>
      </c>
      <c r="LX45" s="195">
        <f t="shared" si="117"/>
        <v>0</v>
      </c>
      <c r="LY45" s="195">
        <f t="shared" si="117"/>
        <v>0</v>
      </c>
      <c r="LZ45" s="195">
        <f t="shared" si="117"/>
        <v>0</v>
      </c>
      <c r="MA45" s="195">
        <f t="shared" si="117"/>
        <v>0</v>
      </c>
      <c r="MB45" s="195">
        <f t="shared" si="117"/>
        <v>0</v>
      </c>
      <c r="MC45" s="195">
        <f t="shared" si="117"/>
        <v>0</v>
      </c>
      <c r="MD45" s="195">
        <f t="shared" si="117"/>
        <v>0</v>
      </c>
      <c r="ME45" s="195">
        <f t="shared" si="117"/>
        <v>0</v>
      </c>
      <c r="MF45" s="195">
        <f t="shared" si="117"/>
        <v>0</v>
      </c>
      <c r="MG45" s="195">
        <f t="shared" si="117"/>
        <v>0</v>
      </c>
      <c r="MH45" s="195">
        <f t="shared" si="117"/>
        <v>0</v>
      </c>
      <c r="MI45" s="195">
        <f t="shared" si="117"/>
        <v>0</v>
      </c>
      <c r="MJ45" s="195">
        <f t="shared" si="117"/>
        <v>0</v>
      </c>
      <c r="MK45" s="195">
        <f t="shared" si="117"/>
        <v>0</v>
      </c>
      <c r="ML45" s="195">
        <f t="shared" si="117"/>
        <v>0</v>
      </c>
      <c r="MM45" s="195">
        <f t="shared" si="117"/>
        <v>0</v>
      </c>
      <c r="MN45" s="195">
        <f t="shared" si="117"/>
        <v>0</v>
      </c>
      <c r="MO45" s="195">
        <f t="shared" si="117"/>
        <v>0</v>
      </c>
      <c r="MP45" s="195">
        <f t="shared" si="117"/>
        <v>0</v>
      </c>
      <c r="MQ45" s="195">
        <f t="shared" si="117"/>
        <v>0</v>
      </c>
      <c r="MR45" s="195">
        <f t="shared" si="117"/>
        <v>0</v>
      </c>
      <c r="MS45" s="195">
        <f t="shared" si="117"/>
        <v>0</v>
      </c>
      <c r="MT45" s="195">
        <f t="shared" si="117"/>
        <v>0</v>
      </c>
      <c r="MU45" s="195">
        <f t="shared" si="117"/>
        <v>0</v>
      </c>
      <c r="MV45" s="195">
        <f t="shared" si="117"/>
        <v>0</v>
      </c>
      <c r="MW45" s="195">
        <f t="shared" si="117"/>
        <v>0</v>
      </c>
      <c r="MX45" s="195">
        <f t="shared" si="117"/>
        <v>0</v>
      </c>
      <c r="MY45" s="195">
        <f t="shared" si="117"/>
        <v>0</v>
      </c>
      <c r="MZ45" s="195">
        <f t="shared" si="117"/>
        <v>0</v>
      </c>
      <c r="NA45" s="195">
        <f t="shared" si="117"/>
        <v>0</v>
      </c>
      <c r="NB45" s="195">
        <f t="shared" si="117"/>
        <v>0</v>
      </c>
      <c r="NC45" s="195">
        <f t="shared" si="117"/>
        <v>0</v>
      </c>
      <c r="ND45" s="195">
        <f t="shared" si="117"/>
        <v>0</v>
      </c>
      <c r="NE45" s="195">
        <f t="shared" si="117"/>
        <v>0</v>
      </c>
      <c r="NF45" s="195">
        <f t="shared" si="117"/>
        <v>0</v>
      </c>
      <c r="NG45" s="195">
        <f t="shared" si="117"/>
        <v>0</v>
      </c>
      <c r="NH45" s="195">
        <f t="shared" si="117"/>
        <v>0</v>
      </c>
      <c r="NI45" s="195">
        <f t="shared" si="117"/>
        <v>0</v>
      </c>
      <c r="NJ45" s="195">
        <f t="shared" si="117"/>
        <v>0</v>
      </c>
      <c r="NK45" s="195">
        <f t="shared" si="117"/>
        <v>0</v>
      </c>
      <c r="NL45" s="195">
        <f t="shared" si="117"/>
        <v>0</v>
      </c>
      <c r="NM45" s="195">
        <f t="shared" si="117"/>
        <v>0</v>
      </c>
      <c r="NN45" s="195">
        <f t="shared" si="117"/>
        <v>0</v>
      </c>
      <c r="NO45" s="195">
        <f t="shared" si="117"/>
        <v>0</v>
      </c>
      <c r="NP45" s="195">
        <f t="shared" si="117"/>
        <v>0</v>
      </c>
      <c r="NQ45" s="195">
        <f t="shared" si="117"/>
        <v>0</v>
      </c>
      <c r="NR45" s="195">
        <f t="shared" si="117"/>
        <v>0</v>
      </c>
      <c r="NS45" s="195">
        <f t="shared" si="117"/>
        <v>0</v>
      </c>
      <c r="NT45" s="195">
        <f t="shared" si="117"/>
        <v>0</v>
      </c>
      <c r="NU45" s="195">
        <f t="shared" si="117"/>
        <v>0</v>
      </c>
      <c r="NV45" s="195">
        <f t="shared" si="117"/>
        <v>0</v>
      </c>
      <c r="NW45" s="195">
        <f t="shared" si="117"/>
        <v>0</v>
      </c>
      <c r="NX45" s="195">
        <f t="shared" si="117"/>
        <v>0</v>
      </c>
      <c r="NY45" s="195">
        <f t="shared" si="117"/>
        <v>0</v>
      </c>
      <c r="NZ45" s="195">
        <f t="shared" si="117"/>
        <v>0</v>
      </c>
      <c r="OA45" s="195">
        <f t="shared" si="117"/>
        <v>0</v>
      </c>
      <c r="OB45" s="195">
        <f t="shared" si="117"/>
        <v>0</v>
      </c>
      <c r="OC45" s="195">
        <f t="shared" ref="OC45:QN45" si="118">OC19-OC38</f>
        <v>0</v>
      </c>
      <c r="OD45" s="195">
        <f t="shared" si="118"/>
        <v>0</v>
      </c>
      <c r="OE45" s="195">
        <f t="shared" si="118"/>
        <v>0</v>
      </c>
      <c r="OF45" s="195">
        <f t="shared" si="118"/>
        <v>0</v>
      </c>
      <c r="OG45" s="195">
        <f t="shared" si="118"/>
        <v>0</v>
      </c>
      <c r="OH45" s="195">
        <f t="shared" si="118"/>
        <v>0</v>
      </c>
      <c r="OI45" s="195">
        <f t="shared" si="118"/>
        <v>0</v>
      </c>
      <c r="OJ45" s="195">
        <f t="shared" si="118"/>
        <v>0</v>
      </c>
      <c r="OK45" s="195">
        <f t="shared" si="118"/>
        <v>0</v>
      </c>
      <c r="OL45" s="195">
        <f t="shared" si="118"/>
        <v>0</v>
      </c>
      <c r="OM45" s="195">
        <f t="shared" si="118"/>
        <v>0</v>
      </c>
      <c r="ON45" s="195">
        <f t="shared" si="118"/>
        <v>0</v>
      </c>
      <c r="OO45" s="195">
        <f t="shared" si="118"/>
        <v>0</v>
      </c>
      <c r="OP45" s="195">
        <f t="shared" si="118"/>
        <v>0</v>
      </c>
      <c r="OQ45" s="195">
        <f t="shared" si="118"/>
        <v>0</v>
      </c>
      <c r="OR45" s="195">
        <f t="shared" si="118"/>
        <v>0</v>
      </c>
      <c r="OS45" s="195">
        <f t="shared" si="118"/>
        <v>0</v>
      </c>
      <c r="OT45" s="195">
        <f t="shared" si="118"/>
        <v>0</v>
      </c>
      <c r="OU45" s="195">
        <f t="shared" si="118"/>
        <v>0</v>
      </c>
      <c r="OV45" s="195">
        <f t="shared" si="118"/>
        <v>0</v>
      </c>
      <c r="OW45" s="195">
        <f t="shared" si="118"/>
        <v>0</v>
      </c>
      <c r="OX45" s="195">
        <f t="shared" si="118"/>
        <v>0</v>
      </c>
      <c r="OY45" s="195">
        <f t="shared" si="118"/>
        <v>0</v>
      </c>
      <c r="OZ45" s="195">
        <f t="shared" si="118"/>
        <v>0</v>
      </c>
      <c r="PA45" s="195">
        <f t="shared" si="118"/>
        <v>0</v>
      </c>
      <c r="PB45" s="195">
        <f t="shared" si="118"/>
        <v>0</v>
      </c>
      <c r="PC45" s="195">
        <f t="shared" si="118"/>
        <v>0</v>
      </c>
      <c r="PD45" s="195">
        <f t="shared" si="118"/>
        <v>0</v>
      </c>
      <c r="PE45" s="195">
        <f t="shared" si="118"/>
        <v>0</v>
      </c>
      <c r="PF45" s="195">
        <f t="shared" si="118"/>
        <v>0</v>
      </c>
      <c r="PG45" s="195">
        <f t="shared" si="118"/>
        <v>0</v>
      </c>
      <c r="PH45" s="195">
        <f t="shared" si="118"/>
        <v>0</v>
      </c>
      <c r="PI45" s="195">
        <f t="shared" si="118"/>
        <v>0</v>
      </c>
      <c r="PJ45" s="195">
        <f t="shared" si="118"/>
        <v>0</v>
      </c>
      <c r="PK45" s="195">
        <f t="shared" si="118"/>
        <v>0</v>
      </c>
      <c r="PL45" s="195">
        <f t="shared" si="118"/>
        <v>0</v>
      </c>
      <c r="PM45" s="195">
        <f t="shared" si="118"/>
        <v>0</v>
      </c>
      <c r="PN45" s="195">
        <f t="shared" si="118"/>
        <v>0</v>
      </c>
      <c r="PO45" s="195">
        <f t="shared" si="118"/>
        <v>0</v>
      </c>
      <c r="PP45" s="195">
        <f t="shared" si="118"/>
        <v>0</v>
      </c>
      <c r="PQ45" s="195">
        <f t="shared" si="118"/>
        <v>0</v>
      </c>
      <c r="PR45" s="195">
        <f t="shared" si="118"/>
        <v>0</v>
      </c>
      <c r="PS45" s="195">
        <f t="shared" si="118"/>
        <v>0</v>
      </c>
      <c r="PT45" s="195">
        <f t="shared" si="118"/>
        <v>0</v>
      </c>
      <c r="PU45" s="195">
        <f t="shared" si="118"/>
        <v>0</v>
      </c>
      <c r="PV45" s="195">
        <f t="shared" si="118"/>
        <v>0</v>
      </c>
      <c r="PW45" s="195">
        <f t="shared" si="118"/>
        <v>0</v>
      </c>
      <c r="PX45" s="195">
        <f t="shared" si="118"/>
        <v>0</v>
      </c>
      <c r="PY45" s="195">
        <f t="shared" si="118"/>
        <v>0</v>
      </c>
      <c r="PZ45" s="195">
        <f t="shared" si="118"/>
        <v>0</v>
      </c>
      <c r="QA45" s="195">
        <f t="shared" si="118"/>
        <v>0</v>
      </c>
      <c r="QB45" s="195">
        <f t="shared" si="118"/>
        <v>0</v>
      </c>
      <c r="QC45" s="195">
        <f t="shared" si="118"/>
        <v>0</v>
      </c>
      <c r="QD45" s="195">
        <f t="shared" si="118"/>
        <v>0</v>
      </c>
      <c r="QE45" s="195">
        <f t="shared" si="118"/>
        <v>0</v>
      </c>
      <c r="QF45" s="195">
        <f t="shared" si="118"/>
        <v>0</v>
      </c>
      <c r="QG45" s="195">
        <f t="shared" si="118"/>
        <v>0</v>
      </c>
      <c r="QH45" s="195">
        <f t="shared" si="118"/>
        <v>0</v>
      </c>
      <c r="QI45" s="195">
        <f t="shared" si="118"/>
        <v>0</v>
      </c>
      <c r="QJ45" s="195">
        <f t="shared" si="118"/>
        <v>0</v>
      </c>
      <c r="QK45" s="195">
        <f t="shared" si="118"/>
        <v>0</v>
      </c>
      <c r="QL45" s="195">
        <f t="shared" si="118"/>
        <v>0</v>
      </c>
      <c r="QM45" s="195">
        <f t="shared" si="118"/>
        <v>0</v>
      </c>
      <c r="QN45" s="195">
        <f t="shared" si="118"/>
        <v>0</v>
      </c>
      <c r="QO45" s="195">
        <f t="shared" ref="QO45:SM45" si="119">QO19-QO38</f>
        <v>0</v>
      </c>
      <c r="QP45" s="195">
        <f t="shared" si="119"/>
        <v>0</v>
      </c>
      <c r="QQ45" s="195">
        <f t="shared" si="119"/>
        <v>0</v>
      </c>
      <c r="QR45" s="195">
        <f t="shared" si="119"/>
        <v>0</v>
      </c>
      <c r="QS45" s="195">
        <f t="shared" si="119"/>
        <v>0</v>
      </c>
      <c r="QT45" s="195">
        <f t="shared" si="119"/>
        <v>0</v>
      </c>
      <c r="QU45" s="195">
        <f t="shared" si="119"/>
        <v>0</v>
      </c>
      <c r="QV45" s="195">
        <f t="shared" si="119"/>
        <v>0</v>
      </c>
      <c r="QW45" s="195">
        <f t="shared" si="119"/>
        <v>0</v>
      </c>
      <c r="QX45" s="195">
        <f t="shared" si="119"/>
        <v>0</v>
      </c>
      <c r="QY45" s="195">
        <f t="shared" si="119"/>
        <v>0</v>
      </c>
      <c r="QZ45" s="195">
        <f t="shared" si="119"/>
        <v>0</v>
      </c>
      <c r="RA45" s="195">
        <f t="shared" si="119"/>
        <v>0</v>
      </c>
      <c r="RB45" s="195">
        <f t="shared" si="119"/>
        <v>0</v>
      </c>
      <c r="RC45" s="195">
        <f t="shared" si="119"/>
        <v>0</v>
      </c>
      <c r="RD45" s="195">
        <f t="shared" si="119"/>
        <v>0</v>
      </c>
      <c r="RE45" s="195">
        <f t="shared" si="119"/>
        <v>0</v>
      </c>
      <c r="RF45" s="195">
        <f t="shared" si="119"/>
        <v>0</v>
      </c>
      <c r="RG45" s="195">
        <f t="shared" si="119"/>
        <v>0</v>
      </c>
      <c r="RH45" s="195">
        <f t="shared" si="119"/>
        <v>0</v>
      </c>
      <c r="RI45" s="195">
        <f t="shared" si="119"/>
        <v>0</v>
      </c>
      <c r="RJ45" s="195">
        <f t="shared" si="119"/>
        <v>0</v>
      </c>
      <c r="RK45" s="195">
        <f t="shared" si="119"/>
        <v>0</v>
      </c>
      <c r="RL45" s="195">
        <f t="shared" si="119"/>
        <v>0</v>
      </c>
      <c r="RM45" s="195">
        <f t="shared" si="119"/>
        <v>0</v>
      </c>
      <c r="RN45" s="195">
        <f t="shared" si="119"/>
        <v>0</v>
      </c>
      <c r="RO45" s="195">
        <f t="shared" si="119"/>
        <v>0</v>
      </c>
      <c r="RP45" s="195">
        <f t="shared" si="119"/>
        <v>0</v>
      </c>
      <c r="RQ45" s="195">
        <f t="shared" si="119"/>
        <v>0</v>
      </c>
      <c r="RR45" s="195">
        <f t="shared" si="119"/>
        <v>0</v>
      </c>
      <c r="RS45" s="195">
        <f t="shared" si="119"/>
        <v>0</v>
      </c>
      <c r="RT45" s="195">
        <f t="shared" si="119"/>
        <v>0</v>
      </c>
      <c r="RU45" s="195">
        <f t="shared" si="119"/>
        <v>0</v>
      </c>
      <c r="RV45" s="195">
        <f t="shared" si="119"/>
        <v>0</v>
      </c>
      <c r="RW45" s="195">
        <f t="shared" si="119"/>
        <v>0</v>
      </c>
      <c r="RX45" s="195">
        <f t="shared" si="119"/>
        <v>0</v>
      </c>
      <c r="RY45" s="195">
        <f t="shared" si="119"/>
        <v>0</v>
      </c>
      <c r="RZ45" s="195">
        <f t="shared" si="119"/>
        <v>0</v>
      </c>
      <c r="SA45" s="195">
        <f t="shared" si="119"/>
        <v>0</v>
      </c>
      <c r="SB45" s="195">
        <f t="shared" si="119"/>
        <v>0</v>
      </c>
      <c r="SC45" s="195">
        <f t="shared" si="119"/>
        <v>0</v>
      </c>
      <c r="SD45" s="195">
        <f t="shared" si="119"/>
        <v>0</v>
      </c>
      <c r="SE45" s="195">
        <f t="shared" si="119"/>
        <v>0</v>
      </c>
      <c r="SF45" s="195">
        <f t="shared" si="119"/>
        <v>0</v>
      </c>
      <c r="SG45" s="195">
        <f t="shared" si="119"/>
        <v>0</v>
      </c>
      <c r="SH45" s="195">
        <f t="shared" si="119"/>
        <v>0</v>
      </c>
      <c r="SI45" s="195">
        <f t="shared" si="119"/>
        <v>0</v>
      </c>
      <c r="SJ45" s="195">
        <f t="shared" si="119"/>
        <v>0</v>
      </c>
      <c r="SK45" s="195">
        <f t="shared" si="119"/>
        <v>0</v>
      </c>
      <c r="SL45" s="195">
        <f t="shared" si="119"/>
        <v>0</v>
      </c>
      <c r="SM45" s="195">
        <f t="shared" si="119"/>
        <v>0</v>
      </c>
    </row>
    <row r="46" spans="2:507" ht="15.6" x14ac:dyDescent="0.25">
      <c r="B46" s="171">
        <f>B45+1</f>
        <v>20</v>
      </c>
      <c r="C46" s="206" t="s">
        <v>668</v>
      </c>
      <c r="D46" s="207">
        <f>CEE</f>
        <v>0</v>
      </c>
      <c r="E46" s="193" t="s">
        <v>3</v>
      </c>
      <c r="F46" s="183" t="s">
        <v>669</v>
      </c>
      <c r="G46" s="208">
        <f>IF(G19=0,0,G45/G19)</f>
        <v>0</v>
      </c>
      <c r="H46" s="209">
        <f>IFERROR(H45/H19,0)</f>
        <v>0</v>
      </c>
      <c r="I46" s="209">
        <f t="shared" ref="I46:BT46" si="120">IFERROR(I45/I19,0)</f>
        <v>0</v>
      </c>
      <c r="J46" s="209">
        <f t="shared" si="120"/>
        <v>0</v>
      </c>
      <c r="K46" s="209">
        <f t="shared" si="120"/>
        <v>0</v>
      </c>
      <c r="L46" s="209">
        <f t="shared" si="120"/>
        <v>0</v>
      </c>
      <c r="M46" s="209">
        <f t="shared" si="120"/>
        <v>0</v>
      </c>
      <c r="N46" s="209">
        <f t="shared" si="120"/>
        <v>0</v>
      </c>
      <c r="O46" s="209">
        <f t="shared" si="120"/>
        <v>0</v>
      </c>
      <c r="P46" s="209">
        <f t="shared" si="120"/>
        <v>0</v>
      </c>
      <c r="Q46" s="209">
        <f t="shared" si="120"/>
        <v>0</v>
      </c>
      <c r="R46" s="209">
        <f t="shared" si="120"/>
        <v>0</v>
      </c>
      <c r="S46" s="209">
        <f t="shared" si="120"/>
        <v>0</v>
      </c>
      <c r="T46" s="209">
        <f t="shared" si="120"/>
        <v>0</v>
      </c>
      <c r="U46" s="209">
        <f t="shared" si="120"/>
        <v>0</v>
      </c>
      <c r="V46" s="209">
        <f t="shared" si="120"/>
        <v>0</v>
      </c>
      <c r="W46" s="209">
        <f t="shared" si="120"/>
        <v>0</v>
      </c>
      <c r="X46" s="209">
        <f t="shared" si="120"/>
        <v>0</v>
      </c>
      <c r="Y46" s="209">
        <f t="shared" si="120"/>
        <v>0</v>
      </c>
      <c r="Z46" s="209">
        <f t="shared" si="120"/>
        <v>0</v>
      </c>
      <c r="AA46" s="209">
        <f t="shared" si="120"/>
        <v>0</v>
      </c>
      <c r="AB46" s="209">
        <f t="shared" si="120"/>
        <v>0</v>
      </c>
      <c r="AC46" s="209">
        <f t="shared" si="120"/>
        <v>0</v>
      </c>
      <c r="AD46" s="209">
        <f t="shared" si="120"/>
        <v>0</v>
      </c>
      <c r="AE46" s="209">
        <f t="shared" si="120"/>
        <v>0</v>
      </c>
      <c r="AF46" s="209">
        <f t="shared" si="120"/>
        <v>0</v>
      </c>
      <c r="AG46" s="209">
        <f t="shared" si="120"/>
        <v>0</v>
      </c>
      <c r="AH46" s="209">
        <f t="shared" si="120"/>
        <v>0</v>
      </c>
      <c r="AI46" s="209">
        <f t="shared" si="120"/>
        <v>0</v>
      </c>
      <c r="AJ46" s="209">
        <f t="shared" si="120"/>
        <v>0</v>
      </c>
      <c r="AK46" s="209">
        <f t="shared" si="120"/>
        <v>0</v>
      </c>
      <c r="AL46" s="209">
        <f t="shared" si="120"/>
        <v>0</v>
      </c>
      <c r="AM46" s="209">
        <f t="shared" si="120"/>
        <v>0</v>
      </c>
      <c r="AN46" s="209">
        <f t="shared" si="120"/>
        <v>0</v>
      </c>
      <c r="AO46" s="209">
        <f t="shared" si="120"/>
        <v>0</v>
      </c>
      <c r="AP46" s="209">
        <f t="shared" si="120"/>
        <v>0</v>
      </c>
      <c r="AQ46" s="209">
        <f t="shared" si="120"/>
        <v>0</v>
      </c>
      <c r="AR46" s="209">
        <f t="shared" si="120"/>
        <v>0</v>
      </c>
      <c r="AS46" s="209">
        <f t="shared" si="120"/>
        <v>0</v>
      </c>
      <c r="AT46" s="209">
        <f t="shared" si="120"/>
        <v>0</v>
      </c>
      <c r="AU46" s="209">
        <f t="shared" si="120"/>
        <v>0</v>
      </c>
      <c r="AV46" s="209">
        <f t="shared" si="120"/>
        <v>0</v>
      </c>
      <c r="AW46" s="209">
        <f t="shared" si="120"/>
        <v>0</v>
      </c>
      <c r="AX46" s="209">
        <f t="shared" si="120"/>
        <v>0</v>
      </c>
      <c r="AY46" s="209">
        <f t="shared" si="120"/>
        <v>0</v>
      </c>
      <c r="AZ46" s="209">
        <f t="shared" si="120"/>
        <v>0</v>
      </c>
      <c r="BA46" s="209">
        <f t="shared" si="120"/>
        <v>0</v>
      </c>
      <c r="BB46" s="209">
        <f t="shared" si="120"/>
        <v>0</v>
      </c>
      <c r="BC46" s="209">
        <f t="shared" si="120"/>
        <v>0</v>
      </c>
      <c r="BD46" s="209">
        <f t="shared" si="120"/>
        <v>0</v>
      </c>
      <c r="BE46" s="209">
        <f t="shared" si="120"/>
        <v>0</v>
      </c>
      <c r="BF46" s="209">
        <f t="shared" si="120"/>
        <v>0</v>
      </c>
      <c r="BG46" s="209">
        <f t="shared" si="120"/>
        <v>0</v>
      </c>
      <c r="BH46" s="209">
        <f t="shared" si="120"/>
        <v>0</v>
      </c>
      <c r="BI46" s="209">
        <f t="shared" si="120"/>
        <v>0</v>
      </c>
      <c r="BJ46" s="209">
        <f t="shared" si="120"/>
        <v>0</v>
      </c>
      <c r="BK46" s="209">
        <f t="shared" si="120"/>
        <v>0</v>
      </c>
      <c r="BL46" s="209">
        <f t="shared" si="120"/>
        <v>0</v>
      </c>
      <c r="BM46" s="209">
        <f t="shared" si="120"/>
        <v>0</v>
      </c>
      <c r="BN46" s="209">
        <f t="shared" si="120"/>
        <v>0</v>
      </c>
      <c r="BO46" s="209">
        <f t="shared" si="120"/>
        <v>0</v>
      </c>
      <c r="BP46" s="209">
        <f t="shared" si="120"/>
        <v>0</v>
      </c>
      <c r="BQ46" s="209">
        <f t="shared" si="120"/>
        <v>0</v>
      </c>
      <c r="BR46" s="209">
        <f t="shared" si="120"/>
        <v>0</v>
      </c>
      <c r="BS46" s="209">
        <f t="shared" si="120"/>
        <v>0</v>
      </c>
      <c r="BT46" s="209">
        <f t="shared" si="120"/>
        <v>0</v>
      </c>
      <c r="BU46" s="209">
        <f t="shared" ref="BU46:EF46" si="121">IFERROR(BU45/BU19,0)</f>
        <v>0</v>
      </c>
      <c r="BV46" s="209">
        <f t="shared" si="121"/>
        <v>0</v>
      </c>
      <c r="BW46" s="209">
        <f t="shared" si="121"/>
        <v>0</v>
      </c>
      <c r="BX46" s="209">
        <f t="shared" si="121"/>
        <v>0</v>
      </c>
      <c r="BY46" s="209">
        <f t="shared" si="121"/>
        <v>0</v>
      </c>
      <c r="BZ46" s="209">
        <f t="shared" si="121"/>
        <v>0</v>
      </c>
      <c r="CA46" s="209">
        <f t="shared" si="121"/>
        <v>0</v>
      </c>
      <c r="CB46" s="209">
        <f t="shared" si="121"/>
        <v>0</v>
      </c>
      <c r="CC46" s="209">
        <f t="shared" si="121"/>
        <v>0</v>
      </c>
      <c r="CD46" s="209">
        <f t="shared" si="121"/>
        <v>0</v>
      </c>
      <c r="CE46" s="209">
        <f t="shared" si="121"/>
        <v>0</v>
      </c>
      <c r="CF46" s="209">
        <f t="shared" si="121"/>
        <v>0</v>
      </c>
      <c r="CG46" s="209">
        <f t="shared" si="121"/>
        <v>0</v>
      </c>
      <c r="CH46" s="209">
        <f t="shared" si="121"/>
        <v>0</v>
      </c>
      <c r="CI46" s="209">
        <f t="shared" si="121"/>
        <v>0</v>
      </c>
      <c r="CJ46" s="209">
        <f t="shared" si="121"/>
        <v>0</v>
      </c>
      <c r="CK46" s="209">
        <f t="shared" si="121"/>
        <v>0</v>
      </c>
      <c r="CL46" s="209">
        <f t="shared" si="121"/>
        <v>0</v>
      </c>
      <c r="CM46" s="209">
        <f t="shared" si="121"/>
        <v>0</v>
      </c>
      <c r="CN46" s="209">
        <f t="shared" si="121"/>
        <v>0</v>
      </c>
      <c r="CO46" s="209">
        <f t="shared" si="121"/>
        <v>0</v>
      </c>
      <c r="CP46" s="209">
        <f t="shared" si="121"/>
        <v>0</v>
      </c>
      <c r="CQ46" s="209">
        <f t="shared" si="121"/>
        <v>0</v>
      </c>
      <c r="CR46" s="209">
        <f t="shared" si="121"/>
        <v>0</v>
      </c>
      <c r="CS46" s="209">
        <f t="shared" si="121"/>
        <v>0</v>
      </c>
      <c r="CT46" s="209">
        <f t="shared" si="121"/>
        <v>0</v>
      </c>
      <c r="CU46" s="209">
        <f t="shared" si="121"/>
        <v>0</v>
      </c>
      <c r="CV46" s="209">
        <f t="shared" si="121"/>
        <v>0</v>
      </c>
      <c r="CW46" s="209">
        <f t="shared" si="121"/>
        <v>0</v>
      </c>
      <c r="CX46" s="209">
        <f t="shared" si="121"/>
        <v>0</v>
      </c>
      <c r="CY46" s="209">
        <f t="shared" si="121"/>
        <v>0</v>
      </c>
      <c r="CZ46" s="209">
        <f t="shared" si="121"/>
        <v>0</v>
      </c>
      <c r="DA46" s="209">
        <f t="shared" si="121"/>
        <v>0</v>
      </c>
      <c r="DB46" s="209">
        <f t="shared" si="121"/>
        <v>0</v>
      </c>
      <c r="DC46" s="209">
        <f t="shared" si="121"/>
        <v>0</v>
      </c>
      <c r="DD46" s="209">
        <f t="shared" si="121"/>
        <v>0</v>
      </c>
      <c r="DE46" s="209">
        <f t="shared" si="121"/>
        <v>0</v>
      </c>
      <c r="DF46" s="209">
        <f t="shared" si="121"/>
        <v>0</v>
      </c>
      <c r="DG46" s="209">
        <f t="shared" si="121"/>
        <v>0</v>
      </c>
      <c r="DH46" s="209">
        <f t="shared" si="121"/>
        <v>0</v>
      </c>
      <c r="DI46" s="209">
        <f t="shared" si="121"/>
        <v>0</v>
      </c>
      <c r="DJ46" s="209">
        <f t="shared" si="121"/>
        <v>0</v>
      </c>
      <c r="DK46" s="209">
        <f t="shared" si="121"/>
        <v>0</v>
      </c>
      <c r="DL46" s="209">
        <f t="shared" si="121"/>
        <v>0</v>
      </c>
      <c r="DM46" s="209">
        <f t="shared" si="121"/>
        <v>0</v>
      </c>
      <c r="DN46" s="209">
        <f t="shared" si="121"/>
        <v>0</v>
      </c>
      <c r="DO46" s="209">
        <f t="shared" si="121"/>
        <v>0</v>
      </c>
      <c r="DP46" s="209">
        <f t="shared" si="121"/>
        <v>0</v>
      </c>
      <c r="DQ46" s="209">
        <f t="shared" si="121"/>
        <v>0</v>
      </c>
      <c r="DR46" s="209">
        <f t="shared" si="121"/>
        <v>0</v>
      </c>
      <c r="DS46" s="209">
        <f t="shared" si="121"/>
        <v>0</v>
      </c>
      <c r="DT46" s="209">
        <f t="shared" si="121"/>
        <v>0</v>
      </c>
      <c r="DU46" s="209">
        <f t="shared" si="121"/>
        <v>0</v>
      </c>
      <c r="DV46" s="209">
        <f t="shared" si="121"/>
        <v>0</v>
      </c>
      <c r="DW46" s="209">
        <f t="shared" si="121"/>
        <v>0</v>
      </c>
      <c r="DX46" s="209">
        <f t="shared" si="121"/>
        <v>0</v>
      </c>
      <c r="DY46" s="209">
        <f t="shared" si="121"/>
        <v>0</v>
      </c>
      <c r="DZ46" s="209">
        <f t="shared" si="121"/>
        <v>0</v>
      </c>
      <c r="EA46" s="209">
        <f t="shared" si="121"/>
        <v>0</v>
      </c>
      <c r="EB46" s="209">
        <f t="shared" si="121"/>
        <v>0</v>
      </c>
      <c r="EC46" s="209">
        <f t="shared" si="121"/>
        <v>0</v>
      </c>
      <c r="ED46" s="209">
        <f t="shared" si="121"/>
        <v>0</v>
      </c>
      <c r="EE46" s="209">
        <f t="shared" si="121"/>
        <v>0</v>
      </c>
      <c r="EF46" s="209">
        <f t="shared" si="121"/>
        <v>0</v>
      </c>
      <c r="EG46" s="209">
        <f t="shared" ref="EG46:GR46" si="122">IFERROR(EG45/EG19,0)</f>
        <v>0</v>
      </c>
      <c r="EH46" s="209">
        <f t="shared" si="122"/>
        <v>0</v>
      </c>
      <c r="EI46" s="209">
        <f t="shared" si="122"/>
        <v>0</v>
      </c>
      <c r="EJ46" s="209">
        <f t="shared" si="122"/>
        <v>0</v>
      </c>
      <c r="EK46" s="209">
        <f t="shared" si="122"/>
        <v>0</v>
      </c>
      <c r="EL46" s="209">
        <f t="shared" si="122"/>
        <v>0</v>
      </c>
      <c r="EM46" s="209">
        <f t="shared" si="122"/>
        <v>0</v>
      </c>
      <c r="EN46" s="209">
        <f t="shared" si="122"/>
        <v>0</v>
      </c>
      <c r="EO46" s="209">
        <f t="shared" si="122"/>
        <v>0</v>
      </c>
      <c r="EP46" s="209">
        <f t="shared" si="122"/>
        <v>0</v>
      </c>
      <c r="EQ46" s="209">
        <f t="shared" si="122"/>
        <v>0</v>
      </c>
      <c r="ER46" s="209">
        <f t="shared" si="122"/>
        <v>0</v>
      </c>
      <c r="ES46" s="209">
        <f t="shared" si="122"/>
        <v>0</v>
      </c>
      <c r="ET46" s="209">
        <f t="shared" si="122"/>
        <v>0</v>
      </c>
      <c r="EU46" s="209">
        <f t="shared" si="122"/>
        <v>0</v>
      </c>
      <c r="EV46" s="209">
        <f t="shared" si="122"/>
        <v>0</v>
      </c>
      <c r="EW46" s="209">
        <f t="shared" si="122"/>
        <v>0</v>
      </c>
      <c r="EX46" s="209">
        <f t="shared" si="122"/>
        <v>0</v>
      </c>
      <c r="EY46" s="209">
        <f t="shared" si="122"/>
        <v>0</v>
      </c>
      <c r="EZ46" s="209">
        <f t="shared" si="122"/>
        <v>0</v>
      </c>
      <c r="FA46" s="209">
        <f t="shared" si="122"/>
        <v>0</v>
      </c>
      <c r="FB46" s="209">
        <f t="shared" si="122"/>
        <v>0</v>
      </c>
      <c r="FC46" s="209">
        <f t="shared" si="122"/>
        <v>0</v>
      </c>
      <c r="FD46" s="209">
        <f t="shared" si="122"/>
        <v>0</v>
      </c>
      <c r="FE46" s="209">
        <f t="shared" si="122"/>
        <v>0</v>
      </c>
      <c r="FF46" s="209">
        <f t="shared" si="122"/>
        <v>0</v>
      </c>
      <c r="FG46" s="209">
        <f t="shared" si="122"/>
        <v>0</v>
      </c>
      <c r="FH46" s="209">
        <f t="shared" si="122"/>
        <v>0</v>
      </c>
      <c r="FI46" s="209">
        <f t="shared" si="122"/>
        <v>0</v>
      </c>
      <c r="FJ46" s="209">
        <f t="shared" si="122"/>
        <v>0</v>
      </c>
      <c r="FK46" s="209">
        <f t="shared" si="122"/>
        <v>0</v>
      </c>
      <c r="FL46" s="209">
        <f t="shared" si="122"/>
        <v>0</v>
      </c>
      <c r="FM46" s="209">
        <f t="shared" si="122"/>
        <v>0</v>
      </c>
      <c r="FN46" s="209">
        <f t="shared" si="122"/>
        <v>0</v>
      </c>
      <c r="FO46" s="209">
        <f t="shared" si="122"/>
        <v>0</v>
      </c>
      <c r="FP46" s="209">
        <f t="shared" si="122"/>
        <v>0</v>
      </c>
      <c r="FQ46" s="209">
        <f t="shared" si="122"/>
        <v>0</v>
      </c>
      <c r="FR46" s="209">
        <f t="shared" si="122"/>
        <v>0</v>
      </c>
      <c r="FS46" s="209">
        <f t="shared" si="122"/>
        <v>0</v>
      </c>
      <c r="FT46" s="209">
        <f t="shared" si="122"/>
        <v>0</v>
      </c>
      <c r="FU46" s="209">
        <f t="shared" si="122"/>
        <v>0</v>
      </c>
      <c r="FV46" s="209">
        <f t="shared" si="122"/>
        <v>0</v>
      </c>
      <c r="FW46" s="209">
        <f t="shared" si="122"/>
        <v>0</v>
      </c>
      <c r="FX46" s="209">
        <f t="shared" si="122"/>
        <v>0</v>
      </c>
      <c r="FY46" s="209">
        <f t="shared" si="122"/>
        <v>0</v>
      </c>
      <c r="FZ46" s="209">
        <f t="shared" si="122"/>
        <v>0</v>
      </c>
      <c r="GA46" s="209">
        <f t="shared" si="122"/>
        <v>0</v>
      </c>
      <c r="GB46" s="209">
        <f t="shared" si="122"/>
        <v>0</v>
      </c>
      <c r="GC46" s="209">
        <f t="shared" si="122"/>
        <v>0</v>
      </c>
      <c r="GD46" s="209">
        <f t="shared" si="122"/>
        <v>0</v>
      </c>
      <c r="GE46" s="209">
        <f t="shared" si="122"/>
        <v>0</v>
      </c>
      <c r="GF46" s="209">
        <f t="shared" si="122"/>
        <v>0</v>
      </c>
      <c r="GG46" s="209">
        <f t="shared" si="122"/>
        <v>0</v>
      </c>
      <c r="GH46" s="209">
        <f t="shared" si="122"/>
        <v>0</v>
      </c>
      <c r="GI46" s="209">
        <f t="shared" si="122"/>
        <v>0</v>
      </c>
      <c r="GJ46" s="209">
        <f t="shared" si="122"/>
        <v>0</v>
      </c>
      <c r="GK46" s="209">
        <f t="shared" si="122"/>
        <v>0</v>
      </c>
      <c r="GL46" s="209">
        <f t="shared" si="122"/>
        <v>0</v>
      </c>
      <c r="GM46" s="209">
        <f t="shared" si="122"/>
        <v>0</v>
      </c>
      <c r="GN46" s="209">
        <f t="shared" si="122"/>
        <v>0</v>
      </c>
      <c r="GO46" s="209">
        <f t="shared" si="122"/>
        <v>0</v>
      </c>
      <c r="GP46" s="209">
        <f t="shared" si="122"/>
        <v>0</v>
      </c>
      <c r="GQ46" s="209">
        <f t="shared" si="122"/>
        <v>0</v>
      </c>
      <c r="GR46" s="209">
        <f t="shared" si="122"/>
        <v>0</v>
      </c>
      <c r="GS46" s="209">
        <f t="shared" ref="GS46:JD46" si="123">IFERROR(GS45/GS19,0)</f>
        <v>0</v>
      </c>
      <c r="GT46" s="209">
        <f t="shared" si="123"/>
        <v>0</v>
      </c>
      <c r="GU46" s="209">
        <f t="shared" si="123"/>
        <v>0</v>
      </c>
      <c r="GV46" s="209">
        <f t="shared" si="123"/>
        <v>0</v>
      </c>
      <c r="GW46" s="209">
        <f t="shared" si="123"/>
        <v>0</v>
      </c>
      <c r="GX46" s="209">
        <f t="shared" si="123"/>
        <v>0</v>
      </c>
      <c r="GY46" s="209">
        <f t="shared" si="123"/>
        <v>0</v>
      </c>
      <c r="GZ46" s="209">
        <f t="shared" si="123"/>
        <v>0</v>
      </c>
      <c r="HA46" s="209">
        <f t="shared" si="123"/>
        <v>0</v>
      </c>
      <c r="HB46" s="209">
        <f t="shared" si="123"/>
        <v>0</v>
      </c>
      <c r="HC46" s="209">
        <f t="shared" si="123"/>
        <v>0</v>
      </c>
      <c r="HD46" s="209">
        <f t="shared" si="123"/>
        <v>0</v>
      </c>
      <c r="HE46" s="209">
        <f t="shared" si="123"/>
        <v>0</v>
      </c>
      <c r="HF46" s="209">
        <f t="shared" si="123"/>
        <v>0</v>
      </c>
      <c r="HG46" s="209">
        <f t="shared" si="123"/>
        <v>0</v>
      </c>
      <c r="HH46" s="209">
        <f t="shared" si="123"/>
        <v>0</v>
      </c>
      <c r="HI46" s="209">
        <f t="shared" si="123"/>
        <v>0</v>
      </c>
      <c r="HJ46" s="209">
        <f t="shared" si="123"/>
        <v>0</v>
      </c>
      <c r="HK46" s="209">
        <f t="shared" si="123"/>
        <v>0</v>
      </c>
      <c r="HL46" s="209">
        <f t="shared" si="123"/>
        <v>0</v>
      </c>
      <c r="HM46" s="209">
        <f t="shared" si="123"/>
        <v>0</v>
      </c>
      <c r="HN46" s="209">
        <f t="shared" si="123"/>
        <v>0</v>
      </c>
      <c r="HO46" s="209">
        <f t="shared" si="123"/>
        <v>0</v>
      </c>
      <c r="HP46" s="209">
        <f t="shared" si="123"/>
        <v>0</v>
      </c>
      <c r="HQ46" s="209">
        <f t="shared" si="123"/>
        <v>0</v>
      </c>
      <c r="HR46" s="209">
        <f t="shared" si="123"/>
        <v>0</v>
      </c>
      <c r="HS46" s="209">
        <f t="shared" si="123"/>
        <v>0</v>
      </c>
      <c r="HT46" s="209">
        <f t="shared" si="123"/>
        <v>0</v>
      </c>
      <c r="HU46" s="209">
        <f t="shared" si="123"/>
        <v>0</v>
      </c>
      <c r="HV46" s="209">
        <f t="shared" si="123"/>
        <v>0</v>
      </c>
      <c r="HW46" s="209">
        <f t="shared" si="123"/>
        <v>0</v>
      </c>
      <c r="HX46" s="209">
        <f t="shared" si="123"/>
        <v>0</v>
      </c>
      <c r="HY46" s="209">
        <f t="shared" si="123"/>
        <v>0</v>
      </c>
      <c r="HZ46" s="209">
        <f t="shared" si="123"/>
        <v>0</v>
      </c>
      <c r="IA46" s="209">
        <f t="shared" si="123"/>
        <v>0</v>
      </c>
      <c r="IB46" s="209">
        <f t="shared" si="123"/>
        <v>0</v>
      </c>
      <c r="IC46" s="209">
        <f t="shared" si="123"/>
        <v>0</v>
      </c>
      <c r="ID46" s="209">
        <f t="shared" si="123"/>
        <v>0</v>
      </c>
      <c r="IE46" s="209">
        <f t="shared" si="123"/>
        <v>0</v>
      </c>
      <c r="IF46" s="209">
        <f t="shared" si="123"/>
        <v>0</v>
      </c>
      <c r="IG46" s="209">
        <f t="shared" si="123"/>
        <v>0</v>
      </c>
      <c r="IH46" s="209">
        <f t="shared" si="123"/>
        <v>0</v>
      </c>
      <c r="II46" s="209">
        <f t="shared" si="123"/>
        <v>0</v>
      </c>
      <c r="IJ46" s="209">
        <f t="shared" si="123"/>
        <v>0</v>
      </c>
      <c r="IK46" s="209">
        <f t="shared" si="123"/>
        <v>0</v>
      </c>
      <c r="IL46" s="209">
        <f t="shared" si="123"/>
        <v>0</v>
      </c>
      <c r="IM46" s="209">
        <f t="shared" si="123"/>
        <v>0</v>
      </c>
      <c r="IN46" s="209">
        <f t="shared" si="123"/>
        <v>0</v>
      </c>
      <c r="IO46" s="209">
        <f t="shared" si="123"/>
        <v>0</v>
      </c>
      <c r="IP46" s="209">
        <f t="shared" si="123"/>
        <v>0</v>
      </c>
      <c r="IQ46" s="209">
        <f t="shared" si="123"/>
        <v>0</v>
      </c>
      <c r="IR46" s="209">
        <f t="shared" si="123"/>
        <v>0</v>
      </c>
      <c r="IS46" s="209">
        <f t="shared" si="123"/>
        <v>0</v>
      </c>
      <c r="IT46" s="209">
        <f t="shared" si="123"/>
        <v>0</v>
      </c>
      <c r="IU46" s="209">
        <f t="shared" si="123"/>
        <v>0</v>
      </c>
      <c r="IV46" s="209">
        <f t="shared" si="123"/>
        <v>0</v>
      </c>
      <c r="IW46" s="209">
        <f t="shared" si="123"/>
        <v>0</v>
      </c>
      <c r="IX46" s="209">
        <f t="shared" si="123"/>
        <v>0</v>
      </c>
      <c r="IY46" s="209">
        <f t="shared" si="123"/>
        <v>0</v>
      </c>
      <c r="IZ46" s="209">
        <f t="shared" si="123"/>
        <v>0</v>
      </c>
      <c r="JA46" s="209">
        <f t="shared" si="123"/>
        <v>0</v>
      </c>
      <c r="JB46" s="209">
        <f t="shared" si="123"/>
        <v>0</v>
      </c>
      <c r="JC46" s="209">
        <f t="shared" si="123"/>
        <v>0</v>
      </c>
      <c r="JD46" s="209">
        <f t="shared" si="123"/>
        <v>0</v>
      </c>
      <c r="JE46" s="209">
        <f t="shared" ref="JE46:LP46" si="124">IFERROR(JE45/JE19,0)</f>
        <v>0</v>
      </c>
      <c r="JF46" s="209">
        <f t="shared" si="124"/>
        <v>0</v>
      </c>
      <c r="JG46" s="209">
        <f t="shared" si="124"/>
        <v>0</v>
      </c>
      <c r="JH46" s="209">
        <f t="shared" si="124"/>
        <v>0</v>
      </c>
      <c r="JI46" s="209">
        <f t="shared" si="124"/>
        <v>0</v>
      </c>
      <c r="JJ46" s="209">
        <f t="shared" si="124"/>
        <v>0</v>
      </c>
      <c r="JK46" s="209">
        <f t="shared" si="124"/>
        <v>0</v>
      </c>
      <c r="JL46" s="209">
        <f t="shared" si="124"/>
        <v>0</v>
      </c>
      <c r="JM46" s="209">
        <f t="shared" si="124"/>
        <v>0</v>
      </c>
      <c r="JN46" s="209">
        <f t="shared" si="124"/>
        <v>0</v>
      </c>
      <c r="JO46" s="209">
        <f t="shared" si="124"/>
        <v>0</v>
      </c>
      <c r="JP46" s="209">
        <f t="shared" si="124"/>
        <v>0</v>
      </c>
      <c r="JQ46" s="209">
        <f t="shared" si="124"/>
        <v>0</v>
      </c>
      <c r="JR46" s="209">
        <f t="shared" si="124"/>
        <v>0</v>
      </c>
      <c r="JS46" s="209">
        <f t="shared" si="124"/>
        <v>0</v>
      </c>
      <c r="JT46" s="209">
        <f t="shared" si="124"/>
        <v>0</v>
      </c>
      <c r="JU46" s="209">
        <f t="shared" si="124"/>
        <v>0</v>
      </c>
      <c r="JV46" s="209">
        <f t="shared" si="124"/>
        <v>0</v>
      </c>
      <c r="JW46" s="209">
        <f t="shared" si="124"/>
        <v>0</v>
      </c>
      <c r="JX46" s="209">
        <f t="shared" si="124"/>
        <v>0</v>
      </c>
      <c r="JY46" s="209">
        <f t="shared" si="124"/>
        <v>0</v>
      </c>
      <c r="JZ46" s="209">
        <f t="shared" si="124"/>
        <v>0</v>
      </c>
      <c r="KA46" s="209">
        <f t="shared" si="124"/>
        <v>0</v>
      </c>
      <c r="KB46" s="209">
        <f t="shared" si="124"/>
        <v>0</v>
      </c>
      <c r="KC46" s="209">
        <f t="shared" si="124"/>
        <v>0</v>
      </c>
      <c r="KD46" s="209">
        <f t="shared" si="124"/>
        <v>0</v>
      </c>
      <c r="KE46" s="209">
        <f t="shared" si="124"/>
        <v>0</v>
      </c>
      <c r="KF46" s="209">
        <f t="shared" si="124"/>
        <v>0</v>
      </c>
      <c r="KG46" s="209">
        <f t="shared" si="124"/>
        <v>0</v>
      </c>
      <c r="KH46" s="209">
        <f t="shared" si="124"/>
        <v>0</v>
      </c>
      <c r="KI46" s="209">
        <f t="shared" si="124"/>
        <v>0</v>
      </c>
      <c r="KJ46" s="209">
        <f t="shared" si="124"/>
        <v>0</v>
      </c>
      <c r="KK46" s="209">
        <f t="shared" si="124"/>
        <v>0</v>
      </c>
      <c r="KL46" s="209">
        <f t="shared" si="124"/>
        <v>0</v>
      </c>
      <c r="KM46" s="209">
        <f t="shared" si="124"/>
        <v>0</v>
      </c>
      <c r="KN46" s="209">
        <f t="shared" si="124"/>
        <v>0</v>
      </c>
      <c r="KO46" s="209">
        <f t="shared" si="124"/>
        <v>0</v>
      </c>
      <c r="KP46" s="209">
        <f t="shared" si="124"/>
        <v>0</v>
      </c>
      <c r="KQ46" s="209">
        <f t="shared" si="124"/>
        <v>0</v>
      </c>
      <c r="KR46" s="209">
        <f t="shared" si="124"/>
        <v>0</v>
      </c>
      <c r="KS46" s="209">
        <f t="shared" si="124"/>
        <v>0</v>
      </c>
      <c r="KT46" s="209">
        <f t="shared" si="124"/>
        <v>0</v>
      </c>
      <c r="KU46" s="209">
        <f t="shared" si="124"/>
        <v>0</v>
      </c>
      <c r="KV46" s="209">
        <f t="shared" si="124"/>
        <v>0</v>
      </c>
      <c r="KW46" s="209">
        <f t="shared" si="124"/>
        <v>0</v>
      </c>
      <c r="KX46" s="209">
        <f t="shared" si="124"/>
        <v>0</v>
      </c>
      <c r="KY46" s="209">
        <f t="shared" si="124"/>
        <v>0</v>
      </c>
      <c r="KZ46" s="209">
        <f t="shared" si="124"/>
        <v>0</v>
      </c>
      <c r="LA46" s="209">
        <f t="shared" si="124"/>
        <v>0</v>
      </c>
      <c r="LB46" s="209">
        <f t="shared" si="124"/>
        <v>0</v>
      </c>
      <c r="LC46" s="209">
        <f t="shared" si="124"/>
        <v>0</v>
      </c>
      <c r="LD46" s="209">
        <f t="shared" si="124"/>
        <v>0</v>
      </c>
      <c r="LE46" s="209">
        <f t="shared" si="124"/>
        <v>0</v>
      </c>
      <c r="LF46" s="209">
        <f t="shared" si="124"/>
        <v>0</v>
      </c>
      <c r="LG46" s="209">
        <f t="shared" si="124"/>
        <v>0</v>
      </c>
      <c r="LH46" s="209">
        <f t="shared" si="124"/>
        <v>0</v>
      </c>
      <c r="LI46" s="209">
        <f t="shared" si="124"/>
        <v>0</v>
      </c>
      <c r="LJ46" s="209">
        <f t="shared" si="124"/>
        <v>0</v>
      </c>
      <c r="LK46" s="209">
        <f t="shared" si="124"/>
        <v>0</v>
      </c>
      <c r="LL46" s="209">
        <f t="shared" si="124"/>
        <v>0</v>
      </c>
      <c r="LM46" s="209">
        <f t="shared" si="124"/>
        <v>0</v>
      </c>
      <c r="LN46" s="209">
        <f t="shared" si="124"/>
        <v>0</v>
      </c>
      <c r="LO46" s="209">
        <f t="shared" si="124"/>
        <v>0</v>
      </c>
      <c r="LP46" s="209">
        <f t="shared" si="124"/>
        <v>0</v>
      </c>
      <c r="LQ46" s="209">
        <f t="shared" ref="LQ46:OB46" si="125">IFERROR(LQ45/LQ19,0)</f>
        <v>0</v>
      </c>
      <c r="LR46" s="209">
        <f t="shared" si="125"/>
        <v>0</v>
      </c>
      <c r="LS46" s="209">
        <f t="shared" si="125"/>
        <v>0</v>
      </c>
      <c r="LT46" s="209">
        <f t="shared" si="125"/>
        <v>0</v>
      </c>
      <c r="LU46" s="209">
        <f t="shared" si="125"/>
        <v>0</v>
      </c>
      <c r="LV46" s="209">
        <f t="shared" si="125"/>
        <v>0</v>
      </c>
      <c r="LW46" s="209">
        <f t="shared" si="125"/>
        <v>0</v>
      </c>
      <c r="LX46" s="209">
        <f t="shared" si="125"/>
        <v>0</v>
      </c>
      <c r="LY46" s="209">
        <f t="shared" si="125"/>
        <v>0</v>
      </c>
      <c r="LZ46" s="209">
        <f t="shared" si="125"/>
        <v>0</v>
      </c>
      <c r="MA46" s="209">
        <f t="shared" si="125"/>
        <v>0</v>
      </c>
      <c r="MB46" s="209">
        <f t="shared" si="125"/>
        <v>0</v>
      </c>
      <c r="MC46" s="209">
        <f t="shared" si="125"/>
        <v>0</v>
      </c>
      <c r="MD46" s="209">
        <f t="shared" si="125"/>
        <v>0</v>
      </c>
      <c r="ME46" s="209">
        <f t="shared" si="125"/>
        <v>0</v>
      </c>
      <c r="MF46" s="209">
        <f t="shared" si="125"/>
        <v>0</v>
      </c>
      <c r="MG46" s="209">
        <f t="shared" si="125"/>
        <v>0</v>
      </c>
      <c r="MH46" s="209">
        <f t="shared" si="125"/>
        <v>0</v>
      </c>
      <c r="MI46" s="209">
        <f t="shared" si="125"/>
        <v>0</v>
      </c>
      <c r="MJ46" s="209">
        <f t="shared" si="125"/>
        <v>0</v>
      </c>
      <c r="MK46" s="209">
        <f t="shared" si="125"/>
        <v>0</v>
      </c>
      <c r="ML46" s="209">
        <f t="shared" si="125"/>
        <v>0</v>
      </c>
      <c r="MM46" s="209">
        <f t="shared" si="125"/>
        <v>0</v>
      </c>
      <c r="MN46" s="209">
        <f t="shared" si="125"/>
        <v>0</v>
      </c>
      <c r="MO46" s="209">
        <f t="shared" si="125"/>
        <v>0</v>
      </c>
      <c r="MP46" s="209">
        <f t="shared" si="125"/>
        <v>0</v>
      </c>
      <c r="MQ46" s="209">
        <f t="shared" si="125"/>
        <v>0</v>
      </c>
      <c r="MR46" s="209">
        <f t="shared" si="125"/>
        <v>0</v>
      </c>
      <c r="MS46" s="209">
        <f t="shared" si="125"/>
        <v>0</v>
      </c>
      <c r="MT46" s="209">
        <f t="shared" si="125"/>
        <v>0</v>
      </c>
      <c r="MU46" s="209">
        <f t="shared" si="125"/>
        <v>0</v>
      </c>
      <c r="MV46" s="209">
        <f t="shared" si="125"/>
        <v>0</v>
      </c>
      <c r="MW46" s="209">
        <f t="shared" si="125"/>
        <v>0</v>
      </c>
      <c r="MX46" s="209">
        <f t="shared" si="125"/>
        <v>0</v>
      </c>
      <c r="MY46" s="209">
        <f t="shared" si="125"/>
        <v>0</v>
      </c>
      <c r="MZ46" s="209">
        <f t="shared" si="125"/>
        <v>0</v>
      </c>
      <c r="NA46" s="209">
        <f t="shared" si="125"/>
        <v>0</v>
      </c>
      <c r="NB46" s="209">
        <f t="shared" si="125"/>
        <v>0</v>
      </c>
      <c r="NC46" s="209">
        <f t="shared" si="125"/>
        <v>0</v>
      </c>
      <c r="ND46" s="209">
        <f t="shared" si="125"/>
        <v>0</v>
      </c>
      <c r="NE46" s="209">
        <f t="shared" si="125"/>
        <v>0</v>
      </c>
      <c r="NF46" s="209">
        <f t="shared" si="125"/>
        <v>0</v>
      </c>
      <c r="NG46" s="209">
        <f t="shared" si="125"/>
        <v>0</v>
      </c>
      <c r="NH46" s="209">
        <f t="shared" si="125"/>
        <v>0</v>
      </c>
      <c r="NI46" s="209">
        <f t="shared" si="125"/>
        <v>0</v>
      </c>
      <c r="NJ46" s="209">
        <f t="shared" si="125"/>
        <v>0</v>
      </c>
      <c r="NK46" s="209">
        <f t="shared" si="125"/>
        <v>0</v>
      </c>
      <c r="NL46" s="209">
        <f t="shared" si="125"/>
        <v>0</v>
      </c>
      <c r="NM46" s="209">
        <f t="shared" si="125"/>
        <v>0</v>
      </c>
      <c r="NN46" s="209">
        <f t="shared" si="125"/>
        <v>0</v>
      </c>
      <c r="NO46" s="209">
        <f t="shared" si="125"/>
        <v>0</v>
      </c>
      <c r="NP46" s="209">
        <f t="shared" si="125"/>
        <v>0</v>
      </c>
      <c r="NQ46" s="209">
        <f t="shared" si="125"/>
        <v>0</v>
      </c>
      <c r="NR46" s="209">
        <f t="shared" si="125"/>
        <v>0</v>
      </c>
      <c r="NS46" s="209">
        <f t="shared" si="125"/>
        <v>0</v>
      </c>
      <c r="NT46" s="209">
        <f t="shared" si="125"/>
        <v>0</v>
      </c>
      <c r="NU46" s="209">
        <f t="shared" si="125"/>
        <v>0</v>
      </c>
      <c r="NV46" s="209">
        <f t="shared" si="125"/>
        <v>0</v>
      </c>
      <c r="NW46" s="209">
        <f t="shared" si="125"/>
        <v>0</v>
      </c>
      <c r="NX46" s="209">
        <f t="shared" si="125"/>
        <v>0</v>
      </c>
      <c r="NY46" s="209">
        <f t="shared" si="125"/>
        <v>0</v>
      </c>
      <c r="NZ46" s="209">
        <f t="shared" si="125"/>
        <v>0</v>
      </c>
      <c r="OA46" s="209">
        <f t="shared" si="125"/>
        <v>0</v>
      </c>
      <c r="OB46" s="209">
        <f t="shared" si="125"/>
        <v>0</v>
      </c>
      <c r="OC46" s="209">
        <f t="shared" ref="OC46:QN46" si="126">IFERROR(OC45/OC19,0)</f>
        <v>0</v>
      </c>
      <c r="OD46" s="209">
        <f t="shared" si="126"/>
        <v>0</v>
      </c>
      <c r="OE46" s="209">
        <f t="shared" si="126"/>
        <v>0</v>
      </c>
      <c r="OF46" s="209">
        <f t="shared" si="126"/>
        <v>0</v>
      </c>
      <c r="OG46" s="209">
        <f t="shared" si="126"/>
        <v>0</v>
      </c>
      <c r="OH46" s="209">
        <f t="shared" si="126"/>
        <v>0</v>
      </c>
      <c r="OI46" s="209">
        <f t="shared" si="126"/>
        <v>0</v>
      </c>
      <c r="OJ46" s="209">
        <f t="shared" si="126"/>
        <v>0</v>
      </c>
      <c r="OK46" s="209">
        <f t="shared" si="126"/>
        <v>0</v>
      </c>
      <c r="OL46" s="209">
        <f t="shared" si="126"/>
        <v>0</v>
      </c>
      <c r="OM46" s="209">
        <f t="shared" si="126"/>
        <v>0</v>
      </c>
      <c r="ON46" s="209">
        <f t="shared" si="126"/>
        <v>0</v>
      </c>
      <c r="OO46" s="209">
        <f t="shared" si="126"/>
        <v>0</v>
      </c>
      <c r="OP46" s="209">
        <f t="shared" si="126"/>
        <v>0</v>
      </c>
      <c r="OQ46" s="209">
        <f t="shared" si="126"/>
        <v>0</v>
      </c>
      <c r="OR46" s="209">
        <f t="shared" si="126"/>
        <v>0</v>
      </c>
      <c r="OS46" s="209">
        <f t="shared" si="126"/>
        <v>0</v>
      </c>
      <c r="OT46" s="209">
        <f t="shared" si="126"/>
        <v>0</v>
      </c>
      <c r="OU46" s="209">
        <f t="shared" si="126"/>
        <v>0</v>
      </c>
      <c r="OV46" s="209">
        <f t="shared" si="126"/>
        <v>0</v>
      </c>
      <c r="OW46" s="209">
        <f t="shared" si="126"/>
        <v>0</v>
      </c>
      <c r="OX46" s="209">
        <f t="shared" si="126"/>
        <v>0</v>
      </c>
      <c r="OY46" s="209">
        <f t="shared" si="126"/>
        <v>0</v>
      </c>
      <c r="OZ46" s="209">
        <f t="shared" si="126"/>
        <v>0</v>
      </c>
      <c r="PA46" s="209">
        <f t="shared" si="126"/>
        <v>0</v>
      </c>
      <c r="PB46" s="209">
        <f t="shared" si="126"/>
        <v>0</v>
      </c>
      <c r="PC46" s="209">
        <f t="shared" si="126"/>
        <v>0</v>
      </c>
      <c r="PD46" s="209">
        <f t="shared" si="126"/>
        <v>0</v>
      </c>
      <c r="PE46" s="209">
        <f t="shared" si="126"/>
        <v>0</v>
      </c>
      <c r="PF46" s="209">
        <f t="shared" si="126"/>
        <v>0</v>
      </c>
      <c r="PG46" s="209">
        <f t="shared" si="126"/>
        <v>0</v>
      </c>
      <c r="PH46" s="209">
        <f t="shared" si="126"/>
        <v>0</v>
      </c>
      <c r="PI46" s="209">
        <f t="shared" si="126"/>
        <v>0</v>
      </c>
      <c r="PJ46" s="209">
        <f t="shared" si="126"/>
        <v>0</v>
      </c>
      <c r="PK46" s="209">
        <f t="shared" si="126"/>
        <v>0</v>
      </c>
      <c r="PL46" s="209">
        <f t="shared" si="126"/>
        <v>0</v>
      </c>
      <c r="PM46" s="209">
        <f t="shared" si="126"/>
        <v>0</v>
      </c>
      <c r="PN46" s="209">
        <f t="shared" si="126"/>
        <v>0</v>
      </c>
      <c r="PO46" s="209">
        <f t="shared" si="126"/>
        <v>0</v>
      </c>
      <c r="PP46" s="209">
        <f t="shared" si="126"/>
        <v>0</v>
      </c>
      <c r="PQ46" s="209">
        <f t="shared" si="126"/>
        <v>0</v>
      </c>
      <c r="PR46" s="209">
        <f t="shared" si="126"/>
        <v>0</v>
      </c>
      <c r="PS46" s="209">
        <f t="shared" si="126"/>
        <v>0</v>
      </c>
      <c r="PT46" s="209">
        <f t="shared" si="126"/>
        <v>0</v>
      </c>
      <c r="PU46" s="209">
        <f t="shared" si="126"/>
        <v>0</v>
      </c>
      <c r="PV46" s="209">
        <f t="shared" si="126"/>
        <v>0</v>
      </c>
      <c r="PW46" s="209">
        <f t="shared" si="126"/>
        <v>0</v>
      </c>
      <c r="PX46" s="209">
        <f t="shared" si="126"/>
        <v>0</v>
      </c>
      <c r="PY46" s="209">
        <f t="shared" si="126"/>
        <v>0</v>
      </c>
      <c r="PZ46" s="209">
        <f t="shared" si="126"/>
        <v>0</v>
      </c>
      <c r="QA46" s="209">
        <f t="shared" si="126"/>
        <v>0</v>
      </c>
      <c r="QB46" s="209">
        <f t="shared" si="126"/>
        <v>0</v>
      </c>
      <c r="QC46" s="209">
        <f t="shared" si="126"/>
        <v>0</v>
      </c>
      <c r="QD46" s="209">
        <f t="shared" si="126"/>
        <v>0</v>
      </c>
      <c r="QE46" s="209">
        <f t="shared" si="126"/>
        <v>0</v>
      </c>
      <c r="QF46" s="209">
        <f t="shared" si="126"/>
        <v>0</v>
      </c>
      <c r="QG46" s="209">
        <f t="shared" si="126"/>
        <v>0</v>
      </c>
      <c r="QH46" s="209">
        <f t="shared" si="126"/>
        <v>0</v>
      </c>
      <c r="QI46" s="209">
        <f t="shared" si="126"/>
        <v>0</v>
      </c>
      <c r="QJ46" s="209">
        <f t="shared" si="126"/>
        <v>0</v>
      </c>
      <c r="QK46" s="209">
        <f t="shared" si="126"/>
        <v>0</v>
      </c>
      <c r="QL46" s="209">
        <f t="shared" si="126"/>
        <v>0</v>
      </c>
      <c r="QM46" s="209">
        <f t="shared" si="126"/>
        <v>0</v>
      </c>
      <c r="QN46" s="209">
        <f t="shared" si="126"/>
        <v>0</v>
      </c>
      <c r="QO46" s="209">
        <f t="shared" ref="QO46:SM46" si="127">IFERROR(QO45/QO19,0)</f>
        <v>0</v>
      </c>
      <c r="QP46" s="209">
        <f t="shared" si="127"/>
        <v>0</v>
      </c>
      <c r="QQ46" s="209">
        <f t="shared" si="127"/>
        <v>0</v>
      </c>
      <c r="QR46" s="209">
        <f t="shared" si="127"/>
        <v>0</v>
      </c>
      <c r="QS46" s="209">
        <f t="shared" si="127"/>
        <v>0</v>
      </c>
      <c r="QT46" s="209">
        <f t="shared" si="127"/>
        <v>0</v>
      </c>
      <c r="QU46" s="209">
        <f t="shared" si="127"/>
        <v>0</v>
      </c>
      <c r="QV46" s="209">
        <f t="shared" si="127"/>
        <v>0</v>
      </c>
      <c r="QW46" s="209">
        <f t="shared" si="127"/>
        <v>0</v>
      </c>
      <c r="QX46" s="209">
        <f t="shared" si="127"/>
        <v>0</v>
      </c>
      <c r="QY46" s="209">
        <f t="shared" si="127"/>
        <v>0</v>
      </c>
      <c r="QZ46" s="209">
        <f t="shared" si="127"/>
        <v>0</v>
      </c>
      <c r="RA46" s="209">
        <f t="shared" si="127"/>
        <v>0</v>
      </c>
      <c r="RB46" s="209">
        <f t="shared" si="127"/>
        <v>0</v>
      </c>
      <c r="RC46" s="209">
        <f t="shared" si="127"/>
        <v>0</v>
      </c>
      <c r="RD46" s="209">
        <f t="shared" si="127"/>
        <v>0</v>
      </c>
      <c r="RE46" s="209">
        <f t="shared" si="127"/>
        <v>0</v>
      </c>
      <c r="RF46" s="209">
        <f t="shared" si="127"/>
        <v>0</v>
      </c>
      <c r="RG46" s="209">
        <f t="shared" si="127"/>
        <v>0</v>
      </c>
      <c r="RH46" s="209">
        <f t="shared" si="127"/>
        <v>0</v>
      </c>
      <c r="RI46" s="209">
        <f t="shared" si="127"/>
        <v>0</v>
      </c>
      <c r="RJ46" s="209">
        <f t="shared" si="127"/>
        <v>0</v>
      </c>
      <c r="RK46" s="209">
        <f t="shared" si="127"/>
        <v>0</v>
      </c>
      <c r="RL46" s="209">
        <f t="shared" si="127"/>
        <v>0</v>
      </c>
      <c r="RM46" s="209">
        <f t="shared" si="127"/>
        <v>0</v>
      </c>
      <c r="RN46" s="209">
        <f t="shared" si="127"/>
        <v>0</v>
      </c>
      <c r="RO46" s="209">
        <f t="shared" si="127"/>
        <v>0</v>
      </c>
      <c r="RP46" s="209">
        <f t="shared" si="127"/>
        <v>0</v>
      </c>
      <c r="RQ46" s="209">
        <f t="shared" si="127"/>
        <v>0</v>
      </c>
      <c r="RR46" s="209">
        <f t="shared" si="127"/>
        <v>0</v>
      </c>
      <c r="RS46" s="209">
        <f t="shared" si="127"/>
        <v>0</v>
      </c>
      <c r="RT46" s="209">
        <f t="shared" si="127"/>
        <v>0</v>
      </c>
      <c r="RU46" s="209">
        <f t="shared" si="127"/>
        <v>0</v>
      </c>
      <c r="RV46" s="209">
        <f t="shared" si="127"/>
        <v>0</v>
      </c>
      <c r="RW46" s="209">
        <f t="shared" si="127"/>
        <v>0</v>
      </c>
      <c r="RX46" s="209">
        <f t="shared" si="127"/>
        <v>0</v>
      </c>
      <c r="RY46" s="209">
        <f t="shared" si="127"/>
        <v>0</v>
      </c>
      <c r="RZ46" s="209">
        <f t="shared" si="127"/>
        <v>0</v>
      </c>
      <c r="SA46" s="209">
        <f t="shared" si="127"/>
        <v>0</v>
      </c>
      <c r="SB46" s="209">
        <f t="shared" si="127"/>
        <v>0</v>
      </c>
      <c r="SC46" s="209">
        <f t="shared" si="127"/>
        <v>0</v>
      </c>
      <c r="SD46" s="209">
        <f t="shared" si="127"/>
        <v>0</v>
      </c>
      <c r="SE46" s="209">
        <f t="shared" si="127"/>
        <v>0</v>
      </c>
      <c r="SF46" s="209">
        <f t="shared" si="127"/>
        <v>0</v>
      </c>
      <c r="SG46" s="209">
        <f t="shared" si="127"/>
        <v>0</v>
      </c>
      <c r="SH46" s="209">
        <f t="shared" si="127"/>
        <v>0</v>
      </c>
      <c r="SI46" s="209">
        <f t="shared" si="127"/>
        <v>0</v>
      </c>
      <c r="SJ46" s="209">
        <f t="shared" si="127"/>
        <v>0</v>
      </c>
      <c r="SK46" s="209">
        <f t="shared" si="127"/>
        <v>0</v>
      </c>
      <c r="SL46" s="209">
        <f t="shared" si="127"/>
        <v>0</v>
      </c>
      <c r="SM46" s="209">
        <f t="shared" si="127"/>
        <v>0</v>
      </c>
    </row>
    <row r="47" spans="2:507" ht="15.6" x14ac:dyDescent="0.25">
      <c r="B47" s="210"/>
      <c r="C47" s="211" t="s">
        <v>967</v>
      </c>
      <c r="D47" s="211"/>
      <c r="E47" s="212" t="s">
        <v>2</v>
      </c>
      <c r="F47" s="213" t="s">
        <v>670</v>
      </c>
      <c r="G47" s="214">
        <f>SUM(H47:SM47)</f>
        <v>0</v>
      </c>
      <c r="H47" s="215">
        <f>H43*$D$44+H45*$D$46</f>
        <v>0</v>
      </c>
      <c r="I47" s="215">
        <f t="shared" ref="I47:BT47" si="128">I43*$D$44+I45*$D$46</f>
        <v>0</v>
      </c>
      <c r="J47" s="215">
        <f t="shared" si="128"/>
        <v>0</v>
      </c>
      <c r="K47" s="215">
        <f t="shared" si="128"/>
        <v>0</v>
      </c>
      <c r="L47" s="215">
        <f t="shared" si="128"/>
        <v>0</v>
      </c>
      <c r="M47" s="215">
        <f t="shared" si="128"/>
        <v>0</v>
      </c>
      <c r="N47" s="215">
        <f t="shared" si="128"/>
        <v>0</v>
      </c>
      <c r="O47" s="215">
        <f t="shared" si="128"/>
        <v>0</v>
      </c>
      <c r="P47" s="215">
        <f t="shared" si="128"/>
        <v>0</v>
      </c>
      <c r="Q47" s="215">
        <f t="shared" si="128"/>
        <v>0</v>
      </c>
      <c r="R47" s="215">
        <f t="shared" si="128"/>
        <v>0</v>
      </c>
      <c r="S47" s="215">
        <f t="shared" si="128"/>
        <v>0</v>
      </c>
      <c r="T47" s="215">
        <f t="shared" si="128"/>
        <v>0</v>
      </c>
      <c r="U47" s="215">
        <f t="shared" si="128"/>
        <v>0</v>
      </c>
      <c r="V47" s="215">
        <f t="shared" si="128"/>
        <v>0</v>
      </c>
      <c r="W47" s="215">
        <f t="shared" si="128"/>
        <v>0</v>
      </c>
      <c r="X47" s="215">
        <f t="shared" si="128"/>
        <v>0</v>
      </c>
      <c r="Y47" s="215">
        <f t="shared" si="128"/>
        <v>0</v>
      </c>
      <c r="Z47" s="215">
        <f t="shared" si="128"/>
        <v>0</v>
      </c>
      <c r="AA47" s="215">
        <f t="shared" si="128"/>
        <v>0</v>
      </c>
      <c r="AB47" s="215">
        <f t="shared" si="128"/>
        <v>0</v>
      </c>
      <c r="AC47" s="215">
        <f t="shared" si="128"/>
        <v>0</v>
      </c>
      <c r="AD47" s="215">
        <f t="shared" si="128"/>
        <v>0</v>
      </c>
      <c r="AE47" s="215">
        <f t="shared" si="128"/>
        <v>0</v>
      </c>
      <c r="AF47" s="215">
        <f t="shared" si="128"/>
        <v>0</v>
      </c>
      <c r="AG47" s="215">
        <f t="shared" si="128"/>
        <v>0</v>
      </c>
      <c r="AH47" s="215">
        <f t="shared" si="128"/>
        <v>0</v>
      </c>
      <c r="AI47" s="215">
        <f t="shared" si="128"/>
        <v>0</v>
      </c>
      <c r="AJ47" s="215">
        <f t="shared" si="128"/>
        <v>0</v>
      </c>
      <c r="AK47" s="215">
        <f t="shared" si="128"/>
        <v>0</v>
      </c>
      <c r="AL47" s="215">
        <f t="shared" si="128"/>
        <v>0</v>
      </c>
      <c r="AM47" s="215">
        <f t="shared" si="128"/>
        <v>0</v>
      </c>
      <c r="AN47" s="215">
        <f t="shared" si="128"/>
        <v>0</v>
      </c>
      <c r="AO47" s="215">
        <f t="shared" si="128"/>
        <v>0</v>
      </c>
      <c r="AP47" s="215">
        <f t="shared" si="128"/>
        <v>0</v>
      </c>
      <c r="AQ47" s="215">
        <f t="shared" si="128"/>
        <v>0</v>
      </c>
      <c r="AR47" s="215">
        <f t="shared" si="128"/>
        <v>0</v>
      </c>
      <c r="AS47" s="215">
        <f t="shared" si="128"/>
        <v>0</v>
      </c>
      <c r="AT47" s="215">
        <f t="shared" si="128"/>
        <v>0</v>
      </c>
      <c r="AU47" s="215">
        <f t="shared" si="128"/>
        <v>0</v>
      </c>
      <c r="AV47" s="215">
        <f t="shared" si="128"/>
        <v>0</v>
      </c>
      <c r="AW47" s="215">
        <f t="shared" si="128"/>
        <v>0</v>
      </c>
      <c r="AX47" s="215">
        <f t="shared" si="128"/>
        <v>0</v>
      </c>
      <c r="AY47" s="215">
        <f t="shared" si="128"/>
        <v>0</v>
      </c>
      <c r="AZ47" s="215">
        <f t="shared" si="128"/>
        <v>0</v>
      </c>
      <c r="BA47" s="215">
        <f t="shared" si="128"/>
        <v>0</v>
      </c>
      <c r="BB47" s="215">
        <f t="shared" si="128"/>
        <v>0</v>
      </c>
      <c r="BC47" s="215">
        <f t="shared" si="128"/>
        <v>0</v>
      </c>
      <c r="BD47" s="215">
        <f t="shared" si="128"/>
        <v>0</v>
      </c>
      <c r="BE47" s="215">
        <f t="shared" si="128"/>
        <v>0</v>
      </c>
      <c r="BF47" s="215">
        <f t="shared" si="128"/>
        <v>0</v>
      </c>
      <c r="BG47" s="215">
        <f t="shared" si="128"/>
        <v>0</v>
      </c>
      <c r="BH47" s="215">
        <f t="shared" si="128"/>
        <v>0</v>
      </c>
      <c r="BI47" s="215">
        <f t="shared" si="128"/>
        <v>0</v>
      </c>
      <c r="BJ47" s="215">
        <f t="shared" si="128"/>
        <v>0</v>
      </c>
      <c r="BK47" s="215">
        <f t="shared" si="128"/>
        <v>0</v>
      </c>
      <c r="BL47" s="215">
        <f t="shared" si="128"/>
        <v>0</v>
      </c>
      <c r="BM47" s="215">
        <f t="shared" si="128"/>
        <v>0</v>
      </c>
      <c r="BN47" s="215">
        <f t="shared" si="128"/>
        <v>0</v>
      </c>
      <c r="BO47" s="215">
        <f t="shared" si="128"/>
        <v>0</v>
      </c>
      <c r="BP47" s="215">
        <f t="shared" si="128"/>
        <v>0</v>
      </c>
      <c r="BQ47" s="215">
        <f t="shared" si="128"/>
        <v>0</v>
      </c>
      <c r="BR47" s="215">
        <f t="shared" si="128"/>
        <v>0</v>
      </c>
      <c r="BS47" s="215">
        <f t="shared" si="128"/>
        <v>0</v>
      </c>
      <c r="BT47" s="215">
        <f t="shared" si="128"/>
        <v>0</v>
      </c>
      <c r="BU47" s="215">
        <f t="shared" ref="BU47:EF47" si="129">BU43*$D$44+BU45*$D$46</f>
        <v>0</v>
      </c>
      <c r="BV47" s="215">
        <f t="shared" si="129"/>
        <v>0</v>
      </c>
      <c r="BW47" s="215">
        <f t="shared" si="129"/>
        <v>0</v>
      </c>
      <c r="BX47" s="215">
        <f t="shared" si="129"/>
        <v>0</v>
      </c>
      <c r="BY47" s="215">
        <f t="shared" si="129"/>
        <v>0</v>
      </c>
      <c r="BZ47" s="215">
        <f t="shared" si="129"/>
        <v>0</v>
      </c>
      <c r="CA47" s="215">
        <f t="shared" si="129"/>
        <v>0</v>
      </c>
      <c r="CB47" s="215">
        <f t="shared" si="129"/>
        <v>0</v>
      </c>
      <c r="CC47" s="215">
        <f t="shared" si="129"/>
        <v>0</v>
      </c>
      <c r="CD47" s="215">
        <f t="shared" si="129"/>
        <v>0</v>
      </c>
      <c r="CE47" s="215">
        <f t="shared" si="129"/>
        <v>0</v>
      </c>
      <c r="CF47" s="215">
        <f t="shared" si="129"/>
        <v>0</v>
      </c>
      <c r="CG47" s="215">
        <f t="shared" si="129"/>
        <v>0</v>
      </c>
      <c r="CH47" s="215">
        <f t="shared" si="129"/>
        <v>0</v>
      </c>
      <c r="CI47" s="215">
        <f t="shared" si="129"/>
        <v>0</v>
      </c>
      <c r="CJ47" s="215">
        <f t="shared" si="129"/>
        <v>0</v>
      </c>
      <c r="CK47" s="215">
        <f t="shared" si="129"/>
        <v>0</v>
      </c>
      <c r="CL47" s="215">
        <f t="shared" si="129"/>
        <v>0</v>
      </c>
      <c r="CM47" s="215">
        <f t="shared" si="129"/>
        <v>0</v>
      </c>
      <c r="CN47" s="215">
        <f t="shared" si="129"/>
        <v>0</v>
      </c>
      <c r="CO47" s="215">
        <f t="shared" si="129"/>
        <v>0</v>
      </c>
      <c r="CP47" s="215">
        <f t="shared" si="129"/>
        <v>0</v>
      </c>
      <c r="CQ47" s="215">
        <f t="shared" si="129"/>
        <v>0</v>
      </c>
      <c r="CR47" s="215">
        <f t="shared" si="129"/>
        <v>0</v>
      </c>
      <c r="CS47" s="215">
        <f t="shared" si="129"/>
        <v>0</v>
      </c>
      <c r="CT47" s="215">
        <f t="shared" si="129"/>
        <v>0</v>
      </c>
      <c r="CU47" s="215">
        <f t="shared" si="129"/>
        <v>0</v>
      </c>
      <c r="CV47" s="215">
        <f t="shared" si="129"/>
        <v>0</v>
      </c>
      <c r="CW47" s="215">
        <f t="shared" si="129"/>
        <v>0</v>
      </c>
      <c r="CX47" s="215">
        <f t="shared" si="129"/>
        <v>0</v>
      </c>
      <c r="CY47" s="215">
        <f t="shared" si="129"/>
        <v>0</v>
      </c>
      <c r="CZ47" s="215">
        <f t="shared" si="129"/>
        <v>0</v>
      </c>
      <c r="DA47" s="215">
        <f t="shared" si="129"/>
        <v>0</v>
      </c>
      <c r="DB47" s="215">
        <f t="shared" si="129"/>
        <v>0</v>
      </c>
      <c r="DC47" s="215">
        <f t="shared" si="129"/>
        <v>0</v>
      </c>
      <c r="DD47" s="215">
        <f t="shared" si="129"/>
        <v>0</v>
      </c>
      <c r="DE47" s="215">
        <f t="shared" si="129"/>
        <v>0</v>
      </c>
      <c r="DF47" s="215">
        <f t="shared" si="129"/>
        <v>0</v>
      </c>
      <c r="DG47" s="215">
        <f t="shared" si="129"/>
        <v>0</v>
      </c>
      <c r="DH47" s="215">
        <f t="shared" si="129"/>
        <v>0</v>
      </c>
      <c r="DI47" s="215">
        <f t="shared" si="129"/>
        <v>0</v>
      </c>
      <c r="DJ47" s="215">
        <f t="shared" si="129"/>
        <v>0</v>
      </c>
      <c r="DK47" s="215">
        <f t="shared" si="129"/>
        <v>0</v>
      </c>
      <c r="DL47" s="215">
        <f t="shared" si="129"/>
        <v>0</v>
      </c>
      <c r="DM47" s="215">
        <f t="shared" si="129"/>
        <v>0</v>
      </c>
      <c r="DN47" s="215">
        <f t="shared" si="129"/>
        <v>0</v>
      </c>
      <c r="DO47" s="215">
        <f t="shared" si="129"/>
        <v>0</v>
      </c>
      <c r="DP47" s="215">
        <f t="shared" si="129"/>
        <v>0</v>
      </c>
      <c r="DQ47" s="215">
        <f t="shared" si="129"/>
        <v>0</v>
      </c>
      <c r="DR47" s="215">
        <f t="shared" si="129"/>
        <v>0</v>
      </c>
      <c r="DS47" s="215">
        <f t="shared" si="129"/>
        <v>0</v>
      </c>
      <c r="DT47" s="215">
        <f t="shared" si="129"/>
        <v>0</v>
      </c>
      <c r="DU47" s="215">
        <f t="shared" si="129"/>
        <v>0</v>
      </c>
      <c r="DV47" s="215">
        <f t="shared" si="129"/>
        <v>0</v>
      </c>
      <c r="DW47" s="215">
        <f t="shared" si="129"/>
        <v>0</v>
      </c>
      <c r="DX47" s="215">
        <f t="shared" si="129"/>
        <v>0</v>
      </c>
      <c r="DY47" s="215">
        <f t="shared" si="129"/>
        <v>0</v>
      </c>
      <c r="DZ47" s="215">
        <f t="shared" si="129"/>
        <v>0</v>
      </c>
      <c r="EA47" s="215">
        <f t="shared" si="129"/>
        <v>0</v>
      </c>
      <c r="EB47" s="215">
        <f t="shared" si="129"/>
        <v>0</v>
      </c>
      <c r="EC47" s="215">
        <f t="shared" si="129"/>
        <v>0</v>
      </c>
      <c r="ED47" s="215">
        <f t="shared" si="129"/>
        <v>0</v>
      </c>
      <c r="EE47" s="215">
        <f t="shared" si="129"/>
        <v>0</v>
      </c>
      <c r="EF47" s="215">
        <f t="shared" si="129"/>
        <v>0</v>
      </c>
      <c r="EG47" s="215">
        <f t="shared" ref="EG47:GR47" si="130">EG43*$D$44+EG45*$D$46</f>
        <v>0</v>
      </c>
      <c r="EH47" s="215">
        <f t="shared" si="130"/>
        <v>0</v>
      </c>
      <c r="EI47" s="215">
        <f t="shared" si="130"/>
        <v>0</v>
      </c>
      <c r="EJ47" s="215">
        <f t="shared" si="130"/>
        <v>0</v>
      </c>
      <c r="EK47" s="215">
        <f t="shared" si="130"/>
        <v>0</v>
      </c>
      <c r="EL47" s="215">
        <f t="shared" si="130"/>
        <v>0</v>
      </c>
      <c r="EM47" s="215">
        <f t="shared" si="130"/>
        <v>0</v>
      </c>
      <c r="EN47" s="215">
        <f t="shared" si="130"/>
        <v>0</v>
      </c>
      <c r="EO47" s="215">
        <f t="shared" si="130"/>
        <v>0</v>
      </c>
      <c r="EP47" s="215">
        <f t="shared" si="130"/>
        <v>0</v>
      </c>
      <c r="EQ47" s="215">
        <f t="shared" si="130"/>
        <v>0</v>
      </c>
      <c r="ER47" s="215">
        <f t="shared" si="130"/>
        <v>0</v>
      </c>
      <c r="ES47" s="215">
        <f t="shared" si="130"/>
        <v>0</v>
      </c>
      <c r="ET47" s="215">
        <f t="shared" si="130"/>
        <v>0</v>
      </c>
      <c r="EU47" s="215">
        <f t="shared" si="130"/>
        <v>0</v>
      </c>
      <c r="EV47" s="215">
        <f t="shared" si="130"/>
        <v>0</v>
      </c>
      <c r="EW47" s="215">
        <f t="shared" si="130"/>
        <v>0</v>
      </c>
      <c r="EX47" s="215">
        <f t="shared" si="130"/>
        <v>0</v>
      </c>
      <c r="EY47" s="215">
        <f t="shared" si="130"/>
        <v>0</v>
      </c>
      <c r="EZ47" s="215">
        <f t="shared" si="130"/>
        <v>0</v>
      </c>
      <c r="FA47" s="215">
        <f t="shared" si="130"/>
        <v>0</v>
      </c>
      <c r="FB47" s="215">
        <f t="shared" si="130"/>
        <v>0</v>
      </c>
      <c r="FC47" s="215">
        <f t="shared" si="130"/>
        <v>0</v>
      </c>
      <c r="FD47" s="215">
        <f t="shared" si="130"/>
        <v>0</v>
      </c>
      <c r="FE47" s="215">
        <f t="shared" si="130"/>
        <v>0</v>
      </c>
      <c r="FF47" s="215">
        <f t="shared" si="130"/>
        <v>0</v>
      </c>
      <c r="FG47" s="215">
        <f t="shared" si="130"/>
        <v>0</v>
      </c>
      <c r="FH47" s="215">
        <f t="shared" si="130"/>
        <v>0</v>
      </c>
      <c r="FI47" s="215">
        <f t="shared" si="130"/>
        <v>0</v>
      </c>
      <c r="FJ47" s="215">
        <f t="shared" si="130"/>
        <v>0</v>
      </c>
      <c r="FK47" s="215">
        <f t="shared" si="130"/>
        <v>0</v>
      </c>
      <c r="FL47" s="215">
        <f t="shared" si="130"/>
        <v>0</v>
      </c>
      <c r="FM47" s="215">
        <f t="shared" si="130"/>
        <v>0</v>
      </c>
      <c r="FN47" s="215">
        <f t="shared" si="130"/>
        <v>0</v>
      </c>
      <c r="FO47" s="215">
        <f t="shared" si="130"/>
        <v>0</v>
      </c>
      <c r="FP47" s="215">
        <f t="shared" si="130"/>
        <v>0</v>
      </c>
      <c r="FQ47" s="215">
        <f t="shared" si="130"/>
        <v>0</v>
      </c>
      <c r="FR47" s="215">
        <f t="shared" si="130"/>
        <v>0</v>
      </c>
      <c r="FS47" s="215">
        <f t="shared" si="130"/>
        <v>0</v>
      </c>
      <c r="FT47" s="215">
        <f t="shared" si="130"/>
        <v>0</v>
      </c>
      <c r="FU47" s="215">
        <f t="shared" si="130"/>
        <v>0</v>
      </c>
      <c r="FV47" s="215">
        <f t="shared" si="130"/>
        <v>0</v>
      </c>
      <c r="FW47" s="215">
        <f t="shared" si="130"/>
        <v>0</v>
      </c>
      <c r="FX47" s="215">
        <f t="shared" si="130"/>
        <v>0</v>
      </c>
      <c r="FY47" s="215">
        <f t="shared" si="130"/>
        <v>0</v>
      </c>
      <c r="FZ47" s="215">
        <f t="shared" si="130"/>
        <v>0</v>
      </c>
      <c r="GA47" s="215">
        <f t="shared" si="130"/>
        <v>0</v>
      </c>
      <c r="GB47" s="215">
        <f t="shared" si="130"/>
        <v>0</v>
      </c>
      <c r="GC47" s="215">
        <f t="shared" si="130"/>
        <v>0</v>
      </c>
      <c r="GD47" s="215">
        <f t="shared" si="130"/>
        <v>0</v>
      </c>
      <c r="GE47" s="215">
        <f t="shared" si="130"/>
        <v>0</v>
      </c>
      <c r="GF47" s="215">
        <f t="shared" si="130"/>
        <v>0</v>
      </c>
      <c r="GG47" s="215">
        <f t="shared" si="130"/>
        <v>0</v>
      </c>
      <c r="GH47" s="215">
        <f t="shared" si="130"/>
        <v>0</v>
      </c>
      <c r="GI47" s="215">
        <f t="shared" si="130"/>
        <v>0</v>
      </c>
      <c r="GJ47" s="215">
        <f t="shared" si="130"/>
        <v>0</v>
      </c>
      <c r="GK47" s="215">
        <f t="shared" si="130"/>
        <v>0</v>
      </c>
      <c r="GL47" s="215">
        <f t="shared" si="130"/>
        <v>0</v>
      </c>
      <c r="GM47" s="215">
        <f t="shared" si="130"/>
        <v>0</v>
      </c>
      <c r="GN47" s="215">
        <f t="shared" si="130"/>
        <v>0</v>
      </c>
      <c r="GO47" s="215">
        <f t="shared" si="130"/>
        <v>0</v>
      </c>
      <c r="GP47" s="215">
        <f t="shared" si="130"/>
        <v>0</v>
      </c>
      <c r="GQ47" s="215">
        <f t="shared" si="130"/>
        <v>0</v>
      </c>
      <c r="GR47" s="215">
        <f t="shared" si="130"/>
        <v>0</v>
      </c>
      <c r="GS47" s="215">
        <f t="shared" ref="GS47:JD47" si="131">GS43*$D$44+GS45*$D$46</f>
        <v>0</v>
      </c>
      <c r="GT47" s="215">
        <f t="shared" si="131"/>
        <v>0</v>
      </c>
      <c r="GU47" s="215">
        <f t="shared" si="131"/>
        <v>0</v>
      </c>
      <c r="GV47" s="215">
        <f t="shared" si="131"/>
        <v>0</v>
      </c>
      <c r="GW47" s="215">
        <f t="shared" si="131"/>
        <v>0</v>
      </c>
      <c r="GX47" s="215">
        <f t="shared" si="131"/>
        <v>0</v>
      </c>
      <c r="GY47" s="215">
        <f t="shared" si="131"/>
        <v>0</v>
      </c>
      <c r="GZ47" s="215">
        <f t="shared" si="131"/>
        <v>0</v>
      </c>
      <c r="HA47" s="215">
        <f t="shared" si="131"/>
        <v>0</v>
      </c>
      <c r="HB47" s="215">
        <f t="shared" si="131"/>
        <v>0</v>
      </c>
      <c r="HC47" s="215">
        <f t="shared" si="131"/>
        <v>0</v>
      </c>
      <c r="HD47" s="215">
        <f t="shared" si="131"/>
        <v>0</v>
      </c>
      <c r="HE47" s="215">
        <f t="shared" si="131"/>
        <v>0</v>
      </c>
      <c r="HF47" s="215">
        <f t="shared" si="131"/>
        <v>0</v>
      </c>
      <c r="HG47" s="215">
        <f t="shared" si="131"/>
        <v>0</v>
      </c>
      <c r="HH47" s="215">
        <f t="shared" si="131"/>
        <v>0</v>
      </c>
      <c r="HI47" s="215">
        <f t="shared" si="131"/>
        <v>0</v>
      </c>
      <c r="HJ47" s="215">
        <f t="shared" si="131"/>
        <v>0</v>
      </c>
      <c r="HK47" s="215">
        <f t="shared" si="131"/>
        <v>0</v>
      </c>
      <c r="HL47" s="215">
        <f t="shared" si="131"/>
        <v>0</v>
      </c>
      <c r="HM47" s="215">
        <f t="shared" si="131"/>
        <v>0</v>
      </c>
      <c r="HN47" s="215">
        <f t="shared" si="131"/>
        <v>0</v>
      </c>
      <c r="HO47" s="215">
        <f t="shared" si="131"/>
        <v>0</v>
      </c>
      <c r="HP47" s="215">
        <f t="shared" si="131"/>
        <v>0</v>
      </c>
      <c r="HQ47" s="215">
        <f t="shared" si="131"/>
        <v>0</v>
      </c>
      <c r="HR47" s="215">
        <f t="shared" si="131"/>
        <v>0</v>
      </c>
      <c r="HS47" s="215">
        <f t="shared" si="131"/>
        <v>0</v>
      </c>
      <c r="HT47" s="215">
        <f t="shared" si="131"/>
        <v>0</v>
      </c>
      <c r="HU47" s="215">
        <f t="shared" si="131"/>
        <v>0</v>
      </c>
      <c r="HV47" s="215">
        <f t="shared" si="131"/>
        <v>0</v>
      </c>
      <c r="HW47" s="215">
        <f t="shared" si="131"/>
        <v>0</v>
      </c>
      <c r="HX47" s="215">
        <f t="shared" si="131"/>
        <v>0</v>
      </c>
      <c r="HY47" s="215">
        <f t="shared" si="131"/>
        <v>0</v>
      </c>
      <c r="HZ47" s="215">
        <f t="shared" si="131"/>
        <v>0</v>
      </c>
      <c r="IA47" s="215">
        <f t="shared" si="131"/>
        <v>0</v>
      </c>
      <c r="IB47" s="215">
        <f t="shared" si="131"/>
        <v>0</v>
      </c>
      <c r="IC47" s="215">
        <f t="shared" si="131"/>
        <v>0</v>
      </c>
      <c r="ID47" s="215">
        <f t="shared" si="131"/>
        <v>0</v>
      </c>
      <c r="IE47" s="215">
        <f t="shared" si="131"/>
        <v>0</v>
      </c>
      <c r="IF47" s="215">
        <f t="shared" si="131"/>
        <v>0</v>
      </c>
      <c r="IG47" s="215">
        <f t="shared" si="131"/>
        <v>0</v>
      </c>
      <c r="IH47" s="215">
        <f t="shared" si="131"/>
        <v>0</v>
      </c>
      <c r="II47" s="215">
        <f t="shared" si="131"/>
        <v>0</v>
      </c>
      <c r="IJ47" s="215">
        <f t="shared" si="131"/>
        <v>0</v>
      </c>
      <c r="IK47" s="215">
        <f t="shared" si="131"/>
        <v>0</v>
      </c>
      <c r="IL47" s="215">
        <f t="shared" si="131"/>
        <v>0</v>
      </c>
      <c r="IM47" s="215">
        <f t="shared" si="131"/>
        <v>0</v>
      </c>
      <c r="IN47" s="215">
        <f t="shared" si="131"/>
        <v>0</v>
      </c>
      <c r="IO47" s="215">
        <f t="shared" si="131"/>
        <v>0</v>
      </c>
      <c r="IP47" s="215">
        <f t="shared" si="131"/>
        <v>0</v>
      </c>
      <c r="IQ47" s="215">
        <f t="shared" si="131"/>
        <v>0</v>
      </c>
      <c r="IR47" s="215">
        <f t="shared" si="131"/>
        <v>0</v>
      </c>
      <c r="IS47" s="215">
        <f t="shared" si="131"/>
        <v>0</v>
      </c>
      <c r="IT47" s="215">
        <f t="shared" si="131"/>
        <v>0</v>
      </c>
      <c r="IU47" s="215">
        <f t="shared" si="131"/>
        <v>0</v>
      </c>
      <c r="IV47" s="215">
        <f t="shared" si="131"/>
        <v>0</v>
      </c>
      <c r="IW47" s="215">
        <f t="shared" si="131"/>
        <v>0</v>
      </c>
      <c r="IX47" s="215">
        <f t="shared" si="131"/>
        <v>0</v>
      </c>
      <c r="IY47" s="215">
        <f t="shared" si="131"/>
        <v>0</v>
      </c>
      <c r="IZ47" s="215">
        <f t="shared" si="131"/>
        <v>0</v>
      </c>
      <c r="JA47" s="215">
        <f t="shared" si="131"/>
        <v>0</v>
      </c>
      <c r="JB47" s="215">
        <f t="shared" si="131"/>
        <v>0</v>
      </c>
      <c r="JC47" s="215">
        <f t="shared" si="131"/>
        <v>0</v>
      </c>
      <c r="JD47" s="215">
        <f t="shared" si="131"/>
        <v>0</v>
      </c>
      <c r="JE47" s="215">
        <f t="shared" ref="JE47:LP47" si="132">JE43*$D$44+JE45*$D$46</f>
        <v>0</v>
      </c>
      <c r="JF47" s="215">
        <f t="shared" si="132"/>
        <v>0</v>
      </c>
      <c r="JG47" s="215">
        <f t="shared" si="132"/>
        <v>0</v>
      </c>
      <c r="JH47" s="215">
        <f t="shared" si="132"/>
        <v>0</v>
      </c>
      <c r="JI47" s="215">
        <f t="shared" si="132"/>
        <v>0</v>
      </c>
      <c r="JJ47" s="215">
        <f t="shared" si="132"/>
        <v>0</v>
      </c>
      <c r="JK47" s="215">
        <f t="shared" si="132"/>
        <v>0</v>
      </c>
      <c r="JL47" s="215">
        <f t="shared" si="132"/>
        <v>0</v>
      </c>
      <c r="JM47" s="215">
        <f t="shared" si="132"/>
        <v>0</v>
      </c>
      <c r="JN47" s="215">
        <f t="shared" si="132"/>
        <v>0</v>
      </c>
      <c r="JO47" s="215">
        <f t="shared" si="132"/>
        <v>0</v>
      </c>
      <c r="JP47" s="215">
        <f t="shared" si="132"/>
        <v>0</v>
      </c>
      <c r="JQ47" s="215">
        <f t="shared" si="132"/>
        <v>0</v>
      </c>
      <c r="JR47" s="215">
        <f t="shared" si="132"/>
        <v>0</v>
      </c>
      <c r="JS47" s="215">
        <f t="shared" si="132"/>
        <v>0</v>
      </c>
      <c r="JT47" s="215">
        <f t="shared" si="132"/>
        <v>0</v>
      </c>
      <c r="JU47" s="215">
        <f t="shared" si="132"/>
        <v>0</v>
      </c>
      <c r="JV47" s="215">
        <f t="shared" si="132"/>
        <v>0</v>
      </c>
      <c r="JW47" s="215">
        <f t="shared" si="132"/>
        <v>0</v>
      </c>
      <c r="JX47" s="215">
        <f t="shared" si="132"/>
        <v>0</v>
      </c>
      <c r="JY47" s="215">
        <f t="shared" si="132"/>
        <v>0</v>
      </c>
      <c r="JZ47" s="215">
        <f t="shared" si="132"/>
        <v>0</v>
      </c>
      <c r="KA47" s="215">
        <f t="shared" si="132"/>
        <v>0</v>
      </c>
      <c r="KB47" s="215">
        <f t="shared" si="132"/>
        <v>0</v>
      </c>
      <c r="KC47" s="215">
        <f t="shared" si="132"/>
        <v>0</v>
      </c>
      <c r="KD47" s="215">
        <f t="shared" si="132"/>
        <v>0</v>
      </c>
      <c r="KE47" s="215">
        <f t="shared" si="132"/>
        <v>0</v>
      </c>
      <c r="KF47" s="215">
        <f t="shared" si="132"/>
        <v>0</v>
      </c>
      <c r="KG47" s="215">
        <f t="shared" si="132"/>
        <v>0</v>
      </c>
      <c r="KH47" s="215">
        <f t="shared" si="132"/>
        <v>0</v>
      </c>
      <c r="KI47" s="215">
        <f t="shared" si="132"/>
        <v>0</v>
      </c>
      <c r="KJ47" s="215">
        <f t="shared" si="132"/>
        <v>0</v>
      </c>
      <c r="KK47" s="215">
        <f t="shared" si="132"/>
        <v>0</v>
      </c>
      <c r="KL47" s="215">
        <f t="shared" si="132"/>
        <v>0</v>
      </c>
      <c r="KM47" s="215">
        <f t="shared" si="132"/>
        <v>0</v>
      </c>
      <c r="KN47" s="215">
        <f t="shared" si="132"/>
        <v>0</v>
      </c>
      <c r="KO47" s="215">
        <f t="shared" si="132"/>
        <v>0</v>
      </c>
      <c r="KP47" s="215">
        <f t="shared" si="132"/>
        <v>0</v>
      </c>
      <c r="KQ47" s="215">
        <f t="shared" si="132"/>
        <v>0</v>
      </c>
      <c r="KR47" s="215">
        <f t="shared" si="132"/>
        <v>0</v>
      </c>
      <c r="KS47" s="215">
        <f t="shared" si="132"/>
        <v>0</v>
      </c>
      <c r="KT47" s="215">
        <f t="shared" si="132"/>
        <v>0</v>
      </c>
      <c r="KU47" s="215">
        <f t="shared" si="132"/>
        <v>0</v>
      </c>
      <c r="KV47" s="215">
        <f t="shared" si="132"/>
        <v>0</v>
      </c>
      <c r="KW47" s="215">
        <f t="shared" si="132"/>
        <v>0</v>
      </c>
      <c r="KX47" s="215">
        <f t="shared" si="132"/>
        <v>0</v>
      </c>
      <c r="KY47" s="215">
        <f t="shared" si="132"/>
        <v>0</v>
      </c>
      <c r="KZ47" s="215">
        <f t="shared" si="132"/>
        <v>0</v>
      </c>
      <c r="LA47" s="215">
        <f t="shared" si="132"/>
        <v>0</v>
      </c>
      <c r="LB47" s="215">
        <f t="shared" si="132"/>
        <v>0</v>
      </c>
      <c r="LC47" s="215">
        <f t="shared" si="132"/>
        <v>0</v>
      </c>
      <c r="LD47" s="215">
        <f t="shared" si="132"/>
        <v>0</v>
      </c>
      <c r="LE47" s="215">
        <f t="shared" si="132"/>
        <v>0</v>
      </c>
      <c r="LF47" s="215">
        <f t="shared" si="132"/>
        <v>0</v>
      </c>
      <c r="LG47" s="215">
        <f t="shared" si="132"/>
        <v>0</v>
      </c>
      <c r="LH47" s="215">
        <f t="shared" si="132"/>
        <v>0</v>
      </c>
      <c r="LI47" s="215">
        <f t="shared" si="132"/>
        <v>0</v>
      </c>
      <c r="LJ47" s="215">
        <f t="shared" si="132"/>
        <v>0</v>
      </c>
      <c r="LK47" s="215">
        <f t="shared" si="132"/>
        <v>0</v>
      </c>
      <c r="LL47" s="215">
        <f t="shared" si="132"/>
        <v>0</v>
      </c>
      <c r="LM47" s="215">
        <f t="shared" si="132"/>
        <v>0</v>
      </c>
      <c r="LN47" s="215">
        <f t="shared" si="132"/>
        <v>0</v>
      </c>
      <c r="LO47" s="215">
        <f t="shared" si="132"/>
        <v>0</v>
      </c>
      <c r="LP47" s="215">
        <f t="shared" si="132"/>
        <v>0</v>
      </c>
      <c r="LQ47" s="215">
        <f t="shared" ref="LQ47:OB47" si="133">LQ43*$D$44+LQ45*$D$46</f>
        <v>0</v>
      </c>
      <c r="LR47" s="215">
        <f t="shared" si="133"/>
        <v>0</v>
      </c>
      <c r="LS47" s="215">
        <f t="shared" si="133"/>
        <v>0</v>
      </c>
      <c r="LT47" s="215">
        <f t="shared" si="133"/>
        <v>0</v>
      </c>
      <c r="LU47" s="215">
        <f t="shared" si="133"/>
        <v>0</v>
      </c>
      <c r="LV47" s="215">
        <f t="shared" si="133"/>
        <v>0</v>
      </c>
      <c r="LW47" s="215">
        <f t="shared" si="133"/>
        <v>0</v>
      </c>
      <c r="LX47" s="215">
        <f t="shared" si="133"/>
        <v>0</v>
      </c>
      <c r="LY47" s="215">
        <f t="shared" si="133"/>
        <v>0</v>
      </c>
      <c r="LZ47" s="215">
        <f t="shared" si="133"/>
        <v>0</v>
      </c>
      <c r="MA47" s="215">
        <f t="shared" si="133"/>
        <v>0</v>
      </c>
      <c r="MB47" s="215">
        <f t="shared" si="133"/>
        <v>0</v>
      </c>
      <c r="MC47" s="215">
        <f t="shared" si="133"/>
        <v>0</v>
      </c>
      <c r="MD47" s="215">
        <f t="shared" si="133"/>
        <v>0</v>
      </c>
      <c r="ME47" s="215">
        <f t="shared" si="133"/>
        <v>0</v>
      </c>
      <c r="MF47" s="215">
        <f t="shared" si="133"/>
        <v>0</v>
      </c>
      <c r="MG47" s="215">
        <f t="shared" si="133"/>
        <v>0</v>
      </c>
      <c r="MH47" s="215">
        <f t="shared" si="133"/>
        <v>0</v>
      </c>
      <c r="MI47" s="215">
        <f t="shared" si="133"/>
        <v>0</v>
      </c>
      <c r="MJ47" s="215">
        <f t="shared" si="133"/>
        <v>0</v>
      </c>
      <c r="MK47" s="215">
        <f t="shared" si="133"/>
        <v>0</v>
      </c>
      <c r="ML47" s="215">
        <f t="shared" si="133"/>
        <v>0</v>
      </c>
      <c r="MM47" s="215">
        <f t="shared" si="133"/>
        <v>0</v>
      </c>
      <c r="MN47" s="215">
        <f t="shared" si="133"/>
        <v>0</v>
      </c>
      <c r="MO47" s="215">
        <f t="shared" si="133"/>
        <v>0</v>
      </c>
      <c r="MP47" s="215">
        <f t="shared" si="133"/>
        <v>0</v>
      </c>
      <c r="MQ47" s="215">
        <f t="shared" si="133"/>
        <v>0</v>
      </c>
      <c r="MR47" s="215">
        <f t="shared" si="133"/>
        <v>0</v>
      </c>
      <c r="MS47" s="215">
        <f t="shared" si="133"/>
        <v>0</v>
      </c>
      <c r="MT47" s="215">
        <f t="shared" si="133"/>
        <v>0</v>
      </c>
      <c r="MU47" s="215">
        <f t="shared" si="133"/>
        <v>0</v>
      </c>
      <c r="MV47" s="215">
        <f t="shared" si="133"/>
        <v>0</v>
      </c>
      <c r="MW47" s="215">
        <f t="shared" si="133"/>
        <v>0</v>
      </c>
      <c r="MX47" s="215">
        <f t="shared" si="133"/>
        <v>0</v>
      </c>
      <c r="MY47" s="215">
        <f t="shared" si="133"/>
        <v>0</v>
      </c>
      <c r="MZ47" s="215">
        <f t="shared" si="133"/>
        <v>0</v>
      </c>
      <c r="NA47" s="215">
        <f t="shared" si="133"/>
        <v>0</v>
      </c>
      <c r="NB47" s="215">
        <f t="shared" si="133"/>
        <v>0</v>
      </c>
      <c r="NC47" s="215">
        <f t="shared" si="133"/>
        <v>0</v>
      </c>
      <c r="ND47" s="215">
        <f t="shared" si="133"/>
        <v>0</v>
      </c>
      <c r="NE47" s="215">
        <f t="shared" si="133"/>
        <v>0</v>
      </c>
      <c r="NF47" s="215">
        <f t="shared" si="133"/>
        <v>0</v>
      </c>
      <c r="NG47" s="215">
        <f t="shared" si="133"/>
        <v>0</v>
      </c>
      <c r="NH47" s="215">
        <f t="shared" si="133"/>
        <v>0</v>
      </c>
      <c r="NI47" s="215">
        <f t="shared" si="133"/>
        <v>0</v>
      </c>
      <c r="NJ47" s="215">
        <f t="shared" si="133"/>
        <v>0</v>
      </c>
      <c r="NK47" s="215">
        <f t="shared" si="133"/>
        <v>0</v>
      </c>
      <c r="NL47" s="215">
        <f t="shared" si="133"/>
        <v>0</v>
      </c>
      <c r="NM47" s="215">
        <f t="shared" si="133"/>
        <v>0</v>
      </c>
      <c r="NN47" s="215">
        <f t="shared" si="133"/>
        <v>0</v>
      </c>
      <c r="NO47" s="215">
        <f t="shared" si="133"/>
        <v>0</v>
      </c>
      <c r="NP47" s="215">
        <f t="shared" si="133"/>
        <v>0</v>
      </c>
      <c r="NQ47" s="215">
        <f t="shared" si="133"/>
        <v>0</v>
      </c>
      <c r="NR47" s="215">
        <f t="shared" si="133"/>
        <v>0</v>
      </c>
      <c r="NS47" s="215">
        <f t="shared" si="133"/>
        <v>0</v>
      </c>
      <c r="NT47" s="215">
        <f t="shared" si="133"/>
        <v>0</v>
      </c>
      <c r="NU47" s="215">
        <f t="shared" si="133"/>
        <v>0</v>
      </c>
      <c r="NV47" s="215">
        <f t="shared" si="133"/>
        <v>0</v>
      </c>
      <c r="NW47" s="215">
        <f t="shared" si="133"/>
        <v>0</v>
      </c>
      <c r="NX47" s="215">
        <f t="shared" si="133"/>
        <v>0</v>
      </c>
      <c r="NY47" s="215">
        <f t="shared" si="133"/>
        <v>0</v>
      </c>
      <c r="NZ47" s="215">
        <f t="shared" si="133"/>
        <v>0</v>
      </c>
      <c r="OA47" s="215">
        <f t="shared" si="133"/>
        <v>0</v>
      </c>
      <c r="OB47" s="215">
        <f t="shared" si="133"/>
        <v>0</v>
      </c>
      <c r="OC47" s="215">
        <f t="shared" ref="OC47:QN47" si="134">OC43*$D$44+OC45*$D$46</f>
        <v>0</v>
      </c>
      <c r="OD47" s="215">
        <f t="shared" si="134"/>
        <v>0</v>
      </c>
      <c r="OE47" s="215">
        <f t="shared" si="134"/>
        <v>0</v>
      </c>
      <c r="OF47" s="215">
        <f t="shared" si="134"/>
        <v>0</v>
      </c>
      <c r="OG47" s="215">
        <f t="shared" si="134"/>
        <v>0</v>
      </c>
      <c r="OH47" s="215">
        <f t="shared" si="134"/>
        <v>0</v>
      </c>
      <c r="OI47" s="215">
        <f t="shared" si="134"/>
        <v>0</v>
      </c>
      <c r="OJ47" s="215">
        <f t="shared" si="134"/>
        <v>0</v>
      </c>
      <c r="OK47" s="215">
        <f t="shared" si="134"/>
        <v>0</v>
      </c>
      <c r="OL47" s="215">
        <f t="shared" si="134"/>
        <v>0</v>
      </c>
      <c r="OM47" s="215">
        <f t="shared" si="134"/>
        <v>0</v>
      </c>
      <c r="ON47" s="215">
        <f t="shared" si="134"/>
        <v>0</v>
      </c>
      <c r="OO47" s="215">
        <f t="shared" si="134"/>
        <v>0</v>
      </c>
      <c r="OP47" s="215">
        <f t="shared" si="134"/>
        <v>0</v>
      </c>
      <c r="OQ47" s="215">
        <f t="shared" si="134"/>
        <v>0</v>
      </c>
      <c r="OR47" s="215">
        <f t="shared" si="134"/>
        <v>0</v>
      </c>
      <c r="OS47" s="215">
        <f t="shared" si="134"/>
        <v>0</v>
      </c>
      <c r="OT47" s="215">
        <f t="shared" si="134"/>
        <v>0</v>
      </c>
      <c r="OU47" s="215">
        <f t="shared" si="134"/>
        <v>0</v>
      </c>
      <c r="OV47" s="215">
        <f t="shared" si="134"/>
        <v>0</v>
      </c>
      <c r="OW47" s="215">
        <f t="shared" si="134"/>
        <v>0</v>
      </c>
      <c r="OX47" s="215">
        <f t="shared" si="134"/>
        <v>0</v>
      </c>
      <c r="OY47" s="215">
        <f t="shared" si="134"/>
        <v>0</v>
      </c>
      <c r="OZ47" s="215">
        <f t="shared" si="134"/>
        <v>0</v>
      </c>
      <c r="PA47" s="215">
        <f t="shared" si="134"/>
        <v>0</v>
      </c>
      <c r="PB47" s="215">
        <f t="shared" si="134"/>
        <v>0</v>
      </c>
      <c r="PC47" s="215">
        <f t="shared" si="134"/>
        <v>0</v>
      </c>
      <c r="PD47" s="215">
        <f t="shared" si="134"/>
        <v>0</v>
      </c>
      <c r="PE47" s="215">
        <f t="shared" si="134"/>
        <v>0</v>
      </c>
      <c r="PF47" s="215">
        <f t="shared" si="134"/>
        <v>0</v>
      </c>
      <c r="PG47" s="215">
        <f t="shared" si="134"/>
        <v>0</v>
      </c>
      <c r="PH47" s="215">
        <f t="shared" si="134"/>
        <v>0</v>
      </c>
      <c r="PI47" s="215">
        <f t="shared" si="134"/>
        <v>0</v>
      </c>
      <c r="PJ47" s="215">
        <f t="shared" si="134"/>
        <v>0</v>
      </c>
      <c r="PK47" s="215">
        <f t="shared" si="134"/>
        <v>0</v>
      </c>
      <c r="PL47" s="215">
        <f t="shared" si="134"/>
        <v>0</v>
      </c>
      <c r="PM47" s="215">
        <f t="shared" si="134"/>
        <v>0</v>
      </c>
      <c r="PN47" s="215">
        <f t="shared" si="134"/>
        <v>0</v>
      </c>
      <c r="PO47" s="215">
        <f t="shared" si="134"/>
        <v>0</v>
      </c>
      <c r="PP47" s="215">
        <f t="shared" si="134"/>
        <v>0</v>
      </c>
      <c r="PQ47" s="215">
        <f t="shared" si="134"/>
        <v>0</v>
      </c>
      <c r="PR47" s="215">
        <f t="shared" si="134"/>
        <v>0</v>
      </c>
      <c r="PS47" s="215">
        <f t="shared" si="134"/>
        <v>0</v>
      </c>
      <c r="PT47" s="215">
        <f t="shared" si="134"/>
        <v>0</v>
      </c>
      <c r="PU47" s="215">
        <f t="shared" si="134"/>
        <v>0</v>
      </c>
      <c r="PV47" s="215">
        <f t="shared" si="134"/>
        <v>0</v>
      </c>
      <c r="PW47" s="215">
        <f t="shared" si="134"/>
        <v>0</v>
      </c>
      <c r="PX47" s="215">
        <f t="shared" si="134"/>
        <v>0</v>
      </c>
      <c r="PY47" s="215">
        <f t="shared" si="134"/>
        <v>0</v>
      </c>
      <c r="PZ47" s="215">
        <f t="shared" si="134"/>
        <v>0</v>
      </c>
      <c r="QA47" s="215">
        <f t="shared" si="134"/>
        <v>0</v>
      </c>
      <c r="QB47" s="215">
        <f t="shared" si="134"/>
        <v>0</v>
      </c>
      <c r="QC47" s="215">
        <f t="shared" si="134"/>
        <v>0</v>
      </c>
      <c r="QD47" s="215">
        <f t="shared" si="134"/>
        <v>0</v>
      </c>
      <c r="QE47" s="215">
        <f t="shared" si="134"/>
        <v>0</v>
      </c>
      <c r="QF47" s="215">
        <f t="shared" si="134"/>
        <v>0</v>
      </c>
      <c r="QG47" s="215">
        <f t="shared" si="134"/>
        <v>0</v>
      </c>
      <c r="QH47" s="215">
        <f t="shared" si="134"/>
        <v>0</v>
      </c>
      <c r="QI47" s="215">
        <f t="shared" si="134"/>
        <v>0</v>
      </c>
      <c r="QJ47" s="215">
        <f t="shared" si="134"/>
        <v>0</v>
      </c>
      <c r="QK47" s="215">
        <f t="shared" si="134"/>
        <v>0</v>
      </c>
      <c r="QL47" s="215">
        <f t="shared" si="134"/>
        <v>0</v>
      </c>
      <c r="QM47" s="215">
        <f t="shared" si="134"/>
        <v>0</v>
      </c>
      <c r="QN47" s="215">
        <f t="shared" si="134"/>
        <v>0</v>
      </c>
      <c r="QO47" s="215">
        <f t="shared" ref="QO47:SM47" si="135">QO43*$D$44+QO45*$D$46</f>
        <v>0</v>
      </c>
      <c r="QP47" s="215">
        <f t="shared" si="135"/>
        <v>0</v>
      </c>
      <c r="QQ47" s="215">
        <f t="shared" si="135"/>
        <v>0</v>
      </c>
      <c r="QR47" s="215">
        <f t="shared" si="135"/>
        <v>0</v>
      </c>
      <c r="QS47" s="215">
        <f t="shared" si="135"/>
        <v>0</v>
      </c>
      <c r="QT47" s="215">
        <f t="shared" si="135"/>
        <v>0</v>
      </c>
      <c r="QU47" s="215">
        <f t="shared" si="135"/>
        <v>0</v>
      </c>
      <c r="QV47" s="215">
        <f t="shared" si="135"/>
        <v>0</v>
      </c>
      <c r="QW47" s="215">
        <f t="shared" si="135"/>
        <v>0</v>
      </c>
      <c r="QX47" s="215">
        <f t="shared" si="135"/>
        <v>0</v>
      </c>
      <c r="QY47" s="215">
        <f t="shared" si="135"/>
        <v>0</v>
      </c>
      <c r="QZ47" s="215">
        <f t="shared" si="135"/>
        <v>0</v>
      </c>
      <c r="RA47" s="215">
        <f t="shared" si="135"/>
        <v>0</v>
      </c>
      <c r="RB47" s="215">
        <f t="shared" si="135"/>
        <v>0</v>
      </c>
      <c r="RC47" s="215">
        <f t="shared" si="135"/>
        <v>0</v>
      </c>
      <c r="RD47" s="215">
        <f t="shared" si="135"/>
        <v>0</v>
      </c>
      <c r="RE47" s="215">
        <f t="shared" si="135"/>
        <v>0</v>
      </c>
      <c r="RF47" s="215">
        <f t="shared" si="135"/>
        <v>0</v>
      </c>
      <c r="RG47" s="215">
        <f t="shared" si="135"/>
        <v>0</v>
      </c>
      <c r="RH47" s="215">
        <f t="shared" si="135"/>
        <v>0</v>
      </c>
      <c r="RI47" s="215">
        <f t="shared" si="135"/>
        <v>0</v>
      </c>
      <c r="RJ47" s="215">
        <f t="shared" si="135"/>
        <v>0</v>
      </c>
      <c r="RK47" s="215">
        <f t="shared" si="135"/>
        <v>0</v>
      </c>
      <c r="RL47" s="215">
        <f t="shared" si="135"/>
        <v>0</v>
      </c>
      <c r="RM47" s="215">
        <f t="shared" si="135"/>
        <v>0</v>
      </c>
      <c r="RN47" s="215">
        <f t="shared" si="135"/>
        <v>0</v>
      </c>
      <c r="RO47" s="215">
        <f t="shared" si="135"/>
        <v>0</v>
      </c>
      <c r="RP47" s="215">
        <f t="shared" si="135"/>
        <v>0</v>
      </c>
      <c r="RQ47" s="215">
        <f t="shared" si="135"/>
        <v>0</v>
      </c>
      <c r="RR47" s="215">
        <f t="shared" si="135"/>
        <v>0</v>
      </c>
      <c r="RS47" s="215">
        <f t="shared" si="135"/>
        <v>0</v>
      </c>
      <c r="RT47" s="215">
        <f t="shared" si="135"/>
        <v>0</v>
      </c>
      <c r="RU47" s="215">
        <f t="shared" si="135"/>
        <v>0</v>
      </c>
      <c r="RV47" s="215">
        <f t="shared" si="135"/>
        <v>0</v>
      </c>
      <c r="RW47" s="215">
        <f t="shared" si="135"/>
        <v>0</v>
      </c>
      <c r="RX47" s="215">
        <f t="shared" si="135"/>
        <v>0</v>
      </c>
      <c r="RY47" s="215">
        <f t="shared" si="135"/>
        <v>0</v>
      </c>
      <c r="RZ47" s="215">
        <f t="shared" si="135"/>
        <v>0</v>
      </c>
      <c r="SA47" s="215">
        <f t="shared" si="135"/>
        <v>0</v>
      </c>
      <c r="SB47" s="215">
        <f t="shared" si="135"/>
        <v>0</v>
      </c>
      <c r="SC47" s="215">
        <f t="shared" si="135"/>
        <v>0</v>
      </c>
      <c r="SD47" s="215">
        <f t="shared" si="135"/>
        <v>0</v>
      </c>
      <c r="SE47" s="215">
        <f t="shared" si="135"/>
        <v>0</v>
      </c>
      <c r="SF47" s="215">
        <f t="shared" si="135"/>
        <v>0</v>
      </c>
      <c r="SG47" s="215">
        <f t="shared" si="135"/>
        <v>0</v>
      </c>
      <c r="SH47" s="215">
        <f t="shared" si="135"/>
        <v>0</v>
      </c>
      <c r="SI47" s="215">
        <f t="shared" si="135"/>
        <v>0</v>
      </c>
      <c r="SJ47" s="215">
        <f t="shared" si="135"/>
        <v>0</v>
      </c>
      <c r="SK47" s="215">
        <f t="shared" si="135"/>
        <v>0</v>
      </c>
      <c r="SL47" s="215">
        <f t="shared" si="135"/>
        <v>0</v>
      </c>
      <c r="SM47" s="215">
        <f t="shared" si="135"/>
        <v>0</v>
      </c>
    </row>
    <row r="49" spans="2:507" ht="15.6" x14ac:dyDescent="0.35">
      <c r="E49" s="324" t="s">
        <v>1063</v>
      </c>
      <c r="F49" s="164"/>
      <c r="G49" s="165">
        <f>RCB!G5</f>
        <v>0</v>
      </c>
    </row>
    <row r="50" spans="2:507" ht="15.6" x14ac:dyDescent="0.35">
      <c r="E50" s="778" t="s">
        <v>2116</v>
      </c>
      <c r="F50" s="164"/>
      <c r="G50" s="165">
        <f>RCB!J5</f>
        <v>0</v>
      </c>
    </row>
    <row r="52" spans="2:507" x14ac:dyDescent="0.25">
      <c r="H52" s="414"/>
      <c r="I52" s="414"/>
    </row>
    <row r="53" spans="2:507" x14ac:dyDescent="0.25">
      <c r="B53" s="1000" t="s">
        <v>1043</v>
      </c>
      <c r="C53" s="1000"/>
      <c r="D53" s="1000"/>
      <c r="E53" s="1000"/>
      <c r="F53" s="1000"/>
      <c r="G53" s="216"/>
      <c r="H53" s="217"/>
      <c r="I53" s="217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  <c r="CB53" s="216"/>
      <c r="CC53" s="216"/>
      <c r="CD53" s="216"/>
      <c r="CE53" s="216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  <c r="CR53" s="216"/>
      <c r="CS53" s="216"/>
      <c r="CT53" s="216"/>
      <c r="CU53" s="216"/>
      <c r="CV53" s="216"/>
      <c r="CW53" s="216"/>
      <c r="CX53" s="216"/>
      <c r="CY53" s="216"/>
      <c r="CZ53" s="216"/>
      <c r="DA53" s="216"/>
      <c r="DB53" s="216"/>
      <c r="DC53" s="216"/>
      <c r="DD53" s="216"/>
      <c r="DE53" s="216"/>
      <c r="DF53" s="216"/>
      <c r="DG53" s="216"/>
      <c r="DH53" s="216"/>
      <c r="DI53" s="216"/>
      <c r="DJ53" s="216"/>
      <c r="DK53" s="216"/>
      <c r="DL53" s="216"/>
      <c r="DM53" s="216"/>
      <c r="DN53" s="216"/>
      <c r="DO53" s="216"/>
      <c r="DP53" s="216"/>
      <c r="DQ53" s="216"/>
      <c r="DR53" s="216"/>
      <c r="DS53" s="216"/>
      <c r="DT53" s="216"/>
      <c r="DU53" s="216"/>
      <c r="DV53" s="216"/>
      <c r="DW53" s="216"/>
      <c r="DX53" s="216"/>
      <c r="DY53" s="216"/>
      <c r="DZ53" s="216"/>
      <c r="EA53" s="216"/>
      <c r="EB53" s="216"/>
      <c r="EC53" s="216"/>
      <c r="ED53" s="216"/>
      <c r="EE53" s="216"/>
      <c r="EF53" s="216"/>
      <c r="EG53" s="216"/>
      <c r="EH53" s="216"/>
      <c r="EI53" s="216"/>
      <c r="EJ53" s="216"/>
      <c r="EK53" s="216"/>
      <c r="EL53" s="216"/>
      <c r="EM53" s="216"/>
      <c r="EN53" s="216"/>
      <c r="EO53" s="216"/>
      <c r="EP53" s="216"/>
      <c r="EQ53" s="216"/>
      <c r="ER53" s="216"/>
      <c r="ES53" s="216"/>
      <c r="ET53" s="216"/>
      <c r="EU53" s="216"/>
      <c r="EV53" s="216"/>
      <c r="EW53" s="216"/>
      <c r="EX53" s="216"/>
      <c r="EY53" s="216"/>
      <c r="EZ53" s="216"/>
      <c r="FA53" s="216"/>
      <c r="FB53" s="216"/>
      <c r="FC53" s="216"/>
      <c r="FD53" s="216"/>
      <c r="FE53" s="216"/>
      <c r="FF53" s="216"/>
      <c r="FG53" s="216"/>
      <c r="FH53" s="216"/>
      <c r="FI53" s="216"/>
      <c r="FJ53" s="216"/>
      <c r="FK53" s="216"/>
      <c r="FL53" s="216"/>
      <c r="FM53" s="216"/>
      <c r="FN53" s="216"/>
      <c r="FO53" s="216"/>
      <c r="FP53" s="216"/>
      <c r="FQ53" s="216"/>
      <c r="FR53" s="216"/>
      <c r="FS53" s="216"/>
      <c r="FT53" s="216"/>
      <c r="FU53" s="216"/>
      <c r="FV53" s="216"/>
      <c r="FW53" s="216"/>
      <c r="FX53" s="216"/>
      <c r="FY53" s="216"/>
      <c r="FZ53" s="216"/>
      <c r="GA53" s="216"/>
      <c r="GB53" s="216"/>
      <c r="GC53" s="216"/>
      <c r="GD53" s="216"/>
      <c r="GE53" s="216"/>
      <c r="GF53" s="216"/>
      <c r="GG53" s="216"/>
      <c r="GH53" s="216"/>
      <c r="GI53" s="216"/>
      <c r="GJ53" s="216"/>
      <c r="GK53" s="216"/>
      <c r="GL53" s="216"/>
      <c r="GM53" s="216"/>
      <c r="GN53" s="216"/>
      <c r="GO53" s="216"/>
      <c r="GP53" s="216"/>
      <c r="GQ53" s="216"/>
      <c r="GR53" s="216"/>
      <c r="GS53" s="216"/>
      <c r="GT53" s="216"/>
      <c r="GU53" s="216"/>
      <c r="GV53" s="216"/>
      <c r="GW53" s="216"/>
      <c r="GX53" s="216"/>
      <c r="GY53" s="216"/>
      <c r="GZ53" s="216"/>
      <c r="HA53" s="216"/>
      <c r="HB53" s="216"/>
      <c r="HC53" s="216"/>
      <c r="HD53" s="216"/>
      <c r="HE53" s="216"/>
      <c r="HF53" s="216"/>
      <c r="HG53" s="216"/>
      <c r="HH53" s="216"/>
      <c r="HI53" s="216"/>
      <c r="HJ53" s="216"/>
      <c r="HK53" s="216"/>
      <c r="HL53" s="216"/>
      <c r="HM53" s="216"/>
      <c r="HN53" s="216"/>
      <c r="HO53" s="216"/>
      <c r="HP53" s="216"/>
      <c r="HQ53" s="216"/>
      <c r="HR53" s="216"/>
      <c r="HS53" s="216"/>
      <c r="HT53" s="216"/>
      <c r="HU53" s="216"/>
      <c r="HV53" s="216"/>
      <c r="HW53" s="216"/>
      <c r="HX53" s="216"/>
      <c r="HY53" s="216"/>
      <c r="HZ53" s="216"/>
      <c r="IA53" s="216"/>
      <c r="IB53" s="216"/>
      <c r="IC53" s="216"/>
      <c r="ID53" s="216"/>
      <c r="IE53" s="216"/>
      <c r="IF53" s="216"/>
      <c r="IG53" s="216"/>
      <c r="IH53" s="216"/>
      <c r="II53" s="216"/>
      <c r="IJ53" s="216"/>
      <c r="IK53" s="216"/>
      <c r="IL53" s="216"/>
      <c r="IM53" s="216"/>
      <c r="IN53" s="216"/>
      <c r="IO53" s="216"/>
      <c r="IP53" s="216"/>
      <c r="IQ53" s="216"/>
      <c r="IR53" s="216"/>
      <c r="IS53" s="216"/>
      <c r="IT53" s="216"/>
      <c r="IU53" s="216"/>
      <c r="IV53" s="216"/>
      <c r="IW53" s="216"/>
      <c r="IX53" s="216"/>
      <c r="IY53" s="216"/>
      <c r="IZ53" s="216"/>
      <c r="JA53" s="216"/>
      <c r="JB53" s="216"/>
      <c r="JC53" s="216"/>
      <c r="JD53" s="216"/>
      <c r="JE53" s="216"/>
      <c r="JF53" s="216"/>
      <c r="JG53" s="216"/>
      <c r="JH53" s="216"/>
      <c r="JI53" s="216"/>
      <c r="JJ53" s="216"/>
      <c r="JK53" s="216"/>
      <c r="JL53" s="216"/>
      <c r="JM53" s="216"/>
      <c r="JN53" s="216"/>
      <c r="JO53" s="216"/>
      <c r="JP53" s="216"/>
      <c r="JQ53" s="216"/>
      <c r="JR53" s="216"/>
      <c r="JS53" s="216"/>
      <c r="JT53" s="216"/>
      <c r="JU53" s="216"/>
      <c r="JV53" s="216"/>
      <c r="JW53" s="216"/>
      <c r="JX53" s="216"/>
      <c r="JY53" s="216"/>
      <c r="JZ53" s="216"/>
      <c r="KA53" s="216"/>
      <c r="KB53" s="216"/>
      <c r="KC53" s="216"/>
      <c r="KD53" s="216"/>
      <c r="KE53" s="216"/>
      <c r="KF53" s="216"/>
      <c r="KG53" s="216"/>
      <c r="KH53" s="216"/>
      <c r="KI53" s="216"/>
      <c r="KJ53" s="216"/>
      <c r="KK53" s="216"/>
      <c r="KL53" s="216"/>
      <c r="KM53" s="216"/>
      <c r="KN53" s="216"/>
      <c r="KO53" s="216"/>
      <c r="KP53" s="216"/>
      <c r="KQ53" s="216"/>
      <c r="KR53" s="216"/>
      <c r="KS53" s="216"/>
      <c r="KT53" s="216"/>
      <c r="KU53" s="216"/>
      <c r="KV53" s="216"/>
      <c r="KW53" s="216"/>
      <c r="KX53" s="216"/>
      <c r="KY53" s="216"/>
      <c r="KZ53" s="216"/>
      <c r="LA53" s="216"/>
      <c r="LB53" s="216"/>
      <c r="LC53" s="216"/>
      <c r="LD53" s="216"/>
      <c r="LE53" s="216"/>
      <c r="LF53" s="216"/>
      <c r="LG53" s="216"/>
      <c r="LH53" s="216"/>
      <c r="LI53" s="216"/>
      <c r="LJ53" s="216"/>
      <c r="LK53" s="216"/>
      <c r="LL53" s="216"/>
      <c r="LM53" s="216"/>
      <c r="LN53" s="216"/>
      <c r="LO53" s="216"/>
      <c r="LP53" s="216"/>
      <c r="LQ53" s="216"/>
      <c r="LR53" s="216"/>
      <c r="LS53" s="216"/>
      <c r="LT53" s="216"/>
      <c r="LU53" s="216"/>
      <c r="LV53" s="216"/>
      <c r="LW53" s="216"/>
      <c r="LX53" s="216"/>
      <c r="LY53" s="216"/>
      <c r="LZ53" s="216"/>
      <c r="MA53" s="216"/>
      <c r="MB53" s="216"/>
      <c r="MC53" s="216"/>
      <c r="MD53" s="216"/>
      <c r="ME53" s="216"/>
      <c r="MF53" s="216"/>
      <c r="MG53" s="216"/>
      <c r="MH53" s="216"/>
      <c r="MI53" s="216"/>
      <c r="MJ53" s="216"/>
      <c r="MK53" s="216"/>
      <c r="ML53" s="216"/>
      <c r="MM53" s="216"/>
      <c r="MN53" s="216"/>
      <c r="MO53" s="216"/>
      <c r="MP53" s="216"/>
      <c r="MQ53" s="216"/>
      <c r="MR53" s="216"/>
      <c r="MS53" s="216"/>
      <c r="MT53" s="216"/>
      <c r="MU53" s="216"/>
      <c r="MV53" s="216"/>
      <c r="MW53" s="216"/>
      <c r="MX53" s="216"/>
      <c r="MY53" s="216"/>
      <c r="MZ53" s="216"/>
      <c r="NA53" s="216"/>
      <c r="NB53" s="216"/>
      <c r="NC53" s="216"/>
      <c r="ND53" s="216"/>
      <c r="NE53" s="216"/>
      <c r="NF53" s="216"/>
      <c r="NG53" s="216"/>
      <c r="NH53" s="216"/>
      <c r="NI53" s="216"/>
      <c r="NJ53" s="216"/>
      <c r="NK53" s="216"/>
      <c r="NL53" s="216"/>
      <c r="NM53" s="216"/>
      <c r="NN53" s="216"/>
      <c r="NO53" s="216"/>
      <c r="NP53" s="216"/>
      <c r="NQ53" s="216"/>
      <c r="NR53" s="216"/>
      <c r="NS53" s="216"/>
      <c r="NT53" s="216"/>
      <c r="NU53" s="216"/>
      <c r="NV53" s="216"/>
      <c r="NW53" s="216"/>
      <c r="NX53" s="216"/>
      <c r="NY53" s="216"/>
      <c r="NZ53" s="216"/>
      <c r="OA53" s="216"/>
      <c r="OB53" s="216"/>
      <c r="OC53" s="216"/>
      <c r="OD53" s="216"/>
      <c r="OE53" s="216"/>
      <c r="OF53" s="216"/>
      <c r="OG53" s="216"/>
      <c r="OH53" s="216"/>
      <c r="OI53" s="216"/>
      <c r="OJ53" s="216"/>
      <c r="OK53" s="216"/>
      <c r="OL53" s="216"/>
      <c r="OM53" s="216"/>
      <c r="ON53" s="216"/>
      <c r="OO53" s="216"/>
      <c r="OP53" s="216"/>
      <c r="OQ53" s="216"/>
      <c r="OR53" s="216"/>
      <c r="OS53" s="216"/>
      <c r="OT53" s="216"/>
      <c r="OU53" s="216"/>
      <c r="OV53" s="216"/>
      <c r="OW53" s="216"/>
      <c r="OX53" s="216"/>
      <c r="OY53" s="216"/>
      <c r="OZ53" s="216"/>
      <c r="PA53" s="216"/>
      <c r="PB53" s="216"/>
      <c r="PC53" s="216"/>
      <c r="PD53" s="216"/>
      <c r="PE53" s="216"/>
      <c r="PF53" s="216"/>
      <c r="PG53" s="216"/>
      <c r="PH53" s="216"/>
      <c r="PI53" s="216"/>
      <c r="PJ53" s="216"/>
      <c r="PK53" s="216"/>
      <c r="PL53" s="216"/>
      <c r="PM53" s="216"/>
      <c r="PN53" s="216"/>
      <c r="PO53" s="216"/>
      <c r="PP53" s="216"/>
      <c r="PQ53" s="216"/>
      <c r="PR53" s="216"/>
      <c r="PS53" s="216"/>
      <c r="PT53" s="216"/>
      <c r="PU53" s="216"/>
      <c r="PV53" s="216"/>
      <c r="PW53" s="216"/>
      <c r="PX53" s="216"/>
      <c r="PY53" s="216"/>
      <c r="PZ53" s="216"/>
      <c r="QA53" s="216"/>
      <c r="QB53" s="216"/>
      <c r="QC53" s="216"/>
      <c r="QD53" s="216"/>
      <c r="QE53" s="216"/>
      <c r="QF53" s="216"/>
      <c r="QG53" s="216"/>
      <c r="QH53" s="216"/>
      <c r="QI53" s="216"/>
      <c r="QJ53" s="216"/>
      <c r="QK53" s="216"/>
      <c r="QL53" s="216"/>
      <c r="QM53" s="216"/>
      <c r="QN53" s="216"/>
      <c r="QO53" s="216"/>
      <c r="QP53" s="216"/>
      <c r="QQ53" s="216"/>
      <c r="QR53" s="216"/>
      <c r="QS53" s="216"/>
      <c r="QT53" s="216"/>
      <c r="QU53" s="216"/>
      <c r="QV53" s="216"/>
      <c r="QW53" s="216"/>
      <c r="QX53" s="216"/>
      <c r="QY53" s="216"/>
      <c r="QZ53" s="216"/>
      <c r="RA53" s="216"/>
      <c r="RB53" s="216"/>
      <c r="RC53" s="216"/>
      <c r="RD53" s="216"/>
      <c r="RE53" s="216"/>
      <c r="RF53" s="216"/>
      <c r="RG53" s="216"/>
      <c r="RH53" s="216"/>
      <c r="RI53" s="216"/>
      <c r="RJ53" s="216"/>
      <c r="RK53" s="216"/>
      <c r="RL53" s="216"/>
      <c r="RM53" s="216"/>
      <c r="RN53" s="216"/>
      <c r="RO53" s="216"/>
      <c r="RP53" s="216"/>
      <c r="RQ53" s="216"/>
      <c r="RR53" s="216"/>
      <c r="RS53" s="216"/>
      <c r="RT53" s="216"/>
      <c r="RU53" s="216"/>
      <c r="RV53" s="216"/>
      <c r="RW53" s="216"/>
      <c r="RX53" s="216"/>
      <c r="RY53" s="216"/>
      <c r="RZ53" s="216"/>
      <c r="SA53" s="216"/>
      <c r="SB53" s="216"/>
      <c r="SC53" s="216"/>
      <c r="SD53" s="216"/>
      <c r="SE53" s="216"/>
      <c r="SF53" s="216"/>
      <c r="SG53" s="216"/>
      <c r="SH53" s="216"/>
      <c r="SI53" s="216"/>
      <c r="SJ53" s="216"/>
      <c r="SK53" s="216"/>
      <c r="SL53" s="216"/>
      <c r="SM53" s="216"/>
    </row>
    <row r="54" spans="2:507" x14ac:dyDescent="0.25">
      <c r="B54" s="218"/>
      <c r="C54" s="219"/>
      <c r="D54" s="220"/>
      <c r="E54" s="221"/>
      <c r="F54" s="222"/>
      <c r="G54" s="223" t="s">
        <v>31</v>
      </c>
      <c r="H54" s="224" t="s">
        <v>576</v>
      </c>
      <c r="I54" s="224" t="s">
        <v>577</v>
      </c>
      <c r="J54" s="224" t="s">
        <v>578</v>
      </c>
      <c r="K54" s="224" t="s">
        <v>579</v>
      </c>
      <c r="L54" s="224" t="s">
        <v>580</v>
      </c>
      <c r="M54" s="224" t="s">
        <v>581</v>
      </c>
      <c r="N54" s="224" t="s">
        <v>582</v>
      </c>
      <c r="O54" s="224" t="s">
        <v>583</v>
      </c>
      <c r="P54" s="224" t="s">
        <v>584</v>
      </c>
      <c r="Q54" s="224" t="s">
        <v>585</v>
      </c>
      <c r="R54" s="224" t="s">
        <v>586</v>
      </c>
      <c r="S54" s="224" t="s">
        <v>587</v>
      </c>
      <c r="T54" s="224" t="s">
        <v>588</v>
      </c>
      <c r="U54" s="224" t="s">
        <v>589</v>
      </c>
      <c r="V54" s="224" t="s">
        <v>590</v>
      </c>
      <c r="W54" s="224" t="s">
        <v>591</v>
      </c>
      <c r="X54" s="224" t="s">
        <v>592</v>
      </c>
      <c r="Y54" s="224" t="s">
        <v>593</v>
      </c>
      <c r="Z54" s="224" t="s">
        <v>594</v>
      </c>
      <c r="AA54" s="224" t="s">
        <v>595</v>
      </c>
      <c r="AB54" s="224" t="s">
        <v>596</v>
      </c>
      <c r="AC54" s="224" t="s">
        <v>597</v>
      </c>
      <c r="AD54" s="224" t="s">
        <v>598</v>
      </c>
      <c r="AE54" s="224" t="s">
        <v>599</v>
      </c>
      <c r="AF54" s="224" t="s">
        <v>600</v>
      </c>
      <c r="AG54" s="224" t="s">
        <v>601</v>
      </c>
      <c r="AH54" s="224" t="s">
        <v>602</v>
      </c>
      <c r="AI54" s="224" t="s">
        <v>603</v>
      </c>
      <c r="AJ54" s="224" t="s">
        <v>604</v>
      </c>
      <c r="AK54" s="224" t="s">
        <v>605</v>
      </c>
      <c r="AL54" s="224" t="s">
        <v>606</v>
      </c>
      <c r="AM54" s="224" t="s">
        <v>607</v>
      </c>
      <c r="AN54" s="224" t="s">
        <v>608</v>
      </c>
      <c r="AO54" s="224" t="s">
        <v>609</v>
      </c>
      <c r="AP54" s="224" t="s">
        <v>610</v>
      </c>
      <c r="AQ54" s="224" t="s">
        <v>611</v>
      </c>
      <c r="AR54" s="224" t="s">
        <v>612</v>
      </c>
      <c r="AS54" s="224" t="s">
        <v>613</v>
      </c>
      <c r="AT54" s="224" t="s">
        <v>614</v>
      </c>
      <c r="AU54" s="224" t="s">
        <v>615</v>
      </c>
      <c r="AV54" s="224" t="s">
        <v>616</v>
      </c>
      <c r="AW54" s="224" t="s">
        <v>617</v>
      </c>
      <c r="AX54" s="224" t="s">
        <v>618</v>
      </c>
      <c r="AY54" s="224" t="s">
        <v>619</v>
      </c>
      <c r="AZ54" s="224" t="s">
        <v>620</v>
      </c>
      <c r="BA54" s="224" t="s">
        <v>621</v>
      </c>
      <c r="BB54" s="224" t="s">
        <v>622</v>
      </c>
      <c r="BC54" s="224" t="s">
        <v>623</v>
      </c>
      <c r="BD54" s="224" t="s">
        <v>624</v>
      </c>
      <c r="BE54" s="224" t="s">
        <v>625</v>
      </c>
      <c r="BF54" s="224" t="s">
        <v>1333</v>
      </c>
      <c r="BG54" s="224" t="s">
        <v>1334</v>
      </c>
      <c r="BH54" s="224" t="s">
        <v>1335</v>
      </c>
      <c r="BI54" s="224" t="s">
        <v>1336</v>
      </c>
      <c r="BJ54" s="224" t="s">
        <v>1337</v>
      </c>
      <c r="BK54" s="224" t="s">
        <v>1338</v>
      </c>
      <c r="BL54" s="224" t="s">
        <v>1339</v>
      </c>
      <c r="BM54" s="224" t="s">
        <v>1340</v>
      </c>
      <c r="BN54" s="224" t="s">
        <v>1341</v>
      </c>
      <c r="BO54" s="224" t="s">
        <v>1342</v>
      </c>
      <c r="BP54" s="224" t="s">
        <v>1343</v>
      </c>
      <c r="BQ54" s="224" t="s">
        <v>1344</v>
      </c>
      <c r="BR54" s="224" t="s">
        <v>1345</v>
      </c>
      <c r="BS54" s="224" t="s">
        <v>1346</v>
      </c>
      <c r="BT54" s="224" t="s">
        <v>1347</v>
      </c>
      <c r="BU54" s="224" t="s">
        <v>1348</v>
      </c>
      <c r="BV54" s="224" t="s">
        <v>1349</v>
      </c>
      <c r="BW54" s="224" t="s">
        <v>1350</v>
      </c>
      <c r="BX54" s="224" t="s">
        <v>1351</v>
      </c>
      <c r="BY54" s="224" t="s">
        <v>1352</v>
      </c>
      <c r="BZ54" s="224" t="s">
        <v>1353</v>
      </c>
      <c r="CA54" s="224" t="s">
        <v>1354</v>
      </c>
      <c r="CB54" s="224" t="s">
        <v>1355</v>
      </c>
      <c r="CC54" s="224" t="s">
        <v>1356</v>
      </c>
      <c r="CD54" s="224" t="s">
        <v>1357</v>
      </c>
      <c r="CE54" s="224" t="s">
        <v>1358</v>
      </c>
      <c r="CF54" s="224" t="s">
        <v>1359</v>
      </c>
      <c r="CG54" s="224" t="s">
        <v>1360</v>
      </c>
      <c r="CH54" s="224" t="s">
        <v>1361</v>
      </c>
      <c r="CI54" s="224" t="s">
        <v>1362</v>
      </c>
      <c r="CJ54" s="224" t="s">
        <v>1363</v>
      </c>
      <c r="CK54" s="224" t="s">
        <v>1364</v>
      </c>
      <c r="CL54" s="224" t="s">
        <v>1365</v>
      </c>
      <c r="CM54" s="224" t="s">
        <v>1366</v>
      </c>
      <c r="CN54" s="224" t="s">
        <v>1367</v>
      </c>
      <c r="CO54" s="224" t="s">
        <v>1368</v>
      </c>
      <c r="CP54" s="224" t="s">
        <v>1369</v>
      </c>
      <c r="CQ54" s="224" t="s">
        <v>1370</v>
      </c>
      <c r="CR54" s="224" t="s">
        <v>1371</v>
      </c>
      <c r="CS54" s="224" t="s">
        <v>1372</v>
      </c>
      <c r="CT54" s="224" t="s">
        <v>1373</v>
      </c>
      <c r="CU54" s="224" t="s">
        <v>1374</v>
      </c>
      <c r="CV54" s="224" t="s">
        <v>1375</v>
      </c>
      <c r="CW54" s="224" t="s">
        <v>1376</v>
      </c>
      <c r="CX54" s="224" t="s">
        <v>1377</v>
      </c>
      <c r="CY54" s="224" t="s">
        <v>1378</v>
      </c>
      <c r="CZ54" s="224" t="s">
        <v>1379</v>
      </c>
      <c r="DA54" s="224" t="s">
        <v>1380</v>
      </c>
      <c r="DB54" s="224" t="s">
        <v>1381</v>
      </c>
      <c r="DC54" s="224" t="s">
        <v>1382</v>
      </c>
      <c r="DD54" s="224" t="s">
        <v>1383</v>
      </c>
      <c r="DE54" s="224" t="s">
        <v>1384</v>
      </c>
      <c r="DF54" s="224" t="s">
        <v>1385</v>
      </c>
      <c r="DG54" s="224" t="s">
        <v>1386</v>
      </c>
      <c r="DH54" s="224" t="s">
        <v>1387</v>
      </c>
      <c r="DI54" s="224" t="s">
        <v>1388</v>
      </c>
      <c r="DJ54" s="224" t="s">
        <v>1389</v>
      </c>
      <c r="DK54" s="224" t="s">
        <v>1390</v>
      </c>
      <c r="DL54" s="224" t="s">
        <v>1391</v>
      </c>
      <c r="DM54" s="224" t="s">
        <v>1392</v>
      </c>
      <c r="DN54" s="224" t="s">
        <v>1393</v>
      </c>
      <c r="DO54" s="224" t="s">
        <v>1394</v>
      </c>
      <c r="DP54" s="224" t="s">
        <v>1395</v>
      </c>
      <c r="DQ54" s="224" t="s">
        <v>1396</v>
      </c>
      <c r="DR54" s="224" t="s">
        <v>1397</v>
      </c>
      <c r="DS54" s="224" t="s">
        <v>1398</v>
      </c>
      <c r="DT54" s="224" t="s">
        <v>1399</v>
      </c>
      <c r="DU54" s="224" t="s">
        <v>1400</v>
      </c>
      <c r="DV54" s="224" t="s">
        <v>1401</v>
      </c>
      <c r="DW54" s="224" t="s">
        <v>1402</v>
      </c>
      <c r="DX54" s="224" t="s">
        <v>1403</v>
      </c>
      <c r="DY54" s="224" t="s">
        <v>1404</v>
      </c>
      <c r="DZ54" s="224" t="s">
        <v>1405</v>
      </c>
      <c r="EA54" s="224" t="s">
        <v>1406</v>
      </c>
      <c r="EB54" s="224" t="s">
        <v>1407</v>
      </c>
      <c r="EC54" s="224" t="s">
        <v>1408</v>
      </c>
      <c r="ED54" s="224" t="s">
        <v>1409</v>
      </c>
      <c r="EE54" s="224" t="s">
        <v>1410</v>
      </c>
      <c r="EF54" s="224" t="s">
        <v>1411</v>
      </c>
      <c r="EG54" s="224" t="s">
        <v>1412</v>
      </c>
      <c r="EH54" s="224" t="s">
        <v>1413</v>
      </c>
      <c r="EI54" s="224" t="s">
        <v>1414</v>
      </c>
      <c r="EJ54" s="224" t="s">
        <v>1415</v>
      </c>
      <c r="EK54" s="224" t="s">
        <v>1416</v>
      </c>
      <c r="EL54" s="224" t="s">
        <v>1417</v>
      </c>
      <c r="EM54" s="224" t="s">
        <v>1418</v>
      </c>
      <c r="EN54" s="224" t="s">
        <v>1419</v>
      </c>
      <c r="EO54" s="224" t="s">
        <v>1420</v>
      </c>
      <c r="EP54" s="224" t="s">
        <v>1421</v>
      </c>
      <c r="EQ54" s="224" t="s">
        <v>1422</v>
      </c>
      <c r="ER54" s="224" t="s">
        <v>1423</v>
      </c>
      <c r="ES54" s="224" t="s">
        <v>1424</v>
      </c>
      <c r="ET54" s="224" t="s">
        <v>1425</v>
      </c>
      <c r="EU54" s="224" t="s">
        <v>1426</v>
      </c>
      <c r="EV54" s="224" t="s">
        <v>1427</v>
      </c>
      <c r="EW54" s="224" t="s">
        <v>1428</v>
      </c>
      <c r="EX54" s="224" t="s">
        <v>1429</v>
      </c>
      <c r="EY54" s="224" t="s">
        <v>1430</v>
      </c>
      <c r="EZ54" s="224" t="s">
        <v>1431</v>
      </c>
      <c r="FA54" s="224" t="s">
        <v>1432</v>
      </c>
      <c r="FB54" s="224" t="s">
        <v>1433</v>
      </c>
      <c r="FC54" s="224" t="s">
        <v>1434</v>
      </c>
      <c r="FD54" s="224" t="s">
        <v>1435</v>
      </c>
      <c r="FE54" s="224" t="s">
        <v>1436</v>
      </c>
      <c r="FF54" s="224" t="s">
        <v>1437</v>
      </c>
      <c r="FG54" s="224" t="s">
        <v>1438</v>
      </c>
      <c r="FH54" s="224" t="s">
        <v>1439</v>
      </c>
      <c r="FI54" s="224" t="s">
        <v>1440</v>
      </c>
      <c r="FJ54" s="224" t="s">
        <v>1441</v>
      </c>
      <c r="FK54" s="224" t="s">
        <v>1442</v>
      </c>
      <c r="FL54" s="224" t="s">
        <v>1443</v>
      </c>
      <c r="FM54" s="224" t="s">
        <v>1444</v>
      </c>
      <c r="FN54" s="224" t="s">
        <v>1445</v>
      </c>
      <c r="FO54" s="224" t="s">
        <v>1446</v>
      </c>
      <c r="FP54" s="224" t="s">
        <v>1447</v>
      </c>
      <c r="FQ54" s="224" t="s">
        <v>1448</v>
      </c>
      <c r="FR54" s="224" t="s">
        <v>1449</v>
      </c>
      <c r="FS54" s="224" t="s">
        <v>1450</v>
      </c>
      <c r="FT54" s="224" t="s">
        <v>1451</v>
      </c>
      <c r="FU54" s="224" t="s">
        <v>1452</v>
      </c>
      <c r="FV54" s="224" t="s">
        <v>1453</v>
      </c>
      <c r="FW54" s="224" t="s">
        <v>1454</v>
      </c>
      <c r="FX54" s="224" t="s">
        <v>1455</v>
      </c>
      <c r="FY54" s="224" t="s">
        <v>1456</v>
      </c>
      <c r="FZ54" s="224" t="s">
        <v>1457</v>
      </c>
      <c r="GA54" s="224" t="s">
        <v>1458</v>
      </c>
      <c r="GB54" s="224" t="s">
        <v>1459</v>
      </c>
      <c r="GC54" s="224" t="s">
        <v>1460</v>
      </c>
      <c r="GD54" s="224" t="s">
        <v>1461</v>
      </c>
      <c r="GE54" s="224" t="s">
        <v>1462</v>
      </c>
      <c r="GF54" s="224" t="s">
        <v>1463</v>
      </c>
      <c r="GG54" s="224" t="s">
        <v>1464</v>
      </c>
      <c r="GH54" s="224" t="s">
        <v>1465</v>
      </c>
      <c r="GI54" s="224" t="s">
        <v>1466</v>
      </c>
      <c r="GJ54" s="224" t="s">
        <v>1467</v>
      </c>
      <c r="GK54" s="224" t="s">
        <v>1468</v>
      </c>
      <c r="GL54" s="224" t="s">
        <v>1469</v>
      </c>
      <c r="GM54" s="224" t="s">
        <v>1470</v>
      </c>
      <c r="GN54" s="224" t="s">
        <v>1471</v>
      </c>
      <c r="GO54" s="224" t="s">
        <v>1472</v>
      </c>
      <c r="GP54" s="224" t="s">
        <v>1473</v>
      </c>
      <c r="GQ54" s="224" t="s">
        <v>1474</v>
      </c>
      <c r="GR54" s="224" t="s">
        <v>1475</v>
      </c>
      <c r="GS54" s="224" t="s">
        <v>1476</v>
      </c>
      <c r="GT54" s="224" t="s">
        <v>1477</v>
      </c>
      <c r="GU54" s="224" t="s">
        <v>1478</v>
      </c>
      <c r="GV54" s="224" t="s">
        <v>1479</v>
      </c>
      <c r="GW54" s="224" t="s">
        <v>1480</v>
      </c>
      <c r="GX54" s="224" t="s">
        <v>1481</v>
      </c>
      <c r="GY54" s="224" t="s">
        <v>1482</v>
      </c>
      <c r="GZ54" s="224" t="s">
        <v>1483</v>
      </c>
      <c r="HA54" s="224" t="s">
        <v>1484</v>
      </c>
      <c r="HB54" s="224" t="s">
        <v>1485</v>
      </c>
      <c r="HC54" s="224" t="s">
        <v>1486</v>
      </c>
      <c r="HD54" s="224" t="s">
        <v>1487</v>
      </c>
      <c r="HE54" s="224" t="s">
        <v>1488</v>
      </c>
      <c r="HF54" s="224" t="s">
        <v>1489</v>
      </c>
      <c r="HG54" s="224" t="s">
        <v>1490</v>
      </c>
      <c r="HH54" s="224" t="s">
        <v>1491</v>
      </c>
      <c r="HI54" s="224" t="s">
        <v>1492</v>
      </c>
      <c r="HJ54" s="224" t="s">
        <v>1493</v>
      </c>
      <c r="HK54" s="224" t="s">
        <v>1494</v>
      </c>
      <c r="HL54" s="224" t="s">
        <v>1495</v>
      </c>
      <c r="HM54" s="224" t="s">
        <v>1496</v>
      </c>
      <c r="HN54" s="224" t="s">
        <v>1497</v>
      </c>
      <c r="HO54" s="224" t="s">
        <v>1498</v>
      </c>
      <c r="HP54" s="224" t="s">
        <v>1499</v>
      </c>
      <c r="HQ54" s="224" t="s">
        <v>1500</v>
      </c>
      <c r="HR54" s="224" t="s">
        <v>1501</v>
      </c>
      <c r="HS54" s="224" t="s">
        <v>1502</v>
      </c>
      <c r="HT54" s="224" t="s">
        <v>1503</v>
      </c>
      <c r="HU54" s="224" t="s">
        <v>1504</v>
      </c>
      <c r="HV54" s="224" t="s">
        <v>1505</v>
      </c>
      <c r="HW54" s="224" t="s">
        <v>1506</v>
      </c>
      <c r="HX54" s="224" t="s">
        <v>1507</v>
      </c>
      <c r="HY54" s="224" t="s">
        <v>1508</v>
      </c>
      <c r="HZ54" s="224" t="s">
        <v>1509</v>
      </c>
      <c r="IA54" s="224" t="s">
        <v>1510</v>
      </c>
      <c r="IB54" s="224" t="s">
        <v>1511</v>
      </c>
      <c r="IC54" s="224" t="s">
        <v>1512</v>
      </c>
      <c r="ID54" s="224" t="s">
        <v>1513</v>
      </c>
      <c r="IE54" s="224" t="s">
        <v>1514</v>
      </c>
      <c r="IF54" s="224" t="s">
        <v>1515</v>
      </c>
      <c r="IG54" s="224" t="s">
        <v>1516</v>
      </c>
      <c r="IH54" s="224" t="s">
        <v>1517</v>
      </c>
      <c r="II54" s="224" t="s">
        <v>1518</v>
      </c>
      <c r="IJ54" s="224" t="s">
        <v>1519</v>
      </c>
      <c r="IK54" s="224" t="s">
        <v>1520</v>
      </c>
      <c r="IL54" s="224" t="s">
        <v>1521</v>
      </c>
      <c r="IM54" s="224" t="s">
        <v>1522</v>
      </c>
      <c r="IN54" s="224" t="s">
        <v>1523</v>
      </c>
      <c r="IO54" s="224" t="s">
        <v>1524</v>
      </c>
      <c r="IP54" s="224" t="s">
        <v>1525</v>
      </c>
      <c r="IQ54" s="224" t="s">
        <v>1526</v>
      </c>
      <c r="IR54" s="224" t="s">
        <v>1527</v>
      </c>
      <c r="IS54" s="224" t="s">
        <v>1528</v>
      </c>
      <c r="IT54" s="224" t="s">
        <v>1529</v>
      </c>
      <c r="IU54" s="224" t="s">
        <v>1530</v>
      </c>
      <c r="IV54" s="224" t="s">
        <v>1531</v>
      </c>
      <c r="IW54" s="224" t="s">
        <v>1532</v>
      </c>
      <c r="IX54" s="224" t="s">
        <v>1533</v>
      </c>
      <c r="IY54" s="224" t="s">
        <v>1534</v>
      </c>
      <c r="IZ54" s="224" t="s">
        <v>1535</v>
      </c>
      <c r="JA54" s="224" t="s">
        <v>1536</v>
      </c>
      <c r="JB54" s="224" t="s">
        <v>1537</v>
      </c>
      <c r="JC54" s="224" t="s">
        <v>1538</v>
      </c>
      <c r="JD54" s="224" t="s">
        <v>1539</v>
      </c>
      <c r="JE54" s="224" t="s">
        <v>1540</v>
      </c>
      <c r="JF54" s="224" t="s">
        <v>1541</v>
      </c>
      <c r="JG54" s="224" t="s">
        <v>1542</v>
      </c>
      <c r="JH54" s="224" t="s">
        <v>1543</v>
      </c>
      <c r="JI54" s="224" t="s">
        <v>1544</v>
      </c>
      <c r="JJ54" s="224" t="s">
        <v>1545</v>
      </c>
      <c r="JK54" s="224" t="s">
        <v>1546</v>
      </c>
      <c r="JL54" s="224" t="s">
        <v>1547</v>
      </c>
      <c r="JM54" s="224" t="s">
        <v>1548</v>
      </c>
      <c r="JN54" s="224" t="s">
        <v>1549</v>
      </c>
      <c r="JO54" s="224" t="s">
        <v>1550</v>
      </c>
      <c r="JP54" s="224" t="s">
        <v>1551</v>
      </c>
      <c r="JQ54" s="224" t="s">
        <v>1552</v>
      </c>
      <c r="JR54" s="224" t="s">
        <v>1553</v>
      </c>
      <c r="JS54" s="224" t="s">
        <v>1554</v>
      </c>
      <c r="JT54" s="224" t="s">
        <v>1555</v>
      </c>
      <c r="JU54" s="224" t="s">
        <v>1556</v>
      </c>
      <c r="JV54" s="224" t="s">
        <v>1557</v>
      </c>
      <c r="JW54" s="224" t="s">
        <v>1558</v>
      </c>
      <c r="JX54" s="224" t="s">
        <v>1559</v>
      </c>
      <c r="JY54" s="224" t="s">
        <v>1560</v>
      </c>
      <c r="JZ54" s="224" t="s">
        <v>1561</v>
      </c>
      <c r="KA54" s="224" t="s">
        <v>1562</v>
      </c>
      <c r="KB54" s="224" t="s">
        <v>1563</v>
      </c>
      <c r="KC54" s="224" t="s">
        <v>1564</v>
      </c>
      <c r="KD54" s="224" t="s">
        <v>1565</v>
      </c>
      <c r="KE54" s="224" t="s">
        <v>1566</v>
      </c>
      <c r="KF54" s="224" t="s">
        <v>1567</v>
      </c>
      <c r="KG54" s="224" t="s">
        <v>1568</v>
      </c>
      <c r="KH54" s="224" t="s">
        <v>1569</v>
      </c>
      <c r="KI54" s="224" t="s">
        <v>1570</v>
      </c>
      <c r="KJ54" s="224" t="s">
        <v>1571</v>
      </c>
      <c r="KK54" s="224" t="s">
        <v>1572</v>
      </c>
      <c r="KL54" s="224" t="s">
        <v>1573</v>
      </c>
      <c r="KM54" s="224" t="s">
        <v>1574</v>
      </c>
      <c r="KN54" s="224" t="s">
        <v>1575</v>
      </c>
      <c r="KO54" s="224" t="s">
        <v>1576</v>
      </c>
      <c r="KP54" s="224" t="s">
        <v>1577</v>
      </c>
      <c r="KQ54" s="224" t="s">
        <v>1578</v>
      </c>
      <c r="KR54" s="224" t="s">
        <v>1579</v>
      </c>
      <c r="KS54" s="224" t="s">
        <v>1580</v>
      </c>
      <c r="KT54" s="224" t="s">
        <v>1581</v>
      </c>
      <c r="KU54" s="224" t="s">
        <v>1582</v>
      </c>
      <c r="KV54" s="224" t="s">
        <v>1583</v>
      </c>
      <c r="KW54" s="224" t="s">
        <v>1584</v>
      </c>
      <c r="KX54" s="224" t="s">
        <v>1585</v>
      </c>
      <c r="KY54" s="224" t="s">
        <v>1586</v>
      </c>
      <c r="KZ54" s="224" t="s">
        <v>1587</v>
      </c>
      <c r="LA54" s="224" t="s">
        <v>1588</v>
      </c>
      <c r="LB54" s="224" t="s">
        <v>1589</v>
      </c>
      <c r="LC54" s="224" t="s">
        <v>1590</v>
      </c>
      <c r="LD54" s="224" t="s">
        <v>1591</v>
      </c>
      <c r="LE54" s="224" t="s">
        <v>1592</v>
      </c>
      <c r="LF54" s="224" t="s">
        <v>1593</v>
      </c>
      <c r="LG54" s="224" t="s">
        <v>1594</v>
      </c>
      <c r="LH54" s="224" t="s">
        <v>1595</v>
      </c>
      <c r="LI54" s="224" t="s">
        <v>1596</v>
      </c>
      <c r="LJ54" s="224" t="s">
        <v>1597</v>
      </c>
      <c r="LK54" s="224" t="s">
        <v>1598</v>
      </c>
      <c r="LL54" s="224" t="s">
        <v>1599</v>
      </c>
      <c r="LM54" s="224" t="s">
        <v>1600</v>
      </c>
      <c r="LN54" s="224" t="s">
        <v>1601</v>
      </c>
      <c r="LO54" s="224" t="s">
        <v>1602</v>
      </c>
      <c r="LP54" s="224" t="s">
        <v>1603</v>
      </c>
      <c r="LQ54" s="224" t="s">
        <v>1604</v>
      </c>
      <c r="LR54" s="224" t="s">
        <v>1605</v>
      </c>
      <c r="LS54" s="224" t="s">
        <v>1606</v>
      </c>
      <c r="LT54" s="224" t="s">
        <v>1607</v>
      </c>
      <c r="LU54" s="224" t="s">
        <v>1608</v>
      </c>
      <c r="LV54" s="224" t="s">
        <v>1609</v>
      </c>
      <c r="LW54" s="224" t="s">
        <v>1610</v>
      </c>
      <c r="LX54" s="224" t="s">
        <v>1611</v>
      </c>
      <c r="LY54" s="224" t="s">
        <v>1612</v>
      </c>
      <c r="LZ54" s="224" t="s">
        <v>1613</v>
      </c>
      <c r="MA54" s="224" t="s">
        <v>1614</v>
      </c>
      <c r="MB54" s="224" t="s">
        <v>1615</v>
      </c>
      <c r="MC54" s="224" t="s">
        <v>1616</v>
      </c>
      <c r="MD54" s="224" t="s">
        <v>1617</v>
      </c>
      <c r="ME54" s="224" t="s">
        <v>1618</v>
      </c>
      <c r="MF54" s="224" t="s">
        <v>1619</v>
      </c>
      <c r="MG54" s="224" t="s">
        <v>1620</v>
      </c>
      <c r="MH54" s="224" t="s">
        <v>1621</v>
      </c>
      <c r="MI54" s="224" t="s">
        <v>1622</v>
      </c>
      <c r="MJ54" s="224" t="s">
        <v>1623</v>
      </c>
      <c r="MK54" s="224" t="s">
        <v>1624</v>
      </c>
      <c r="ML54" s="224" t="s">
        <v>1625</v>
      </c>
      <c r="MM54" s="224" t="s">
        <v>1626</v>
      </c>
      <c r="MN54" s="224" t="s">
        <v>1627</v>
      </c>
      <c r="MO54" s="224" t="s">
        <v>1628</v>
      </c>
      <c r="MP54" s="224" t="s">
        <v>1629</v>
      </c>
      <c r="MQ54" s="224" t="s">
        <v>1630</v>
      </c>
      <c r="MR54" s="224" t="s">
        <v>1631</v>
      </c>
      <c r="MS54" s="224" t="s">
        <v>1632</v>
      </c>
      <c r="MT54" s="224" t="s">
        <v>1633</v>
      </c>
      <c r="MU54" s="224" t="s">
        <v>1634</v>
      </c>
      <c r="MV54" s="224" t="s">
        <v>1635</v>
      </c>
      <c r="MW54" s="224" t="s">
        <v>1636</v>
      </c>
      <c r="MX54" s="224" t="s">
        <v>1637</v>
      </c>
      <c r="MY54" s="224" t="s">
        <v>1638</v>
      </c>
      <c r="MZ54" s="224" t="s">
        <v>1639</v>
      </c>
      <c r="NA54" s="224" t="s">
        <v>1640</v>
      </c>
      <c r="NB54" s="224" t="s">
        <v>1641</v>
      </c>
      <c r="NC54" s="224" t="s">
        <v>1642</v>
      </c>
      <c r="ND54" s="224" t="s">
        <v>1643</v>
      </c>
      <c r="NE54" s="224" t="s">
        <v>1644</v>
      </c>
      <c r="NF54" s="224" t="s">
        <v>1645</v>
      </c>
      <c r="NG54" s="224" t="s">
        <v>1646</v>
      </c>
      <c r="NH54" s="224" t="s">
        <v>1647</v>
      </c>
      <c r="NI54" s="224" t="s">
        <v>1648</v>
      </c>
      <c r="NJ54" s="224" t="s">
        <v>1649</v>
      </c>
      <c r="NK54" s="224" t="s">
        <v>1650</v>
      </c>
      <c r="NL54" s="224" t="s">
        <v>1651</v>
      </c>
      <c r="NM54" s="224" t="s">
        <v>1652</v>
      </c>
      <c r="NN54" s="224" t="s">
        <v>1653</v>
      </c>
      <c r="NO54" s="224" t="s">
        <v>1654</v>
      </c>
      <c r="NP54" s="224" t="s">
        <v>1655</v>
      </c>
      <c r="NQ54" s="224" t="s">
        <v>1656</v>
      </c>
      <c r="NR54" s="224" t="s">
        <v>1657</v>
      </c>
      <c r="NS54" s="224" t="s">
        <v>1658</v>
      </c>
      <c r="NT54" s="224" t="s">
        <v>1659</v>
      </c>
      <c r="NU54" s="224" t="s">
        <v>1660</v>
      </c>
      <c r="NV54" s="224" t="s">
        <v>1661</v>
      </c>
      <c r="NW54" s="224" t="s">
        <v>1662</v>
      </c>
      <c r="NX54" s="224" t="s">
        <v>1663</v>
      </c>
      <c r="NY54" s="224" t="s">
        <v>1664</v>
      </c>
      <c r="NZ54" s="224" t="s">
        <v>1665</v>
      </c>
      <c r="OA54" s="224" t="s">
        <v>1666</v>
      </c>
      <c r="OB54" s="224" t="s">
        <v>1667</v>
      </c>
      <c r="OC54" s="224" t="s">
        <v>1668</v>
      </c>
      <c r="OD54" s="224" t="s">
        <v>1669</v>
      </c>
      <c r="OE54" s="224" t="s">
        <v>1670</v>
      </c>
      <c r="OF54" s="224" t="s">
        <v>1671</v>
      </c>
      <c r="OG54" s="224" t="s">
        <v>1672</v>
      </c>
      <c r="OH54" s="224" t="s">
        <v>1673</v>
      </c>
      <c r="OI54" s="224" t="s">
        <v>1674</v>
      </c>
      <c r="OJ54" s="224" t="s">
        <v>1675</v>
      </c>
      <c r="OK54" s="224" t="s">
        <v>1676</v>
      </c>
      <c r="OL54" s="224" t="s">
        <v>1677</v>
      </c>
      <c r="OM54" s="224" t="s">
        <v>1678</v>
      </c>
      <c r="ON54" s="224" t="s">
        <v>1679</v>
      </c>
      <c r="OO54" s="224" t="s">
        <v>1680</v>
      </c>
      <c r="OP54" s="224" t="s">
        <v>1681</v>
      </c>
      <c r="OQ54" s="224" t="s">
        <v>1682</v>
      </c>
      <c r="OR54" s="224" t="s">
        <v>1683</v>
      </c>
      <c r="OS54" s="224" t="s">
        <v>1684</v>
      </c>
      <c r="OT54" s="224" t="s">
        <v>1685</v>
      </c>
      <c r="OU54" s="224" t="s">
        <v>1686</v>
      </c>
      <c r="OV54" s="224" t="s">
        <v>1687</v>
      </c>
      <c r="OW54" s="224" t="s">
        <v>1688</v>
      </c>
      <c r="OX54" s="224" t="s">
        <v>1689</v>
      </c>
      <c r="OY54" s="224" t="s">
        <v>1690</v>
      </c>
      <c r="OZ54" s="224" t="s">
        <v>1691</v>
      </c>
      <c r="PA54" s="224" t="s">
        <v>1692</v>
      </c>
      <c r="PB54" s="224" t="s">
        <v>1693</v>
      </c>
      <c r="PC54" s="224" t="s">
        <v>1694</v>
      </c>
      <c r="PD54" s="224" t="s">
        <v>1695</v>
      </c>
      <c r="PE54" s="224" t="s">
        <v>1696</v>
      </c>
      <c r="PF54" s="224" t="s">
        <v>1697</v>
      </c>
      <c r="PG54" s="224" t="s">
        <v>1698</v>
      </c>
      <c r="PH54" s="224" t="s">
        <v>1699</v>
      </c>
      <c r="PI54" s="224" t="s">
        <v>1700</v>
      </c>
      <c r="PJ54" s="224" t="s">
        <v>1701</v>
      </c>
      <c r="PK54" s="224" t="s">
        <v>1702</v>
      </c>
      <c r="PL54" s="224" t="s">
        <v>1703</v>
      </c>
      <c r="PM54" s="224" t="s">
        <v>1704</v>
      </c>
      <c r="PN54" s="224" t="s">
        <v>1705</v>
      </c>
      <c r="PO54" s="224" t="s">
        <v>1706</v>
      </c>
      <c r="PP54" s="224" t="s">
        <v>1707</v>
      </c>
      <c r="PQ54" s="224" t="s">
        <v>1708</v>
      </c>
      <c r="PR54" s="224" t="s">
        <v>1709</v>
      </c>
      <c r="PS54" s="224" t="s">
        <v>1710</v>
      </c>
      <c r="PT54" s="224" t="s">
        <v>1711</v>
      </c>
      <c r="PU54" s="224" t="s">
        <v>1712</v>
      </c>
      <c r="PV54" s="224" t="s">
        <v>1713</v>
      </c>
      <c r="PW54" s="224" t="s">
        <v>1714</v>
      </c>
      <c r="PX54" s="224" t="s">
        <v>1715</v>
      </c>
      <c r="PY54" s="224" t="s">
        <v>1716</v>
      </c>
      <c r="PZ54" s="224" t="s">
        <v>1717</v>
      </c>
      <c r="QA54" s="224" t="s">
        <v>1718</v>
      </c>
      <c r="QB54" s="224" t="s">
        <v>1719</v>
      </c>
      <c r="QC54" s="224" t="s">
        <v>1720</v>
      </c>
      <c r="QD54" s="224" t="s">
        <v>1721</v>
      </c>
      <c r="QE54" s="224" t="s">
        <v>1722</v>
      </c>
      <c r="QF54" s="224" t="s">
        <v>1723</v>
      </c>
      <c r="QG54" s="224" t="s">
        <v>1724</v>
      </c>
      <c r="QH54" s="224" t="s">
        <v>1725</v>
      </c>
      <c r="QI54" s="224" t="s">
        <v>1726</v>
      </c>
      <c r="QJ54" s="224" t="s">
        <v>1727</v>
      </c>
      <c r="QK54" s="224" t="s">
        <v>1728</v>
      </c>
      <c r="QL54" s="224" t="s">
        <v>1729</v>
      </c>
      <c r="QM54" s="224" t="s">
        <v>1730</v>
      </c>
      <c r="QN54" s="224" t="s">
        <v>1731</v>
      </c>
      <c r="QO54" s="224" t="s">
        <v>1732</v>
      </c>
      <c r="QP54" s="224" t="s">
        <v>1733</v>
      </c>
      <c r="QQ54" s="224" t="s">
        <v>1734</v>
      </c>
      <c r="QR54" s="224" t="s">
        <v>1735</v>
      </c>
      <c r="QS54" s="224" t="s">
        <v>1736</v>
      </c>
      <c r="QT54" s="224" t="s">
        <v>1737</v>
      </c>
      <c r="QU54" s="224" t="s">
        <v>1738</v>
      </c>
      <c r="QV54" s="224" t="s">
        <v>1739</v>
      </c>
      <c r="QW54" s="224" t="s">
        <v>1740</v>
      </c>
      <c r="QX54" s="224" t="s">
        <v>1741</v>
      </c>
      <c r="QY54" s="224" t="s">
        <v>1742</v>
      </c>
      <c r="QZ54" s="224" t="s">
        <v>1743</v>
      </c>
      <c r="RA54" s="224" t="s">
        <v>1744</v>
      </c>
      <c r="RB54" s="224" t="s">
        <v>1745</v>
      </c>
      <c r="RC54" s="224" t="s">
        <v>1746</v>
      </c>
      <c r="RD54" s="224" t="s">
        <v>1747</v>
      </c>
      <c r="RE54" s="224" t="s">
        <v>1748</v>
      </c>
      <c r="RF54" s="224" t="s">
        <v>1749</v>
      </c>
      <c r="RG54" s="224" t="s">
        <v>1750</v>
      </c>
      <c r="RH54" s="224" t="s">
        <v>1751</v>
      </c>
      <c r="RI54" s="224" t="s">
        <v>1752</v>
      </c>
      <c r="RJ54" s="224" t="s">
        <v>1753</v>
      </c>
      <c r="RK54" s="224" t="s">
        <v>1754</v>
      </c>
      <c r="RL54" s="224" t="s">
        <v>1755</v>
      </c>
      <c r="RM54" s="224" t="s">
        <v>1756</v>
      </c>
      <c r="RN54" s="224" t="s">
        <v>1757</v>
      </c>
      <c r="RO54" s="224" t="s">
        <v>1758</v>
      </c>
      <c r="RP54" s="224" t="s">
        <v>1759</v>
      </c>
      <c r="RQ54" s="224" t="s">
        <v>1760</v>
      </c>
      <c r="RR54" s="224" t="s">
        <v>1761</v>
      </c>
      <c r="RS54" s="224" t="s">
        <v>1762</v>
      </c>
      <c r="RT54" s="224" t="s">
        <v>1763</v>
      </c>
      <c r="RU54" s="224" t="s">
        <v>1764</v>
      </c>
      <c r="RV54" s="224" t="s">
        <v>1765</v>
      </c>
      <c r="RW54" s="224" t="s">
        <v>1766</v>
      </c>
      <c r="RX54" s="224" t="s">
        <v>1767</v>
      </c>
      <c r="RY54" s="224" t="s">
        <v>1768</v>
      </c>
      <c r="RZ54" s="224" t="s">
        <v>1769</v>
      </c>
      <c r="SA54" s="224" t="s">
        <v>1770</v>
      </c>
      <c r="SB54" s="224" t="s">
        <v>1771</v>
      </c>
      <c r="SC54" s="224" t="s">
        <v>1772</v>
      </c>
      <c r="SD54" s="224" t="s">
        <v>1773</v>
      </c>
      <c r="SE54" s="224" t="s">
        <v>1774</v>
      </c>
      <c r="SF54" s="224" t="s">
        <v>1775</v>
      </c>
      <c r="SG54" s="224" t="s">
        <v>1776</v>
      </c>
      <c r="SH54" s="224" t="s">
        <v>1777</v>
      </c>
      <c r="SI54" s="224" t="s">
        <v>1778</v>
      </c>
      <c r="SJ54" s="224" t="s">
        <v>1779</v>
      </c>
      <c r="SK54" s="224" t="s">
        <v>1780</v>
      </c>
      <c r="SL54" s="224" t="s">
        <v>1781</v>
      </c>
      <c r="SM54" s="224" t="s">
        <v>1782</v>
      </c>
    </row>
    <row r="55" spans="2:507" x14ac:dyDescent="0.25">
      <c r="B55" s="218">
        <f>B46+1</f>
        <v>21</v>
      </c>
      <c r="C55" s="225" t="s">
        <v>638</v>
      </c>
      <c r="D55" s="225"/>
      <c r="E55" s="226" t="s">
        <v>639</v>
      </c>
      <c r="F55" s="227"/>
      <c r="G55" s="228"/>
      <c r="H55" s="229">
        <f>H30</f>
        <v>0</v>
      </c>
      <c r="I55" s="229">
        <f t="shared" ref="I55:BT55" si="136">I30</f>
        <v>0</v>
      </c>
      <c r="J55" s="229">
        <f t="shared" si="136"/>
        <v>0</v>
      </c>
      <c r="K55" s="229">
        <f t="shared" si="136"/>
        <v>0</v>
      </c>
      <c r="L55" s="229">
        <f t="shared" si="136"/>
        <v>0</v>
      </c>
      <c r="M55" s="229">
        <f t="shared" si="136"/>
        <v>0</v>
      </c>
      <c r="N55" s="229">
        <f t="shared" si="136"/>
        <v>0</v>
      </c>
      <c r="O55" s="229">
        <f t="shared" si="136"/>
        <v>0</v>
      </c>
      <c r="P55" s="229">
        <f t="shared" si="136"/>
        <v>0</v>
      </c>
      <c r="Q55" s="229">
        <f t="shared" si="136"/>
        <v>0</v>
      </c>
      <c r="R55" s="229">
        <f t="shared" si="136"/>
        <v>0</v>
      </c>
      <c r="S55" s="229">
        <f t="shared" si="136"/>
        <v>0</v>
      </c>
      <c r="T55" s="229">
        <f t="shared" si="136"/>
        <v>0</v>
      </c>
      <c r="U55" s="229">
        <f t="shared" si="136"/>
        <v>0</v>
      </c>
      <c r="V55" s="229">
        <f t="shared" si="136"/>
        <v>0</v>
      </c>
      <c r="W55" s="229">
        <f t="shared" si="136"/>
        <v>0</v>
      </c>
      <c r="X55" s="229">
        <f t="shared" si="136"/>
        <v>0</v>
      </c>
      <c r="Y55" s="229">
        <f t="shared" si="136"/>
        <v>0</v>
      </c>
      <c r="Z55" s="229">
        <f t="shared" si="136"/>
        <v>0</v>
      </c>
      <c r="AA55" s="229">
        <f t="shared" si="136"/>
        <v>0</v>
      </c>
      <c r="AB55" s="229">
        <f t="shared" si="136"/>
        <v>0</v>
      </c>
      <c r="AC55" s="229">
        <f t="shared" si="136"/>
        <v>0</v>
      </c>
      <c r="AD55" s="229">
        <f t="shared" si="136"/>
        <v>0</v>
      </c>
      <c r="AE55" s="229">
        <f t="shared" si="136"/>
        <v>0</v>
      </c>
      <c r="AF55" s="229">
        <f t="shared" si="136"/>
        <v>0</v>
      </c>
      <c r="AG55" s="229">
        <f t="shared" si="136"/>
        <v>0</v>
      </c>
      <c r="AH55" s="229">
        <f t="shared" si="136"/>
        <v>0</v>
      </c>
      <c r="AI55" s="229">
        <f t="shared" si="136"/>
        <v>0</v>
      </c>
      <c r="AJ55" s="229">
        <f t="shared" si="136"/>
        <v>0</v>
      </c>
      <c r="AK55" s="229">
        <f t="shared" si="136"/>
        <v>0</v>
      </c>
      <c r="AL55" s="229">
        <f t="shared" si="136"/>
        <v>0</v>
      </c>
      <c r="AM55" s="229">
        <f t="shared" si="136"/>
        <v>0</v>
      </c>
      <c r="AN55" s="229">
        <f t="shared" si="136"/>
        <v>0</v>
      </c>
      <c r="AO55" s="229">
        <f t="shared" si="136"/>
        <v>0</v>
      </c>
      <c r="AP55" s="229">
        <f t="shared" si="136"/>
        <v>0</v>
      </c>
      <c r="AQ55" s="229">
        <f t="shared" si="136"/>
        <v>0</v>
      </c>
      <c r="AR55" s="229">
        <f t="shared" si="136"/>
        <v>0</v>
      </c>
      <c r="AS55" s="229">
        <f t="shared" si="136"/>
        <v>0</v>
      </c>
      <c r="AT55" s="229">
        <f t="shared" si="136"/>
        <v>0</v>
      </c>
      <c r="AU55" s="229">
        <f t="shared" si="136"/>
        <v>0</v>
      </c>
      <c r="AV55" s="229">
        <f t="shared" si="136"/>
        <v>0</v>
      </c>
      <c r="AW55" s="229">
        <f t="shared" si="136"/>
        <v>0</v>
      </c>
      <c r="AX55" s="229">
        <f t="shared" si="136"/>
        <v>0</v>
      </c>
      <c r="AY55" s="229">
        <f t="shared" si="136"/>
        <v>0</v>
      </c>
      <c r="AZ55" s="229">
        <f t="shared" si="136"/>
        <v>0</v>
      </c>
      <c r="BA55" s="229">
        <f t="shared" si="136"/>
        <v>0</v>
      </c>
      <c r="BB55" s="229">
        <f t="shared" si="136"/>
        <v>0</v>
      </c>
      <c r="BC55" s="229">
        <f t="shared" si="136"/>
        <v>0</v>
      </c>
      <c r="BD55" s="229">
        <f t="shared" si="136"/>
        <v>0</v>
      </c>
      <c r="BE55" s="229">
        <f t="shared" si="136"/>
        <v>0</v>
      </c>
      <c r="BF55" s="229">
        <f t="shared" si="136"/>
        <v>0</v>
      </c>
      <c r="BG55" s="229">
        <f t="shared" si="136"/>
        <v>0</v>
      </c>
      <c r="BH55" s="229">
        <f t="shared" si="136"/>
        <v>0</v>
      </c>
      <c r="BI55" s="229">
        <f t="shared" si="136"/>
        <v>0</v>
      </c>
      <c r="BJ55" s="229">
        <f t="shared" si="136"/>
        <v>0</v>
      </c>
      <c r="BK55" s="229">
        <f t="shared" si="136"/>
        <v>0</v>
      </c>
      <c r="BL55" s="229">
        <f t="shared" si="136"/>
        <v>0</v>
      </c>
      <c r="BM55" s="229">
        <f t="shared" si="136"/>
        <v>0</v>
      </c>
      <c r="BN55" s="229">
        <f t="shared" si="136"/>
        <v>0</v>
      </c>
      <c r="BO55" s="229">
        <f t="shared" si="136"/>
        <v>0</v>
      </c>
      <c r="BP55" s="229">
        <f t="shared" si="136"/>
        <v>0</v>
      </c>
      <c r="BQ55" s="229">
        <f t="shared" si="136"/>
        <v>0</v>
      </c>
      <c r="BR55" s="229">
        <f t="shared" si="136"/>
        <v>0</v>
      </c>
      <c r="BS55" s="229">
        <f t="shared" si="136"/>
        <v>0</v>
      </c>
      <c r="BT55" s="229">
        <f t="shared" si="136"/>
        <v>0</v>
      </c>
      <c r="BU55" s="229">
        <f t="shared" ref="BU55:EF55" si="137">BU30</f>
        <v>0</v>
      </c>
      <c r="BV55" s="229">
        <f t="shared" si="137"/>
        <v>0</v>
      </c>
      <c r="BW55" s="229">
        <f t="shared" si="137"/>
        <v>0</v>
      </c>
      <c r="BX55" s="229">
        <f t="shared" si="137"/>
        <v>0</v>
      </c>
      <c r="BY55" s="229">
        <f t="shared" si="137"/>
        <v>0</v>
      </c>
      <c r="BZ55" s="229">
        <f t="shared" si="137"/>
        <v>0</v>
      </c>
      <c r="CA55" s="229">
        <f t="shared" si="137"/>
        <v>0</v>
      </c>
      <c r="CB55" s="229">
        <f t="shared" si="137"/>
        <v>0</v>
      </c>
      <c r="CC55" s="229">
        <f t="shared" si="137"/>
        <v>0</v>
      </c>
      <c r="CD55" s="229">
        <f t="shared" si="137"/>
        <v>0</v>
      </c>
      <c r="CE55" s="229">
        <f t="shared" si="137"/>
        <v>0</v>
      </c>
      <c r="CF55" s="229">
        <f t="shared" si="137"/>
        <v>0</v>
      </c>
      <c r="CG55" s="229">
        <f t="shared" si="137"/>
        <v>0</v>
      </c>
      <c r="CH55" s="229">
        <f t="shared" si="137"/>
        <v>0</v>
      </c>
      <c r="CI55" s="229">
        <f t="shared" si="137"/>
        <v>0</v>
      </c>
      <c r="CJ55" s="229">
        <f t="shared" si="137"/>
        <v>0</v>
      </c>
      <c r="CK55" s="229">
        <f t="shared" si="137"/>
        <v>0</v>
      </c>
      <c r="CL55" s="229">
        <f t="shared" si="137"/>
        <v>0</v>
      </c>
      <c r="CM55" s="229">
        <f t="shared" si="137"/>
        <v>0</v>
      </c>
      <c r="CN55" s="229">
        <f t="shared" si="137"/>
        <v>0</v>
      </c>
      <c r="CO55" s="229">
        <f t="shared" si="137"/>
        <v>0</v>
      </c>
      <c r="CP55" s="229">
        <f t="shared" si="137"/>
        <v>0</v>
      </c>
      <c r="CQ55" s="229">
        <f t="shared" si="137"/>
        <v>0</v>
      </c>
      <c r="CR55" s="229">
        <f t="shared" si="137"/>
        <v>0</v>
      </c>
      <c r="CS55" s="229">
        <f t="shared" si="137"/>
        <v>0</v>
      </c>
      <c r="CT55" s="229">
        <f t="shared" si="137"/>
        <v>0</v>
      </c>
      <c r="CU55" s="229">
        <f t="shared" si="137"/>
        <v>0</v>
      </c>
      <c r="CV55" s="229">
        <f t="shared" si="137"/>
        <v>0</v>
      </c>
      <c r="CW55" s="229">
        <f t="shared" si="137"/>
        <v>0</v>
      </c>
      <c r="CX55" s="229">
        <f t="shared" si="137"/>
        <v>0</v>
      </c>
      <c r="CY55" s="229">
        <f t="shared" si="137"/>
        <v>0</v>
      </c>
      <c r="CZ55" s="229">
        <f t="shared" si="137"/>
        <v>0</v>
      </c>
      <c r="DA55" s="229">
        <f t="shared" si="137"/>
        <v>0</v>
      </c>
      <c r="DB55" s="229">
        <f t="shared" si="137"/>
        <v>0</v>
      </c>
      <c r="DC55" s="229">
        <f t="shared" si="137"/>
        <v>0</v>
      </c>
      <c r="DD55" s="229">
        <f t="shared" si="137"/>
        <v>0</v>
      </c>
      <c r="DE55" s="229">
        <f t="shared" si="137"/>
        <v>0</v>
      </c>
      <c r="DF55" s="229">
        <f t="shared" si="137"/>
        <v>0</v>
      </c>
      <c r="DG55" s="229">
        <f t="shared" si="137"/>
        <v>0</v>
      </c>
      <c r="DH55" s="229">
        <f t="shared" si="137"/>
        <v>0</v>
      </c>
      <c r="DI55" s="229">
        <f t="shared" si="137"/>
        <v>0</v>
      </c>
      <c r="DJ55" s="229">
        <f t="shared" si="137"/>
        <v>0</v>
      </c>
      <c r="DK55" s="229">
        <f t="shared" si="137"/>
        <v>0</v>
      </c>
      <c r="DL55" s="229">
        <f t="shared" si="137"/>
        <v>0</v>
      </c>
      <c r="DM55" s="229">
        <f t="shared" si="137"/>
        <v>0</v>
      </c>
      <c r="DN55" s="229">
        <f t="shared" si="137"/>
        <v>0</v>
      </c>
      <c r="DO55" s="229">
        <f t="shared" si="137"/>
        <v>0</v>
      </c>
      <c r="DP55" s="229">
        <f t="shared" si="137"/>
        <v>0</v>
      </c>
      <c r="DQ55" s="229">
        <f t="shared" si="137"/>
        <v>0</v>
      </c>
      <c r="DR55" s="229">
        <f t="shared" si="137"/>
        <v>0</v>
      </c>
      <c r="DS55" s="229">
        <f t="shared" si="137"/>
        <v>0</v>
      </c>
      <c r="DT55" s="229">
        <f t="shared" si="137"/>
        <v>0</v>
      </c>
      <c r="DU55" s="229">
        <f t="shared" si="137"/>
        <v>0</v>
      </c>
      <c r="DV55" s="229">
        <f t="shared" si="137"/>
        <v>0</v>
      </c>
      <c r="DW55" s="229">
        <f t="shared" si="137"/>
        <v>0</v>
      </c>
      <c r="DX55" s="229">
        <f t="shared" si="137"/>
        <v>0</v>
      </c>
      <c r="DY55" s="229">
        <f t="shared" si="137"/>
        <v>0</v>
      </c>
      <c r="DZ55" s="229">
        <f t="shared" si="137"/>
        <v>0</v>
      </c>
      <c r="EA55" s="229">
        <f t="shared" si="137"/>
        <v>0</v>
      </c>
      <c r="EB55" s="229">
        <f t="shared" si="137"/>
        <v>0</v>
      </c>
      <c r="EC55" s="229">
        <f t="shared" si="137"/>
        <v>0</v>
      </c>
      <c r="ED55" s="229">
        <f t="shared" si="137"/>
        <v>0</v>
      </c>
      <c r="EE55" s="229">
        <f t="shared" si="137"/>
        <v>0</v>
      </c>
      <c r="EF55" s="229">
        <f t="shared" si="137"/>
        <v>0</v>
      </c>
      <c r="EG55" s="229">
        <f t="shared" ref="EG55:GR55" si="138">EG30</f>
        <v>0</v>
      </c>
      <c r="EH55" s="229">
        <f t="shared" si="138"/>
        <v>0</v>
      </c>
      <c r="EI55" s="229">
        <f t="shared" si="138"/>
        <v>0</v>
      </c>
      <c r="EJ55" s="229">
        <f t="shared" si="138"/>
        <v>0</v>
      </c>
      <c r="EK55" s="229">
        <f t="shared" si="138"/>
        <v>0</v>
      </c>
      <c r="EL55" s="229">
        <f t="shared" si="138"/>
        <v>0</v>
      </c>
      <c r="EM55" s="229">
        <f t="shared" si="138"/>
        <v>0</v>
      </c>
      <c r="EN55" s="229">
        <f t="shared" si="138"/>
        <v>0</v>
      </c>
      <c r="EO55" s="229">
        <f t="shared" si="138"/>
        <v>0</v>
      </c>
      <c r="EP55" s="229">
        <f t="shared" si="138"/>
        <v>0</v>
      </c>
      <c r="EQ55" s="229">
        <f t="shared" si="138"/>
        <v>0</v>
      </c>
      <c r="ER55" s="229">
        <f t="shared" si="138"/>
        <v>0</v>
      </c>
      <c r="ES55" s="229">
        <f t="shared" si="138"/>
        <v>0</v>
      </c>
      <c r="ET55" s="229">
        <f t="shared" si="138"/>
        <v>0</v>
      </c>
      <c r="EU55" s="229">
        <f t="shared" si="138"/>
        <v>0</v>
      </c>
      <c r="EV55" s="229">
        <f t="shared" si="138"/>
        <v>0</v>
      </c>
      <c r="EW55" s="229">
        <f t="shared" si="138"/>
        <v>0</v>
      </c>
      <c r="EX55" s="229">
        <f t="shared" si="138"/>
        <v>0</v>
      </c>
      <c r="EY55" s="229">
        <f t="shared" si="138"/>
        <v>0</v>
      </c>
      <c r="EZ55" s="229">
        <f t="shared" si="138"/>
        <v>0</v>
      </c>
      <c r="FA55" s="229">
        <f t="shared" si="138"/>
        <v>0</v>
      </c>
      <c r="FB55" s="229">
        <f t="shared" si="138"/>
        <v>0</v>
      </c>
      <c r="FC55" s="229">
        <f t="shared" si="138"/>
        <v>0</v>
      </c>
      <c r="FD55" s="229">
        <f t="shared" si="138"/>
        <v>0</v>
      </c>
      <c r="FE55" s="229">
        <f t="shared" si="138"/>
        <v>0</v>
      </c>
      <c r="FF55" s="229">
        <f t="shared" si="138"/>
        <v>0</v>
      </c>
      <c r="FG55" s="229">
        <f t="shared" si="138"/>
        <v>0</v>
      </c>
      <c r="FH55" s="229">
        <f t="shared" si="138"/>
        <v>0</v>
      </c>
      <c r="FI55" s="229">
        <f t="shared" si="138"/>
        <v>0</v>
      </c>
      <c r="FJ55" s="229">
        <f t="shared" si="138"/>
        <v>0</v>
      </c>
      <c r="FK55" s="229">
        <f t="shared" si="138"/>
        <v>0</v>
      </c>
      <c r="FL55" s="229">
        <f t="shared" si="138"/>
        <v>0</v>
      </c>
      <c r="FM55" s="229">
        <f t="shared" si="138"/>
        <v>0</v>
      </c>
      <c r="FN55" s="229">
        <f t="shared" si="138"/>
        <v>0</v>
      </c>
      <c r="FO55" s="229">
        <f t="shared" si="138"/>
        <v>0</v>
      </c>
      <c r="FP55" s="229">
        <f t="shared" si="138"/>
        <v>0</v>
      </c>
      <c r="FQ55" s="229">
        <f t="shared" si="138"/>
        <v>0</v>
      </c>
      <c r="FR55" s="229">
        <f t="shared" si="138"/>
        <v>0</v>
      </c>
      <c r="FS55" s="229">
        <f t="shared" si="138"/>
        <v>0</v>
      </c>
      <c r="FT55" s="229">
        <f t="shared" si="138"/>
        <v>0</v>
      </c>
      <c r="FU55" s="229">
        <f t="shared" si="138"/>
        <v>0</v>
      </c>
      <c r="FV55" s="229">
        <f t="shared" si="138"/>
        <v>0</v>
      </c>
      <c r="FW55" s="229">
        <f t="shared" si="138"/>
        <v>0</v>
      </c>
      <c r="FX55" s="229">
        <f t="shared" si="138"/>
        <v>0</v>
      </c>
      <c r="FY55" s="229">
        <f t="shared" si="138"/>
        <v>0</v>
      </c>
      <c r="FZ55" s="229">
        <f t="shared" si="138"/>
        <v>0</v>
      </c>
      <c r="GA55" s="229">
        <f t="shared" si="138"/>
        <v>0</v>
      </c>
      <c r="GB55" s="229">
        <f t="shared" si="138"/>
        <v>0</v>
      </c>
      <c r="GC55" s="229">
        <f t="shared" si="138"/>
        <v>0</v>
      </c>
      <c r="GD55" s="229">
        <f t="shared" si="138"/>
        <v>0</v>
      </c>
      <c r="GE55" s="229">
        <f t="shared" si="138"/>
        <v>0</v>
      </c>
      <c r="GF55" s="229">
        <f t="shared" si="138"/>
        <v>0</v>
      </c>
      <c r="GG55" s="229">
        <f t="shared" si="138"/>
        <v>0</v>
      </c>
      <c r="GH55" s="229">
        <f t="shared" si="138"/>
        <v>0</v>
      </c>
      <c r="GI55" s="229">
        <f t="shared" si="138"/>
        <v>0</v>
      </c>
      <c r="GJ55" s="229">
        <f t="shared" si="138"/>
        <v>0</v>
      </c>
      <c r="GK55" s="229">
        <f t="shared" si="138"/>
        <v>0</v>
      </c>
      <c r="GL55" s="229">
        <f t="shared" si="138"/>
        <v>0</v>
      </c>
      <c r="GM55" s="229">
        <f t="shared" si="138"/>
        <v>0</v>
      </c>
      <c r="GN55" s="229">
        <f t="shared" si="138"/>
        <v>0</v>
      </c>
      <c r="GO55" s="229">
        <f t="shared" si="138"/>
        <v>0</v>
      </c>
      <c r="GP55" s="229">
        <f t="shared" si="138"/>
        <v>0</v>
      </c>
      <c r="GQ55" s="229">
        <f t="shared" si="138"/>
        <v>0</v>
      </c>
      <c r="GR55" s="229">
        <f t="shared" si="138"/>
        <v>0</v>
      </c>
      <c r="GS55" s="229">
        <f t="shared" ref="GS55:JD55" si="139">GS30</f>
        <v>0</v>
      </c>
      <c r="GT55" s="229">
        <f t="shared" si="139"/>
        <v>0</v>
      </c>
      <c r="GU55" s="229">
        <f t="shared" si="139"/>
        <v>0</v>
      </c>
      <c r="GV55" s="229">
        <f t="shared" si="139"/>
        <v>0</v>
      </c>
      <c r="GW55" s="229">
        <f t="shared" si="139"/>
        <v>0</v>
      </c>
      <c r="GX55" s="229">
        <f t="shared" si="139"/>
        <v>0</v>
      </c>
      <c r="GY55" s="229">
        <f t="shared" si="139"/>
        <v>0</v>
      </c>
      <c r="GZ55" s="229">
        <f t="shared" si="139"/>
        <v>0</v>
      </c>
      <c r="HA55" s="229">
        <f t="shared" si="139"/>
        <v>0</v>
      </c>
      <c r="HB55" s="229">
        <f t="shared" si="139"/>
        <v>0</v>
      </c>
      <c r="HC55" s="229">
        <f t="shared" si="139"/>
        <v>0</v>
      </c>
      <c r="HD55" s="229">
        <f t="shared" si="139"/>
        <v>0</v>
      </c>
      <c r="HE55" s="229">
        <f t="shared" si="139"/>
        <v>0</v>
      </c>
      <c r="HF55" s="229">
        <f t="shared" si="139"/>
        <v>0</v>
      </c>
      <c r="HG55" s="229">
        <f t="shared" si="139"/>
        <v>0</v>
      </c>
      <c r="HH55" s="229">
        <f t="shared" si="139"/>
        <v>0</v>
      </c>
      <c r="HI55" s="229">
        <f t="shared" si="139"/>
        <v>0</v>
      </c>
      <c r="HJ55" s="229">
        <f t="shared" si="139"/>
        <v>0</v>
      </c>
      <c r="HK55" s="229">
        <f t="shared" si="139"/>
        <v>0</v>
      </c>
      <c r="HL55" s="229">
        <f t="shared" si="139"/>
        <v>0</v>
      </c>
      <c r="HM55" s="229">
        <f t="shared" si="139"/>
        <v>0</v>
      </c>
      <c r="HN55" s="229">
        <f t="shared" si="139"/>
        <v>0</v>
      </c>
      <c r="HO55" s="229">
        <f t="shared" si="139"/>
        <v>0</v>
      </c>
      <c r="HP55" s="229">
        <f t="shared" si="139"/>
        <v>0</v>
      </c>
      <c r="HQ55" s="229">
        <f t="shared" si="139"/>
        <v>0</v>
      </c>
      <c r="HR55" s="229">
        <f t="shared" si="139"/>
        <v>0</v>
      </c>
      <c r="HS55" s="229">
        <f t="shared" si="139"/>
        <v>0</v>
      </c>
      <c r="HT55" s="229">
        <f t="shared" si="139"/>
        <v>0</v>
      </c>
      <c r="HU55" s="229">
        <f t="shared" si="139"/>
        <v>0</v>
      </c>
      <c r="HV55" s="229">
        <f t="shared" si="139"/>
        <v>0</v>
      </c>
      <c r="HW55" s="229">
        <f t="shared" si="139"/>
        <v>0</v>
      </c>
      <c r="HX55" s="229">
        <f t="shared" si="139"/>
        <v>0</v>
      </c>
      <c r="HY55" s="229">
        <f t="shared" si="139"/>
        <v>0</v>
      </c>
      <c r="HZ55" s="229">
        <f t="shared" si="139"/>
        <v>0</v>
      </c>
      <c r="IA55" s="229">
        <f t="shared" si="139"/>
        <v>0</v>
      </c>
      <c r="IB55" s="229">
        <f t="shared" si="139"/>
        <v>0</v>
      </c>
      <c r="IC55" s="229">
        <f t="shared" si="139"/>
        <v>0</v>
      </c>
      <c r="ID55" s="229">
        <f t="shared" si="139"/>
        <v>0</v>
      </c>
      <c r="IE55" s="229">
        <f t="shared" si="139"/>
        <v>0</v>
      </c>
      <c r="IF55" s="229">
        <f t="shared" si="139"/>
        <v>0</v>
      </c>
      <c r="IG55" s="229">
        <f t="shared" si="139"/>
        <v>0</v>
      </c>
      <c r="IH55" s="229">
        <f t="shared" si="139"/>
        <v>0</v>
      </c>
      <c r="II55" s="229">
        <f t="shared" si="139"/>
        <v>0</v>
      </c>
      <c r="IJ55" s="229">
        <f t="shared" si="139"/>
        <v>0</v>
      </c>
      <c r="IK55" s="229">
        <f t="shared" si="139"/>
        <v>0</v>
      </c>
      <c r="IL55" s="229">
        <f t="shared" si="139"/>
        <v>0</v>
      </c>
      <c r="IM55" s="229">
        <f t="shared" si="139"/>
        <v>0</v>
      </c>
      <c r="IN55" s="229">
        <f t="shared" si="139"/>
        <v>0</v>
      </c>
      <c r="IO55" s="229">
        <f t="shared" si="139"/>
        <v>0</v>
      </c>
      <c r="IP55" s="229">
        <f t="shared" si="139"/>
        <v>0</v>
      </c>
      <c r="IQ55" s="229">
        <f t="shared" si="139"/>
        <v>0</v>
      </c>
      <c r="IR55" s="229">
        <f t="shared" si="139"/>
        <v>0</v>
      </c>
      <c r="IS55" s="229">
        <f t="shared" si="139"/>
        <v>0</v>
      </c>
      <c r="IT55" s="229">
        <f t="shared" si="139"/>
        <v>0</v>
      </c>
      <c r="IU55" s="229">
        <f t="shared" si="139"/>
        <v>0</v>
      </c>
      <c r="IV55" s="229">
        <f t="shared" si="139"/>
        <v>0</v>
      </c>
      <c r="IW55" s="229">
        <f t="shared" si="139"/>
        <v>0</v>
      </c>
      <c r="IX55" s="229">
        <f t="shared" si="139"/>
        <v>0</v>
      </c>
      <c r="IY55" s="229">
        <f t="shared" si="139"/>
        <v>0</v>
      </c>
      <c r="IZ55" s="229">
        <f t="shared" si="139"/>
        <v>0</v>
      </c>
      <c r="JA55" s="229">
        <f t="shared" si="139"/>
        <v>0</v>
      </c>
      <c r="JB55" s="229">
        <f t="shared" si="139"/>
        <v>0</v>
      </c>
      <c r="JC55" s="229">
        <f t="shared" si="139"/>
        <v>0</v>
      </c>
      <c r="JD55" s="229">
        <f t="shared" si="139"/>
        <v>0</v>
      </c>
      <c r="JE55" s="229">
        <f t="shared" ref="JE55:LP55" si="140">JE30</f>
        <v>0</v>
      </c>
      <c r="JF55" s="229">
        <f t="shared" si="140"/>
        <v>0</v>
      </c>
      <c r="JG55" s="229">
        <f t="shared" si="140"/>
        <v>0</v>
      </c>
      <c r="JH55" s="229">
        <f t="shared" si="140"/>
        <v>0</v>
      </c>
      <c r="JI55" s="229">
        <f t="shared" si="140"/>
        <v>0</v>
      </c>
      <c r="JJ55" s="229">
        <f t="shared" si="140"/>
        <v>0</v>
      </c>
      <c r="JK55" s="229">
        <f t="shared" si="140"/>
        <v>0</v>
      </c>
      <c r="JL55" s="229">
        <f t="shared" si="140"/>
        <v>0</v>
      </c>
      <c r="JM55" s="229">
        <f t="shared" si="140"/>
        <v>0</v>
      </c>
      <c r="JN55" s="229">
        <f t="shared" si="140"/>
        <v>0</v>
      </c>
      <c r="JO55" s="229">
        <f t="shared" si="140"/>
        <v>0</v>
      </c>
      <c r="JP55" s="229">
        <f t="shared" si="140"/>
        <v>0</v>
      </c>
      <c r="JQ55" s="229">
        <f t="shared" si="140"/>
        <v>0</v>
      </c>
      <c r="JR55" s="229">
        <f t="shared" si="140"/>
        <v>0</v>
      </c>
      <c r="JS55" s="229">
        <f t="shared" si="140"/>
        <v>0</v>
      </c>
      <c r="JT55" s="229">
        <f t="shared" si="140"/>
        <v>0</v>
      </c>
      <c r="JU55" s="229">
        <f t="shared" si="140"/>
        <v>0</v>
      </c>
      <c r="JV55" s="229">
        <f t="shared" si="140"/>
        <v>0</v>
      </c>
      <c r="JW55" s="229">
        <f t="shared" si="140"/>
        <v>0</v>
      </c>
      <c r="JX55" s="229">
        <f t="shared" si="140"/>
        <v>0</v>
      </c>
      <c r="JY55" s="229">
        <f t="shared" si="140"/>
        <v>0</v>
      </c>
      <c r="JZ55" s="229">
        <f t="shared" si="140"/>
        <v>0</v>
      </c>
      <c r="KA55" s="229">
        <f t="shared" si="140"/>
        <v>0</v>
      </c>
      <c r="KB55" s="229">
        <f t="shared" si="140"/>
        <v>0</v>
      </c>
      <c r="KC55" s="229">
        <f t="shared" si="140"/>
        <v>0</v>
      </c>
      <c r="KD55" s="229">
        <f t="shared" si="140"/>
        <v>0</v>
      </c>
      <c r="KE55" s="229">
        <f t="shared" si="140"/>
        <v>0</v>
      </c>
      <c r="KF55" s="229">
        <f t="shared" si="140"/>
        <v>0</v>
      </c>
      <c r="KG55" s="229">
        <f t="shared" si="140"/>
        <v>0</v>
      </c>
      <c r="KH55" s="229">
        <f t="shared" si="140"/>
        <v>0</v>
      </c>
      <c r="KI55" s="229">
        <f t="shared" si="140"/>
        <v>0</v>
      </c>
      <c r="KJ55" s="229">
        <f t="shared" si="140"/>
        <v>0</v>
      </c>
      <c r="KK55" s="229">
        <f t="shared" si="140"/>
        <v>0</v>
      </c>
      <c r="KL55" s="229">
        <f t="shared" si="140"/>
        <v>0</v>
      </c>
      <c r="KM55" s="229">
        <f t="shared" si="140"/>
        <v>0</v>
      </c>
      <c r="KN55" s="229">
        <f t="shared" si="140"/>
        <v>0</v>
      </c>
      <c r="KO55" s="229">
        <f t="shared" si="140"/>
        <v>0</v>
      </c>
      <c r="KP55" s="229">
        <f t="shared" si="140"/>
        <v>0</v>
      </c>
      <c r="KQ55" s="229">
        <f t="shared" si="140"/>
        <v>0</v>
      </c>
      <c r="KR55" s="229">
        <f t="shared" si="140"/>
        <v>0</v>
      </c>
      <c r="KS55" s="229">
        <f t="shared" si="140"/>
        <v>0</v>
      </c>
      <c r="KT55" s="229">
        <f t="shared" si="140"/>
        <v>0</v>
      </c>
      <c r="KU55" s="229">
        <f t="shared" si="140"/>
        <v>0</v>
      </c>
      <c r="KV55" s="229">
        <f t="shared" si="140"/>
        <v>0</v>
      </c>
      <c r="KW55" s="229">
        <f t="shared" si="140"/>
        <v>0</v>
      </c>
      <c r="KX55" s="229">
        <f t="shared" si="140"/>
        <v>0</v>
      </c>
      <c r="KY55" s="229">
        <f t="shared" si="140"/>
        <v>0</v>
      </c>
      <c r="KZ55" s="229">
        <f t="shared" si="140"/>
        <v>0</v>
      </c>
      <c r="LA55" s="229">
        <f t="shared" si="140"/>
        <v>0</v>
      </c>
      <c r="LB55" s="229">
        <f t="shared" si="140"/>
        <v>0</v>
      </c>
      <c r="LC55" s="229">
        <f t="shared" si="140"/>
        <v>0</v>
      </c>
      <c r="LD55" s="229">
        <f t="shared" si="140"/>
        <v>0</v>
      </c>
      <c r="LE55" s="229">
        <f t="shared" si="140"/>
        <v>0</v>
      </c>
      <c r="LF55" s="229">
        <f t="shared" si="140"/>
        <v>0</v>
      </c>
      <c r="LG55" s="229">
        <f t="shared" si="140"/>
        <v>0</v>
      </c>
      <c r="LH55" s="229">
        <f t="shared" si="140"/>
        <v>0</v>
      </c>
      <c r="LI55" s="229">
        <f t="shared" si="140"/>
        <v>0</v>
      </c>
      <c r="LJ55" s="229">
        <f t="shared" si="140"/>
        <v>0</v>
      </c>
      <c r="LK55" s="229">
        <f t="shared" si="140"/>
        <v>0</v>
      </c>
      <c r="LL55" s="229">
        <f t="shared" si="140"/>
        <v>0</v>
      </c>
      <c r="LM55" s="229">
        <f t="shared" si="140"/>
        <v>0</v>
      </c>
      <c r="LN55" s="229">
        <f t="shared" si="140"/>
        <v>0</v>
      </c>
      <c r="LO55" s="229">
        <f t="shared" si="140"/>
        <v>0</v>
      </c>
      <c r="LP55" s="229">
        <f t="shared" si="140"/>
        <v>0</v>
      </c>
      <c r="LQ55" s="229">
        <f t="shared" ref="LQ55:OB55" si="141">LQ30</f>
        <v>0</v>
      </c>
      <c r="LR55" s="229">
        <f t="shared" si="141"/>
        <v>0</v>
      </c>
      <c r="LS55" s="229">
        <f t="shared" si="141"/>
        <v>0</v>
      </c>
      <c r="LT55" s="229">
        <f t="shared" si="141"/>
        <v>0</v>
      </c>
      <c r="LU55" s="229">
        <f t="shared" si="141"/>
        <v>0</v>
      </c>
      <c r="LV55" s="229">
        <f t="shared" si="141"/>
        <v>0</v>
      </c>
      <c r="LW55" s="229">
        <f t="shared" si="141"/>
        <v>0</v>
      </c>
      <c r="LX55" s="229">
        <f t="shared" si="141"/>
        <v>0</v>
      </c>
      <c r="LY55" s="229">
        <f t="shared" si="141"/>
        <v>0</v>
      </c>
      <c r="LZ55" s="229">
        <f t="shared" si="141"/>
        <v>0</v>
      </c>
      <c r="MA55" s="229">
        <f t="shared" si="141"/>
        <v>0</v>
      </c>
      <c r="MB55" s="229">
        <f t="shared" si="141"/>
        <v>0</v>
      </c>
      <c r="MC55" s="229">
        <f t="shared" si="141"/>
        <v>0</v>
      </c>
      <c r="MD55" s="229">
        <f t="shared" si="141"/>
        <v>0</v>
      </c>
      <c r="ME55" s="229">
        <f t="shared" si="141"/>
        <v>0</v>
      </c>
      <c r="MF55" s="229">
        <f t="shared" si="141"/>
        <v>0</v>
      </c>
      <c r="MG55" s="229">
        <f t="shared" si="141"/>
        <v>0</v>
      </c>
      <c r="MH55" s="229">
        <f t="shared" si="141"/>
        <v>0</v>
      </c>
      <c r="MI55" s="229">
        <f t="shared" si="141"/>
        <v>0</v>
      </c>
      <c r="MJ55" s="229">
        <f t="shared" si="141"/>
        <v>0</v>
      </c>
      <c r="MK55" s="229">
        <f t="shared" si="141"/>
        <v>0</v>
      </c>
      <c r="ML55" s="229">
        <f t="shared" si="141"/>
        <v>0</v>
      </c>
      <c r="MM55" s="229">
        <f t="shared" si="141"/>
        <v>0</v>
      </c>
      <c r="MN55" s="229">
        <f t="shared" si="141"/>
        <v>0</v>
      </c>
      <c r="MO55" s="229">
        <f t="shared" si="141"/>
        <v>0</v>
      </c>
      <c r="MP55" s="229">
        <f t="shared" si="141"/>
        <v>0</v>
      </c>
      <c r="MQ55" s="229">
        <f t="shared" si="141"/>
        <v>0</v>
      </c>
      <c r="MR55" s="229">
        <f t="shared" si="141"/>
        <v>0</v>
      </c>
      <c r="MS55" s="229">
        <f t="shared" si="141"/>
        <v>0</v>
      </c>
      <c r="MT55" s="229">
        <f t="shared" si="141"/>
        <v>0</v>
      </c>
      <c r="MU55" s="229">
        <f t="shared" si="141"/>
        <v>0</v>
      </c>
      <c r="MV55" s="229">
        <f t="shared" si="141"/>
        <v>0</v>
      </c>
      <c r="MW55" s="229">
        <f t="shared" si="141"/>
        <v>0</v>
      </c>
      <c r="MX55" s="229">
        <f t="shared" si="141"/>
        <v>0</v>
      </c>
      <c r="MY55" s="229">
        <f t="shared" si="141"/>
        <v>0</v>
      </c>
      <c r="MZ55" s="229">
        <f t="shared" si="141"/>
        <v>0</v>
      </c>
      <c r="NA55" s="229">
        <f t="shared" si="141"/>
        <v>0</v>
      </c>
      <c r="NB55" s="229">
        <f t="shared" si="141"/>
        <v>0</v>
      </c>
      <c r="NC55" s="229">
        <f t="shared" si="141"/>
        <v>0</v>
      </c>
      <c r="ND55" s="229">
        <f t="shared" si="141"/>
        <v>0</v>
      </c>
      <c r="NE55" s="229">
        <f t="shared" si="141"/>
        <v>0</v>
      </c>
      <c r="NF55" s="229">
        <f t="shared" si="141"/>
        <v>0</v>
      </c>
      <c r="NG55" s="229">
        <f t="shared" si="141"/>
        <v>0</v>
      </c>
      <c r="NH55" s="229">
        <f t="shared" si="141"/>
        <v>0</v>
      </c>
      <c r="NI55" s="229">
        <f t="shared" si="141"/>
        <v>0</v>
      </c>
      <c r="NJ55" s="229">
        <f t="shared" si="141"/>
        <v>0</v>
      </c>
      <c r="NK55" s="229">
        <f t="shared" si="141"/>
        <v>0</v>
      </c>
      <c r="NL55" s="229">
        <f t="shared" si="141"/>
        <v>0</v>
      </c>
      <c r="NM55" s="229">
        <f t="shared" si="141"/>
        <v>0</v>
      </c>
      <c r="NN55" s="229">
        <f t="shared" si="141"/>
        <v>0</v>
      </c>
      <c r="NO55" s="229">
        <f t="shared" si="141"/>
        <v>0</v>
      </c>
      <c r="NP55" s="229">
        <f t="shared" si="141"/>
        <v>0</v>
      </c>
      <c r="NQ55" s="229">
        <f t="shared" si="141"/>
        <v>0</v>
      </c>
      <c r="NR55" s="229">
        <f t="shared" si="141"/>
        <v>0</v>
      </c>
      <c r="NS55" s="229">
        <f t="shared" si="141"/>
        <v>0</v>
      </c>
      <c r="NT55" s="229">
        <f t="shared" si="141"/>
        <v>0</v>
      </c>
      <c r="NU55" s="229">
        <f t="shared" si="141"/>
        <v>0</v>
      </c>
      <c r="NV55" s="229">
        <f t="shared" si="141"/>
        <v>0</v>
      </c>
      <c r="NW55" s="229">
        <f t="shared" si="141"/>
        <v>0</v>
      </c>
      <c r="NX55" s="229">
        <f t="shared" si="141"/>
        <v>0</v>
      </c>
      <c r="NY55" s="229">
        <f t="shared" si="141"/>
        <v>0</v>
      </c>
      <c r="NZ55" s="229">
        <f t="shared" si="141"/>
        <v>0</v>
      </c>
      <c r="OA55" s="229">
        <f t="shared" si="141"/>
        <v>0</v>
      </c>
      <c r="OB55" s="229">
        <f t="shared" si="141"/>
        <v>0</v>
      </c>
      <c r="OC55" s="229">
        <f t="shared" ref="OC55:QN55" si="142">OC30</f>
        <v>0</v>
      </c>
      <c r="OD55" s="229">
        <f t="shared" si="142"/>
        <v>0</v>
      </c>
      <c r="OE55" s="229">
        <f t="shared" si="142"/>
        <v>0</v>
      </c>
      <c r="OF55" s="229">
        <f t="shared" si="142"/>
        <v>0</v>
      </c>
      <c r="OG55" s="229">
        <f t="shared" si="142"/>
        <v>0</v>
      </c>
      <c r="OH55" s="229">
        <f t="shared" si="142"/>
        <v>0</v>
      </c>
      <c r="OI55" s="229">
        <f t="shared" si="142"/>
        <v>0</v>
      </c>
      <c r="OJ55" s="229">
        <f t="shared" si="142"/>
        <v>0</v>
      </c>
      <c r="OK55" s="229">
        <f t="shared" si="142"/>
        <v>0</v>
      </c>
      <c r="OL55" s="229">
        <f t="shared" si="142"/>
        <v>0</v>
      </c>
      <c r="OM55" s="229">
        <f t="shared" si="142"/>
        <v>0</v>
      </c>
      <c r="ON55" s="229">
        <f t="shared" si="142"/>
        <v>0</v>
      </c>
      <c r="OO55" s="229">
        <f t="shared" si="142"/>
        <v>0</v>
      </c>
      <c r="OP55" s="229">
        <f t="shared" si="142"/>
        <v>0</v>
      </c>
      <c r="OQ55" s="229">
        <f t="shared" si="142"/>
        <v>0</v>
      </c>
      <c r="OR55" s="229">
        <f t="shared" si="142"/>
        <v>0</v>
      </c>
      <c r="OS55" s="229">
        <f t="shared" si="142"/>
        <v>0</v>
      </c>
      <c r="OT55" s="229">
        <f t="shared" si="142"/>
        <v>0</v>
      </c>
      <c r="OU55" s="229">
        <f t="shared" si="142"/>
        <v>0</v>
      </c>
      <c r="OV55" s="229">
        <f t="shared" si="142"/>
        <v>0</v>
      </c>
      <c r="OW55" s="229">
        <f t="shared" si="142"/>
        <v>0</v>
      </c>
      <c r="OX55" s="229">
        <f t="shared" si="142"/>
        <v>0</v>
      </c>
      <c r="OY55" s="229">
        <f t="shared" si="142"/>
        <v>0</v>
      </c>
      <c r="OZ55" s="229">
        <f t="shared" si="142"/>
        <v>0</v>
      </c>
      <c r="PA55" s="229">
        <f t="shared" si="142"/>
        <v>0</v>
      </c>
      <c r="PB55" s="229">
        <f t="shared" si="142"/>
        <v>0</v>
      </c>
      <c r="PC55" s="229">
        <f t="shared" si="142"/>
        <v>0</v>
      </c>
      <c r="PD55" s="229">
        <f t="shared" si="142"/>
        <v>0</v>
      </c>
      <c r="PE55" s="229">
        <f t="shared" si="142"/>
        <v>0</v>
      </c>
      <c r="PF55" s="229">
        <f t="shared" si="142"/>
        <v>0</v>
      </c>
      <c r="PG55" s="229">
        <f t="shared" si="142"/>
        <v>0</v>
      </c>
      <c r="PH55" s="229">
        <f t="shared" si="142"/>
        <v>0</v>
      </c>
      <c r="PI55" s="229">
        <f t="shared" si="142"/>
        <v>0</v>
      </c>
      <c r="PJ55" s="229">
        <f t="shared" si="142"/>
        <v>0</v>
      </c>
      <c r="PK55" s="229">
        <f t="shared" si="142"/>
        <v>0</v>
      </c>
      <c r="PL55" s="229">
        <f t="shared" si="142"/>
        <v>0</v>
      </c>
      <c r="PM55" s="229">
        <f t="shared" si="142"/>
        <v>0</v>
      </c>
      <c r="PN55" s="229">
        <f t="shared" si="142"/>
        <v>0</v>
      </c>
      <c r="PO55" s="229">
        <f t="shared" si="142"/>
        <v>0</v>
      </c>
      <c r="PP55" s="229">
        <f t="shared" si="142"/>
        <v>0</v>
      </c>
      <c r="PQ55" s="229">
        <f t="shared" si="142"/>
        <v>0</v>
      </c>
      <c r="PR55" s="229">
        <f t="shared" si="142"/>
        <v>0</v>
      </c>
      <c r="PS55" s="229">
        <f t="shared" si="142"/>
        <v>0</v>
      </c>
      <c r="PT55" s="229">
        <f t="shared" si="142"/>
        <v>0</v>
      </c>
      <c r="PU55" s="229">
        <f t="shared" si="142"/>
        <v>0</v>
      </c>
      <c r="PV55" s="229">
        <f t="shared" si="142"/>
        <v>0</v>
      </c>
      <c r="PW55" s="229">
        <f t="shared" si="142"/>
        <v>0</v>
      </c>
      <c r="PX55" s="229">
        <f t="shared" si="142"/>
        <v>0</v>
      </c>
      <c r="PY55" s="229">
        <f t="shared" si="142"/>
        <v>0</v>
      </c>
      <c r="PZ55" s="229">
        <f t="shared" si="142"/>
        <v>0</v>
      </c>
      <c r="QA55" s="229">
        <f t="shared" si="142"/>
        <v>0</v>
      </c>
      <c r="QB55" s="229">
        <f t="shared" si="142"/>
        <v>0</v>
      </c>
      <c r="QC55" s="229">
        <f t="shared" si="142"/>
        <v>0</v>
      </c>
      <c r="QD55" s="229">
        <f t="shared" si="142"/>
        <v>0</v>
      </c>
      <c r="QE55" s="229">
        <f t="shared" si="142"/>
        <v>0</v>
      </c>
      <c r="QF55" s="229">
        <f t="shared" si="142"/>
        <v>0</v>
      </c>
      <c r="QG55" s="229">
        <f t="shared" si="142"/>
        <v>0</v>
      </c>
      <c r="QH55" s="229">
        <f t="shared" si="142"/>
        <v>0</v>
      </c>
      <c r="QI55" s="229">
        <f t="shared" si="142"/>
        <v>0</v>
      </c>
      <c r="QJ55" s="229">
        <f t="shared" si="142"/>
        <v>0</v>
      </c>
      <c r="QK55" s="229">
        <f t="shared" si="142"/>
        <v>0</v>
      </c>
      <c r="QL55" s="229">
        <f t="shared" si="142"/>
        <v>0</v>
      </c>
      <c r="QM55" s="229">
        <f t="shared" si="142"/>
        <v>0</v>
      </c>
      <c r="QN55" s="229">
        <f t="shared" si="142"/>
        <v>0</v>
      </c>
      <c r="QO55" s="229">
        <f t="shared" ref="QO55:SM55" si="143">QO30</f>
        <v>0</v>
      </c>
      <c r="QP55" s="229">
        <f t="shared" si="143"/>
        <v>0</v>
      </c>
      <c r="QQ55" s="229">
        <f t="shared" si="143"/>
        <v>0</v>
      </c>
      <c r="QR55" s="229">
        <f t="shared" si="143"/>
        <v>0</v>
      </c>
      <c r="QS55" s="229">
        <f t="shared" si="143"/>
        <v>0</v>
      </c>
      <c r="QT55" s="229">
        <f t="shared" si="143"/>
        <v>0</v>
      </c>
      <c r="QU55" s="229">
        <f t="shared" si="143"/>
        <v>0</v>
      </c>
      <c r="QV55" s="229">
        <f t="shared" si="143"/>
        <v>0</v>
      </c>
      <c r="QW55" s="229">
        <f t="shared" si="143"/>
        <v>0</v>
      </c>
      <c r="QX55" s="229">
        <f t="shared" si="143"/>
        <v>0</v>
      </c>
      <c r="QY55" s="229">
        <f t="shared" si="143"/>
        <v>0</v>
      </c>
      <c r="QZ55" s="229">
        <f t="shared" si="143"/>
        <v>0</v>
      </c>
      <c r="RA55" s="229">
        <f t="shared" si="143"/>
        <v>0</v>
      </c>
      <c r="RB55" s="229">
        <f t="shared" si="143"/>
        <v>0</v>
      </c>
      <c r="RC55" s="229">
        <f t="shared" si="143"/>
        <v>0</v>
      </c>
      <c r="RD55" s="229">
        <f t="shared" si="143"/>
        <v>0</v>
      </c>
      <c r="RE55" s="229">
        <f t="shared" si="143"/>
        <v>0</v>
      </c>
      <c r="RF55" s="229">
        <f t="shared" si="143"/>
        <v>0</v>
      </c>
      <c r="RG55" s="229">
        <f t="shared" si="143"/>
        <v>0</v>
      </c>
      <c r="RH55" s="229">
        <f t="shared" si="143"/>
        <v>0</v>
      </c>
      <c r="RI55" s="229">
        <f t="shared" si="143"/>
        <v>0</v>
      </c>
      <c r="RJ55" s="229">
        <f t="shared" si="143"/>
        <v>0</v>
      </c>
      <c r="RK55" s="229">
        <f t="shared" si="143"/>
        <v>0</v>
      </c>
      <c r="RL55" s="229">
        <f t="shared" si="143"/>
        <v>0</v>
      </c>
      <c r="RM55" s="229">
        <f t="shared" si="143"/>
        <v>0</v>
      </c>
      <c r="RN55" s="229">
        <f t="shared" si="143"/>
        <v>0</v>
      </c>
      <c r="RO55" s="229">
        <f t="shared" si="143"/>
        <v>0</v>
      </c>
      <c r="RP55" s="229">
        <f t="shared" si="143"/>
        <v>0</v>
      </c>
      <c r="RQ55" s="229">
        <f t="shared" si="143"/>
        <v>0</v>
      </c>
      <c r="RR55" s="229">
        <f t="shared" si="143"/>
        <v>0</v>
      </c>
      <c r="RS55" s="229">
        <f t="shared" si="143"/>
        <v>0</v>
      </c>
      <c r="RT55" s="229">
        <f t="shared" si="143"/>
        <v>0</v>
      </c>
      <c r="RU55" s="229">
        <f t="shared" si="143"/>
        <v>0</v>
      </c>
      <c r="RV55" s="229">
        <f t="shared" si="143"/>
        <v>0</v>
      </c>
      <c r="RW55" s="229">
        <f t="shared" si="143"/>
        <v>0</v>
      </c>
      <c r="RX55" s="229">
        <f t="shared" si="143"/>
        <v>0</v>
      </c>
      <c r="RY55" s="229">
        <f t="shared" si="143"/>
        <v>0</v>
      </c>
      <c r="RZ55" s="229">
        <f t="shared" si="143"/>
        <v>0</v>
      </c>
      <c r="SA55" s="229">
        <f t="shared" si="143"/>
        <v>0</v>
      </c>
      <c r="SB55" s="229">
        <f t="shared" si="143"/>
        <v>0</v>
      </c>
      <c r="SC55" s="229">
        <f t="shared" si="143"/>
        <v>0</v>
      </c>
      <c r="SD55" s="229">
        <f t="shared" si="143"/>
        <v>0</v>
      </c>
      <c r="SE55" s="229">
        <f t="shared" si="143"/>
        <v>0</v>
      </c>
      <c r="SF55" s="229">
        <f t="shared" si="143"/>
        <v>0</v>
      </c>
      <c r="SG55" s="229">
        <f t="shared" si="143"/>
        <v>0</v>
      </c>
      <c r="SH55" s="229">
        <f t="shared" si="143"/>
        <v>0</v>
      </c>
      <c r="SI55" s="229">
        <f t="shared" si="143"/>
        <v>0</v>
      </c>
      <c r="SJ55" s="229">
        <f t="shared" si="143"/>
        <v>0</v>
      </c>
      <c r="SK55" s="229">
        <f t="shared" si="143"/>
        <v>0</v>
      </c>
      <c r="SL55" s="229">
        <f t="shared" si="143"/>
        <v>0</v>
      </c>
      <c r="SM55" s="229">
        <f t="shared" si="143"/>
        <v>0</v>
      </c>
    </row>
    <row r="56" spans="2:507" x14ac:dyDescent="0.25">
      <c r="B56" s="218">
        <f>B55+1</f>
        <v>22</v>
      </c>
      <c r="C56" s="225" t="s">
        <v>675</v>
      </c>
      <c r="D56" s="225"/>
      <c r="E56" s="230">
        <v>22</v>
      </c>
      <c r="F56" s="231"/>
      <c r="G56" s="228"/>
      <c r="H56" s="282">
        <f>H34</f>
        <v>0</v>
      </c>
      <c r="I56" s="282">
        <f t="shared" ref="I56:BT56" si="144">I34</f>
        <v>0</v>
      </c>
      <c r="J56" s="282">
        <f t="shared" si="144"/>
        <v>0</v>
      </c>
      <c r="K56" s="282">
        <f t="shared" si="144"/>
        <v>0</v>
      </c>
      <c r="L56" s="282">
        <f t="shared" si="144"/>
        <v>0</v>
      </c>
      <c r="M56" s="282">
        <f t="shared" si="144"/>
        <v>0</v>
      </c>
      <c r="N56" s="282">
        <f t="shared" si="144"/>
        <v>0</v>
      </c>
      <c r="O56" s="282">
        <f t="shared" si="144"/>
        <v>0</v>
      </c>
      <c r="P56" s="282">
        <f t="shared" si="144"/>
        <v>0</v>
      </c>
      <c r="Q56" s="282">
        <f t="shared" si="144"/>
        <v>0</v>
      </c>
      <c r="R56" s="282">
        <f t="shared" si="144"/>
        <v>0</v>
      </c>
      <c r="S56" s="282">
        <f t="shared" si="144"/>
        <v>0</v>
      </c>
      <c r="T56" s="282">
        <f t="shared" si="144"/>
        <v>0</v>
      </c>
      <c r="U56" s="282">
        <f t="shared" si="144"/>
        <v>0</v>
      </c>
      <c r="V56" s="282">
        <f t="shared" si="144"/>
        <v>0</v>
      </c>
      <c r="W56" s="282">
        <f t="shared" si="144"/>
        <v>0</v>
      </c>
      <c r="X56" s="282">
        <f t="shared" si="144"/>
        <v>0</v>
      </c>
      <c r="Y56" s="282">
        <f t="shared" si="144"/>
        <v>0</v>
      </c>
      <c r="Z56" s="282">
        <f t="shared" si="144"/>
        <v>0</v>
      </c>
      <c r="AA56" s="282">
        <f t="shared" si="144"/>
        <v>0</v>
      </c>
      <c r="AB56" s="282">
        <f t="shared" si="144"/>
        <v>0</v>
      </c>
      <c r="AC56" s="282">
        <f t="shared" si="144"/>
        <v>0</v>
      </c>
      <c r="AD56" s="282">
        <f t="shared" si="144"/>
        <v>0</v>
      </c>
      <c r="AE56" s="282">
        <f t="shared" si="144"/>
        <v>0</v>
      </c>
      <c r="AF56" s="282">
        <f t="shared" si="144"/>
        <v>0</v>
      </c>
      <c r="AG56" s="282">
        <f t="shared" si="144"/>
        <v>0</v>
      </c>
      <c r="AH56" s="282">
        <f t="shared" si="144"/>
        <v>0</v>
      </c>
      <c r="AI56" s="282">
        <f t="shared" si="144"/>
        <v>0</v>
      </c>
      <c r="AJ56" s="282">
        <f t="shared" si="144"/>
        <v>0</v>
      </c>
      <c r="AK56" s="282">
        <f t="shared" si="144"/>
        <v>0</v>
      </c>
      <c r="AL56" s="282">
        <f t="shared" si="144"/>
        <v>0</v>
      </c>
      <c r="AM56" s="282">
        <f t="shared" si="144"/>
        <v>0</v>
      </c>
      <c r="AN56" s="282">
        <f t="shared" si="144"/>
        <v>0</v>
      </c>
      <c r="AO56" s="282">
        <f t="shared" si="144"/>
        <v>0</v>
      </c>
      <c r="AP56" s="282">
        <f t="shared" si="144"/>
        <v>0</v>
      </c>
      <c r="AQ56" s="282">
        <f t="shared" si="144"/>
        <v>0</v>
      </c>
      <c r="AR56" s="282">
        <f t="shared" si="144"/>
        <v>0</v>
      </c>
      <c r="AS56" s="282">
        <f t="shared" si="144"/>
        <v>0</v>
      </c>
      <c r="AT56" s="282">
        <f t="shared" si="144"/>
        <v>0</v>
      </c>
      <c r="AU56" s="282">
        <f t="shared" si="144"/>
        <v>0</v>
      </c>
      <c r="AV56" s="282">
        <f t="shared" si="144"/>
        <v>0</v>
      </c>
      <c r="AW56" s="282">
        <f t="shared" si="144"/>
        <v>0</v>
      </c>
      <c r="AX56" s="282">
        <f t="shared" si="144"/>
        <v>0</v>
      </c>
      <c r="AY56" s="282">
        <f t="shared" si="144"/>
        <v>0</v>
      </c>
      <c r="AZ56" s="282">
        <f t="shared" si="144"/>
        <v>0</v>
      </c>
      <c r="BA56" s="282">
        <f t="shared" si="144"/>
        <v>0</v>
      </c>
      <c r="BB56" s="282">
        <f t="shared" si="144"/>
        <v>0</v>
      </c>
      <c r="BC56" s="282">
        <f t="shared" si="144"/>
        <v>0</v>
      </c>
      <c r="BD56" s="282">
        <f t="shared" si="144"/>
        <v>0</v>
      </c>
      <c r="BE56" s="282">
        <f t="shared" si="144"/>
        <v>0</v>
      </c>
      <c r="BF56" s="282">
        <f t="shared" si="144"/>
        <v>0</v>
      </c>
      <c r="BG56" s="282">
        <f t="shared" si="144"/>
        <v>0</v>
      </c>
      <c r="BH56" s="282">
        <f t="shared" si="144"/>
        <v>0</v>
      </c>
      <c r="BI56" s="282">
        <f t="shared" si="144"/>
        <v>0</v>
      </c>
      <c r="BJ56" s="282">
        <f t="shared" si="144"/>
        <v>0</v>
      </c>
      <c r="BK56" s="282">
        <f t="shared" si="144"/>
        <v>0</v>
      </c>
      <c r="BL56" s="282">
        <f t="shared" si="144"/>
        <v>0</v>
      </c>
      <c r="BM56" s="282">
        <f t="shared" si="144"/>
        <v>0</v>
      </c>
      <c r="BN56" s="282">
        <f t="shared" si="144"/>
        <v>0</v>
      </c>
      <c r="BO56" s="282">
        <f t="shared" si="144"/>
        <v>0</v>
      </c>
      <c r="BP56" s="282">
        <f t="shared" si="144"/>
        <v>0</v>
      </c>
      <c r="BQ56" s="282">
        <f t="shared" si="144"/>
        <v>0</v>
      </c>
      <c r="BR56" s="282">
        <f t="shared" si="144"/>
        <v>0</v>
      </c>
      <c r="BS56" s="282">
        <f t="shared" si="144"/>
        <v>0</v>
      </c>
      <c r="BT56" s="282">
        <f t="shared" si="144"/>
        <v>0</v>
      </c>
      <c r="BU56" s="282">
        <f t="shared" ref="BU56:EF56" si="145">BU34</f>
        <v>0</v>
      </c>
      <c r="BV56" s="282">
        <f t="shared" si="145"/>
        <v>0</v>
      </c>
      <c r="BW56" s="282">
        <f t="shared" si="145"/>
        <v>0</v>
      </c>
      <c r="BX56" s="282">
        <f t="shared" si="145"/>
        <v>0</v>
      </c>
      <c r="BY56" s="282">
        <f t="shared" si="145"/>
        <v>0</v>
      </c>
      <c r="BZ56" s="282">
        <f t="shared" si="145"/>
        <v>0</v>
      </c>
      <c r="CA56" s="282">
        <f t="shared" si="145"/>
        <v>0</v>
      </c>
      <c r="CB56" s="282">
        <f t="shared" si="145"/>
        <v>0</v>
      </c>
      <c r="CC56" s="282">
        <f t="shared" si="145"/>
        <v>0</v>
      </c>
      <c r="CD56" s="282">
        <f t="shared" si="145"/>
        <v>0</v>
      </c>
      <c r="CE56" s="282">
        <f t="shared" si="145"/>
        <v>0</v>
      </c>
      <c r="CF56" s="282">
        <f t="shared" si="145"/>
        <v>0</v>
      </c>
      <c r="CG56" s="282">
        <f t="shared" si="145"/>
        <v>0</v>
      </c>
      <c r="CH56" s="282">
        <f t="shared" si="145"/>
        <v>0</v>
      </c>
      <c r="CI56" s="282">
        <f t="shared" si="145"/>
        <v>0</v>
      </c>
      <c r="CJ56" s="282">
        <f t="shared" si="145"/>
        <v>0</v>
      </c>
      <c r="CK56" s="282">
        <f t="shared" si="145"/>
        <v>0</v>
      </c>
      <c r="CL56" s="282">
        <f t="shared" si="145"/>
        <v>0</v>
      </c>
      <c r="CM56" s="282">
        <f t="shared" si="145"/>
        <v>0</v>
      </c>
      <c r="CN56" s="282">
        <f t="shared" si="145"/>
        <v>0</v>
      </c>
      <c r="CO56" s="282">
        <f t="shared" si="145"/>
        <v>0</v>
      </c>
      <c r="CP56" s="282">
        <f t="shared" si="145"/>
        <v>0</v>
      </c>
      <c r="CQ56" s="282">
        <f t="shared" si="145"/>
        <v>0</v>
      </c>
      <c r="CR56" s="282">
        <f t="shared" si="145"/>
        <v>0</v>
      </c>
      <c r="CS56" s="282">
        <f t="shared" si="145"/>
        <v>0</v>
      </c>
      <c r="CT56" s="282">
        <f t="shared" si="145"/>
        <v>0</v>
      </c>
      <c r="CU56" s="282">
        <f t="shared" si="145"/>
        <v>0</v>
      </c>
      <c r="CV56" s="282">
        <f t="shared" si="145"/>
        <v>0</v>
      </c>
      <c r="CW56" s="282">
        <f t="shared" si="145"/>
        <v>0</v>
      </c>
      <c r="CX56" s="282">
        <f t="shared" si="145"/>
        <v>0</v>
      </c>
      <c r="CY56" s="282">
        <f t="shared" si="145"/>
        <v>0</v>
      </c>
      <c r="CZ56" s="282">
        <f t="shared" si="145"/>
        <v>0</v>
      </c>
      <c r="DA56" s="282">
        <f t="shared" si="145"/>
        <v>0</v>
      </c>
      <c r="DB56" s="282">
        <f t="shared" si="145"/>
        <v>0</v>
      </c>
      <c r="DC56" s="282">
        <f t="shared" si="145"/>
        <v>0</v>
      </c>
      <c r="DD56" s="282">
        <f t="shared" si="145"/>
        <v>0</v>
      </c>
      <c r="DE56" s="282">
        <f t="shared" si="145"/>
        <v>0</v>
      </c>
      <c r="DF56" s="282">
        <f t="shared" si="145"/>
        <v>0</v>
      </c>
      <c r="DG56" s="282">
        <f t="shared" si="145"/>
        <v>0</v>
      </c>
      <c r="DH56" s="282">
        <f t="shared" si="145"/>
        <v>0</v>
      </c>
      <c r="DI56" s="282">
        <f t="shared" si="145"/>
        <v>0</v>
      </c>
      <c r="DJ56" s="282">
        <f t="shared" si="145"/>
        <v>0</v>
      </c>
      <c r="DK56" s="282">
        <f t="shared" si="145"/>
        <v>0</v>
      </c>
      <c r="DL56" s="282">
        <f t="shared" si="145"/>
        <v>0</v>
      </c>
      <c r="DM56" s="282">
        <f t="shared" si="145"/>
        <v>0</v>
      </c>
      <c r="DN56" s="282">
        <f t="shared" si="145"/>
        <v>0</v>
      </c>
      <c r="DO56" s="282">
        <f t="shared" si="145"/>
        <v>0</v>
      </c>
      <c r="DP56" s="282">
        <f t="shared" si="145"/>
        <v>0</v>
      </c>
      <c r="DQ56" s="282">
        <f t="shared" si="145"/>
        <v>0</v>
      </c>
      <c r="DR56" s="282">
        <f t="shared" si="145"/>
        <v>0</v>
      </c>
      <c r="DS56" s="282">
        <f t="shared" si="145"/>
        <v>0</v>
      </c>
      <c r="DT56" s="282">
        <f t="shared" si="145"/>
        <v>0</v>
      </c>
      <c r="DU56" s="282">
        <f t="shared" si="145"/>
        <v>0</v>
      </c>
      <c r="DV56" s="282">
        <f t="shared" si="145"/>
        <v>0</v>
      </c>
      <c r="DW56" s="282">
        <f t="shared" si="145"/>
        <v>0</v>
      </c>
      <c r="DX56" s="282">
        <f t="shared" si="145"/>
        <v>0</v>
      </c>
      <c r="DY56" s="282">
        <f t="shared" si="145"/>
        <v>0</v>
      </c>
      <c r="DZ56" s="282">
        <f t="shared" si="145"/>
        <v>0</v>
      </c>
      <c r="EA56" s="282">
        <f t="shared" si="145"/>
        <v>0</v>
      </c>
      <c r="EB56" s="282">
        <f t="shared" si="145"/>
        <v>0</v>
      </c>
      <c r="EC56" s="282">
        <f t="shared" si="145"/>
        <v>0</v>
      </c>
      <c r="ED56" s="282">
        <f t="shared" si="145"/>
        <v>0</v>
      </c>
      <c r="EE56" s="282">
        <f t="shared" si="145"/>
        <v>0</v>
      </c>
      <c r="EF56" s="282">
        <f t="shared" si="145"/>
        <v>0</v>
      </c>
      <c r="EG56" s="282">
        <f t="shared" ref="EG56:GR56" si="146">EG34</f>
        <v>0</v>
      </c>
      <c r="EH56" s="282">
        <f t="shared" si="146"/>
        <v>0</v>
      </c>
      <c r="EI56" s="282">
        <f t="shared" si="146"/>
        <v>0</v>
      </c>
      <c r="EJ56" s="282">
        <f t="shared" si="146"/>
        <v>0</v>
      </c>
      <c r="EK56" s="282">
        <f t="shared" si="146"/>
        <v>0</v>
      </c>
      <c r="EL56" s="282">
        <f t="shared" si="146"/>
        <v>0</v>
      </c>
      <c r="EM56" s="282">
        <f t="shared" si="146"/>
        <v>0</v>
      </c>
      <c r="EN56" s="282">
        <f t="shared" si="146"/>
        <v>0</v>
      </c>
      <c r="EO56" s="282">
        <f t="shared" si="146"/>
        <v>0</v>
      </c>
      <c r="EP56" s="282">
        <f t="shared" si="146"/>
        <v>0</v>
      </c>
      <c r="EQ56" s="282">
        <f t="shared" si="146"/>
        <v>0</v>
      </c>
      <c r="ER56" s="282">
        <f t="shared" si="146"/>
        <v>0</v>
      </c>
      <c r="ES56" s="282">
        <f t="shared" si="146"/>
        <v>0</v>
      </c>
      <c r="ET56" s="282">
        <f t="shared" si="146"/>
        <v>0</v>
      </c>
      <c r="EU56" s="282">
        <f t="shared" si="146"/>
        <v>0</v>
      </c>
      <c r="EV56" s="282">
        <f t="shared" si="146"/>
        <v>0</v>
      </c>
      <c r="EW56" s="282">
        <f t="shared" si="146"/>
        <v>0</v>
      </c>
      <c r="EX56" s="282">
        <f t="shared" si="146"/>
        <v>0</v>
      </c>
      <c r="EY56" s="282">
        <f t="shared" si="146"/>
        <v>0</v>
      </c>
      <c r="EZ56" s="282">
        <f t="shared" si="146"/>
        <v>0</v>
      </c>
      <c r="FA56" s="282">
        <f t="shared" si="146"/>
        <v>0</v>
      </c>
      <c r="FB56" s="282">
        <f t="shared" si="146"/>
        <v>0</v>
      </c>
      <c r="FC56" s="282">
        <f t="shared" si="146"/>
        <v>0</v>
      </c>
      <c r="FD56" s="282">
        <f t="shared" si="146"/>
        <v>0</v>
      </c>
      <c r="FE56" s="282">
        <f t="shared" si="146"/>
        <v>0</v>
      </c>
      <c r="FF56" s="282">
        <f t="shared" si="146"/>
        <v>0</v>
      </c>
      <c r="FG56" s="282">
        <f t="shared" si="146"/>
        <v>0</v>
      </c>
      <c r="FH56" s="282">
        <f t="shared" si="146"/>
        <v>0</v>
      </c>
      <c r="FI56" s="282">
        <f t="shared" si="146"/>
        <v>0</v>
      </c>
      <c r="FJ56" s="282">
        <f t="shared" si="146"/>
        <v>0</v>
      </c>
      <c r="FK56" s="282">
        <f t="shared" si="146"/>
        <v>0</v>
      </c>
      <c r="FL56" s="282">
        <f t="shared" si="146"/>
        <v>0</v>
      </c>
      <c r="FM56" s="282">
        <f t="shared" si="146"/>
        <v>0</v>
      </c>
      <c r="FN56" s="282">
        <f t="shared" si="146"/>
        <v>0</v>
      </c>
      <c r="FO56" s="282">
        <f t="shared" si="146"/>
        <v>0</v>
      </c>
      <c r="FP56" s="282">
        <f t="shared" si="146"/>
        <v>0</v>
      </c>
      <c r="FQ56" s="282">
        <f t="shared" si="146"/>
        <v>0</v>
      </c>
      <c r="FR56" s="282">
        <f t="shared" si="146"/>
        <v>0</v>
      </c>
      <c r="FS56" s="282">
        <f t="shared" si="146"/>
        <v>0</v>
      </c>
      <c r="FT56" s="282">
        <f t="shared" si="146"/>
        <v>0</v>
      </c>
      <c r="FU56" s="282">
        <f t="shared" si="146"/>
        <v>0</v>
      </c>
      <c r="FV56" s="282">
        <f t="shared" si="146"/>
        <v>0</v>
      </c>
      <c r="FW56" s="282">
        <f t="shared" si="146"/>
        <v>0</v>
      </c>
      <c r="FX56" s="282">
        <f t="shared" si="146"/>
        <v>0</v>
      </c>
      <c r="FY56" s="282">
        <f t="shared" si="146"/>
        <v>0</v>
      </c>
      <c r="FZ56" s="282">
        <f t="shared" si="146"/>
        <v>0</v>
      </c>
      <c r="GA56" s="282">
        <f t="shared" si="146"/>
        <v>0</v>
      </c>
      <c r="GB56" s="282">
        <f t="shared" si="146"/>
        <v>0</v>
      </c>
      <c r="GC56" s="282">
        <f t="shared" si="146"/>
        <v>0</v>
      </c>
      <c r="GD56" s="282">
        <f t="shared" si="146"/>
        <v>0</v>
      </c>
      <c r="GE56" s="282">
        <f t="shared" si="146"/>
        <v>0</v>
      </c>
      <c r="GF56" s="282">
        <f t="shared" si="146"/>
        <v>0</v>
      </c>
      <c r="GG56" s="282">
        <f t="shared" si="146"/>
        <v>0</v>
      </c>
      <c r="GH56" s="282">
        <f t="shared" si="146"/>
        <v>0</v>
      </c>
      <c r="GI56" s="282">
        <f t="shared" si="146"/>
        <v>0</v>
      </c>
      <c r="GJ56" s="282">
        <f t="shared" si="146"/>
        <v>0</v>
      </c>
      <c r="GK56" s="282">
        <f t="shared" si="146"/>
        <v>0</v>
      </c>
      <c r="GL56" s="282">
        <f t="shared" si="146"/>
        <v>0</v>
      </c>
      <c r="GM56" s="282">
        <f t="shared" si="146"/>
        <v>0</v>
      </c>
      <c r="GN56" s="282">
        <f t="shared" si="146"/>
        <v>0</v>
      </c>
      <c r="GO56" s="282">
        <f t="shared" si="146"/>
        <v>0</v>
      </c>
      <c r="GP56" s="282">
        <f t="shared" si="146"/>
        <v>0</v>
      </c>
      <c r="GQ56" s="282">
        <f t="shared" si="146"/>
        <v>0</v>
      </c>
      <c r="GR56" s="282">
        <f t="shared" si="146"/>
        <v>0</v>
      </c>
      <c r="GS56" s="282">
        <f t="shared" ref="GS56:JD56" si="147">GS34</f>
        <v>0</v>
      </c>
      <c r="GT56" s="282">
        <f t="shared" si="147"/>
        <v>0</v>
      </c>
      <c r="GU56" s="282">
        <f t="shared" si="147"/>
        <v>0</v>
      </c>
      <c r="GV56" s="282">
        <f t="shared" si="147"/>
        <v>0</v>
      </c>
      <c r="GW56" s="282">
        <f t="shared" si="147"/>
        <v>0</v>
      </c>
      <c r="GX56" s="282">
        <f t="shared" si="147"/>
        <v>0</v>
      </c>
      <c r="GY56" s="282">
        <f t="shared" si="147"/>
        <v>0</v>
      </c>
      <c r="GZ56" s="282">
        <f t="shared" si="147"/>
        <v>0</v>
      </c>
      <c r="HA56" s="282">
        <f t="shared" si="147"/>
        <v>0</v>
      </c>
      <c r="HB56" s="282">
        <f t="shared" si="147"/>
        <v>0</v>
      </c>
      <c r="HC56" s="282">
        <f t="shared" si="147"/>
        <v>0</v>
      </c>
      <c r="HD56" s="282">
        <f t="shared" si="147"/>
        <v>0</v>
      </c>
      <c r="HE56" s="282">
        <f t="shared" si="147"/>
        <v>0</v>
      </c>
      <c r="HF56" s="282">
        <f t="shared" si="147"/>
        <v>0</v>
      </c>
      <c r="HG56" s="282">
        <f t="shared" si="147"/>
        <v>0</v>
      </c>
      <c r="HH56" s="282">
        <f t="shared" si="147"/>
        <v>0</v>
      </c>
      <c r="HI56" s="282">
        <f t="shared" si="147"/>
        <v>0</v>
      </c>
      <c r="HJ56" s="282">
        <f t="shared" si="147"/>
        <v>0</v>
      </c>
      <c r="HK56" s="282">
        <f t="shared" si="147"/>
        <v>0</v>
      </c>
      <c r="HL56" s="282">
        <f t="shared" si="147"/>
        <v>0</v>
      </c>
      <c r="HM56" s="282">
        <f t="shared" si="147"/>
        <v>0</v>
      </c>
      <c r="HN56" s="282">
        <f t="shared" si="147"/>
        <v>0</v>
      </c>
      <c r="HO56" s="282">
        <f t="shared" si="147"/>
        <v>0</v>
      </c>
      <c r="HP56" s="282">
        <f t="shared" si="147"/>
        <v>0</v>
      </c>
      <c r="HQ56" s="282">
        <f t="shared" si="147"/>
        <v>0</v>
      </c>
      <c r="HR56" s="282">
        <f t="shared" si="147"/>
        <v>0</v>
      </c>
      <c r="HS56" s="282">
        <f t="shared" si="147"/>
        <v>0</v>
      </c>
      <c r="HT56" s="282">
        <f t="shared" si="147"/>
        <v>0</v>
      </c>
      <c r="HU56" s="282">
        <f t="shared" si="147"/>
        <v>0</v>
      </c>
      <c r="HV56" s="282">
        <f t="shared" si="147"/>
        <v>0</v>
      </c>
      <c r="HW56" s="282">
        <f t="shared" si="147"/>
        <v>0</v>
      </c>
      <c r="HX56" s="282">
        <f t="shared" si="147"/>
        <v>0</v>
      </c>
      <c r="HY56" s="282">
        <f t="shared" si="147"/>
        <v>0</v>
      </c>
      <c r="HZ56" s="282">
        <f t="shared" si="147"/>
        <v>0</v>
      </c>
      <c r="IA56" s="282">
        <f t="shared" si="147"/>
        <v>0</v>
      </c>
      <c r="IB56" s="282">
        <f t="shared" si="147"/>
        <v>0</v>
      </c>
      <c r="IC56" s="282">
        <f t="shared" si="147"/>
        <v>0</v>
      </c>
      <c r="ID56" s="282">
        <f t="shared" si="147"/>
        <v>0</v>
      </c>
      <c r="IE56" s="282">
        <f t="shared" si="147"/>
        <v>0</v>
      </c>
      <c r="IF56" s="282">
        <f t="shared" si="147"/>
        <v>0</v>
      </c>
      <c r="IG56" s="282">
        <f t="shared" si="147"/>
        <v>0</v>
      </c>
      <c r="IH56" s="282">
        <f t="shared" si="147"/>
        <v>0</v>
      </c>
      <c r="II56" s="282">
        <f t="shared" si="147"/>
        <v>0</v>
      </c>
      <c r="IJ56" s="282">
        <f t="shared" si="147"/>
        <v>0</v>
      </c>
      <c r="IK56" s="282">
        <f t="shared" si="147"/>
        <v>0</v>
      </c>
      <c r="IL56" s="282">
        <f t="shared" si="147"/>
        <v>0</v>
      </c>
      <c r="IM56" s="282">
        <f t="shared" si="147"/>
        <v>0</v>
      </c>
      <c r="IN56" s="282">
        <f t="shared" si="147"/>
        <v>0</v>
      </c>
      <c r="IO56" s="282">
        <f t="shared" si="147"/>
        <v>0</v>
      </c>
      <c r="IP56" s="282">
        <f t="shared" si="147"/>
        <v>0</v>
      </c>
      <c r="IQ56" s="282">
        <f t="shared" si="147"/>
        <v>0</v>
      </c>
      <c r="IR56" s="282">
        <f t="shared" si="147"/>
        <v>0</v>
      </c>
      <c r="IS56" s="282">
        <f t="shared" si="147"/>
        <v>0</v>
      </c>
      <c r="IT56" s="282">
        <f t="shared" si="147"/>
        <v>0</v>
      </c>
      <c r="IU56" s="282">
        <f t="shared" si="147"/>
        <v>0</v>
      </c>
      <c r="IV56" s="282">
        <f t="shared" si="147"/>
        <v>0</v>
      </c>
      <c r="IW56" s="282">
        <f t="shared" si="147"/>
        <v>0</v>
      </c>
      <c r="IX56" s="282">
        <f t="shared" si="147"/>
        <v>0</v>
      </c>
      <c r="IY56" s="282">
        <f t="shared" si="147"/>
        <v>0</v>
      </c>
      <c r="IZ56" s="282">
        <f t="shared" si="147"/>
        <v>0</v>
      </c>
      <c r="JA56" s="282">
        <f t="shared" si="147"/>
        <v>0</v>
      </c>
      <c r="JB56" s="282">
        <f t="shared" si="147"/>
        <v>0</v>
      </c>
      <c r="JC56" s="282">
        <f t="shared" si="147"/>
        <v>0</v>
      </c>
      <c r="JD56" s="282">
        <f t="shared" si="147"/>
        <v>0</v>
      </c>
      <c r="JE56" s="282">
        <f t="shared" ref="JE56:LP56" si="148">JE34</f>
        <v>0</v>
      </c>
      <c r="JF56" s="282">
        <f t="shared" si="148"/>
        <v>0</v>
      </c>
      <c r="JG56" s="282">
        <f t="shared" si="148"/>
        <v>0</v>
      </c>
      <c r="JH56" s="282">
        <f t="shared" si="148"/>
        <v>0</v>
      </c>
      <c r="JI56" s="282">
        <f t="shared" si="148"/>
        <v>0</v>
      </c>
      <c r="JJ56" s="282">
        <f t="shared" si="148"/>
        <v>0</v>
      </c>
      <c r="JK56" s="282">
        <f t="shared" si="148"/>
        <v>0</v>
      </c>
      <c r="JL56" s="282">
        <f t="shared" si="148"/>
        <v>0</v>
      </c>
      <c r="JM56" s="282">
        <f t="shared" si="148"/>
        <v>0</v>
      </c>
      <c r="JN56" s="282">
        <f t="shared" si="148"/>
        <v>0</v>
      </c>
      <c r="JO56" s="282">
        <f t="shared" si="148"/>
        <v>0</v>
      </c>
      <c r="JP56" s="282">
        <f t="shared" si="148"/>
        <v>0</v>
      </c>
      <c r="JQ56" s="282">
        <f t="shared" si="148"/>
        <v>0</v>
      </c>
      <c r="JR56" s="282">
        <f t="shared" si="148"/>
        <v>0</v>
      </c>
      <c r="JS56" s="282">
        <f t="shared" si="148"/>
        <v>0</v>
      </c>
      <c r="JT56" s="282">
        <f t="shared" si="148"/>
        <v>0</v>
      </c>
      <c r="JU56" s="282">
        <f t="shared" si="148"/>
        <v>0</v>
      </c>
      <c r="JV56" s="282">
        <f t="shared" si="148"/>
        <v>0</v>
      </c>
      <c r="JW56" s="282">
        <f t="shared" si="148"/>
        <v>0</v>
      </c>
      <c r="JX56" s="282">
        <f t="shared" si="148"/>
        <v>0</v>
      </c>
      <c r="JY56" s="282">
        <f t="shared" si="148"/>
        <v>0</v>
      </c>
      <c r="JZ56" s="282">
        <f t="shared" si="148"/>
        <v>0</v>
      </c>
      <c r="KA56" s="282">
        <f t="shared" si="148"/>
        <v>0</v>
      </c>
      <c r="KB56" s="282">
        <f t="shared" si="148"/>
        <v>0</v>
      </c>
      <c r="KC56" s="282">
        <f t="shared" si="148"/>
        <v>0</v>
      </c>
      <c r="KD56" s="282">
        <f t="shared" si="148"/>
        <v>0</v>
      </c>
      <c r="KE56" s="282">
        <f t="shared" si="148"/>
        <v>0</v>
      </c>
      <c r="KF56" s="282">
        <f t="shared" si="148"/>
        <v>0</v>
      </c>
      <c r="KG56" s="282">
        <f t="shared" si="148"/>
        <v>0</v>
      </c>
      <c r="KH56" s="282">
        <f t="shared" si="148"/>
        <v>0</v>
      </c>
      <c r="KI56" s="282">
        <f t="shared" si="148"/>
        <v>0</v>
      </c>
      <c r="KJ56" s="282">
        <f t="shared" si="148"/>
        <v>0</v>
      </c>
      <c r="KK56" s="282">
        <f t="shared" si="148"/>
        <v>0</v>
      </c>
      <c r="KL56" s="282">
        <f t="shared" si="148"/>
        <v>0</v>
      </c>
      <c r="KM56" s="282">
        <f t="shared" si="148"/>
        <v>0</v>
      </c>
      <c r="KN56" s="282">
        <f t="shared" si="148"/>
        <v>0</v>
      </c>
      <c r="KO56" s="282">
        <f t="shared" si="148"/>
        <v>0</v>
      </c>
      <c r="KP56" s="282">
        <f t="shared" si="148"/>
        <v>0</v>
      </c>
      <c r="KQ56" s="282">
        <f t="shared" si="148"/>
        <v>0</v>
      </c>
      <c r="KR56" s="282">
        <f t="shared" si="148"/>
        <v>0</v>
      </c>
      <c r="KS56" s="282">
        <f t="shared" si="148"/>
        <v>0</v>
      </c>
      <c r="KT56" s="282">
        <f t="shared" si="148"/>
        <v>0</v>
      </c>
      <c r="KU56" s="282">
        <f t="shared" si="148"/>
        <v>0</v>
      </c>
      <c r="KV56" s="282">
        <f t="shared" si="148"/>
        <v>0</v>
      </c>
      <c r="KW56" s="282">
        <f t="shared" si="148"/>
        <v>0</v>
      </c>
      <c r="KX56" s="282">
        <f t="shared" si="148"/>
        <v>0</v>
      </c>
      <c r="KY56" s="282">
        <f t="shared" si="148"/>
        <v>0</v>
      </c>
      <c r="KZ56" s="282">
        <f t="shared" si="148"/>
        <v>0</v>
      </c>
      <c r="LA56" s="282">
        <f t="shared" si="148"/>
        <v>0</v>
      </c>
      <c r="LB56" s="282">
        <f t="shared" si="148"/>
        <v>0</v>
      </c>
      <c r="LC56" s="282">
        <f t="shared" si="148"/>
        <v>0</v>
      </c>
      <c r="LD56" s="282">
        <f t="shared" si="148"/>
        <v>0</v>
      </c>
      <c r="LE56" s="282">
        <f t="shared" si="148"/>
        <v>0</v>
      </c>
      <c r="LF56" s="282">
        <f t="shared" si="148"/>
        <v>0</v>
      </c>
      <c r="LG56" s="282">
        <f t="shared" si="148"/>
        <v>0</v>
      </c>
      <c r="LH56" s="282">
        <f t="shared" si="148"/>
        <v>0</v>
      </c>
      <c r="LI56" s="282">
        <f t="shared" si="148"/>
        <v>0</v>
      </c>
      <c r="LJ56" s="282">
        <f t="shared" si="148"/>
        <v>0</v>
      </c>
      <c r="LK56" s="282">
        <f t="shared" si="148"/>
        <v>0</v>
      </c>
      <c r="LL56" s="282">
        <f t="shared" si="148"/>
        <v>0</v>
      </c>
      <c r="LM56" s="282">
        <f t="shared" si="148"/>
        <v>0</v>
      </c>
      <c r="LN56" s="282">
        <f t="shared" si="148"/>
        <v>0</v>
      </c>
      <c r="LO56" s="282">
        <f t="shared" si="148"/>
        <v>0</v>
      </c>
      <c r="LP56" s="282">
        <f t="shared" si="148"/>
        <v>0</v>
      </c>
      <c r="LQ56" s="282">
        <f t="shared" ref="LQ56:OB56" si="149">LQ34</f>
        <v>0</v>
      </c>
      <c r="LR56" s="282">
        <f t="shared" si="149"/>
        <v>0</v>
      </c>
      <c r="LS56" s="282">
        <f t="shared" si="149"/>
        <v>0</v>
      </c>
      <c r="LT56" s="282">
        <f t="shared" si="149"/>
        <v>0</v>
      </c>
      <c r="LU56" s="282">
        <f t="shared" si="149"/>
        <v>0</v>
      </c>
      <c r="LV56" s="282">
        <f t="shared" si="149"/>
        <v>0</v>
      </c>
      <c r="LW56" s="282">
        <f t="shared" si="149"/>
        <v>0</v>
      </c>
      <c r="LX56" s="282">
        <f t="shared" si="149"/>
        <v>0</v>
      </c>
      <c r="LY56" s="282">
        <f t="shared" si="149"/>
        <v>0</v>
      </c>
      <c r="LZ56" s="282">
        <f t="shared" si="149"/>
        <v>0</v>
      </c>
      <c r="MA56" s="282">
        <f t="shared" si="149"/>
        <v>0</v>
      </c>
      <c r="MB56" s="282">
        <f t="shared" si="149"/>
        <v>0</v>
      </c>
      <c r="MC56" s="282">
        <f t="shared" si="149"/>
        <v>0</v>
      </c>
      <c r="MD56" s="282">
        <f t="shared" si="149"/>
        <v>0</v>
      </c>
      <c r="ME56" s="282">
        <f t="shared" si="149"/>
        <v>0</v>
      </c>
      <c r="MF56" s="282">
        <f t="shared" si="149"/>
        <v>0</v>
      </c>
      <c r="MG56" s="282">
        <f t="shared" si="149"/>
        <v>0</v>
      </c>
      <c r="MH56" s="282">
        <f t="shared" si="149"/>
        <v>0</v>
      </c>
      <c r="MI56" s="282">
        <f t="shared" si="149"/>
        <v>0</v>
      </c>
      <c r="MJ56" s="282">
        <f t="shared" si="149"/>
        <v>0</v>
      </c>
      <c r="MK56" s="282">
        <f t="shared" si="149"/>
        <v>0</v>
      </c>
      <c r="ML56" s="282">
        <f t="shared" si="149"/>
        <v>0</v>
      </c>
      <c r="MM56" s="282">
        <f t="shared" si="149"/>
        <v>0</v>
      </c>
      <c r="MN56" s="282">
        <f t="shared" si="149"/>
        <v>0</v>
      </c>
      <c r="MO56" s="282">
        <f t="shared" si="149"/>
        <v>0</v>
      </c>
      <c r="MP56" s="282">
        <f t="shared" si="149"/>
        <v>0</v>
      </c>
      <c r="MQ56" s="282">
        <f t="shared" si="149"/>
        <v>0</v>
      </c>
      <c r="MR56" s="282">
        <f t="shared" si="149"/>
        <v>0</v>
      </c>
      <c r="MS56" s="282">
        <f t="shared" si="149"/>
        <v>0</v>
      </c>
      <c r="MT56" s="282">
        <f t="shared" si="149"/>
        <v>0</v>
      </c>
      <c r="MU56" s="282">
        <f t="shared" si="149"/>
        <v>0</v>
      </c>
      <c r="MV56" s="282">
        <f t="shared" si="149"/>
        <v>0</v>
      </c>
      <c r="MW56" s="282">
        <f t="shared" si="149"/>
        <v>0</v>
      </c>
      <c r="MX56" s="282">
        <f t="shared" si="149"/>
        <v>0</v>
      </c>
      <c r="MY56" s="282">
        <f t="shared" si="149"/>
        <v>0</v>
      </c>
      <c r="MZ56" s="282">
        <f t="shared" si="149"/>
        <v>0</v>
      </c>
      <c r="NA56" s="282">
        <f t="shared" si="149"/>
        <v>0</v>
      </c>
      <c r="NB56" s="282">
        <f t="shared" si="149"/>
        <v>0</v>
      </c>
      <c r="NC56" s="282">
        <f t="shared" si="149"/>
        <v>0</v>
      </c>
      <c r="ND56" s="282">
        <f t="shared" si="149"/>
        <v>0</v>
      </c>
      <c r="NE56" s="282">
        <f t="shared" si="149"/>
        <v>0</v>
      </c>
      <c r="NF56" s="282">
        <f t="shared" si="149"/>
        <v>0</v>
      </c>
      <c r="NG56" s="282">
        <f t="shared" si="149"/>
        <v>0</v>
      </c>
      <c r="NH56" s="282">
        <f t="shared" si="149"/>
        <v>0</v>
      </c>
      <c r="NI56" s="282">
        <f t="shared" si="149"/>
        <v>0</v>
      </c>
      <c r="NJ56" s="282">
        <f t="shared" si="149"/>
        <v>0</v>
      </c>
      <c r="NK56" s="282">
        <f t="shared" si="149"/>
        <v>0</v>
      </c>
      <c r="NL56" s="282">
        <f t="shared" si="149"/>
        <v>0</v>
      </c>
      <c r="NM56" s="282">
        <f t="shared" si="149"/>
        <v>0</v>
      </c>
      <c r="NN56" s="282">
        <f t="shared" si="149"/>
        <v>0</v>
      </c>
      <c r="NO56" s="282">
        <f t="shared" si="149"/>
        <v>0</v>
      </c>
      <c r="NP56" s="282">
        <f t="shared" si="149"/>
        <v>0</v>
      </c>
      <c r="NQ56" s="282">
        <f t="shared" si="149"/>
        <v>0</v>
      </c>
      <c r="NR56" s="282">
        <f t="shared" si="149"/>
        <v>0</v>
      </c>
      <c r="NS56" s="282">
        <f t="shared" si="149"/>
        <v>0</v>
      </c>
      <c r="NT56" s="282">
        <f t="shared" si="149"/>
        <v>0</v>
      </c>
      <c r="NU56" s="282">
        <f t="shared" si="149"/>
        <v>0</v>
      </c>
      <c r="NV56" s="282">
        <f t="shared" si="149"/>
        <v>0</v>
      </c>
      <c r="NW56" s="282">
        <f t="shared" si="149"/>
        <v>0</v>
      </c>
      <c r="NX56" s="282">
        <f t="shared" si="149"/>
        <v>0</v>
      </c>
      <c r="NY56" s="282">
        <f t="shared" si="149"/>
        <v>0</v>
      </c>
      <c r="NZ56" s="282">
        <f t="shared" si="149"/>
        <v>0</v>
      </c>
      <c r="OA56" s="282">
        <f t="shared" si="149"/>
        <v>0</v>
      </c>
      <c r="OB56" s="282">
        <f t="shared" si="149"/>
        <v>0</v>
      </c>
      <c r="OC56" s="282">
        <f t="shared" ref="OC56:QN56" si="150">OC34</f>
        <v>0</v>
      </c>
      <c r="OD56" s="282">
        <f t="shared" si="150"/>
        <v>0</v>
      </c>
      <c r="OE56" s="282">
        <f t="shared" si="150"/>
        <v>0</v>
      </c>
      <c r="OF56" s="282">
        <f t="shared" si="150"/>
        <v>0</v>
      </c>
      <c r="OG56" s="282">
        <f t="shared" si="150"/>
        <v>0</v>
      </c>
      <c r="OH56" s="282">
        <f t="shared" si="150"/>
        <v>0</v>
      </c>
      <c r="OI56" s="282">
        <f t="shared" si="150"/>
        <v>0</v>
      </c>
      <c r="OJ56" s="282">
        <f t="shared" si="150"/>
        <v>0</v>
      </c>
      <c r="OK56" s="282">
        <f t="shared" si="150"/>
        <v>0</v>
      </c>
      <c r="OL56" s="282">
        <f t="shared" si="150"/>
        <v>0</v>
      </c>
      <c r="OM56" s="282">
        <f t="shared" si="150"/>
        <v>0</v>
      </c>
      <c r="ON56" s="282">
        <f t="shared" si="150"/>
        <v>0</v>
      </c>
      <c r="OO56" s="282">
        <f t="shared" si="150"/>
        <v>0</v>
      </c>
      <c r="OP56" s="282">
        <f t="shared" si="150"/>
        <v>0</v>
      </c>
      <c r="OQ56" s="282">
        <f t="shared" si="150"/>
        <v>0</v>
      </c>
      <c r="OR56" s="282">
        <f t="shared" si="150"/>
        <v>0</v>
      </c>
      <c r="OS56" s="282">
        <f t="shared" si="150"/>
        <v>0</v>
      </c>
      <c r="OT56" s="282">
        <f t="shared" si="150"/>
        <v>0</v>
      </c>
      <c r="OU56" s="282">
        <f t="shared" si="150"/>
        <v>0</v>
      </c>
      <c r="OV56" s="282">
        <f t="shared" si="150"/>
        <v>0</v>
      </c>
      <c r="OW56" s="282">
        <f t="shared" si="150"/>
        <v>0</v>
      </c>
      <c r="OX56" s="282">
        <f t="shared" si="150"/>
        <v>0</v>
      </c>
      <c r="OY56" s="282">
        <f t="shared" si="150"/>
        <v>0</v>
      </c>
      <c r="OZ56" s="282">
        <f t="shared" si="150"/>
        <v>0</v>
      </c>
      <c r="PA56" s="282">
        <f t="shared" si="150"/>
        <v>0</v>
      </c>
      <c r="PB56" s="282">
        <f t="shared" si="150"/>
        <v>0</v>
      </c>
      <c r="PC56" s="282">
        <f t="shared" si="150"/>
        <v>0</v>
      </c>
      <c r="PD56" s="282">
        <f t="shared" si="150"/>
        <v>0</v>
      </c>
      <c r="PE56" s="282">
        <f t="shared" si="150"/>
        <v>0</v>
      </c>
      <c r="PF56" s="282">
        <f t="shared" si="150"/>
        <v>0</v>
      </c>
      <c r="PG56" s="282">
        <f t="shared" si="150"/>
        <v>0</v>
      </c>
      <c r="PH56" s="282">
        <f t="shared" si="150"/>
        <v>0</v>
      </c>
      <c r="PI56" s="282">
        <f t="shared" si="150"/>
        <v>0</v>
      </c>
      <c r="PJ56" s="282">
        <f t="shared" si="150"/>
        <v>0</v>
      </c>
      <c r="PK56" s="282">
        <f t="shared" si="150"/>
        <v>0</v>
      </c>
      <c r="PL56" s="282">
        <f t="shared" si="150"/>
        <v>0</v>
      </c>
      <c r="PM56" s="282">
        <f t="shared" si="150"/>
        <v>0</v>
      </c>
      <c r="PN56" s="282">
        <f t="shared" si="150"/>
        <v>0</v>
      </c>
      <c r="PO56" s="282">
        <f t="shared" si="150"/>
        <v>0</v>
      </c>
      <c r="PP56" s="282">
        <f t="shared" si="150"/>
        <v>0</v>
      </c>
      <c r="PQ56" s="282">
        <f t="shared" si="150"/>
        <v>0</v>
      </c>
      <c r="PR56" s="282">
        <f t="shared" si="150"/>
        <v>0</v>
      </c>
      <c r="PS56" s="282">
        <f t="shared" si="150"/>
        <v>0</v>
      </c>
      <c r="PT56" s="282">
        <f t="shared" si="150"/>
        <v>0</v>
      </c>
      <c r="PU56" s="282">
        <f t="shared" si="150"/>
        <v>0</v>
      </c>
      <c r="PV56" s="282">
        <f t="shared" si="150"/>
        <v>0</v>
      </c>
      <c r="PW56" s="282">
        <f t="shared" si="150"/>
        <v>0</v>
      </c>
      <c r="PX56" s="282">
        <f t="shared" si="150"/>
        <v>0</v>
      </c>
      <c r="PY56" s="282">
        <f t="shared" si="150"/>
        <v>0</v>
      </c>
      <c r="PZ56" s="282">
        <f t="shared" si="150"/>
        <v>0</v>
      </c>
      <c r="QA56" s="282">
        <f t="shared" si="150"/>
        <v>0</v>
      </c>
      <c r="QB56" s="282">
        <f t="shared" si="150"/>
        <v>0</v>
      </c>
      <c r="QC56" s="282">
        <f t="shared" si="150"/>
        <v>0</v>
      </c>
      <c r="QD56" s="282">
        <f t="shared" si="150"/>
        <v>0</v>
      </c>
      <c r="QE56" s="282">
        <f t="shared" si="150"/>
        <v>0</v>
      </c>
      <c r="QF56" s="282">
        <f t="shared" si="150"/>
        <v>0</v>
      </c>
      <c r="QG56" s="282">
        <f t="shared" si="150"/>
        <v>0</v>
      </c>
      <c r="QH56" s="282">
        <f t="shared" si="150"/>
        <v>0</v>
      </c>
      <c r="QI56" s="282">
        <f t="shared" si="150"/>
        <v>0</v>
      </c>
      <c r="QJ56" s="282">
        <f t="shared" si="150"/>
        <v>0</v>
      </c>
      <c r="QK56" s="282">
        <f t="shared" si="150"/>
        <v>0</v>
      </c>
      <c r="QL56" s="282">
        <f t="shared" si="150"/>
        <v>0</v>
      </c>
      <c r="QM56" s="282">
        <f t="shared" si="150"/>
        <v>0</v>
      </c>
      <c r="QN56" s="282">
        <f t="shared" si="150"/>
        <v>0</v>
      </c>
      <c r="QO56" s="282">
        <f t="shared" ref="QO56:SM56" si="151">QO34</f>
        <v>0</v>
      </c>
      <c r="QP56" s="282">
        <f t="shared" si="151"/>
        <v>0</v>
      </c>
      <c r="QQ56" s="282">
        <f t="shared" si="151"/>
        <v>0</v>
      </c>
      <c r="QR56" s="282">
        <f t="shared" si="151"/>
        <v>0</v>
      </c>
      <c r="QS56" s="282">
        <f t="shared" si="151"/>
        <v>0</v>
      </c>
      <c r="QT56" s="282">
        <f t="shared" si="151"/>
        <v>0</v>
      </c>
      <c r="QU56" s="282">
        <f t="shared" si="151"/>
        <v>0</v>
      </c>
      <c r="QV56" s="282">
        <f t="shared" si="151"/>
        <v>0</v>
      </c>
      <c r="QW56" s="282">
        <f t="shared" si="151"/>
        <v>0</v>
      </c>
      <c r="QX56" s="282">
        <f t="shared" si="151"/>
        <v>0</v>
      </c>
      <c r="QY56" s="282">
        <f t="shared" si="151"/>
        <v>0</v>
      </c>
      <c r="QZ56" s="282">
        <f t="shared" si="151"/>
        <v>0</v>
      </c>
      <c r="RA56" s="282">
        <f t="shared" si="151"/>
        <v>0</v>
      </c>
      <c r="RB56" s="282">
        <f t="shared" si="151"/>
        <v>0</v>
      </c>
      <c r="RC56" s="282">
        <f t="shared" si="151"/>
        <v>0</v>
      </c>
      <c r="RD56" s="282">
        <f t="shared" si="151"/>
        <v>0</v>
      </c>
      <c r="RE56" s="282">
        <f t="shared" si="151"/>
        <v>0</v>
      </c>
      <c r="RF56" s="282">
        <f t="shared" si="151"/>
        <v>0</v>
      </c>
      <c r="RG56" s="282">
        <f t="shared" si="151"/>
        <v>0</v>
      </c>
      <c r="RH56" s="282">
        <f t="shared" si="151"/>
        <v>0</v>
      </c>
      <c r="RI56" s="282">
        <f t="shared" si="151"/>
        <v>0</v>
      </c>
      <c r="RJ56" s="282">
        <f t="shared" si="151"/>
        <v>0</v>
      </c>
      <c r="RK56" s="282">
        <f t="shared" si="151"/>
        <v>0</v>
      </c>
      <c r="RL56" s="282">
        <f t="shared" si="151"/>
        <v>0</v>
      </c>
      <c r="RM56" s="282">
        <f t="shared" si="151"/>
        <v>0</v>
      </c>
      <c r="RN56" s="282">
        <f t="shared" si="151"/>
        <v>0</v>
      </c>
      <c r="RO56" s="282">
        <f t="shared" si="151"/>
        <v>0</v>
      </c>
      <c r="RP56" s="282">
        <f t="shared" si="151"/>
        <v>0</v>
      </c>
      <c r="RQ56" s="282">
        <f t="shared" si="151"/>
        <v>0</v>
      </c>
      <c r="RR56" s="282">
        <f t="shared" si="151"/>
        <v>0</v>
      </c>
      <c r="RS56" s="282">
        <f t="shared" si="151"/>
        <v>0</v>
      </c>
      <c r="RT56" s="282">
        <f t="shared" si="151"/>
        <v>0</v>
      </c>
      <c r="RU56" s="282">
        <f t="shared" si="151"/>
        <v>0</v>
      </c>
      <c r="RV56" s="282">
        <f t="shared" si="151"/>
        <v>0</v>
      </c>
      <c r="RW56" s="282">
        <f t="shared" si="151"/>
        <v>0</v>
      </c>
      <c r="RX56" s="282">
        <f t="shared" si="151"/>
        <v>0</v>
      </c>
      <c r="RY56" s="282">
        <f t="shared" si="151"/>
        <v>0</v>
      </c>
      <c r="RZ56" s="282">
        <f t="shared" si="151"/>
        <v>0</v>
      </c>
      <c r="SA56" s="282">
        <f t="shared" si="151"/>
        <v>0</v>
      </c>
      <c r="SB56" s="282">
        <f t="shared" si="151"/>
        <v>0</v>
      </c>
      <c r="SC56" s="282">
        <f t="shared" si="151"/>
        <v>0</v>
      </c>
      <c r="SD56" s="282">
        <f t="shared" si="151"/>
        <v>0</v>
      </c>
      <c r="SE56" s="282">
        <f t="shared" si="151"/>
        <v>0</v>
      </c>
      <c r="SF56" s="282">
        <f t="shared" si="151"/>
        <v>0</v>
      </c>
      <c r="SG56" s="282">
        <f t="shared" si="151"/>
        <v>0</v>
      </c>
      <c r="SH56" s="282">
        <f t="shared" si="151"/>
        <v>0</v>
      </c>
      <c r="SI56" s="282">
        <f t="shared" si="151"/>
        <v>0</v>
      </c>
      <c r="SJ56" s="282">
        <f t="shared" si="151"/>
        <v>0</v>
      </c>
      <c r="SK56" s="282">
        <f t="shared" si="151"/>
        <v>0</v>
      </c>
      <c r="SL56" s="282">
        <f t="shared" si="151"/>
        <v>0</v>
      </c>
      <c r="SM56" s="282">
        <f t="shared" si="151"/>
        <v>0</v>
      </c>
    </row>
    <row r="57" spans="2:507" x14ac:dyDescent="0.25">
      <c r="B57" s="218">
        <f t="shared" ref="B57:B64" si="152">B56+1</f>
        <v>23</v>
      </c>
      <c r="C57" s="225" t="s">
        <v>676</v>
      </c>
      <c r="D57" s="225"/>
      <c r="E57" s="230">
        <v>3</v>
      </c>
      <c r="F57" s="231"/>
      <c r="G57" s="228"/>
      <c r="H57" s="282">
        <f>H35</f>
        <v>0</v>
      </c>
      <c r="I57" s="282">
        <f t="shared" ref="I57:BT57" si="153">I35</f>
        <v>0</v>
      </c>
      <c r="J57" s="282">
        <f t="shared" si="153"/>
        <v>0</v>
      </c>
      <c r="K57" s="282">
        <f t="shared" si="153"/>
        <v>0</v>
      </c>
      <c r="L57" s="282">
        <f t="shared" si="153"/>
        <v>0</v>
      </c>
      <c r="M57" s="282">
        <f t="shared" si="153"/>
        <v>0</v>
      </c>
      <c r="N57" s="282">
        <f t="shared" si="153"/>
        <v>0</v>
      </c>
      <c r="O57" s="282">
        <f t="shared" si="153"/>
        <v>0</v>
      </c>
      <c r="P57" s="282">
        <f t="shared" si="153"/>
        <v>0</v>
      </c>
      <c r="Q57" s="282">
        <f t="shared" si="153"/>
        <v>0</v>
      </c>
      <c r="R57" s="282">
        <f t="shared" si="153"/>
        <v>0</v>
      </c>
      <c r="S57" s="282">
        <f t="shared" si="153"/>
        <v>0</v>
      </c>
      <c r="T57" s="282">
        <f t="shared" si="153"/>
        <v>0</v>
      </c>
      <c r="U57" s="282">
        <f t="shared" si="153"/>
        <v>0</v>
      </c>
      <c r="V57" s="282">
        <f t="shared" si="153"/>
        <v>0</v>
      </c>
      <c r="W57" s="282">
        <f t="shared" si="153"/>
        <v>0</v>
      </c>
      <c r="X57" s="282">
        <f t="shared" si="153"/>
        <v>0</v>
      </c>
      <c r="Y57" s="282">
        <f t="shared" si="153"/>
        <v>0</v>
      </c>
      <c r="Z57" s="282">
        <f t="shared" si="153"/>
        <v>0</v>
      </c>
      <c r="AA57" s="282">
        <f t="shared" si="153"/>
        <v>0</v>
      </c>
      <c r="AB57" s="282">
        <f t="shared" si="153"/>
        <v>0</v>
      </c>
      <c r="AC57" s="282">
        <f t="shared" si="153"/>
        <v>0</v>
      </c>
      <c r="AD57" s="282">
        <f t="shared" si="153"/>
        <v>0</v>
      </c>
      <c r="AE57" s="282">
        <f t="shared" si="153"/>
        <v>0</v>
      </c>
      <c r="AF57" s="282">
        <f t="shared" si="153"/>
        <v>0</v>
      </c>
      <c r="AG57" s="282">
        <f t="shared" si="153"/>
        <v>0</v>
      </c>
      <c r="AH57" s="282">
        <f t="shared" si="153"/>
        <v>0</v>
      </c>
      <c r="AI57" s="282">
        <f t="shared" si="153"/>
        <v>0</v>
      </c>
      <c r="AJ57" s="282">
        <f t="shared" si="153"/>
        <v>0</v>
      </c>
      <c r="AK57" s="282">
        <f t="shared" si="153"/>
        <v>0</v>
      </c>
      <c r="AL57" s="282">
        <f t="shared" si="153"/>
        <v>0</v>
      </c>
      <c r="AM57" s="282">
        <f t="shared" si="153"/>
        <v>0</v>
      </c>
      <c r="AN57" s="282">
        <f t="shared" si="153"/>
        <v>0</v>
      </c>
      <c r="AO57" s="282">
        <f t="shared" si="153"/>
        <v>0</v>
      </c>
      <c r="AP57" s="282">
        <f t="shared" si="153"/>
        <v>0</v>
      </c>
      <c r="AQ57" s="282">
        <f t="shared" si="153"/>
        <v>0</v>
      </c>
      <c r="AR57" s="282">
        <f t="shared" si="153"/>
        <v>0</v>
      </c>
      <c r="AS57" s="282">
        <f t="shared" si="153"/>
        <v>0</v>
      </c>
      <c r="AT57" s="282">
        <f t="shared" si="153"/>
        <v>0</v>
      </c>
      <c r="AU57" s="282">
        <f t="shared" si="153"/>
        <v>0</v>
      </c>
      <c r="AV57" s="282">
        <f t="shared" si="153"/>
        <v>0</v>
      </c>
      <c r="AW57" s="282">
        <f t="shared" si="153"/>
        <v>0</v>
      </c>
      <c r="AX57" s="282">
        <f t="shared" si="153"/>
        <v>0</v>
      </c>
      <c r="AY57" s="282">
        <f t="shared" si="153"/>
        <v>0</v>
      </c>
      <c r="AZ57" s="282">
        <f t="shared" si="153"/>
        <v>0</v>
      </c>
      <c r="BA57" s="282">
        <f t="shared" si="153"/>
        <v>0</v>
      </c>
      <c r="BB57" s="282">
        <f t="shared" si="153"/>
        <v>0</v>
      </c>
      <c r="BC57" s="282">
        <f t="shared" si="153"/>
        <v>0</v>
      </c>
      <c r="BD57" s="282">
        <f t="shared" si="153"/>
        <v>0</v>
      </c>
      <c r="BE57" s="282">
        <f t="shared" si="153"/>
        <v>0</v>
      </c>
      <c r="BF57" s="282">
        <f t="shared" si="153"/>
        <v>0</v>
      </c>
      <c r="BG57" s="282">
        <f t="shared" si="153"/>
        <v>0</v>
      </c>
      <c r="BH57" s="282">
        <f t="shared" si="153"/>
        <v>0</v>
      </c>
      <c r="BI57" s="282">
        <f t="shared" si="153"/>
        <v>0</v>
      </c>
      <c r="BJ57" s="282">
        <f t="shared" si="153"/>
        <v>0</v>
      </c>
      <c r="BK57" s="282">
        <f t="shared" si="153"/>
        <v>0</v>
      </c>
      <c r="BL57" s="282">
        <f t="shared" si="153"/>
        <v>0</v>
      </c>
      <c r="BM57" s="282">
        <f t="shared" si="153"/>
        <v>0</v>
      </c>
      <c r="BN57" s="282">
        <f t="shared" si="153"/>
        <v>0</v>
      </c>
      <c r="BO57" s="282">
        <f t="shared" si="153"/>
        <v>0</v>
      </c>
      <c r="BP57" s="282">
        <f t="shared" si="153"/>
        <v>0</v>
      </c>
      <c r="BQ57" s="282">
        <f t="shared" si="153"/>
        <v>0</v>
      </c>
      <c r="BR57" s="282">
        <f t="shared" si="153"/>
        <v>0</v>
      </c>
      <c r="BS57" s="282">
        <f t="shared" si="153"/>
        <v>0</v>
      </c>
      <c r="BT57" s="282">
        <f t="shared" si="153"/>
        <v>0</v>
      </c>
      <c r="BU57" s="282">
        <f t="shared" ref="BU57:EF57" si="154">BU35</f>
        <v>0</v>
      </c>
      <c r="BV57" s="282">
        <f t="shared" si="154"/>
        <v>0</v>
      </c>
      <c r="BW57" s="282">
        <f t="shared" si="154"/>
        <v>0</v>
      </c>
      <c r="BX57" s="282">
        <f t="shared" si="154"/>
        <v>0</v>
      </c>
      <c r="BY57" s="282">
        <f t="shared" si="154"/>
        <v>0</v>
      </c>
      <c r="BZ57" s="282">
        <f t="shared" si="154"/>
        <v>0</v>
      </c>
      <c r="CA57" s="282">
        <f t="shared" si="154"/>
        <v>0</v>
      </c>
      <c r="CB57" s="282">
        <f t="shared" si="154"/>
        <v>0</v>
      </c>
      <c r="CC57" s="282">
        <f t="shared" si="154"/>
        <v>0</v>
      </c>
      <c r="CD57" s="282">
        <f t="shared" si="154"/>
        <v>0</v>
      </c>
      <c r="CE57" s="282">
        <f t="shared" si="154"/>
        <v>0</v>
      </c>
      <c r="CF57" s="282">
        <f t="shared" si="154"/>
        <v>0</v>
      </c>
      <c r="CG57" s="282">
        <f t="shared" si="154"/>
        <v>0</v>
      </c>
      <c r="CH57" s="282">
        <f t="shared" si="154"/>
        <v>0</v>
      </c>
      <c r="CI57" s="282">
        <f t="shared" si="154"/>
        <v>0</v>
      </c>
      <c r="CJ57" s="282">
        <f t="shared" si="154"/>
        <v>0</v>
      </c>
      <c r="CK57" s="282">
        <f t="shared" si="154"/>
        <v>0</v>
      </c>
      <c r="CL57" s="282">
        <f t="shared" si="154"/>
        <v>0</v>
      </c>
      <c r="CM57" s="282">
        <f t="shared" si="154"/>
        <v>0</v>
      </c>
      <c r="CN57" s="282">
        <f t="shared" si="154"/>
        <v>0</v>
      </c>
      <c r="CO57" s="282">
        <f t="shared" si="154"/>
        <v>0</v>
      </c>
      <c r="CP57" s="282">
        <f t="shared" si="154"/>
        <v>0</v>
      </c>
      <c r="CQ57" s="282">
        <f t="shared" si="154"/>
        <v>0</v>
      </c>
      <c r="CR57" s="282">
        <f t="shared" si="154"/>
        <v>0</v>
      </c>
      <c r="CS57" s="282">
        <f t="shared" si="154"/>
        <v>0</v>
      </c>
      <c r="CT57" s="282">
        <f t="shared" si="154"/>
        <v>0</v>
      </c>
      <c r="CU57" s="282">
        <f t="shared" si="154"/>
        <v>0</v>
      </c>
      <c r="CV57" s="282">
        <f t="shared" si="154"/>
        <v>0</v>
      </c>
      <c r="CW57" s="282">
        <f t="shared" si="154"/>
        <v>0</v>
      </c>
      <c r="CX57" s="282">
        <f t="shared" si="154"/>
        <v>0</v>
      </c>
      <c r="CY57" s="282">
        <f t="shared" si="154"/>
        <v>0</v>
      </c>
      <c r="CZ57" s="282">
        <f t="shared" si="154"/>
        <v>0</v>
      </c>
      <c r="DA57" s="282">
        <f t="shared" si="154"/>
        <v>0</v>
      </c>
      <c r="DB57" s="282">
        <f t="shared" si="154"/>
        <v>0</v>
      </c>
      <c r="DC57" s="282">
        <f t="shared" si="154"/>
        <v>0</v>
      </c>
      <c r="DD57" s="282">
        <f t="shared" si="154"/>
        <v>0</v>
      </c>
      <c r="DE57" s="282">
        <f t="shared" si="154"/>
        <v>0</v>
      </c>
      <c r="DF57" s="282">
        <f t="shared" si="154"/>
        <v>0</v>
      </c>
      <c r="DG57" s="282">
        <f t="shared" si="154"/>
        <v>0</v>
      </c>
      <c r="DH57" s="282">
        <f t="shared" si="154"/>
        <v>0</v>
      </c>
      <c r="DI57" s="282">
        <f t="shared" si="154"/>
        <v>0</v>
      </c>
      <c r="DJ57" s="282">
        <f t="shared" si="154"/>
        <v>0</v>
      </c>
      <c r="DK57" s="282">
        <f t="shared" si="154"/>
        <v>0</v>
      </c>
      <c r="DL57" s="282">
        <f t="shared" si="154"/>
        <v>0</v>
      </c>
      <c r="DM57" s="282">
        <f t="shared" si="154"/>
        <v>0</v>
      </c>
      <c r="DN57" s="282">
        <f t="shared" si="154"/>
        <v>0</v>
      </c>
      <c r="DO57" s="282">
        <f t="shared" si="154"/>
        <v>0</v>
      </c>
      <c r="DP57" s="282">
        <f t="shared" si="154"/>
        <v>0</v>
      </c>
      <c r="DQ57" s="282">
        <f t="shared" si="154"/>
        <v>0</v>
      </c>
      <c r="DR57" s="282">
        <f t="shared" si="154"/>
        <v>0</v>
      </c>
      <c r="DS57" s="282">
        <f t="shared" si="154"/>
        <v>0</v>
      </c>
      <c r="DT57" s="282">
        <f t="shared" si="154"/>
        <v>0</v>
      </c>
      <c r="DU57" s="282">
        <f t="shared" si="154"/>
        <v>0</v>
      </c>
      <c r="DV57" s="282">
        <f t="shared" si="154"/>
        <v>0</v>
      </c>
      <c r="DW57" s="282">
        <f t="shared" si="154"/>
        <v>0</v>
      </c>
      <c r="DX57" s="282">
        <f t="shared" si="154"/>
        <v>0</v>
      </c>
      <c r="DY57" s="282">
        <f t="shared" si="154"/>
        <v>0</v>
      </c>
      <c r="DZ57" s="282">
        <f t="shared" si="154"/>
        <v>0</v>
      </c>
      <c r="EA57" s="282">
        <f t="shared" si="154"/>
        <v>0</v>
      </c>
      <c r="EB57" s="282">
        <f t="shared" si="154"/>
        <v>0</v>
      </c>
      <c r="EC57" s="282">
        <f t="shared" si="154"/>
        <v>0</v>
      </c>
      <c r="ED57" s="282">
        <f t="shared" si="154"/>
        <v>0</v>
      </c>
      <c r="EE57" s="282">
        <f t="shared" si="154"/>
        <v>0</v>
      </c>
      <c r="EF57" s="282">
        <f t="shared" si="154"/>
        <v>0</v>
      </c>
      <c r="EG57" s="282">
        <f t="shared" ref="EG57:GR57" si="155">EG35</f>
        <v>0</v>
      </c>
      <c r="EH57" s="282">
        <f t="shared" si="155"/>
        <v>0</v>
      </c>
      <c r="EI57" s="282">
        <f t="shared" si="155"/>
        <v>0</v>
      </c>
      <c r="EJ57" s="282">
        <f t="shared" si="155"/>
        <v>0</v>
      </c>
      <c r="EK57" s="282">
        <f t="shared" si="155"/>
        <v>0</v>
      </c>
      <c r="EL57" s="282">
        <f t="shared" si="155"/>
        <v>0</v>
      </c>
      <c r="EM57" s="282">
        <f t="shared" si="155"/>
        <v>0</v>
      </c>
      <c r="EN57" s="282">
        <f t="shared" si="155"/>
        <v>0</v>
      </c>
      <c r="EO57" s="282">
        <f t="shared" si="155"/>
        <v>0</v>
      </c>
      <c r="EP57" s="282">
        <f t="shared" si="155"/>
        <v>0</v>
      </c>
      <c r="EQ57" s="282">
        <f t="shared" si="155"/>
        <v>0</v>
      </c>
      <c r="ER57" s="282">
        <f t="shared" si="155"/>
        <v>0</v>
      </c>
      <c r="ES57" s="282">
        <f t="shared" si="155"/>
        <v>0</v>
      </c>
      <c r="ET57" s="282">
        <f t="shared" si="155"/>
        <v>0</v>
      </c>
      <c r="EU57" s="282">
        <f t="shared" si="155"/>
        <v>0</v>
      </c>
      <c r="EV57" s="282">
        <f t="shared" si="155"/>
        <v>0</v>
      </c>
      <c r="EW57" s="282">
        <f t="shared" si="155"/>
        <v>0</v>
      </c>
      <c r="EX57" s="282">
        <f t="shared" si="155"/>
        <v>0</v>
      </c>
      <c r="EY57" s="282">
        <f t="shared" si="155"/>
        <v>0</v>
      </c>
      <c r="EZ57" s="282">
        <f t="shared" si="155"/>
        <v>0</v>
      </c>
      <c r="FA57" s="282">
        <f t="shared" si="155"/>
        <v>0</v>
      </c>
      <c r="FB57" s="282">
        <f t="shared" si="155"/>
        <v>0</v>
      </c>
      <c r="FC57" s="282">
        <f t="shared" si="155"/>
        <v>0</v>
      </c>
      <c r="FD57" s="282">
        <f t="shared" si="155"/>
        <v>0</v>
      </c>
      <c r="FE57" s="282">
        <f t="shared" si="155"/>
        <v>0</v>
      </c>
      <c r="FF57" s="282">
        <f t="shared" si="155"/>
        <v>0</v>
      </c>
      <c r="FG57" s="282">
        <f t="shared" si="155"/>
        <v>0</v>
      </c>
      <c r="FH57" s="282">
        <f t="shared" si="155"/>
        <v>0</v>
      </c>
      <c r="FI57" s="282">
        <f t="shared" si="155"/>
        <v>0</v>
      </c>
      <c r="FJ57" s="282">
        <f t="shared" si="155"/>
        <v>0</v>
      </c>
      <c r="FK57" s="282">
        <f t="shared" si="155"/>
        <v>0</v>
      </c>
      <c r="FL57" s="282">
        <f t="shared" si="155"/>
        <v>0</v>
      </c>
      <c r="FM57" s="282">
        <f t="shared" si="155"/>
        <v>0</v>
      </c>
      <c r="FN57" s="282">
        <f t="shared" si="155"/>
        <v>0</v>
      </c>
      <c r="FO57" s="282">
        <f t="shared" si="155"/>
        <v>0</v>
      </c>
      <c r="FP57" s="282">
        <f t="shared" si="155"/>
        <v>0</v>
      </c>
      <c r="FQ57" s="282">
        <f t="shared" si="155"/>
        <v>0</v>
      </c>
      <c r="FR57" s="282">
        <f t="shared" si="155"/>
        <v>0</v>
      </c>
      <c r="FS57" s="282">
        <f t="shared" si="155"/>
        <v>0</v>
      </c>
      <c r="FT57" s="282">
        <f t="shared" si="155"/>
        <v>0</v>
      </c>
      <c r="FU57" s="282">
        <f t="shared" si="155"/>
        <v>0</v>
      </c>
      <c r="FV57" s="282">
        <f t="shared" si="155"/>
        <v>0</v>
      </c>
      <c r="FW57" s="282">
        <f t="shared" si="155"/>
        <v>0</v>
      </c>
      <c r="FX57" s="282">
        <f t="shared" si="155"/>
        <v>0</v>
      </c>
      <c r="FY57" s="282">
        <f t="shared" si="155"/>
        <v>0</v>
      </c>
      <c r="FZ57" s="282">
        <f t="shared" si="155"/>
        <v>0</v>
      </c>
      <c r="GA57" s="282">
        <f t="shared" si="155"/>
        <v>0</v>
      </c>
      <c r="GB57" s="282">
        <f t="shared" si="155"/>
        <v>0</v>
      </c>
      <c r="GC57" s="282">
        <f t="shared" si="155"/>
        <v>0</v>
      </c>
      <c r="GD57" s="282">
        <f t="shared" si="155"/>
        <v>0</v>
      </c>
      <c r="GE57" s="282">
        <f t="shared" si="155"/>
        <v>0</v>
      </c>
      <c r="GF57" s="282">
        <f t="shared" si="155"/>
        <v>0</v>
      </c>
      <c r="GG57" s="282">
        <f t="shared" si="155"/>
        <v>0</v>
      </c>
      <c r="GH57" s="282">
        <f t="shared" si="155"/>
        <v>0</v>
      </c>
      <c r="GI57" s="282">
        <f t="shared" si="155"/>
        <v>0</v>
      </c>
      <c r="GJ57" s="282">
        <f t="shared" si="155"/>
        <v>0</v>
      </c>
      <c r="GK57" s="282">
        <f t="shared" si="155"/>
        <v>0</v>
      </c>
      <c r="GL57" s="282">
        <f t="shared" si="155"/>
        <v>0</v>
      </c>
      <c r="GM57" s="282">
        <f t="shared" si="155"/>
        <v>0</v>
      </c>
      <c r="GN57" s="282">
        <f t="shared" si="155"/>
        <v>0</v>
      </c>
      <c r="GO57" s="282">
        <f t="shared" si="155"/>
        <v>0</v>
      </c>
      <c r="GP57" s="282">
        <f t="shared" si="155"/>
        <v>0</v>
      </c>
      <c r="GQ57" s="282">
        <f t="shared" si="155"/>
        <v>0</v>
      </c>
      <c r="GR57" s="282">
        <f t="shared" si="155"/>
        <v>0</v>
      </c>
      <c r="GS57" s="282">
        <f t="shared" ref="GS57:JD57" si="156">GS35</f>
        <v>0</v>
      </c>
      <c r="GT57" s="282">
        <f t="shared" si="156"/>
        <v>0</v>
      </c>
      <c r="GU57" s="282">
        <f t="shared" si="156"/>
        <v>0</v>
      </c>
      <c r="GV57" s="282">
        <f t="shared" si="156"/>
        <v>0</v>
      </c>
      <c r="GW57" s="282">
        <f t="shared" si="156"/>
        <v>0</v>
      </c>
      <c r="GX57" s="282">
        <f t="shared" si="156"/>
        <v>0</v>
      </c>
      <c r="GY57" s="282">
        <f t="shared" si="156"/>
        <v>0</v>
      </c>
      <c r="GZ57" s="282">
        <f t="shared" si="156"/>
        <v>0</v>
      </c>
      <c r="HA57" s="282">
        <f t="shared" si="156"/>
        <v>0</v>
      </c>
      <c r="HB57" s="282">
        <f t="shared" si="156"/>
        <v>0</v>
      </c>
      <c r="HC57" s="282">
        <f t="shared" si="156"/>
        <v>0</v>
      </c>
      <c r="HD57" s="282">
        <f t="shared" si="156"/>
        <v>0</v>
      </c>
      <c r="HE57" s="282">
        <f t="shared" si="156"/>
        <v>0</v>
      </c>
      <c r="HF57" s="282">
        <f t="shared" si="156"/>
        <v>0</v>
      </c>
      <c r="HG57" s="282">
        <f t="shared" si="156"/>
        <v>0</v>
      </c>
      <c r="HH57" s="282">
        <f t="shared" si="156"/>
        <v>0</v>
      </c>
      <c r="HI57" s="282">
        <f t="shared" si="156"/>
        <v>0</v>
      </c>
      <c r="HJ57" s="282">
        <f t="shared" si="156"/>
        <v>0</v>
      </c>
      <c r="HK57" s="282">
        <f t="shared" si="156"/>
        <v>0</v>
      </c>
      <c r="HL57" s="282">
        <f t="shared" si="156"/>
        <v>0</v>
      </c>
      <c r="HM57" s="282">
        <f t="shared" si="156"/>
        <v>0</v>
      </c>
      <c r="HN57" s="282">
        <f t="shared" si="156"/>
        <v>0</v>
      </c>
      <c r="HO57" s="282">
        <f t="shared" si="156"/>
        <v>0</v>
      </c>
      <c r="HP57" s="282">
        <f t="shared" si="156"/>
        <v>0</v>
      </c>
      <c r="HQ57" s="282">
        <f t="shared" si="156"/>
        <v>0</v>
      </c>
      <c r="HR57" s="282">
        <f t="shared" si="156"/>
        <v>0</v>
      </c>
      <c r="HS57" s="282">
        <f t="shared" si="156"/>
        <v>0</v>
      </c>
      <c r="HT57" s="282">
        <f t="shared" si="156"/>
        <v>0</v>
      </c>
      <c r="HU57" s="282">
        <f t="shared" si="156"/>
        <v>0</v>
      </c>
      <c r="HV57" s="282">
        <f t="shared" si="156"/>
        <v>0</v>
      </c>
      <c r="HW57" s="282">
        <f t="shared" si="156"/>
        <v>0</v>
      </c>
      <c r="HX57" s="282">
        <f t="shared" si="156"/>
        <v>0</v>
      </c>
      <c r="HY57" s="282">
        <f t="shared" si="156"/>
        <v>0</v>
      </c>
      <c r="HZ57" s="282">
        <f t="shared" si="156"/>
        <v>0</v>
      </c>
      <c r="IA57" s="282">
        <f t="shared" si="156"/>
        <v>0</v>
      </c>
      <c r="IB57" s="282">
        <f t="shared" si="156"/>
        <v>0</v>
      </c>
      <c r="IC57" s="282">
        <f t="shared" si="156"/>
        <v>0</v>
      </c>
      <c r="ID57" s="282">
        <f t="shared" si="156"/>
        <v>0</v>
      </c>
      <c r="IE57" s="282">
        <f t="shared" si="156"/>
        <v>0</v>
      </c>
      <c r="IF57" s="282">
        <f t="shared" si="156"/>
        <v>0</v>
      </c>
      <c r="IG57" s="282">
        <f t="shared" si="156"/>
        <v>0</v>
      </c>
      <c r="IH57" s="282">
        <f t="shared" si="156"/>
        <v>0</v>
      </c>
      <c r="II57" s="282">
        <f t="shared" si="156"/>
        <v>0</v>
      </c>
      <c r="IJ57" s="282">
        <f t="shared" si="156"/>
        <v>0</v>
      </c>
      <c r="IK57" s="282">
        <f t="shared" si="156"/>
        <v>0</v>
      </c>
      <c r="IL57" s="282">
        <f t="shared" si="156"/>
        <v>0</v>
      </c>
      <c r="IM57" s="282">
        <f t="shared" si="156"/>
        <v>0</v>
      </c>
      <c r="IN57" s="282">
        <f t="shared" si="156"/>
        <v>0</v>
      </c>
      <c r="IO57" s="282">
        <f t="shared" si="156"/>
        <v>0</v>
      </c>
      <c r="IP57" s="282">
        <f t="shared" si="156"/>
        <v>0</v>
      </c>
      <c r="IQ57" s="282">
        <f t="shared" si="156"/>
        <v>0</v>
      </c>
      <c r="IR57" s="282">
        <f t="shared" si="156"/>
        <v>0</v>
      </c>
      <c r="IS57" s="282">
        <f t="shared" si="156"/>
        <v>0</v>
      </c>
      <c r="IT57" s="282">
        <f t="shared" si="156"/>
        <v>0</v>
      </c>
      <c r="IU57" s="282">
        <f t="shared" si="156"/>
        <v>0</v>
      </c>
      <c r="IV57" s="282">
        <f t="shared" si="156"/>
        <v>0</v>
      </c>
      <c r="IW57" s="282">
        <f t="shared" si="156"/>
        <v>0</v>
      </c>
      <c r="IX57" s="282">
        <f t="shared" si="156"/>
        <v>0</v>
      </c>
      <c r="IY57" s="282">
        <f t="shared" si="156"/>
        <v>0</v>
      </c>
      <c r="IZ57" s="282">
        <f t="shared" si="156"/>
        <v>0</v>
      </c>
      <c r="JA57" s="282">
        <f t="shared" si="156"/>
        <v>0</v>
      </c>
      <c r="JB57" s="282">
        <f t="shared" si="156"/>
        <v>0</v>
      </c>
      <c r="JC57" s="282">
        <f t="shared" si="156"/>
        <v>0</v>
      </c>
      <c r="JD57" s="282">
        <f t="shared" si="156"/>
        <v>0</v>
      </c>
      <c r="JE57" s="282">
        <f t="shared" ref="JE57:LP57" si="157">JE35</f>
        <v>0</v>
      </c>
      <c r="JF57" s="282">
        <f t="shared" si="157"/>
        <v>0</v>
      </c>
      <c r="JG57" s="282">
        <f t="shared" si="157"/>
        <v>0</v>
      </c>
      <c r="JH57" s="282">
        <f t="shared" si="157"/>
        <v>0</v>
      </c>
      <c r="JI57" s="282">
        <f t="shared" si="157"/>
        <v>0</v>
      </c>
      <c r="JJ57" s="282">
        <f t="shared" si="157"/>
        <v>0</v>
      </c>
      <c r="JK57" s="282">
        <f t="shared" si="157"/>
        <v>0</v>
      </c>
      <c r="JL57" s="282">
        <f t="shared" si="157"/>
        <v>0</v>
      </c>
      <c r="JM57" s="282">
        <f t="shared" si="157"/>
        <v>0</v>
      </c>
      <c r="JN57" s="282">
        <f t="shared" si="157"/>
        <v>0</v>
      </c>
      <c r="JO57" s="282">
        <f t="shared" si="157"/>
        <v>0</v>
      </c>
      <c r="JP57" s="282">
        <f t="shared" si="157"/>
        <v>0</v>
      </c>
      <c r="JQ57" s="282">
        <f t="shared" si="157"/>
        <v>0</v>
      </c>
      <c r="JR57" s="282">
        <f t="shared" si="157"/>
        <v>0</v>
      </c>
      <c r="JS57" s="282">
        <f t="shared" si="157"/>
        <v>0</v>
      </c>
      <c r="JT57" s="282">
        <f t="shared" si="157"/>
        <v>0</v>
      </c>
      <c r="JU57" s="282">
        <f t="shared" si="157"/>
        <v>0</v>
      </c>
      <c r="JV57" s="282">
        <f t="shared" si="157"/>
        <v>0</v>
      </c>
      <c r="JW57" s="282">
        <f t="shared" si="157"/>
        <v>0</v>
      </c>
      <c r="JX57" s="282">
        <f t="shared" si="157"/>
        <v>0</v>
      </c>
      <c r="JY57" s="282">
        <f t="shared" si="157"/>
        <v>0</v>
      </c>
      <c r="JZ57" s="282">
        <f t="shared" si="157"/>
        <v>0</v>
      </c>
      <c r="KA57" s="282">
        <f t="shared" si="157"/>
        <v>0</v>
      </c>
      <c r="KB57" s="282">
        <f t="shared" si="157"/>
        <v>0</v>
      </c>
      <c r="KC57" s="282">
        <f t="shared" si="157"/>
        <v>0</v>
      </c>
      <c r="KD57" s="282">
        <f t="shared" si="157"/>
        <v>0</v>
      </c>
      <c r="KE57" s="282">
        <f t="shared" si="157"/>
        <v>0</v>
      </c>
      <c r="KF57" s="282">
        <f t="shared" si="157"/>
        <v>0</v>
      </c>
      <c r="KG57" s="282">
        <f t="shared" si="157"/>
        <v>0</v>
      </c>
      <c r="KH57" s="282">
        <f t="shared" si="157"/>
        <v>0</v>
      </c>
      <c r="KI57" s="282">
        <f t="shared" si="157"/>
        <v>0</v>
      </c>
      <c r="KJ57" s="282">
        <f t="shared" si="157"/>
        <v>0</v>
      </c>
      <c r="KK57" s="282">
        <f t="shared" si="157"/>
        <v>0</v>
      </c>
      <c r="KL57" s="282">
        <f t="shared" si="157"/>
        <v>0</v>
      </c>
      <c r="KM57" s="282">
        <f t="shared" si="157"/>
        <v>0</v>
      </c>
      <c r="KN57" s="282">
        <f t="shared" si="157"/>
        <v>0</v>
      </c>
      <c r="KO57" s="282">
        <f t="shared" si="157"/>
        <v>0</v>
      </c>
      <c r="KP57" s="282">
        <f t="shared" si="157"/>
        <v>0</v>
      </c>
      <c r="KQ57" s="282">
        <f t="shared" si="157"/>
        <v>0</v>
      </c>
      <c r="KR57" s="282">
        <f t="shared" si="157"/>
        <v>0</v>
      </c>
      <c r="KS57" s="282">
        <f t="shared" si="157"/>
        <v>0</v>
      </c>
      <c r="KT57" s="282">
        <f t="shared" si="157"/>
        <v>0</v>
      </c>
      <c r="KU57" s="282">
        <f t="shared" si="157"/>
        <v>0</v>
      </c>
      <c r="KV57" s="282">
        <f t="shared" si="157"/>
        <v>0</v>
      </c>
      <c r="KW57" s="282">
        <f t="shared" si="157"/>
        <v>0</v>
      </c>
      <c r="KX57" s="282">
        <f t="shared" si="157"/>
        <v>0</v>
      </c>
      <c r="KY57" s="282">
        <f t="shared" si="157"/>
        <v>0</v>
      </c>
      <c r="KZ57" s="282">
        <f t="shared" si="157"/>
        <v>0</v>
      </c>
      <c r="LA57" s="282">
        <f t="shared" si="157"/>
        <v>0</v>
      </c>
      <c r="LB57" s="282">
        <f t="shared" si="157"/>
        <v>0</v>
      </c>
      <c r="LC57" s="282">
        <f t="shared" si="157"/>
        <v>0</v>
      </c>
      <c r="LD57" s="282">
        <f t="shared" si="157"/>
        <v>0</v>
      </c>
      <c r="LE57" s="282">
        <f t="shared" si="157"/>
        <v>0</v>
      </c>
      <c r="LF57" s="282">
        <f t="shared" si="157"/>
        <v>0</v>
      </c>
      <c r="LG57" s="282">
        <f t="shared" si="157"/>
        <v>0</v>
      </c>
      <c r="LH57" s="282">
        <f t="shared" si="157"/>
        <v>0</v>
      </c>
      <c r="LI57" s="282">
        <f t="shared" si="157"/>
        <v>0</v>
      </c>
      <c r="LJ57" s="282">
        <f t="shared" si="157"/>
        <v>0</v>
      </c>
      <c r="LK57" s="282">
        <f t="shared" si="157"/>
        <v>0</v>
      </c>
      <c r="LL57" s="282">
        <f t="shared" si="157"/>
        <v>0</v>
      </c>
      <c r="LM57" s="282">
        <f t="shared" si="157"/>
        <v>0</v>
      </c>
      <c r="LN57" s="282">
        <f t="shared" si="157"/>
        <v>0</v>
      </c>
      <c r="LO57" s="282">
        <f t="shared" si="157"/>
        <v>0</v>
      </c>
      <c r="LP57" s="282">
        <f t="shared" si="157"/>
        <v>0</v>
      </c>
      <c r="LQ57" s="282">
        <f t="shared" ref="LQ57:OB57" si="158">LQ35</f>
        <v>0</v>
      </c>
      <c r="LR57" s="282">
        <f t="shared" si="158"/>
        <v>0</v>
      </c>
      <c r="LS57" s="282">
        <f t="shared" si="158"/>
        <v>0</v>
      </c>
      <c r="LT57" s="282">
        <f t="shared" si="158"/>
        <v>0</v>
      </c>
      <c r="LU57" s="282">
        <f t="shared" si="158"/>
        <v>0</v>
      </c>
      <c r="LV57" s="282">
        <f t="shared" si="158"/>
        <v>0</v>
      </c>
      <c r="LW57" s="282">
        <f t="shared" si="158"/>
        <v>0</v>
      </c>
      <c r="LX57" s="282">
        <f t="shared" si="158"/>
        <v>0</v>
      </c>
      <c r="LY57" s="282">
        <f t="shared" si="158"/>
        <v>0</v>
      </c>
      <c r="LZ57" s="282">
        <f t="shared" si="158"/>
        <v>0</v>
      </c>
      <c r="MA57" s="282">
        <f t="shared" si="158"/>
        <v>0</v>
      </c>
      <c r="MB57" s="282">
        <f t="shared" si="158"/>
        <v>0</v>
      </c>
      <c r="MC57" s="282">
        <f t="shared" si="158"/>
        <v>0</v>
      </c>
      <c r="MD57" s="282">
        <f t="shared" si="158"/>
        <v>0</v>
      </c>
      <c r="ME57" s="282">
        <f t="shared" si="158"/>
        <v>0</v>
      </c>
      <c r="MF57" s="282">
        <f t="shared" si="158"/>
        <v>0</v>
      </c>
      <c r="MG57" s="282">
        <f t="shared" si="158"/>
        <v>0</v>
      </c>
      <c r="MH57" s="282">
        <f t="shared" si="158"/>
        <v>0</v>
      </c>
      <c r="MI57" s="282">
        <f t="shared" si="158"/>
        <v>0</v>
      </c>
      <c r="MJ57" s="282">
        <f t="shared" si="158"/>
        <v>0</v>
      </c>
      <c r="MK57" s="282">
        <f t="shared" si="158"/>
        <v>0</v>
      </c>
      <c r="ML57" s="282">
        <f t="shared" si="158"/>
        <v>0</v>
      </c>
      <c r="MM57" s="282">
        <f t="shared" si="158"/>
        <v>0</v>
      </c>
      <c r="MN57" s="282">
        <f t="shared" si="158"/>
        <v>0</v>
      </c>
      <c r="MO57" s="282">
        <f t="shared" si="158"/>
        <v>0</v>
      </c>
      <c r="MP57" s="282">
        <f t="shared" si="158"/>
        <v>0</v>
      </c>
      <c r="MQ57" s="282">
        <f t="shared" si="158"/>
        <v>0</v>
      </c>
      <c r="MR57" s="282">
        <f t="shared" si="158"/>
        <v>0</v>
      </c>
      <c r="MS57" s="282">
        <f t="shared" si="158"/>
        <v>0</v>
      </c>
      <c r="MT57" s="282">
        <f t="shared" si="158"/>
        <v>0</v>
      </c>
      <c r="MU57" s="282">
        <f t="shared" si="158"/>
        <v>0</v>
      </c>
      <c r="MV57" s="282">
        <f t="shared" si="158"/>
        <v>0</v>
      </c>
      <c r="MW57" s="282">
        <f t="shared" si="158"/>
        <v>0</v>
      </c>
      <c r="MX57" s="282">
        <f t="shared" si="158"/>
        <v>0</v>
      </c>
      <c r="MY57" s="282">
        <f t="shared" si="158"/>
        <v>0</v>
      </c>
      <c r="MZ57" s="282">
        <f t="shared" si="158"/>
        <v>0</v>
      </c>
      <c r="NA57" s="282">
        <f t="shared" si="158"/>
        <v>0</v>
      </c>
      <c r="NB57" s="282">
        <f t="shared" si="158"/>
        <v>0</v>
      </c>
      <c r="NC57" s="282">
        <f t="shared" si="158"/>
        <v>0</v>
      </c>
      <c r="ND57" s="282">
        <f t="shared" si="158"/>
        <v>0</v>
      </c>
      <c r="NE57" s="282">
        <f t="shared" si="158"/>
        <v>0</v>
      </c>
      <c r="NF57" s="282">
        <f t="shared" si="158"/>
        <v>0</v>
      </c>
      <c r="NG57" s="282">
        <f t="shared" si="158"/>
        <v>0</v>
      </c>
      <c r="NH57" s="282">
        <f t="shared" si="158"/>
        <v>0</v>
      </c>
      <c r="NI57" s="282">
        <f t="shared" si="158"/>
        <v>0</v>
      </c>
      <c r="NJ57" s="282">
        <f t="shared" si="158"/>
        <v>0</v>
      </c>
      <c r="NK57" s="282">
        <f t="shared" si="158"/>
        <v>0</v>
      </c>
      <c r="NL57" s="282">
        <f t="shared" si="158"/>
        <v>0</v>
      </c>
      <c r="NM57" s="282">
        <f t="shared" si="158"/>
        <v>0</v>
      </c>
      <c r="NN57" s="282">
        <f t="shared" si="158"/>
        <v>0</v>
      </c>
      <c r="NO57" s="282">
        <f t="shared" si="158"/>
        <v>0</v>
      </c>
      <c r="NP57" s="282">
        <f t="shared" si="158"/>
        <v>0</v>
      </c>
      <c r="NQ57" s="282">
        <f t="shared" si="158"/>
        <v>0</v>
      </c>
      <c r="NR57" s="282">
        <f t="shared" si="158"/>
        <v>0</v>
      </c>
      <c r="NS57" s="282">
        <f t="shared" si="158"/>
        <v>0</v>
      </c>
      <c r="NT57" s="282">
        <f t="shared" si="158"/>
        <v>0</v>
      </c>
      <c r="NU57" s="282">
        <f t="shared" si="158"/>
        <v>0</v>
      </c>
      <c r="NV57" s="282">
        <f t="shared" si="158"/>
        <v>0</v>
      </c>
      <c r="NW57" s="282">
        <f t="shared" si="158"/>
        <v>0</v>
      </c>
      <c r="NX57" s="282">
        <f t="shared" si="158"/>
        <v>0</v>
      </c>
      <c r="NY57" s="282">
        <f t="shared" si="158"/>
        <v>0</v>
      </c>
      <c r="NZ57" s="282">
        <f t="shared" si="158"/>
        <v>0</v>
      </c>
      <c r="OA57" s="282">
        <f t="shared" si="158"/>
        <v>0</v>
      </c>
      <c r="OB57" s="282">
        <f t="shared" si="158"/>
        <v>0</v>
      </c>
      <c r="OC57" s="282">
        <f t="shared" ref="OC57:QN57" si="159">OC35</f>
        <v>0</v>
      </c>
      <c r="OD57" s="282">
        <f t="shared" si="159"/>
        <v>0</v>
      </c>
      <c r="OE57" s="282">
        <f t="shared" si="159"/>
        <v>0</v>
      </c>
      <c r="OF57" s="282">
        <f t="shared" si="159"/>
        <v>0</v>
      </c>
      <c r="OG57" s="282">
        <f t="shared" si="159"/>
        <v>0</v>
      </c>
      <c r="OH57" s="282">
        <f t="shared" si="159"/>
        <v>0</v>
      </c>
      <c r="OI57" s="282">
        <f t="shared" si="159"/>
        <v>0</v>
      </c>
      <c r="OJ57" s="282">
        <f t="shared" si="159"/>
        <v>0</v>
      </c>
      <c r="OK57" s="282">
        <f t="shared" si="159"/>
        <v>0</v>
      </c>
      <c r="OL57" s="282">
        <f t="shared" si="159"/>
        <v>0</v>
      </c>
      <c r="OM57" s="282">
        <f t="shared" si="159"/>
        <v>0</v>
      </c>
      <c r="ON57" s="282">
        <f t="shared" si="159"/>
        <v>0</v>
      </c>
      <c r="OO57" s="282">
        <f t="shared" si="159"/>
        <v>0</v>
      </c>
      <c r="OP57" s="282">
        <f t="shared" si="159"/>
        <v>0</v>
      </c>
      <c r="OQ57" s="282">
        <f t="shared" si="159"/>
        <v>0</v>
      </c>
      <c r="OR57" s="282">
        <f t="shared" si="159"/>
        <v>0</v>
      </c>
      <c r="OS57" s="282">
        <f t="shared" si="159"/>
        <v>0</v>
      </c>
      <c r="OT57" s="282">
        <f t="shared" si="159"/>
        <v>0</v>
      </c>
      <c r="OU57" s="282">
        <f t="shared" si="159"/>
        <v>0</v>
      </c>
      <c r="OV57" s="282">
        <f t="shared" si="159"/>
        <v>0</v>
      </c>
      <c r="OW57" s="282">
        <f t="shared" si="159"/>
        <v>0</v>
      </c>
      <c r="OX57" s="282">
        <f t="shared" si="159"/>
        <v>0</v>
      </c>
      <c r="OY57" s="282">
        <f t="shared" si="159"/>
        <v>0</v>
      </c>
      <c r="OZ57" s="282">
        <f t="shared" si="159"/>
        <v>0</v>
      </c>
      <c r="PA57" s="282">
        <f t="shared" si="159"/>
        <v>0</v>
      </c>
      <c r="PB57" s="282">
        <f t="shared" si="159"/>
        <v>0</v>
      </c>
      <c r="PC57" s="282">
        <f t="shared" si="159"/>
        <v>0</v>
      </c>
      <c r="PD57" s="282">
        <f t="shared" si="159"/>
        <v>0</v>
      </c>
      <c r="PE57" s="282">
        <f t="shared" si="159"/>
        <v>0</v>
      </c>
      <c r="PF57" s="282">
        <f t="shared" si="159"/>
        <v>0</v>
      </c>
      <c r="PG57" s="282">
        <f t="shared" si="159"/>
        <v>0</v>
      </c>
      <c r="PH57" s="282">
        <f t="shared" si="159"/>
        <v>0</v>
      </c>
      <c r="PI57" s="282">
        <f t="shared" si="159"/>
        <v>0</v>
      </c>
      <c r="PJ57" s="282">
        <f t="shared" si="159"/>
        <v>0</v>
      </c>
      <c r="PK57" s="282">
        <f t="shared" si="159"/>
        <v>0</v>
      </c>
      <c r="PL57" s="282">
        <f t="shared" si="159"/>
        <v>0</v>
      </c>
      <c r="PM57" s="282">
        <f t="shared" si="159"/>
        <v>0</v>
      </c>
      <c r="PN57" s="282">
        <f t="shared" si="159"/>
        <v>0</v>
      </c>
      <c r="PO57" s="282">
        <f t="shared" si="159"/>
        <v>0</v>
      </c>
      <c r="PP57" s="282">
        <f t="shared" si="159"/>
        <v>0</v>
      </c>
      <c r="PQ57" s="282">
        <f t="shared" si="159"/>
        <v>0</v>
      </c>
      <c r="PR57" s="282">
        <f t="shared" si="159"/>
        <v>0</v>
      </c>
      <c r="PS57" s="282">
        <f t="shared" si="159"/>
        <v>0</v>
      </c>
      <c r="PT57" s="282">
        <f t="shared" si="159"/>
        <v>0</v>
      </c>
      <c r="PU57" s="282">
        <f t="shared" si="159"/>
        <v>0</v>
      </c>
      <c r="PV57" s="282">
        <f t="shared" si="159"/>
        <v>0</v>
      </c>
      <c r="PW57" s="282">
        <f t="shared" si="159"/>
        <v>0</v>
      </c>
      <c r="PX57" s="282">
        <f t="shared" si="159"/>
        <v>0</v>
      </c>
      <c r="PY57" s="282">
        <f t="shared" si="159"/>
        <v>0</v>
      </c>
      <c r="PZ57" s="282">
        <f t="shared" si="159"/>
        <v>0</v>
      </c>
      <c r="QA57" s="282">
        <f t="shared" si="159"/>
        <v>0</v>
      </c>
      <c r="QB57" s="282">
        <f t="shared" si="159"/>
        <v>0</v>
      </c>
      <c r="QC57" s="282">
        <f t="shared" si="159"/>
        <v>0</v>
      </c>
      <c r="QD57" s="282">
        <f t="shared" si="159"/>
        <v>0</v>
      </c>
      <c r="QE57" s="282">
        <f t="shared" si="159"/>
        <v>0</v>
      </c>
      <c r="QF57" s="282">
        <f t="shared" si="159"/>
        <v>0</v>
      </c>
      <c r="QG57" s="282">
        <f t="shared" si="159"/>
        <v>0</v>
      </c>
      <c r="QH57" s="282">
        <f t="shared" si="159"/>
        <v>0</v>
      </c>
      <c r="QI57" s="282">
        <f t="shared" si="159"/>
        <v>0</v>
      </c>
      <c r="QJ57" s="282">
        <f t="shared" si="159"/>
        <v>0</v>
      </c>
      <c r="QK57" s="282">
        <f t="shared" si="159"/>
        <v>0</v>
      </c>
      <c r="QL57" s="282">
        <f t="shared" si="159"/>
        <v>0</v>
      </c>
      <c r="QM57" s="282">
        <f t="shared" si="159"/>
        <v>0</v>
      </c>
      <c r="QN57" s="282">
        <f t="shared" si="159"/>
        <v>0</v>
      </c>
      <c r="QO57" s="282">
        <f t="shared" ref="QO57:SM57" si="160">QO35</f>
        <v>0</v>
      </c>
      <c r="QP57" s="282">
        <f t="shared" si="160"/>
        <v>0</v>
      </c>
      <c r="QQ57" s="282">
        <f t="shared" si="160"/>
        <v>0</v>
      </c>
      <c r="QR57" s="282">
        <f t="shared" si="160"/>
        <v>0</v>
      </c>
      <c r="QS57" s="282">
        <f t="shared" si="160"/>
        <v>0</v>
      </c>
      <c r="QT57" s="282">
        <f t="shared" si="160"/>
        <v>0</v>
      </c>
      <c r="QU57" s="282">
        <f t="shared" si="160"/>
        <v>0</v>
      </c>
      <c r="QV57" s="282">
        <f t="shared" si="160"/>
        <v>0</v>
      </c>
      <c r="QW57" s="282">
        <f t="shared" si="160"/>
        <v>0</v>
      </c>
      <c r="QX57" s="282">
        <f t="shared" si="160"/>
        <v>0</v>
      </c>
      <c r="QY57" s="282">
        <f t="shared" si="160"/>
        <v>0</v>
      </c>
      <c r="QZ57" s="282">
        <f t="shared" si="160"/>
        <v>0</v>
      </c>
      <c r="RA57" s="282">
        <f t="shared" si="160"/>
        <v>0</v>
      </c>
      <c r="RB57" s="282">
        <f t="shared" si="160"/>
        <v>0</v>
      </c>
      <c r="RC57" s="282">
        <f t="shared" si="160"/>
        <v>0</v>
      </c>
      <c r="RD57" s="282">
        <f t="shared" si="160"/>
        <v>0</v>
      </c>
      <c r="RE57" s="282">
        <f t="shared" si="160"/>
        <v>0</v>
      </c>
      <c r="RF57" s="282">
        <f t="shared" si="160"/>
        <v>0</v>
      </c>
      <c r="RG57" s="282">
        <f t="shared" si="160"/>
        <v>0</v>
      </c>
      <c r="RH57" s="282">
        <f t="shared" si="160"/>
        <v>0</v>
      </c>
      <c r="RI57" s="282">
        <f t="shared" si="160"/>
        <v>0</v>
      </c>
      <c r="RJ57" s="282">
        <f t="shared" si="160"/>
        <v>0</v>
      </c>
      <c r="RK57" s="282">
        <f t="shared" si="160"/>
        <v>0</v>
      </c>
      <c r="RL57" s="282">
        <f t="shared" si="160"/>
        <v>0</v>
      </c>
      <c r="RM57" s="282">
        <f t="shared" si="160"/>
        <v>0</v>
      </c>
      <c r="RN57" s="282">
        <f t="shared" si="160"/>
        <v>0</v>
      </c>
      <c r="RO57" s="282">
        <f t="shared" si="160"/>
        <v>0</v>
      </c>
      <c r="RP57" s="282">
        <f t="shared" si="160"/>
        <v>0</v>
      </c>
      <c r="RQ57" s="282">
        <f t="shared" si="160"/>
        <v>0</v>
      </c>
      <c r="RR57" s="282">
        <f t="shared" si="160"/>
        <v>0</v>
      </c>
      <c r="RS57" s="282">
        <f t="shared" si="160"/>
        <v>0</v>
      </c>
      <c r="RT57" s="282">
        <f t="shared" si="160"/>
        <v>0</v>
      </c>
      <c r="RU57" s="282">
        <f t="shared" si="160"/>
        <v>0</v>
      </c>
      <c r="RV57" s="282">
        <f t="shared" si="160"/>
        <v>0</v>
      </c>
      <c r="RW57" s="282">
        <f t="shared" si="160"/>
        <v>0</v>
      </c>
      <c r="RX57" s="282">
        <f t="shared" si="160"/>
        <v>0</v>
      </c>
      <c r="RY57" s="282">
        <f t="shared" si="160"/>
        <v>0</v>
      </c>
      <c r="RZ57" s="282">
        <f t="shared" si="160"/>
        <v>0</v>
      </c>
      <c r="SA57" s="282">
        <f t="shared" si="160"/>
        <v>0</v>
      </c>
      <c r="SB57" s="282">
        <f t="shared" si="160"/>
        <v>0</v>
      </c>
      <c r="SC57" s="282">
        <f t="shared" si="160"/>
        <v>0</v>
      </c>
      <c r="SD57" s="282">
        <f t="shared" si="160"/>
        <v>0</v>
      </c>
      <c r="SE57" s="282">
        <f t="shared" si="160"/>
        <v>0</v>
      </c>
      <c r="SF57" s="282">
        <f t="shared" si="160"/>
        <v>0</v>
      </c>
      <c r="SG57" s="282">
        <f t="shared" si="160"/>
        <v>0</v>
      </c>
      <c r="SH57" s="282">
        <f t="shared" si="160"/>
        <v>0</v>
      </c>
      <c r="SI57" s="282">
        <f t="shared" si="160"/>
        <v>0</v>
      </c>
      <c r="SJ57" s="282">
        <f t="shared" si="160"/>
        <v>0</v>
      </c>
      <c r="SK57" s="282">
        <f t="shared" si="160"/>
        <v>0</v>
      </c>
      <c r="SL57" s="282">
        <f t="shared" si="160"/>
        <v>0</v>
      </c>
      <c r="SM57" s="282">
        <f t="shared" si="160"/>
        <v>0</v>
      </c>
    </row>
    <row r="58" spans="2:507" x14ac:dyDescent="0.25">
      <c r="B58" s="218">
        <f t="shared" si="152"/>
        <v>24</v>
      </c>
      <c r="C58" s="225" t="s">
        <v>677</v>
      </c>
      <c r="D58" s="225"/>
      <c r="E58" s="226" t="s">
        <v>3</v>
      </c>
      <c r="F58" s="227"/>
      <c r="G58" s="232"/>
      <c r="H58" s="233">
        <f>H56/30</f>
        <v>0</v>
      </c>
      <c r="I58" s="233">
        <f t="shared" ref="I58:BT58" si="161">I56/30</f>
        <v>0</v>
      </c>
      <c r="J58" s="233">
        <f t="shared" si="161"/>
        <v>0</v>
      </c>
      <c r="K58" s="233">
        <f t="shared" si="161"/>
        <v>0</v>
      </c>
      <c r="L58" s="233">
        <f t="shared" si="161"/>
        <v>0</v>
      </c>
      <c r="M58" s="233">
        <f t="shared" si="161"/>
        <v>0</v>
      </c>
      <c r="N58" s="233">
        <f t="shared" si="161"/>
        <v>0</v>
      </c>
      <c r="O58" s="233">
        <f t="shared" si="161"/>
        <v>0</v>
      </c>
      <c r="P58" s="233">
        <f t="shared" si="161"/>
        <v>0</v>
      </c>
      <c r="Q58" s="233">
        <f t="shared" si="161"/>
        <v>0</v>
      </c>
      <c r="R58" s="233">
        <f t="shared" si="161"/>
        <v>0</v>
      </c>
      <c r="S58" s="233">
        <f t="shared" si="161"/>
        <v>0</v>
      </c>
      <c r="T58" s="233">
        <f t="shared" si="161"/>
        <v>0</v>
      </c>
      <c r="U58" s="233">
        <f t="shared" si="161"/>
        <v>0</v>
      </c>
      <c r="V58" s="233">
        <f t="shared" si="161"/>
        <v>0</v>
      </c>
      <c r="W58" s="233">
        <f t="shared" si="161"/>
        <v>0</v>
      </c>
      <c r="X58" s="233">
        <f t="shared" si="161"/>
        <v>0</v>
      </c>
      <c r="Y58" s="233">
        <f t="shared" si="161"/>
        <v>0</v>
      </c>
      <c r="Z58" s="233">
        <f t="shared" si="161"/>
        <v>0</v>
      </c>
      <c r="AA58" s="233">
        <f t="shared" si="161"/>
        <v>0</v>
      </c>
      <c r="AB58" s="233">
        <f t="shared" si="161"/>
        <v>0</v>
      </c>
      <c r="AC58" s="233">
        <f t="shared" si="161"/>
        <v>0</v>
      </c>
      <c r="AD58" s="233">
        <f t="shared" si="161"/>
        <v>0</v>
      </c>
      <c r="AE58" s="233">
        <f t="shared" si="161"/>
        <v>0</v>
      </c>
      <c r="AF58" s="233">
        <f t="shared" si="161"/>
        <v>0</v>
      </c>
      <c r="AG58" s="233">
        <f t="shared" si="161"/>
        <v>0</v>
      </c>
      <c r="AH58" s="233">
        <f t="shared" si="161"/>
        <v>0</v>
      </c>
      <c r="AI58" s="233">
        <f t="shared" si="161"/>
        <v>0</v>
      </c>
      <c r="AJ58" s="233">
        <f t="shared" si="161"/>
        <v>0</v>
      </c>
      <c r="AK58" s="233">
        <f t="shared" si="161"/>
        <v>0</v>
      </c>
      <c r="AL58" s="233">
        <f t="shared" si="161"/>
        <v>0</v>
      </c>
      <c r="AM58" s="233">
        <f t="shared" si="161"/>
        <v>0</v>
      </c>
      <c r="AN58" s="233">
        <f t="shared" si="161"/>
        <v>0</v>
      </c>
      <c r="AO58" s="233">
        <f t="shared" si="161"/>
        <v>0</v>
      </c>
      <c r="AP58" s="233">
        <f t="shared" si="161"/>
        <v>0</v>
      </c>
      <c r="AQ58" s="233">
        <f t="shared" si="161"/>
        <v>0</v>
      </c>
      <c r="AR58" s="233">
        <f t="shared" si="161"/>
        <v>0</v>
      </c>
      <c r="AS58" s="233">
        <f t="shared" si="161"/>
        <v>0</v>
      </c>
      <c r="AT58" s="233">
        <f t="shared" si="161"/>
        <v>0</v>
      </c>
      <c r="AU58" s="233">
        <f t="shared" si="161"/>
        <v>0</v>
      </c>
      <c r="AV58" s="233">
        <f t="shared" si="161"/>
        <v>0</v>
      </c>
      <c r="AW58" s="233">
        <f t="shared" si="161"/>
        <v>0</v>
      </c>
      <c r="AX58" s="233">
        <f t="shared" si="161"/>
        <v>0</v>
      </c>
      <c r="AY58" s="233">
        <f t="shared" si="161"/>
        <v>0</v>
      </c>
      <c r="AZ58" s="233">
        <f t="shared" si="161"/>
        <v>0</v>
      </c>
      <c r="BA58" s="233">
        <f t="shared" si="161"/>
        <v>0</v>
      </c>
      <c r="BB58" s="233">
        <f t="shared" si="161"/>
        <v>0</v>
      </c>
      <c r="BC58" s="233">
        <f t="shared" si="161"/>
        <v>0</v>
      </c>
      <c r="BD58" s="233">
        <f t="shared" si="161"/>
        <v>0</v>
      </c>
      <c r="BE58" s="233">
        <f t="shared" si="161"/>
        <v>0</v>
      </c>
      <c r="BF58" s="233">
        <f t="shared" si="161"/>
        <v>0</v>
      </c>
      <c r="BG58" s="233">
        <f t="shared" si="161"/>
        <v>0</v>
      </c>
      <c r="BH58" s="233">
        <f t="shared" si="161"/>
        <v>0</v>
      </c>
      <c r="BI58" s="233">
        <f t="shared" si="161"/>
        <v>0</v>
      </c>
      <c r="BJ58" s="233">
        <f t="shared" si="161"/>
        <v>0</v>
      </c>
      <c r="BK58" s="233">
        <f t="shared" si="161"/>
        <v>0</v>
      </c>
      <c r="BL58" s="233">
        <f t="shared" si="161"/>
        <v>0</v>
      </c>
      <c r="BM58" s="233">
        <f t="shared" si="161"/>
        <v>0</v>
      </c>
      <c r="BN58" s="233">
        <f t="shared" si="161"/>
        <v>0</v>
      </c>
      <c r="BO58" s="233">
        <f t="shared" si="161"/>
        <v>0</v>
      </c>
      <c r="BP58" s="233">
        <f t="shared" si="161"/>
        <v>0</v>
      </c>
      <c r="BQ58" s="233">
        <f t="shared" si="161"/>
        <v>0</v>
      </c>
      <c r="BR58" s="233">
        <f t="shared" si="161"/>
        <v>0</v>
      </c>
      <c r="BS58" s="233">
        <f t="shared" si="161"/>
        <v>0</v>
      </c>
      <c r="BT58" s="233">
        <f t="shared" si="161"/>
        <v>0</v>
      </c>
      <c r="BU58" s="233">
        <f t="shared" ref="BU58:EF58" si="162">BU56/30</f>
        <v>0</v>
      </c>
      <c r="BV58" s="233">
        <f t="shared" si="162"/>
        <v>0</v>
      </c>
      <c r="BW58" s="233">
        <f t="shared" si="162"/>
        <v>0</v>
      </c>
      <c r="BX58" s="233">
        <f t="shared" si="162"/>
        <v>0</v>
      </c>
      <c r="BY58" s="233">
        <f t="shared" si="162"/>
        <v>0</v>
      </c>
      <c r="BZ58" s="233">
        <f t="shared" si="162"/>
        <v>0</v>
      </c>
      <c r="CA58" s="233">
        <f t="shared" si="162"/>
        <v>0</v>
      </c>
      <c r="CB58" s="233">
        <f t="shared" si="162"/>
        <v>0</v>
      </c>
      <c r="CC58" s="233">
        <f t="shared" si="162"/>
        <v>0</v>
      </c>
      <c r="CD58" s="233">
        <f t="shared" si="162"/>
        <v>0</v>
      </c>
      <c r="CE58" s="233">
        <f t="shared" si="162"/>
        <v>0</v>
      </c>
      <c r="CF58" s="233">
        <f t="shared" si="162"/>
        <v>0</v>
      </c>
      <c r="CG58" s="233">
        <f t="shared" si="162"/>
        <v>0</v>
      </c>
      <c r="CH58" s="233">
        <f t="shared" si="162"/>
        <v>0</v>
      </c>
      <c r="CI58" s="233">
        <f t="shared" si="162"/>
        <v>0</v>
      </c>
      <c r="CJ58" s="233">
        <f t="shared" si="162"/>
        <v>0</v>
      </c>
      <c r="CK58" s="233">
        <f t="shared" si="162"/>
        <v>0</v>
      </c>
      <c r="CL58" s="233">
        <f t="shared" si="162"/>
        <v>0</v>
      </c>
      <c r="CM58" s="233">
        <f t="shared" si="162"/>
        <v>0</v>
      </c>
      <c r="CN58" s="233">
        <f t="shared" si="162"/>
        <v>0</v>
      </c>
      <c r="CO58" s="233">
        <f t="shared" si="162"/>
        <v>0</v>
      </c>
      <c r="CP58" s="233">
        <f t="shared" si="162"/>
        <v>0</v>
      </c>
      <c r="CQ58" s="233">
        <f t="shared" si="162"/>
        <v>0</v>
      </c>
      <c r="CR58" s="233">
        <f t="shared" si="162"/>
        <v>0</v>
      </c>
      <c r="CS58" s="233">
        <f t="shared" si="162"/>
        <v>0</v>
      </c>
      <c r="CT58" s="233">
        <f t="shared" si="162"/>
        <v>0</v>
      </c>
      <c r="CU58" s="233">
        <f t="shared" si="162"/>
        <v>0</v>
      </c>
      <c r="CV58" s="233">
        <f t="shared" si="162"/>
        <v>0</v>
      </c>
      <c r="CW58" s="233">
        <f t="shared" si="162"/>
        <v>0</v>
      </c>
      <c r="CX58" s="233">
        <f t="shared" si="162"/>
        <v>0</v>
      </c>
      <c r="CY58" s="233">
        <f t="shared" si="162"/>
        <v>0</v>
      </c>
      <c r="CZ58" s="233">
        <f t="shared" si="162"/>
        <v>0</v>
      </c>
      <c r="DA58" s="233">
        <f t="shared" si="162"/>
        <v>0</v>
      </c>
      <c r="DB58" s="233">
        <f t="shared" si="162"/>
        <v>0</v>
      </c>
      <c r="DC58" s="233">
        <f t="shared" si="162"/>
        <v>0</v>
      </c>
      <c r="DD58" s="233">
        <f t="shared" si="162"/>
        <v>0</v>
      </c>
      <c r="DE58" s="233">
        <f t="shared" si="162"/>
        <v>0</v>
      </c>
      <c r="DF58" s="233">
        <f t="shared" si="162"/>
        <v>0</v>
      </c>
      <c r="DG58" s="233">
        <f t="shared" si="162"/>
        <v>0</v>
      </c>
      <c r="DH58" s="233">
        <f t="shared" si="162"/>
        <v>0</v>
      </c>
      <c r="DI58" s="233">
        <f t="shared" si="162"/>
        <v>0</v>
      </c>
      <c r="DJ58" s="233">
        <f t="shared" si="162"/>
        <v>0</v>
      </c>
      <c r="DK58" s="233">
        <f t="shared" si="162"/>
        <v>0</v>
      </c>
      <c r="DL58" s="233">
        <f t="shared" si="162"/>
        <v>0</v>
      </c>
      <c r="DM58" s="233">
        <f t="shared" si="162"/>
        <v>0</v>
      </c>
      <c r="DN58" s="233">
        <f t="shared" si="162"/>
        <v>0</v>
      </c>
      <c r="DO58" s="233">
        <f t="shared" si="162"/>
        <v>0</v>
      </c>
      <c r="DP58" s="233">
        <f t="shared" si="162"/>
        <v>0</v>
      </c>
      <c r="DQ58" s="233">
        <f t="shared" si="162"/>
        <v>0</v>
      </c>
      <c r="DR58" s="233">
        <f t="shared" si="162"/>
        <v>0</v>
      </c>
      <c r="DS58" s="233">
        <f t="shared" si="162"/>
        <v>0</v>
      </c>
      <c r="DT58" s="233">
        <f t="shared" si="162"/>
        <v>0</v>
      </c>
      <c r="DU58" s="233">
        <f t="shared" si="162"/>
        <v>0</v>
      </c>
      <c r="DV58" s="233">
        <f t="shared" si="162"/>
        <v>0</v>
      </c>
      <c r="DW58" s="233">
        <f t="shared" si="162"/>
        <v>0</v>
      </c>
      <c r="DX58" s="233">
        <f t="shared" si="162"/>
        <v>0</v>
      </c>
      <c r="DY58" s="233">
        <f t="shared" si="162"/>
        <v>0</v>
      </c>
      <c r="DZ58" s="233">
        <f t="shared" si="162"/>
        <v>0</v>
      </c>
      <c r="EA58" s="233">
        <f t="shared" si="162"/>
        <v>0</v>
      </c>
      <c r="EB58" s="233">
        <f t="shared" si="162"/>
        <v>0</v>
      </c>
      <c r="EC58" s="233">
        <f t="shared" si="162"/>
        <v>0</v>
      </c>
      <c r="ED58" s="233">
        <f t="shared" si="162"/>
        <v>0</v>
      </c>
      <c r="EE58" s="233">
        <f t="shared" si="162"/>
        <v>0</v>
      </c>
      <c r="EF58" s="233">
        <f t="shared" si="162"/>
        <v>0</v>
      </c>
      <c r="EG58" s="233">
        <f t="shared" ref="EG58:GR58" si="163">EG56/30</f>
        <v>0</v>
      </c>
      <c r="EH58" s="233">
        <f t="shared" si="163"/>
        <v>0</v>
      </c>
      <c r="EI58" s="233">
        <f t="shared" si="163"/>
        <v>0</v>
      </c>
      <c r="EJ58" s="233">
        <f t="shared" si="163"/>
        <v>0</v>
      </c>
      <c r="EK58" s="233">
        <f t="shared" si="163"/>
        <v>0</v>
      </c>
      <c r="EL58" s="233">
        <f t="shared" si="163"/>
        <v>0</v>
      </c>
      <c r="EM58" s="233">
        <f t="shared" si="163"/>
        <v>0</v>
      </c>
      <c r="EN58" s="233">
        <f t="shared" si="163"/>
        <v>0</v>
      </c>
      <c r="EO58" s="233">
        <f t="shared" si="163"/>
        <v>0</v>
      </c>
      <c r="EP58" s="233">
        <f t="shared" si="163"/>
        <v>0</v>
      </c>
      <c r="EQ58" s="233">
        <f t="shared" si="163"/>
        <v>0</v>
      </c>
      <c r="ER58" s="233">
        <f t="shared" si="163"/>
        <v>0</v>
      </c>
      <c r="ES58" s="233">
        <f t="shared" si="163"/>
        <v>0</v>
      </c>
      <c r="ET58" s="233">
        <f t="shared" si="163"/>
        <v>0</v>
      </c>
      <c r="EU58" s="233">
        <f t="shared" si="163"/>
        <v>0</v>
      </c>
      <c r="EV58" s="233">
        <f t="shared" si="163"/>
        <v>0</v>
      </c>
      <c r="EW58" s="233">
        <f t="shared" si="163"/>
        <v>0</v>
      </c>
      <c r="EX58" s="233">
        <f t="shared" si="163"/>
        <v>0</v>
      </c>
      <c r="EY58" s="233">
        <f t="shared" si="163"/>
        <v>0</v>
      </c>
      <c r="EZ58" s="233">
        <f t="shared" si="163"/>
        <v>0</v>
      </c>
      <c r="FA58" s="233">
        <f t="shared" si="163"/>
        <v>0</v>
      </c>
      <c r="FB58" s="233">
        <f t="shared" si="163"/>
        <v>0</v>
      </c>
      <c r="FC58" s="233">
        <f t="shared" si="163"/>
        <v>0</v>
      </c>
      <c r="FD58" s="233">
        <f t="shared" si="163"/>
        <v>0</v>
      </c>
      <c r="FE58" s="233">
        <f t="shared" si="163"/>
        <v>0</v>
      </c>
      <c r="FF58" s="233">
        <f t="shared" si="163"/>
        <v>0</v>
      </c>
      <c r="FG58" s="233">
        <f t="shared" si="163"/>
        <v>0</v>
      </c>
      <c r="FH58" s="233">
        <f t="shared" si="163"/>
        <v>0</v>
      </c>
      <c r="FI58" s="233">
        <f t="shared" si="163"/>
        <v>0</v>
      </c>
      <c r="FJ58" s="233">
        <f t="shared" si="163"/>
        <v>0</v>
      </c>
      <c r="FK58" s="233">
        <f t="shared" si="163"/>
        <v>0</v>
      </c>
      <c r="FL58" s="233">
        <f t="shared" si="163"/>
        <v>0</v>
      </c>
      <c r="FM58" s="233">
        <f t="shared" si="163"/>
        <v>0</v>
      </c>
      <c r="FN58" s="233">
        <f t="shared" si="163"/>
        <v>0</v>
      </c>
      <c r="FO58" s="233">
        <f t="shared" si="163"/>
        <v>0</v>
      </c>
      <c r="FP58" s="233">
        <f t="shared" si="163"/>
        <v>0</v>
      </c>
      <c r="FQ58" s="233">
        <f t="shared" si="163"/>
        <v>0</v>
      </c>
      <c r="FR58" s="233">
        <f t="shared" si="163"/>
        <v>0</v>
      </c>
      <c r="FS58" s="233">
        <f t="shared" si="163"/>
        <v>0</v>
      </c>
      <c r="FT58" s="233">
        <f t="shared" si="163"/>
        <v>0</v>
      </c>
      <c r="FU58" s="233">
        <f t="shared" si="163"/>
        <v>0</v>
      </c>
      <c r="FV58" s="233">
        <f t="shared" si="163"/>
        <v>0</v>
      </c>
      <c r="FW58" s="233">
        <f t="shared" si="163"/>
        <v>0</v>
      </c>
      <c r="FX58" s="233">
        <f t="shared" si="163"/>
        <v>0</v>
      </c>
      <c r="FY58" s="233">
        <f t="shared" si="163"/>
        <v>0</v>
      </c>
      <c r="FZ58" s="233">
        <f t="shared" si="163"/>
        <v>0</v>
      </c>
      <c r="GA58" s="233">
        <f t="shared" si="163"/>
        <v>0</v>
      </c>
      <c r="GB58" s="233">
        <f t="shared" si="163"/>
        <v>0</v>
      </c>
      <c r="GC58" s="233">
        <f t="shared" si="163"/>
        <v>0</v>
      </c>
      <c r="GD58" s="233">
        <f t="shared" si="163"/>
        <v>0</v>
      </c>
      <c r="GE58" s="233">
        <f t="shared" si="163"/>
        <v>0</v>
      </c>
      <c r="GF58" s="233">
        <f t="shared" si="163"/>
        <v>0</v>
      </c>
      <c r="GG58" s="233">
        <f t="shared" si="163"/>
        <v>0</v>
      </c>
      <c r="GH58" s="233">
        <f t="shared" si="163"/>
        <v>0</v>
      </c>
      <c r="GI58" s="233">
        <f t="shared" si="163"/>
        <v>0</v>
      </c>
      <c r="GJ58" s="233">
        <f t="shared" si="163"/>
        <v>0</v>
      </c>
      <c r="GK58" s="233">
        <f t="shared" si="163"/>
        <v>0</v>
      </c>
      <c r="GL58" s="233">
        <f t="shared" si="163"/>
        <v>0</v>
      </c>
      <c r="GM58" s="233">
        <f t="shared" si="163"/>
        <v>0</v>
      </c>
      <c r="GN58" s="233">
        <f t="shared" si="163"/>
        <v>0</v>
      </c>
      <c r="GO58" s="233">
        <f t="shared" si="163"/>
        <v>0</v>
      </c>
      <c r="GP58" s="233">
        <f t="shared" si="163"/>
        <v>0</v>
      </c>
      <c r="GQ58" s="233">
        <f t="shared" si="163"/>
        <v>0</v>
      </c>
      <c r="GR58" s="233">
        <f t="shared" si="163"/>
        <v>0</v>
      </c>
      <c r="GS58" s="233">
        <f t="shared" ref="GS58:JD58" si="164">GS56/30</f>
        <v>0</v>
      </c>
      <c r="GT58" s="233">
        <f t="shared" si="164"/>
        <v>0</v>
      </c>
      <c r="GU58" s="233">
        <f t="shared" si="164"/>
        <v>0</v>
      </c>
      <c r="GV58" s="233">
        <f t="shared" si="164"/>
        <v>0</v>
      </c>
      <c r="GW58" s="233">
        <f t="shared" si="164"/>
        <v>0</v>
      </c>
      <c r="GX58" s="233">
        <f t="shared" si="164"/>
        <v>0</v>
      </c>
      <c r="GY58" s="233">
        <f t="shared" si="164"/>
        <v>0</v>
      </c>
      <c r="GZ58" s="233">
        <f t="shared" si="164"/>
        <v>0</v>
      </c>
      <c r="HA58" s="233">
        <f t="shared" si="164"/>
        <v>0</v>
      </c>
      <c r="HB58" s="233">
        <f t="shared" si="164"/>
        <v>0</v>
      </c>
      <c r="HC58" s="233">
        <f t="shared" si="164"/>
        <v>0</v>
      </c>
      <c r="HD58" s="233">
        <f t="shared" si="164"/>
        <v>0</v>
      </c>
      <c r="HE58" s="233">
        <f t="shared" si="164"/>
        <v>0</v>
      </c>
      <c r="HF58" s="233">
        <f t="shared" si="164"/>
        <v>0</v>
      </c>
      <c r="HG58" s="233">
        <f t="shared" si="164"/>
        <v>0</v>
      </c>
      <c r="HH58" s="233">
        <f t="shared" si="164"/>
        <v>0</v>
      </c>
      <c r="HI58" s="233">
        <f t="shared" si="164"/>
        <v>0</v>
      </c>
      <c r="HJ58" s="233">
        <f t="shared" si="164"/>
        <v>0</v>
      </c>
      <c r="HK58" s="233">
        <f t="shared" si="164"/>
        <v>0</v>
      </c>
      <c r="HL58" s="233">
        <f t="shared" si="164"/>
        <v>0</v>
      </c>
      <c r="HM58" s="233">
        <f t="shared" si="164"/>
        <v>0</v>
      </c>
      <c r="HN58" s="233">
        <f t="shared" si="164"/>
        <v>0</v>
      </c>
      <c r="HO58" s="233">
        <f t="shared" si="164"/>
        <v>0</v>
      </c>
      <c r="HP58" s="233">
        <f t="shared" si="164"/>
        <v>0</v>
      </c>
      <c r="HQ58" s="233">
        <f t="shared" si="164"/>
        <v>0</v>
      </c>
      <c r="HR58" s="233">
        <f t="shared" si="164"/>
        <v>0</v>
      </c>
      <c r="HS58" s="233">
        <f t="shared" si="164"/>
        <v>0</v>
      </c>
      <c r="HT58" s="233">
        <f t="shared" si="164"/>
        <v>0</v>
      </c>
      <c r="HU58" s="233">
        <f t="shared" si="164"/>
        <v>0</v>
      </c>
      <c r="HV58" s="233">
        <f t="shared" si="164"/>
        <v>0</v>
      </c>
      <c r="HW58" s="233">
        <f t="shared" si="164"/>
        <v>0</v>
      </c>
      <c r="HX58" s="233">
        <f t="shared" si="164"/>
        <v>0</v>
      </c>
      <c r="HY58" s="233">
        <f t="shared" si="164"/>
        <v>0</v>
      </c>
      <c r="HZ58" s="233">
        <f t="shared" si="164"/>
        <v>0</v>
      </c>
      <c r="IA58" s="233">
        <f t="shared" si="164"/>
        <v>0</v>
      </c>
      <c r="IB58" s="233">
        <f t="shared" si="164"/>
        <v>0</v>
      </c>
      <c r="IC58" s="233">
        <f t="shared" si="164"/>
        <v>0</v>
      </c>
      <c r="ID58" s="233">
        <f t="shared" si="164"/>
        <v>0</v>
      </c>
      <c r="IE58" s="233">
        <f t="shared" si="164"/>
        <v>0</v>
      </c>
      <c r="IF58" s="233">
        <f t="shared" si="164"/>
        <v>0</v>
      </c>
      <c r="IG58" s="233">
        <f t="shared" si="164"/>
        <v>0</v>
      </c>
      <c r="IH58" s="233">
        <f t="shared" si="164"/>
        <v>0</v>
      </c>
      <c r="II58" s="233">
        <f t="shared" si="164"/>
        <v>0</v>
      </c>
      <c r="IJ58" s="233">
        <f t="shared" si="164"/>
        <v>0</v>
      </c>
      <c r="IK58" s="233">
        <f t="shared" si="164"/>
        <v>0</v>
      </c>
      <c r="IL58" s="233">
        <f t="shared" si="164"/>
        <v>0</v>
      </c>
      <c r="IM58" s="233">
        <f t="shared" si="164"/>
        <v>0</v>
      </c>
      <c r="IN58" s="233">
        <f t="shared" si="164"/>
        <v>0</v>
      </c>
      <c r="IO58" s="233">
        <f t="shared" si="164"/>
        <v>0</v>
      </c>
      <c r="IP58" s="233">
        <f t="shared" si="164"/>
        <v>0</v>
      </c>
      <c r="IQ58" s="233">
        <f t="shared" si="164"/>
        <v>0</v>
      </c>
      <c r="IR58" s="233">
        <f t="shared" si="164"/>
        <v>0</v>
      </c>
      <c r="IS58" s="233">
        <f t="shared" si="164"/>
        <v>0</v>
      </c>
      <c r="IT58" s="233">
        <f t="shared" si="164"/>
        <v>0</v>
      </c>
      <c r="IU58" s="233">
        <f t="shared" si="164"/>
        <v>0</v>
      </c>
      <c r="IV58" s="233">
        <f t="shared" si="164"/>
        <v>0</v>
      </c>
      <c r="IW58" s="233">
        <f t="shared" si="164"/>
        <v>0</v>
      </c>
      <c r="IX58" s="233">
        <f t="shared" si="164"/>
        <v>0</v>
      </c>
      <c r="IY58" s="233">
        <f t="shared" si="164"/>
        <v>0</v>
      </c>
      <c r="IZ58" s="233">
        <f t="shared" si="164"/>
        <v>0</v>
      </c>
      <c r="JA58" s="233">
        <f t="shared" si="164"/>
        <v>0</v>
      </c>
      <c r="JB58" s="233">
        <f t="shared" si="164"/>
        <v>0</v>
      </c>
      <c r="JC58" s="233">
        <f t="shared" si="164"/>
        <v>0</v>
      </c>
      <c r="JD58" s="233">
        <f t="shared" si="164"/>
        <v>0</v>
      </c>
      <c r="JE58" s="233">
        <f t="shared" ref="JE58:LP58" si="165">JE56/30</f>
        <v>0</v>
      </c>
      <c r="JF58" s="233">
        <f t="shared" si="165"/>
        <v>0</v>
      </c>
      <c r="JG58" s="233">
        <f t="shared" si="165"/>
        <v>0</v>
      </c>
      <c r="JH58" s="233">
        <f t="shared" si="165"/>
        <v>0</v>
      </c>
      <c r="JI58" s="233">
        <f t="shared" si="165"/>
        <v>0</v>
      </c>
      <c r="JJ58" s="233">
        <f t="shared" si="165"/>
        <v>0</v>
      </c>
      <c r="JK58" s="233">
        <f t="shared" si="165"/>
        <v>0</v>
      </c>
      <c r="JL58" s="233">
        <f t="shared" si="165"/>
        <v>0</v>
      </c>
      <c r="JM58" s="233">
        <f t="shared" si="165"/>
        <v>0</v>
      </c>
      <c r="JN58" s="233">
        <f t="shared" si="165"/>
        <v>0</v>
      </c>
      <c r="JO58" s="233">
        <f t="shared" si="165"/>
        <v>0</v>
      </c>
      <c r="JP58" s="233">
        <f t="shared" si="165"/>
        <v>0</v>
      </c>
      <c r="JQ58" s="233">
        <f t="shared" si="165"/>
        <v>0</v>
      </c>
      <c r="JR58" s="233">
        <f t="shared" si="165"/>
        <v>0</v>
      </c>
      <c r="JS58" s="233">
        <f t="shared" si="165"/>
        <v>0</v>
      </c>
      <c r="JT58" s="233">
        <f t="shared" si="165"/>
        <v>0</v>
      </c>
      <c r="JU58" s="233">
        <f t="shared" si="165"/>
        <v>0</v>
      </c>
      <c r="JV58" s="233">
        <f t="shared" si="165"/>
        <v>0</v>
      </c>
      <c r="JW58" s="233">
        <f t="shared" si="165"/>
        <v>0</v>
      </c>
      <c r="JX58" s="233">
        <f t="shared" si="165"/>
        <v>0</v>
      </c>
      <c r="JY58" s="233">
        <f t="shared" si="165"/>
        <v>0</v>
      </c>
      <c r="JZ58" s="233">
        <f t="shared" si="165"/>
        <v>0</v>
      </c>
      <c r="KA58" s="233">
        <f t="shared" si="165"/>
        <v>0</v>
      </c>
      <c r="KB58" s="233">
        <f t="shared" si="165"/>
        <v>0</v>
      </c>
      <c r="KC58" s="233">
        <f t="shared" si="165"/>
        <v>0</v>
      </c>
      <c r="KD58" s="233">
        <f t="shared" si="165"/>
        <v>0</v>
      </c>
      <c r="KE58" s="233">
        <f t="shared" si="165"/>
        <v>0</v>
      </c>
      <c r="KF58" s="233">
        <f t="shared" si="165"/>
        <v>0</v>
      </c>
      <c r="KG58" s="233">
        <f t="shared" si="165"/>
        <v>0</v>
      </c>
      <c r="KH58" s="233">
        <f t="shared" si="165"/>
        <v>0</v>
      </c>
      <c r="KI58" s="233">
        <f t="shared" si="165"/>
        <v>0</v>
      </c>
      <c r="KJ58" s="233">
        <f t="shared" si="165"/>
        <v>0</v>
      </c>
      <c r="KK58" s="233">
        <f t="shared" si="165"/>
        <v>0</v>
      </c>
      <c r="KL58" s="233">
        <f t="shared" si="165"/>
        <v>0</v>
      </c>
      <c r="KM58" s="233">
        <f t="shared" si="165"/>
        <v>0</v>
      </c>
      <c r="KN58" s="233">
        <f t="shared" si="165"/>
        <v>0</v>
      </c>
      <c r="KO58" s="233">
        <f t="shared" si="165"/>
        <v>0</v>
      </c>
      <c r="KP58" s="233">
        <f t="shared" si="165"/>
        <v>0</v>
      </c>
      <c r="KQ58" s="233">
        <f t="shared" si="165"/>
        <v>0</v>
      </c>
      <c r="KR58" s="233">
        <f t="shared" si="165"/>
        <v>0</v>
      </c>
      <c r="KS58" s="233">
        <f t="shared" si="165"/>
        <v>0</v>
      </c>
      <c r="KT58" s="233">
        <f t="shared" si="165"/>
        <v>0</v>
      </c>
      <c r="KU58" s="233">
        <f t="shared" si="165"/>
        <v>0</v>
      </c>
      <c r="KV58" s="233">
        <f t="shared" si="165"/>
        <v>0</v>
      </c>
      <c r="KW58" s="233">
        <f t="shared" si="165"/>
        <v>0</v>
      </c>
      <c r="KX58" s="233">
        <f t="shared" si="165"/>
        <v>0</v>
      </c>
      <c r="KY58" s="233">
        <f t="shared" si="165"/>
        <v>0</v>
      </c>
      <c r="KZ58" s="233">
        <f t="shared" si="165"/>
        <v>0</v>
      </c>
      <c r="LA58" s="233">
        <f t="shared" si="165"/>
        <v>0</v>
      </c>
      <c r="LB58" s="233">
        <f t="shared" si="165"/>
        <v>0</v>
      </c>
      <c r="LC58" s="233">
        <f t="shared" si="165"/>
        <v>0</v>
      </c>
      <c r="LD58" s="233">
        <f t="shared" si="165"/>
        <v>0</v>
      </c>
      <c r="LE58" s="233">
        <f t="shared" si="165"/>
        <v>0</v>
      </c>
      <c r="LF58" s="233">
        <f t="shared" si="165"/>
        <v>0</v>
      </c>
      <c r="LG58" s="233">
        <f t="shared" si="165"/>
        <v>0</v>
      </c>
      <c r="LH58" s="233">
        <f t="shared" si="165"/>
        <v>0</v>
      </c>
      <c r="LI58" s="233">
        <f t="shared" si="165"/>
        <v>0</v>
      </c>
      <c r="LJ58" s="233">
        <f t="shared" si="165"/>
        <v>0</v>
      </c>
      <c r="LK58" s="233">
        <f t="shared" si="165"/>
        <v>0</v>
      </c>
      <c r="LL58" s="233">
        <f t="shared" si="165"/>
        <v>0</v>
      </c>
      <c r="LM58" s="233">
        <f t="shared" si="165"/>
        <v>0</v>
      </c>
      <c r="LN58" s="233">
        <f t="shared" si="165"/>
        <v>0</v>
      </c>
      <c r="LO58" s="233">
        <f t="shared" si="165"/>
        <v>0</v>
      </c>
      <c r="LP58" s="233">
        <f t="shared" si="165"/>
        <v>0</v>
      </c>
      <c r="LQ58" s="233">
        <f t="shared" ref="LQ58:OB58" si="166">LQ56/30</f>
        <v>0</v>
      </c>
      <c r="LR58" s="233">
        <f t="shared" si="166"/>
        <v>0</v>
      </c>
      <c r="LS58" s="233">
        <f t="shared" si="166"/>
        <v>0</v>
      </c>
      <c r="LT58" s="233">
        <f t="shared" si="166"/>
        <v>0</v>
      </c>
      <c r="LU58" s="233">
        <f t="shared" si="166"/>
        <v>0</v>
      </c>
      <c r="LV58" s="233">
        <f t="shared" si="166"/>
        <v>0</v>
      </c>
      <c r="LW58" s="233">
        <f t="shared" si="166"/>
        <v>0</v>
      </c>
      <c r="LX58" s="233">
        <f t="shared" si="166"/>
        <v>0</v>
      </c>
      <c r="LY58" s="233">
        <f t="shared" si="166"/>
        <v>0</v>
      </c>
      <c r="LZ58" s="233">
        <f t="shared" si="166"/>
        <v>0</v>
      </c>
      <c r="MA58" s="233">
        <f t="shared" si="166"/>
        <v>0</v>
      </c>
      <c r="MB58" s="233">
        <f t="shared" si="166"/>
        <v>0</v>
      </c>
      <c r="MC58" s="233">
        <f t="shared" si="166"/>
        <v>0</v>
      </c>
      <c r="MD58" s="233">
        <f t="shared" si="166"/>
        <v>0</v>
      </c>
      <c r="ME58" s="233">
        <f t="shared" si="166"/>
        <v>0</v>
      </c>
      <c r="MF58" s="233">
        <f t="shared" si="166"/>
        <v>0</v>
      </c>
      <c r="MG58" s="233">
        <f t="shared" si="166"/>
        <v>0</v>
      </c>
      <c r="MH58" s="233">
        <f t="shared" si="166"/>
        <v>0</v>
      </c>
      <c r="MI58" s="233">
        <f t="shared" si="166"/>
        <v>0</v>
      </c>
      <c r="MJ58" s="233">
        <f t="shared" si="166"/>
        <v>0</v>
      </c>
      <c r="MK58" s="233">
        <f t="shared" si="166"/>
        <v>0</v>
      </c>
      <c r="ML58" s="233">
        <f t="shared" si="166"/>
        <v>0</v>
      </c>
      <c r="MM58" s="233">
        <f t="shared" si="166"/>
        <v>0</v>
      </c>
      <c r="MN58" s="233">
        <f t="shared" si="166"/>
        <v>0</v>
      </c>
      <c r="MO58" s="233">
        <f t="shared" si="166"/>
        <v>0</v>
      </c>
      <c r="MP58" s="233">
        <f t="shared" si="166"/>
        <v>0</v>
      </c>
      <c r="MQ58" s="233">
        <f t="shared" si="166"/>
        <v>0</v>
      </c>
      <c r="MR58" s="233">
        <f t="shared" si="166"/>
        <v>0</v>
      </c>
      <c r="MS58" s="233">
        <f t="shared" si="166"/>
        <v>0</v>
      </c>
      <c r="MT58" s="233">
        <f t="shared" si="166"/>
        <v>0</v>
      </c>
      <c r="MU58" s="233">
        <f t="shared" si="166"/>
        <v>0</v>
      </c>
      <c r="MV58" s="233">
        <f t="shared" si="166"/>
        <v>0</v>
      </c>
      <c r="MW58" s="233">
        <f t="shared" si="166"/>
        <v>0</v>
      </c>
      <c r="MX58" s="233">
        <f t="shared" si="166"/>
        <v>0</v>
      </c>
      <c r="MY58" s="233">
        <f t="shared" si="166"/>
        <v>0</v>
      </c>
      <c r="MZ58" s="233">
        <f t="shared" si="166"/>
        <v>0</v>
      </c>
      <c r="NA58" s="233">
        <f t="shared" si="166"/>
        <v>0</v>
      </c>
      <c r="NB58" s="233">
        <f t="shared" si="166"/>
        <v>0</v>
      </c>
      <c r="NC58" s="233">
        <f t="shared" si="166"/>
        <v>0</v>
      </c>
      <c r="ND58" s="233">
        <f t="shared" si="166"/>
        <v>0</v>
      </c>
      <c r="NE58" s="233">
        <f t="shared" si="166"/>
        <v>0</v>
      </c>
      <c r="NF58" s="233">
        <f t="shared" si="166"/>
        <v>0</v>
      </c>
      <c r="NG58" s="233">
        <f t="shared" si="166"/>
        <v>0</v>
      </c>
      <c r="NH58" s="233">
        <f t="shared" si="166"/>
        <v>0</v>
      </c>
      <c r="NI58" s="233">
        <f t="shared" si="166"/>
        <v>0</v>
      </c>
      <c r="NJ58" s="233">
        <f t="shared" si="166"/>
        <v>0</v>
      </c>
      <c r="NK58" s="233">
        <f t="shared" si="166"/>
        <v>0</v>
      </c>
      <c r="NL58" s="233">
        <f t="shared" si="166"/>
        <v>0</v>
      </c>
      <c r="NM58" s="233">
        <f t="shared" si="166"/>
        <v>0</v>
      </c>
      <c r="NN58" s="233">
        <f t="shared" si="166"/>
        <v>0</v>
      </c>
      <c r="NO58" s="233">
        <f t="shared" si="166"/>
        <v>0</v>
      </c>
      <c r="NP58" s="233">
        <f t="shared" si="166"/>
        <v>0</v>
      </c>
      <c r="NQ58" s="233">
        <f t="shared" si="166"/>
        <v>0</v>
      </c>
      <c r="NR58" s="233">
        <f t="shared" si="166"/>
        <v>0</v>
      </c>
      <c r="NS58" s="233">
        <f t="shared" si="166"/>
        <v>0</v>
      </c>
      <c r="NT58" s="233">
        <f t="shared" si="166"/>
        <v>0</v>
      </c>
      <c r="NU58" s="233">
        <f t="shared" si="166"/>
        <v>0</v>
      </c>
      <c r="NV58" s="233">
        <f t="shared" si="166"/>
        <v>0</v>
      </c>
      <c r="NW58" s="233">
        <f t="shared" si="166"/>
        <v>0</v>
      </c>
      <c r="NX58" s="233">
        <f t="shared" si="166"/>
        <v>0</v>
      </c>
      <c r="NY58" s="233">
        <f t="shared" si="166"/>
        <v>0</v>
      </c>
      <c r="NZ58" s="233">
        <f t="shared" si="166"/>
        <v>0</v>
      </c>
      <c r="OA58" s="233">
        <f t="shared" si="166"/>
        <v>0</v>
      </c>
      <c r="OB58" s="233">
        <f t="shared" si="166"/>
        <v>0</v>
      </c>
      <c r="OC58" s="233">
        <f t="shared" ref="OC58:QN58" si="167">OC56/30</f>
        <v>0</v>
      </c>
      <c r="OD58" s="233">
        <f t="shared" si="167"/>
        <v>0</v>
      </c>
      <c r="OE58" s="233">
        <f t="shared" si="167"/>
        <v>0</v>
      </c>
      <c r="OF58" s="233">
        <f t="shared" si="167"/>
        <v>0</v>
      </c>
      <c r="OG58" s="233">
        <f t="shared" si="167"/>
        <v>0</v>
      </c>
      <c r="OH58" s="233">
        <f t="shared" si="167"/>
        <v>0</v>
      </c>
      <c r="OI58" s="233">
        <f t="shared" si="167"/>
        <v>0</v>
      </c>
      <c r="OJ58" s="233">
        <f t="shared" si="167"/>
        <v>0</v>
      </c>
      <c r="OK58" s="233">
        <f t="shared" si="167"/>
        <v>0</v>
      </c>
      <c r="OL58" s="233">
        <f t="shared" si="167"/>
        <v>0</v>
      </c>
      <c r="OM58" s="233">
        <f t="shared" si="167"/>
        <v>0</v>
      </c>
      <c r="ON58" s="233">
        <f t="shared" si="167"/>
        <v>0</v>
      </c>
      <c r="OO58" s="233">
        <f t="shared" si="167"/>
        <v>0</v>
      </c>
      <c r="OP58" s="233">
        <f t="shared" si="167"/>
        <v>0</v>
      </c>
      <c r="OQ58" s="233">
        <f t="shared" si="167"/>
        <v>0</v>
      </c>
      <c r="OR58" s="233">
        <f t="shared" si="167"/>
        <v>0</v>
      </c>
      <c r="OS58" s="233">
        <f t="shared" si="167"/>
        <v>0</v>
      </c>
      <c r="OT58" s="233">
        <f t="shared" si="167"/>
        <v>0</v>
      </c>
      <c r="OU58" s="233">
        <f t="shared" si="167"/>
        <v>0</v>
      </c>
      <c r="OV58" s="233">
        <f t="shared" si="167"/>
        <v>0</v>
      </c>
      <c r="OW58" s="233">
        <f t="shared" si="167"/>
        <v>0</v>
      </c>
      <c r="OX58" s="233">
        <f t="shared" si="167"/>
        <v>0</v>
      </c>
      <c r="OY58" s="233">
        <f t="shared" si="167"/>
        <v>0</v>
      </c>
      <c r="OZ58" s="233">
        <f t="shared" si="167"/>
        <v>0</v>
      </c>
      <c r="PA58" s="233">
        <f t="shared" si="167"/>
        <v>0</v>
      </c>
      <c r="PB58" s="233">
        <f t="shared" si="167"/>
        <v>0</v>
      </c>
      <c r="PC58" s="233">
        <f t="shared" si="167"/>
        <v>0</v>
      </c>
      <c r="PD58" s="233">
        <f t="shared" si="167"/>
        <v>0</v>
      </c>
      <c r="PE58" s="233">
        <f t="shared" si="167"/>
        <v>0</v>
      </c>
      <c r="PF58" s="233">
        <f t="shared" si="167"/>
        <v>0</v>
      </c>
      <c r="PG58" s="233">
        <f t="shared" si="167"/>
        <v>0</v>
      </c>
      <c r="PH58" s="233">
        <f t="shared" si="167"/>
        <v>0</v>
      </c>
      <c r="PI58" s="233">
        <f t="shared" si="167"/>
        <v>0</v>
      </c>
      <c r="PJ58" s="233">
        <f t="shared" si="167"/>
        <v>0</v>
      </c>
      <c r="PK58" s="233">
        <f t="shared" si="167"/>
        <v>0</v>
      </c>
      <c r="PL58" s="233">
        <f t="shared" si="167"/>
        <v>0</v>
      </c>
      <c r="PM58" s="233">
        <f t="shared" si="167"/>
        <v>0</v>
      </c>
      <c r="PN58" s="233">
        <f t="shared" si="167"/>
        <v>0</v>
      </c>
      <c r="PO58" s="233">
        <f t="shared" si="167"/>
        <v>0</v>
      </c>
      <c r="PP58" s="233">
        <f t="shared" si="167"/>
        <v>0</v>
      </c>
      <c r="PQ58" s="233">
        <f t="shared" si="167"/>
        <v>0</v>
      </c>
      <c r="PR58" s="233">
        <f t="shared" si="167"/>
        <v>0</v>
      </c>
      <c r="PS58" s="233">
        <f t="shared" si="167"/>
        <v>0</v>
      </c>
      <c r="PT58" s="233">
        <f t="shared" si="167"/>
        <v>0</v>
      </c>
      <c r="PU58" s="233">
        <f t="shared" si="167"/>
        <v>0</v>
      </c>
      <c r="PV58" s="233">
        <f t="shared" si="167"/>
        <v>0</v>
      </c>
      <c r="PW58" s="233">
        <f t="shared" si="167"/>
        <v>0</v>
      </c>
      <c r="PX58" s="233">
        <f t="shared" si="167"/>
        <v>0</v>
      </c>
      <c r="PY58" s="233">
        <f t="shared" si="167"/>
        <v>0</v>
      </c>
      <c r="PZ58" s="233">
        <f t="shared" si="167"/>
        <v>0</v>
      </c>
      <c r="QA58" s="233">
        <f t="shared" si="167"/>
        <v>0</v>
      </c>
      <c r="QB58" s="233">
        <f t="shared" si="167"/>
        <v>0</v>
      </c>
      <c r="QC58" s="233">
        <f t="shared" si="167"/>
        <v>0</v>
      </c>
      <c r="QD58" s="233">
        <f t="shared" si="167"/>
        <v>0</v>
      </c>
      <c r="QE58" s="233">
        <f t="shared" si="167"/>
        <v>0</v>
      </c>
      <c r="QF58" s="233">
        <f t="shared" si="167"/>
        <v>0</v>
      </c>
      <c r="QG58" s="233">
        <f t="shared" si="167"/>
        <v>0</v>
      </c>
      <c r="QH58" s="233">
        <f t="shared" si="167"/>
        <v>0</v>
      </c>
      <c r="QI58" s="233">
        <f t="shared" si="167"/>
        <v>0</v>
      </c>
      <c r="QJ58" s="233">
        <f t="shared" si="167"/>
        <v>0</v>
      </c>
      <c r="QK58" s="233">
        <f t="shared" si="167"/>
        <v>0</v>
      </c>
      <c r="QL58" s="233">
        <f t="shared" si="167"/>
        <v>0</v>
      </c>
      <c r="QM58" s="233">
        <f t="shared" si="167"/>
        <v>0</v>
      </c>
      <c r="QN58" s="233">
        <f t="shared" si="167"/>
        <v>0</v>
      </c>
      <c r="QO58" s="233">
        <f t="shared" ref="QO58:SM58" si="168">QO56/30</f>
        <v>0</v>
      </c>
      <c r="QP58" s="233">
        <f t="shared" si="168"/>
        <v>0</v>
      </c>
      <c r="QQ58" s="233">
        <f t="shared" si="168"/>
        <v>0</v>
      </c>
      <c r="QR58" s="233">
        <f t="shared" si="168"/>
        <v>0</v>
      </c>
      <c r="QS58" s="233">
        <f t="shared" si="168"/>
        <v>0</v>
      </c>
      <c r="QT58" s="233">
        <f t="shared" si="168"/>
        <v>0</v>
      </c>
      <c r="QU58" s="233">
        <f t="shared" si="168"/>
        <v>0</v>
      </c>
      <c r="QV58" s="233">
        <f t="shared" si="168"/>
        <v>0</v>
      </c>
      <c r="QW58" s="233">
        <f t="shared" si="168"/>
        <v>0</v>
      </c>
      <c r="QX58" s="233">
        <f t="shared" si="168"/>
        <v>0</v>
      </c>
      <c r="QY58" s="233">
        <f t="shared" si="168"/>
        <v>0</v>
      </c>
      <c r="QZ58" s="233">
        <f t="shared" si="168"/>
        <v>0</v>
      </c>
      <c r="RA58" s="233">
        <f t="shared" si="168"/>
        <v>0</v>
      </c>
      <c r="RB58" s="233">
        <f t="shared" si="168"/>
        <v>0</v>
      </c>
      <c r="RC58" s="233">
        <f t="shared" si="168"/>
        <v>0</v>
      </c>
      <c r="RD58" s="233">
        <f t="shared" si="168"/>
        <v>0</v>
      </c>
      <c r="RE58" s="233">
        <f t="shared" si="168"/>
        <v>0</v>
      </c>
      <c r="RF58" s="233">
        <f t="shared" si="168"/>
        <v>0</v>
      </c>
      <c r="RG58" s="233">
        <f t="shared" si="168"/>
        <v>0</v>
      </c>
      <c r="RH58" s="233">
        <f t="shared" si="168"/>
        <v>0</v>
      </c>
      <c r="RI58" s="233">
        <f t="shared" si="168"/>
        <v>0</v>
      </c>
      <c r="RJ58" s="233">
        <f t="shared" si="168"/>
        <v>0</v>
      </c>
      <c r="RK58" s="233">
        <f t="shared" si="168"/>
        <v>0</v>
      </c>
      <c r="RL58" s="233">
        <f t="shared" si="168"/>
        <v>0</v>
      </c>
      <c r="RM58" s="233">
        <f t="shared" si="168"/>
        <v>0</v>
      </c>
      <c r="RN58" s="233">
        <f t="shared" si="168"/>
        <v>0</v>
      </c>
      <c r="RO58" s="233">
        <f t="shared" si="168"/>
        <v>0</v>
      </c>
      <c r="RP58" s="233">
        <f t="shared" si="168"/>
        <v>0</v>
      </c>
      <c r="RQ58" s="233">
        <f t="shared" si="168"/>
        <v>0</v>
      </c>
      <c r="RR58" s="233">
        <f t="shared" si="168"/>
        <v>0</v>
      </c>
      <c r="RS58" s="233">
        <f t="shared" si="168"/>
        <v>0</v>
      </c>
      <c r="RT58" s="233">
        <f t="shared" si="168"/>
        <v>0</v>
      </c>
      <c r="RU58" s="233">
        <f t="shared" si="168"/>
        <v>0</v>
      </c>
      <c r="RV58" s="233">
        <f t="shared" si="168"/>
        <v>0</v>
      </c>
      <c r="RW58" s="233">
        <f t="shared" si="168"/>
        <v>0</v>
      </c>
      <c r="RX58" s="233">
        <f t="shared" si="168"/>
        <v>0</v>
      </c>
      <c r="RY58" s="233">
        <f t="shared" si="168"/>
        <v>0</v>
      </c>
      <c r="RZ58" s="233">
        <f t="shared" si="168"/>
        <v>0</v>
      </c>
      <c r="SA58" s="233">
        <f t="shared" si="168"/>
        <v>0</v>
      </c>
      <c r="SB58" s="233">
        <f t="shared" si="168"/>
        <v>0</v>
      </c>
      <c r="SC58" s="233">
        <f t="shared" si="168"/>
        <v>0</v>
      </c>
      <c r="SD58" s="233">
        <f t="shared" si="168"/>
        <v>0</v>
      </c>
      <c r="SE58" s="233">
        <f t="shared" si="168"/>
        <v>0</v>
      </c>
      <c r="SF58" s="233">
        <f t="shared" si="168"/>
        <v>0</v>
      </c>
      <c r="SG58" s="233">
        <f t="shared" si="168"/>
        <v>0</v>
      </c>
      <c r="SH58" s="233">
        <f t="shared" si="168"/>
        <v>0</v>
      </c>
      <c r="SI58" s="233">
        <f t="shared" si="168"/>
        <v>0</v>
      </c>
      <c r="SJ58" s="233">
        <f t="shared" si="168"/>
        <v>0</v>
      </c>
      <c r="SK58" s="233">
        <f t="shared" si="168"/>
        <v>0</v>
      </c>
      <c r="SL58" s="233">
        <f t="shared" si="168"/>
        <v>0</v>
      </c>
      <c r="SM58" s="233">
        <f t="shared" si="168"/>
        <v>0</v>
      </c>
    </row>
    <row r="59" spans="2:507" x14ac:dyDescent="0.25">
      <c r="B59" s="218">
        <f t="shared" si="152"/>
        <v>25</v>
      </c>
      <c r="C59" s="225" t="s">
        <v>678</v>
      </c>
      <c r="D59" s="225"/>
      <c r="E59" s="226" t="s">
        <v>3</v>
      </c>
      <c r="F59" s="227"/>
      <c r="G59" s="232"/>
      <c r="H59" s="233">
        <f>IFERROR((H57/H55),0)</f>
        <v>0</v>
      </c>
      <c r="I59" s="233">
        <f t="shared" ref="I59:BT59" si="169">IFERROR((I57/I55),0)</f>
        <v>0</v>
      </c>
      <c r="J59" s="233">
        <f t="shared" si="169"/>
        <v>0</v>
      </c>
      <c r="K59" s="233">
        <f t="shared" si="169"/>
        <v>0</v>
      </c>
      <c r="L59" s="233">
        <f t="shared" si="169"/>
        <v>0</v>
      </c>
      <c r="M59" s="233">
        <f t="shared" si="169"/>
        <v>0</v>
      </c>
      <c r="N59" s="233">
        <f t="shared" si="169"/>
        <v>0</v>
      </c>
      <c r="O59" s="233">
        <f t="shared" si="169"/>
        <v>0</v>
      </c>
      <c r="P59" s="233">
        <f t="shared" si="169"/>
        <v>0</v>
      </c>
      <c r="Q59" s="233">
        <f t="shared" si="169"/>
        <v>0</v>
      </c>
      <c r="R59" s="233">
        <f t="shared" si="169"/>
        <v>0</v>
      </c>
      <c r="S59" s="233">
        <f t="shared" si="169"/>
        <v>0</v>
      </c>
      <c r="T59" s="233">
        <f t="shared" si="169"/>
        <v>0</v>
      </c>
      <c r="U59" s="233">
        <f t="shared" si="169"/>
        <v>0</v>
      </c>
      <c r="V59" s="233">
        <f t="shared" si="169"/>
        <v>0</v>
      </c>
      <c r="W59" s="233">
        <f t="shared" si="169"/>
        <v>0</v>
      </c>
      <c r="X59" s="233">
        <f t="shared" si="169"/>
        <v>0</v>
      </c>
      <c r="Y59" s="233">
        <f t="shared" si="169"/>
        <v>0</v>
      </c>
      <c r="Z59" s="233">
        <f t="shared" si="169"/>
        <v>0</v>
      </c>
      <c r="AA59" s="233">
        <f t="shared" si="169"/>
        <v>0</v>
      </c>
      <c r="AB59" s="233">
        <f t="shared" si="169"/>
        <v>0</v>
      </c>
      <c r="AC59" s="233">
        <f t="shared" si="169"/>
        <v>0</v>
      </c>
      <c r="AD59" s="233">
        <f t="shared" si="169"/>
        <v>0</v>
      </c>
      <c r="AE59" s="233">
        <f t="shared" si="169"/>
        <v>0</v>
      </c>
      <c r="AF59" s="233">
        <f t="shared" si="169"/>
        <v>0</v>
      </c>
      <c r="AG59" s="233">
        <f t="shared" si="169"/>
        <v>0</v>
      </c>
      <c r="AH59" s="233">
        <f t="shared" si="169"/>
        <v>0</v>
      </c>
      <c r="AI59" s="233">
        <f t="shared" si="169"/>
        <v>0</v>
      </c>
      <c r="AJ59" s="233">
        <f t="shared" si="169"/>
        <v>0</v>
      </c>
      <c r="AK59" s="233">
        <f t="shared" si="169"/>
        <v>0</v>
      </c>
      <c r="AL59" s="233">
        <f t="shared" si="169"/>
        <v>0</v>
      </c>
      <c r="AM59" s="233">
        <f t="shared" si="169"/>
        <v>0</v>
      </c>
      <c r="AN59" s="233">
        <f t="shared" si="169"/>
        <v>0</v>
      </c>
      <c r="AO59" s="233">
        <f t="shared" si="169"/>
        <v>0</v>
      </c>
      <c r="AP59" s="233">
        <f t="shared" si="169"/>
        <v>0</v>
      </c>
      <c r="AQ59" s="233">
        <f t="shared" si="169"/>
        <v>0</v>
      </c>
      <c r="AR59" s="233">
        <f t="shared" si="169"/>
        <v>0</v>
      </c>
      <c r="AS59" s="233">
        <f t="shared" si="169"/>
        <v>0</v>
      </c>
      <c r="AT59" s="233">
        <f t="shared" si="169"/>
        <v>0</v>
      </c>
      <c r="AU59" s="233">
        <f t="shared" si="169"/>
        <v>0</v>
      </c>
      <c r="AV59" s="233">
        <f t="shared" si="169"/>
        <v>0</v>
      </c>
      <c r="AW59" s="233">
        <f t="shared" si="169"/>
        <v>0</v>
      </c>
      <c r="AX59" s="233">
        <f t="shared" si="169"/>
        <v>0</v>
      </c>
      <c r="AY59" s="233">
        <f t="shared" si="169"/>
        <v>0</v>
      </c>
      <c r="AZ59" s="233">
        <f t="shared" si="169"/>
        <v>0</v>
      </c>
      <c r="BA59" s="233">
        <f t="shared" si="169"/>
        <v>0</v>
      </c>
      <c r="BB59" s="233">
        <f t="shared" si="169"/>
        <v>0</v>
      </c>
      <c r="BC59" s="233">
        <f t="shared" si="169"/>
        <v>0</v>
      </c>
      <c r="BD59" s="233">
        <f t="shared" si="169"/>
        <v>0</v>
      </c>
      <c r="BE59" s="233">
        <f t="shared" si="169"/>
        <v>0</v>
      </c>
      <c r="BF59" s="233">
        <f t="shared" si="169"/>
        <v>0</v>
      </c>
      <c r="BG59" s="233">
        <f t="shared" si="169"/>
        <v>0</v>
      </c>
      <c r="BH59" s="233">
        <f t="shared" si="169"/>
        <v>0</v>
      </c>
      <c r="BI59" s="233">
        <f t="shared" si="169"/>
        <v>0</v>
      </c>
      <c r="BJ59" s="233">
        <f t="shared" si="169"/>
        <v>0</v>
      </c>
      <c r="BK59" s="233">
        <f t="shared" si="169"/>
        <v>0</v>
      </c>
      <c r="BL59" s="233">
        <f t="shared" si="169"/>
        <v>0</v>
      </c>
      <c r="BM59" s="233">
        <f t="shared" si="169"/>
        <v>0</v>
      </c>
      <c r="BN59" s="233">
        <f t="shared" si="169"/>
        <v>0</v>
      </c>
      <c r="BO59" s="233">
        <f t="shared" si="169"/>
        <v>0</v>
      </c>
      <c r="BP59" s="233">
        <f t="shared" si="169"/>
        <v>0</v>
      </c>
      <c r="BQ59" s="233">
        <f t="shared" si="169"/>
        <v>0</v>
      </c>
      <c r="BR59" s="233">
        <f t="shared" si="169"/>
        <v>0</v>
      </c>
      <c r="BS59" s="233">
        <f t="shared" si="169"/>
        <v>0</v>
      </c>
      <c r="BT59" s="233">
        <f t="shared" si="169"/>
        <v>0</v>
      </c>
      <c r="BU59" s="233">
        <f t="shared" ref="BU59:EF59" si="170">IFERROR((BU57/BU55),0)</f>
        <v>0</v>
      </c>
      <c r="BV59" s="233">
        <f t="shared" si="170"/>
        <v>0</v>
      </c>
      <c r="BW59" s="233">
        <f t="shared" si="170"/>
        <v>0</v>
      </c>
      <c r="BX59" s="233">
        <f t="shared" si="170"/>
        <v>0</v>
      </c>
      <c r="BY59" s="233">
        <f t="shared" si="170"/>
        <v>0</v>
      </c>
      <c r="BZ59" s="233">
        <f t="shared" si="170"/>
        <v>0</v>
      </c>
      <c r="CA59" s="233">
        <f t="shared" si="170"/>
        <v>0</v>
      </c>
      <c r="CB59" s="233">
        <f t="shared" si="170"/>
        <v>0</v>
      </c>
      <c r="CC59" s="233">
        <f t="shared" si="170"/>
        <v>0</v>
      </c>
      <c r="CD59" s="233">
        <f t="shared" si="170"/>
        <v>0</v>
      </c>
      <c r="CE59" s="233">
        <f t="shared" si="170"/>
        <v>0</v>
      </c>
      <c r="CF59" s="233">
        <f t="shared" si="170"/>
        <v>0</v>
      </c>
      <c r="CG59" s="233">
        <f t="shared" si="170"/>
        <v>0</v>
      </c>
      <c r="CH59" s="233">
        <f t="shared" si="170"/>
        <v>0</v>
      </c>
      <c r="CI59" s="233">
        <f t="shared" si="170"/>
        <v>0</v>
      </c>
      <c r="CJ59" s="233">
        <f t="shared" si="170"/>
        <v>0</v>
      </c>
      <c r="CK59" s="233">
        <f t="shared" si="170"/>
        <v>0</v>
      </c>
      <c r="CL59" s="233">
        <f t="shared" si="170"/>
        <v>0</v>
      </c>
      <c r="CM59" s="233">
        <f t="shared" si="170"/>
        <v>0</v>
      </c>
      <c r="CN59" s="233">
        <f t="shared" si="170"/>
        <v>0</v>
      </c>
      <c r="CO59" s="233">
        <f t="shared" si="170"/>
        <v>0</v>
      </c>
      <c r="CP59" s="233">
        <f t="shared" si="170"/>
        <v>0</v>
      </c>
      <c r="CQ59" s="233">
        <f t="shared" si="170"/>
        <v>0</v>
      </c>
      <c r="CR59" s="233">
        <f t="shared" si="170"/>
        <v>0</v>
      </c>
      <c r="CS59" s="233">
        <f t="shared" si="170"/>
        <v>0</v>
      </c>
      <c r="CT59" s="233">
        <f t="shared" si="170"/>
        <v>0</v>
      </c>
      <c r="CU59" s="233">
        <f t="shared" si="170"/>
        <v>0</v>
      </c>
      <c r="CV59" s="233">
        <f t="shared" si="170"/>
        <v>0</v>
      </c>
      <c r="CW59" s="233">
        <f t="shared" si="170"/>
        <v>0</v>
      </c>
      <c r="CX59" s="233">
        <f t="shared" si="170"/>
        <v>0</v>
      </c>
      <c r="CY59" s="233">
        <f t="shared" si="170"/>
        <v>0</v>
      </c>
      <c r="CZ59" s="233">
        <f t="shared" si="170"/>
        <v>0</v>
      </c>
      <c r="DA59" s="233">
        <f t="shared" si="170"/>
        <v>0</v>
      </c>
      <c r="DB59" s="233">
        <f t="shared" si="170"/>
        <v>0</v>
      </c>
      <c r="DC59" s="233">
        <f t="shared" si="170"/>
        <v>0</v>
      </c>
      <c r="DD59" s="233">
        <f t="shared" si="170"/>
        <v>0</v>
      </c>
      <c r="DE59" s="233">
        <f t="shared" si="170"/>
        <v>0</v>
      </c>
      <c r="DF59" s="233">
        <f t="shared" si="170"/>
        <v>0</v>
      </c>
      <c r="DG59" s="233">
        <f t="shared" si="170"/>
        <v>0</v>
      </c>
      <c r="DH59" s="233">
        <f t="shared" si="170"/>
        <v>0</v>
      </c>
      <c r="DI59" s="233">
        <f t="shared" si="170"/>
        <v>0</v>
      </c>
      <c r="DJ59" s="233">
        <f t="shared" si="170"/>
        <v>0</v>
      </c>
      <c r="DK59" s="233">
        <f t="shared" si="170"/>
        <v>0</v>
      </c>
      <c r="DL59" s="233">
        <f t="shared" si="170"/>
        <v>0</v>
      </c>
      <c r="DM59" s="233">
        <f t="shared" si="170"/>
        <v>0</v>
      </c>
      <c r="DN59" s="233">
        <f t="shared" si="170"/>
        <v>0</v>
      </c>
      <c r="DO59" s="233">
        <f t="shared" si="170"/>
        <v>0</v>
      </c>
      <c r="DP59" s="233">
        <f t="shared" si="170"/>
        <v>0</v>
      </c>
      <c r="DQ59" s="233">
        <f t="shared" si="170"/>
        <v>0</v>
      </c>
      <c r="DR59" s="233">
        <f t="shared" si="170"/>
        <v>0</v>
      </c>
      <c r="DS59" s="233">
        <f t="shared" si="170"/>
        <v>0</v>
      </c>
      <c r="DT59" s="233">
        <f t="shared" si="170"/>
        <v>0</v>
      </c>
      <c r="DU59" s="233">
        <f t="shared" si="170"/>
        <v>0</v>
      </c>
      <c r="DV59" s="233">
        <f t="shared" si="170"/>
        <v>0</v>
      </c>
      <c r="DW59" s="233">
        <f t="shared" si="170"/>
        <v>0</v>
      </c>
      <c r="DX59" s="233">
        <f t="shared" si="170"/>
        <v>0</v>
      </c>
      <c r="DY59" s="233">
        <f t="shared" si="170"/>
        <v>0</v>
      </c>
      <c r="DZ59" s="233">
        <f t="shared" si="170"/>
        <v>0</v>
      </c>
      <c r="EA59" s="233">
        <f t="shared" si="170"/>
        <v>0</v>
      </c>
      <c r="EB59" s="233">
        <f t="shared" si="170"/>
        <v>0</v>
      </c>
      <c r="EC59" s="233">
        <f t="shared" si="170"/>
        <v>0</v>
      </c>
      <c r="ED59" s="233">
        <f t="shared" si="170"/>
        <v>0</v>
      </c>
      <c r="EE59" s="233">
        <f t="shared" si="170"/>
        <v>0</v>
      </c>
      <c r="EF59" s="233">
        <f t="shared" si="170"/>
        <v>0</v>
      </c>
      <c r="EG59" s="233">
        <f t="shared" ref="EG59:GR59" si="171">IFERROR((EG57/EG55),0)</f>
        <v>0</v>
      </c>
      <c r="EH59" s="233">
        <f t="shared" si="171"/>
        <v>0</v>
      </c>
      <c r="EI59" s="233">
        <f t="shared" si="171"/>
        <v>0</v>
      </c>
      <c r="EJ59" s="233">
        <f t="shared" si="171"/>
        <v>0</v>
      </c>
      <c r="EK59" s="233">
        <f t="shared" si="171"/>
        <v>0</v>
      </c>
      <c r="EL59" s="233">
        <f t="shared" si="171"/>
        <v>0</v>
      </c>
      <c r="EM59" s="233">
        <f t="shared" si="171"/>
        <v>0</v>
      </c>
      <c r="EN59" s="233">
        <f t="shared" si="171"/>
        <v>0</v>
      </c>
      <c r="EO59" s="233">
        <f t="shared" si="171"/>
        <v>0</v>
      </c>
      <c r="EP59" s="233">
        <f t="shared" si="171"/>
        <v>0</v>
      </c>
      <c r="EQ59" s="233">
        <f t="shared" si="171"/>
        <v>0</v>
      </c>
      <c r="ER59" s="233">
        <f t="shared" si="171"/>
        <v>0</v>
      </c>
      <c r="ES59" s="233">
        <f t="shared" si="171"/>
        <v>0</v>
      </c>
      <c r="ET59" s="233">
        <f t="shared" si="171"/>
        <v>0</v>
      </c>
      <c r="EU59" s="233">
        <f t="shared" si="171"/>
        <v>0</v>
      </c>
      <c r="EV59" s="233">
        <f t="shared" si="171"/>
        <v>0</v>
      </c>
      <c r="EW59" s="233">
        <f t="shared" si="171"/>
        <v>0</v>
      </c>
      <c r="EX59" s="233">
        <f t="shared" si="171"/>
        <v>0</v>
      </c>
      <c r="EY59" s="233">
        <f t="shared" si="171"/>
        <v>0</v>
      </c>
      <c r="EZ59" s="233">
        <f t="shared" si="171"/>
        <v>0</v>
      </c>
      <c r="FA59" s="233">
        <f t="shared" si="171"/>
        <v>0</v>
      </c>
      <c r="FB59" s="233">
        <f t="shared" si="171"/>
        <v>0</v>
      </c>
      <c r="FC59" s="233">
        <f t="shared" si="171"/>
        <v>0</v>
      </c>
      <c r="FD59" s="233">
        <f t="shared" si="171"/>
        <v>0</v>
      </c>
      <c r="FE59" s="233">
        <f t="shared" si="171"/>
        <v>0</v>
      </c>
      <c r="FF59" s="233">
        <f t="shared" si="171"/>
        <v>0</v>
      </c>
      <c r="FG59" s="233">
        <f t="shared" si="171"/>
        <v>0</v>
      </c>
      <c r="FH59" s="233">
        <f t="shared" si="171"/>
        <v>0</v>
      </c>
      <c r="FI59" s="233">
        <f t="shared" si="171"/>
        <v>0</v>
      </c>
      <c r="FJ59" s="233">
        <f t="shared" si="171"/>
        <v>0</v>
      </c>
      <c r="FK59" s="233">
        <f t="shared" si="171"/>
        <v>0</v>
      </c>
      <c r="FL59" s="233">
        <f t="shared" si="171"/>
        <v>0</v>
      </c>
      <c r="FM59" s="233">
        <f t="shared" si="171"/>
        <v>0</v>
      </c>
      <c r="FN59" s="233">
        <f t="shared" si="171"/>
        <v>0</v>
      </c>
      <c r="FO59" s="233">
        <f t="shared" si="171"/>
        <v>0</v>
      </c>
      <c r="FP59" s="233">
        <f t="shared" si="171"/>
        <v>0</v>
      </c>
      <c r="FQ59" s="233">
        <f t="shared" si="171"/>
        <v>0</v>
      </c>
      <c r="FR59" s="233">
        <f t="shared" si="171"/>
        <v>0</v>
      </c>
      <c r="FS59" s="233">
        <f t="shared" si="171"/>
        <v>0</v>
      </c>
      <c r="FT59" s="233">
        <f t="shared" si="171"/>
        <v>0</v>
      </c>
      <c r="FU59" s="233">
        <f t="shared" si="171"/>
        <v>0</v>
      </c>
      <c r="FV59" s="233">
        <f t="shared" si="171"/>
        <v>0</v>
      </c>
      <c r="FW59" s="233">
        <f t="shared" si="171"/>
        <v>0</v>
      </c>
      <c r="FX59" s="233">
        <f t="shared" si="171"/>
        <v>0</v>
      </c>
      <c r="FY59" s="233">
        <f t="shared" si="171"/>
        <v>0</v>
      </c>
      <c r="FZ59" s="233">
        <f t="shared" si="171"/>
        <v>0</v>
      </c>
      <c r="GA59" s="233">
        <f t="shared" si="171"/>
        <v>0</v>
      </c>
      <c r="GB59" s="233">
        <f t="shared" si="171"/>
        <v>0</v>
      </c>
      <c r="GC59" s="233">
        <f t="shared" si="171"/>
        <v>0</v>
      </c>
      <c r="GD59" s="233">
        <f t="shared" si="171"/>
        <v>0</v>
      </c>
      <c r="GE59" s="233">
        <f t="shared" si="171"/>
        <v>0</v>
      </c>
      <c r="GF59" s="233">
        <f t="shared" si="171"/>
        <v>0</v>
      </c>
      <c r="GG59" s="233">
        <f t="shared" si="171"/>
        <v>0</v>
      </c>
      <c r="GH59" s="233">
        <f t="shared" si="171"/>
        <v>0</v>
      </c>
      <c r="GI59" s="233">
        <f t="shared" si="171"/>
        <v>0</v>
      </c>
      <c r="GJ59" s="233">
        <f t="shared" si="171"/>
        <v>0</v>
      </c>
      <c r="GK59" s="233">
        <f t="shared" si="171"/>
        <v>0</v>
      </c>
      <c r="GL59" s="233">
        <f t="shared" si="171"/>
        <v>0</v>
      </c>
      <c r="GM59" s="233">
        <f t="shared" si="171"/>
        <v>0</v>
      </c>
      <c r="GN59" s="233">
        <f t="shared" si="171"/>
        <v>0</v>
      </c>
      <c r="GO59" s="233">
        <f t="shared" si="171"/>
        <v>0</v>
      </c>
      <c r="GP59" s="233">
        <f t="shared" si="171"/>
        <v>0</v>
      </c>
      <c r="GQ59" s="233">
        <f t="shared" si="171"/>
        <v>0</v>
      </c>
      <c r="GR59" s="233">
        <f t="shared" si="171"/>
        <v>0</v>
      </c>
      <c r="GS59" s="233">
        <f t="shared" ref="GS59:JD59" si="172">IFERROR((GS57/GS55),0)</f>
        <v>0</v>
      </c>
      <c r="GT59" s="233">
        <f t="shared" si="172"/>
        <v>0</v>
      </c>
      <c r="GU59" s="233">
        <f t="shared" si="172"/>
        <v>0</v>
      </c>
      <c r="GV59" s="233">
        <f t="shared" si="172"/>
        <v>0</v>
      </c>
      <c r="GW59" s="233">
        <f t="shared" si="172"/>
        <v>0</v>
      </c>
      <c r="GX59" s="233">
        <f t="shared" si="172"/>
        <v>0</v>
      </c>
      <c r="GY59" s="233">
        <f t="shared" si="172"/>
        <v>0</v>
      </c>
      <c r="GZ59" s="233">
        <f t="shared" si="172"/>
        <v>0</v>
      </c>
      <c r="HA59" s="233">
        <f t="shared" si="172"/>
        <v>0</v>
      </c>
      <c r="HB59" s="233">
        <f t="shared" si="172"/>
        <v>0</v>
      </c>
      <c r="HC59" s="233">
        <f t="shared" si="172"/>
        <v>0</v>
      </c>
      <c r="HD59" s="233">
        <f t="shared" si="172"/>
        <v>0</v>
      </c>
      <c r="HE59" s="233">
        <f t="shared" si="172"/>
        <v>0</v>
      </c>
      <c r="HF59" s="233">
        <f t="shared" si="172"/>
        <v>0</v>
      </c>
      <c r="HG59" s="233">
        <f t="shared" si="172"/>
        <v>0</v>
      </c>
      <c r="HH59" s="233">
        <f t="shared" si="172"/>
        <v>0</v>
      </c>
      <c r="HI59" s="233">
        <f t="shared" si="172"/>
        <v>0</v>
      </c>
      <c r="HJ59" s="233">
        <f t="shared" si="172"/>
        <v>0</v>
      </c>
      <c r="HK59" s="233">
        <f t="shared" si="172"/>
        <v>0</v>
      </c>
      <c r="HL59" s="233">
        <f t="shared" si="172"/>
        <v>0</v>
      </c>
      <c r="HM59" s="233">
        <f t="shared" si="172"/>
        <v>0</v>
      </c>
      <c r="HN59" s="233">
        <f t="shared" si="172"/>
        <v>0</v>
      </c>
      <c r="HO59" s="233">
        <f t="shared" si="172"/>
        <v>0</v>
      </c>
      <c r="HP59" s="233">
        <f t="shared" si="172"/>
        <v>0</v>
      </c>
      <c r="HQ59" s="233">
        <f t="shared" si="172"/>
        <v>0</v>
      </c>
      <c r="HR59" s="233">
        <f t="shared" si="172"/>
        <v>0</v>
      </c>
      <c r="HS59" s="233">
        <f t="shared" si="172"/>
        <v>0</v>
      </c>
      <c r="HT59" s="233">
        <f t="shared" si="172"/>
        <v>0</v>
      </c>
      <c r="HU59" s="233">
        <f t="shared" si="172"/>
        <v>0</v>
      </c>
      <c r="HV59" s="233">
        <f t="shared" si="172"/>
        <v>0</v>
      </c>
      <c r="HW59" s="233">
        <f t="shared" si="172"/>
        <v>0</v>
      </c>
      <c r="HX59" s="233">
        <f t="shared" si="172"/>
        <v>0</v>
      </c>
      <c r="HY59" s="233">
        <f t="shared" si="172"/>
        <v>0</v>
      </c>
      <c r="HZ59" s="233">
        <f t="shared" si="172"/>
        <v>0</v>
      </c>
      <c r="IA59" s="233">
        <f t="shared" si="172"/>
        <v>0</v>
      </c>
      <c r="IB59" s="233">
        <f t="shared" si="172"/>
        <v>0</v>
      </c>
      <c r="IC59" s="233">
        <f t="shared" si="172"/>
        <v>0</v>
      </c>
      <c r="ID59" s="233">
        <f t="shared" si="172"/>
        <v>0</v>
      </c>
      <c r="IE59" s="233">
        <f t="shared" si="172"/>
        <v>0</v>
      </c>
      <c r="IF59" s="233">
        <f t="shared" si="172"/>
        <v>0</v>
      </c>
      <c r="IG59" s="233">
        <f t="shared" si="172"/>
        <v>0</v>
      </c>
      <c r="IH59" s="233">
        <f t="shared" si="172"/>
        <v>0</v>
      </c>
      <c r="II59" s="233">
        <f t="shared" si="172"/>
        <v>0</v>
      </c>
      <c r="IJ59" s="233">
        <f t="shared" si="172"/>
        <v>0</v>
      </c>
      <c r="IK59" s="233">
        <f t="shared" si="172"/>
        <v>0</v>
      </c>
      <c r="IL59" s="233">
        <f t="shared" si="172"/>
        <v>0</v>
      </c>
      <c r="IM59" s="233">
        <f t="shared" si="172"/>
        <v>0</v>
      </c>
      <c r="IN59" s="233">
        <f t="shared" si="172"/>
        <v>0</v>
      </c>
      <c r="IO59" s="233">
        <f t="shared" si="172"/>
        <v>0</v>
      </c>
      <c r="IP59" s="233">
        <f t="shared" si="172"/>
        <v>0</v>
      </c>
      <c r="IQ59" s="233">
        <f t="shared" si="172"/>
        <v>0</v>
      </c>
      <c r="IR59" s="233">
        <f t="shared" si="172"/>
        <v>0</v>
      </c>
      <c r="IS59" s="233">
        <f t="shared" si="172"/>
        <v>0</v>
      </c>
      <c r="IT59" s="233">
        <f t="shared" si="172"/>
        <v>0</v>
      </c>
      <c r="IU59" s="233">
        <f t="shared" si="172"/>
        <v>0</v>
      </c>
      <c r="IV59" s="233">
        <f t="shared" si="172"/>
        <v>0</v>
      </c>
      <c r="IW59" s="233">
        <f t="shared" si="172"/>
        <v>0</v>
      </c>
      <c r="IX59" s="233">
        <f t="shared" si="172"/>
        <v>0</v>
      </c>
      <c r="IY59" s="233">
        <f t="shared" si="172"/>
        <v>0</v>
      </c>
      <c r="IZ59" s="233">
        <f t="shared" si="172"/>
        <v>0</v>
      </c>
      <c r="JA59" s="233">
        <f t="shared" si="172"/>
        <v>0</v>
      </c>
      <c r="JB59" s="233">
        <f t="shared" si="172"/>
        <v>0</v>
      </c>
      <c r="JC59" s="233">
        <f t="shared" si="172"/>
        <v>0</v>
      </c>
      <c r="JD59" s="233">
        <f t="shared" si="172"/>
        <v>0</v>
      </c>
      <c r="JE59" s="233">
        <f t="shared" ref="JE59:LP59" si="173">IFERROR((JE57/JE55),0)</f>
        <v>0</v>
      </c>
      <c r="JF59" s="233">
        <f t="shared" si="173"/>
        <v>0</v>
      </c>
      <c r="JG59" s="233">
        <f t="shared" si="173"/>
        <v>0</v>
      </c>
      <c r="JH59" s="233">
        <f t="shared" si="173"/>
        <v>0</v>
      </c>
      <c r="JI59" s="233">
        <f t="shared" si="173"/>
        <v>0</v>
      </c>
      <c r="JJ59" s="233">
        <f t="shared" si="173"/>
        <v>0</v>
      </c>
      <c r="JK59" s="233">
        <f t="shared" si="173"/>
        <v>0</v>
      </c>
      <c r="JL59" s="233">
        <f t="shared" si="173"/>
        <v>0</v>
      </c>
      <c r="JM59" s="233">
        <f t="shared" si="173"/>
        <v>0</v>
      </c>
      <c r="JN59" s="233">
        <f t="shared" si="173"/>
        <v>0</v>
      </c>
      <c r="JO59" s="233">
        <f t="shared" si="173"/>
        <v>0</v>
      </c>
      <c r="JP59" s="233">
        <f t="shared" si="173"/>
        <v>0</v>
      </c>
      <c r="JQ59" s="233">
        <f t="shared" si="173"/>
        <v>0</v>
      </c>
      <c r="JR59" s="233">
        <f t="shared" si="173"/>
        <v>0</v>
      </c>
      <c r="JS59" s="233">
        <f t="shared" si="173"/>
        <v>0</v>
      </c>
      <c r="JT59" s="233">
        <f t="shared" si="173"/>
        <v>0</v>
      </c>
      <c r="JU59" s="233">
        <f t="shared" si="173"/>
        <v>0</v>
      </c>
      <c r="JV59" s="233">
        <f t="shared" si="173"/>
        <v>0</v>
      </c>
      <c r="JW59" s="233">
        <f t="shared" si="173"/>
        <v>0</v>
      </c>
      <c r="JX59" s="233">
        <f t="shared" si="173"/>
        <v>0</v>
      </c>
      <c r="JY59" s="233">
        <f t="shared" si="173"/>
        <v>0</v>
      </c>
      <c r="JZ59" s="233">
        <f t="shared" si="173"/>
        <v>0</v>
      </c>
      <c r="KA59" s="233">
        <f t="shared" si="173"/>
        <v>0</v>
      </c>
      <c r="KB59" s="233">
        <f t="shared" si="173"/>
        <v>0</v>
      </c>
      <c r="KC59" s="233">
        <f t="shared" si="173"/>
        <v>0</v>
      </c>
      <c r="KD59" s="233">
        <f t="shared" si="173"/>
        <v>0</v>
      </c>
      <c r="KE59" s="233">
        <f t="shared" si="173"/>
        <v>0</v>
      </c>
      <c r="KF59" s="233">
        <f t="shared" si="173"/>
        <v>0</v>
      </c>
      <c r="KG59" s="233">
        <f t="shared" si="173"/>
        <v>0</v>
      </c>
      <c r="KH59" s="233">
        <f t="shared" si="173"/>
        <v>0</v>
      </c>
      <c r="KI59" s="233">
        <f t="shared" si="173"/>
        <v>0</v>
      </c>
      <c r="KJ59" s="233">
        <f t="shared" si="173"/>
        <v>0</v>
      </c>
      <c r="KK59" s="233">
        <f t="shared" si="173"/>
        <v>0</v>
      </c>
      <c r="KL59" s="233">
        <f t="shared" si="173"/>
        <v>0</v>
      </c>
      <c r="KM59" s="233">
        <f t="shared" si="173"/>
        <v>0</v>
      </c>
      <c r="KN59" s="233">
        <f t="shared" si="173"/>
        <v>0</v>
      </c>
      <c r="KO59" s="233">
        <f t="shared" si="173"/>
        <v>0</v>
      </c>
      <c r="KP59" s="233">
        <f t="shared" si="173"/>
        <v>0</v>
      </c>
      <c r="KQ59" s="233">
        <f t="shared" si="173"/>
        <v>0</v>
      </c>
      <c r="KR59" s="233">
        <f t="shared" si="173"/>
        <v>0</v>
      </c>
      <c r="KS59" s="233">
        <f t="shared" si="173"/>
        <v>0</v>
      </c>
      <c r="KT59" s="233">
        <f t="shared" si="173"/>
        <v>0</v>
      </c>
      <c r="KU59" s="233">
        <f t="shared" si="173"/>
        <v>0</v>
      </c>
      <c r="KV59" s="233">
        <f t="shared" si="173"/>
        <v>0</v>
      </c>
      <c r="KW59" s="233">
        <f t="shared" si="173"/>
        <v>0</v>
      </c>
      <c r="KX59" s="233">
        <f t="shared" si="173"/>
        <v>0</v>
      </c>
      <c r="KY59" s="233">
        <f t="shared" si="173"/>
        <v>0</v>
      </c>
      <c r="KZ59" s="233">
        <f t="shared" si="173"/>
        <v>0</v>
      </c>
      <c r="LA59" s="233">
        <f t="shared" si="173"/>
        <v>0</v>
      </c>
      <c r="LB59" s="233">
        <f t="shared" si="173"/>
        <v>0</v>
      </c>
      <c r="LC59" s="233">
        <f t="shared" si="173"/>
        <v>0</v>
      </c>
      <c r="LD59" s="233">
        <f t="shared" si="173"/>
        <v>0</v>
      </c>
      <c r="LE59" s="233">
        <f t="shared" si="173"/>
        <v>0</v>
      </c>
      <c r="LF59" s="233">
        <f t="shared" si="173"/>
        <v>0</v>
      </c>
      <c r="LG59" s="233">
        <f t="shared" si="173"/>
        <v>0</v>
      </c>
      <c r="LH59" s="233">
        <f t="shared" si="173"/>
        <v>0</v>
      </c>
      <c r="LI59" s="233">
        <f t="shared" si="173"/>
        <v>0</v>
      </c>
      <c r="LJ59" s="233">
        <f t="shared" si="173"/>
        <v>0</v>
      </c>
      <c r="LK59" s="233">
        <f t="shared" si="173"/>
        <v>0</v>
      </c>
      <c r="LL59" s="233">
        <f t="shared" si="173"/>
        <v>0</v>
      </c>
      <c r="LM59" s="233">
        <f t="shared" si="173"/>
        <v>0</v>
      </c>
      <c r="LN59" s="233">
        <f t="shared" si="173"/>
        <v>0</v>
      </c>
      <c r="LO59" s="233">
        <f t="shared" si="173"/>
        <v>0</v>
      </c>
      <c r="LP59" s="233">
        <f t="shared" si="173"/>
        <v>0</v>
      </c>
      <c r="LQ59" s="233">
        <f t="shared" ref="LQ59:OB59" si="174">IFERROR((LQ57/LQ55),0)</f>
        <v>0</v>
      </c>
      <c r="LR59" s="233">
        <f t="shared" si="174"/>
        <v>0</v>
      </c>
      <c r="LS59" s="233">
        <f t="shared" si="174"/>
        <v>0</v>
      </c>
      <c r="LT59" s="233">
        <f t="shared" si="174"/>
        <v>0</v>
      </c>
      <c r="LU59" s="233">
        <f t="shared" si="174"/>
        <v>0</v>
      </c>
      <c r="LV59" s="233">
        <f t="shared" si="174"/>
        <v>0</v>
      </c>
      <c r="LW59" s="233">
        <f t="shared" si="174"/>
        <v>0</v>
      </c>
      <c r="LX59" s="233">
        <f t="shared" si="174"/>
        <v>0</v>
      </c>
      <c r="LY59" s="233">
        <f t="shared" si="174"/>
        <v>0</v>
      </c>
      <c r="LZ59" s="233">
        <f t="shared" si="174"/>
        <v>0</v>
      </c>
      <c r="MA59" s="233">
        <f t="shared" si="174"/>
        <v>0</v>
      </c>
      <c r="MB59" s="233">
        <f t="shared" si="174"/>
        <v>0</v>
      </c>
      <c r="MC59" s="233">
        <f t="shared" si="174"/>
        <v>0</v>
      </c>
      <c r="MD59" s="233">
        <f t="shared" si="174"/>
        <v>0</v>
      </c>
      <c r="ME59" s="233">
        <f t="shared" si="174"/>
        <v>0</v>
      </c>
      <c r="MF59" s="233">
        <f t="shared" si="174"/>
        <v>0</v>
      </c>
      <c r="MG59" s="233">
        <f t="shared" si="174"/>
        <v>0</v>
      </c>
      <c r="MH59" s="233">
        <f t="shared" si="174"/>
        <v>0</v>
      </c>
      <c r="MI59" s="233">
        <f t="shared" si="174"/>
        <v>0</v>
      </c>
      <c r="MJ59" s="233">
        <f t="shared" si="174"/>
        <v>0</v>
      </c>
      <c r="MK59" s="233">
        <f t="shared" si="174"/>
        <v>0</v>
      </c>
      <c r="ML59" s="233">
        <f t="shared" si="174"/>
        <v>0</v>
      </c>
      <c r="MM59" s="233">
        <f t="shared" si="174"/>
        <v>0</v>
      </c>
      <c r="MN59" s="233">
        <f t="shared" si="174"/>
        <v>0</v>
      </c>
      <c r="MO59" s="233">
        <f t="shared" si="174"/>
        <v>0</v>
      </c>
      <c r="MP59" s="233">
        <f t="shared" si="174"/>
        <v>0</v>
      </c>
      <c r="MQ59" s="233">
        <f t="shared" si="174"/>
        <v>0</v>
      </c>
      <c r="MR59" s="233">
        <f t="shared" si="174"/>
        <v>0</v>
      </c>
      <c r="MS59" s="233">
        <f t="shared" si="174"/>
        <v>0</v>
      </c>
      <c r="MT59" s="233">
        <f t="shared" si="174"/>
        <v>0</v>
      </c>
      <c r="MU59" s="233">
        <f t="shared" si="174"/>
        <v>0</v>
      </c>
      <c r="MV59" s="233">
        <f t="shared" si="174"/>
        <v>0</v>
      </c>
      <c r="MW59" s="233">
        <f t="shared" si="174"/>
        <v>0</v>
      </c>
      <c r="MX59" s="233">
        <f t="shared" si="174"/>
        <v>0</v>
      </c>
      <c r="MY59" s="233">
        <f t="shared" si="174"/>
        <v>0</v>
      </c>
      <c r="MZ59" s="233">
        <f t="shared" si="174"/>
        <v>0</v>
      </c>
      <c r="NA59" s="233">
        <f t="shared" si="174"/>
        <v>0</v>
      </c>
      <c r="NB59" s="233">
        <f t="shared" si="174"/>
        <v>0</v>
      </c>
      <c r="NC59" s="233">
        <f t="shared" si="174"/>
        <v>0</v>
      </c>
      <c r="ND59" s="233">
        <f t="shared" si="174"/>
        <v>0</v>
      </c>
      <c r="NE59" s="233">
        <f t="shared" si="174"/>
        <v>0</v>
      </c>
      <c r="NF59" s="233">
        <f t="shared" si="174"/>
        <v>0</v>
      </c>
      <c r="NG59" s="233">
        <f t="shared" si="174"/>
        <v>0</v>
      </c>
      <c r="NH59" s="233">
        <f t="shared" si="174"/>
        <v>0</v>
      </c>
      <c r="NI59" s="233">
        <f t="shared" si="174"/>
        <v>0</v>
      </c>
      <c r="NJ59" s="233">
        <f t="shared" si="174"/>
        <v>0</v>
      </c>
      <c r="NK59" s="233">
        <f t="shared" si="174"/>
        <v>0</v>
      </c>
      <c r="NL59" s="233">
        <f t="shared" si="174"/>
        <v>0</v>
      </c>
      <c r="NM59" s="233">
        <f t="shared" si="174"/>
        <v>0</v>
      </c>
      <c r="NN59" s="233">
        <f t="shared" si="174"/>
        <v>0</v>
      </c>
      <c r="NO59" s="233">
        <f t="shared" si="174"/>
        <v>0</v>
      </c>
      <c r="NP59" s="233">
        <f t="shared" si="174"/>
        <v>0</v>
      </c>
      <c r="NQ59" s="233">
        <f t="shared" si="174"/>
        <v>0</v>
      </c>
      <c r="NR59" s="233">
        <f t="shared" si="174"/>
        <v>0</v>
      </c>
      <c r="NS59" s="233">
        <f t="shared" si="174"/>
        <v>0</v>
      </c>
      <c r="NT59" s="233">
        <f t="shared" si="174"/>
        <v>0</v>
      </c>
      <c r="NU59" s="233">
        <f t="shared" si="174"/>
        <v>0</v>
      </c>
      <c r="NV59" s="233">
        <f t="shared" si="174"/>
        <v>0</v>
      </c>
      <c r="NW59" s="233">
        <f t="shared" si="174"/>
        <v>0</v>
      </c>
      <c r="NX59" s="233">
        <f t="shared" si="174"/>
        <v>0</v>
      </c>
      <c r="NY59" s="233">
        <f t="shared" si="174"/>
        <v>0</v>
      </c>
      <c r="NZ59" s="233">
        <f t="shared" si="174"/>
        <v>0</v>
      </c>
      <c r="OA59" s="233">
        <f t="shared" si="174"/>
        <v>0</v>
      </c>
      <c r="OB59" s="233">
        <f t="shared" si="174"/>
        <v>0</v>
      </c>
      <c r="OC59" s="233">
        <f t="shared" ref="OC59:QN59" si="175">IFERROR((OC57/OC55),0)</f>
        <v>0</v>
      </c>
      <c r="OD59" s="233">
        <f t="shared" si="175"/>
        <v>0</v>
      </c>
      <c r="OE59" s="233">
        <f t="shared" si="175"/>
        <v>0</v>
      </c>
      <c r="OF59" s="233">
        <f t="shared" si="175"/>
        <v>0</v>
      </c>
      <c r="OG59" s="233">
        <f t="shared" si="175"/>
        <v>0</v>
      </c>
      <c r="OH59" s="233">
        <f t="shared" si="175"/>
        <v>0</v>
      </c>
      <c r="OI59" s="233">
        <f t="shared" si="175"/>
        <v>0</v>
      </c>
      <c r="OJ59" s="233">
        <f t="shared" si="175"/>
        <v>0</v>
      </c>
      <c r="OK59" s="233">
        <f t="shared" si="175"/>
        <v>0</v>
      </c>
      <c r="OL59" s="233">
        <f t="shared" si="175"/>
        <v>0</v>
      </c>
      <c r="OM59" s="233">
        <f t="shared" si="175"/>
        <v>0</v>
      </c>
      <c r="ON59" s="233">
        <f t="shared" si="175"/>
        <v>0</v>
      </c>
      <c r="OO59" s="233">
        <f t="shared" si="175"/>
        <v>0</v>
      </c>
      <c r="OP59" s="233">
        <f t="shared" si="175"/>
        <v>0</v>
      </c>
      <c r="OQ59" s="233">
        <f t="shared" si="175"/>
        <v>0</v>
      </c>
      <c r="OR59" s="233">
        <f t="shared" si="175"/>
        <v>0</v>
      </c>
      <c r="OS59" s="233">
        <f t="shared" si="175"/>
        <v>0</v>
      </c>
      <c r="OT59" s="233">
        <f t="shared" si="175"/>
        <v>0</v>
      </c>
      <c r="OU59" s="233">
        <f t="shared" si="175"/>
        <v>0</v>
      </c>
      <c r="OV59" s="233">
        <f t="shared" si="175"/>
        <v>0</v>
      </c>
      <c r="OW59" s="233">
        <f t="shared" si="175"/>
        <v>0</v>
      </c>
      <c r="OX59" s="233">
        <f t="shared" si="175"/>
        <v>0</v>
      </c>
      <c r="OY59" s="233">
        <f t="shared" si="175"/>
        <v>0</v>
      </c>
      <c r="OZ59" s="233">
        <f t="shared" si="175"/>
        <v>0</v>
      </c>
      <c r="PA59" s="233">
        <f t="shared" si="175"/>
        <v>0</v>
      </c>
      <c r="PB59" s="233">
        <f t="shared" si="175"/>
        <v>0</v>
      </c>
      <c r="PC59" s="233">
        <f t="shared" si="175"/>
        <v>0</v>
      </c>
      <c r="PD59" s="233">
        <f t="shared" si="175"/>
        <v>0</v>
      </c>
      <c r="PE59" s="233">
        <f t="shared" si="175"/>
        <v>0</v>
      </c>
      <c r="PF59" s="233">
        <f t="shared" si="175"/>
        <v>0</v>
      </c>
      <c r="PG59" s="233">
        <f t="shared" si="175"/>
        <v>0</v>
      </c>
      <c r="PH59" s="233">
        <f t="shared" si="175"/>
        <v>0</v>
      </c>
      <c r="PI59" s="233">
        <f t="shared" si="175"/>
        <v>0</v>
      </c>
      <c r="PJ59" s="233">
        <f t="shared" si="175"/>
        <v>0</v>
      </c>
      <c r="PK59" s="233">
        <f t="shared" si="175"/>
        <v>0</v>
      </c>
      <c r="PL59" s="233">
        <f t="shared" si="175"/>
        <v>0</v>
      </c>
      <c r="PM59" s="233">
        <f t="shared" si="175"/>
        <v>0</v>
      </c>
      <c r="PN59" s="233">
        <f t="shared" si="175"/>
        <v>0</v>
      </c>
      <c r="PO59" s="233">
        <f t="shared" si="175"/>
        <v>0</v>
      </c>
      <c r="PP59" s="233">
        <f t="shared" si="175"/>
        <v>0</v>
      </c>
      <c r="PQ59" s="233">
        <f t="shared" si="175"/>
        <v>0</v>
      </c>
      <c r="PR59" s="233">
        <f t="shared" si="175"/>
        <v>0</v>
      </c>
      <c r="PS59" s="233">
        <f t="shared" si="175"/>
        <v>0</v>
      </c>
      <c r="PT59" s="233">
        <f t="shared" si="175"/>
        <v>0</v>
      </c>
      <c r="PU59" s="233">
        <f t="shared" si="175"/>
        <v>0</v>
      </c>
      <c r="PV59" s="233">
        <f t="shared" si="175"/>
        <v>0</v>
      </c>
      <c r="PW59" s="233">
        <f t="shared" si="175"/>
        <v>0</v>
      </c>
      <c r="PX59" s="233">
        <f t="shared" si="175"/>
        <v>0</v>
      </c>
      <c r="PY59" s="233">
        <f t="shared" si="175"/>
        <v>0</v>
      </c>
      <c r="PZ59" s="233">
        <f t="shared" si="175"/>
        <v>0</v>
      </c>
      <c r="QA59" s="233">
        <f t="shared" si="175"/>
        <v>0</v>
      </c>
      <c r="QB59" s="233">
        <f t="shared" si="175"/>
        <v>0</v>
      </c>
      <c r="QC59" s="233">
        <f t="shared" si="175"/>
        <v>0</v>
      </c>
      <c r="QD59" s="233">
        <f t="shared" si="175"/>
        <v>0</v>
      </c>
      <c r="QE59" s="233">
        <f t="shared" si="175"/>
        <v>0</v>
      </c>
      <c r="QF59" s="233">
        <f t="shared" si="175"/>
        <v>0</v>
      </c>
      <c r="QG59" s="233">
        <f t="shared" si="175"/>
        <v>0</v>
      </c>
      <c r="QH59" s="233">
        <f t="shared" si="175"/>
        <v>0</v>
      </c>
      <c r="QI59" s="233">
        <f t="shared" si="175"/>
        <v>0</v>
      </c>
      <c r="QJ59" s="233">
        <f t="shared" si="175"/>
        <v>0</v>
      </c>
      <c r="QK59" s="233">
        <f t="shared" si="175"/>
        <v>0</v>
      </c>
      <c r="QL59" s="233">
        <f t="shared" si="175"/>
        <v>0</v>
      </c>
      <c r="QM59" s="233">
        <f t="shared" si="175"/>
        <v>0</v>
      </c>
      <c r="QN59" s="233">
        <f t="shared" si="175"/>
        <v>0</v>
      </c>
      <c r="QO59" s="233">
        <f t="shared" ref="QO59:SM59" si="176">IFERROR((QO57/QO55),0)</f>
        <v>0</v>
      </c>
      <c r="QP59" s="233">
        <f t="shared" si="176"/>
        <v>0</v>
      </c>
      <c r="QQ59" s="233">
        <f t="shared" si="176"/>
        <v>0</v>
      </c>
      <c r="QR59" s="233">
        <f t="shared" si="176"/>
        <v>0</v>
      </c>
      <c r="QS59" s="233">
        <f t="shared" si="176"/>
        <v>0</v>
      </c>
      <c r="QT59" s="233">
        <f t="shared" si="176"/>
        <v>0</v>
      </c>
      <c r="QU59" s="233">
        <f t="shared" si="176"/>
        <v>0</v>
      </c>
      <c r="QV59" s="233">
        <f t="shared" si="176"/>
        <v>0</v>
      </c>
      <c r="QW59" s="233">
        <f t="shared" si="176"/>
        <v>0</v>
      </c>
      <c r="QX59" s="233">
        <f t="shared" si="176"/>
        <v>0</v>
      </c>
      <c r="QY59" s="233">
        <f t="shared" si="176"/>
        <v>0</v>
      </c>
      <c r="QZ59" s="233">
        <f t="shared" si="176"/>
        <v>0</v>
      </c>
      <c r="RA59" s="233">
        <f t="shared" si="176"/>
        <v>0</v>
      </c>
      <c r="RB59" s="233">
        <f t="shared" si="176"/>
        <v>0</v>
      </c>
      <c r="RC59" s="233">
        <f t="shared" si="176"/>
        <v>0</v>
      </c>
      <c r="RD59" s="233">
        <f t="shared" si="176"/>
        <v>0</v>
      </c>
      <c r="RE59" s="233">
        <f t="shared" si="176"/>
        <v>0</v>
      </c>
      <c r="RF59" s="233">
        <f t="shared" si="176"/>
        <v>0</v>
      </c>
      <c r="RG59" s="233">
        <f t="shared" si="176"/>
        <v>0</v>
      </c>
      <c r="RH59" s="233">
        <f t="shared" si="176"/>
        <v>0</v>
      </c>
      <c r="RI59" s="233">
        <f t="shared" si="176"/>
        <v>0</v>
      </c>
      <c r="RJ59" s="233">
        <f t="shared" si="176"/>
        <v>0</v>
      </c>
      <c r="RK59" s="233">
        <f t="shared" si="176"/>
        <v>0</v>
      </c>
      <c r="RL59" s="233">
        <f t="shared" si="176"/>
        <v>0</v>
      </c>
      <c r="RM59" s="233">
        <f t="shared" si="176"/>
        <v>0</v>
      </c>
      <c r="RN59" s="233">
        <f t="shared" si="176"/>
        <v>0</v>
      </c>
      <c r="RO59" s="233">
        <f t="shared" si="176"/>
        <v>0</v>
      </c>
      <c r="RP59" s="233">
        <f t="shared" si="176"/>
        <v>0</v>
      </c>
      <c r="RQ59" s="233">
        <f t="shared" si="176"/>
        <v>0</v>
      </c>
      <c r="RR59" s="233">
        <f t="shared" si="176"/>
        <v>0</v>
      </c>
      <c r="RS59" s="233">
        <f t="shared" si="176"/>
        <v>0</v>
      </c>
      <c r="RT59" s="233">
        <f t="shared" si="176"/>
        <v>0</v>
      </c>
      <c r="RU59" s="233">
        <f t="shared" si="176"/>
        <v>0</v>
      </c>
      <c r="RV59" s="233">
        <f t="shared" si="176"/>
        <v>0</v>
      </c>
      <c r="RW59" s="233">
        <f t="shared" si="176"/>
        <v>0</v>
      </c>
      <c r="RX59" s="233">
        <f t="shared" si="176"/>
        <v>0</v>
      </c>
      <c r="RY59" s="233">
        <f t="shared" si="176"/>
        <v>0</v>
      </c>
      <c r="RZ59" s="233">
        <f t="shared" si="176"/>
        <v>0</v>
      </c>
      <c r="SA59" s="233">
        <f t="shared" si="176"/>
        <v>0</v>
      </c>
      <c r="SB59" s="233">
        <f t="shared" si="176"/>
        <v>0</v>
      </c>
      <c r="SC59" s="233">
        <f t="shared" si="176"/>
        <v>0</v>
      </c>
      <c r="SD59" s="233">
        <f t="shared" si="176"/>
        <v>0</v>
      </c>
      <c r="SE59" s="233">
        <f t="shared" si="176"/>
        <v>0</v>
      </c>
      <c r="SF59" s="233">
        <f t="shared" si="176"/>
        <v>0</v>
      </c>
      <c r="SG59" s="233">
        <f t="shared" si="176"/>
        <v>0</v>
      </c>
      <c r="SH59" s="233">
        <f t="shared" si="176"/>
        <v>0</v>
      </c>
      <c r="SI59" s="233">
        <f t="shared" si="176"/>
        <v>0</v>
      </c>
      <c r="SJ59" s="233">
        <f t="shared" si="176"/>
        <v>0</v>
      </c>
      <c r="SK59" s="233">
        <f t="shared" si="176"/>
        <v>0</v>
      </c>
      <c r="SL59" s="233">
        <f t="shared" si="176"/>
        <v>0</v>
      </c>
      <c r="SM59" s="233">
        <f t="shared" si="176"/>
        <v>0</v>
      </c>
    </row>
    <row r="60" spans="2:507" x14ac:dyDescent="0.25">
      <c r="B60" s="218">
        <f t="shared" si="152"/>
        <v>26</v>
      </c>
      <c r="C60" s="225" t="s">
        <v>679</v>
      </c>
      <c r="D60" s="225"/>
      <c r="E60" s="226" t="s">
        <v>3</v>
      </c>
      <c r="F60" s="227"/>
      <c r="G60" s="232"/>
      <c r="H60" s="233">
        <f>H58*H59</f>
        <v>0</v>
      </c>
      <c r="I60" s="233">
        <f t="shared" ref="I60:BT60" si="177">I58*I59</f>
        <v>0</v>
      </c>
      <c r="J60" s="233">
        <f t="shared" si="177"/>
        <v>0</v>
      </c>
      <c r="K60" s="233">
        <f t="shared" si="177"/>
        <v>0</v>
      </c>
      <c r="L60" s="233">
        <f t="shared" si="177"/>
        <v>0</v>
      </c>
      <c r="M60" s="233">
        <f t="shared" si="177"/>
        <v>0</v>
      </c>
      <c r="N60" s="233">
        <f t="shared" si="177"/>
        <v>0</v>
      </c>
      <c r="O60" s="233">
        <f t="shared" si="177"/>
        <v>0</v>
      </c>
      <c r="P60" s="233">
        <f t="shared" si="177"/>
        <v>0</v>
      </c>
      <c r="Q60" s="233">
        <f t="shared" si="177"/>
        <v>0</v>
      </c>
      <c r="R60" s="233">
        <f t="shared" si="177"/>
        <v>0</v>
      </c>
      <c r="S60" s="233">
        <f t="shared" si="177"/>
        <v>0</v>
      </c>
      <c r="T60" s="233">
        <f t="shared" si="177"/>
        <v>0</v>
      </c>
      <c r="U60" s="233">
        <f t="shared" si="177"/>
        <v>0</v>
      </c>
      <c r="V60" s="233">
        <f t="shared" si="177"/>
        <v>0</v>
      </c>
      <c r="W60" s="233">
        <f t="shared" si="177"/>
        <v>0</v>
      </c>
      <c r="X60" s="233">
        <f t="shared" si="177"/>
        <v>0</v>
      </c>
      <c r="Y60" s="233">
        <f t="shared" si="177"/>
        <v>0</v>
      </c>
      <c r="Z60" s="233">
        <f t="shared" si="177"/>
        <v>0</v>
      </c>
      <c r="AA60" s="233">
        <f t="shared" si="177"/>
        <v>0</v>
      </c>
      <c r="AB60" s="233">
        <f t="shared" si="177"/>
        <v>0</v>
      </c>
      <c r="AC60" s="233">
        <f t="shared" si="177"/>
        <v>0</v>
      </c>
      <c r="AD60" s="233">
        <f t="shared" si="177"/>
        <v>0</v>
      </c>
      <c r="AE60" s="233">
        <f t="shared" si="177"/>
        <v>0</v>
      </c>
      <c r="AF60" s="233">
        <f t="shared" si="177"/>
        <v>0</v>
      </c>
      <c r="AG60" s="233">
        <f t="shared" si="177"/>
        <v>0</v>
      </c>
      <c r="AH60" s="233">
        <f t="shared" si="177"/>
        <v>0</v>
      </c>
      <c r="AI60" s="233">
        <f t="shared" si="177"/>
        <v>0</v>
      </c>
      <c r="AJ60" s="233">
        <f t="shared" si="177"/>
        <v>0</v>
      </c>
      <c r="AK60" s="233">
        <f t="shared" si="177"/>
        <v>0</v>
      </c>
      <c r="AL60" s="233">
        <f t="shared" si="177"/>
        <v>0</v>
      </c>
      <c r="AM60" s="233">
        <f t="shared" si="177"/>
        <v>0</v>
      </c>
      <c r="AN60" s="233">
        <f t="shared" si="177"/>
        <v>0</v>
      </c>
      <c r="AO60" s="233">
        <f t="shared" si="177"/>
        <v>0</v>
      </c>
      <c r="AP60" s="233">
        <f t="shared" si="177"/>
        <v>0</v>
      </c>
      <c r="AQ60" s="233">
        <f t="shared" si="177"/>
        <v>0</v>
      </c>
      <c r="AR60" s="233">
        <f t="shared" si="177"/>
        <v>0</v>
      </c>
      <c r="AS60" s="233">
        <f t="shared" si="177"/>
        <v>0</v>
      </c>
      <c r="AT60" s="233">
        <f t="shared" si="177"/>
        <v>0</v>
      </c>
      <c r="AU60" s="233">
        <f t="shared" si="177"/>
        <v>0</v>
      </c>
      <c r="AV60" s="233">
        <f t="shared" si="177"/>
        <v>0</v>
      </c>
      <c r="AW60" s="233">
        <f t="shared" si="177"/>
        <v>0</v>
      </c>
      <c r="AX60" s="233">
        <f t="shared" si="177"/>
        <v>0</v>
      </c>
      <c r="AY60" s="233">
        <f t="shared" si="177"/>
        <v>0</v>
      </c>
      <c r="AZ60" s="233">
        <f t="shared" si="177"/>
        <v>0</v>
      </c>
      <c r="BA60" s="233">
        <f t="shared" si="177"/>
        <v>0</v>
      </c>
      <c r="BB60" s="233">
        <f t="shared" si="177"/>
        <v>0</v>
      </c>
      <c r="BC60" s="233">
        <f t="shared" si="177"/>
        <v>0</v>
      </c>
      <c r="BD60" s="233">
        <f t="shared" si="177"/>
        <v>0</v>
      </c>
      <c r="BE60" s="233">
        <f t="shared" si="177"/>
        <v>0</v>
      </c>
      <c r="BF60" s="233">
        <f t="shared" si="177"/>
        <v>0</v>
      </c>
      <c r="BG60" s="233">
        <f t="shared" si="177"/>
        <v>0</v>
      </c>
      <c r="BH60" s="233">
        <f t="shared" si="177"/>
        <v>0</v>
      </c>
      <c r="BI60" s="233">
        <f t="shared" si="177"/>
        <v>0</v>
      </c>
      <c r="BJ60" s="233">
        <f t="shared" si="177"/>
        <v>0</v>
      </c>
      <c r="BK60" s="233">
        <f t="shared" si="177"/>
        <v>0</v>
      </c>
      <c r="BL60" s="233">
        <f t="shared" si="177"/>
        <v>0</v>
      </c>
      <c r="BM60" s="233">
        <f t="shared" si="177"/>
        <v>0</v>
      </c>
      <c r="BN60" s="233">
        <f t="shared" si="177"/>
        <v>0</v>
      </c>
      <c r="BO60" s="233">
        <f t="shared" si="177"/>
        <v>0</v>
      </c>
      <c r="BP60" s="233">
        <f t="shared" si="177"/>
        <v>0</v>
      </c>
      <c r="BQ60" s="233">
        <f t="shared" si="177"/>
        <v>0</v>
      </c>
      <c r="BR60" s="233">
        <f t="shared" si="177"/>
        <v>0</v>
      </c>
      <c r="BS60" s="233">
        <f t="shared" si="177"/>
        <v>0</v>
      </c>
      <c r="BT60" s="233">
        <f t="shared" si="177"/>
        <v>0</v>
      </c>
      <c r="BU60" s="233">
        <f t="shared" ref="BU60:EF60" si="178">BU58*BU59</f>
        <v>0</v>
      </c>
      <c r="BV60" s="233">
        <f t="shared" si="178"/>
        <v>0</v>
      </c>
      <c r="BW60" s="233">
        <f t="shared" si="178"/>
        <v>0</v>
      </c>
      <c r="BX60" s="233">
        <f t="shared" si="178"/>
        <v>0</v>
      </c>
      <c r="BY60" s="233">
        <f t="shared" si="178"/>
        <v>0</v>
      </c>
      <c r="BZ60" s="233">
        <f t="shared" si="178"/>
        <v>0</v>
      </c>
      <c r="CA60" s="233">
        <f t="shared" si="178"/>
        <v>0</v>
      </c>
      <c r="CB60" s="233">
        <f t="shared" si="178"/>
        <v>0</v>
      </c>
      <c r="CC60" s="233">
        <f t="shared" si="178"/>
        <v>0</v>
      </c>
      <c r="CD60" s="233">
        <f t="shared" si="178"/>
        <v>0</v>
      </c>
      <c r="CE60" s="233">
        <f t="shared" si="178"/>
        <v>0</v>
      </c>
      <c r="CF60" s="233">
        <f t="shared" si="178"/>
        <v>0</v>
      </c>
      <c r="CG60" s="233">
        <f t="shared" si="178"/>
        <v>0</v>
      </c>
      <c r="CH60" s="233">
        <f t="shared" si="178"/>
        <v>0</v>
      </c>
      <c r="CI60" s="233">
        <f t="shared" si="178"/>
        <v>0</v>
      </c>
      <c r="CJ60" s="233">
        <f t="shared" si="178"/>
        <v>0</v>
      </c>
      <c r="CK60" s="233">
        <f t="shared" si="178"/>
        <v>0</v>
      </c>
      <c r="CL60" s="233">
        <f t="shared" si="178"/>
        <v>0</v>
      </c>
      <c r="CM60" s="233">
        <f t="shared" si="178"/>
        <v>0</v>
      </c>
      <c r="CN60" s="233">
        <f t="shared" si="178"/>
        <v>0</v>
      </c>
      <c r="CO60" s="233">
        <f t="shared" si="178"/>
        <v>0</v>
      </c>
      <c r="CP60" s="233">
        <f t="shared" si="178"/>
        <v>0</v>
      </c>
      <c r="CQ60" s="233">
        <f t="shared" si="178"/>
        <v>0</v>
      </c>
      <c r="CR60" s="233">
        <f t="shared" si="178"/>
        <v>0</v>
      </c>
      <c r="CS60" s="233">
        <f t="shared" si="178"/>
        <v>0</v>
      </c>
      <c r="CT60" s="233">
        <f t="shared" si="178"/>
        <v>0</v>
      </c>
      <c r="CU60" s="233">
        <f t="shared" si="178"/>
        <v>0</v>
      </c>
      <c r="CV60" s="233">
        <f t="shared" si="178"/>
        <v>0</v>
      </c>
      <c r="CW60" s="233">
        <f t="shared" si="178"/>
        <v>0</v>
      </c>
      <c r="CX60" s="233">
        <f t="shared" si="178"/>
        <v>0</v>
      </c>
      <c r="CY60" s="233">
        <f t="shared" si="178"/>
        <v>0</v>
      </c>
      <c r="CZ60" s="233">
        <f t="shared" si="178"/>
        <v>0</v>
      </c>
      <c r="DA60" s="233">
        <f t="shared" si="178"/>
        <v>0</v>
      </c>
      <c r="DB60" s="233">
        <f t="shared" si="178"/>
        <v>0</v>
      </c>
      <c r="DC60" s="233">
        <f t="shared" si="178"/>
        <v>0</v>
      </c>
      <c r="DD60" s="233">
        <f t="shared" si="178"/>
        <v>0</v>
      </c>
      <c r="DE60" s="233">
        <f t="shared" si="178"/>
        <v>0</v>
      </c>
      <c r="DF60" s="233">
        <f t="shared" si="178"/>
        <v>0</v>
      </c>
      <c r="DG60" s="233">
        <f t="shared" si="178"/>
        <v>0</v>
      </c>
      <c r="DH60" s="233">
        <f t="shared" si="178"/>
        <v>0</v>
      </c>
      <c r="DI60" s="233">
        <f t="shared" si="178"/>
        <v>0</v>
      </c>
      <c r="DJ60" s="233">
        <f t="shared" si="178"/>
        <v>0</v>
      </c>
      <c r="DK60" s="233">
        <f t="shared" si="178"/>
        <v>0</v>
      </c>
      <c r="DL60" s="233">
        <f t="shared" si="178"/>
        <v>0</v>
      </c>
      <c r="DM60" s="233">
        <f t="shared" si="178"/>
        <v>0</v>
      </c>
      <c r="DN60" s="233">
        <f t="shared" si="178"/>
        <v>0</v>
      </c>
      <c r="DO60" s="233">
        <f t="shared" si="178"/>
        <v>0</v>
      </c>
      <c r="DP60" s="233">
        <f t="shared" si="178"/>
        <v>0</v>
      </c>
      <c r="DQ60" s="233">
        <f t="shared" si="178"/>
        <v>0</v>
      </c>
      <c r="DR60" s="233">
        <f t="shared" si="178"/>
        <v>0</v>
      </c>
      <c r="DS60" s="233">
        <f t="shared" si="178"/>
        <v>0</v>
      </c>
      <c r="DT60" s="233">
        <f t="shared" si="178"/>
        <v>0</v>
      </c>
      <c r="DU60" s="233">
        <f t="shared" si="178"/>
        <v>0</v>
      </c>
      <c r="DV60" s="233">
        <f t="shared" si="178"/>
        <v>0</v>
      </c>
      <c r="DW60" s="233">
        <f t="shared" si="178"/>
        <v>0</v>
      </c>
      <c r="DX60" s="233">
        <f t="shared" si="178"/>
        <v>0</v>
      </c>
      <c r="DY60" s="233">
        <f t="shared" si="178"/>
        <v>0</v>
      </c>
      <c r="DZ60" s="233">
        <f t="shared" si="178"/>
        <v>0</v>
      </c>
      <c r="EA60" s="233">
        <f t="shared" si="178"/>
        <v>0</v>
      </c>
      <c r="EB60" s="233">
        <f t="shared" si="178"/>
        <v>0</v>
      </c>
      <c r="EC60" s="233">
        <f t="shared" si="178"/>
        <v>0</v>
      </c>
      <c r="ED60" s="233">
        <f t="shared" si="178"/>
        <v>0</v>
      </c>
      <c r="EE60" s="233">
        <f t="shared" si="178"/>
        <v>0</v>
      </c>
      <c r="EF60" s="233">
        <f t="shared" si="178"/>
        <v>0</v>
      </c>
      <c r="EG60" s="233">
        <f t="shared" ref="EG60:GR60" si="179">EG58*EG59</f>
        <v>0</v>
      </c>
      <c r="EH60" s="233">
        <f t="shared" si="179"/>
        <v>0</v>
      </c>
      <c r="EI60" s="233">
        <f t="shared" si="179"/>
        <v>0</v>
      </c>
      <c r="EJ60" s="233">
        <f t="shared" si="179"/>
        <v>0</v>
      </c>
      <c r="EK60" s="233">
        <f t="shared" si="179"/>
        <v>0</v>
      </c>
      <c r="EL60" s="233">
        <f t="shared" si="179"/>
        <v>0</v>
      </c>
      <c r="EM60" s="233">
        <f t="shared" si="179"/>
        <v>0</v>
      </c>
      <c r="EN60" s="233">
        <f t="shared" si="179"/>
        <v>0</v>
      </c>
      <c r="EO60" s="233">
        <f t="shared" si="179"/>
        <v>0</v>
      </c>
      <c r="EP60" s="233">
        <f t="shared" si="179"/>
        <v>0</v>
      </c>
      <c r="EQ60" s="233">
        <f t="shared" si="179"/>
        <v>0</v>
      </c>
      <c r="ER60" s="233">
        <f t="shared" si="179"/>
        <v>0</v>
      </c>
      <c r="ES60" s="233">
        <f t="shared" si="179"/>
        <v>0</v>
      </c>
      <c r="ET60" s="233">
        <f t="shared" si="179"/>
        <v>0</v>
      </c>
      <c r="EU60" s="233">
        <f t="shared" si="179"/>
        <v>0</v>
      </c>
      <c r="EV60" s="233">
        <f t="shared" si="179"/>
        <v>0</v>
      </c>
      <c r="EW60" s="233">
        <f t="shared" si="179"/>
        <v>0</v>
      </c>
      <c r="EX60" s="233">
        <f t="shared" si="179"/>
        <v>0</v>
      </c>
      <c r="EY60" s="233">
        <f t="shared" si="179"/>
        <v>0</v>
      </c>
      <c r="EZ60" s="233">
        <f t="shared" si="179"/>
        <v>0</v>
      </c>
      <c r="FA60" s="233">
        <f t="shared" si="179"/>
        <v>0</v>
      </c>
      <c r="FB60" s="233">
        <f t="shared" si="179"/>
        <v>0</v>
      </c>
      <c r="FC60" s="233">
        <f t="shared" si="179"/>
        <v>0</v>
      </c>
      <c r="FD60" s="233">
        <f t="shared" si="179"/>
        <v>0</v>
      </c>
      <c r="FE60" s="233">
        <f t="shared" si="179"/>
        <v>0</v>
      </c>
      <c r="FF60" s="233">
        <f t="shared" si="179"/>
        <v>0</v>
      </c>
      <c r="FG60" s="233">
        <f t="shared" si="179"/>
        <v>0</v>
      </c>
      <c r="FH60" s="233">
        <f t="shared" si="179"/>
        <v>0</v>
      </c>
      <c r="FI60" s="233">
        <f t="shared" si="179"/>
        <v>0</v>
      </c>
      <c r="FJ60" s="233">
        <f t="shared" si="179"/>
        <v>0</v>
      </c>
      <c r="FK60" s="233">
        <f t="shared" si="179"/>
        <v>0</v>
      </c>
      <c r="FL60" s="233">
        <f t="shared" si="179"/>
        <v>0</v>
      </c>
      <c r="FM60" s="233">
        <f t="shared" si="179"/>
        <v>0</v>
      </c>
      <c r="FN60" s="233">
        <f t="shared" si="179"/>
        <v>0</v>
      </c>
      <c r="FO60" s="233">
        <f t="shared" si="179"/>
        <v>0</v>
      </c>
      <c r="FP60" s="233">
        <f t="shared" si="179"/>
        <v>0</v>
      </c>
      <c r="FQ60" s="233">
        <f t="shared" si="179"/>
        <v>0</v>
      </c>
      <c r="FR60" s="233">
        <f t="shared" si="179"/>
        <v>0</v>
      </c>
      <c r="FS60" s="233">
        <f t="shared" si="179"/>
        <v>0</v>
      </c>
      <c r="FT60" s="233">
        <f t="shared" si="179"/>
        <v>0</v>
      </c>
      <c r="FU60" s="233">
        <f t="shared" si="179"/>
        <v>0</v>
      </c>
      <c r="FV60" s="233">
        <f t="shared" si="179"/>
        <v>0</v>
      </c>
      <c r="FW60" s="233">
        <f t="shared" si="179"/>
        <v>0</v>
      </c>
      <c r="FX60" s="233">
        <f t="shared" si="179"/>
        <v>0</v>
      </c>
      <c r="FY60" s="233">
        <f t="shared" si="179"/>
        <v>0</v>
      </c>
      <c r="FZ60" s="233">
        <f t="shared" si="179"/>
        <v>0</v>
      </c>
      <c r="GA60" s="233">
        <f t="shared" si="179"/>
        <v>0</v>
      </c>
      <c r="GB60" s="233">
        <f t="shared" si="179"/>
        <v>0</v>
      </c>
      <c r="GC60" s="233">
        <f t="shared" si="179"/>
        <v>0</v>
      </c>
      <c r="GD60" s="233">
        <f t="shared" si="179"/>
        <v>0</v>
      </c>
      <c r="GE60" s="233">
        <f t="shared" si="179"/>
        <v>0</v>
      </c>
      <c r="GF60" s="233">
        <f t="shared" si="179"/>
        <v>0</v>
      </c>
      <c r="GG60" s="233">
        <f t="shared" si="179"/>
        <v>0</v>
      </c>
      <c r="GH60" s="233">
        <f t="shared" si="179"/>
        <v>0</v>
      </c>
      <c r="GI60" s="233">
        <f t="shared" si="179"/>
        <v>0</v>
      </c>
      <c r="GJ60" s="233">
        <f t="shared" si="179"/>
        <v>0</v>
      </c>
      <c r="GK60" s="233">
        <f t="shared" si="179"/>
        <v>0</v>
      </c>
      <c r="GL60" s="233">
        <f t="shared" si="179"/>
        <v>0</v>
      </c>
      <c r="GM60" s="233">
        <f t="shared" si="179"/>
        <v>0</v>
      </c>
      <c r="GN60" s="233">
        <f t="shared" si="179"/>
        <v>0</v>
      </c>
      <c r="GO60" s="233">
        <f t="shared" si="179"/>
        <v>0</v>
      </c>
      <c r="GP60" s="233">
        <f t="shared" si="179"/>
        <v>0</v>
      </c>
      <c r="GQ60" s="233">
        <f t="shared" si="179"/>
        <v>0</v>
      </c>
      <c r="GR60" s="233">
        <f t="shared" si="179"/>
        <v>0</v>
      </c>
      <c r="GS60" s="233">
        <f t="shared" ref="GS60:JD60" si="180">GS58*GS59</f>
        <v>0</v>
      </c>
      <c r="GT60" s="233">
        <f t="shared" si="180"/>
        <v>0</v>
      </c>
      <c r="GU60" s="233">
        <f t="shared" si="180"/>
        <v>0</v>
      </c>
      <c r="GV60" s="233">
        <f t="shared" si="180"/>
        <v>0</v>
      </c>
      <c r="GW60" s="233">
        <f t="shared" si="180"/>
        <v>0</v>
      </c>
      <c r="GX60" s="233">
        <f t="shared" si="180"/>
        <v>0</v>
      </c>
      <c r="GY60" s="233">
        <f t="shared" si="180"/>
        <v>0</v>
      </c>
      <c r="GZ60" s="233">
        <f t="shared" si="180"/>
        <v>0</v>
      </c>
      <c r="HA60" s="233">
        <f t="shared" si="180"/>
        <v>0</v>
      </c>
      <c r="HB60" s="233">
        <f t="shared" si="180"/>
        <v>0</v>
      </c>
      <c r="HC60" s="233">
        <f t="shared" si="180"/>
        <v>0</v>
      </c>
      <c r="HD60" s="233">
        <f t="shared" si="180"/>
        <v>0</v>
      </c>
      <c r="HE60" s="233">
        <f t="shared" si="180"/>
        <v>0</v>
      </c>
      <c r="HF60" s="233">
        <f t="shared" si="180"/>
        <v>0</v>
      </c>
      <c r="HG60" s="233">
        <f t="shared" si="180"/>
        <v>0</v>
      </c>
      <c r="HH60" s="233">
        <f t="shared" si="180"/>
        <v>0</v>
      </c>
      <c r="HI60" s="233">
        <f t="shared" si="180"/>
        <v>0</v>
      </c>
      <c r="HJ60" s="233">
        <f t="shared" si="180"/>
        <v>0</v>
      </c>
      <c r="HK60" s="233">
        <f t="shared" si="180"/>
        <v>0</v>
      </c>
      <c r="HL60" s="233">
        <f t="shared" si="180"/>
        <v>0</v>
      </c>
      <c r="HM60" s="233">
        <f t="shared" si="180"/>
        <v>0</v>
      </c>
      <c r="HN60" s="233">
        <f t="shared" si="180"/>
        <v>0</v>
      </c>
      <c r="HO60" s="233">
        <f t="shared" si="180"/>
        <v>0</v>
      </c>
      <c r="HP60" s="233">
        <f t="shared" si="180"/>
        <v>0</v>
      </c>
      <c r="HQ60" s="233">
        <f t="shared" si="180"/>
        <v>0</v>
      </c>
      <c r="HR60" s="233">
        <f t="shared" si="180"/>
        <v>0</v>
      </c>
      <c r="HS60" s="233">
        <f t="shared" si="180"/>
        <v>0</v>
      </c>
      <c r="HT60" s="233">
        <f t="shared" si="180"/>
        <v>0</v>
      </c>
      <c r="HU60" s="233">
        <f t="shared" si="180"/>
        <v>0</v>
      </c>
      <c r="HV60" s="233">
        <f t="shared" si="180"/>
        <v>0</v>
      </c>
      <c r="HW60" s="233">
        <f t="shared" si="180"/>
        <v>0</v>
      </c>
      <c r="HX60" s="233">
        <f t="shared" si="180"/>
        <v>0</v>
      </c>
      <c r="HY60" s="233">
        <f t="shared" si="180"/>
        <v>0</v>
      </c>
      <c r="HZ60" s="233">
        <f t="shared" si="180"/>
        <v>0</v>
      </c>
      <c r="IA60" s="233">
        <f t="shared" si="180"/>
        <v>0</v>
      </c>
      <c r="IB60" s="233">
        <f t="shared" si="180"/>
        <v>0</v>
      </c>
      <c r="IC60" s="233">
        <f t="shared" si="180"/>
        <v>0</v>
      </c>
      <c r="ID60" s="233">
        <f t="shared" si="180"/>
        <v>0</v>
      </c>
      <c r="IE60" s="233">
        <f t="shared" si="180"/>
        <v>0</v>
      </c>
      <c r="IF60" s="233">
        <f t="shared" si="180"/>
        <v>0</v>
      </c>
      <c r="IG60" s="233">
        <f t="shared" si="180"/>
        <v>0</v>
      </c>
      <c r="IH60" s="233">
        <f t="shared" si="180"/>
        <v>0</v>
      </c>
      <c r="II60" s="233">
        <f t="shared" si="180"/>
        <v>0</v>
      </c>
      <c r="IJ60" s="233">
        <f t="shared" si="180"/>
        <v>0</v>
      </c>
      <c r="IK60" s="233">
        <f t="shared" si="180"/>
        <v>0</v>
      </c>
      <c r="IL60" s="233">
        <f t="shared" si="180"/>
        <v>0</v>
      </c>
      <c r="IM60" s="233">
        <f t="shared" si="180"/>
        <v>0</v>
      </c>
      <c r="IN60" s="233">
        <f t="shared" si="180"/>
        <v>0</v>
      </c>
      <c r="IO60" s="233">
        <f t="shared" si="180"/>
        <v>0</v>
      </c>
      <c r="IP60" s="233">
        <f t="shared" si="180"/>
        <v>0</v>
      </c>
      <c r="IQ60" s="233">
        <f t="shared" si="180"/>
        <v>0</v>
      </c>
      <c r="IR60" s="233">
        <f t="shared" si="180"/>
        <v>0</v>
      </c>
      <c r="IS60" s="233">
        <f t="shared" si="180"/>
        <v>0</v>
      </c>
      <c r="IT60" s="233">
        <f t="shared" si="180"/>
        <v>0</v>
      </c>
      <c r="IU60" s="233">
        <f t="shared" si="180"/>
        <v>0</v>
      </c>
      <c r="IV60" s="233">
        <f t="shared" si="180"/>
        <v>0</v>
      </c>
      <c r="IW60" s="233">
        <f t="shared" si="180"/>
        <v>0</v>
      </c>
      <c r="IX60" s="233">
        <f t="shared" si="180"/>
        <v>0</v>
      </c>
      <c r="IY60" s="233">
        <f t="shared" si="180"/>
        <v>0</v>
      </c>
      <c r="IZ60" s="233">
        <f t="shared" si="180"/>
        <v>0</v>
      </c>
      <c r="JA60" s="233">
        <f t="shared" si="180"/>
        <v>0</v>
      </c>
      <c r="JB60" s="233">
        <f t="shared" si="180"/>
        <v>0</v>
      </c>
      <c r="JC60" s="233">
        <f t="shared" si="180"/>
        <v>0</v>
      </c>
      <c r="JD60" s="233">
        <f t="shared" si="180"/>
        <v>0</v>
      </c>
      <c r="JE60" s="233">
        <f t="shared" ref="JE60:LP60" si="181">JE58*JE59</f>
        <v>0</v>
      </c>
      <c r="JF60" s="233">
        <f t="shared" si="181"/>
        <v>0</v>
      </c>
      <c r="JG60" s="233">
        <f t="shared" si="181"/>
        <v>0</v>
      </c>
      <c r="JH60" s="233">
        <f t="shared" si="181"/>
        <v>0</v>
      </c>
      <c r="JI60" s="233">
        <f t="shared" si="181"/>
        <v>0</v>
      </c>
      <c r="JJ60" s="233">
        <f t="shared" si="181"/>
        <v>0</v>
      </c>
      <c r="JK60" s="233">
        <f t="shared" si="181"/>
        <v>0</v>
      </c>
      <c r="JL60" s="233">
        <f t="shared" si="181"/>
        <v>0</v>
      </c>
      <c r="JM60" s="233">
        <f t="shared" si="181"/>
        <v>0</v>
      </c>
      <c r="JN60" s="233">
        <f t="shared" si="181"/>
        <v>0</v>
      </c>
      <c r="JO60" s="233">
        <f t="shared" si="181"/>
        <v>0</v>
      </c>
      <c r="JP60" s="233">
        <f t="shared" si="181"/>
        <v>0</v>
      </c>
      <c r="JQ60" s="233">
        <f t="shared" si="181"/>
        <v>0</v>
      </c>
      <c r="JR60" s="233">
        <f t="shared" si="181"/>
        <v>0</v>
      </c>
      <c r="JS60" s="233">
        <f t="shared" si="181"/>
        <v>0</v>
      </c>
      <c r="JT60" s="233">
        <f t="shared" si="181"/>
        <v>0</v>
      </c>
      <c r="JU60" s="233">
        <f t="shared" si="181"/>
        <v>0</v>
      </c>
      <c r="JV60" s="233">
        <f t="shared" si="181"/>
        <v>0</v>
      </c>
      <c r="JW60" s="233">
        <f t="shared" si="181"/>
        <v>0</v>
      </c>
      <c r="JX60" s="233">
        <f t="shared" si="181"/>
        <v>0</v>
      </c>
      <c r="JY60" s="233">
        <f t="shared" si="181"/>
        <v>0</v>
      </c>
      <c r="JZ60" s="233">
        <f t="shared" si="181"/>
        <v>0</v>
      </c>
      <c r="KA60" s="233">
        <f t="shared" si="181"/>
        <v>0</v>
      </c>
      <c r="KB60" s="233">
        <f t="shared" si="181"/>
        <v>0</v>
      </c>
      <c r="KC60" s="233">
        <f t="shared" si="181"/>
        <v>0</v>
      </c>
      <c r="KD60" s="233">
        <f t="shared" si="181"/>
        <v>0</v>
      </c>
      <c r="KE60" s="233">
        <f t="shared" si="181"/>
        <v>0</v>
      </c>
      <c r="KF60" s="233">
        <f t="shared" si="181"/>
        <v>0</v>
      </c>
      <c r="KG60" s="233">
        <f t="shared" si="181"/>
        <v>0</v>
      </c>
      <c r="KH60" s="233">
        <f t="shared" si="181"/>
        <v>0</v>
      </c>
      <c r="KI60" s="233">
        <f t="shared" si="181"/>
        <v>0</v>
      </c>
      <c r="KJ60" s="233">
        <f t="shared" si="181"/>
        <v>0</v>
      </c>
      <c r="KK60" s="233">
        <f t="shared" si="181"/>
        <v>0</v>
      </c>
      <c r="KL60" s="233">
        <f t="shared" si="181"/>
        <v>0</v>
      </c>
      <c r="KM60" s="233">
        <f t="shared" si="181"/>
        <v>0</v>
      </c>
      <c r="KN60" s="233">
        <f t="shared" si="181"/>
        <v>0</v>
      </c>
      <c r="KO60" s="233">
        <f t="shared" si="181"/>
        <v>0</v>
      </c>
      <c r="KP60" s="233">
        <f t="shared" si="181"/>
        <v>0</v>
      </c>
      <c r="KQ60" s="233">
        <f t="shared" si="181"/>
        <v>0</v>
      </c>
      <c r="KR60" s="233">
        <f t="shared" si="181"/>
        <v>0</v>
      </c>
      <c r="KS60" s="233">
        <f t="shared" si="181"/>
        <v>0</v>
      </c>
      <c r="KT60" s="233">
        <f t="shared" si="181"/>
        <v>0</v>
      </c>
      <c r="KU60" s="233">
        <f t="shared" si="181"/>
        <v>0</v>
      </c>
      <c r="KV60" s="233">
        <f t="shared" si="181"/>
        <v>0</v>
      </c>
      <c r="KW60" s="233">
        <f t="shared" si="181"/>
        <v>0</v>
      </c>
      <c r="KX60" s="233">
        <f t="shared" si="181"/>
        <v>0</v>
      </c>
      <c r="KY60" s="233">
        <f t="shared" si="181"/>
        <v>0</v>
      </c>
      <c r="KZ60" s="233">
        <f t="shared" si="181"/>
        <v>0</v>
      </c>
      <c r="LA60" s="233">
        <f t="shared" si="181"/>
        <v>0</v>
      </c>
      <c r="LB60" s="233">
        <f t="shared" si="181"/>
        <v>0</v>
      </c>
      <c r="LC60" s="233">
        <f t="shared" si="181"/>
        <v>0</v>
      </c>
      <c r="LD60" s="233">
        <f t="shared" si="181"/>
        <v>0</v>
      </c>
      <c r="LE60" s="233">
        <f t="shared" si="181"/>
        <v>0</v>
      </c>
      <c r="LF60" s="233">
        <f t="shared" si="181"/>
        <v>0</v>
      </c>
      <c r="LG60" s="233">
        <f t="shared" si="181"/>
        <v>0</v>
      </c>
      <c r="LH60" s="233">
        <f t="shared" si="181"/>
        <v>0</v>
      </c>
      <c r="LI60" s="233">
        <f t="shared" si="181"/>
        <v>0</v>
      </c>
      <c r="LJ60" s="233">
        <f t="shared" si="181"/>
        <v>0</v>
      </c>
      <c r="LK60" s="233">
        <f t="shared" si="181"/>
        <v>0</v>
      </c>
      <c r="LL60" s="233">
        <f t="shared" si="181"/>
        <v>0</v>
      </c>
      <c r="LM60" s="233">
        <f t="shared" si="181"/>
        <v>0</v>
      </c>
      <c r="LN60" s="233">
        <f t="shared" si="181"/>
        <v>0</v>
      </c>
      <c r="LO60" s="233">
        <f t="shared" si="181"/>
        <v>0</v>
      </c>
      <c r="LP60" s="233">
        <f t="shared" si="181"/>
        <v>0</v>
      </c>
      <c r="LQ60" s="233">
        <f t="shared" ref="LQ60:OB60" si="182">LQ58*LQ59</f>
        <v>0</v>
      </c>
      <c r="LR60" s="233">
        <f t="shared" si="182"/>
        <v>0</v>
      </c>
      <c r="LS60" s="233">
        <f t="shared" si="182"/>
        <v>0</v>
      </c>
      <c r="LT60" s="233">
        <f t="shared" si="182"/>
        <v>0</v>
      </c>
      <c r="LU60" s="233">
        <f t="shared" si="182"/>
        <v>0</v>
      </c>
      <c r="LV60" s="233">
        <f t="shared" si="182"/>
        <v>0</v>
      </c>
      <c r="LW60" s="233">
        <f t="shared" si="182"/>
        <v>0</v>
      </c>
      <c r="LX60" s="233">
        <f t="shared" si="182"/>
        <v>0</v>
      </c>
      <c r="LY60" s="233">
        <f t="shared" si="182"/>
        <v>0</v>
      </c>
      <c r="LZ60" s="233">
        <f t="shared" si="182"/>
        <v>0</v>
      </c>
      <c r="MA60" s="233">
        <f t="shared" si="182"/>
        <v>0</v>
      </c>
      <c r="MB60" s="233">
        <f t="shared" si="182"/>
        <v>0</v>
      </c>
      <c r="MC60" s="233">
        <f t="shared" si="182"/>
        <v>0</v>
      </c>
      <c r="MD60" s="233">
        <f t="shared" si="182"/>
        <v>0</v>
      </c>
      <c r="ME60" s="233">
        <f t="shared" si="182"/>
        <v>0</v>
      </c>
      <c r="MF60" s="233">
        <f t="shared" si="182"/>
        <v>0</v>
      </c>
      <c r="MG60" s="233">
        <f t="shared" si="182"/>
        <v>0</v>
      </c>
      <c r="MH60" s="233">
        <f t="shared" si="182"/>
        <v>0</v>
      </c>
      <c r="MI60" s="233">
        <f t="shared" si="182"/>
        <v>0</v>
      </c>
      <c r="MJ60" s="233">
        <f t="shared" si="182"/>
        <v>0</v>
      </c>
      <c r="MK60" s="233">
        <f t="shared" si="182"/>
        <v>0</v>
      </c>
      <c r="ML60" s="233">
        <f t="shared" si="182"/>
        <v>0</v>
      </c>
      <c r="MM60" s="233">
        <f t="shared" si="182"/>
        <v>0</v>
      </c>
      <c r="MN60" s="233">
        <f t="shared" si="182"/>
        <v>0</v>
      </c>
      <c r="MO60" s="233">
        <f t="shared" si="182"/>
        <v>0</v>
      </c>
      <c r="MP60" s="233">
        <f t="shared" si="182"/>
        <v>0</v>
      </c>
      <c r="MQ60" s="233">
        <f t="shared" si="182"/>
        <v>0</v>
      </c>
      <c r="MR60" s="233">
        <f t="shared" si="182"/>
        <v>0</v>
      </c>
      <c r="MS60" s="233">
        <f t="shared" si="182"/>
        <v>0</v>
      </c>
      <c r="MT60" s="233">
        <f t="shared" si="182"/>
        <v>0</v>
      </c>
      <c r="MU60" s="233">
        <f t="shared" si="182"/>
        <v>0</v>
      </c>
      <c r="MV60" s="233">
        <f t="shared" si="182"/>
        <v>0</v>
      </c>
      <c r="MW60" s="233">
        <f t="shared" si="182"/>
        <v>0</v>
      </c>
      <c r="MX60" s="233">
        <f t="shared" si="182"/>
        <v>0</v>
      </c>
      <c r="MY60" s="233">
        <f t="shared" si="182"/>
        <v>0</v>
      </c>
      <c r="MZ60" s="233">
        <f t="shared" si="182"/>
        <v>0</v>
      </c>
      <c r="NA60" s="233">
        <f t="shared" si="182"/>
        <v>0</v>
      </c>
      <c r="NB60" s="233">
        <f t="shared" si="182"/>
        <v>0</v>
      </c>
      <c r="NC60" s="233">
        <f t="shared" si="182"/>
        <v>0</v>
      </c>
      <c r="ND60" s="233">
        <f t="shared" si="182"/>
        <v>0</v>
      </c>
      <c r="NE60" s="233">
        <f t="shared" si="182"/>
        <v>0</v>
      </c>
      <c r="NF60" s="233">
        <f t="shared" si="182"/>
        <v>0</v>
      </c>
      <c r="NG60" s="233">
        <f t="shared" si="182"/>
        <v>0</v>
      </c>
      <c r="NH60" s="233">
        <f t="shared" si="182"/>
        <v>0</v>
      </c>
      <c r="NI60" s="233">
        <f t="shared" si="182"/>
        <v>0</v>
      </c>
      <c r="NJ60" s="233">
        <f t="shared" si="182"/>
        <v>0</v>
      </c>
      <c r="NK60" s="233">
        <f t="shared" si="182"/>
        <v>0</v>
      </c>
      <c r="NL60" s="233">
        <f t="shared" si="182"/>
        <v>0</v>
      </c>
      <c r="NM60" s="233">
        <f t="shared" si="182"/>
        <v>0</v>
      </c>
      <c r="NN60" s="233">
        <f t="shared" si="182"/>
        <v>0</v>
      </c>
      <c r="NO60" s="233">
        <f t="shared" si="182"/>
        <v>0</v>
      </c>
      <c r="NP60" s="233">
        <f t="shared" si="182"/>
        <v>0</v>
      </c>
      <c r="NQ60" s="233">
        <f t="shared" si="182"/>
        <v>0</v>
      </c>
      <c r="NR60" s="233">
        <f t="shared" si="182"/>
        <v>0</v>
      </c>
      <c r="NS60" s="233">
        <f t="shared" si="182"/>
        <v>0</v>
      </c>
      <c r="NT60" s="233">
        <f t="shared" si="182"/>
        <v>0</v>
      </c>
      <c r="NU60" s="233">
        <f t="shared" si="182"/>
        <v>0</v>
      </c>
      <c r="NV60" s="233">
        <f t="shared" si="182"/>
        <v>0</v>
      </c>
      <c r="NW60" s="233">
        <f t="shared" si="182"/>
        <v>0</v>
      </c>
      <c r="NX60" s="233">
        <f t="shared" si="182"/>
        <v>0</v>
      </c>
      <c r="NY60" s="233">
        <f t="shared" si="182"/>
        <v>0</v>
      </c>
      <c r="NZ60" s="233">
        <f t="shared" si="182"/>
        <v>0</v>
      </c>
      <c r="OA60" s="233">
        <f t="shared" si="182"/>
        <v>0</v>
      </c>
      <c r="OB60" s="233">
        <f t="shared" si="182"/>
        <v>0</v>
      </c>
      <c r="OC60" s="233">
        <f t="shared" ref="OC60:QN60" si="183">OC58*OC59</f>
        <v>0</v>
      </c>
      <c r="OD60" s="233">
        <f t="shared" si="183"/>
        <v>0</v>
      </c>
      <c r="OE60" s="233">
        <f t="shared" si="183"/>
        <v>0</v>
      </c>
      <c r="OF60" s="233">
        <f t="shared" si="183"/>
        <v>0</v>
      </c>
      <c r="OG60" s="233">
        <f t="shared" si="183"/>
        <v>0</v>
      </c>
      <c r="OH60" s="233">
        <f t="shared" si="183"/>
        <v>0</v>
      </c>
      <c r="OI60" s="233">
        <f t="shared" si="183"/>
        <v>0</v>
      </c>
      <c r="OJ60" s="233">
        <f t="shared" si="183"/>
        <v>0</v>
      </c>
      <c r="OK60" s="233">
        <f t="shared" si="183"/>
        <v>0</v>
      </c>
      <c r="OL60" s="233">
        <f t="shared" si="183"/>
        <v>0</v>
      </c>
      <c r="OM60" s="233">
        <f t="shared" si="183"/>
        <v>0</v>
      </c>
      <c r="ON60" s="233">
        <f t="shared" si="183"/>
        <v>0</v>
      </c>
      <c r="OO60" s="233">
        <f t="shared" si="183"/>
        <v>0</v>
      </c>
      <c r="OP60" s="233">
        <f t="shared" si="183"/>
        <v>0</v>
      </c>
      <c r="OQ60" s="233">
        <f t="shared" si="183"/>
        <v>0</v>
      </c>
      <c r="OR60" s="233">
        <f t="shared" si="183"/>
        <v>0</v>
      </c>
      <c r="OS60" s="233">
        <f t="shared" si="183"/>
        <v>0</v>
      </c>
      <c r="OT60" s="233">
        <f t="shared" si="183"/>
        <v>0</v>
      </c>
      <c r="OU60" s="233">
        <f t="shared" si="183"/>
        <v>0</v>
      </c>
      <c r="OV60" s="233">
        <f t="shared" si="183"/>
        <v>0</v>
      </c>
      <c r="OW60" s="233">
        <f t="shared" si="183"/>
        <v>0</v>
      </c>
      <c r="OX60" s="233">
        <f t="shared" si="183"/>
        <v>0</v>
      </c>
      <c r="OY60" s="233">
        <f t="shared" si="183"/>
        <v>0</v>
      </c>
      <c r="OZ60" s="233">
        <f t="shared" si="183"/>
        <v>0</v>
      </c>
      <c r="PA60" s="233">
        <f t="shared" si="183"/>
        <v>0</v>
      </c>
      <c r="PB60" s="233">
        <f t="shared" si="183"/>
        <v>0</v>
      </c>
      <c r="PC60" s="233">
        <f t="shared" si="183"/>
        <v>0</v>
      </c>
      <c r="PD60" s="233">
        <f t="shared" si="183"/>
        <v>0</v>
      </c>
      <c r="PE60" s="233">
        <f t="shared" si="183"/>
        <v>0</v>
      </c>
      <c r="PF60" s="233">
        <f t="shared" si="183"/>
        <v>0</v>
      </c>
      <c r="PG60" s="233">
        <f t="shared" si="183"/>
        <v>0</v>
      </c>
      <c r="PH60" s="233">
        <f t="shared" si="183"/>
        <v>0</v>
      </c>
      <c r="PI60" s="233">
        <f t="shared" si="183"/>
        <v>0</v>
      </c>
      <c r="PJ60" s="233">
        <f t="shared" si="183"/>
        <v>0</v>
      </c>
      <c r="PK60" s="233">
        <f t="shared" si="183"/>
        <v>0</v>
      </c>
      <c r="PL60" s="233">
        <f t="shared" si="183"/>
        <v>0</v>
      </c>
      <c r="PM60" s="233">
        <f t="shared" si="183"/>
        <v>0</v>
      </c>
      <c r="PN60" s="233">
        <f t="shared" si="183"/>
        <v>0</v>
      </c>
      <c r="PO60" s="233">
        <f t="shared" si="183"/>
        <v>0</v>
      </c>
      <c r="PP60" s="233">
        <f t="shared" si="183"/>
        <v>0</v>
      </c>
      <c r="PQ60" s="233">
        <f t="shared" si="183"/>
        <v>0</v>
      </c>
      <c r="PR60" s="233">
        <f t="shared" si="183"/>
        <v>0</v>
      </c>
      <c r="PS60" s="233">
        <f t="shared" si="183"/>
        <v>0</v>
      </c>
      <c r="PT60" s="233">
        <f t="shared" si="183"/>
        <v>0</v>
      </c>
      <c r="PU60" s="233">
        <f t="shared" si="183"/>
        <v>0</v>
      </c>
      <c r="PV60" s="233">
        <f t="shared" si="183"/>
        <v>0</v>
      </c>
      <c r="PW60" s="233">
        <f t="shared" si="183"/>
        <v>0</v>
      </c>
      <c r="PX60" s="233">
        <f t="shared" si="183"/>
        <v>0</v>
      </c>
      <c r="PY60" s="233">
        <f t="shared" si="183"/>
        <v>0</v>
      </c>
      <c r="PZ60" s="233">
        <f t="shared" si="183"/>
        <v>0</v>
      </c>
      <c r="QA60" s="233">
        <f t="shared" si="183"/>
        <v>0</v>
      </c>
      <c r="QB60" s="233">
        <f t="shared" si="183"/>
        <v>0</v>
      </c>
      <c r="QC60" s="233">
        <f t="shared" si="183"/>
        <v>0</v>
      </c>
      <c r="QD60" s="233">
        <f t="shared" si="183"/>
        <v>0</v>
      </c>
      <c r="QE60" s="233">
        <f t="shared" si="183"/>
        <v>0</v>
      </c>
      <c r="QF60" s="233">
        <f t="shared" si="183"/>
        <v>0</v>
      </c>
      <c r="QG60" s="233">
        <f t="shared" si="183"/>
        <v>0</v>
      </c>
      <c r="QH60" s="233">
        <f t="shared" si="183"/>
        <v>0</v>
      </c>
      <c r="QI60" s="233">
        <f t="shared" si="183"/>
        <v>0</v>
      </c>
      <c r="QJ60" s="233">
        <f t="shared" si="183"/>
        <v>0</v>
      </c>
      <c r="QK60" s="233">
        <f t="shared" si="183"/>
        <v>0</v>
      </c>
      <c r="QL60" s="233">
        <f t="shared" si="183"/>
        <v>0</v>
      </c>
      <c r="QM60" s="233">
        <f t="shared" si="183"/>
        <v>0</v>
      </c>
      <c r="QN60" s="233">
        <f t="shared" si="183"/>
        <v>0</v>
      </c>
      <c r="QO60" s="233">
        <f t="shared" ref="QO60:SM60" si="184">QO58*QO59</f>
        <v>0</v>
      </c>
      <c r="QP60" s="233">
        <f t="shared" si="184"/>
        <v>0</v>
      </c>
      <c r="QQ60" s="233">
        <f t="shared" si="184"/>
        <v>0</v>
      </c>
      <c r="QR60" s="233">
        <f t="shared" si="184"/>
        <v>0</v>
      </c>
      <c r="QS60" s="233">
        <f t="shared" si="184"/>
        <v>0</v>
      </c>
      <c r="QT60" s="233">
        <f t="shared" si="184"/>
        <v>0</v>
      </c>
      <c r="QU60" s="233">
        <f t="shared" si="184"/>
        <v>0</v>
      </c>
      <c r="QV60" s="233">
        <f t="shared" si="184"/>
        <v>0</v>
      </c>
      <c r="QW60" s="233">
        <f t="shared" si="184"/>
        <v>0</v>
      </c>
      <c r="QX60" s="233">
        <f t="shared" si="184"/>
        <v>0</v>
      </c>
      <c r="QY60" s="233">
        <f t="shared" si="184"/>
        <v>0</v>
      </c>
      <c r="QZ60" s="233">
        <f t="shared" si="184"/>
        <v>0</v>
      </c>
      <c r="RA60" s="233">
        <f t="shared" si="184"/>
        <v>0</v>
      </c>
      <c r="RB60" s="233">
        <f t="shared" si="184"/>
        <v>0</v>
      </c>
      <c r="RC60" s="233">
        <f t="shared" si="184"/>
        <v>0</v>
      </c>
      <c r="RD60" s="233">
        <f t="shared" si="184"/>
        <v>0</v>
      </c>
      <c r="RE60" s="233">
        <f t="shared" si="184"/>
        <v>0</v>
      </c>
      <c r="RF60" s="233">
        <f t="shared" si="184"/>
        <v>0</v>
      </c>
      <c r="RG60" s="233">
        <f t="shared" si="184"/>
        <v>0</v>
      </c>
      <c r="RH60" s="233">
        <f t="shared" si="184"/>
        <v>0</v>
      </c>
      <c r="RI60" s="233">
        <f t="shared" si="184"/>
        <v>0</v>
      </c>
      <c r="RJ60" s="233">
        <f t="shared" si="184"/>
        <v>0</v>
      </c>
      <c r="RK60" s="233">
        <f t="shared" si="184"/>
        <v>0</v>
      </c>
      <c r="RL60" s="233">
        <f t="shared" si="184"/>
        <v>0</v>
      </c>
      <c r="RM60" s="233">
        <f t="shared" si="184"/>
        <v>0</v>
      </c>
      <c r="RN60" s="233">
        <f t="shared" si="184"/>
        <v>0</v>
      </c>
      <c r="RO60" s="233">
        <f t="shared" si="184"/>
        <v>0</v>
      </c>
      <c r="RP60" s="233">
        <f t="shared" si="184"/>
        <v>0</v>
      </c>
      <c r="RQ60" s="233">
        <f t="shared" si="184"/>
        <v>0</v>
      </c>
      <c r="RR60" s="233">
        <f t="shared" si="184"/>
        <v>0</v>
      </c>
      <c r="RS60" s="233">
        <f t="shared" si="184"/>
        <v>0</v>
      </c>
      <c r="RT60" s="233">
        <f t="shared" si="184"/>
        <v>0</v>
      </c>
      <c r="RU60" s="233">
        <f t="shared" si="184"/>
        <v>0</v>
      </c>
      <c r="RV60" s="233">
        <f t="shared" si="184"/>
        <v>0</v>
      </c>
      <c r="RW60" s="233">
        <f t="shared" si="184"/>
        <v>0</v>
      </c>
      <c r="RX60" s="233">
        <f t="shared" si="184"/>
        <v>0</v>
      </c>
      <c r="RY60" s="233">
        <f t="shared" si="184"/>
        <v>0</v>
      </c>
      <c r="RZ60" s="233">
        <f t="shared" si="184"/>
        <v>0</v>
      </c>
      <c r="SA60" s="233">
        <f t="shared" si="184"/>
        <v>0</v>
      </c>
      <c r="SB60" s="233">
        <f t="shared" si="184"/>
        <v>0</v>
      </c>
      <c r="SC60" s="233">
        <f t="shared" si="184"/>
        <v>0</v>
      </c>
      <c r="SD60" s="233">
        <f t="shared" si="184"/>
        <v>0</v>
      </c>
      <c r="SE60" s="233">
        <f t="shared" si="184"/>
        <v>0</v>
      </c>
      <c r="SF60" s="233">
        <f t="shared" si="184"/>
        <v>0</v>
      </c>
      <c r="SG60" s="233">
        <f t="shared" si="184"/>
        <v>0</v>
      </c>
      <c r="SH60" s="233">
        <f t="shared" si="184"/>
        <v>0</v>
      </c>
      <c r="SI60" s="233">
        <f t="shared" si="184"/>
        <v>0</v>
      </c>
      <c r="SJ60" s="233">
        <f t="shared" si="184"/>
        <v>0</v>
      </c>
      <c r="SK60" s="233">
        <f t="shared" si="184"/>
        <v>0</v>
      </c>
      <c r="SL60" s="233">
        <f t="shared" si="184"/>
        <v>0</v>
      </c>
      <c r="SM60" s="233">
        <f t="shared" si="184"/>
        <v>0</v>
      </c>
    </row>
    <row r="61" spans="2:507" x14ac:dyDescent="0.25">
      <c r="B61" s="218">
        <f t="shared" si="152"/>
        <v>27</v>
      </c>
      <c r="C61" s="225" t="s">
        <v>680</v>
      </c>
      <c r="D61" s="225"/>
      <c r="E61" s="226" t="s">
        <v>980</v>
      </c>
      <c r="F61" s="227"/>
      <c r="G61" s="234">
        <f t="shared" ref="G61:G66" si="185">ROUND(SUM(H61:SM61),2)</f>
        <v>0</v>
      </c>
      <c r="H61" s="235">
        <f>H45/12</f>
        <v>0</v>
      </c>
      <c r="I61" s="235">
        <f t="shared" ref="I61:BT61" si="186">I45/12</f>
        <v>0</v>
      </c>
      <c r="J61" s="235">
        <f t="shared" si="186"/>
        <v>0</v>
      </c>
      <c r="K61" s="235">
        <f t="shared" si="186"/>
        <v>0</v>
      </c>
      <c r="L61" s="235">
        <f t="shared" si="186"/>
        <v>0</v>
      </c>
      <c r="M61" s="235">
        <f t="shared" si="186"/>
        <v>0</v>
      </c>
      <c r="N61" s="235">
        <f t="shared" si="186"/>
        <v>0</v>
      </c>
      <c r="O61" s="235">
        <f t="shared" si="186"/>
        <v>0</v>
      </c>
      <c r="P61" s="235">
        <f t="shared" si="186"/>
        <v>0</v>
      </c>
      <c r="Q61" s="235">
        <f t="shared" si="186"/>
        <v>0</v>
      </c>
      <c r="R61" s="235">
        <f t="shared" si="186"/>
        <v>0</v>
      </c>
      <c r="S61" s="235">
        <f t="shared" si="186"/>
        <v>0</v>
      </c>
      <c r="T61" s="235">
        <f t="shared" si="186"/>
        <v>0</v>
      </c>
      <c r="U61" s="235">
        <f t="shared" si="186"/>
        <v>0</v>
      </c>
      <c r="V61" s="235">
        <f t="shared" si="186"/>
        <v>0</v>
      </c>
      <c r="W61" s="235">
        <f t="shared" si="186"/>
        <v>0</v>
      </c>
      <c r="X61" s="235">
        <f t="shared" si="186"/>
        <v>0</v>
      </c>
      <c r="Y61" s="235">
        <f t="shared" si="186"/>
        <v>0</v>
      </c>
      <c r="Z61" s="235">
        <f t="shared" si="186"/>
        <v>0</v>
      </c>
      <c r="AA61" s="235">
        <f t="shared" si="186"/>
        <v>0</v>
      </c>
      <c r="AB61" s="235">
        <f t="shared" si="186"/>
        <v>0</v>
      </c>
      <c r="AC61" s="235">
        <f t="shared" si="186"/>
        <v>0</v>
      </c>
      <c r="AD61" s="235">
        <f t="shared" si="186"/>
        <v>0</v>
      </c>
      <c r="AE61" s="235">
        <f t="shared" si="186"/>
        <v>0</v>
      </c>
      <c r="AF61" s="235">
        <f t="shared" si="186"/>
        <v>0</v>
      </c>
      <c r="AG61" s="235">
        <f t="shared" si="186"/>
        <v>0</v>
      </c>
      <c r="AH61" s="235">
        <f t="shared" si="186"/>
        <v>0</v>
      </c>
      <c r="AI61" s="235">
        <f t="shared" si="186"/>
        <v>0</v>
      </c>
      <c r="AJ61" s="235">
        <f t="shared" si="186"/>
        <v>0</v>
      </c>
      <c r="AK61" s="235">
        <f t="shared" si="186"/>
        <v>0</v>
      </c>
      <c r="AL61" s="235">
        <f t="shared" si="186"/>
        <v>0</v>
      </c>
      <c r="AM61" s="235">
        <f t="shared" si="186"/>
        <v>0</v>
      </c>
      <c r="AN61" s="235">
        <f t="shared" si="186"/>
        <v>0</v>
      </c>
      <c r="AO61" s="235">
        <f t="shared" si="186"/>
        <v>0</v>
      </c>
      <c r="AP61" s="235">
        <f t="shared" si="186"/>
        <v>0</v>
      </c>
      <c r="AQ61" s="235">
        <f t="shared" si="186"/>
        <v>0</v>
      </c>
      <c r="AR61" s="235">
        <f t="shared" si="186"/>
        <v>0</v>
      </c>
      <c r="AS61" s="235">
        <f t="shared" si="186"/>
        <v>0</v>
      </c>
      <c r="AT61" s="235">
        <f t="shared" si="186"/>
        <v>0</v>
      </c>
      <c r="AU61" s="235">
        <f t="shared" si="186"/>
        <v>0</v>
      </c>
      <c r="AV61" s="235">
        <f t="shared" si="186"/>
        <v>0</v>
      </c>
      <c r="AW61" s="235">
        <f t="shared" si="186"/>
        <v>0</v>
      </c>
      <c r="AX61" s="235">
        <f t="shared" si="186"/>
        <v>0</v>
      </c>
      <c r="AY61" s="235">
        <f t="shared" si="186"/>
        <v>0</v>
      </c>
      <c r="AZ61" s="235">
        <f t="shared" si="186"/>
        <v>0</v>
      </c>
      <c r="BA61" s="235">
        <f t="shared" si="186"/>
        <v>0</v>
      </c>
      <c r="BB61" s="235">
        <f t="shared" si="186"/>
        <v>0</v>
      </c>
      <c r="BC61" s="235">
        <f t="shared" si="186"/>
        <v>0</v>
      </c>
      <c r="BD61" s="235">
        <f t="shared" si="186"/>
        <v>0</v>
      </c>
      <c r="BE61" s="235">
        <f t="shared" si="186"/>
        <v>0</v>
      </c>
      <c r="BF61" s="235">
        <f t="shared" si="186"/>
        <v>0</v>
      </c>
      <c r="BG61" s="235">
        <f t="shared" si="186"/>
        <v>0</v>
      </c>
      <c r="BH61" s="235">
        <f t="shared" si="186"/>
        <v>0</v>
      </c>
      <c r="BI61" s="235">
        <f t="shared" si="186"/>
        <v>0</v>
      </c>
      <c r="BJ61" s="235">
        <f t="shared" si="186"/>
        <v>0</v>
      </c>
      <c r="BK61" s="235">
        <f t="shared" si="186"/>
        <v>0</v>
      </c>
      <c r="BL61" s="235">
        <f t="shared" si="186"/>
        <v>0</v>
      </c>
      <c r="BM61" s="235">
        <f t="shared" si="186"/>
        <v>0</v>
      </c>
      <c r="BN61" s="235">
        <f t="shared" si="186"/>
        <v>0</v>
      </c>
      <c r="BO61" s="235">
        <f t="shared" si="186"/>
        <v>0</v>
      </c>
      <c r="BP61" s="235">
        <f t="shared" si="186"/>
        <v>0</v>
      </c>
      <c r="BQ61" s="235">
        <f t="shared" si="186"/>
        <v>0</v>
      </c>
      <c r="BR61" s="235">
        <f t="shared" si="186"/>
        <v>0</v>
      </c>
      <c r="BS61" s="235">
        <f t="shared" si="186"/>
        <v>0</v>
      </c>
      <c r="BT61" s="235">
        <f t="shared" si="186"/>
        <v>0</v>
      </c>
      <c r="BU61" s="235">
        <f t="shared" ref="BU61:EF61" si="187">BU45/12</f>
        <v>0</v>
      </c>
      <c r="BV61" s="235">
        <f t="shared" si="187"/>
        <v>0</v>
      </c>
      <c r="BW61" s="235">
        <f t="shared" si="187"/>
        <v>0</v>
      </c>
      <c r="BX61" s="235">
        <f t="shared" si="187"/>
        <v>0</v>
      </c>
      <c r="BY61" s="235">
        <f t="shared" si="187"/>
        <v>0</v>
      </c>
      <c r="BZ61" s="235">
        <f t="shared" si="187"/>
        <v>0</v>
      </c>
      <c r="CA61" s="235">
        <f t="shared" si="187"/>
        <v>0</v>
      </c>
      <c r="CB61" s="235">
        <f t="shared" si="187"/>
        <v>0</v>
      </c>
      <c r="CC61" s="235">
        <f t="shared" si="187"/>
        <v>0</v>
      </c>
      <c r="CD61" s="235">
        <f t="shared" si="187"/>
        <v>0</v>
      </c>
      <c r="CE61" s="235">
        <f t="shared" si="187"/>
        <v>0</v>
      </c>
      <c r="CF61" s="235">
        <f t="shared" si="187"/>
        <v>0</v>
      </c>
      <c r="CG61" s="235">
        <f t="shared" si="187"/>
        <v>0</v>
      </c>
      <c r="CH61" s="235">
        <f t="shared" si="187"/>
        <v>0</v>
      </c>
      <c r="CI61" s="235">
        <f t="shared" si="187"/>
        <v>0</v>
      </c>
      <c r="CJ61" s="235">
        <f t="shared" si="187"/>
        <v>0</v>
      </c>
      <c r="CK61" s="235">
        <f t="shared" si="187"/>
        <v>0</v>
      </c>
      <c r="CL61" s="235">
        <f t="shared" si="187"/>
        <v>0</v>
      </c>
      <c r="CM61" s="235">
        <f t="shared" si="187"/>
        <v>0</v>
      </c>
      <c r="CN61" s="235">
        <f t="shared" si="187"/>
        <v>0</v>
      </c>
      <c r="CO61" s="235">
        <f t="shared" si="187"/>
        <v>0</v>
      </c>
      <c r="CP61" s="235">
        <f t="shared" si="187"/>
        <v>0</v>
      </c>
      <c r="CQ61" s="235">
        <f t="shared" si="187"/>
        <v>0</v>
      </c>
      <c r="CR61" s="235">
        <f t="shared" si="187"/>
        <v>0</v>
      </c>
      <c r="CS61" s="235">
        <f t="shared" si="187"/>
        <v>0</v>
      </c>
      <c r="CT61" s="235">
        <f t="shared" si="187"/>
        <v>0</v>
      </c>
      <c r="CU61" s="235">
        <f t="shared" si="187"/>
        <v>0</v>
      </c>
      <c r="CV61" s="235">
        <f t="shared" si="187"/>
        <v>0</v>
      </c>
      <c r="CW61" s="235">
        <f t="shared" si="187"/>
        <v>0</v>
      </c>
      <c r="CX61" s="235">
        <f t="shared" si="187"/>
        <v>0</v>
      </c>
      <c r="CY61" s="235">
        <f t="shared" si="187"/>
        <v>0</v>
      </c>
      <c r="CZ61" s="235">
        <f t="shared" si="187"/>
        <v>0</v>
      </c>
      <c r="DA61" s="235">
        <f t="shared" si="187"/>
        <v>0</v>
      </c>
      <c r="DB61" s="235">
        <f t="shared" si="187"/>
        <v>0</v>
      </c>
      <c r="DC61" s="235">
        <f t="shared" si="187"/>
        <v>0</v>
      </c>
      <c r="DD61" s="235">
        <f t="shared" si="187"/>
        <v>0</v>
      </c>
      <c r="DE61" s="235">
        <f t="shared" si="187"/>
        <v>0</v>
      </c>
      <c r="DF61" s="235">
        <f t="shared" si="187"/>
        <v>0</v>
      </c>
      <c r="DG61" s="235">
        <f t="shared" si="187"/>
        <v>0</v>
      </c>
      <c r="DH61" s="235">
        <f t="shared" si="187"/>
        <v>0</v>
      </c>
      <c r="DI61" s="235">
        <f t="shared" si="187"/>
        <v>0</v>
      </c>
      <c r="DJ61" s="235">
        <f t="shared" si="187"/>
        <v>0</v>
      </c>
      <c r="DK61" s="235">
        <f t="shared" si="187"/>
        <v>0</v>
      </c>
      <c r="DL61" s="235">
        <f t="shared" si="187"/>
        <v>0</v>
      </c>
      <c r="DM61" s="235">
        <f t="shared" si="187"/>
        <v>0</v>
      </c>
      <c r="DN61" s="235">
        <f t="shared" si="187"/>
        <v>0</v>
      </c>
      <c r="DO61" s="235">
        <f t="shared" si="187"/>
        <v>0</v>
      </c>
      <c r="DP61" s="235">
        <f t="shared" si="187"/>
        <v>0</v>
      </c>
      <c r="DQ61" s="235">
        <f t="shared" si="187"/>
        <v>0</v>
      </c>
      <c r="DR61" s="235">
        <f t="shared" si="187"/>
        <v>0</v>
      </c>
      <c r="DS61" s="235">
        <f t="shared" si="187"/>
        <v>0</v>
      </c>
      <c r="DT61" s="235">
        <f t="shared" si="187"/>
        <v>0</v>
      </c>
      <c r="DU61" s="235">
        <f t="shared" si="187"/>
        <v>0</v>
      </c>
      <c r="DV61" s="235">
        <f t="shared" si="187"/>
        <v>0</v>
      </c>
      <c r="DW61" s="235">
        <f t="shared" si="187"/>
        <v>0</v>
      </c>
      <c r="DX61" s="235">
        <f t="shared" si="187"/>
        <v>0</v>
      </c>
      <c r="DY61" s="235">
        <f t="shared" si="187"/>
        <v>0</v>
      </c>
      <c r="DZ61" s="235">
        <f t="shared" si="187"/>
        <v>0</v>
      </c>
      <c r="EA61" s="235">
        <f t="shared" si="187"/>
        <v>0</v>
      </c>
      <c r="EB61" s="235">
        <f t="shared" si="187"/>
        <v>0</v>
      </c>
      <c r="EC61" s="235">
        <f t="shared" si="187"/>
        <v>0</v>
      </c>
      <c r="ED61" s="235">
        <f t="shared" si="187"/>
        <v>0</v>
      </c>
      <c r="EE61" s="235">
        <f t="shared" si="187"/>
        <v>0</v>
      </c>
      <c r="EF61" s="235">
        <f t="shared" si="187"/>
        <v>0</v>
      </c>
      <c r="EG61" s="235">
        <f t="shared" ref="EG61:GR61" si="188">EG45/12</f>
        <v>0</v>
      </c>
      <c r="EH61" s="235">
        <f t="shared" si="188"/>
        <v>0</v>
      </c>
      <c r="EI61" s="235">
        <f t="shared" si="188"/>
        <v>0</v>
      </c>
      <c r="EJ61" s="235">
        <f t="shared" si="188"/>
        <v>0</v>
      </c>
      <c r="EK61" s="235">
        <f t="shared" si="188"/>
        <v>0</v>
      </c>
      <c r="EL61" s="235">
        <f t="shared" si="188"/>
        <v>0</v>
      </c>
      <c r="EM61" s="235">
        <f t="shared" si="188"/>
        <v>0</v>
      </c>
      <c r="EN61" s="235">
        <f t="shared" si="188"/>
        <v>0</v>
      </c>
      <c r="EO61" s="235">
        <f t="shared" si="188"/>
        <v>0</v>
      </c>
      <c r="EP61" s="235">
        <f t="shared" si="188"/>
        <v>0</v>
      </c>
      <c r="EQ61" s="235">
        <f t="shared" si="188"/>
        <v>0</v>
      </c>
      <c r="ER61" s="235">
        <f t="shared" si="188"/>
        <v>0</v>
      </c>
      <c r="ES61" s="235">
        <f t="shared" si="188"/>
        <v>0</v>
      </c>
      <c r="ET61" s="235">
        <f t="shared" si="188"/>
        <v>0</v>
      </c>
      <c r="EU61" s="235">
        <f t="shared" si="188"/>
        <v>0</v>
      </c>
      <c r="EV61" s="235">
        <f t="shared" si="188"/>
        <v>0</v>
      </c>
      <c r="EW61" s="235">
        <f t="shared" si="188"/>
        <v>0</v>
      </c>
      <c r="EX61" s="235">
        <f t="shared" si="188"/>
        <v>0</v>
      </c>
      <c r="EY61" s="235">
        <f t="shared" si="188"/>
        <v>0</v>
      </c>
      <c r="EZ61" s="235">
        <f t="shared" si="188"/>
        <v>0</v>
      </c>
      <c r="FA61" s="235">
        <f t="shared" si="188"/>
        <v>0</v>
      </c>
      <c r="FB61" s="235">
        <f t="shared" si="188"/>
        <v>0</v>
      </c>
      <c r="FC61" s="235">
        <f t="shared" si="188"/>
        <v>0</v>
      </c>
      <c r="FD61" s="235">
        <f t="shared" si="188"/>
        <v>0</v>
      </c>
      <c r="FE61" s="235">
        <f t="shared" si="188"/>
        <v>0</v>
      </c>
      <c r="FF61" s="235">
        <f t="shared" si="188"/>
        <v>0</v>
      </c>
      <c r="FG61" s="235">
        <f t="shared" si="188"/>
        <v>0</v>
      </c>
      <c r="FH61" s="235">
        <f t="shared" si="188"/>
        <v>0</v>
      </c>
      <c r="FI61" s="235">
        <f t="shared" si="188"/>
        <v>0</v>
      </c>
      <c r="FJ61" s="235">
        <f t="shared" si="188"/>
        <v>0</v>
      </c>
      <c r="FK61" s="235">
        <f t="shared" si="188"/>
        <v>0</v>
      </c>
      <c r="FL61" s="235">
        <f t="shared" si="188"/>
        <v>0</v>
      </c>
      <c r="FM61" s="235">
        <f t="shared" si="188"/>
        <v>0</v>
      </c>
      <c r="FN61" s="235">
        <f t="shared" si="188"/>
        <v>0</v>
      </c>
      <c r="FO61" s="235">
        <f t="shared" si="188"/>
        <v>0</v>
      </c>
      <c r="FP61" s="235">
        <f t="shared" si="188"/>
        <v>0</v>
      </c>
      <c r="FQ61" s="235">
        <f t="shared" si="188"/>
        <v>0</v>
      </c>
      <c r="FR61" s="235">
        <f t="shared" si="188"/>
        <v>0</v>
      </c>
      <c r="FS61" s="235">
        <f t="shared" si="188"/>
        <v>0</v>
      </c>
      <c r="FT61" s="235">
        <f t="shared" si="188"/>
        <v>0</v>
      </c>
      <c r="FU61" s="235">
        <f t="shared" si="188"/>
        <v>0</v>
      </c>
      <c r="FV61" s="235">
        <f t="shared" si="188"/>
        <v>0</v>
      </c>
      <c r="FW61" s="235">
        <f t="shared" si="188"/>
        <v>0</v>
      </c>
      <c r="FX61" s="235">
        <f t="shared" si="188"/>
        <v>0</v>
      </c>
      <c r="FY61" s="235">
        <f t="shared" si="188"/>
        <v>0</v>
      </c>
      <c r="FZ61" s="235">
        <f t="shared" si="188"/>
        <v>0</v>
      </c>
      <c r="GA61" s="235">
        <f t="shared" si="188"/>
        <v>0</v>
      </c>
      <c r="GB61" s="235">
        <f t="shared" si="188"/>
        <v>0</v>
      </c>
      <c r="GC61" s="235">
        <f t="shared" si="188"/>
        <v>0</v>
      </c>
      <c r="GD61" s="235">
        <f t="shared" si="188"/>
        <v>0</v>
      </c>
      <c r="GE61" s="235">
        <f t="shared" si="188"/>
        <v>0</v>
      </c>
      <c r="GF61" s="235">
        <f t="shared" si="188"/>
        <v>0</v>
      </c>
      <c r="GG61" s="235">
        <f t="shared" si="188"/>
        <v>0</v>
      </c>
      <c r="GH61" s="235">
        <f t="shared" si="188"/>
        <v>0</v>
      </c>
      <c r="GI61" s="235">
        <f t="shared" si="188"/>
        <v>0</v>
      </c>
      <c r="GJ61" s="235">
        <f t="shared" si="188"/>
        <v>0</v>
      </c>
      <c r="GK61" s="235">
        <f t="shared" si="188"/>
        <v>0</v>
      </c>
      <c r="GL61" s="235">
        <f t="shared" si="188"/>
        <v>0</v>
      </c>
      <c r="GM61" s="235">
        <f t="shared" si="188"/>
        <v>0</v>
      </c>
      <c r="GN61" s="235">
        <f t="shared" si="188"/>
        <v>0</v>
      </c>
      <c r="GO61" s="235">
        <f t="shared" si="188"/>
        <v>0</v>
      </c>
      <c r="GP61" s="235">
        <f t="shared" si="188"/>
        <v>0</v>
      </c>
      <c r="GQ61" s="235">
        <f t="shared" si="188"/>
        <v>0</v>
      </c>
      <c r="GR61" s="235">
        <f t="shared" si="188"/>
        <v>0</v>
      </c>
      <c r="GS61" s="235">
        <f t="shared" ref="GS61:JD61" si="189">GS45/12</f>
        <v>0</v>
      </c>
      <c r="GT61" s="235">
        <f t="shared" si="189"/>
        <v>0</v>
      </c>
      <c r="GU61" s="235">
        <f t="shared" si="189"/>
        <v>0</v>
      </c>
      <c r="GV61" s="235">
        <f t="shared" si="189"/>
        <v>0</v>
      </c>
      <c r="GW61" s="235">
        <f t="shared" si="189"/>
        <v>0</v>
      </c>
      <c r="GX61" s="235">
        <f t="shared" si="189"/>
        <v>0</v>
      </c>
      <c r="GY61" s="235">
        <f t="shared" si="189"/>
        <v>0</v>
      </c>
      <c r="GZ61" s="235">
        <f t="shared" si="189"/>
        <v>0</v>
      </c>
      <c r="HA61" s="235">
        <f t="shared" si="189"/>
        <v>0</v>
      </c>
      <c r="HB61" s="235">
        <f t="shared" si="189"/>
        <v>0</v>
      </c>
      <c r="HC61" s="235">
        <f t="shared" si="189"/>
        <v>0</v>
      </c>
      <c r="HD61" s="235">
        <f t="shared" si="189"/>
        <v>0</v>
      </c>
      <c r="HE61" s="235">
        <f t="shared" si="189"/>
        <v>0</v>
      </c>
      <c r="HF61" s="235">
        <f t="shared" si="189"/>
        <v>0</v>
      </c>
      <c r="HG61" s="235">
        <f t="shared" si="189"/>
        <v>0</v>
      </c>
      <c r="HH61" s="235">
        <f t="shared" si="189"/>
        <v>0</v>
      </c>
      <c r="HI61" s="235">
        <f t="shared" si="189"/>
        <v>0</v>
      </c>
      <c r="HJ61" s="235">
        <f t="shared" si="189"/>
        <v>0</v>
      </c>
      <c r="HK61" s="235">
        <f t="shared" si="189"/>
        <v>0</v>
      </c>
      <c r="HL61" s="235">
        <f t="shared" si="189"/>
        <v>0</v>
      </c>
      <c r="HM61" s="235">
        <f t="shared" si="189"/>
        <v>0</v>
      </c>
      <c r="HN61" s="235">
        <f t="shared" si="189"/>
        <v>0</v>
      </c>
      <c r="HO61" s="235">
        <f t="shared" si="189"/>
        <v>0</v>
      </c>
      <c r="HP61" s="235">
        <f t="shared" si="189"/>
        <v>0</v>
      </c>
      <c r="HQ61" s="235">
        <f t="shared" si="189"/>
        <v>0</v>
      </c>
      <c r="HR61" s="235">
        <f t="shared" si="189"/>
        <v>0</v>
      </c>
      <c r="HS61" s="235">
        <f t="shared" si="189"/>
        <v>0</v>
      </c>
      <c r="HT61" s="235">
        <f t="shared" si="189"/>
        <v>0</v>
      </c>
      <c r="HU61" s="235">
        <f t="shared" si="189"/>
        <v>0</v>
      </c>
      <c r="HV61" s="235">
        <f t="shared" si="189"/>
        <v>0</v>
      </c>
      <c r="HW61" s="235">
        <f t="shared" si="189"/>
        <v>0</v>
      </c>
      <c r="HX61" s="235">
        <f t="shared" si="189"/>
        <v>0</v>
      </c>
      <c r="HY61" s="235">
        <f t="shared" si="189"/>
        <v>0</v>
      </c>
      <c r="HZ61" s="235">
        <f t="shared" si="189"/>
        <v>0</v>
      </c>
      <c r="IA61" s="235">
        <f t="shared" si="189"/>
        <v>0</v>
      </c>
      <c r="IB61" s="235">
        <f t="shared" si="189"/>
        <v>0</v>
      </c>
      <c r="IC61" s="235">
        <f t="shared" si="189"/>
        <v>0</v>
      </c>
      <c r="ID61" s="235">
        <f t="shared" si="189"/>
        <v>0</v>
      </c>
      <c r="IE61" s="235">
        <f t="shared" si="189"/>
        <v>0</v>
      </c>
      <c r="IF61" s="235">
        <f t="shared" si="189"/>
        <v>0</v>
      </c>
      <c r="IG61" s="235">
        <f t="shared" si="189"/>
        <v>0</v>
      </c>
      <c r="IH61" s="235">
        <f t="shared" si="189"/>
        <v>0</v>
      </c>
      <c r="II61" s="235">
        <f t="shared" si="189"/>
        <v>0</v>
      </c>
      <c r="IJ61" s="235">
        <f t="shared" si="189"/>
        <v>0</v>
      </c>
      <c r="IK61" s="235">
        <f t="shared" si="189"/>
        <v>0</v>
      </c>
      <c r="IL61" s="235">
        <f t="shared" si="189"/>
        <v>0</v>
      </c>
      <c r="IM61" s="235">
        <f t="shared" si="189"/>
        <v>0</v>
      </c>
      <c r="IN61" s="235">
        <f t="shared" si="189"/>
        <v>0</v>
      </c>
      <c r="IO61" s="235">
        <f t="shared" si="189"/>
        <v>0</v>
      </c>
      <c r="IP61" s="235">
        <f t="shared" si="189"/>
        <v>0</v>
      </c>
      <c r="IQ61" s="235">
        <f t="shared" si="189"/>
        <v>0</v>
      </c>
      <c r="IR61" s="235">
        <f t="shared" si="189"/>
        <v>0</v>
      </c>
      <c r="IS61" s="235">
        <f t="shared" si="189"/>
        <v>0</v>
      </c>
      <c r="IT61" s="235">
        <f t="shared" si="189"/>
        <v>0</v>
      </c>
      <c r="IU61" s="235">
        <f t="shared" si="189"/>
        <v>0</v>
      </c>
      <c r="IV61" s="235">
        <f t="shared" si="189"/>
        <v>0</v>
      </c>
      <c r="IW61" s="235">
        <f t="shared" si="189"/>
        <v>0</v>
      </c>
      <c r="IX61" s="235">
        <f t="shared" si="189"/>
        <v>0</v>
      </c>
      <c r="IY61" s="235">
        <f t="shared" si="189"/>
        <v>0</v>
      </c>
      <c r="IZ61" s="235">
        <f t="shared" si="189"/>
        <v>0</v>
      </c>
      <c r="JA61" s="235">
        <f t="shared" si="189"/>
        <v>0</v>
      </c>
      <c r="JB61" s="235">
        <f t="shared" si="189"/>
        <v>0</v>
      </c>
      <c r="JC61" s="235">
        <f t="shared" si="189"/>
        <v>0</v>
      </c>
      <c r="JD61" s="235">
        <f t="shared" si="189"/>
        <v>0</v>
      </c>
      <c r="JE61" s="235">
        <f t="shared" ref="JE61:LP61" si="190">JE45/12</f>
        <v>0</v>
      </c>
      <c r="JF61" s="235">
        <f t="shared" si="190"/>
        <v>0</v>
      </c>
      <c r="JG61" s="235">
        <f t="shared" si="190"/>
        <v>0</v>
      </c>
      <c r="JH61" s="235">
        <f t="shared" si="190"/>
        <v>0</v>
      </c>
      <c r="JI61" s="235">
        <f t="shared" si="190"/>
        <v>0</v>
      </c>
      <c r="JJ61" s="235">
        <f t="shared" si="190"/>
        <v>0</v>
      </c>
      <c r="JK61" s="235">
        <f t="shared" si="190"/>
        <v>0</v>
      </c>
      <c r="JL61" s="235">
        <f t="shared" si="190"/>
        <v>0</v>
      </c>
      <c r="JM61" s="235">
        <f t="shared" si="190"/>
        <v>0</v>
      </c>
      <c r="JN61" s="235">
        <f t="shared" si="190"/>
        <v>0</v>
      </c>
      <c r="JO61" s="235">
        <f t="shared" si="190"/>
        <v>0</v>
      </c>
      <c r="JP61" s="235">
        <f t="shared" si="190"/>
        <v>0</v>
      </c>
      <c r="JQ61" s="235">
        <f t="shared" si="190"/>
        <v>0</v>
      </c>
      <c r="JR61" s="235">
        <f t="shared" si="190"/>
        <v>0</v>
      </c>
      <c r="JS61" s="235">
        <f t="shared" si="190"/>
        <v>0</v>
      </c>
      <c r="JT61" s="235">
        <f t="shared" si="190"/>
        <v>0</v>
      </c>
      <c r="JU61" s="235">
        <f t="shared" si="190"/>
        <v>0</v>
      </c>
      <c r="JV61" s="235">
        <f t="shared" si="190"/>
        <v>0</v>
      </c>
      <c r="JW61" s="235">
        <f t="shared" si="190"/>
        <v>0</v>
      </c>
      <c r="JX61" s="235">
        <f t="shared" si="190"/>
        <v>0</v>
      </c>
      <c r="JY61" s="235">
        <f t="shared" si="190"/>
        <v>0</v>
      </c>
      <c r="JZ61" s="235">
        <f t="shared" si="190"/>
        <v>0</v>
      </c>
      <c r="KA61" s="235">
        <f t="shared" si="190"/>
        <v>0</v>
      </c>
      <c r="KB61" s="235">
        <f t="shared" si="190"/>
        <v>0</v>
      </c>
      <c r="KC61" s="235">
        <f t="shared" si="190"/>
        <v>0</v>
      </c>
      <c r="KD61" s="235">
        <f t="shared" si="190"/>
        <v>0</v>
      </c>
      <c r="KE61" s="235">
        <f t="shared" si="190"/>
        <v>0</v>
      </c>
      <c r="KF61" s="235">
        <f t="shared" si="190"/>
        <v>0</v>
      </c>
      <c r="KG61" s="235">
        <f t="shared" si="190"/>
        <v>0</v>
      </c>
      <c r="KH61" s="235">
        <f t="shared" si="190"/>
        <v>0</v>
      </c>
      <c r="KI61" s="235">
        <f t="shared" si="190"/>
        <v>0</v>
      </c>
      <c r="KJ61" s="235">
        <f t="shared" si="190"/>
        <v>0</v>
      </c>
      <c r="KK61" s="235">
        <f t="shared" si="190"/>
        <v>0</v>
      </c>
      <c r="KL61" s="235">
        <f t="shared" si="190"/>
        <v>0</v>
      </c>
      <c r="KM61" s="235">
        <f t="shared" si="190"/>
        <v>0</v>
      </c>
      <c r="KN61" s="235">
        <f t="shared" si="190"/>
        <v>0</v>
      </c>
      <c r="KO61" s="235">
        <f t="shared" si="190"/>
        <v>0</v>
      </c>
      <c r="KP61" s="235">
        <f t="shared" si="190"/>
        <v>0</v>
      </c>
      <c r="KQ61" s="235">
        <f t="shared" si="190"/>
        <v>0</v>
      </c>
      <c r="KR61" s="235">
        <f t="shared" si="190"/>
        <v>0</v>
      </c>
      <c r="KS61" s="235">
        <f t="shared" si="190"/>
        <v>0</v>
      </c>
      <c r="KT61" s="235">
        <f t="shared" si="190"/>
        <v>0</v>
      </c>
      <c r="KU61" s="235">
        <f t="shared" si="190"/>
        <v>0</v>
      </c>
      <c r="KV61" s="235">
        <f t="shared" si="190"/>
        <v>0</v>
      </c>
      <c r="KW61" s="235">
        <f t="shared" si="190"/>
        <v>0</v>
      </c>
      <c r="KX61" s="235">
        <f t="shared" si="190"/>
        <v>0</v>
      </c>
      <c r="KY61" s="235">
        <f t="shared" si="190"/>
        <v>0</v>
      </c>
      <c r="KZ61" s="235">
        <f t="shared" si="190"/>
        <v>0</v>
      </c>
      <c r="LA61" s="235">
        <f t="shared" si="190"/>
        <v>0</v>
      </c>
      <c r="LB61" s="235">
        <f t="shared" si="190"/>
        <v>0</v>
      </c>
      <c r="LC61" s="235">
        <f t="shared" si="190"/>
        <v>0</v>
      </c>
      <c r="LD61" s="235">
        <f t="shared" si="190"/>
        <v>0</v>
      </c>
      <c r="LE61" s="235">
        <f t="shared" si="190"/>
        <v>0</v>
      </c>
      <c r="LF61" s="235">
        <f t="shared" si="190"/>
        <v>0</v>
      </c>
      <c r="LG61" s="235">
        <f t="shared" si="190"/>
        <v>0</v>
      </c>
      <c r="LH61" s="235">
        <f t="shared" si="190"/>
        <v>0</v>
      </c>
      <c r="LI61" s="235">
        <f t="shared" si="190"/>
        <v>0</v>
      </c>
      <c r="LJ61" s="235">
        <f t="shared" si="190"/>
        <v>0</v>
      </c>
      <c r="LK61" s="235">
        <f t="shared" si="190"/>
        <v>0</v>
      </c>
      <c r="LL61" s="235">
        <f t="shared" si="190"/>
        <v>0</v>
      </c>
      <c r="LM61" s="235">
        <f t="shared" si="190"/>
        <v>0</v>
      </c>
      <c r="LN61" s="235">
        <f t="shared" si="190"/>
        <v>0</v>
      </c>
      <c r="LO61" s="235">
        <f t="shared" si="190"/>
        <v>0</v>
      </c>
      <c r="LP61" s="235">
        <f t="shared" si="190"/>
        <v>0</v>
      </c>
      <c r="LQ61" s="235">
        <f t="shared" ref="LQ61:OB61" si="191">LQ45/12</f>
        <v>0</v>
      </c>
      <c r="LR61" s="235">
        <f t="shared" si="191"/>
        <v>0</v>
      </c>
      <c r="LS61" s="235">
        <f t="shared" si="191"/>
        <v>0</v>
      </c>
      <c r="LT61" s="235">
        <f t="shared" si="191"/>
        <v>0</v>
      </c>
      <c r="LU61" s="235">
        <f t="shared" si="191"/>
        <v>0</v>
      </c>
      <c r="LV61" s="235">
        <f t="shared" si="191"/>
        <v>0</v>
      </c>
      <c r="LW61" s="235">
        <f t="shared" si="191"/>
        <v>0</v>
      </c>
      <c r="LX61" s="235">
        <f t="shared" si="191"/>
        <v>0</v>
      </c>
      <c r="LY61" s="235">
        <f t="shared" si="191"/>
        <v>0</v>
      </c>
      <c r="LZ61" s="235">
        <f t="shared" si="191"/>
        <v>0</v>
      </c>
      <c r="MA61" s="235">
        <f t="shared" si="191"/>
        <v>0</v>
      </c>
      <c r="MB61" s="235">
        <f t="shared" si="191"/>
        <v>0</v>
      </c>
      <c r="MC61" s="235">
        <f t="shared" si="191"/>
        <v>0</v>
      </c>
      <c r="MD61" s="235">
        <f t="shared" si="191"/>
        <v>0</v>
      </c>
      <c r="ME61" s="235">
        <f t="shared" si="191"/>
        <v>0</v>
      </c>
      <c r="MF61" s="235">
        <f t="shared" si="191"/>
        <v>0</v>
      </c>
      <c r="MG61" s="235">
        <f t="shared" si="191"/>
        <v>0</v>
      </c>
      <c r="MH61" s="235">
        <f t="shared" si="191"/>
        <v>0</v>
      </c>
      <c r="MI61" s="235">
        <f t="shared" si="191"/>
        <v>0</v>
      </c>
      <c r="MJ61" s="235">
        <f t="shared" si="191"/>
        <v>0</v>
      </c>
      <c r="MK61" s="235">
        <f t="shared" si="191"/>
        <v>0</v>
      </c>
      <c r="ML61" s="235">
        <f t="shared" si="191"/>
        <v>0</v>
      </c>
      <c r="MM61" s="235">
        <f t="shared" si="191"/>
        <v>0</v>
      </c>
      <c r="MN61" s="235">
        <f t="shared" si="191"/>
        <v>0</v>
      </c>
      <c r="MO61" s="235">
        <f t="shared" si="191"/>
        <v>0</v>
      </c>
      <c r="MP61" s="235">
        <f t="shared" si="191"/>
        <v>0</v>
      </c>
      <c r="MQ61" s="235">
        <f t="shared" si="191"/>
        <v>0</v>
      </c>
      <c r="MR61" s="235">
        <f t="shared" si="191"/>
        <v>0</v>
      </c>
      <c r="MS61" s="235">
        <f t="shared" si="191"/>
        <v>0</v>
      </c>
      <c r="MT61" s="235">
        <f t="shared" si="191"/>
        <v>0</v>
      </c>
      <c r="MU61" s="235">
        <f t="shared" si="191"/>
        <v>0</v>
      </c>
      <c r="MV61" s="235">
        <f t="shared" si="191"/>
        <v>0</v>
      </c>
      <c r="MW61" s="235">
        <f t="shared" si="191"/>
        <v>0</v>
      </c>
      <c r="MX61" s="235">
        <f t="shared" si="191"/>
        <v>0</v>
      </c>
      <c r="MY61" s="235">
        <f t="shared" si="191"/>
        <v>0</v>
      </c>
      <c r="MZ61" s="235">
        <f t="shared" si="191"/>
        <v>0</v>
      </c>
      <c r="NA61" s="235">
        <f t="shared" si="191"/>
        <v>0</v>
      </c>
      <c r="NB61" s="235">
        <f t="shared" si="191"/>
        <v>0</v>
      </c>
      <c r="NC61" s="235">
        <f t="shared" si="191"/>
        <v>0</v>
      </c>
      <c r="ND61" s="235">
        <f t="shared" si="191"/>
        <v>0</v>
      </c>
      <c r="NE61" s="235">
        <f t="shared" si="191"/>
        <v>0</v>
      </c>
      <c r="NF61" s="235">
        <f t="shared" si="191"/>
        <v>0</v>
      </c>
      <c r="NG61" s="235">
        <f t="shared" si="191"/>
        <v>0</v>
      </c>
      <c r="NH61" s="235">
        <f t="shared" si="191"/>
        <v>0</v>
      </c>
      <c r="NI61" s="235">
        <f t="shared" si="191"/>
        <v>0</v>
      </c>
      <c r="NJ61" s="235">
        <f t="shared" si="191"/>
        <v>0</v>
      </c>
      <c r="NK61" s="235">
        <f t="shared" si="191"/>
        <v>0</v>
      </c>
      <c r="NL61" s="235">
        <f t="shared" si="191"/>
        <v>0</v>
      </c>
      <c r="NM61" s="235">
        <f t="shared" si="191"/>
        <v>0</v>
      </c>
      <c r="NN61" s="235">
        <f t="shared" si="191"/>
        <v>0</v>
      </c>
      <c r="NO61" s="235">
        <f t="shared" si="191"/>
        <v>0</v>
      </c>
      <c r="NP61" s="235">
        <f t="shared" si="191"/>
        <v>0</v>
      </c>
      <c r="NQ61" s="235">
        <f t="shared" si="191"/>
        <v>0</v>
      </c>
      <c r="NR61" s="235">
        <f t="shared" si="191"/>
        <v>0</v>
      </c>
      <c r="NS61" s="235">
        <f t="shared" si="191"/>
        <v>0</v>
      </c>
      <c r="NT61" s="235">
        <f t="shared" si="191"/>
        <v>0</v>
      </c>
      <c r="NU61" s="235">
        <f t="shared" si="191"/>
        <v>0</v>
      </c>
      <c r="NV61" s="235">
        <f t="shared" si="191"/>
        <v>0</v>
      </c>
      <c r="NW61" s="235">
        <f t="shared" si="191"/>
        <v>0</v>
      </c>
      <c r="NX61" s="235">
        <f t="shared" si="191"/>
        <v>0</v>
      </c>
      <c r="NY61" s="235">
        <f t="shared" si="191"/>
        <v>0</v>
      </c>
      <c r="NZ61" s="235">
        <f t="shared" si="191"/>
        <v>0</v>
      </c>
      <c r="OA61" s="235">
        <f t="shared" si="191"/>
        <v>0</v>
      </c>
      <c r="OB61" s="235">
        <f t="shared" si="191"/>
        <v>0</v>
      </c>
      <c r="OC61" s="235">
        <f t="shared" ref="OC61:QN61" si="192">OC45/12</f>
        <v>0</v>
      </c>
      <c r="OD61" s="235">
        <f t="shared" si="192"/>
        <v>0</v>
      </c>
      <c r="OE61" s="235">
        <f t="shared" si="192"/>
        <v>0</v>
      </c>
      <c r="OF61" s="235">
        <f t="shared" si="192"/>
        <v>0</v>
      </c>
      <c r="OG61" s="235">
        <f t="shared" si="192"/>
        <v>0</v>
      </c>
      <c r="OH61" s="235">
        <f t="shared" si="192"/>
        <v>0</v>
      </c>
      <c r="OI61" s="235">
        <f t="shared" si="192"/>
        <v>0</v>
      </c>
      <c r="OJ61" s="235">
        <f t="shared" si="192"/>
        <v>0</v>
      </c>
      <c r="OK61" s="235">
        <f t="shared" si="192"/>
        <v>0</v>
      </c>
      <c r="OL61" s="235">
        <f t="shared" si="192"/>
        <v>0</v>
      </c>
      <c r="OM61" s="235">
        <f t="shared" si="192"/>
        <v>0</v>
      </c>
      <c r="ON61" s="235">
        <f t="shared" si="192"/>
        <v>0</v>
      </c>
      <c r="OO61" s="235">
        <f t="shared" si="192"/>
        <v>0</v>
      </c>
      <c r="OP61" s="235">
        <f t="shared" si="192"/>
        <v>0</v>
      </c>
      <c r="OQ61" s="235">
        <f t="shared" si="192"/>
        <v>0</v>
      </c>
      <c r="OR61" s="235">
        <f t="shared" si="192"/>
        <v>0</v>
      </c>
      <c r="OS61" s="235">
        <f t="shared" si="192"/>
        <v>0</v>
      </c>
      <c r="OT61" s="235">
        <f t="shared" si="192"/>
        <v>0</v>
      </c>
      <c r="OU61" s="235">
        <f t="shared" si="192"/>
        <v>0</v>
      </c>
      <c r="OV61" s="235">
        <f t="shared" si="192"/>
        <v>0</v>
      </c>
      <c r="OW61" s="235">
        <f t="shared" si="192"/>
        <v>0</v>
      </c>
      <c r="OX61" s="235">
        <f t="shared" si="192"/>
        <v>0</v>
      </c>
      <c r="OY61" s="235">
        <f t="shared" si="192"/>
        <v>0</v>
      </c>
      <c r="OZ61" s="235">
        <f t="shared" si="192"/>
        <v>0</v>
      </c>
      <c r="PA61" s="235">
        <f t="shared" si="192"/>
        <v>0</v>
      </c>
      <c r="PB61" s="235">
        <f t="shared" si="192"/>
        <v>0</v>
      </c>
      <c r="PC61" s="235">
        <f t="shared" si="192"/>
        <v>0</v>
      </c>
      <c r="PD61" s="235">
        <f t="shared" si="192"/>
        <v>0</v>
      </c>
      <c r="PE61" s="235">
        <f t="shared" si="192"/>
        <v>0</v>
      </c>
      <c r="PF61" s="235">
        <f t="shared" si="192"/>
        <v>0</v>
      </c>
      <c r="PG61" s="235">
        <f t="shared" si="192"/>
        <v>0</v>
      </c>
      <c r="PH61" s="235">
        <f t="shared" si="192"/>
        <v>0</v>
      </c>
      <c r="PI61" s="235">
        <f t="shared" si="192"/>
        <v>0</v>
      </c>
      <c r="PJ61" s="235">
        <f t="shared" si="192"/>
        <v>0</v>
      </c>
      <c r="PK61" s="235">
        <f t="shared" si="192"/>
        <v>0</v>
      </c>
      <c r="PL61" s="235">
        <f t="shared" si="192"/>
        <v>0</v>
      </c>
      <c r="PM61" s="235">
        <f t="shared" si="192"/>
        <v>0</v>
      </c>
      <c r="PN61" s="235">
        <f t="shared" si="192"/>
        <v>0</v>
      </c>
      <c r="PO61" s="235">
        <f t="shared" si="192"/>
        <v>0</v>
      </c>
      <c r="PP61" s="235">
        <f t="shared" si="192"/>
        <v>0</v>
      </c>
      <c r="PQ61" s="235">
        <f t="shared" si="192"/>
        <v>0</v>
      </c>
      <c r="PR61" s="235">
        <f t="shared" si="192"/>
        <v>0</v>
      </c>
      <c r="PS61" s="235">
        <f t="shared" si="192"/>
        <v>0</v>
      </c>
      <c r="PT61" s="235">
        <f t="shared" si="192"/>
        <v>0</v>
      </c>
      <c r="PU61" s="235">
        <f t="shared" si="192"/>
        <v>0</v>
      </c>
      <c r="PV61" s="235">
        <f t="shared" si="192"/>
        <v>0</v>
      </c>
      <c r="PW61" s="235">
        <f t="shared" si="192"/>
        <v>0</v>
      </c>
      <c r="PX61" s="235">
        <f t="shared" si="192"/>
        <v>0</v>
      </c>
      <c r="PY61" s="235">
        <f t="shared" si="192"/>
        <v>0</v>
      </c>
      <c r="PZ61" s="235">
        <f t="shared" si="192"/>
        <v>0</v>
      </c>
      <c r="QA61" s="235">
        <f t="shared" si="192"/>
        <v>0</v>
      </c>
      <c r="QB61" s="235">
        <f t="shared" si="192"/>
        <v>0</v>
      </c>
      <c r="QC61" s="235">
        <f t="shared" si="192"/>
        <v>0</v>
      </c>
      <c r="QD61" s="235">
        <f t="shared" si="192"/>
        <v>0</v>
      </c>
      <c r="QE61" s="235">
        <f t="shared" si="192"/>
        <v>0</v>
      </c>
      <c r="QF61" s="235">
        <f t="shared" si="192"/>
        <v>0</v>
      </c>
      <c r="QG61" s="235">
        <f t="shared" si="192"/>
        <v>0</v>
      </c>
      <c r="QH61" s="235">
        <f t="shared" si="192"/>
        <v>0</v>
      </c>
      <c r="QI61" s="235">
        <f t="shared" si="192"/>
        <v>0</v>
      </c>
      <c r="QJ61" s="235">
        <f t="shared" si="192"/>
        <v>0</v>
      </c>
      <c r="QK61" s="235">
        <f t="shared" si="192"/>
        <v>0</v>
      </c>
      <c r="QL61" s="235">
        <f t="shared" si="192"/>
        <v>0</v>
      </c>
      <c r="QM61" s="235">
        <f t="shared" si="192"/>
        <v>0</v>
      </c>
      <c r="QN61" s="235">
        <f t="shared" si="192"/>
        <v>0</v>
      </c>
      <c r="QO61" s="235">
        <f t="shared" ref="QO61:SM61" si="193">QO45/12</f>
        <v>0</v>
      </c>
      <c r="QP61" s="235">
        <f t="shared" si="193"/>
        <v>0</v>
      </c>
      <c r="QQ61" s="235">
        <f t="shared" si="193"/>
        <v>0</v>
      </c>
      <c r="QR61" s="235">
        <f t="shared" si="193"/>
        <v>0</v>
      </c>
      <c r="QS61" s="235">
        <f t="shared" si="193"/>
        <v>0</v>
      </c>
      <c r="QT61" s="235">
        <f t="shared" si="193"/>
        <v>0</v>
      </c>
      <c r="QU61" s="235">
        <f t="shared" si="193"/>
        <v>0</v>
      </c>
      <c r="QV61" s="235">
        <f t="shared" si="193"/>
        <v>0</v>
      </c>
      <c r="QW61" s="235">
        <f t="shared" si="193"/>
        <v>0</v>
      </c>
      <c r="QX61" s="235">
        <f t="shared" si="193"/>
        <v>0</v>
      </c>
      <c r="QY61" s="235">
        <f t="shared" si="193"/>
        <v>0</v>
      </c>
      <c r="QZ61" s="235">
        <f t="shared" si="193"/>
        <v>0</v>
      </c>
      <c r="RA61" s="235">
        <f t="shared" si="193"/>
        <v>0</v>
      </c>
      <c r="RB61" s="235">
        <f t="shared" si="193"/>
        <v>0</v>
      </c>
      <c r="RC61" s="235">
        <f t="shared" si="193"/>
        <v>0</v>
      </c>
      <c r="RD61" s="235">
        <f t="shared" si="193"/>
        <v>0</v>
      </c>
      <c r="RE61" s="235">
        <f t="shared" si="193"/>
        <v>0</v>
      </c>
      <c r="RF61" s="235">
        <f t="shared" si="193"/>
        <v>0</v>
      </c>
      <c r="RG61" s="235">
        <f t="shared" si="193"/>
        <v>0</v>
      </c>
      <c r="RH61" s="235">
        <f t="shared" si="193"/>
        <v>0</v>
      </c>
      <c r="RI61" s="235">
        <f t="shared" si="193"/>
        <v>0</v>
      </c>
      <c r="RJ61" s="235">
        <f t="shared" si="193"/>
        <v>0</v>
      </c>
      <c r="RK61" s="235">
        <f t="shared" si="193"/>
        <v>0</v>
      </c>
      <c r="RL61" s="235">
        <f t="shared" si="193"/>
        <v>0</v>
      </c>
      <c r="RM61" s="235">
        <f t="shared" si="193"/>
        <v>0</v>
      </c>
      <c r="RN61" s="235">
        <f t="shared" si="193"/>
        <v>0</v>
      </c>
      <c r="RO61" s="235">
        <f t="shared" si="193"/>
        <v>0</v>
      </c>
      <c r="RP61" s="235">
        <f t="shared" si="193"/>
        <v>0</v>
      </c>
      <c r="RQ61" s="235">
        <f t="shared" si="193"/>
        <v>0</v>
      </c>
      <c r="RR61" s="235">
        <f t="shared" si="193"/>
        <v>0</v>
      </c>
      <c r="RS61" s="235">
        <f t="shared" si="193"/>
        <v>0</v>
      </c>
      <c r="RT61" s="235">
        <f t="shared" si="193"/>
        <v>0</v>
      </c>
      <c r="RU61" s="235">
        <f t="shared" si="193"/>
        <v>0</v>
      </c>
      <c r="RV61" s="235">
        <f t="shared" si="193"/>
        <v>0</v>
      </c>
      <c r="RW61" s="235">
        <f t="shared" si="193"/>
        <v>0</v>
      </c>
      <c r="RX61" s="235">
        <f t="shared" si="193"/>
        <v>0</v>
      </c>
      <c r="RY61" s="235">
        <f t="shared" si="193"/>
        <v>0</v>
      </c>
      <c r="RZ61" s="235">
        <f t="shared" si="193"/>
        <v>0</v>
      </c>
      <c r="SA61" s="235">
        <f t="shared" si="193"/>
        <v>0</v>
      </c>
      <c r="SB61" s="235">
        <f t="shared" si="193"/>
        <v>0</v>
      </c>
      <c r="SC61" s="235">
        <f t="shared" si="193"/>
        <v>0</v>
      </c>
      <c r="SD61" s="235">
        <f t="shared" si="193"/>
        <v>0</v>
      </c>
      <c r="SE61" s="235">
        <f t="shared" si="193"/>
        <v>0</v>
      </c>
      <c r="SF61" s="235">
        <f t="shared" si="193"/>
        <v>0</v>
      </c>
      <c r="SG61" s="235">
        <f t="shared" si="193"/>
        <v>0</v>
      </c>
      <c r="SH61" s="235">
        <f t="shared" si="193"/>
        <v>0</v>
      </c>
      <c r="SI61" s="235">
        <f t="shared" si="193"/>
        <v>0</v>
      </c>
      <c r="SJ61" s="235">
        <f t="shared" si="193"/>
        <v>0</v>
      </c>
      <c r="SK61" s="235">
        <f t="shared" si="193"/>
        <v>0</v>
      </c>
      <c r="SL61" s="235">
        <f t="shared" si="193"/>
        <v>0</v>
      </c>
      <c r="SM61" s="235">
        <f t="shared" si="193"/>
        <v>0</v>
      </c>
    </row>
    <row r="62" spans="2:507" x14ac:dyDescent="0.25">
      <c r="B62" s="218">
        <f t="shared" si="152"/>
        <v>28</v>
      </c>
      <c r="C62" s="225" t="s">
        <v>975</v>
      </c>
      <c r="D62" s="225"/>
      <c r="E62" s="226" t="s">
        <v>980</v>
      </c>
      <c r="F62" s="227"/>
      <c r="G62" s="234">
        <f t="shared" si="185"/>
        <v>0</v>
      </c>
      <c r="H62" s="235">
        <f>H61*H60</f>
        <v>0</v>
      </c>
      <c r="I62" s="235">
        <f t="shared" ref="I62:BT62" si="194">I61*I60</f>
        <v>0</v>
      </c>
      <c r="J62" s="235">
        <f t="shared" si="194"/>
        <v>0</v>
      </c>
      <c r="K62" s="235">
        <f t="shared" si="194"/>
        <v>0</v>
      </c>
      <c r="L62" s="235">
        <f t="shared" si="194"/>
        <v>0</v>
      </c>
      <c r="M62" s="235">
        <f t="shared" si="194"/>
        <v>0</v>
      </c>
      <c r="N62" s="235">
        <f t="shared" si="194"/>
        <v>0</v>
      </c>
      <c r="O62" s="235">
        <f t="shared" si="194"/>
        <v>0</v>
      </c>
      <c r="P62" s="235">
        <f t="shared" si="194"/>
        <v>0</v>
      </c>
      <c r="Q62" s="235">
        <f t="shared" si="194"/>
        <v>0</v>
      </c>
      <c r="R62" s="235">
        <f t="shared" si="194"/>
        <v>0</v>
      </c>
      <c r="S62" s="235">
        <f t="shared" si="194"/>
        <v>0</v>
      </c>
      <c r="T62" s="235">
        <f t="shared" si="194"/>
        <v>0</v>
      </c>
      <c r="U62" s="235">
        <f t="shared" si="194"/>
        <v>0</v>
      </c>
      <c r="V62" s="235">
        <f t="shared" si="194"/>
        <v>0</v>
      </c>
      <c r="W62" s="235">
        <f t="shared" si="194"/>
        <v>0</v>
      </c>
      <c r="X62" s="235">
        <f t="shared" si="194"/>
        <v>0</v>
      </c>
      <c r="Y62" s="235">
        <f t="shared" si="194"/>
        <v>0</v>
      </c>
      <c r="Z62" s="235">
        <f t="shared" si="194"/>
        <v>0</v>
      </c>
      <c r="AA62" s="235">
        <f t="shared" si="194"/>
        <v>0</v>
      </c>
      <c r="AB62" s="235">
        <f t="shared" si="194"/>
        <v>0</v>
      </c>
      <c r="AC62" s="235">
        <f t="shared" si="194"/>
        <v>0</v>
      </c>
      <c r="AD62" s="235">
        <f t="shared" si="194"/>
        <v>0</v>
      </c>
      <c r="AE62" s="235">
        <f t="shared" si="194"/>
        <v>0</v>
      </c>
      <c r="AF62" s="235">
        <f t="shared" si="194"/>
        <v>0</v>
      </c>
      <c r="AG62" s="235">
        <f t="shared" si="194"/>
        <v>0</v>
      </c>
      <c r="AH62" s="235">
        <f t="shared" si="194"/>
        <v>0</v>
      </c>
      <c r="AI62" s="235">
        <f t="shared" si="194"/>
        <v>0</v>
      </c>
      <c r="AJ62" s="235">
        <f t="shared" si="194"/>
        <v>0</v>
      </c>
      <c r="AK62" s="235">
        <f t="shared" si="194"/>
        <v>0</v>
      </c>
      <c r="AL62" s="235">
        <f t="shared" si="194"/>
        <v>0</v>
      </c>
      <c r="AM62" s="235">
        <f t="shared" si="194"/>
        <v>0</v>
      </c>
      <c r="AN62" s="235">
        <f t="shared" si="194"/>
        <v>0</v>
      </c>
      <c r="AO62" s="235">
        <f t="shared" si="194"/>
        <v>0</v>
      </c>
      <c r="AP62" s="235">
        <f t="shared" si="194"/>
        <v>0</v>
      </c>
      <c r="AQ62" s="235">
        <f t="shared" si="194"/>
        <v>0</v>
      </c>
      <c r="AR62" s="235">
        <f t="shared" si="194"/>
        <v>0</v>
      </c>
      <c r="AS62" s="235">
        <f t="shared" si="194"/>
        <v>0</v>
      </c>
      <c r="AT62" s="235">
        <f t="shared" si="194"/>
        <v>0</v>
      </c>
      <c r="AU62" s="235">
        <f t="shared" si="194"/>
        <v>0</v>
      </c>
      <c r="AV62" s="235">
        <f t="shared" si="194"/>
        <v>0</v>
      </c>
      <c r="AW62" s="235">
        <f t="shared" si="194"/>
        <v>0</v>
      </c>
      <c r="AX62" s="235">
        <f t="shared" si="194"/>
        <v>0</v>
      </c>
      <c r="AY62" s="235">
        <f t="shared" si="194"/>
        <v>0</v>
      </c>
      <c r="AZ62" s="235">
        <f t="shared" si="194"/>
        <v>0</v>
      </c>
      <c r="BA62" s="235">
        <f t="shared" si="194"/>
        <v>0</v>
      </c>
      <c r="BB62" s="235">
        <f t="shared" si="194"/>
        <v>0</v>
      </c>
      <c r="BC62" s="235">
        <f t="shared" si="194"/>
        <v>0</v>
      </c>
      <c r="BD62" s="235">
        <f t="shared" si="194"/>
        <v>0</v>
      </c>
      <c r="BE62" s="235">
        <f t="shared" si="194"/>
        <v>0</v>
      </c>
      <c r="BF62" s="235">
        <f t="shared" si="194"/>
        <v>0</v>
      </c>
      <c r="BG62" s="235">
        <f t="shared" si="194"/>
        <v>0</v>
      </c>
      <c r="BH62" s="235">
        <f t="shared" si="194"/>
        <v>0</v>
      </c>
      <c r="BI62" s="235">
        <f t="shared" si="194"/>
        <v>0</v>
      </c>
      <c r="BJ62" s="235">
        <f t="shared" si="194"/>
        <v>0</v>
      </c>
      <c r="BK62" s="235">
        <f t="shared" si="194"/>
        <v>0</v>
      </c>
      <c r="BL62" s="235">
        <f t="shared" si="194"/>
        <v>0</v>
      </c>
      <c r="BM62" s="235">
        <f t="shared" si="194"/>
        <v>0</v>
      </c>
      <c r="BN62" s="235">
        <f t="shared" si="194"/>
        <v>0</v>
      </c>
      <c r="BO62" s="235">
        <f t="shared" si="194"/>
        <v>0</v>
      </c>
      <c r="BP62" s="235">
        <f t="shared" si="194"/>
        <v>0</v>
      </c>
      <c r="BQ62" s="235">
        <f t="shared" si="194"/>
        <v>0</v>
      </c>
      <c r="BR62" s="235">
        <f t="shared" si="194"/>
        <v>0</v>
      </c>
      <c r="BS62" s="235">
        <f t="shared" si="194"/>
        <v>0</v>
      </c>
      <c r="BT62" s="235">
        <f t="shared" si="194"/>
        <v>0</v>
      </c>
      <c r="BU62" s="235">
        <f t="shared" ref="BU62:EF62" si="195">BU61*BU60</f>
        <v>0</v>
      </c>
      <c r="BV62" s="235">
        <f t="shared" si="195"/>
        <v>0</v>
      </c>
      <c r="BW62" s="235">
        <f t="shared" si="195"/>
        <v>0</v>
      </c>
      <c r="BX62" s="235">
        <f t="shared" si="195"/>
        <v>0</v>
      </c>
      <c r="BY62" s="235">
        <f t="shared" si="195"/>
        <v>0</v>
      </c>
      <c r="BZ62" s="235">
        <f t="shared" si="195"/>
        <v>0</v>
      </c>
      <c r="CA62" s="235">
        <f t="shared" si="195"/>
        <v>0</v>
      </c>
      <c r="CB62" s="235">
        <f t="shared" si="195"/>
        <v>0</v>
      </c>
      <c r="CC62" s="235">
        <f t="shared" si="195"/>
        <v>0</v>
      </c>
      <c r="CD62" s="235">
        <f t="shared" si="195"/>
        <v>0</v>
      </c>
      <c r="CE62" s="235">
        <f t="shared" si="195"/>
        <v>0</v>
      </c>
      <c r="CF62" s="235">
        <f t="shared" si="195"/>
        <v>0</v>
      </c>
      <c r="CG62" s="235">
        <f t="shared" si="195"/>
        <v>0</v>
      </c>
      <c r="CH62" s="235">
        <f t="shared" si="195"/>
        <v>0</v>
      </c>
      <c r="CI62" s="235">
        <f t="shared" si="195"/>
        <v>0</v>
      </c>
      <c r="CJ62" s="235">
        <f t="shared" si="195"/>
        <v>0</v>
      </c>
      <c r="CK62" s="235">
        <f t="shared" si="195"/>
        <v>0</v>
      </c>
      <c r="CL62" s="235">
        <f t="shared" si="195"/>
        <v>0</v>
      </c>
      <c r="CM62" s="235">
        <f t="shared" si="195"/>
        <v>0</v>
      </c>
      <c r="CN62" s="235">
        <f t="shared" si="195"/>
        <v>0</v>
      </c>
      <c r="CO62" s="235">
        <f t="shared" si="195"/>
        <v>0</v>
      </c>
      <c r="CP62" s="235">
        <f t="shared" si="195"/>
        <v>0</v>
      </c>
      <c r="CQ62" s="235">
        <f t="shared" si="195"/>
        <v>0</v>
      </c>
      <c r="CR62" s="235">
        <f t="shared" si="195"/>
        <v>0</v>
      </c>
      <c r="CS62" s="235">
        <f t="shared" si="195"/>
        <v>0</v>
      </c>
      <c r="CT62" s="235">
        <f t="shared" si="195"/>
        <v>0</v>
      </c>
      <c r="CU62" s="235">
        <f t="shared" si="195"/>
        <v>0</v>
      </c>
      <c r="CV62" s="235">
        <f t="shared" si="195"/>
        <v>0</v>
      </c>
      <c r="CW62" s="235">
        <f t="shared" si="195"/>
        <v>0</v>
      </c>
      <c r="CX62" s="235">
        <f t="shared" si="195"/>
        <v>0</v>
      </c>
      <c r="CY62" s="235">
        <f t="shared" si="195"/>
        <v>0</v>
      </c>
      <c r="CZ62" s="235">
        <f t="shared" si="195"/>
        <v>0</v>
      </c>
      <c r="DA62" s="235">
        <f t="shared" si="195"/>
        <v>0</v>
      </c>
      <c r="DB62" s="235">
        <f t="shared" si="195"/>
        <v>0</v>
      </c>
      <c r="DC62" s="235">
        <f t="shared" si="195"/>
        <v>0</v>
      </c>
      <c r="DD62" s="235">
        <f t="shared" si="195"/>
        <v>0</v>
      </c>
      <c r="DE62" s="235">
        <f t="shared" si="195"/>
        <v>0</v>
      </c>
      <c r="DF62" s="235">
        <f t="shared" si="195"/>
        <v>0</v>
      </c>
      <c r="DG62" s="235">
        <f t="shared" si="195"/>
        <v>0</v>
      </c>
      <c r="DH62" s="235">
        <f t="shared" si="195"/>
        <v>0</v>
      </c>
      <c r="DI62" s="235">
        <f t="shared" si="195"/>
        <v>0</v>
      </c>
      <c r="DJ62" s="235">
        <f t="shared" si="195"/>
        <v>0</v>
      </c>
      <c r="DK62" s="235">
        <f t="shared" si="195"/>
        <v>0</v>
      </c>
      <c r="DL62" s="235">
        <f t="shared" si="195"/>
        <v>0</v>
      </c>
      <c r="DM62" s="235">
        <f t="shared" si="195"/>
        <v>0</v>
      </c>
      <c r="DN62" s="235">
        <f t="shared" si="195"/>
        <v>0</v>
      </c>
      <c r="DO62" s="235">
        <f t="shared" si="195"/>
        <v>0</v>
      </c>
      <c r="DP62" s="235">
        <f t="shared" si="195"/>
        <v>0</v>
      </c>
      <c r="DQ62" s="235">
        <f t="shared" si="195"/>
        <v>0</v>
      </c>
      <c r="DR62" s="235">
        <f t="shared" si="195"/>
        <v>0</v>
      </c>
      <c r="DS62" s="235">
        <f t="shared" si="195"/>
        <v>0</v>
      </c>
      <c r="DT62" s="235">
        <f t="shared" si="195"/>
        <v>0</v>
      </c>
      <c r="DU62" s="235">
        <f t="shared" si="195"/>
        <v>0</v>
      </c>
      <c r="DV62" s="235">
        <f t="shared" si="195"/>
        <v>0</v>
      </c>
      <c r="DW62" s="235">
        <f t="shared" si="195"/>
        <v>0</v>
      </c>
      <c r="DX62" s="235">
        <f t="shared" si="195"/>
        <v>0</v>
      </c>
      <c r="DY62" s="235">
        <f t="shared" si="195"/>
        <v>0</v>
      </c>
      <c r="DZ62" s="235">
        <f t="shared" si="195"/>
        <v>0</v>
      </c>
      <c r="EA62" s="235">
        <f t="shared" si="195"/>
        <v>0</v>
      </c>
      <c r="EB62" s="235">
        <f t="shared" si="195"/>
        <v>0</v>
      </c>
      <c r="EC62" s="235">
        <f t="shared" si="195"/>
        <v>0</v>
      </c>
      <c r="ED62" s="235">
        <f t="shared" si="195"/>
        <v>0</v>
      </c>
      <c r="EE62" s="235">
        <f t="shared" si="195"/>
        <v>0</v>
      </c>
      <c r="EF62" s="235">
        <f t="shared" si="195"/>
        <v>0</v>
      </c>
      <c r="EG62" s="235">
        <f t="shared" ref="EG62:GR62" si="196">EG61*EG60</f>
        <v>0</v>
      </c>
      <c r="EH62" s="235">
        <f t="shared" si="196"/>
        <v>0</v>
      </c>
      <c r="EI62" s="235">
        <f t="shared" si="196"/>
        <v>0</v>
      </c>
      <c r="EJ62" s="235">
        <f t="shared" si="196"/>
        <v>0</v>
      </c>
      <c r="EK62" s="235">
        <f t="shared" si="196"/>
        <v>0</v>
      </c>
      <c r="EL62" s="235">
        <f t="shared" si="196"/>
        <v>0</v>
      </c>
      <c r="EM62" s="235">
        <f t="shared" si="196"/>
        <v>0</v>
      </c>
      <c r="EN62" s="235">
        <f t="shared" si="196"/>
        <v>0</v>
      </c>
      <c r="EO62" s="235">
        <f t="shared" si="196"/>
        <v>0</v>
      </c>
      <c r="EP62" s="235">
        <f t="shared" si="196"/>
        <v>0</v>
      </c>
      <c r="EQ62" s="235">
        <f t="shared" si="196"/>
        <v>0</v>
      </c>
      <c r="ER62" s="235">
        <f t="shared" si="196"/>
        <v>0</v>
      </c>
      <c r="ES62" s="235">
        <f t="shared" si="196"/>
        <v>0</v>
      </c>
      <c r="ET62" s="235">
        <f t="shared" si="196"/>
        <v>0</v>
      </c>
      <c r="EU62" s="235">
        <f t="shared" si="196"/>
        <v>0</v>
      </c>
      <c r="EV62" s="235">
        <f t="shared" si="196"/>
        <v>0</v>
      </c>
      <c r="EW62" s="235">
        <f t="shared" si="196"/>
        <v>0</v>
      </c>
      <c r="EX62" s="235">
        <f t="shared" si="196"/>
        <v>0</v>
      </c>
      <c r="EY62" s="235">
        <f t="shared" si="196"/>
        <v>0</v>
      </c>
      <c r="EZ62" s="235">
        <f t="shared" si="196"/>
        <v>0</v>
      </c>
      <c r="FA62" s="235">
        <f t="shared" si="196"/>
        <v>0</v>
      </c>
      <c r="FB62" s="235">
        <f t="shared" si="196"/>
        <v>0</v>
      </c>
      <c r="FC62" s="235">
        <f t="shared" si="196"/>
        <v>0</v>
      </c>
      <c r="FD62" s="235">
        <f t="shared" si="196"/>
        <v>0</v>
      </c>
      <c r="FE62" s="235">
        <f t="shared" si="196"/>
        <v>0</v>
      </c>
      <c r="FF62" s="235">
        <f t="shared" si="196"/>
        <v>0</v>
      </c>
      <c r="FG62" s="235">
        <f t="shared" si="196"/>
        <v>0</v>
      </c>
      <c r="FH62" s="235">
        <f t="shared" si="196"/>
        <v>0</v>
      </c>
      <c r="FI62" s="235">
        <f t="shared" si="196"/>
        <v>0</v>
      </c>
      <c r="FJ62" s="235">
        <f t="shared" si="196"/>
        <v>0</v>
      </c>
      <c r="FK62" s="235">
        <f t="shared" si="196"/>
        <v>0</v>
      </c>
      <c r="FL62" s="235">
        <f t="shared" si="196"/>
        <v>0</v>
      </c>
      <c r="FM62" s="235">
        <f t="shared" si="196"/>
        <v>0</v>
      </c>
      <c r="FN62" s="235">
        <f t="shared" si="196"/>
        <v>0</v>
      </c>
      <c r="FO62" s="235">
        <f t="shared" si="196"/>
        <v>0</v>
      </c>
      <c r="FP62" s="235">
        <f t="shared" si="196"/>
        <v>0</v>
      </c>
      <c r="FQ62" s="235">
        <f t="shared" si="196"/>
        <v>0</v>
      </c>
      <c r="FR62" s="235">
        <f t="shared" si="196"/>
        <v>0</v>
      </c>
      <c r="FS62" s="235">
        <f t="shared" si="196"/>
        <v>0</v>
      </c>
      <c r="FT62" s="235">
        <f t="shared" si="196"/>
        <v>0</v>
      </c>
      <c r="FU62" s="235">
        <f t="shared" si="196"/>
        <v>0</v>
      </c>
      <c r="FV62" s="235">
        <f t="shared" si="196"/>
        <v>0</v>
      </c>
      <c r="FW62" s="235">
        <f t="shared" si="196"/>
        <v>0</v>
      </c>
      <c r="FX62" s="235">
        <f t="shared" si="196"/>
        <v>0</v>
      </c>
      <c r="FY62" s="235">
        <f t="shared" si="196"/>
        <v>0</v>
      </c>
      <c r="FZ62" s="235">
        <f t="shared" si="196"/>
        <v>0</v>
      </c>
      <c r="GA62" s="235">
        <f t="shared" si="196"/>
        <v>0</v>
      </c>
      <c r="GB62" s="235">
        <f t="shared" si="196"/>
        <v>0</v>
      </c>
      <c r="GC62" s="235">
        <f t="shared" si="196"/>
        <v>0</v>
      </c>
      <c r="GD62" s="235">
        <f t="shared" si="196"/>
        <v>0</v>
      </c>
      <c r="GE62" s="235">
        <f t="shared" si="196"/>
        <v>0</v>
      </c>
      <c r="GF62" s="235">
        <f t="shared" si="196"/>
        <v>0</v>
      </c>
      <c r="GG62" s="235">
        <f t="shared" si="196"/>
        <v>0</v>
      </c>
      <c r="GH62" s="235">
        <f t="shared" si="196"/>
        <v>0</v>
      </c>
      <c r="GI62" s="235">
        <f t="shared" si="196"/>
        <v>0</v>
      </c>
      <c r="GJ62" s="235">
        <f t="shared" si="196"/>
        <v>0</v>
      </c>
      <c r="GK62" s="235">
        <f t="shared" si="196"/>
        <v>0</v>
      </c>
      <c r="GL62" s="235">
        <f t="shared" si="196"/>
        <v>0</v>
      </c>
      <c r="GM62" s="235">
        <f t="shared" si="196"/>
        <v>0</v>
      </c>
      <c r="GN62" s="235">
        <f t="shared" si="196"/>
        <v>0</v>
      </c>
      <c r="GO62" s="235">
        <f t="shared" si="196"/>
        <v>0</v>
      </c>
      <c r="GP62" s="235">
        <f t="shared" si="196"/>
        <v>0</v>
      </c>
      <c r="GQ62" s="235">
        <f t="shared" si="196"/>
        <v>0</v>
      </c>
      <c r="GR62" s="235">
        <f t="shared" si="196"/>
        <v>0</v>
      </c>
      <c r="GS62" s="235">
        <f t="shared" ref="GS62:JD62" si="197">GS61*GS60</f>
        <v>0</v>
      </c>
      <c r="GT62" s="235">
        <f t="shared" si="197"/>
        <v>0</v>
      </c>
      <c r="GU62" s="235">
        <f t="shared" si="197"/>
        <v>0</v>
      </c>
      <c r="GV62" s="235">
        <f t="shared" si="197"/>
        <v>0</v>
      </c>
      <c r="GW62" s="235">
        <f t="shared" si="197"/>
        <v>0</v>
      </c>
      <c r="GX62" s="235">
        <f t="shared" si="197"/>
        <v>0</v>
      </c>
      <c r="GY62" s="235">
        <f t="shared" si="197"/>
        <v>0</v>
      </c>
      <c r="GZ62" s="235">
        <f t="shared" si="197"/>
        <v>0</v>
      </c>
      <c r="HA62" s="235">
        <f t="shared" si="197"/>
        <v>0</v>
      </c>
      <c r="HB62" s="235">
        <f t="shared" si="197"/>
        <v>0</v>
      </c>
      <c r="HC62" s="235">
        <f t="shared" si="197"/>
        <v>0</v>
      </c>
      <c r="HD62" s="235">
        <f t="shared" si="197"/>
        <v>0</v>
      </c>
      <c r="HE62" s="235">
        <f t="shared" si="197"/>
        <v>0</v>
      </c>
      <c r="HF62" s="235">
        <f t="shared" si="197"/>
        <v>0</v>
      </c>
      <c r="HG62" s="235">
        <f t="shared" si="197"/>
        <v>0</v>
      </c>
      <c r="HH62" s="235">
        <f t="shared" si="197"/>
        <v>0</v>
      </c>
      <c r="HI62" s="235">
        <f t="shared" si="197"/>
        <v>0</v>
      </c>
      <c r="HJ62" s="235">
        <f t="shared" si="197"/>
        <v>0</v>
      </c>
      <c r="HK62" s="235">
        <f t="shared" si="197"/>
        <v>0</v>
      </c>
      <c r="HL62" s="235">
        <f t="shared" si="197"/>
        <v>0</v>
      </c>
      <c r="HM62" s="235">
        <f t="shared" si="197"/>
        <v>0</v>
      </c>
      <c r="HN62" s="235">
        <f t="shared" si="197"/>
        <v>0</v>
      </c>
      <c r="HO62" s="235">
        <f t="shared" si="197"/>
        <v>0</v>
      </c>
      <c r="HP62" s="235">
        <f t="shared" si="197"/>
        <v>0</v>
      </c>
      <c r="HQ62" s="235">
        <f t="shared" si="197"/>
        <v>0</v>
      </c>
      <c r="HR62" s="235">
        <f t="shared" si="197"/>
        <v>0</v>
      </c>
      <c r="HS62" s="235">
        <f t="shared" si="197"/>
        <v>0</v>
      </c>
      <c r="HT62" s="235">
        <f t="shared" si="197"/>
        <v>0</v>
      </c>
      <c r="HU62" s="235">
        <f t="shared" si="197"/>
        <v>0</v>
      </c>
      <c r="HV62" s="235">
        <f t="shared" si="197"/>
        <v>0</v>
      </c>
      <c r="HW62" s="235">
        <f t="shared" si="197"/>
        <v>0</v>
      </c>
      <c r="HX62" s="235">
        <f t="shared" si="197"/>
        <v>0</v>
      </c>
      <c r="HY62" s="235">
        <f t="shared" si="197"/>
        <v>0</v>
      </c>
      <c r="HZ62" s="235">
        <f t="shared" si="197"/>
        <v>0</v>
      </c>
      <c r="IA62" s="235">
        <f t="shared" si="197"/>
        <v>0</v>
      </c>
      <c r="IB62" s="235">
        <f t="shared" si="197"/>
        <v>0</v>
      </c>
      <c r="IC62" s="235">
        <f t="shared" si="197"/>
        <v>0</v>
      </c>
      <c r="ID62" s="235">
        <f t="shared" si="197"/>
        <v>0</v>
      </c>
      <c r="IE62" s="235">
        <f t="shared" si="197"/>
        <v>0</v>
      </c>
      <c r="IF62" s="235">
        <f t="shared" si="197"/>
        <v>0</v>
      </c>
      <c r="IG62" s="235">
        <f t="shared" si="197"/>
        <v>0</v>
      </c>
      <c r="IH62" s="235">
        <f t="shared" si="197"/>
        <v>0</v>
      </c>
      <c r="II62" s="235">
        <f t="shared" si="197"/>
        <v>0</v>
      </c>
      <c r="IJ62" s="235">
        <f t="shared" si="197"/>
        <v>0</v>
      </c>
      <c r="IK62" s="235">
        <f t="shared" si="197"/>
        <v>0</v>
      </c>
      <c r="IL62" s="235">
        <f t="shared" si="197"/>
        <v>0</v>
      </c>
      <c r="IM62" s="235">
        <f t="shared" si="197"/>
        <v>0</v>
      </c>
      <c r="IN62" s="235">
        <f t="shared" si="197"/>
        <v>0</v>
      </c>
      <c r="IO62" s="235">
        <f t="shared" si="197"/>
        <v>0</v>
      </c>
      <c r="IP62" s="235">
        <f t="shared" si="197"/>
        <v>0</v>
      </c>
      <c r="IQ62" s="235">
        <f t="shared" si="197"/>
        <v>0</v>
      </c>
      <c r="IR62" s="235">
        <f t="shared" si="197"/>
        <v>0</v>
      </c>
      <c r="IS62" s="235">
        <f t="shared" si="197"/>
        <v>0</v>
      </c>
      <c r="IT62" s="235">
        <f t="shared" si="197"/>
        <v>0</v>
      </c>
      <c r="IU62" s="235">
        <f t="shared" si="197"/>
        <v>0</v>
      </c>
      <c r="IV62" s="235">
        <f t="shared" si="197"/>
        <v>0</v>
      </c>
      <c r="IW62" s="235">
        <f t="shared" si="197"/>
        <v>0</v>
      </c>
      <c r="IX62" s="235">
        <f t="shared" si="197"/>
        <v>0</v>
      </c>
      <c r="IY62" s="235">
        <f t="shared" si="197"/>
        <v>0</v>
      </c>
      <c r="IZ62" s="235">
        <f t="shared" si="197"/>
        <v>0</v>
      </c>
      <c r="JA62" s="235">
        <f t="shared" si="197"/>
        <v>0</v>
      </c>
      <c r="JB62" s="235">
        <f t="shared" si="197"/>
        <v>0</v>
      </c>
      <c r="JC62" s="235">
        <f t="shared" si="197"/>
        <v>0</v>
      </c>
      <c r="JD62" s="235">
        <f t="shared" si="197"/>
        <v>0</v>
      </c>
      <c r="JE62" s="235">
        <f t="shared" ref="JE62:LP62" si="198">JE61*JE60</f>
        <v>0</v>
      </c>
      <c r="JF62" s="235">
        <f t="shared" si="198"/>
        <v>0</v>
      </c>
      <c r="JG62" s="235">
        <f t="shared" si="198"/>
        <v>0</v>
      </c>
      <c r="JH62" s="235">
        <f t="shared" si="198"/>
        <v>0</v>
      </c>
      <c r="JI62" s="235">
        <f t="shared" si="198"/>
        <v>0</v>
      </c>
      <c r="JJ62" s="235">
        <f t="shared" si="198"/>
        <v>0</v>
      </c>
      <c r="JK62" s="235">
        <f t="shared" si="198"/>
        <v>0</v>
      </c>
      <c r="JL62" s="235">
        <f t="shared" si="198"/>
        <v>0</v>
      </c>
      <c r="JM62" s="235">
        <f t="shared" si="198"/>
        <v>0</v>
      </c>
      <c r="JN62" s="235">
        <f t="shared" si="198"/>
        <v>0</v>
      </c>
      <c r="JO62" s="235">
        <f t="shared" si="198"/>
        <v>0</v>
      </c>
      <c r="JP62" s="235">
        <f t="shared" si="198"/>
        <v>0</v>
      </c>
      <c r="JQ62" s="235">
        <f t="shared" si="198"/>
        <v>0</v>
      </c>
      <c r="JR62" s="235">
        <f t="shared" si="198"/>
        <v>0</v>
      </c>
      <c r="JS62" s="235">
        <f t="shared" si="198"/>
        <v>0</v>
      </c>
      <c r="JT62" s="235">
        <f t="shared" si="198"/>
        <v>0</v>
      </c>
      <c r="JU62" s="235">
        <f t="shared" si="198"/>
        <v>0</v>
      </c>
      <c r="JV62" s="235">
        <f t="shared" si="198"/>
        <v>0</v>
      </c>
      <c r="JW62" s="235">
        <f t="shared" si="198"/>
        <v>0</v>
      </c>
      <c r="JX62" s="235">
        <f t="shared" si="198"/>
        <v>0</v>
      </c>
      <c r="JY62" s="235">
        <f t="shared" si="198"/>
        <v>0</v>
      </c>
      <c r="JZ62" s="235">
        <f t="shared" si="198"/>
        <v>0</v>
      </c>
      <c r="KA62" s="235">
        <f t="shared" si="198"/>
        <v>0</v>
      </c>
      <c r="KB62" s="235">
        <f t="shared" si="198"/>
        <v>0</v>
      </c>
      <c r="KC62" s="235">
        <f t="shared" si="198"/>
        <v>0</v>
      </c>
      <c r="KD62" s="235">
        <f t="shared" si="198"/>
        <v>0</v>
      </c>
      <c r="KE62" s="235">
        <f t="shared" si="198"/>
        <v>0</v>
      </c>
      <c r="KF62" s="235">
        <f t="shared" si="198"/>
        <v>0</v>
      </c>
      <c r="KG62" s="235">
        <f t="shared" si="198"/>
        <v>0</v>
      </c>
      <c r="KH62" s="235">
        <f t="shared" si="198"/>
        <v>0</v>
      </c>
      <c r="KI62" s="235">
        <f t="shared" si="198"/>
        <v>0</v>
      </c>
      <c r="KJ62" s="235">
        <f t="shared" si="198"/>
        <v>0</v>
      </c>
      <c r="KK62" s="235">
        <f t="shared" si="198"/>
        <v>0</v>
      </c>
      <c r="KL62" s="235">
        <f t="shared" si="198"/>
        <v>0</v>
      </c>
      <c r="KM62" s="235">
        <f t="shared" si="198"/>
        <v>0</v>
      </c>
      <c r="KN62" s="235">
        <f t="shared" si="198"/>
        <v>0</v>
      </c>
      <c r="KO62" s="235">
        <f t="shared" si="198"/>
        <v>0</v>
      </c>
      <c r="KP62" s="235">
        <f t="shared" si="198"/>
        <v>0</v>
      </c>
      <c r="KQ62" s="235">
        <f t="shared" si="198"/>
        <v>0</v>
      </c>
      <c r="KR62" s="235">
        <f t="shared" si="198"/>
        <v>0</v>
      </c>
      <c r="KS62" s="235">
        <f t="shared" si="198"/>
        <v>0</v>
      </c>
      <c r="KT62" s="235">
        <f t="shared" si="198"/>
        <v>0</v>
      </c>
      <c r="KU62" s="235">
        <f t="shared" si="198"/>
        <v>0</v>
      </c>
      <c r="KV62" s="235">
        <f t="shared" si="198"/>
        <v>0</v>
      </c>
      <c r="KW62" s="235">
        <f t="shared" si="198"/>
        <v>0</v>
      </c>
      <c r="KX62" s="235">
        <f t="shared" si="198"/>
        <v>0</v>
      </c>
      <c r="KY62" s="235">
        <f t="shared" si="198"/>
        <v>0</v>
      </c>
      <c r="KZ62" s="235">
        <f t="shared" si="198"/>
        <v>0</v>
      </c>
      <c r="LA62" s="235">
        <f t="shared" si="198"/>
        <v>0</v>
      </c>
      <c r="LB62" s="235">
        <f t="shared" si="198"/>
        <v>0</v>
      </c>
      <c r="LC62" s="235">
        <f t="shared" si="198"/>
        <v>0</v>
      </c>
      <c r="LD62" s="235">
        <f t="shared" si="198"/>
        <v>0</v>
      </c>
      <c r="LE62" s="235">
        <f t="shared" si="198"/>
        <v>0</v>
      </c>
      <c r="LF62" s="235">
        <f t="shared" si="198"/>
        <v>0</v>
      </c>
      <c r="LG62" s="235">
        <f t="shared" si="198"/>
        <v>0</v>
      </c>
      <c r="LH62" s="235">
        <f t="shared" si="198"/>
        <v>0</v>
      </c>
      <c r="LI62" s="235">
        <f t="shared" si="198"/>
        <v>0</v>
      </c>
      <c r="LJ62" s="235">
        <f t="shared" si="198"/>
        <v>0</v>
      </c>
      <c r="LK62" s="235">
        <f t="shared" si="198"/>
        <v>0</v>
      </c>
      <c r="LL62" s="235">
        <f t="shared" si="198"/>
        <v>0</v>
      </c>
      <c r="LM62" s="235">
        <f t="shared" si="198"/>
        <v>0</v>
      </c>
      <c r="LN62" s="235">
        <f t="shared" si="198"/>
        <v>0</v>
      </c>
      <c r="LO62" s="235">
        <f t="shared" si="198"/>
        <v>0</v>
      </c>
      <c r="LP62" s="235">
        <f t="shared" si="198"/>
        <v>0</v>
      </c>
      <c r="LQ62" s="235">
        <f t="shared" ref="LQ62:OB62" si="199">LQ61*LQ60</f>
        <v>0</v>
      </c>
      <c r="LR62" s="235">
        <f t="shared" si="199"/>
        <v>0</v>
      </c>
      <c r="LS62" s="235">
        <f t="shared" si="199"/>
        <v>0</v>
      </c>
      <c r="LT62" s="235">
        <f t="shared" si="199"/>
        <v>0</v>
      </c>
      <c r="LU62" s="235">
        <f t="shared" si="199"/>
        <v>0</v>
      </c>
      <c r="LV62" s="235">
        <f t="shared" si="199"/>
        <v>0</v>
      </c>
      <c r="LW62" s="235">
        <f t="shared" si="199"/>
        <v>0</v>
      </c>
      <c r="LX62" s="235">
        <f t="shared" si="199"/>
        <v>0</v>
      </c>
      <c r="LY62" s="235">
        <f t="shared" si="199"/>
        <v>0</v>
      </c>
      <c r="LZ62" s="235">
        <f t="shared" si="199"/>
        <v>0</v>
      </c>
      <c r="MA62" s="235">
        <f t="shared" si="199"/>
        <v>0</v>
      </c>
      <c r="MB62" s="235">
        <f t="shared" si="199"/>
        <v>0</v>
      </c>
      <c r="MC62" s="235">
        <f t="shared" si="199"/>
        <v>0</v>
      </c>
      <c r="MD62" s="235">
        <f t="shared" si="199"/>
        <v>0</v>
      </c>
      <c r="ME62" s="235">
        <f t="shared" si="199"/>
        <v>0</v>
      </c>
      <c r="MF62" s="235">
        <f t="shared" si="199"/>
        <v>0</v>
      </c>
      <c r="MG62" s="235">
        <f t="shared" si="199"/>
        <v>0</v>
      </c>
      <c r="MH62" s="235">
        <f t="shared" si="199"/>
        <v>0</v>
      </c>
      <c r="MI62" s="235">
        <f t="shared" si="199"/>
        <v>0</v>
      </c>
      <c r="MJ62" s="235">
        <f t="shared" si="199"/>
        <v>0</v>
      </c>
      <c r="MK62" s="235">
        <f t="shared" si="199"/>
        <v>0</v>
      </c>
      <c r="ML62" s="235">
        <f t="shared" si="199"/>
        <v>0</v>
      </c>
      <c r="MM62" s="235">
        <f t="shared" si="199"/>
        <v>0</v>
      </c>
      <c r="MN62" s="235">
        <f t="shared" si="199"/>
        <v>0</v>
      </c>
      <c r="MO62" s="235">
        <f t="shared" si="199"/>
        <v>0</v>
      </c>
      <c r="MP62" s="235">
        <f t="shared" si="199"/>
        <v>0</v>
      </c>
      <c r="MQ62" s="235">
        <f t="shared" si="199"/>
        <v>0</v>
      </c>
      <c r="MR62" s="235">
        <f t="shared" si="199"/>
        <v>0</v>
      </c>
      <c r="MS62" s="235">
        <f t="shared" si="199"/>
        <v>0</v>
      </c>
      <c r="MT62" s="235">
        <f t="shared" si="199"/>
        <v>0</v>
      </c>
      <c r="MU62" s="235">
        <f t="shared" si="199"/>
        <v>0</v>
      </c>
      <c r="MV62" s="235">
        <f t="shared" si="199"/>
        <v>0</v>
      </c>
      <c r="MW62" s="235">
        <f t="shared" si="199"/>
        <v>0</v>
      </c>
      <c r="MX62" s="235">
        <f t="shared" si="199"/>
        <v>0</v>
      </c>
      <c r="MY62" s="235">
        <f t="shared" si="199"/>
        <v>0</v>
      </c>
      <c r="MZ62" s="235">
        <f t="shared" si="199"/>
        <v>0</v>
      </c>
      <c r="NA62" s="235">
        <f t="shared" si="199"/>
        <v>0</v>
      </c>
      <c r="NB62" s="235">
        <f t="shared" si="199"/>
        <v>0</v>
      </c>
      <c r="NC62" s="235">
        <f t="shared" si="199"/>
        <v>0</v>
      </c>
      <c r="ND62" s="235">
        <f t="shared" si="199"/>
        <v>0</v>
      </c>
      <c r="NE62" s="235">
        <f t="shared" si="199"/>
        <v>0</v>
      </c>
      <c r="NF62" s="235">
        <f t="shared" si="199"/>
        <v>0</v>
      </c>
      <c r="NG62" s="235">
        <f t="shared" si="199"/>
        <v>0</v>
      </c>
      <c r="NH62" s="235">
        <f t="shared" si="199"/>
        <v>0</v>
      </c>
      <c r="NI62" s="235">
        <f t="shared" si="199"/>
        <v>0</v>
      </c>
      <c r="NJ62" s="235">
        <f t="shared" si="199"/>
        <v>0</v>
      </c>
      <c r="NK62" s="235">
        <f t="shared" si="199"/>
        <v>0</v>
      </c>
      <c r="NL62" s="235">
        <f t="shared" si="199"/>
        <v>0</v>
      </c>
      <c r="NM62" s="235">
        <f t="shared" si="199"/>
        <v>0</v>
      </c>
      <c r="NN62" s="235">
        <f t="shared" si="199"/>
        <v>0</v>
      </c>
      <c r="NO62" s="235">
        <f t="shared" si="199"/>
        <v>0</v>
      </c>
      <c r="NP62" s="235">
        <f t="shared" si="199"/>
        <v>0</v>
      </c>
      <c r="NQ62" s="235">
        <f t="shared" si="199"/>
        <v>0</v>
      </c>
      <c r="NR62" s="235">
        <f t="shared" si="199"/>
        <v>0</v>
      </c>
      <c r="NS62" s="235">
        <f t="shared" si="199"/>
        <v>0</v>
      </c>
      <c r="NT62" s="235">
        <f t="shared" si="199"/>
        <v>0</v>
      </c>
      <c r="NU62" s="235">
        <f t="shared" si="199"/>
        <v>0</v>
      </c>
      <c r="NV62" s="235">
        <f t="shared" si="199"/>
        <v>0</v>
      </c>
      <c r="NW62" s="235">
        <f t="shared" si="199"/>
        <v>0</v>
      </c>
      <c r="NX62" s="235">
        <f t="shared" si="199"/>
        <v>0</v>
      </c>
      <c r="NY62" s="235">
        <f t="shared" si="199"/>
        <v>0</v>
      </c>
      <c r="NZ62" s="235">
        <f t="shared" si="199"/>
        <v>0</v>
      </c>
      <c r="OA62" s="235">
        <f t="shared" si="199"/>
        <v>0</v>
      </c>
      <c r="OB62" s="235">
        <f t="shared" si="199"/>
        <v>0</v>
      </c>
      <c r="OC62" s="235">
        <f t="shared" ref="OC62:QN62" si="200">OC61*OC60</f>
        <v>0</v>
      </c>
      <c r="OD62" s="235">
        <f t="shared" si="200"/>
        <v>0</v>
      </c>
      <c r="OE62" s="235">
        <f t="shared" si="200"/>
        <v>0</v>
      </c>
      <c r="OF62" s="235">
        <f t="shared" si="200"/>
        <v>0</v>
      </c>
      <c r="OG62" s="235">
        <f t="shared" si="200"/>
        <v>0</v>
      </c>
      <c r="OH62" s="235">
        <f t="shared" si="200"/>
        <v>0</v>
      </c>
      <c r="OI62" s="235">
        <f t="shared" si="200"/>
        <v>0</v>
      </c>
      <c r="OJ62" s="235">
        <f t="shared" si="200"/>
        <v>0</v>
      </c>
      <c r="OK62" s="235">
        <f t="shared" si="200"/>
        <v>0</v>
      </c>
      <c r="OL62" s="235">
        <f t="shared" si="200"/>
        <v>0</v>
      </c>
      <c r="OM62" s="235">
        <f t="shared" si="200"/>
        <v>0</v>
      </c>
      <c r="ON62" s="235">
        <f t="shared" si="200"/>
        <v>0</v>
      </c>
      <c r="OO62" s="235">
        <f t="shared" si="200"/>
        <v>0</v>
      </c>
      <c r="OP62" s="235">
        <f t="shared" si="200"/>
        <v>0</v>
      </c>
      <c r="OQ62" s="235">
        <f t="shared" si="200"/>
        <v>0</v>
      </c>
      <c r="OR62" s="235">
        <f t="shared" si="200"/>
        <v>0</v>
      </c>
      <c r="OS62" s="235">
        <f t="shared" si="200"/>
        <v>0</v>
      </c>
      <c r="OT62" s="235">
        <f t="shared" si="200"/>
        <v>0</v>
      </c>
      <c r="OU62" s="235">
        <f t="shared" si="200"/>
        <v>0</v>
      </c>
      <c r="OV62" s="235">
        <f t="shared" si="200"/>
        <v>0</v>
      </c>
      <c r="OW62" s="235">
        <f t="shared" si="200"/>
        <v>0</v>
      </c>
      <c r="OX62" s="235">
        <f t="shared" si="200"/>
        <v>0</v>
      </c>
      <c r="OY62" s="235">
        <f t="shared" si="200"/>
        <v>0</v>
      </c>
      <c r="OZ62" s="235">
        <f t="shared" si="200"/>
        <v>0</v>
      </c>
      <c r="PA62" s="235">
        <f t="shared" si="200"/>
        <v>0</v>
      </c>
      <c r="PB62" s="235">
        <f t="shared" si="200"/>
        <v>0</v>
      </c>
      <c r="PC62" s="235">
        <f t="shared" si="200"/>
        <v>0</v>
      </c>
      <c r="PD62" s="235">
        <f t="shared" si="200"/>
        <v>0</v>
      </c>
      <c r="PE62" s="235">
        <f t="shared" si="200"/>
        <v>0</v>
      </c>
      <c r="PF62" s="235">
        <f t="shared" si="200"/>
        <v>0</v>
      </c>
      <c r="PG62" s="235">
        <f t="shared" si="200"/>
        <v>0</v>
      </c>
      <c r="PH62" s="235">
        <f t="shared" si="200"/>
        <v>0</v>
      </c>
      <c r="PI62" s="235">
        <f t="shared" si="200"/>
        <v>0</v>
      </c>
      <c r="PJ62" s="235">
        <f t="shared" si="200"/>
        <v>0</v>
      </c>
      <c r="PK62" s="235">
        <f t="shared" si="200"/>
        <v>0</v>
      </c>
      <c r="PL62" s="235">
        <f t="shared" si="200"/>
        <v>0</v>
      </c>
      <c r="PM62" s="235">
        <f t="shared" si="200"/>
        <v>0</v>
      </c>
      <c r="PN62" s="235">
        <f t="shared" si="200"/>
        <v>0</v>
      </c>
      <c r="PO62" s="235">
        <f t="shared" si="200"/>
        <v>0</v>
      </c>
      <c r="PP62" s="235">
        <f t="shared" si="200"/>
        <v>0</v>
      </c>
      <c r="PQ62" s="235">
        <f t="shared" si="200"/>
        <v>0</v>
      </c>
      <c r="PR62" s="235">
        <f t="shared" si="200"/>
        <v>0</v>
      </c>
      <c r="PS62" s="235">
        <f t="shared" si="200"/>
        <v>0</v>
      </c>
      <c r="PT62" s="235">
        <f t="shared" si="200"/>
        <v>0</v>
      </c>
      <c r="PU62" s="235">
        <f t="shared" si="200"/>
        <v>0</v>
      </c>
      <c r="PV62" s="235">
        <f t="shared" si="200"/>
        <v>0</v>
      </c>
      <c r="PW62" s="235">
        <f t="shared" si="200"/>
        <v>0</v>
      </c>
      <c r="PX62" s="235">
        <f t="shared" si="200"/>
        <v>0</v>
      </c>
      <c r="PY62" s="235">
        <f t="shared" si="200"/>
        <v>0</v>
      </c>
      <c r="PZ62" s="235">
        <f t="shared" si="200"/>
        <v>0</v>
      </c>
      <c r="QA62" s="235">
        <f t="shared" si="200"/>
        <v>0</v>
      </c>
      <c r="QB62" s="235">
        <f t="shared" si="200"/>
        <v>0</v>
      </c>
      <c r="QC62" s="235">
        <f t="shared" si="200"/>
        <v>0</v>
      </c>
      <c r="QD62" s="235">
        <f t="shared" si="200"/>
        <v>0</v>
      </c>
      <c r="QE62" s="235">
        <f t="shared" si="200"/>
        <v>0</v>
      </c>
      <c r="QF62" s="235">
        <f t="shared" si="200"/>
        <v>0</v>
      </c>
      <c r="QG62" s="235">
        <f t="shared" si="200"/>
        <v>0</v>
      </c>
      <c r="QH62" s="235">
        <f t="shared" si="200"/>
        <v>0</v>
      </c>
      <c r="QI62" s="235">
        <f t="shared" si="200"/>
        <v>0</v>
      </c>
      <c r="QJ62" s="235">
        <f t="shared" si="200"/>
        <v>0</v>
      </c>
      <c r="QK62" s="235">
        <f t="shared" si="200"/>
        <v>0</v>
      </c>
      <c r="QL62" s="235">
        <f t="shared" si="200"/>
        <v>0</v>
      </c>
      <c r="QM62" s="235">
        <f t="shared" si="200"/>
        <v>0</v>
      </c>
      <c r="QN62" s="235">
        <f t="shared" si="200"/>
        <v>0</v>
      </c>
      <c r="QO62" s="235">
        <f t="shared" ref="QO62:SM62" si="201">QO61*QO60</f>
        <v>0</v>
      </c>
      <c r="QP62" s="235">
        <f t="shared" si="201"/>
        <v>0</v>
      </c>
      <c r="QQ62" s="235">
        <f t="shared" si="201"/>
        <v>0</v>
      </c>
      <c r="QR62" s="235">
        <f t="shared" si="201"/>
        <v>0</v>
      </c>
      <c r="QS62" s="235">
        <f t="shared" si="201"/>
        <v>0</v>
      </c>
      <c r="QT62" s="235">
        <f t="shared" si="201"/>
        <v>0</v>
      </c>
      <c r="QU62" s="235">
        <f t="shared" si="201"/>
        <v>0</v>
      </c>
      <c r="QV62" s="235">
        <f t="shared" si="201"/>
        <v>0</v>
      </c>
      <c r="QW62" s="235">
        <f t="shared" si="201"/>
        <v>0</v>
      </c>
      <c r="QX62" s="235">
        <f t="shared" si="201"/>
        <v>0</v>
      </c>
      <c r="QY62" s="235">
        <f t="shared" si="201"/>
        <v>0</v>
      </c>
      <c r="QZ62" s="235">
        <f t="shared" si="201"/>
        <v>0</v>
      </c>
      <c r="RA62" s="235">
        <f t="shared" si="201"/>
        <v>0</v>
      </c>
      <c r="RB62" s="235">
        <f t="shared" si="201"/>
        <v>0</v>
      </c>
      <c r="RC62" s="235">
        <f t="shared" si="201"/>
        <v>0</v>
      </c>
      <c r="RD62" s="235">
        <f t="shared" si="201"/>
        <v>0</v>
      </c>
      <c r="RE62" s="235">
        <f t="shared" si="201"/>
        <v>0</v>
      </c>
      <c r="RF62" s="235">
        <f t="shared" si="201"/>
        <v>0</v>
      </c>
      <c r="RG62" s="235">
        <f t="shared" si="201"/>
        <v>0</v>
      </c>
      <c r="RH62" s="235">
        <f t="shared" si="201"/>
        <v>0</v>
      </c>
      <c r="RI62" s="235">
        <f t="shared" si="201"/>
        <v>0</v>
      </c>
      <c r="RJ62" s="235">
        <f t="shared" si="201"/>
        <v>0</v>
      </c>
      <c r="RK62" s="235">
        <f t="shared" si="201"/>
        <v>0</v>
      </c>
      <c r="RL62" s="235">
        <f t="shared" si="201"/>
        <v>0</v>
      </c>
      <c r="RM62" s="235">
        <f t="shared" si="201"/>
        <v>0</v>
      </c>
      <c r="RN62" s="235">
        <f t="shared" si="201"/>
        <v>0</v>
      </c>
      <c r="RO62" s="235">
        <f t="shared" si="201"/>
        <v>0</v>
      </c>
      <c r="RP62" s="235">
        <f t="shared" si="201"/>
        <v>0</v>
      </c>
      <c r="RQ62" s="235">
        <f t="shared" si="201"/>
        <v>0</v>
      </c>
      <c r="RR62" s="235">
        <f t="shared" si="201"/>
        <v>0</v>
      </c>
      <c r="RS62" s="235">
        <f t="shared" si="201"/>
        <v>0</v>
      </c>
      <c r="RT62" s="235">
        <f t="shared" si="201"/>
        <v>0</v>
      </c>
      <c r="RU62" s="235">
        <f t="shared" si="201"/>
        <v>0</v>
      </c>
      <c r="RV62" s="235">
        <f t="shared" si="201"/>
        <v>0</v>
      </c>
      <c r="RW62" s="235">
        <f t="shared" si="201"/>
        <v>0</v>
      </c>
      <c r="RX62" s="235">
        <f t="shared" si="201"/>
        <v>0</v>
      </c>
      <c r="RY62" s="235">
        <f t="shared" si="201"/>
        <v>0</v>
      </c>
      <c r="RZ62" s="235">
        <f t="shared" si="201"/>
        <v>0</v>
      </c>
      <c r="SA62" s="235">
        <f t="shared" si="201"/>
        <v>0</v>
      </c>
      <c r="SB62" s="235">
        <f t="shared" si="201"/>
        <v>0</v>
      </c>
      <c r="SC62" s="235">
        <f t="shared" si="201"/>
        <v>0</v>
      </c>
      <c r="SD62" s="235">
        <f t="shared" si="201"/>
        <v>0</v>
      </c>
      <c r="SE62" s="235">
        <f t="shared" si="201"/>
        <v>0</v>
      </c>
      <c r="SF62" s="235">
        <f t="shared" si="201"/>
        <v>0</v>
      </c>
      <c r="SG62" s="235">
        <f t="shared" si="201"/>
        <v>0</v>
      </c>
      <c r="SH62" s="235">
        <f t="shared" si="201"/>
        <v>0</v>
      </c>
      <c r="SI62" s="235">
        <f t="shared" si="201"/>
        <v>0</v>
      </c>
      <c r="SJ62" s="235">
        <f t="shared" si="201"/>
        <v>0</v>
      </c>
      <c r="SK62" s="235">
        <f t="shared" si="201"/>
        <v>0</v>
      </c>
      <c r="SL62" s="235">
        <f t="shared" si="201"/>
        <v>0</v>
      </c>
      <c r="SM62" s="235">
        <f t="shared" si="201"/>
        <v>0</v>
      </c>
    </row>
    <row r="63" spans="2:507" x14ac:dyDescent="0.25">
      <c r="B63" s="218">
        <f t="shared" si="152"/>
        <v>29</v>
      </c>
      <c r="C63" s="225" t="s">
        <v>976</v>
      </c>
      <c r="D63" s="225"/>
      <c r="E63" s="226" t="s">
        <v>980</v>
      </c>
      <c r="F63" s="227"/>
      <c r="G63" s="234">
        <f t="shared" si="185"/>
        <v>0</v>
      </c>
      <c r="H63" s="235">
        <f>H61-H62</f>
        <v>0</v>
      </c>
      <c r="I63" s="235">
        <f t="shared" ref="I63:BT63" si="202">I61-I62</f>
        <v>0</v>
      </c>
      <c r="J63" s="235">
        <f t="shared" si="202"/>
        <v>0</v>
      </c>
      <c r="K63" s="235">
        <f t="shared" si="202"/>
        <v>0</v>
      </c>
      <c r="L63" s="235">
        <f t="shared" si="202"/>
        <v>0</v>
      </c>
      <c r="M63" s="235">
        <f t="shared" si="202"/>
        <v>0</v>
      </c>
      <c r="N63" s="235">
        <f t="shared" si="202"/>
        <v>0</v>
      </c>
      <c r="O63" s="235">
        <f t="shared" si="202"/>
        <v>0</v>
      </c>
      <c r="P63" s="235">
        <f t="shared" si="202"/>
        <v>0</v>
      </c>
      <c r="Q63" s="235">
        <f t="shared" si="202"/>
        <v>0</v>
      </c>
      <c r="R63" s="235">
        <f t="shared" si="202"/>
        <v>0</v>
      </c>
      <c r="S63" s="235">
        <f t="shared" si="202"/>
        <v>0</v>
      </c>
      <c r="T63" s="235">
        <f t="shared" si="202"/>
        <v>0</v>
      </c>
      <c r="U63" s="235">
        <f t="shared" si="202"/>
        <v>0</v>
      </c>
      <c r="V63" s="235">
        <f t="shared" si="202"/>
        <v>0</v>
      </c>
      <c r="W63" s="235">
        <f t="shared" si="202"/>
        <v>0</v>
      </c>
      <c r="X63" s="235">
        <f t="shared" si="202"/>
        <v>0</v>
      </c>
      <c r="Y63" s="235">
        <f t="shared" si="202"/>
        <v>0</v>
      </c>
      <c r="Z63" s="235">
        <f t="shared" si="202"/>
        <v>0</v>
      </c>
      <c r="AA63" s="235">
        <f t="shared" si="202"/>
        <v>0</v>
      </c>
      <c r="AB63" s="235">
        <f t="shared" si="202"/>
        <v>0</v>
      </c>
      <c r="AC63" s="235">
        <f t="shared" si="202"/>
        <v>0</v>
      </c>
      <c r="AD63" s="235">
        <f t="shared" si="202"/>
        <v>0</v>
      </c>
      <c r="AE63" s="235">
        <f t="shared" si="202"/>
        <v>0</v>
      </c>
      <c r="AF63" s="235">
        <f t="shared" si="202"/>
        <v>0</v>
      </c>
      <c r="AG63" s="235">
        <f t="shared" si="202"/>
        <v>0</v>
      </c>
      <c r="AH63" s="235">
        <f t="shared" si="202"/>
        <v>0</v>
      </c>
      <c r="AI63" s="235">
        <f t="shared" si="202"/>
        <v>0</v>
      </c>
      <c r="AJ63" s="235">
        <f t="shared" si="202"/>
        <v>0</v>
      </c>
      <c r="AK63" s="235">
        <f t="shared" si="202"/>
        <v>0</v>
      </c>
      <c r="AL63" s="235">
        <f t="shared" si="202"/>
        <v>0</v>
      </c>
      <c r="AM63" s="235">
        <f t="shared" si="202"/>
        <v>0</v>
      </c>
      <c r="AN63" s="235">
        <f t="shared" si="202"/>
        <v>0</v>
      </c>
      <c r="AO63" s="235">
        <f t="shared" si="202"/>
        <v>0</v>
      </c>
      <c r="AP63" s="235">
        <f t="shared" si="202"/>
        <v>0</v>
      </c>
      <c r="AQ63" s="235">
        <f t="shared" si="202"/>
        <v>0</v>
      </c>
      <c r="AR63" s="235">
        <f t="shared" si="202"/>
        <v>0</v>
      </c>
      <c r="AS63" s="235">
        <f t="shared" si="202"/>
        <v>0</v>
      </c>
      <c r="AT63" s="235">
        <f t="shared" si="202"/>
        <v>0</v>
      </c>
      <c r="AU63" s="235">
        <f t="shared" si="202"/>
        <v>0</v>
      </c>
      <c r="AV63" s="235">
        <f t="shared" si="202"/>
        <v>0</v>
      </c>
      <c r="AW63" s="235">
        <f t="shared" si="202"/>
        <v>0</v>
      </c>
      <c r="AX63" s="235">
        <f t="shared" si="202"/>
        <v>0</v>
      </c>
      <c r="AY63" s="235">
        <f t="shared" si="202"/>
        <v>0</v>
      </c>
      <c r="AZ63" s="235">
        <f t="shared" si="202"/>
        <v>0</v>
      </c>
      <c r="BA63" s="235">
        <f t="shared" si="202"/>
        <v>0</v>
      </c>
      <c r="BB63" s="235">
        <f t="shared" si="202"/>
        <v>0</v>
      </c>
      <c r="BC63" s="235">
        <f t="shared" si="202"/>
        <v>0</v>
      </c>
      <c r="BD63" s="235">
        <f t="shared" si="202"/>
        <v>0</v>
      </c>
      <c r="BE63" s="235">
        <f t="shared" si="202"/>
        <v>0</v>
      </c>
      <c r="BF63" s="235">
        <f t="shared" si="202"/>
        <v>0</v>
      </c>
      <c r="BG63" s="235">
        <f t="shared" si="202"/>
        <v>0</v>
      </c>
      <c r="BH63" s="235">
        <f t="shared" si="202"/>
        <v>0</v>
      </c>
      <c r="BI63" s="235">
        <f t="shared" si="202"/>
        <v>0</v>
      </c>
      <c r="BJ63" s="235">
        <f t="shared" si="202"/>
        <v>0</v>
      </c>
      <c r="BK63" s="235">
        <f t="shared" si="202"/>
        <v>0</v>
      </c>
      <c r="BL63" s="235">
        <f t="shared" si="202"/>
        <v>0</v>
      </c>
      <c r="BM63" s="235">
        <f t="shared" si="202"/>
        <v>0</v>
      </c>
      <c r="BN63" s="235">
        <f t="shared" si="202"/>
        <v>0</v>
      </c>
      <c r="BO63" s="235">
        <f t="shared" si="202"/>
        <v>0</v>
      </c>
      <c r="BP63" s="235">
        <f t="shared" si="202"/>
        <v>0</v>
      </c>
      <c r="BQ63" s="235">
        <f t="shared" si="202"/>
        <v>0</v>
      </c>
      <c r="BR63" s="235">
        <f t="shared" si="202"/>
        <v>0</v>
      </c>
      <c r="BS63" s="235">
        <f t="shared" si="202"/>
        <v>0</v>
      </c>
      <c r="BT63" s="235">
        <f t="shared" si="202"/>
        <v>0</v>
      </c>
      <c r="BU63" s="235">
        <f t="shared" ref="BU63:EF63" si="203">BU61-BU62</f>
        <v>0</v>
      </c>
      <c r="BV63" s="235">
        <f t="shared" si="203"/>
        <v>0</v>
      </c>
      <c r="BW63" s="235">
        <f t="shared" si="203"/>
        <v>0</v>
      </c>
      <c r="BX63" s="235">
        <f t="shared" si="203"/>
        <v>0</v>
      </c>
      <c r="BY63" s="235">
        <f t="shared" si="203"/>
        <v>0</v>
      </c>
      <c r="BZ63" s="235">
        <f t="shared" si="203"/>
        <v>0</v>
      </c>
      <c r="CA63" s="235">
        <f t="shared" si="203"/>
        <v>0</v>
      </c>
      <c r="CB63" s="235">
        <f t="shared" si="203"/>
        <v>0</v>
      </c>
      <c r="CC63" s="235">
        <f t="shared" si="203"/>
        <v>0</v>
      </c>
      <c r="CD63" s="235">
        <f t="shared" si="203"/>
        <v>0</v>
      </c>
      <c r="CE63" s="235">
        <f t="shared" si="203"/>
        <v>0</v>
      </c>
      <c r="CF63" s="235">
        <f t="shared" si="203"/>
        <v>0</v>
      </c>
      <c r="CG63" s="235">
        <f t="shared" si="203"/>
        <v>0</v>
      </c>
      <c r="CH63" s="235">
        <f t="shared" si="203"/>
        <v>0</v>
      </c>
      <c r="CI63" s="235">
        <f t="shared" si="203"/>
        <v>0</v>
      </c>
      <c r="CJ63" s="235">
        <f t="shared" si="203"/>
        <v>0</v>
      </c>
      <c r="CK63" s="235">
        <f t="shared" si="203"/>
        <v>0</v>
      </c>
      <c r="CL63" s="235">
        <f t="shared" si="203"/>
        <v>0</v>
      </c>
      <c r="CM63" s="235">
        <f t="shared" si="203"/>
        <v>0</v>
      </c>
      <c r="CN63" s="235">
        <f t="shared" si="203"/>
        <v>0</v>
      </c>
      <c r="CO63" s="235">
        <f t="shared" si="203"/>
        <v>0</v>
      </c>
      <c r="CP63" s="235">
        <f t="shared" si="203"/>
        <v>0</v>
      </c>
      <c r="CQ63" s="235">
        <f t="shared" si="203"/>
        <v>0</v>
      </c>
      <c r="CR63" s="235">
        <f t="shared" si="203"/>
        <v>0</v>
      </c>
      <c r="CS63" s="235">
        <f t="shared" si="203"/>
        <v>0</v>
      </c>
      <c r="CT63" s="235">
        <f t="shared" si="203"/>
        <v>0</v>
      </c>
      <c r="CU63" s="235">
        <f t="shared" si="203"/>
        <v>0</v>
      </c>
      <c r="CV63" s="235">
        <f t="shared" si="203"/>
        <v>0</v>
      </c>
      <c r="CW63" s="235">
        <f t="shared" si="203"/>
        <v>0</v>
      </c>
      <c r="CX63" s="235">
        <f t="shared" si="203"/>
        <v>0</v>
      </c>
      <c r="CY63" s="235">
        <f t="shared" si="203"/>
        <v>0</v>
      </c>
      <c r="CZ63" s="235">
        <f t="shared" si="203"/>
        <v>0</v>
      </c>
      <c r="DA63" s="235">
        <f t="shared" si="203"/>
        <v>0</v>
      </c>
      <c r="DB63" s="235">
        <f t="shared" si="203"/>
        <v>0</v>
      </c>
      <c r="DC63" s="235">
        <f t="shared" si="203"/>
        <v>0</v>
      </c>
      <c r="DD63" s="235">
        <f t="shared" si="203"/>
        <v>0</v>
      </c>
      <c r="DE63" s="235">
        <f t="shared" si="203"/>
        <v>0</v>
      </c>
      <c r="DF63" s="235">
        <f t="shared" si="203"/>
        <v>0</v>
      </c>
      <c r="DG63" s="235">
        <f t="shared" si="203"/>
        <v>0</v>
      </c>
      <c r="DH63" s="235">
        <f t="shared" si="203"/>
        <v>0</v>
      </c>
      <c r="DI63" s="235">
        <f t="shared" si="203"/>
        <v>0</v>
      </c>
      <c r="DJ63" s="235">
        <f t="shared" si="203"/>
        <v>0</v>
      </c>
      <c r="DK63" s="235">
        <f t="shared" si="203"/>
        <v>0</v>
      </c>
      <c r="DL63" s="235">
        <f t="shared" si="203"/>
        <v>0</v>
      </c>
      <c r="DM63" s="235">
        <f t="shared" si="203"/>
        <v>0</v>
      </c>
      <c r="DN63" s="235">
        <f t="shared" si="203"/>
        <v>0</v>
      </c>
      <c r="DO63" s="235">
        <f t="shared" si="203"/>
        <v>0</v>
      </c>
      <c r="DP63" s="235">
        <f t="shared" si="203"/>
        <v>0</v>
      </c>
      <c r="DQ63" s="235">
        <f t="shared" si="203"/>
        <v>0</v>
      </c>
      <c r="DR63" s="235">
        <f t="shared" si="203"/>
        <v>0</v>
      </c>
      <c r="DS63" s="235">
        <f t="shared" si="203"/>
        <v>0</v>
      </c>
      <c r="DT63" s="235">
        <f t="shared" si="203"/>
        <v>0</v>
      </c>
      <c r="DU63" s="235">
        <f t="shared" si="203"/>
        <v>0</v>
      </c>
      <c r="DV63" s="235">
        <f t="shared" si="203"/>
        <v>0</v>
      </c>
      <c r="DW63" s="235">
        <f t="shared" si="203"/>
        <v>0</v>
      </c>
      <c r="DX63" s="235">
        <f t="shared" si="203"/>
        <v>0</v>
      </c>
      <c r="DY63" s="235">
        <f t="shared" si="203"/>
        <v>0</v>
      </c>
      <c r="DZ63" s="235">
        <f t="shared" si="203"/>
        <v>0</v>
      </c>
      <c r="EA63" s="235">
        <f t="shared" si="203"/>
        <v>0</v>
      </c>
      <c r="EB63" s="235">
        <f t="shared" si="203"/>
        <v>0</v>
      </c>
      <c r="EC63" s="235">
        <f t="shared" si="203"/>
        <v>0</v>
      </c>
      <c r="ED63" s="235">
        <f t="shared" si="203"/>
        <v>0</v>
      </c>
      <c r="EE63" s="235">
        <f t="shared" si="203"/>
        <v>0</v>
      </c>
      <c r="EF63" s="235">
        <f t="shared" si="203"/>
        <v>0</v>
      </c>
      <c r="EG63" s="235">
        <f t="shared" ref="EG63:GR63" si="204">EG61-EG62</f>
        <v>0</v>
      </c>
      <c r="EH63" s="235">
        <f t="shared" si="204"/>
        <v>0</v>
      </c>
      <c r="EI63" s="235">
        <f t="shared" si="204"/>
        <v>0</v>
      </c>
      <c r="EJ63" s="235">
        <f t="shared" si="204"/>
        <v>0</v>
      </c>
      <c r="EK63" s="235">
        <f t="shared" si="204"/>
        <v>0</v>
      </c>
      <c r="EL63" s="235">
        <f t="shared" si="204"/>
        <v>0</v>
      </c>
      <c r="EM63" s="235">
        <f t="shared" si="204"/>
        <v>0</v>
      </c>
      <c r="EN63" s="235">
        <f t="shared" si="204"/>
        <v>0</v>
      </c>
      <c r="EO63" s="235">
        <f t="shared" si="204"/>
        <v>0</v>
      </c>
      <c r="EP63" s="235">
        <f t="shared" si="204"/>
        <v>0</v>
      </c>
      <c r="EQ63" s="235">
        <f t="shared" si="204"/>
        <v>0</v>
      </c>
      <c r="ER63" s="235">
        <f t="shared" si="204"/>
        <v>0</v>
      </c>
      <c r="ES63" s="235">
        <f t="shared" si="204"/>
        <v>0</v>
      </c>
      <c r="ET63" s="235">
        <f t="shared" si="204"/>
        <v>0</v>
      </c>
      <c r="EU63" s="235">
        <f t="shared" si="204"/>
        <v>0</v>
      </c>
      <c r="EV63" s="235">
        <f t="shared" si="204"/>
        <v>0</v>
      </c>
      <c r="EW63" s="235">
        <f t="shared" si="204"/>
        <v>0</v>
      </c>
      <c r="EX63" s="235">
        <f t="shared" si="204"/>
        <v>0</v>
      </c>
      <c r="EY63" s="235">
        <f t="shared" si="204"/>
        <v>0</v>
      </c>
      <c r="EZ63" s="235">
        <f t="shared" si="204"/>
        <v>0</v>
      </c>
      <c r="FA63" s="235">
        <f t="shared" si="204"/>
        <v>0</v>
      </c>
      <c r="FB63" s="235">
        <f t="shared" si="204"/>
        <v>0</v>
      </c>
      <c r="FC63" s="235">
        <f t="shared" si="204"/>
        <v>0</v>
      </c>
      <c r="FD63" s="235">
        <f t="shared" si="204"/>
        <v>0</v>
      </c>
      <c r="FE63" s="235">
        <f t="shared" si="204"/>
        <v>0</v>
      </c>
      <c r="FF63" s="235">
        <f t="shared" si="204"/>
        <v>0</v>
      </c>
      <c r="FG63" s="235">
        <f t="shared" si="204"/>
        <v>0</v>
      </c>
      <c r="FH63" s="235">
        <f t="shared" si="204"/>
        <v>0</v>
      </c>
      <c r="FI63" s="235">
        <f t="shared" si="204"/>
        <v>0</v>
      </c>
      <c r="FJ63" s="235">
        <f t="shared" si="204"/>
        <v>0</v>
      </c>
      <c r="FK63" s="235">
        <f t="shared" si="204"/>
        <v>0</v>
      </c>
      <c r="FL63" s="235">
        <f t="shared" si="204"/>
        <v>0</v>
      </c>
      <c r="FM63" s="235">
        <f t="shared" si="204"/>
        <v>0</v>
      </c>
      <c r="FN63" s="235">
        <f t="shared" si="204"/>
        <v>0</v>
      </c>
      <c r="FO63" s="235">
        <f t="shared" si="204"/>
        <v>0</v>
      </c>
      <c r="FP63" s="235">
        <f t="shared" si="204"/>
        <v>0</v>
      </c>
      <c r="FQ63" s="235">
        <f t="shared" si="204"/>
        <v>0</v>
      </c>
      <c r="FR63" s="235">
        <f t="shared" si="204"/>
        <v>0</v>
      </c>
      <c r="FS63" s="235">
        <f t="shared" si="204"/>
        <v>0</v>
      </c>
      <c r="FT63" s="235">
        <f t="shared" si="204"/>
        <v>0</v>
      </c>
      <c r="FU63" s="235">
        <f t="shared" si="204"/>
        <v>0</v>
      </c>
      <c r="FV63" s="235">
        <f t="shared" si="204"/>
        <v>0</v>
      </c>
      <c r="FW63" s="235">
        <f t="shared" si="204"/>
        <v>0</v>
      </c>
      <c r="FX63" s="235">
        <f t="shared" si="204"/>
        <v>0</v>
      </c>
      <c r="FY63" s="235">
        <f t="shared" si="204"/>
        <v>0</v>
      </c>
      <c r="FZ63" s="235">
        <f t="shared" si="204"/>
        <v>0</v>
      </c>
      <c r="GA63" s="235">
        <f t="shared" si="204"/>
        <v>0</v>
      </c>
      <c r="GB63" s="235">
        <f t="shared" si="204"/>
        <v>0</v>
      </c>
      <c r="GC63" s="235">
        <f t="shared" si="204"/>
        <v>0</v>
      </c>
      <c r="GD63" s="235">
        <f t="shared" si="204"/>
        <v>0</v>
      </c>
      <c r="GE63" s="235">
        <f t="shared" si="204"/>
        <v>0</v>
      </c>
      <c r="GF63" s="235">
        <f t="shared" si="204"/>
        <v>0</v>
      </c>
      <c r="GG63" s="235">
        <f t="shared" si="204"/>
        <v>0</v>
      </c>
      <c r="GH63" s="235">
        <f t="shared" si="204"/>
        <v>0</v>
      </c>
      <c r="GI63" s="235">
        <f t="shared" si="204"/>
        <v>0</v>
      </c>
      <c r="GJ63" s="235">
        <f t="shared" si="204"/>
        <v>0</v>
      </c>
      <c r="GK63" s="235">
        <f t="shared" si="204"/>
        <v>0</v>
      </c>
      <c r="GL63" s="235">
        <f t="shared" si="204"/>
        <v>0</v>
      </c>
      <c r="GM63" s="235">
        <f t="shared" si="204"/>
        <v>0</v>
      </c>
      <c r="GN63" s="235">
        <f t="shared" si="204"/>
        <v>0</v>
      </c>
      <c r="GO63" s="235">
        <f t="shared" si="204"/>
        <v>0</v>
      </c>
      <c r="GP63" s="235">
        <f t="shared" si="204"/>
        <v>0</v>
      </c>
      <c r="GQ63" s="235">
        <f t="shared" si="204"/>
        <v>0</v>
      </c>
      <c r="GR63" s="235">
        <f t="shared" si="204"/>
        <v>0</v>
      </c>
      <c r="GS63" s="235">
        <f t="shared" ref="GS63:JD63" si="205">GS61-GS62</f>
        <v>0</v>
      </c>
      <c r="GT63" s="235">
        <f t="shared" si="205"/>
        <v>0</v>
      </c>
      <c r="GU63" s="235">
        <f t="shared" si="205"/>
        <v>0</v>
      </c>
      <c r="GV63" s="235">
        <f t="shared" si="205"/>
        <v>0</v>
      </c>
      <c r="GW63" s="235">
        <f t="shared" si="205"/>
        <v>0</v>
      </c>
      <c r="GX63" s="235">
        <f t="shared" si="205"/>
        <v>0</v>
      </c>
      <c r="GY63" s="235">
        <f t="shared" si="205"/>
        <v>0</v>
      </c>
      <c r="GZ63" s="235">
        <f t="shared" si="205"/>
        <v>0</v>
      </c>
      <c r="HA63" s="235">
        <f t="shared" si="205"/>
        <v>0</v>
      </c>
      <c r="HB63" s="235">
        <f t="shared" si="205"/>
        <v>0</v>
      </c>
      <c r="HC63" s="235">
        <f t="shared" si="205"/>
        <v>0</v>
      </c>
      <c r="HD63" s="235">
        <f t="shared" si="205"/>
        <v>0</v>
      </c>
      <c r="HE63" s="235">
        <f t="shared" si="205"/>
        <v>0</v>
      </c>
      <c r="HF63" s="235">
        <f t="shared" si="205"/>
        <v>0</v>
      </c>
      <c r="HG63" s="235">
        <f t="shared" si="205"/>
        <v>0</v>
      </c>
      <c r="HH63" s="235">
        <f t="shared" si="205"/>
        <v>0</v>
      </c>
      <c r="HI63" s="235">
        <f t="shared" si="205"/>
        <v>0</v>
      </c>
      <c r="HJ63" s="235">
        <f t="shared" si="205"/>
        <v>0</v>
      </c>
      <c r="HK63" s="235">
        <f t="shared" si="205"/>
        <v>0</v>
      </c>
      <c r="HL63" s="235">
        <f t="shared" si="205"/>
        <v>0</v>
      </c>
      <c r="HM63" s="235">
        <f t="shared" si="205"/>
        <v>0</v>
      </c>
      <c r="HN63" s="235">
        <f t="shared" si="205"/>
        <v>0</v>
      </c>
      <c r="HO63" s="235">
        <f t="shared" si="205"/>
        <v>0</v>
      </c>
      <c r="HP63" s="235">
        <f t="shared" si="205"/>
        <v>0</v>
      </c>
      <c r="HQ63" s="235">
        <f t="shared" si="205"/>
        <v>0</v>
      </c>
      <c r="HR63" s="235">
        <f t="shared" si="205"/>
        <v>0</v>
      </c>
      <c r="HS63" s="235">
        <f t="shared" si="205"/>
        <v>0</v>
      </c>
      <c r="HT63" s="235">
        <f t="shared" si="205"/>
        <v>0</v>
      </c>
      <c r="HU63" s="235">
        <f t="shared" si="205"/>
        <v>0</v>
      </c>
      <c r="HV63" s="235">
        <f t="shared" si="205"/>
        <v>0</v>
      </c>
      <c r="HW63" s="235">
        <f t="shared" si="205"/>
        <v>0</v>
      </c>
      <c r="HX63" s="235">
        <f t="shared" si="205"/>
        <v>0</v>
      </c>
      <c r="HY63" s="235">
        <f t="shared" si="205"/>
        <v>0</v>
      </c>
      <c r="HZ63" s="235">
        <f t="shared" si="205"/>
        <v>0</v>
      </c>
      <c r="IA63" s="235">
        <f t="shared" si="205"/>
        <v>0</v>
      </c>
      <c r="IB63" s="235">
        <f t="shared" si="205"/>
        <v>0</v>
      </c>
      <c r="IC63" s="235">
        <f t="shared" si="205"/>
        <v>0</v>
      </c>
      <c r="ID63" s="235">
        <f t="shared" si="205"/>
        <v>0</v>
      </c>
      <c r="IE63" s="235">
        <f t="shared" si="205"/>
        <v>0</v>
      </c>
      <c r="IF63" s="235">
        <f t="shared" si="205"/>
        <v>0</v>
      </c>
      <c r="IG63" s="235">
        <f t="shared" si="205"/>
        <v>0</v>
      </c>
      <c r="IH63" s="235">
        <f t="shared" si="205"/>
        <v>0</v>
      </c>
      <c r="II63" s="235">
        <f t="shared" si="205"/>
        <v>0</v>
      </c>
      <c r="IJ63" s="235">
        <f t="shared" si="205"/>
        <v>0</v>
      </c>
      <c r="IK63" s="235">
        <f t="shared" si="205"/>
        <v>0</v>
      </c>
      <c r="IL63" s="235">
        <f t="shared" si="205"/>
        <v>0</v>
      </c>
      <c r="IM63" s="235">
        <f t="shared" si="205"/>
        <v>0</v>
      </c>
      <c r="IN63" s="235">
        <f t="shared" si="205"/>
        <v>0</v>
      </c>
      <c r="IO63" s="235">
        <f t="shared" si="205"/>
        <v>0</v>
      </c>
      <c r="IP63" s="235">
        <f t="shared" si="205"/>
        <v>0</v>
      </c>
      <c r="IQ63" s="235">
        <f t="shared" si="205"/>
        <v>0</v>
      </c>
      <c r="IR63" s="235">
        <f t="shared" si="205"/>
        <v>0</v>
      </c>
      <c r="IS63" s="235">
        <f t="shared" si="205"/>
        <v>0</v>
      </c>
      <c r="IT63" s="235">
        <f t="shared" si="205"/>
        <v>0</v>
      </c>
      <c r="IU63" s="235">
        <f t="shared" si="205"/>
        <v>0</v>
      </c>
      <c r="IV63" s="235">
        <f t="shared" si="205"/>
        <v>0</v>
      </c>
      <c r="IW63" s="235">
        <f t="shared" si="205"/>
        <v>0</v>
      </c>
      <c r="IX63" s="235">
        <f t="shared" si="205"/>
        <v>0</v>
      </c>
      <c r="IY63" s="235">
        <f t="shared" si="205"/>
        <v>0</v>
      </c>
      <c r="IZ63" s="235">
        <f t="shared" si="205"/>
        <v>0</v>
      </c>
      <c r="JA63" s="235">
        <f t="shared" si="205"/>
        <v>0</v>
      </c>
      <c r="JB63" s="235">
        <f t="shared" si="205"/>
        <v>0</v>
      </c>
      <c r="JC63" s="235">
        <f t="shared" si="205"/>
        <v>0</v>
      </c>
      <c r="JD63" s="235">
        <f t="shared" si="205"/>
        <v>0</v>
      </c>
      <c r="JE63" s="235">
        <f t="shared" ref="JE63:LP63" si="206">JE61-JE62</f>
        <v>0</v>
      </c>
      <c r="JF63" s="235">
        <f t="shared" si="206"/>
        <v>0</v>
      </c>
      <c r="JG63" s="235">
        <f t="shared" si="206"/>
        <v>0</v>
      </c>
      <c r="JH63" s="235">
        <f t="shared" si="206"/>
        <v>0</v>
      </c>
      <c r="JI63" s="235">
        <f t="shared" si="206"/>
        <v>0</v>
      </c>
      <c r="JJ63" s="235">
        <f t="shared" si="206"/>
        <v>0</v>
      </c>
      <c r="JK63" s="235">
        <f t="shared" si="206"/>
        <v>0</v>
      </c>
      <c r="JL63" s="235">
        <f t="shared" si="206"/>
        <v>0</v>
      </c>
      <c r="JM63" s="235">
        <f t="shared" si="206"/>
        <v>0</v>
      </c>
      <c r="JN63" s="235">
        <f t="shared" si="206"/>
        <v>0</v>
      </c>
      <c r="JO63" s="235">
        <f t="shared" si="206"/>
        <v>0</v>
      </c>
      <c r="JP63" s="235">
        <f t="shared" si="206"/>
        <v>0</v>
      </c>
      <c r="JQ63" s="235">
        <f t="shared" si="206"/>
        <v>0</v>
      </c>
      <c r="JR63" s="235">
        <f t="shared" si="206"/>
        <v>0</v>
      </c>
      <c r="JS63" s="235">
        <f t="shared" si="206"/>
        <v>0</v>
      </c>
      <c r="JT63" s="235">
        <f t="shared" si="206"/>
        <v>0</v>
      </c>
      <c r="JU63" s="235">
        <f t="shared" si="206"/>
        <v>0</v>
      </c>
      <c r="JV63" s="235">
        <f t="shared" si="206"/>
        <v>0</v>
      </c>
      <c r="JW63" s="235">
        <f t="shared" si="206"/>
        <v>0</v>
      </c>
      <c r="JX63" s="235">
        <f t="shared" si="206"/>
        <v>0</v>
      </c>
      <c r="JY63" s="235">
        <f t="shared" si="206"/>
        <v>0</v>
      </c>
      <c r="JZ63" s="235">
        <f t="shared" si="206"/>
        <v>0</v>
      </c>
      <c r="KA63" s="235">
        <f t="shared" si="206"/>
        <v>0</v>
      </c>
      <c r="KB63" s="235">
        <f t="shared" si="206"/>
        <v>0</v>
      </c>
      <c r="KC63" s="235">
        <f t="shared" si="206"/>
        <v>0</v>
      </c>
      <c r="KD63" s="235">
        <f t="shared" si="206"/>
        <v>0</v>
      </c>
      <c r="KE63" s="235">
        <f t="shared" si="206"/>
        <v>0</v>
      </c>
      <c r="KF63" s="235">
        <f t="shared" si="206"/>
        <v>0</v>
      </c>
      <c r="KG63" s="235">
        <f t="shared" si="206"/>
        <v>0</v>
      </c>
      <c r="KH63" s="235">
        <f t="shared" si="206"/>
        <v>0</v>
      </c>
      <c r="KI63" s="235">
        <f t="shared" si="206"/>
        <v>0</v>
      </c>
      <c r="KJ63" s="235">
        <f t="shared" si="206"/>
        <v>0</v>
      </c>
      <c r="KK63" s="235">
        <f t="shared" si="206"/>
        <v>0</v>
      </c>
      <c r="KL63" s="235">
        <f t="shared" si="206"/>
        <v>0</v>
      </c>
      <c r="KM63" s="235">
        <f t="shared" si="206"/>
        <v>0</v>
      </c>
      <c r="KN63" s="235">
        <f t="shared" si="206"/>
        <v>0</v>
      </c>
      <c r="KO63" s="235">
        <f t="shared" si="206"/>
        <v>0</v>
      </c>
      <c r="KP63" s="235">
        <f t="shared" si="206"/>
        <v>0</v>
      </c>
      <c r="KQ63" s="235">
        <f t="shared" si="206"/>
        <v>0</v>
      </c>
      <c r="KR63" s="235">
        <f t="shared" si="206"/>
        <v>0</v>
      </c>
      <c r="KS63" s="235">
        <f t="shared" si="206"/>
        <v>0</v>
      </c>
      <c r="KT63" s="235">
        <f t="shared" si="206"/>
        <v>0</v>
      </c>
      <c r="KU63" s="235">
        <f t="shared" si="206"/>
        <v>0</v>
      </c>
      <c r="KV63" s="235">
        <f t="shared" si="206"/>
        <v>0</v>
      </c>
      <c r="KW63" s="235">
        <f t="shared" si="206"/>
        <v>0</v>
      </c>
      <c r="KX63" s="235">
        <f t="shared" si="206"/>
        <v>0</v>
      </c>
      <c r="KY63" s="235">
        <f t="shared" si="206"/>
        <v>0</v>
      </c>
      <c r="KZ63" s="235">
        <f t="shared" si="206"/>
        <v>0</v>
      </c>
      <c r="LA63" s="235">
        <f t="shared" si="206"/>
        <v>0</v>
      </c>
      <c r="LB63" s="235">
        <f t="shared" si="206"/>
        <v>0</v>
      </c>
      <c r="LC63" s="235">
        <f t="shared" si="206"/>
        <v>0</v>
      </c>
      <c r="LD63" s="235">
        <f t="shared" si="206"/>
        <v>0</v>
      </c>
      <c r="LE63" s="235">
        <f t="shared" si="206"/>
        <v>0</v>
      </c>
      <c r="LF63" s="235">
        <f t="shared" si="206"/>
        <v>0</v>
      </c>
      <c r="LG63" s="235">
        <f t="shared" si="206"/>
        <v>0</v>
      </c>
      <c r="LH63" s="235">
        <f t="shared" si="206"/>
        <v>0</v>
      </c>
      <c r="LI63" s="235">
        <f t="shared" si="206"/>
        <v>0</v>
      </c>
      <c r="LJ63" s="235">
        <f t="shared" si="206"/>
        <v>0</v>
      </c>
      <c r="LK63" s="235">
        <f t="shared" si="206"/>
        <v>0</v>
      </c>
      <c r="LL63" s="235">
        <f t="shared" si="206"/>
        <v>0</v>
      </c>
      <c r="LM63" s="235">
        <f t="shared" si="206"/>
        <v>0</v>
      </c>
      <c r="LN63" s="235">
        <f t="shared" si="206"/>
        <v>0</v>
      </c>
      <c r="LO63" s="235">
        <f t="shared" si="206"/>
        <v>0</v>
      </c>
      <c r="LP63" s="235">
        <f t="shared" si="206"/>
        <v>0</v>
      </c>
      <c r="LQ63" s="235">
        <f t="shared" ref="LQ63:OB63" si="207">LQ61-LQ62</f>
        <v>0</v>
      </c>
      <c r="LR63" s="235">
        <f t="shared" si="207"/>
        <v>0</v>
      </c>
      <c r="LS63" s="235">
        <f t="shared" si="207"/>
        <v>0</v>
      </c>
      <c r="LT63" s="235">
        <f t="shared" si="207"/>
        <v>0</v>
      </c>
      <c r="LU63" s="235">
        <f t="shared" si="207"/>
        <v>0</v>
      </c>
      <c r="LV63" s="235">
        <f t="shared" si="207"/>
        <v>0</v>
      </c>
      <c r="LW63" s="235">
        <f t="shared" si="207"/>
        <v>0</v>
      </c>
      <c r="LX63" s="235">
        <f t="shared" si="207"/>
        <v>0</v>
      </c>
      <c r="LY63" s="235">
        <f t="shared" si="207"/>
        <v>0</v>
      </c>
      <c r="LZ63" s="235">
        <f t="shared" si="207"/>
        <v>0</v>
      </c>
      <c r="MA63" s="235">
        <f t="shared" si="207"/>
        <v>0</v>
      </c>
      <c r="MB63" s="235">
        <f t="shared" si="207"/>
        <v>0</v>
      </c>
      <c r="MC63" s="235">
        <f t="shared" si="207"/>
        <v>0</v>
      </c>
      <c r="MD63" s="235">
        <f t="shared" si="207"/>
        <v>0</v>
      </c>
      <c r="ME63" s="235">
        <f t="shared" si="207"/>
        <v>0</v>
      </c>
      <c r="MF63" s="235">
        <f t="shared" si="207"/>
        <v>0</v>
      </c>
      <c r="MG63" s="235">
        <f t="shared" si="207"/>
        <v>0</v>
      </c>
      <c r="MH63" s="235">
        <f t="shared" si="207"/>
        <v>0</v>
      </c>
      <c r="MI63" s="235">
        <f t="shared" si="207"/>
        <v>0</v>
      </c>
      <c r="MJ63" s="235">
        <f t="shared" si="207"/>
        <v>0</v>
      </c>
      <c r="MK63" s="235">
        <f t="shared" si="207"/>
        <v>0</v>
      </c>
      <c r="ML63" s="235">
        <f t="shared" si="207"/>
        <v>0</v>
      </c>
      <c r="MM63" s="235">
        <f t="shared" si="207"/>
        <v>0</v>
      </c>
      <c r="MN63" s="235">
        <f t="shared" si="207"/>
        <v>0</v>
      </c>
      <c r="MO63" s="235">
        <f t="shared" si="207"/>
        <v>0</v>
      </c>
      <c r="MP63" s="235">
        <f t="shared" si="207"/>
        <v>0</v>
      </c>
      <c r="MQ63" s="235">
        <f t="shared" si="207"/>
        <v>0</v>
      </c>
      <c r="MR63" s="235">
        <f t="shared" si="207"/>
        <v>0</v>
      </c>
      <c r="MS63" s="235">
        <f t="shared" si="207"/>
        <v>0</v>
      </c>
      <c r="MT63" s="235">
        <f t="shared" si="207"/>
        <v>0</v>
      </c>
      <c r="MU63" s="235">
        <f t="shared" si="207"/>
        <v>0</v>
      </c>
      <c r="MV63" s="235">
        <f t="shared" si="207"/>
        <v>0</v>
      </c>
      <c r="MW63" s="235">
        <f t="shared" si="207"/>
        <v>0</v>
      </c>
      <c r="MX63" s="235">
        <f t="shared" si="207"/>
        <v>0</v>
      </c>
      <c r="MY63" s="235">
        <f t="shared" si="207"/>
        <v>0</v>
      </c>
      <c r="MZ63" s="235">
        <f t="shared" si="207"/>
        <v>0</v>
      </c>
      <c r="NA63" s="235">
        <f t="shared" si="207"/>
        <v>0</v>
      </c>
      <c r="NB63" s="235">
        <f t="shared" si="207"/>
        <v>0</v>
      </c>
      <c r="NC63" s="235">
        <f t="shared" si="207"/>
        <v>0</v>
      </c>
      <c r="ND63" s="235">
        <f t="shared" si="207"/>
        <v>0</v>
      </c>
      <c r="NE63" s="235">
        <f t="shared" si="207"/>
        <v>0</v>
      </c>
      <c r="NF63" s="235">
        <f t="shared" si="207"/>
        <v>0</v>
      </c>
      <c r="NG63" s="235">
        <f t="shared" si="207"/>
        <v>0</v>
      </c>
      <c r="NH63" s="235">
        <f t="shared" si="207"/>
        <v>0</v>
      </c>
      <c r="NI63" s="235">
        <f t="shared" si="207"/>
        <v>0</v>
      </c>
      <c r="NJ63" s="235">
        <f t="shared" si="207"/>
        <v>0</v>
      </c>
      <c r="NK63" s="235">
        <f t="shared" si="207"/>
        <v>0</v>
      </c>
      <c r="NL63" s="235">
        <f t="shared" si="207"/>
        <v>0</v>
      </c>
      <c r="NM63" s="235">
        <f t="shared" si="207"/>
        <v>0</v>
      </c>
      <c r="NN63" s="235">
        <f t="shared" si="207"/>
        <v>0</v>
      </c>
      <c r="NO63" s="235">
        <f t="shared" si="207"/>
        <v>0</v>
      </c>
      <c r="NP63" s="235">
        <f t="shared" si="207"/>
        <v>0</v>
      </c>
      <c r="NQ63" s="235">
        <f t="shared" si="207"/>
        <v>0</v>
      </c>
      <c r="NR63" s="235">
        <f t="shared" si="207"/>
        <v>0</v>
      </c>
      <c r="NS63" s="235">
        <f t="shared" si="207"/>
        <v>0</v>
      </c>
      <c r="NT63" s="235">
        <f t="shared" si="207"/>
        <v>0</v>
      </c>
      <c r="NU63" s="235">
        <f t="shared" si="207"/>
        <v>0</v>
      </c>
      <c r="NV63" s="235">
        <f t="shared" si="207"/>
        <v>0</v>
      </c>
      <c r="NW63" s="235">
        <f t="shared" si="207"/>
        <v>0</v>
      </c>
      <c r="NX63" s="235">
        <f t="shared" si="207"/>
        <v>0</v>
      </c>
      <c r="NY63" s="235">
        <f t="shared" si="207"/>
        <v>0</v>
      </c>
      <c r="NZ63" s="235">
        <f t="shared" si="207"/>
        <v>0</v>
      </c>
      <c r="OA63" s="235">
        <f t="shared" si="207"/>
        <v>0</v>
      </c>
      <c r="OB63" s="235">
        <f t="shared" si="207"/>
        <v>0</v>
      </c>
      <c r="OC63" s="235">
        <f t="shared" ref="OC63:QN63" si="208">OC61-OC62</f>
        <v>0</v>
      </c>
      <c r="OD63" s="235">
        <f t="shared" si="208"/>
        <v>0</v>
      </c>
      <c r="OE63" s="235">
        <f t="shared" si="208"/>
        <v>0</v>
      </c>
      <c r="OF63" s="235">
        <f t="shared" si="208"/>
        <v>0</v>
      </c>
      <c r="OG63" s="235">
        <f t="shared" si="208"/>
        <v>0</v>
      </c>
      <c r="OH63" s="235">
        <f t="shared" si="208"/>
        <v>0</v>
      </c>
      <c r="OI63" s="235">
        <f t="shared" si="208"/>
        <v>0</v>
      </c>
      <c r="OJ63" s="235">
        <f t="shared" si="208"/>
        <v>0</v>
      </c>
      <c r="OK63" s="235">
        <f t="shared" si="208"/>
        <v>0</v>
      </c>
      <c r="OL63" s="235">
        <f t="shared" si="208"/>
        <v>0</v>
      </c>
      <c r="OM63" s="235">
        <f t="shared" si="208"/>
        <v>0</v>
      </c>
      <c r="ON63" s="235">
        <f t="shared" si="208"/>
        <v>0</v>
      </c>
      <c r="OO63" s="235">
        <f t="shared" si="208"/>
        <v>0</v>
      </c>
      <c r="OP63" s="235">
        <f t="shared" si="208"/>
        <v>0</v>
      </c>
      <c r="OQ63" s="235">
        <f t="shared" si="208"/>
        <v>0</v>
      </c>
      <c r="OR63" s="235">
        <f t="shared" si="208"/>
        <v>0</v>
      </c>
      <c r="OS63" s="235">
        <f t="shared" si="208"/>
        <v>0</v>
      </c>
      <c r="OT63" s="235">
        <f t="shared" si="208"/>
        <v>0</v>
      </c>
      <c r="OU63" s="235">
        <f t="shared" si="208"/>
        <v>0</v>
      </c>
      <c r="OV63" s="235">
        <f t="shared" si="208"/>
        <v>0</v>
      </c>
      <c r="OW63" s="235">
        <f t="shared" si="208"/>
        <v>0</v>
      </c>
      <c r="OX63" s="235">
        <f t="shared" si="208"/>
        <v>0</v>
      </c>
      <c r="OY63" s="235">
        <f t="shared" si="208"/>
        <v>0</v>
      </c>
      <c r="OZ63" s="235">
        <f t="shared" si="208"/>
        <v>0</v>
      </c>
      <c r="PA63" s="235">
        <f t="shared" si="208"/>
        <v>0</v>
      </c>
      <c r="PB63" s="235">
        <f t="shared" si="208"/>
        <v>0</v>
      </c>
      <c r="PC63" s="235">
        <f t="shared" si="208"/>
        <v>0</v>
      </c>
      <c r="PD63" s="235">
        <f t="shared" si="208"/>
        <v>0</v>
      </c>
      <c r="PE63" s="235">
        <f t="shared" si="208"/>
        <v>0</v>
      </c>
      <c r="PF63" s="235">
        <f t="shared" si="208"/>
        <v>0</v>
      </c>
      <c r="PG63" s="235">
        <f t="shared" si="208"/>
        <v>0</v>
      </c>
      <c r="PH63" s="235">
        <f t="shared" si="208"/>
        <v>0</v>
      </c>
      <c r="PI63" s="235">
        <f t="shared" si="208"/>
        <v>0</v>
      </c>
      <c r="PJ63" s="235">
        <f t="shared" si="208"/>
        <v>0</v>
      </c>
      <c r="PK63" s="235">
        <f t="shared" si="208"/>
        <v>0</v>
      </c>
      <c r="PL63" s="235">
        <f t="shared" si="208"/>
        <v>0</v>
      </c>
      <c r="PM63" s="235">
        <f t="shared" si="208"/>
        <v>0</v>
      </c>
      <c r="PN63" s="235">
        <f t="shared" si="208"/>
        <v>0</v>
      </c>
      <c r="PO63" s="235">
        <f t="shared" si="208"/>
        <v>0</v>
      </c>
      <c r="PP63" s="235">
        <f t="shared" si="208"/>
        <v>0</v>
      </c>
      <c r="PQ63" s="235">
        <f t="shared" si="208"/>
        <v>0</v>
      </c>
      <c r="PR63" s="235">
        <f t="shared" si="208"/>
        <v>0</v>
      </c>
      <c r="PS63" s="235">
        <f t="shared" si="208"/>
        <v>0</v>
      </c>
      <c r="PT63" s="235">
        <f t="shared" si="208"/>
        <v>0</v>
      </c>
      <c r="PU63" s="235">
        <f t="shared" si="208"/>
        <v>0</v>
      </c>
      <c r="PV63" s="235">
        <f t="shared" si="208"/>
        <v>0</v>
      </c>
      <c r="PW63" s="235">
        <f t="shared" si="208"/>
        <v>0</v>
      </c>
      <c r="PX63" s="235">
        <f t="shared" si="208"/>
        <v>0</v>
      </c>
      <c r="PY63" s="235">
        <f t="shared" si="208"/>
        <v>0</v>
      </c>
      <c r="PZ63" s="235">
        <f t="shared" si="208"/>
        <v>0</v>
      </c>
      <c r="QA63" s="235">
        <f t="shared" si="208"/>
        <v>0</v>
      </c>
      <c r="QB63" s="235">
        <f t="shared" si="208"/>
        <v>0</v>
      </c>
      <c r="QC63" s="235">
        <f t="shared" si="208"/>
        <v>0</v>
      </c>
      <c r="QD63" s="235">
        <f t="shared" si="208"/>
        <v>0</v>
      </c>
      <c r="QE63" s="235">
        <f t="shared" si="208"/>
        <v>0</v>
      </c>
      <c r="QF63" s="235">
        <f t="shared" si="208"/>
        <v>0</v>
      </c>
      <c r="QG63" s="235">
        <f t="shared" si="208"/>
        <v>0</v>
      </c>
      <c r="QH63" s="235">
        <f t="shared" si="208"/>
        <v>0</v>
      </c>
      <c r="QI63" s="235">
        <f t="shared" si="208"/>
        <v>0</v>
      </c>
      <c r="QJ63" s="235">
        <f t="shared" si="208"/>
        <v>0</v>
      </c>
      <c r="QK63" s="235">
        <f t="shared" si="208"/>
        <v>0</v>
      </c>
      <c r="QL63" s="235">
        <f t="shared" si="208"/>
        <v>0</v>
      </c>
      <c r="QM63" s="235">
        <f t="shared" si="208"/>
        <v>0</v>
      </c>
      <c r="QN63" s="235">
        <f t="shared" si="208"/>
        <v>0</v>
      </c>
      <c r="QO63" s="235">
        <f t="shared" ref="QO63:SM63" si="209">QO61-QO62</f>
        <v>0</v>
      </c>
      <c r="QP63" s="235">
        <f t="shared" si="209"/>
        <v>0</v>
      </c>
      <c r="QQ63" s="235">
        <f t="shared" si="209"/>
        <v>0</v>
      </c>
      <c r="QR63" s="235">
        <f t="shared" si="209"/>
        <v>0</v>
      </c>
      <c r="QS63" s="235">
        <f t="shared" si="209"/>
        <v>0</v>
      </c>
      <c r="QT63" s="235">
        <f t="shared" si="209"/>
        <v>0</v>
      </c>
      <c r="QU63" s="235">
        <f t="shared" si="209"/>
        <v>0</v>
      </c>
      <c r="QV63" s="235">
        <f t="shared" si="209"/>
        <v>0</v>
      </c>
      <c r="QW63" s="235">
        <f t="shared" si="209"/>
        <v>0</v>
      </c>
      <c r="QX63" s="235">
        <f t="shared" si="209"/>
        <v>0</v>
      </c>
      <c r="QY63" s="235">
        <f t="shared" si="209"/>
        <v>0</v>
      </c>
      <c r="QZ63" s="235">
        <f t="shared" si="209"/>
        <v>0</v>
      </c>
      <c r="RA63" s="235">
        <f t="shared" si="209"/>
        <v>0</v>
      </c>
      <c r="RB63" s="235">
        <f t="shared" si="209"/>
        <v>0</v>
      </c>
      <c r="RC63" s="235">
        <f t="shared" si="209"/>
        <v>0</v>
      </c>
      <c r="RD63" s="235">
        <f t="shared" si="209"/>
        <v>0</v>
      </c>
      <c r="RE63" s="235">
        <f t="shared" si="209"/>
        <v>0</v>
      </c>
      <c r="RF63" s="235">
        <f t="shared" si="209"/>
        <v>0</v>
      </c>
      <c r="RG63" s="235">
        <f t="shared" si="209"/>
        <v>0</v>
      </c>
      <c r="RH63" s="235">
        <f t="shared" si="209"/>
        <v>0</v>
      </c>
      <c r="RI63" s="235">
        <f t="shared" si="209"/>
        <v>0</v>
      </c>
      <c r="RJ63" s="235">
        <f t="shared" si="209"/>
        <v>0</v>
      </c>
      <c r="RK63" s="235">
        <f t="shared" si="209"/>
        <v>0</v>
      </c>
      <c r="RL63" s="235">
        <f t="shared" si="209"/>
        <v>0</v>
      </c>
      <c r="RM63" s="235">
        <f t="shared" si="209"/>
        <v>0</v>
      </c>
      <c r="RN63" s="235">
        <f t="shared" si="209"/>
        <v>0</v>
      </c>
      <c r="RO63" s="235">
        <f t="shared" si="209"/>
        <v>0</v>
      </c>
      <c r="RP63" s="235">
        <f t="shared" si="209"/>
        <v>0</v>
      </c>
      <c r="RQ63" s="235">
        <f t="shared" si="209"/>
        <v>0</v>
      </c>
      <c r="RR63" s="235">
        <f t="shared" si="209"/>
        <v>0</v>
      </c>
      <c r="RS63" s="235">
        <f t="shared" si="209"/>
        <v>0</v>
      </c>
      <c r="RT63" s="235">
        <f t="shared" si="209"/>
        <v>0</v>
      </c>
      <c r="RU63" s="235">
        <f t="shared" si="209"/>
        <v>0</v>
      </c>
      <c r="RV63" s="235">
        <f t="shared" si="209"/>
        <v>0</v>
      </c>
      <c r="RW63" s="235">
        <f t="shared" si="209"/>
        <v>0</v>
      </c>
      <c r="RX63" s="235">
        <f t="shared" si="209"/>
        <v>0</v>
      </c>
      <c r="RY63" s="235">
        <f t="shared" si="209"/>
        <v>0</v>
      </c>
      <c r="RZ63" s="235">
        <f t="shared" si="209"/>
        <v>0</v>
      </c>
      <c r="SA63" s="235">
        <f t="shared" si="209"/>
        <v>0</v>
      </c>
      <c r="SB63" s="235">
        <f t="shared" si="209"/>
        <v>0</v>
      </c>
      <c r="SC63" s="235">
        <f t="shared" si="209"/>
        <v>0</v>
      </c>
      <c r="SD63" s="235">
        <f t="shared" si="209"/>
        <v>0</v>
      </c>
      <c r="SE63" s="235">
        <f t="shared" si="209"/>
        <v>0</v>
      </c>
      <c r="SF63" s="235">
        <f t="shared" si="209"/>
        <v>0</v>
      </c>
      <c r="SG63" s="235">
        <f t="shared" si="209"/>
        <v>0</v>
      </c>
      <c r="SH63" s="235">
        <f t="shared" si="209"/>
        <v>0</v>
      </c>
      <c r="SI63" s="235">
        <f t="shared" si="209"/>
        <v>0</v>
      </c>
      <c r="SJ63" s="235">
        <f t="shared" si="209"/>
        <v>0</v>
      </c>
      <c r="SK63" s="235">
        <f t="shared" si="209"/>
        <v>0</v>
      </c>
      <c r="SL63" s="235">
        <f t="shared" si="209"/>
        <v>0</v>
      </c>
      <c r="SM63" s="235">
        <f t="shared" si="209"/>
        <v>0</v>
      </c>
    </row>
    <row r="64" spans="2:507" x14ac:dyDescent="0.25">
      <c r="B64" s="218">
        <f t="shared" si="152"/>
        <v>30</v>
      </c>
      <c r="C64" s="225" t="s">
        <v>973</v>
      </c>
      <c r="D64" s="225"/>
      <c r="E64" s="226" t="s">
        <v>974</v>
      </c>
      <c r="F64" s="227"/>
      <c r="G64" s="234">
        <f t="shared" si="185"/>
        <v>0</v>
      </c>
      <c r="H64" s="235">
        <f>H10-H29</f>
        <v>0</v>
      </c>
      <c r="I64" s="235">
        <f t="shared" ref="I64:BT64" si="210">I10-I29</f>
        <v>0</v>
      </c>
      <c r="J64" s="235">
        <f t="shared" si="210"/>
        <v>0</v>
      </c>
      <c r="K64" s="235">
        <f t="shared" si="210"/>
        <v>0</v>
      </c>
      <c r="L64" s="235">
        <f t="shared" si="210"/>
        <v>0</v>
      </c>
      <c r="M64" s="235">
        <f t="shared" si="210"/>
        <v>0</v>
      </c>
      <c r="N64" s="235">
        <f t="shared" si="210"/>
        <v>0</v>
      </c>
      <c r="O64" s="235">
        <f t="shared" si="210"/>
        <v>0</v>
      </c>
      <c r="P64" s="235">
        <f t="shared" si="210"/>
        <v>0</v>
      </c>
      <c r="Q64" s="235">
        <f t="shared" si="210"/>
        <v>0</v>
      </c>
      <c r="R64" s="235">
        <f t="shared" si="210"/>
        <v>0</v>
      </c>
      <c r="S64" s="235">
        <f t="shared" si="210"/>
        <v>0</v>
      </c>
      <c r="T64" s="235">
        <f t="shared" si="210"/>
        <v>0</v>
      </c>
      <c r="U64" s="235">
        <f t="shared" si="210"/>
        <v>0</v>
      </c>
      <c r="V64" s="235">
        <f t="shared" si="210"/>
        <v>0</v>
      </c>
      <c r="W64" s="235">
        <f t="shared" si="210"/>
        <v>0</v>
      </c>
      <c r="X64" s="235">
        <f t="shared" si="210"/>
        <v>0</v>
      </c>
      <c r="Y64" s="235">
        <f t="shared" si="210"/>
        <v>0</v>
      </c>
      <c r="Z64" s="235">
        <f t="shared" si="210"/>
        <v>0</v>
      </c>
      <c r="AA64" s="235">
        <f t="shared" si="210"/>
        <v>0</v>
      </c>
      <c r="AB64" s="235">
        <f t="shared" si="210"/>
        <v>0</v>
      </c>
      <c r="AC64" s="235">
        <f t="shared" si="210"/>
        <v>0</v>
      </c>
      <c r="AD64" s="235">
        <f t="shared" si="210"/>
        <v>0</v>
      </c>
      <c r="AE64" s="235">
        <f t="shared" si="210"/>
        <v>0</v>
      </c>
      <c r="AF64" s="235">
        <f t="shared" si="210"/>
        <v>0</v>
      </c>
      <c r="AG64" s="235">
        <f t="shared" si="210"/>
        <v>0</v>
      </c>
      <c r="AH64" s="235">
        <f t="shared" si="210"/>
        <v>0</v>
      </c>
      <c r="AI64" s="235">
        <f t="shared" si="210"/>
        <v>0</v>
      </c>
      <c r="AJ64" s="235">
        <f t="shared" si="210"/>
        <v>0</v>
      </c>
      <c r="AK64" s="235">
        <f t="shared" si="210"/>
        <v>0</v>
      </c>
      <c r="AL64" s="235">
        <f t="shared" si="210"/>
        <v>0</v>
      </c>
      <c r="AM64" s="235">
        <f t="shared" si="210"/>
        <v>0</v>
      </c>
      <c r="AN64" s="235">
        <f t="shared" si="210"/>
        <v>0</v>
      </c>
      <c r="AO64" s="235">
        <f t="shared" si="210"/>
        <v>0</v>
      </c>
      <c r="AP64" s="235">
        <f t="shared" si="210"/>
        <v>0</v>
      </c>
      <c r="AQ64" s="235">
        <f t="shared" si="210"/>
        <v>0</v>
      </c>
      <c r="AR64" s="235">
        <f t="shared" si="210"/>
        <v>0</v>
      </c>
      <c r="AS64" s="235">
        <f t="shared" si="210"/>
        <v>0</v>
      </c>
      <c r="AT64" s="235">
        <f t="shared" si="210"/>
        <v>0</v>
      </c>
      <c r="AU64" s="235">
        <f t="shared" si="210"/>
        <v>0</v>
      </c>
      <c r="AV64" s="235">
        <f t="shared" si="210"/>
        <v>0</v>
      </c>
      <c r="AW64" s="235">
        <f t="shared" si="210"/>
        <v>0</v>
      </c>
      <c r="AX64" s="235">
        <f t="shared" si="210"/>
        <v>0</v>
      </c>
      <c r="AY64" s="235">
        <f t="shared" si="210"/>
        <v>0</v>
      </c>
      <c r="AZ64" s="235">
        <f t="shared" si="210"/>
        <v>0</v>
      </c>
      <c r="BA64" s="235">
        <f t="shared" si="210"/>
        <v>0</v>
      </c>
      <c r="BB64" s="235">
        <f t="shared" si="210"/>
        <v>0</v>
      </c>
      <c r="BC64" s="235">
        <f t="shared" si="210"/>
        <v>0</v>
      </c>
      <c r="BD64" s="235">
        <f t="shared" si="210"/>
        <v>0</v>
      </c>
      <c r="BE64" s="235">
        <f t="shared" si="210"/>
        <v>0</v>
      </c>
      <c r="BF64" s="235">
        <f t="shared" si="210"/>
        <v>0</v>
      </c>
      <c r="BG64" s="235">
        <f t="shared" si="210"/>
        <v>0</v>
      </c>
      <c r="BH64" s="235">
        <f t="shared" si="210"/>
        <v>0</v>
      </c>
      <c r="BI64" s="235">
        <f t="shared" si="210"/>
        <v>0</v>
      </c>
      <c r="BJ64" s="235">
        <f t="shared" si="210"/>
        <v>0</v>
      </c>
      <c r="BK64" s="235">
        <f t="shared" si="210"/>
        <v>0</v>
      </c>
      <c r="BL64" s="235">
        <f t="shared" si="210"/>
        <v>0</v>
      </c>
      <c r="BM64" s="235">
        <f t="shared" si="210"/>
        <v>0</v>
      </c>
      <c r="BN64" s="235">
        <f t="shared" si="210"/>
        <v>0</v>
      </c>
      <c r="BO64" s="235">
        <f t="shared" si="210"/>
        <v>0</v>
      </c>
      <c r="BP64" s="235">
        <f t="shared" si="210"/>
        <v>0</v>
      </c>
      <c r="BQ64" s="235">
        <f t="shared" si="210"/>
        <v>0</v>
      </c>
      <c r="BR64" s="235">
        <f t="shared" si="210"/>
        <v>0</v>
      </c>
      <c r="BS64" s="235">
        <f t="shared" si="210"/>
        <v>0</v>
      </c>
      <c r="BT64" s="235">
        <f t="shared" si="210"/>
        <v>0</v>
      </c>
      <c r="BU64" s="235">
        <f t="shared" ref="BU64:EF64" si="211">BU10-BU29</f>
        <v>0</v>
      </c>
      <c r="BV64" s="235">
        <f t="shared" si="211"/>
        <v>0</v>
      </c>
      <c r="BW64" s="235">
        <f t="shared" si="211"/>
        <v>0</v>
      </c>
      <c r="BX64" s="235">
        <f t="shared" si="211"/>
        <v>0</v>
      </c>
      <c r="BY64" s="235">
        <f t="shared" si="211"/>
        <v>0</v>
      </c>
      <c r="BZ64" s="235">
        <f t="shared" si="211"/>
        <v>0</v>
      </c>
      <c r="CA64" s="235">
        <f t="shared" si="211"/>
        <v>0</v>
      </c>
      <c r="CB64" s="235">
        <f t="shared" si="211"/>
        <v>0</v>
      </c>
      <c r="CC64" s="235">
        <f t="shared" si="211"/>
        <v>0</v>
      </c>
      <c r="CD64" s="235">
        <f t="shared" si="211"/>
        <v>0</v>
      </c>
      <c r="CE64" s="235">
        <f t="shared" si="211"/>
        <v>0</v>
      </c>
      <c r="CF64" s="235">
        <f t="shared" si="211"/>
        <v>0</v>
      </c>
      <c r="CG64" s="235">
        <f t="shared" si="211"/>
        <v>0</v>
      </c>
      <c r="CH64" s="235">
        <f t="shared" si="211"/>
        <v>0</v>
      </c>
      <c r="CI64" s="235">
        <f t="shared" si="211"/>
        <v>0</v>
      </c>
      <c r="CJ64" s="235">
        <f t="shared" si="211"/>
        <v>0</v>
      </c>
      <c r="CK64" s="235">
        <f t="shared" si="211"/>
        <v>0</v>
      </c>
      <c r="CL64" s="235">
        <f t="shared" si="211"/>
        <v>0</v>
      </c>
      <c r="CM64" s="235">
        <f t="shared" si="211"/>
        <v>0</v>
      </c>
      <c r="CN64" s="235">
        <f t="shared" si="211"/>
        <v>0</v>
      </c>
      <c r="CO64" s="235">
        <f t="shared" si="211"/>
        <v>0</v>
      </c>
      <c r="CP64" s="235">
        <f t="shared" si="211"/>
        <v>0</v>
      </c>
      <c r="CQ64" s="235">
        <f t="shared" si="211"/>
        <v>0</v>
      </c>
      <c r="CR64" s="235">
        <f t="shared" si="211"/>
        <v>0</v>
      </c>
      <c r="CS64" s="235">
        <f t="shared" si="211"/>
        <v>0</v>
      </c>
      <c r="CT64" s="235">
        <f t="shared" si="211"/>
        <v>0</v>
      </c>
      <c r="CU64" s="235">
        <f t="shared" si="211"/>
        <v>0</v>
      </c>
      <c r="CV64" s="235">
        <f t="shared" si="211"/>
        <v>0</v>
      </c>
      <c r="CW64" s="235">
        <f t="shared" si="211"/>
        <v>0</v>
      </c>
      <c r="CX64" s="235">
        <f t="shared" si="211"/>
        <v>0</v>
      </c>
      <c r="CY64" s="235">
        <f t="shared" si="211"/>
        <v>0</v>
      </c>
      <c r="CZ64" s="235">
        <f t="shared" si="211"/>
        <v>0</v>
      </c>
      <c r="DA64" s="235">
        <f t="shared" si="211"/>
        <v>0</v>
      </c>
      <c r="DB64" s="235">
        <f t="shared" si="211"/>
        <v>0</v>
      </c>
      <c r="DC64" s="235">
        <f t="shared" si="211"/>
        <v>0</v>
      </c>
      <c r="DD64" s="235">
        <f t="shared" si="211"/>
        <v>0</v>
      </c>
      <c r="DE64" s="235">
        <f t="shared" si="211"/>
        <v>0</v>
      </c>
      <c r="DF64" s="235">
        <f t="shared" si="211"/>
        <v>0</v>
      </c>
      <c r="DG64" s="235">
        <f t="shared" si="211"/>
        <v>0</v>
      </c>
      <c r="DH64" s="235">
        <f t="shared" si="211"/>
        <v>0</v>
      </c>
      <c r="DI64" s="235">
        <f t="shared" si="211"/>
        <v>0</v>
      </c>
      <c r="DJ64" s="235">
        <f t="shared" si="211"/>
        <v>0</v>
      </c>
      <c r="DK64" s="235">
        <f t="shared" si="211"/>
        <v>0</v>
      </c>
      <c r="DL64" s="235">
        <f t="shared" si="211"/>
        <v>0</v>
      </c>
      <c r="DM64" s="235">
        <f t="shared" si="211"/>
        <v>0</v>
      </c>
      <c r="DN64" s="235">
        <f t="shared" si="211"/>
        <v>0</v>
      </c>
      <c r="DO64" s="235">
        <f t="shared" si="211"/>
        <v>0</v>
      </c>
      <c r="DP64" s="235">
        <f t="shared" si="211"/>
        <v>0</v>
      </c>
      <c r="DQ64" s="235">
        <f t="shared" si="211"/>
        <v>0</v>
      </c>
      <c r="DR64" s="235">
        <f t="shared" si="211"/>
        <v>0</v>
      </c>
      <c r="DS64" s="235">
        <f t="shared" si="211"/>
        <v>0</v>
      </c>
      <c r="DT64" s="235">
        <f t="shared" si="211"/>
        <v>0</v>
      </c>
      <c r="DU64" s="235">
        <f t="shared" si="211"/>
        <v>0</v>
      </c>
      <c r="DV64" s="235">
        <f t="shared" si="211"/>
        <v>0</v>
      </c>
      <c r="DW64" s="235">
        <f t="shared" si="211"/>
        <v>0</v>
      </c>
      <c r="DX64" s="235">
        <f t="shared" si="211"/>
        <v>0</v>
      </c>
      <c r="DY64" s="235">
        <f t="shared" si="211"/>
        <v>0</v>
      </c>
      <c r="DZ64" s="235">
        <f t="shared" si="211"/>
        <v>0</v>
      </c>
      <c r="EA64" s="235">
        <f t="shared" si="211"/>
        <v>0</v>
      </c>
      <c r="EB64" s="235">
        <f t="shared" si="211"/>
        <v>0</v>
      </c>
      <c r="EC64" s="235">
        <f t="shared" si="211"/>
        <v>0</v>
      </c>
      <c r="ED64" s="235">
        <f t="shared" si="211"/>
        <v>0</v>
      </c>
      <c r="EE64" s="235">
        <f t="shared" si="211"/>
        <v>0</v>
      </c>
      <c r="EF64" s="235">
        <f t="shared" si="211"/>
        <v>0</v>
      </c>
      <c r="EG64" s="235">
        <f t="shared" ref="EG64:GR64" si="212">EG10-EG29</f>
        <v>0</v>
      </c>
      <c r="EH64" s="235">
        <f t="shared" si="212"/>
        <v>0</v>
      </c>
      <c r="EI64" s="235">
        <f t="shared" si="212"/>
        <v>0</v>
      </c>
      <c r="EJ64" s="235">
        <f t="shared" si="212"/>
        <v>0</v>
      </c>
      <c r="EK64" s="235">
        <f t="shared" si="212"/>
        <v>0</v>
      </c>
      <c r="EL64" s="235">
        <f t="shared" si="212"/>
        <v>0</v>
      </c>
      <c r="EM64" s="235">
        <f t="shared" si="212"/>
        <v>0</v>
      </c>
      <c r="EN64" s="235">
        <f t="shared" si="212"/>
        <v>0</v>
      </c>
      <c r="EO64" s="235">
        <f t="shared" si="212"/>
        <v>0</v>
      </c>
      <c r="EP64" s="235">
        <f t="shared" si="212"/>
        <v>0</v>
      </c>
      <c r="EQ64" s="235">
        <f t="shared" si="212"/>
        <v>0</v>
      </c>
      <c r="ER64" s="235">
        <f t="shared" si="212"/>
        <v>0</v>
      </c>
      <c r="ES64" s="235">
        <f t="shared" si="212"/>
        <v>0</v>
      </c>
      <c r="ET64" s="235">
        <f t="shared" si="212"/>
        <v>0</v>
      </c>
      <c r="EU64" s="235">
        <f t="shared" si="212"/>
        <v>0</v>
      </c>
      <c r="EV64" s="235">
        <f t="shared" si="212"/>
        <v>0</v>
      </c>
      <c r="EW64" s="235">
        <f t="shared" si="212"/>
        <v>0</v>
      </c>
      <c r="EX64" s="235">
        <f t="shared" si="212"/>
        <v>0</v>
      </c>
      <c r="EY64" s="235">
        <f t="shared" si="212"/>
        <v>0</v>
      </c>
      <c r="EZ64" s="235">
        <f t="shared" si="212"/>
        <v>0</v>
      </c>
      <c r="FA64" s="235">
        <f t="shared" si="212"/>
        <v>0</v>
      </c>
      <c r="FB64" s="235">
        <f t="shared" si="212"/>
        <v>0</v>
      </c>
      <c r="FC64" s="235">
        <f t="shared" si="212"/>
        <v>0</v>
      </c>
      <c r="FD64" s="235">
        <f t="shared" si="212"/>
        <v>0</v>
      </c>
      <c r="FE64" s="235">
        <f t="shared" si="212"/>
        <v>0</v>
      </c>
      <c r="FF64" s="235">
        <f t="shared" si="212"/>
        <v>0</v>
      </c>
      <c r="FG64" s="235">
        <f t="shared" si="212"/>
        <v>0</v>
      </c>
      <c r="FH64" s="235">
        <f t="shared" si="212"/>
        <v>0</v>
      </c>
      <c r="FI64" s="235">
        <f t="shared" si="212"/>
        <v>0</v>
      </c>
      <c r="FJ64" s="235">
        <f t="shared" si="212"/>
        <v>0</v>
      </c>
      <c r="FK64" s="235">
        <f t="shared" si="212"/>
        <v>0</v>
      </c>
      <c r="FL64" s="235">
        <f t="shared" si="212"/>
        <v>0</v>
      </c>
      <c r="FM64" s="235">
        <f t="shared" si="212"/>
        <v>0</v>
      </c>
      <c r="FN64" s="235">
        <f t="shared" si="212"/>
        <v>0</v>
      </c>
      <c r="FO64" s="235">
        <f t="shared" si="212"/>
        <v>0</v>
      </c>
      <c r="FP64" s="235">
        <f t="shared" si="212"/>
        <v>0</v>
      </c>
      <c r="FQ64" s="235">
        <f t="shared" si="212"/>
        <v>0</v>
      </c>
      <c r="FR64" s="235">
        <f t="shared" si="212"/>
        <v>0</v>
      </c>
      <c r="FS64" s="235">
        <f t="shared" si="212"/>
        <v>0</v>
      </c>
      <c r="FT64" s="235">
        <f t="shared" si="212"/>
        <v>0</v>
      </c>
      <c r="FU64" s="235">
        <f t="shared" si="212"/>
        <v>0</v>
      </c>
      <c r="FV64" s="235">
        <f t="shared" si="212"/>
        <v>0</v>
      </c>
      <c r="FW64" s="235">
        <f t="shared" si="212"/>
        <v>0</v>
      </c>
      <c r="FX64" s="235">
        <f t="shared" si="212"/>
        <v>0</v>
      </c>
      <c r="FY64" s="235">
        <f t="shared" si="212"/>
        <v>0</v>
      </c>
      <c r="FZ64" s="235">
        <f t="shared" si="212"/>
        <v>0</v>
      </c>
      <c r="GA64" s="235">
        <f t="shared" si="212"/>
        <v>0</v>
      </c>
      <c r="GB64" s="235">
        <f t="shared" si="212"/>
        <v>0</v>
      </c>
      <c r="GC64" s="235">
        <f t="shared" si="212"/>
        <v>0</v>
      </c>
      <c r="GD64" s="235">
        <f t="shared" si="212"/>
        <v>0</v>
      </c>
      <c r="GE64" s="235">
        <f t="shared" si="212"/>
        <v>0</v>
      </c>
      <c r="GF64" s="235">
        <f t="shared" si="212"/>
        <v>0</v>
      </c>
      <c r="GG64" s="235">
        <f t="shared" si="212"/>
        <v>0</v>
      </c>
      <c r="GH64" s="235">
        <f t="shared" si="212"/>
        <v>0</v>
      </c>
      <c r="GI64" s="235">
        <f t="shared" si="212"/>
        <v>0</v>
      </c>
      <c r="GJ64" s="235">
        <f t="shared" si="212"/>
        <v>0</v>
      </c>
      <c r="GK64" s="235">
        <f t="shared" si="212"/>
        <v>0</v>
      </c>
      <c r="GL64" s="235">
        <f t="shared" si="212"/>
        <v>0</v>
      </c>
      <c r="GM64" s="235">
        <f t="shared" si="212"/>
        <v>0</v>
      </c>
      <c r="GN64" s="235">
        <f t="shared" si="212"/>
        <v>0</v>
      </c>
      <c r="GO64" s="235">
        <f t="shared" si="212"/>
        <v>0</v>
      </c>
      <c r="GP64" s="235">
        <f t="shared" si="212"/>
        <v>0</v>
      </c>
      <c r="GQ64" s="235">
        <f t="shared" si="212"/>
        <v>0</v>
      </c>
      <c r="GR64" s="235">
        <f t="shared" si="212"/>
        <v>0</v>
      </c>
      <c r="GS64" s="235">
        <f t="shared" ref="GS64:JD64" si="213">GS10-GS29</f>
        <v>0</v>
      </c>
      <c r="GT64" s="235">
        <f t="shared" si="213"/>
        <v>0</v>
      </c>
      <c r="GU64" s="235">
        <f t="shared" si="213"/>
        <v>0</v>
      </c>
      <c r="GV64" s="235">
        <f t="shared" si="213"/>
        <v>0</v>
      </c>
      <c r="GW64" s="235">
        <f t="shared" si="213"/>
        <v>0</v>
      </c>
      <c r="GX64" s="235">
        <f t="shared" si="213"/>
        <v>0</v>
      </c>
      <c r="GY64" s="235">
        <f t="shared" si="213"/>
        <v>0</v>
      </c>
      <c r="GZ64" s="235">
        <f t="shared" si="213"/>
        <v>0</v>
      </c>
      <c r="HA64" s="235">
        <f t="shared" si="213"/>
        <v>0</v>
      </c>
      <c r="HB64" s="235">
        <f t="shared" si="213"/>
        <v>0</v>
      </c>
      <c r="HC64" s="235">
        <f t="shared" si="213"/>
        <v>0</v>
      </c>
      <c r="HD64" s="235">
        <f t="shared" si="213"/>
        <v>0</v>
      </c>
      <c r="HE64" s="235">
        <f t="shared" si="213"/>
        <v>0</v>
      </c>
      <c r="HF64" s="235">
        <f t="shared" si="213"/>
        <v>0</v>
      </c>
      <c r="HG64" s="235">
        <f t="shared" si="213"/>
        <v>0</v>
      </c>
      <c r="HH64" s="235">
        <f t="shared" si="213"/>
        <v>0</v>
      </c>
      <c r="HI64" s="235">
        <f t="shared" si="213"/>
        <v>0</v>
      </c>
      <c r="HJ64" s="235">
        <f t="shared" si="213"/>
        <v>0</v>
      </c>
      <c r="HK64" s="235">
        <f t="shared" si="213"/>
        <v>0</v>
      </c>
      <c r="HL64" s="235">
        <f t="shared" si="213"/>
        <v>0</v>
      </c>
      <c r="HM64" s="235">
        <f t="shared" si="213"/>
        <v>0</v>
      </c>
      <c r="HN64" s="235">
        <f t="shared" si="213"/>
        <v>0</v>
      </c>
      <c r="HO64" s="235">
        <f t="shared" si="213"/>
        <v>0</v>
      </c>
      <c r="HP64" s="235">
        <f t="shared" si="213"/>
        <v>0</v>
      </c>
      <c r="HQ64" s="235">
        <f t="shared" si="213"/>
        <v>0</v>
      </c>
      <c r="HR64" s="235">
        <f t="shared" si="213"/>
        <v>0</v>
      </c>
      <c r="HS64" s="235">
        <f t="shared" si="213"/>
        <v>0</v>
      </c>
      <c r="HT64" s="235">
        <f t="shared" si="213"/>
        <v>0</v>
      </c>
      <c r="HU64" s="235">
        <f t="shared" si="213"/>
        <v>0</v>
      </c>
      <c r="HV64" s="235">
        <f t="shared" si="213"/>
        <v>0</v>
      </c>
      <c r="HW64" s="235">
        <f t="shared" si="213"/>
        <v>0</v>
      </c>
      <c r="HX64" s="235">
        <f t="shared" si="213"/>
        <v>0</v>
      </c>
      <c r="HY64" s="235">
        <f t="shared" si="213"/>
        <v>0</v>
      </c>
      <c r="HZ64" s="235">
        <f t="shared" si="213"/>
        <v>0</v>
      </c>
      <c r="IA64" s="235">
        <f t="shared" si="213"/>
        <v>0</v>
      </c>
      <c r="IB64" s="235">
        <f t="shared" si="213"/>
        <v>0</v>
      </c>
      <c r="IC64" s="235">
        <f t="shared" si="213"/>
        <v>0</v>
      </c>
      <c r="ID64" s="235">
        <f t="shared" si="213"/>
        <v>0</v>
      </c>
      <c r="IE64" s="235">
        <f t="shared" si="213"/>
        <v>0</v>
      </c>
      <c r="IF64" s="235">
        <f t="shared" si="213"/>
        <v>0</v>
      </c>
      <c r="IG64" s="235">
        <f t="shared" si="213"/>
        <v>0</v>
      </c>
      <c r="IH64" s="235">
        <f t="shared" si="213"/>
        <v>0</v>
      </c>
      <c r="II64" s="235">
        <f t="shared" si="213"/>
        <v>0</v>
      </c>
      <c r="IJ64" s="235">
        <f t="shared" si="213"/>
        <v>0</v>
      </c>
      <c r="IK64" s="235">
        <f t="shared" si="213"/>
        <v>0</v>
      </c>
      <c r="IL64" s="235">
        <f t="shared" si="213"/>
        <v>0</v>
      </c>
      <c r="IM64" s="235">
        <f t="shared" si="213"/>
        <v>0</v>
      </c>
      <c r="IN64" s="235">
        <f t="shared" si="213"/>
        <v>0</v>
      </c>
      <c r="IO64" s="235">
        <f t="shared" si="213"/>
        <v>0</v>
      </c>
      <c r="IP64" s="235">
        <f t="shared" si="213"/>
        <v>0</v>
      </c>
      <c r="IQ64" s="235">
        <f t="shared" si="213"/>
        <v>0</v>
      </c>
      <c r="IR64" s="235">
        <f t="shared" si="213"/>
        <v>0</v>
      </c>
      <c r="IS64" s="235">
        <f t="shared" si="213"/>
        <v>0</v>
      </c>
      <c r="IT64" s="235">
        <f t="shared" si="213"/>
        <v>0</v>
      </c>
      <c r="IU64" s="235">
        <f t="shared" si="213"/>
        <v>0</v>
      </c>
      <c r="IV64" s="235">
        <f t="shared" si="213"/>
        <v>0</v>
      </c>
      <c r="IW64" s="235">
        <f t="shared" si="213"/>
        <v>0</v>
      </c>
      <c r="IX64" s="235">
        <f t="shared" si="213"/>
        <v>0</v>
      </c>
      <c r="IY64" s="235">
        <f t="shared" si="213"/>
        <v>0</v>
      </c>
      <c r="IZ64" s="235">
        <f t="shared" si="213"/>
        <v>0</v>
      </c>
      <c r="JA64" s="235">
        <f t="shared" si="213"/>
        <v>0</v>
      </c>
      <c r="JB64" s="235">
        <f t="shared" si="213"/>
        <v>0</v>
      </c>
      <c r="JC64" s="235">
        <f t="shared" si="213"/>
        <v>0</v>
      </c>
      <c r="JD64" s="235">
        <f t="shared" si="213"/>
        <v>0</v>
      </c>
      <c r="JE64" s="235">
        <f t="shared" ref="JE64:LP64" si="214">JE10-JE29</f>
        <v>0</v>
      </c>
      <c r="JF64" s="235">
        <f t="shared" si="214"/>
        <v>0</v>
      </c>
      <c r="JG64" s="235">
        <f t="shared" si="214"/>
        <v>0</v>
      </c>
      <c r="JH64" s="235">
        <f t="shared" si="214"/>
        <v>0</v>
      </c>
      <c r="JI64" s="235">
        <f t="shared" si="214"/>
        <v>0</v>
      </c>
      <c r="JJ64" s="235">
        <f t="shared" si="214"/>
        <v>0</v>
      </c>
      <c r="JK64" s="235">
        <f t="shared" si="214"/>
        <v>0</v>
      </c>
      <c r="JL64" s="235">
        <f t="shared" si="214"/>
        <v>0</v>
      </c>
      <c r="JM64" s="235">
        <f t="shared" si="214"/>
        <v>0</v>
      </c>
      <c r="JN64" s="235">
        <f t="shared" si="214"/>
        <v>0</v>
      </c>
      <c r="JO64" s="235">
        <f t="shared" si="214"/>
        <v>0</v>
      </c>
      <c r="JP64" s="235">
        <f t="shared" si="214"/>
        <v>0</v>
      </c>
      <c r="JQ64" s="235">
        <f t="shared" si="214"/>
        <v>0</v>
      </c>
      <c r="JR64" s="235">
        <f t="shared" si="214"/>
        <v>0</v>
      </c>
      <c r="JS64" s="235">
        <f t="shared" si="214"/>
        <v>0</v>
      </c>
      <c r="JT64" s="235">
        <f t="shared" si="214"/>
        <v>0</v>
      </c>
      <c r="JU64" s="235">
        <f t="shared" si="214"/>
        <v>0</v>
      </c>
      <c r="JV64" s="235">
        <f t="shared" si="214"/>
        <v>0</v>
      </c>
      <c r="JW64" s="235">
        <f t="shared" si="214"/>
        <v>0</v>
      </c>
      <c r="JX64" s="235">
        <f t="shared" si="214"/>
        <v>0</v>
      </c>
      <c r="JY64" s="235">
        <f t="shared" si="214"/>
        <v>0</v>
      </c>
      <c r="JZ64" s="235">
        <f t="shared" si="214"/>
        <v>0</v>
      </c>
      <c r="KA64" s="235">
        <f t="shared" si="214"/>
        <v>0</v>
      </c>
      <c r="KB64" s="235">
        <f t="shared" si="214"/>
        <v>0</v>
      </c>
      <c r="KC64" s="235">
        <f t="shared" si="214"/>
        <v>0</v>
      </c>
      <c r="KD64" s="235">
        <f t="shared" si="214"/>
        <v>0</v>
      </c>
      <c r="KE64" s="235">
        <f t="shared" si="214"/>
        <v>0</v>
      </c>
      <c r="KF64" s="235">
        <f t="shared" si="214"/>
        <v>0</v>
      </c>
      <c r="KG64" s="235">
        <f t="shared" si="214"/>
        <v>0</v>
      </c>
      <c r="KH64" s="235">
        <f t="shared" si="214"/>
        <v>0</v>
      </c>
      <c r="KI64" s="235">
        <f t="shared" si="214"/>
        <v>0</v>
      </c>
      <c r="KJ64" s="235">
        <f t="shared" si="214"/>
        <v>0</v>
      </c>
      <c r="KK64" s="235">
        <f t="shared" si="214"/>
        <v>0</v>
      </c>
      <c r="KL64" s="235">
        <f t="shared" si="214"/>
        <v>0</v>
      </c>
      <c r="KM64" s="235">
        <f t="shared" si="214"/>
        <v>0</v>
      </c>
      <c r="KN64" s="235">
        <f t="shared" si="214"/>
        <v>0</v>
      </c>
      <c r="KO64" s="235">
        <f t="shared" si="214"/>
        <v>0</v>
      </c>
      <c r="KP64" s="235">
        <f t="shared" si="214"/>
        <v>0</v>
      </c>
      <c r="KQ64" s="235">
        <f t="shared" si="214"/>
        <v>0</v>
      </c>
      <c r="KR64" s="235">
        <f t="shared" si="214"/>
        <v>0</v>
      </c>
      <c r="KS64" s="235">
        <f t="shared" si="214"/>
        <v>0</v>
      </c>
      <c r="KT64" s="235">
        <f t="shared" si="214"/>
        <v>0</v>
      </c>
      <c r="KU64" s="235">
        <f t="shared" si="214"/>
        <v>0</v>
      </c>
      <c r="KV64" s="235">
        <f t="shared" si="214"/>
        <v>0</v>
      </c>
      <c r="KW64" s="235">
        <f t="shared" si="214"/>
        <v>0</v>
      </c>
      <c r="KX64" s="235">
        <f t="shared" si="214"/>
        <v>0</v>
      </c>
      <c r="KY64" s="235">
        <f t="shared" si="214"/>
        <v>0</v>
      </c>
      <c r="KZ64" s="235">
        <f t="shared" si="214"/>
        <v>0</v>
      </c>
      <c r="LA64" s="235">
        <f t="shared" si="214"/>
        <v>0</v>
      </c>
      <c r="LB64" s="235">
        <f t="shared" si="214"/>
        <v>0</v>
      </c>
      <c r="LC64" s="235">
        <f t="shared" si="214"/>
        <v>0</v>
      </c>
      <c r="LD64" s="235">
        <f t="shared" si="214"/>
        <v>0</v>
      </c>
      <c r="LE64" s="235">
        <f t="shared" si="214"/>
        <v>0</v>
      </c>
      <c r="LF64" s="235">
        <f t="shared" si="214"/>
        <v>0</v>
      </c>
      <c r="LG64" s="235">
        <f t="shared" si="214"/>
        <v>0</v>
      </c>
      <c r="LH64" s="235">
        <f t="shared" si="214"/>
        <v>0</v>
      </c>
      <c r="LI64" s="235">
        <f t="shared" si="214"/>
        <v>0</v>
      </c>
      <c r="LJ64" s="235">
        <f t="shared" si="214"/>
        <v>0</v>
      </c>
      <c r="LK64" s="235">
        <f t="shared" si="214"/>
        <v>0</v>
      </c>
      <c r="LL64" s="235">
        <f t="shared" si="214"/>
        <v>0</v>
      </c>
      <c r="LM64" s="235">
        <f t="shared" si="214"/>
        <v>0</v>
      </c>
      <c r="LN64" s="235">
        <f t="shared" si="214"/>
        <v>0</v>
      </c>
      <c r="LO64" s="235">
        <f t="shared" si="214"/>
        <v>0</v>
      </c>
      <c r="LP64" s="235">
        <f t="shared" si="214"/>
        <v>0</v>
      </c>
      <c r="LQ64" s="235">
        <f t="shared" ref="LQ64:OB64" si="215">LQ10-LQ29</f>
        <v>0</v>
      </c>
      <c r="LR64" s="235">
        <f t="shared" si="215"/>
        <v>0</v>
      </c>
      <c r="LS64" s="235">
        <f t="shared" si="215"/>
        <v>0</v>
      </c>
      <c r="LT64" s="235">
        <f t="shared" si="215"/>
        <v>0</v>
      </c>
      <c r="LU64" s="235">
        <f t="shared" si="215"/>
        <v>0</v>
      </c>
      <c r="LV64" s="235">
        <f t="shared" si="215"/>
        <v>0</v>
      </c>
      <c r="LW64" s="235">
        <f t="shared" si="215"/>
        <v>0</v>
      </c>
      <c r="LX64" s="235">
        <f t="shared" si="215"/>
        <v>0</v>
      </c>
      <c r="LY64" s="235">
        <f t="shared" si="215"/>
        <v>0</v>
      </c>
      <c r="LZ64" s="235">
        <f t="shared" si="215"/>
        <v>0</v>
      </c>
      <c r="MA64" s="235">
        <f t="shared" si="215"/>
        <v>0</v>
      </c>
      <c r="MB64" s="235">
        <f t="shared" si="215"/>
        <v>0</v>
      </c>
      <c r="MC64" s="235">
        <f t="shared" si="215"/>
        <v>0</v>
      </c>
      <c r="MD64" s="235">
        <f t="shared" si="215"/>
        <v>0</v>
      </c>
      <c r="ME64" s="235">
        <f t="shared" si="215"/>
        <v>0</v>
      </c>
      <c r="MF64" s="235">
        <f t="shared" si="215"/>
        <v>0</v>
      </c>
      <c r="MG64" s="235">
        <f t="shared" si="215"/>
        <v>0</v>
      </c>
      <c r="MH64" s="235">
        <f t="shared" si="215"/>
        <v>0</v>
      </c>
      <c r="MI64" s="235">
        <f t="shared" si="215"/>
        <v>0</v>
      </c>
      <c r="MJ64" s="235">
        <f t="shared" si="215"/>
        <v>0</v>
      </c>
      <c r="MK64" s="235">
        <f t="shared" si="215"/>
        <v>0</v>
      </c>
      <c r="ML64" s="235">
        <f t="shared" si="215"/>
        <v>0</v>
      </c>
      <c r="MM64" s="235">
        <f t="shared" si="215"/>
        <v>0</v>
      </c>
      <c r="MN64" s="235">
        <f t="shared" si="215"/>
        <v>0</v>
      </c>
      <c r="MO64" s="235">
        <f t="shared" si="215"/>
        <v>0</v>
      </c>
      <c r="MP64" s="235">
        <f t="shared" si="215"/>
        <v>0</v>
      </c>
      <c r="MQ64" s="235">
        <f t="shared" si="215"/>
        <v>0</v>
      </c>
      <c r="MR64" s="235">
        <f t="shared" si="215"/>
        <v>0</v>
      </c>
      <c r="MS64" s="235">
        <f t="shared" si="215"/>
        <v>0</v>
      </c>
      <c r="MT64" s="235">
        <f t="shared" si="215"/>
        <v>0</v>
      </c>
      <c r="MU64" s="235">
        <f t="shared" si="215"/>
        <v>0</v>
      </c>
      <c r="MV64" s="235">
        <f t="shared" si="215"/>
        <v>0</v>
      </c>
      <c r="MW64" s="235">
        <f t="shared" si="215"/>
        <v>0</v>
      </c>
      <c r="MX64" s="235">
        <f t="shared" si="215"/>
        <v>0</v>
      </c>
      <c r="MY64" s="235">
        <f t="shared" si="215"/>
        <v>0</v>
      </c>
      <c r="MZ64" s="235">
        <f t="shared" si="215"/>
        <v>0</v>
      </c>
      <c r="NA64" s="235">
        <f t="shared" si="215"/>
        <v>0</v>
      </c>
      <c r="NB64" s="235">
        <f t="shared" si="215"/>
        <v>0</v>
      </c>
      <c r="NC64" s="235">
        <f t="shared" si="215"/>
        <v>0</v>
      </c>
      <c r="ND64" s="235">
        <f t="shared" si="215"/>
        <v>0</v>
      </c>
      <c r="NE64" s="235">
        <f t="shared" si="215"/>
        <v>0</v>
      </c>
      <c r="NF64" s="235">
        <f t="shared" si="215"/>
        <v>0</v>
      </c>
      <c r="NG64" s="235">
        <f t="shared" si="215"/>
        <v>0</v>
      </c>
      <c r="NH64" s="235">
        <f t="shared" si="215"/>
        <v>0</v>
      </c>
      <c r="NI64" s="235">
        <f t="shared" si="215"/>
        <v>0</v>
      </c>
      <c r="NJ64" s="235">
        <f t="shared" si="215"/>
        <v>0</v>
      </c>
      <c r="NK64" s="235">
        <f t="shared" si="215"/>
        <v>0</v>
      </c>
      <c r="NL64" s="235">
        <f t="shared" si="215"/>
        <v>0</v>
      </c>
      <c r="NM64" s="235">
        <f t="shared" si="215"/>
        <v>0</v>
      </c>
      <c r="NN64" s="235">
        <f t="shared" si="215"/>
        <v>0</v>
      </c>
      <c r="NO64" s="235">
        <f t="shared" si="215"/>
        <v>0</v>
      </c>
      <c r="NP64" s="235">
        <f t="shared" si="215"/>
        <v>0</v>
      </c>
      <c r="NQ64" s="235">
        <f t="shared" si="215"/>
        <v>0</v>
      </c>
      <c r="NR64" s="235">
        <f t="shared" si="215"/>
        <v>0</v>
      </c>
      <c r="NS64" s="235">
        <f t="shared" si="215"/>
        <v>0</v>
      </c>
      <c r="NT64" s="235">
        <f t="shared" si="215"/>
        <v>0</v>
      </c>
      <c r="NU64" s="235">
        <f t="shared" si="215"/>
        <v>0</v>
      </c>
      <c r="NV64" s="235">
        <f t="shared" si="215"/>
        <v>0</v>
      </c>
      <c r="NW64" s="235">
        <f t="shared" si="215"/>
        <v>0</v>
      </c>
      <c r="NX64" s="235">
        <f t="shared" si="215"/>
        <v>0</v>
      </c>
      <c r="NY64" s="235">
        <f t="shared" si="215"/>
        <v>0</v>
      </c>
      <c r="NZ64" s="235">
        <f t="shared" si="215"/>
        <v>0</v>
      </c>
      <c r="OA64" s="235">
        <f t="shared" si="215"/>
        <v>0</v>
      </c>
      <c r="OB64" s="235">
        <f t="shared" si="215"/>
        <v>0</v>
      </c>
      <c r="OC64" s="235">
        <f t="shared" ref="OC64:QN64" si="216">OC10-OC29</f>
        <v>0</v>
      </c>
      <c r="OD64" s="235">
        <f t="shared" si="216"/>
        <v>0</v>
      </c>
      <c r="OE64" s="235">
        <f t="shared" si="216"/>
        <v>0</v>
      </c>
      <c r="OF64" s="235">
        <f t="shared" si="216"/>
        <v>0</v>
      </c>
      <c r="OG64" s="235">
        <f t="shared" si="216"/>
        <v>0</v>
      </c>
      <c r="OH64" s="235">
        <f t="shared" si="216"/>
        <v>0</v>
      </c>
      <c r="OI64" s="235">
        <f t="shared" si="216"/>
        <v>0</v>
      </c>
      <c r="OJ64" s="235">
        <f t="shared" si="216"/>
        <v>0</v>
      </c>
      <c r="OK64" s="235">
        <f t="shared" si="216"/>
        <v>0</v>
      </c>
      <c r="OL64" s="235">
        <f t="shared" si="216"/>
        <v>0</v>
      </c>
      <c r="OM64" s="235">
        <f t="shared" si="216"/>
        <v>0</v>
      </c>
      <c r="ON64" s="235">
        <f t="shared" si="216"/>
        <v>0</v>
      </c>
      <c r="OO64" s="235">
        <f t="shared" si="216"/>
        <v>0</v>
      </c>
      <c r="OP64" s="235">
        <f t="shared" si="216"/>
        <v>0</v>
      </c>
      <c r="OQ64" s="235">
        <f t="shared" si="216"/>
        <v>0</v>
      </c>
      <c r="OR64" s="235">
        <f t="shared" si="216"/>
        <v>0</v>
      </c>
      <c r="OS64" s="235">
        <f t="shared" si="216"/>
        <v>0</v>
      </c>
      <c r="OT64" s="235">
        <f t="shared" si="216"/>
        <v>0</v>
      </c>
      <c r="OU64" s="235">
        <f t="shared" si="216"/>
        <v>0</v>
      </c>
      <c r="OV64" s="235">
        <f t="shared" si="216"/>
        <v>0</v>
      </c>
      <c r="OW64" s="235">
        <f t="shared" si="216"/>
        <v>0</v>
      </c>
      <c r="OX64" s="235">
        <f t="shared" si="216"/>
        <v>0</v>
      </c>
      <c r="OY64" s="235">
        <f t="shared" si="216"/>
        <v>0</v>
      </c>
      <c r="OZ64" s="235">
        <f t="shared" si="216"/>
        <v>0</v>
      </c>
      <c r="PA64" s="235">
        <f t="shared" si="216"/>
        <v>0</v>
      </c>
      <c r="PB64" s="235">
        <f t="shared" si="216"/>
        <v>0</v>
      </c>
      <c r="PC64" s="235">
        <f t="shared" si="216"/>
        <v>0</v>
      </c>
      <c r="PD64" s="235">
        <f t="shared" si="216"/>
        <v>0</v>
      </c>
      <c r="PE64" s="235">
        <f t="shared" si="216"/>
        <v>0</v>
      </c>
      <c r="PF64" s="235">
        <f t="shared" si="216"/>
        <v>0</v>
      </c>
      <c r="PG64" s="235">
        <f t="shared" si="216"/>
        <v>0</v>
      </c>
      <c r="PH64" s="235">
        <f t="shared" si="216"/>
        <v>0</v>
      </c>
      <c r="PI64" s="235">
        <f t="shared" si="216"/>
        <v>0</v>
      </c>
      <c r="PJ64" s="235">
        <f t="shared" si="216"/>
        <v>0</v>
      </c>
      <c r="PK64" s="235">
        <f t="shared" si="216"/>
        <v>0</v>
      </c>
      <c r="PL64" s="235">
        <f t="shared" si="216"/>
        <v>0</v>
      </c>
      <c r="PM64" s="235">
        <f t="shared" si="216"/>
        <v>0</v>
      </c>
      <c r="PN64" s="235">
        <f t="shared" si="216"/>
        <v>0</v>
      </c>
      <c r="PO64" s="235">
        <f t="shared" si="216"/>
        <v>0</v>
      </c>
      <c r="PP64" s="235">
        <f t="shared" si="216"/>
        <v>0</v>
      </c>
      <c r="PQ64" s="235">
        <f t="shared" si="216"/>
        <v>0</v>
      </c>
      <c r="PR64" s="235">
        <f t="shared" si="216"/>
        <v>0</v>
      </c>
      <c r="PS64" s="235">
        <f t="shared" si="216"/>
        <v>0</v>
      </c>
      <c r="PT64" s="235">
        <f t="shared" si="216"/>
        <v>0</v>
      </c>
      <c r="PU64" s="235">
        <f t="shared" si="216"/>
        <v>0</v>
      </c>
      <c r="PV64" s="235">
        <f t="shared" si="216"/>
        <v>0</v>
      </c>
      <c r="PW64" s="235">
        <f t="shared" si="216"/>
        <v>0</v>
      </c>
      <c r="PX64" s="235">
        <f t="shared" si="216"/>
        <v>0</v>
      </c>
      <c r="PY64" s="235">
        <f t="shared" si="216"/>
        <v>0</v>
      </c>
      <c r="PZ64" s="235">
        <f t="shared" si="216"/>
        <v>0</v>
      </c>
      <c r="QA64" s="235">
        <f t="shared" si="216"/>
        <v>0</v>
      </c>
      <c r="QB64" s="235">
        <f t="shared" si="216"/>
        <v>0</v>
      </c>
      <c r="QC64" s="235">
        <f t="shared" si="216"/>
        <v>0</v>
      </c>
      <c r="QD64" s="235">
        <f t="shared" si="216"/>
        <v>0</v>
      </c>
      <c r="QE64" s="235">
        <f t="shared" si="216"/>
        <v>0</v>
      </c>
      <c r="QF64" s="235">
        <f t="shared" si="216"/>
        <v>0</v>
      </c>
      <c r="QG64" s="235">
        <f t="shared" si="216"/>
        <v>0</v>
      </c>
      <c r="QH64" s="235">
        <f t="shared" si="216"/>
        <v>0</v>
      </c>
      <c r="QI64" s="235">
        <f t="shared" si="216"/>
        <v>0</v>
      </c>
      <c r="QJ64" s="235">
        <f t="shared" si="216"/>
        <v>0</v>
      </c>
      <c r="QK64" s="235">
        <f t="shared" si="216"/>
        <v>0</v>
      </c>
      <c r="QL64" s="235">
        <f t="shared" si="216"/>
        <v>0</v>
      </c>
      <c r="QM64" s="235">
        <f t="shared" si="216"/>
        <v>0</v>
      </c>
      <c r="QN64" s="235">
        <f t="shared" si="216"/>
        <v>0</v>
      </c>
      <c r="QO64" s="235">
        <f t="shared" ref="QO64:SM64" si="217">QO10-QO29</f>
        <v>0</v>
      </c>
      <c r="QP64" s="235">
        <f t="shared" si="217"/>
        <v>0</v>
      </c>
      <c r="QQ64" s="235">
        <f t="shared" si="217"/>
        <v>0</v>
      </c>
      <c r="QR64" s="235">
        <f t="shared" si="217"/>
        <v>0</v>
      </c>
      <c r="QS64" s="235">
        <f t="shared" si="217"/>
        <v>0</v>
      </c>
      <c r="QT64" s="235">
        <f t="shared" si="217"/>
        <v>0</v>
      </c>
      <c r="QU64" s="235">
        <f t="shared" si="217"/>
        <v>0</v>
      </c>
      <c r="QV64" s="235">
        <f t="shared" si="217"/>
        <v>0</v>
      </c>
      <c r="QW64" s="235">
        <f t="shared" si="217"/>
        <v>0</v>
      </c>
      <c r="QX64" s="235">
        <f t="shared" si="217"/>
        <v>0</v>
      </c>
      <c r="QY64" s="235">
        <f t="shared" si="217"/>
        <v>0</v>
      </c>
      <c r="QZ64" s="235">
        <f t="shared" si="217"/>
        <v>0</v>
      </c>
      <c r="RA64" s="235">
        <f t="shared" si="217"/>
        <v>0</v>
      </c>
      <c r="RB64" s="235">
        <f t="shared" si="217"/>
        <v>0</v>
      </c>
      <c r="RC64" s="235">
        <f t="shared" si="217"/>
        <v>0</v>
      </c>
      <c r="RD64" s="235">
        <f t="shared" si="217"/>
        <v>0</v>
      </c>
      <c r="RE64" s="235">
        <f t="shared" si="217"/>
        <v>0</v>
      </c>
      <c r="RF64" s="235">
        <f t="shared" si="217"/>
        <v>0</v>
      </c>
      <c r="RG64" s="235">
        <f t="shared" si="217"/>
        <v>0</v>
      </c>
      <c r="RH64" s="235">
        <f t="shared" si="217"/>
        <v>0</v>
      </c>
      <c r="RI64" s="235">
        <f t="shared" si="217"/>
        <v>0</v>
      </c>
      <c r="RJ64" s="235">
        <f t="shared" si="217"/>
        <v>0</v>
      </c>
      <c r="RK64" s="235">
        <f t="shared" si="217"/>
        <v>0</v>
      </c>
      <c r="RL64" s="235">
        <f t="shared" si="217"/>
        <v>0</v>
      </c>
      <c r="RM64" s="235">
        <f t="shared" si="217"/>
        <v>0</v>
      </c>
      <c r="RN64" s="235">
        <f t="shared" si="217"/>
        <v>0</v>
      </c>
      <c r="RO64" s="235">
        <f t="shared" si="217"/>
        <v>0</v>
      </c>
      <c r="RP64" s="235">
        <f t="shared" si="217"/>
        <v>0</v>
      </c>
      <c r="RQ64" s="235">
        <f t="shared" si="217"/>
        <v>0</v>
      </c>
      <c r="RR64" s="235">
        <f t="shared" si="217"/>
        <v>0</v>
      </c>
      <c r="RS64" s="235">
        <f t="shared" si="217"/>
        <v>0</v>
      </c>
      <c r="RT64" s="235">
        <f t="shared" si="217"/>
        <v>0</v>
      </c>
      <c r="RU64" s="235">
        <f t="shared" si="217"/>
        <v>0</v>
      </c>
      <c r="RV64" s="235">
        <f t="shared" si="217"/>
        <v>0</v>
      </c>
      <c r="RW64" s="235">
        <f t="shared" si="217"/>
        <v>0</v>
      </c>
      <c r="RX64" s="235">
        <f t="shared" si="217"/>
        <v>0</v>
      </c>
      <c r="RY64" s="235">
        <f t="shared" si="217"/>
        <v>0</v>
      </c>
      <c r="RZ64" s="235">
        <f t="shared" si="217"/>
        <v>0</v>
      </c>
      <c r="SA64" s="235">
        <f t="shared" si="217"/>
        <v>0</v>
      </c>
      <c r="SB64" s="235">
        <f t="shared" si="217"/>
        <v>0</v>
      </c>
      <c r="SC64" s="235">
        <f t="shared" si="217"/>
        <v>0</v>
      </c>
      <c r="SD64" s="235">
        <f t="shared" si="217"/>
        <v>0</v>
      </c>
      <c r="SE64" s="235">
        <f t="shared" si="217"/>
        <v>0</v>
      </c>
      <c r="SF64" s="235">
        <f t="shared" si="217"/>
        <v>0</v>
      </c>
      <c r="SG64" s="235">
        <f t="shared" si="217"/>
        <v>0</v>
      </c>
      <c r="SH64" s="235">
        <f t="shared" si="217"/>
        <v>0</v>
      </c>
      <c r="SI64" s="235">
        <f t="shared" si="217"/>
        <v>0</v>
      </c>
      <c r="SJ64" s="235">
        <f t="shared" si="217"/>
        <v>0</v>
      </c>
      <c r="SK64" s="235">
        <f t="shared" si="217"/>
        <v>0</v>
      </c>
      <c r="SL64" s="235">
        <f t="shared" si="217"/>
        <v>0</v>
      </c>
      <c r="SM64" s="235">
        <f t="shared" si="217"/>
        <v>0</v>
      </c>
    </row>
    <row r="65" spans="2:507" x14ac:dyDescent="0.25">
      <c r="B65" s="218">
        <f>B64+1</f>
        <v>31</v>
      </c>
      <c r="C65" s="225" t="s">
        <v>977</v>
      </c>
      <c r="D65" s="225"/>
      <c r="E65" s="226" t="s">
        <v>974</v>
      </c>
      <c r="F65" s="227"/>
      <c r="G65" s="234">
        <f t="shared" si="185"/>
        <v>0</v>
      </c>
      <c r="H65" s="235">
        <f>H43</f>
        <v>0</v>
      </c>
      <c r="I65" s="235">
        <f t="shared" ref="I65:BT65" si="218">I43</f>
        <v>0</v>
      </c>
      <c r="J65" s="235">
        <f t="shared" si="218"/>
        <v>0</v>
      </c>
      <c r="K65" s="235">
        <f t="shared" si="218"/>
        <v>0</v>
      </c>
      <c r="L65" s="235">
        <f t="shared" si="218"/>
        <v>0</v>
      </c>
      <c r="M65" s="235">
        <f t="shared" si="218"/>
        <v>0</v>
      </c>
      <c r="N65" s="235">
        <f t="shared" si="218"/>
        <v>0</v>
      </c>
      <c r="O65" s="235">
        <f t="shared" si="218"/>
        <v>0</v>
      </c>
      <c r="P65" s="235">
        <f t="shared" si="218"/>
        <v>0</v>
      </c>
      <c r="Q65" s="235">
        <f t="shared" si="218"/>
        <v>0</v>
      </c>
      <c r="R65" s="235">
        <f t="shared" si="218"/>
        <v>0</v>
      </c>
      <c r="S65" s="235">
        <f t="shared" si="218"/>
        <v>0</v>
      </c>
      <c r="T65" s="235">
        <f t="shared" si="218"/>
        <v>0</v>
      </c>
      <c r="U65" s="235">
        <f t="shared" si="218"/>
        <v>0</v>
      </c>
      <c r="V65" s="235">
        <f t="shared" si="218"/>
        <v>0</v>
      </c>
      <c r="W65" s="235">
        <f t="shared" si="218"/>
        <v>0</v>
      </c>
      <c r="X65" s="235">
        <f t="shared" si="218"/>
        <v>0</v>
      </c>
      <c r="Y65" s="235">
        <f t="shared" si="218"/>
        <v>0</v>
      </c>
      <c r="Z65" s="235">
        <f t="shared" si="218"/>
        <v>0</v>
      </c>
      <c r="AA65" s="235">
        <f t="shared" si="218"/>
        <v>0</v>
      </c>
      <c r="AB65" s="235">
        <f t="shared" si="218"/>
        <v>0</v>
      </c>
      <c r="AC65" s="235">
        <f t="shared" si="218"/>
        <v>0</v>
      </c>
      <c r="AD65" s="235">
        <f t="shared" si="218"/>
        <v>0</v>
      </c>
      <c r="AE65" s="235">
        <f t="shared" si="218"/>
        <v>0</v>
      </c>
      <c r="AF65" s="235">
        <f t="shared" si="218"/>
        <v>0</v>
      </c>
      <c r="AG65" s="235">
        <f t="shared" si="218"/>
        <v>0</v>
      </c>
      <c r="AH65" s="235">
        <f t="shared" si="218"/>
        <v>0</v>
      </c>
      <c r="AI65" s="235">
        <f t="shared" si="218"/>
        <v>0</v>
      </c>
      <c r="AJ65" s="235">
        <f t="shared" si="218"/>
        <v>0</v>
      </c>
      <c r="AK65" s="235">
        <f t="shared" si="218"/>
        <v>0</v>
      </c>
      <c r="AL65" s="235">
        <f t="shared" si="218"/>
        <v>0</v>
      </c>
      <c r="AM65" s="235">
        <f t="shared" si="218"/>
        <v>0</v>
      </c>
      <c r="AN65" s="235">
        <f t="shared" si="218"/>
        <v>0</v>
      </c>
      <c r="AO65" s="235">
        <f t="shared" si="218"/>
        <v>0</v>
      </c>
      <c r="AP65" s="235">
        <f t="shared" si="218"/>
        <v>0</v>
      </c>
      <c r="AQ65" s="235">
        <f t="shared" si="218"/>
        <v>0</v>
      </c>
      <c r="AR65" s="235">
        <f t="shared" si="218"/>
        <v>0</v>
      </c>
      <c r="AS65" s="235">
        <f t="shared" si="218"/>
        <v>0</v>
      </c>
      <c r="AT65" s="235">
        <f t="shared" si="218"/>
        <v>0</v>
      </c>
      <c r="AU65" s="235">
        <f t="shared" si="218"/>
        <v>0</v>
      </c>
      <c r="AV65" s="235">
        <f t="shared" si="218"/>
        <v>0</v>
      </c>
      <c r="AW65" s="235">
        <f t="shared" si="218"/>
        <v>0</v>
      </c>
      <c r="AX65" s="235">
        <f t="shared" si="218"/>
        <v>0</v>
      </c>
      <c r="AY65" s="235">
        <f t="shared" si="218"/>
        <v>0</v>
      </c>
      <c r="AZ65" s="235">
        <f t="shared" si="218"/>
        <v>0</v>
      </c>
      <c r="BA65" s="235">
        <f t="shared" si="218"/>
        <v>0</v>
      </c>
      <c r="BB65" s="235">
        <f t="shared" si="218"/>
        <v>0</v>
      </c>
      <c r="BC65" s="235">
        <f t="shared" si="218"/>
        <v>0</v>
      </c>
      <c r="BD65" s="235">
        <f t="shared" si="218"/>
        <v>0</v>
      </c>
      <c r="BE65" s="235">
        <f t="shared" si="218"/>
        <v>0</v>
      </c>
      <c r="BF65" s="235">
        <f t="shared" si="218"/>
        <v>0</v>
      </c>
      <c r="BG65" s="235">
        <f t="shared" si="218"/>
        <v>0</v>
      </c>
      <c r="BH65" s="235">
        <f t="shared" si="218"/>
        <v>0</v>
      </c>
      <c r="BI65" s="235">
        <f t="shared" si="218"/>
        <v>0</v>
      </c>
      <c r="BJ65" s="235">
        <f t="shared" si="218"/>
        <v>0</v>
      </c>
      <c r="BK65" s="235">
        <f t="shared" si="218"/>
        <v>0</v>
      </c>
      <c r="BL65" s="235">
        <f t="shared" si="218"/>
        <v>0</v>
      </c>
      <c r="BM65" s="235">
        <f t="shared" si="218"/>
        <v>0</v>
      </c>
      <c r="BN65" s="235">
        <f t="shared" si="218"/>
        <v>0</v>
      </c>
      <c r="BO65" s="235">
        <f t="shared" si="218"/>
        <v>0</v>
      </c>
      <c r="BP65" s="235">
        <f t="shared" si="218"/>
        <v>0</v>
      </c>
      <c r="BQ65" s="235">
        <f t="shared" si="218"/>
        <v>0</v>
      </c>
      <c r="BR65" s="235">
        <f t="shared" si="218"/>
        <v>0</v>
      </c>
      <c r="BS65" s="235">
        <f t="shared" si="218"/>
        <v>0</v>
      </c>
      <c r="BT65" s="235">
        <f t="shared" si="218"/>
        <v>0</v>
      </c>
      <c r="BU65" s="235">
        <f t="shared" ref="BU65:EF65" si="219">BU43</f>
        <v>0</v>
      </c>
      <c r="BV65" s="235">
        <f t="shared" si="219"/>
        <v>0</v>
      </c>
      <c r="BW65" s="235">
        <f t="shared" si="219"/>
        <v>0</v>
      </c>
      <c r="BX65" s="235">
        <f t="shared" si="219"/>
        <v>0</v>
      </c>
      <c r="BY65" s="235">
        <f t="shared" si="219"/>
        <v>0</v>
      </c>
      <c r="BZ65" s="235">
        <f t="shared" si="219"/>
        <v>0</v>
      </c>
      <c r="CA65" s="235">
        <f t="shared" si="219"/>
        <v>0</v>
      </c>
      <c r="CB65" s="235">
        <f t="shared" si="219"/>
        <v>0</v>
      </c>
      <c r="CC65" s="235">
        <f t="shared" si="219"/>
        <v>0</v>
      </c>
      <c r="CD65" s="235">
        <f t="shared" si="219"/>
        <v>0</v>
      </c>
      <c r="CE65" s="235">
        <f t="shared" si="219"/>
        <v>0</v>
      </c>
      <c r="CF65" s="235">
        <f t="shared" si="219"/>
        <v>0</v>
      </c>
      <c r="CG65" s="235">
        <f t="shared" si="219"/>
        <v>0</v>
      </c>
      <c r="CH65" s="235">
        <f t="shared" si="219"/>
        <v>0</v>
      </c>
      <c r="CI65" s="235">
        <f t="shared" si="219"/>
        <v>0</v>
      </c>
      <c r="CJ65" s="235">
        <f t="shared" si="219"/>
        <v>0</v>
      </c>
      <c r="CK65" s="235">
        <f t="shared" si="219"/>
        <v>0</v>
      </c>
      <c r="CL65" s="235">
        <f t="shared" si="219"/>
        <v>0</v>
      </c>
      <c r="CM65" s="235">
        <f t="shared" si="219"/>
        <v>0</v>
      </c>
      <c r="CN65" s="235">
        <f t="shared" si="219"/>
        <v>0</v>
      </c>
      <c r="CO65" s="235">
        <f t="shared" si="219"/>
        <v>0</v>
      </c>
      <c r="CP65" s="235">
        <f t="shared" si="219"/>
        <v>0</v>
      </c>
      <c r="CQ65" s="235">
        <f t="shared" si="219"/>
        <v>0</v>
      </c>
      <c r="CR65" s="235">
        <f t="shared" si="219"/>
        <v>0</v>
      </c>
      <c r="CS65" s="235">
        <f t="shared" si="219"/>
        <v>0</v>
      </c>
      <c r="CT65" s="235">
        <f t="shared" si="219"/>
        <v>0</v>
      </c>
      <c r="CU65" s="235">
        <f t="shared" si="219"/>
        <v>0</v>
      </c>
      <c r="CV65" s="235">
        <f t="shared" si="219"/>
        <v>0</v>
      </c>
      <c r="CW65" s="235">
        <f t="shared" si="219"/>
        <v>0</v>
      </c>
      <c r="CX65" s="235">
        <f t="shared" si="219"/>
        <v>0</v>
      </c>
      <c r="CY65" s="235">
        <f t="shared" si="219"/>
        <v>0</v>
      </c>
      <c r="CZ65" s="235">
        <f t="shared" si="219"/>
        <v>0</v>
      </c>
      <c r="DA65" s="235">
        <f t="shared" si="219"/>
        <v>0</v>
      </c>
      <c r="DB65" s="235">
        <f t="shared" si="219"/>
        <v>0</v>
      </c>
      <c r="DC65" s="235">
        <f t="shared" si="219"/>
        <v>0</v>
      </c>
      <c r="DD65" s="235">
        <f t="shared" si="219"/>
        <v>0</v>
      </c>
      <c r="DE65" s="235">
        <f t="shared" si="219"/>
        <v>0</v>
      </c>
      <c r="DF65" s="235">
        <f t="shared" si="219"/>
        <v>0</v>
      </c>
      <c r="DG65" s="235">
        <f t="shared" si="219"/>
        <v>0</v>
      </c>
      <c r="DH65" s="235">
        <f t="shared" si="219"/>
        <v>0</v>
      </c>
      <c r="DI65" s="235">
        <f t="shared" si="219"/>
        <v>0</v>
      </c>
      <c r="DJ65" s="235">
        <f t="shared" si="219"/>
        <v>0</v>
      </c>
      <c r="DK65" s="235">
        <f t="shared" si="219"/>
        <v>0</v>
      </c>
      <c r="DL65" s="235">
        <f t="shared" si="219"/>
        <v>0</v>
      </c>
      <c r="DM65" s="235">
        <f t="shared" si="219"/>
        <v>0</v>
      </c>
      <c r="DN65" s="235">
        <f t="shared" si="219"/>
        <v>0</v>
      </c>
      <c r="DO65" s="235">
        <f t="shared" si="219"/>
        <v>0</v>
      </c>
      <c r="DP65" s="235">
        <f t="shared" si="219"/>
        <v>0</v>
      </c>
      <c r="DQ65" s="235">
        <f t="shared" si="219"/>
        <v>0</v>
      </c>
      <c r="DR65" s="235">
        <f t="shared" si="219"/>
        <v>0</v>
      </c>
      <c r="DS65" s="235">
        <f t="shared" si="219"/>
        <v>0</v>
      </c>
      <c r="DT65" s="235">
        <f t="shared" si="219"/>
        <v>0</v>
      </c>
      <c r="DU65" s="235">
        <f t="shared" si="219"/>
        <v>0</v>
      </c>
      <c r="DV65" s="235">
        <f t="shared" si="219"/>
        <v>0</v>
      </c>
      <c r="DW65" s="235">
        <f t="shared" si="219"/>
        <v>0</v>
      </c>
      <c r="DX65" s="235">
        <f t="shared" si="219"/>
        <v>0</v>
      </c>
      <c r="DY65" s="235">
        <f t="shared" si="219"/>
        <v>0</v>
      </c>
      <c r="DZ65" s="235">
        <f t="shared" si="219"/>
        <v>0</v>
      </c>
      <c r="EA65" s="235">
        <f t="shared" si="219"/>
        <v>0</v>
      </c>
      <c r="EB65" s="235">
        <f t="shared" si="219"/>
        <v>0</v>
      </c>
      <c r="EC65" s="235">
        <f t="shared" si="219"/>
        <v>0</v>
      </c>
      <c r="ED65" s="235">
        <f t="shared" si="219"/>
        <v>0</v>
      </c>
      <c r="EE65" s="235">
        <f t="shared" si="219"/>
        <v>0</v>
      </c>
      <c r="EF65" s="235">
        <f t="shared" si="219"/>
        <v>0</v>
      </c>
      <c r="EG65" s="235">
        <f t="shared" ref="EG65:GR65" si="220">EG43</f>
        <v>0</v>
      </c>
      <c r="EH65" s="235">
        <f t="shared" si="220"/>
        <v>0</v>
      </c>
      <c r="EI65" s="235">
        <f t="shared" si="220"/>
        <v>0</v>
      </c>
      <c r="EJ65" s="235">
        <f t="shared" si="220"/>
        <v>0</v>
      </c>
      <c r="EK65" s="235">
        <f t="shared" si="220"/>
        <v>0</v>
      </c>
      <c r="EL65" s="235">
        <f t="shared" si="220"/>
        <v>0</v>
      </c>
      <c r="EM65" s="235">
        <f t="shared" si="220"/>
        <v>0</v>
      </c>
      <c r="EN65" s="235">
        <f t="shared" si="220"/>
        <v>0</v>
      </c>
      <c r="EO65" s="235">
        <f t="shared" si="220"/>
        <v>0</v>
      </c>
      <c r="EP65" s="235">
        <f t="shared" si="220"/>
        <v>0</v>
      </c>
      <c r="EQ65" s="235">
        <f t="shared" si="220"/>
        <v>0</v>
      </c>
      <c r="ER65" s="235">
        <f t="shared" si="220"/>
        <v>0</v>
      </c>
      <c r="ES65" s="235">
        <f t="shared" si="220"/>
        <v>0</v>
      </c>
      <c r="ET65" s="235">
        <f t="shared" si="220"/>
        <v>0</v>
      </c>
      <c r="EU65" s="235">
        <f t="shared" si="220"/>
        <v>0</v>
      </c>
      <c r="EV65" s="235">
        <f t="shared" si="220"/>
        <v>0</v>
      </c>
      <c r="EW65" s="235">
        <f t="shared" si="220"/>
        <v>0</v>
      </c>
      <c r="EX65" s="235">
        <f t="shared" si="220"/>
        <v>0</v>
      </c>
      <c r="EY65" s="235">
        <f t="shared" si="220"/>
        <v>0</v>
      </c>
      <c r="EZ65" s="235">
        <f t="shared" si="220"/>
        <v>0</v>
      </c>
      <c r="FA65" s="235">
        <f t="shared" si="220"/>
        <v>0</v>
      </c>
      <c r="FB65" s="235">
        <f t="shared" si="220"/>
        <v>0</v>
      </c>
      <c r="FC65" s="235">
        <f t="shared" si="220"/>
        <v>0</v>
      </c>
      <c r="FD65" s="235">
        <f t="shared" si="220"/>
        <v>0</v>
      </c>
      <c r="FE65" s="235">
        <f t="shared" si="220"/>
        <v>0</v>
      </c>
      <c r="FF65" s="235">
        <f t="shared" si="220"/>
        <v>0</v>
      </c>
      <c r="FG65" s="235">
        <f t="shared" si="220"/>
        <v>0</v>
      </c>
      <c r="FH65" s="235">
        <f t="shared" si="220"/>
        <v>0</v>
      </c>
      <c r="FI65" s="235">
        <f t="shared" si="220"/>
        <v>0</v>
      </c>
      <c r="FJ65" s="235">
        <f t="shared" si="220"/>
        <v>0</v>
      </c>
      <c r="FK65" s="235">
        <f t="shared" si="220"/>
        <v>0</v>
      </c>
      <c r="FL65" s="235">
        <f t="shared" si="220"/>
        <v>0</v>
      </c>
      <c r="FM65" s="235">
        <f t="shared" si="220"/>
        <v>0</v>
      </c>
      <c r="FN65" s="235">
        <f t="shared" si="220"/>
        <v>0</v>
      </c>
      <c r="FO65" s="235">
        <f t="shared" si="220"/>
        <v>0</v>
      </c>
      <c r="FP65" s="235">
        <f t="shared" si="220"/>
        <v>0</v>
      </c>
      <c r="FQ65" s="235">
        <f t="shared" si="220"/>
        <v>0</v>
      </c>
      <c r="FR65" s="235">
        <f t="shared" si="220"/>
        <v>0</v>
      </c>
      <c r="FS65" s="235">
        <f t="shared" si="220"/>
        <v>0</v>
      </c>
      <c r="FT65" s="235">
        <f t="shared" si="220"/>
        <v>0</v>
      </c>
      <c r="FU65" s="235">
        <f t="shared" si="220"/>
        <v>0</v>
      </c>
      <c r="FV65" s="235">
        <f t="shared" si="220"/>
        <v>0</v>
      </c>
      <c r="FW65" s="235">
        <f t="shared" si="220"/>
        <v>0</v>
      </c>
      <c r="FX65" s="235">
        <f t="shared" si="220"/>
        <v>0</v>
      </c>
      <c r="FY65" s="235">
        <f t="shared" si="220"/>
        <v>0</v>
      </c>
      <c r="FZ65" s="235">
        <f t="shared" si="220"/>
        <v>0</v>
      </c>
      <c r="GA65" s="235">
        <f t="shared" si="220"/>
        <v>0</v>
      </c>
      <c r="GB65" s="235">
        <f t="shared" si="220"/>
        <v>0</v>
      </c>
      <c r="GC65" s="235">
        <f t="shared" si="220"/>
        <v>0</v>
      </c>
      <c r="GD65" s="235">
        <f t="shared" si="220"/>
        <v>0</v>
      </c>
      <c r="GE65" s="235">
        <f t="shared" si="220"/>
        <v>0</v>
      </c>
      <c r="GF65" s="235">
        <f t="shared" si="220"/>
        <v>0</v>
      </c>
      <c r="GG65" s="235">
        <f t="shared" si="220"/>
        <v>0</v>
      </c>
      <c r="GH65" s="235">
        <f t="shared" si="220"/>
        <v>0</v>
      </c>
      <c r="GI65" s="235">
        <f t="shared" si="220"/>
        <v>0</v>
      </c>
      <c r="GJ65" s="235">
        <f t="shared" si="220"/>
        <v>0</v>
      </c>
      <c r="GK65" s="235">
        <f t="shared" si="220"/>
        <v>0</v>
      </c>
      <c r="GL65" s="235">
        <f t="shared" si="220"/>
        <v>0</v>
      </c>
      <c r="GM65" s="235">
        <f t="shared" si="220"/>
        <v>0</v>
      </c>
      <c r="GN65" s="235">
        <f t="shared" si="220"/>
        <v>0</v>
      </c>
      <c r="GO65" s="235">
        <f t="shared" si="220"/>
        <v>0</v>
      </c>
      <c r="GP65" s="235">
        <f t="shared" si="220"/>
        <v>0</v>
      </c>
      <c r="GQ65" s="235">
        <f t="shared" si="220"/>
        <v>0</v>
      </c>
      <c r="GR65" s="235">
        <f t="shared" si="220"/>
        <v>0</v>
      </c>
      <c r="GS65" s="235">
        <f t="shared" ref="GS65:JD65" si="221">GS43</f>
        <v>0</v>
      </c>
      <c r="GT65" s="235">
        <f t="shared" si="221"/>
        <v>0</v>
      </c>
      <c r="GU65" s="235">
        <f t="shared" si="221"/>
        <v>0</v>
      </c>
      <c r="GV65" s="235">
        <f t="shared" si="221"/>
        <v>0</v>
      </c>
      <c r="GW65" s="235">
        <f t="shared" si="221"/>
        <v>0</v>
      </c>
      <c r="GX65" s="235">
        <f t="shared" si="221"/>
        <v>0</v>
      </c>
      <c r="GY65" s="235">
        <f t="shared" si="221"/>
        <v>0</v>
      </c>
      <c r="GZ65" s="235">
        <f t="shared" si="221"/>
        <v>0</v>
      </c>
      <c r="HA65" s="235">
        <f t="shared" si="221"/>
        <v>0</v>
      </c>
      <c r="HB65" s="235">
        <f t="shared" si="221"/>
        <v>0</v>
      </c>
      <c r="HC65" s="235">
        <f t="shared" si="221"/>
        <v>0</v>
      </c>
      <c r="HD65" s="235">
        <f t="shared" si="221"/>
        <v>0</v>
      </c>
      <c r="HE65" s="235">
        <f t="shared" si="221"/>
        <v>0</v>
      </c>
      <c r="HF65" s="235">
        <f t="shared" si="221"/>
        <v>0</v>
      </c>
      <c r="HG65" s="235">
        <f t="shared" si="221"/>
        <v>0</v>
      </c>
      <c r="HH65" s="235">
        <f t="shared" si="221"/>
        <v>0</v>
      </c>
      <c r="HI65" s="235">
        <f t="shared" si="221"/>
        <v>0</v>
      </c>
      <c r="HJ65" s="235">
        <f t="shared" si="221"/>
        <v>0</v>
      </c>
      <c r="HK65" s="235">
        <f t="shared" si="221"/>
        <v>0</v>
      </c>
      <c r="HL65" s="235">
        <f t="shared" si="221"/>
        <v>0</v>
      </c>
      <c r="HM65" s="235">
        <f t="shared" si="221"/>
        <v>0</v>
      </c>
      <c r="HN65" s="235">
        <f t="shared" si="221"/>
        <v>0</v>
      </c>
      <c r="HO65" s="235">
        <f t="shared" si="221"/>
        <v>0</v>
      </c>
      <c r="HP65" s="235">
        <f t="shared" si="221"/>
        <v>0</v>
      </c>
      <c r="HQ65" s="235">
        <f t="shared" si="221"/>
        <v>0</v>
      </c>
      <c r="HR65" s="235">
        <f t="shared" si="221"/>
        <v>0</v>
      </c>
      <c r="HS65" s="235">
        <f t="shared" si="221"/>
        <v>0</v>
      </c>
      <c r="HT65" s="235">
        <f t="shared" si="221"/>
        <v>0</v>
      </c>
      <c r="HU65" s="235">
        <f t="shared" si="221"/>
        <v>0</v>
      </c>
      <c r="HV65" s="235">
        <f t="shared" si="221"/>
        <v>0</v>
      </c>
      <c r="HW65" s="235">
        <f t="shared" si="221"/>
        <v>0</v>
      </c>
      <c r="HX65" s="235">
        <f t="shared" si="221"/>
        <v>0</v>
      </c>
      <c r="HY65" s="235">
        <f t="shared" si="221"/>
        <v>0</v>
      </c>
      <c r="HZ65" s="235">
        <f t="shared" si="221"/>
        <v>0</v>
      </c>
      <c r="IA65" s="235">
        <f t="shared" si="221"/>
        <v>0</v>
      </c>
      <c r="IB65" s="235">
        <f t="shared" si="221"/>
        <v>0</v>
      </c>
      <c r="IC65" s="235">
        <f t="shared" si="221"/>
        <v>0</v>
      </c>
      <c r="ID65" s="235">
        <f t="shared" si="221"/>
        <v>0</v>
      </c>
      <c r="IE65" s="235">
        <f t="shared" si="221"/>
        <v>0</v>
      </c>
      <c r="IF65" s="235">
        <f t="shared" si="221"/>
        <v>0</v>
      </c>
      <c r="IG65" s="235">
        <f t="shared" si="221"/>
        <v>0</v>
      </c>
      <c r="IH65" s="235">
        <f t="shared" si="221"/>
        <v>0</v>
      </c>
      <c r="II65" s="235">
        <f t="shared" si="221"/>
        <v>0</v>
      </c>
      <c r="IJ65" s="235">
        <f t="shared" si="221"/>
        <v>0</v>
      </c>
      <c r="IK65" s="235">
        <f t="shared" si="221"/>
        <v>0</v>
      </c>
      <c r="IL65" s="235">
        <f t="shared" si="221"/>
        <v>0</v>
      </c>
      <c r="IM65" s="235">
        <f t="shared" si="221"/>
        <v>0</v>
      </c>
      <c r="IN65" s="235">
        <f t="shared" si="221"/>
        <v>0</v>
      </c>
      <c r="IO65" s="235">
        <f t="shared" si="221"/>
        <v>0</v>
      </c>
      <c r="IP65" s="235">
        <f t="shared" si="221"/>
        <v>0</v>
      </c>
      <c r="IQ65" s="235">
        <f t="shared" si="221"/>
        <v>0</v>
      </c>
      <c r="IR65" s="235">
        <f t="shared" si="221"/>
        <v>0</v>
      </c>
      <c r="IS65" s="235">
        <f t="shared" si="221"/>
        <v>0</v>
      </c>
      <c r="IT65" s="235">
        <f t="shared" si="221"/>
        <v>0</v>
      </c>
      <c r="IU65" s="235">
        <f t="shared" si="221"/>
        <v>0</v>
      </c>
      <c r="IV65" s="235">
        <f t="shared" si="221"/>
        <v>0</v>
      </c>
      <c r="IW65" s="235">
        <f t="shared" si="221"/>
        <v>0</v>
      </c>
      <c r="IX65" s="235">
        <f t="shared" si="221"/>
        <v>0</v>
      </c>
      <c r="IY65" s="235">
        <f t="shared" si="221"/>
        <v>0</v>
      </c>
      <c r="IZ65" s="235">
        <f t="shared" si="221"/>
        <v>0</v>
      </c>
      <c r="JA65" s="235">
        <f t="shared" si="221"/>
        <v>0</v>
      </c>
      <c r="JB65" s="235">
        <f t="shared" si="221"/>
        <v>0</v>
      </c>
      <c r="JC65" s="235">
        <f t="shared" si="221"/>
        <v>0</v>
      </c>
      <c r="JD65" s="235">
        <f t="shared" si="221"/>
        <v>0</v>
      </c>
      <c r="JE65" s="235">
        <f t="shared" ref="JE65:LP65" si="222">JE43</f>
        <v>0</v>
      </c>
      <c r="JF65" s="235">
        <f t="shared" si="222"/>
        <v>0</v>
      </c>
      <c r="JG65" s="235">
        <f t="shared" si="222"/>
        <v>0</v>
      </c>
      <c r="JH65" s="235">
        <f t="shared" si="222"/>
        <v>0</v>
      </c>
      <c r="JI65" s="235">
        <f t="shared" si="222"/>
        <v>0</v>
      </c>
      <c r="JJ65" s="235">
        <f t="shared" si="222"/>
        <v>0</v>
      </c>
      <c r="JK65" s="235">
        <f t="shared" si="222"/>
        <v>0</v>
      </c>
      <c r="JL65" s="235">
        <f t="shared" si="222"/>
        <v>0</v>
      </c>
      <c r="JM65" s="235">
        <f t="shared" si="222"/>
        <v>0</v>
      </c>
      <c r="JN65" s="235">
        <f t="shared" si="222"/>
        <v>0</v>
      </c>
      <c r="JO65" s="235">
        <f t="shared" si="222"/>
        <v>0</v>
      </c>
      <c r="JP65" s="235">
        <f t="shared" si="222"/>
        <v>0</v>
      </c>
      <c r="JQ65" s="235">
        <f t="shared" si="222"/>
        <v>0</v>
      </c>
      <c r="JR65" s="235">
        <f t="shared" si="222"/>
        <v>0</v>
      </c>
      <c r="JS65" s="235">
        <f t="shared" si="222"/>
        <v>0</v>
      </c>
      <c r="JT65" s="235">
        <f t="shared" si="222"/>
        <v>0</v>
      </c>
      <c r="JU65" s="235">
        <f t="shared" si="222"/>
        <v>0</v>
      </c>
      <c r="JV65" s="235">
        <f t="shared" si="222"/>
        <v>0</v>
      </c>
      <c r="JW65" s="235">
        <f t="shared" si="222"/>
        <v>0</v>
      </c>
      <c r="JX65" s="235">
        <f t="shared" si="222"/>
        <v>0</v>
      </c>
      <c r="JY65" s="235">
        <f t="shared" si="222"/>
        <v>0</v>
      </c>
      <c r="JZ65" s="235">
        <f t="shared" si="222"/>
        <v>0</v>
      </c>
      <c r="KA65" s="235">
        <f t="shared" si="222"/>
        <v>0</v>
      </c>
      <c r="KB65" s="235">
        <f t="shared" si="222"/>
        <v>0</v>
      </c>
      <c r="KC65" s="235">
        <f t="shared" si="222"/>
        <v>0</v>
      </c>
      <c r="KD65" s="235">
        <f t="shared" si="222"/>
        <v>0</v>
      </c>
      <c r="KE65" s="235">
        <f t="shared" si="222"/>
        <v>0</v>
      </c>
      <c r="KF65" s="235">
        <f t="shared" si="222"/>
        <v>0</v>
      </c>
      <c r="KG65" s="235">
        <f t="shared" si="222"/>
        <v>0</v>
      </c>
      <c r="KH65" s="235">
        <f t="shared" si="222"/>
        <v>0</v>
      </c>
      <c r="KI65" s="235">
        <f t="shared" si="222"/>
        <v>0</v>
      </c>
      <c r="KJ65" s="235">
        <f t="shared" si="222"/>
        <v>0</v>
      </c>
      <c r="KK65" s="235">
        <f t="shared" si="222"/>
        <v>0</v>
      </c>
      <c r="KL65" s="235">
        <f t="shared" si="222"/>
        <v>0</v>
      </c>
      <c r="KM65" s="235">
        <f t="shared" si="222"/>
        <v>0</v>
      </c>
      <c r="KN65" s="235">
        <f t="shared" si="222"/>
        <v>0</v>
      </c>
      <c r="KO65" s="235">
        <f t="shared" si="222"/>
        <v>0</v>
      </c>
      <c r="KP65" s="235">
        <f t="shared" si="222"/>
        <v>0</v>
      </c>
      <c r="KQ65" s="235">
        <f t="shared" si="222"/>
        <v>0</v>
      </c>
      <c r="KR65" s="235">
        <f t="shared" si="222"/>
        <v>0</v>
      </c>
      <c r="KS65" s="235">
        <f t="shared" si="222"/>
        <v>0</v>
      </c>
      <c r="KT65" s="235">
        <f t="shared" si="222"/>
        <v>0</v>
      </c>
      <c r="KU65" s="235">
        <f t="shared" si="222"/>
        <v>0</v>
      </c>
      <c r="KV65" s="235">
        <f t="shared" si="222"/>
        <v>0</v>
      </c>
      <c r="KW65" s="235">
        <f t="shared" si="222"/>
        <v>0</v>
      </c>
      <c r="KX65" s="235">
        <f t="shared" si="222"/>
        <v>0</v>
      </c>
      <c r="KY65" s="235">
        <f t="shared" si="222"/>
        <v>0</v>
      </c>
      <c r="KZ65" s="235">
        <f t="shared" si="222"/>
        <v>0</v>
      </c>
      <c r="LA65" s="235">
        <f t="shared" si="222"/>
        <v>0</v>
      </c>
      <c r="LB65" s="235">
        <f t="shared" si="222"/>
        <v>0</v>
      </c>
      <c r="LC65" s="235">
        <f t="shared" si="222"/>
        <v>0</v>
      </c>
      <c r="LD65" s="235">
        <f t="shared" si="222"/>
        <v>0</v>
      </c>
      <c r="LE65" s="235">
        <f t="shared" si="222"/>
        <v>0</v>
      </c>
      <c r="LF65" s="235">
        <f t="shared" si="222"/>
        <v>0</v>
      </c>
      <c r="LG65" s="235">
        <f t="shared" si="222"/>
        <v>0</v>
      </c>
      <c r="LH65" s="235">
        <f t="shared" si="222"/>
        <v>0</v>
      </c>
      <c r="LI65" s="235">
        <f t="shared" si="222"/>
        <v>0</v>
      </c>
      <c r="LJ65" s="235">
        <f t="shared" si="222"/>
        <v>0</v>
      </c>
      <c r="LK65" s="235">
        <f t="shared" si="222"/>
        <v>0</v>
      </c>
      <c r="LL65" s="235">
        <f t="shared" si="222"/>
        <v>0</v>
      </c>
      <c r="LM65" s="235">
        <f t="shared" si="222"/>
        <v>0</v>
      </c>
      <c r="LN65" s="235">
        <f t="shared" si="222"/>
        <v>0</v>
      </c>
      <c r="LO65" s="235">
        <f t="shared" si="222"/>
        <v>0</v>
      </c>
      <c r="LP65" s="235">
        <f t="shared" si="222"/>
        <v>0</v>
      </c>
      <c r="LQ65" s="235">
        <f t="shared" ref="LQ65:OB65" si="223">LQ43</f>
        <v>0</v>
      </c>
      <c r="LR65" s="235">
        <f t="shared" si="223"/>
        <v>0</v>
      </c>
      <c r="LS65" s="235">
        <f t="shared" si="223"/>
        <v>0</v>
      </c>
      <c r="LT65" s="235">
        <f t="shared" si="223"/>
        <v>0</v>
      </c>
      <c r="LU65" s="235">
        <f t="shared" si="223"/>
        <v>0</v>
      </c>
      <c r="LV65" s="235">
        <f t="shared" si="223"/>
        <v>0</v>
      </c>
      <c r="LW65" s="235">
        <f t="shared" si="223"/>
        <v>0</v>
      </c>
      <c r="LX65" s="235">
        <f t="shared" si="223"/>
        <v>0</v>
      </c>
      <c r="LY65" s="235">
        <f t="shared" si="223"/>
        <v>0</v>
      </c>
      <c r="LZ65" s="235">
        <f t="shared" si="223"/>
        <v>0</v>
      </c>
      <c r="MA65" s="235">
        <f t="shared" si="223"/>
        <v>0</v>
      </c>
      <c r="MB65" s="235">
        <f t="shared" si="223"/>
        <v>0</v>
      </c>
      <c r="MC65" s="235">
        <f t="shared" si="223"/>
        <v>0</v>
      </c>
      <c r="MD65" s="235">
        <f t="shared" si="223"/>
        <v>0</v>
      </c>
      <c r="ME65" s="235">
        <f t="shared" si="223"/>
        <v>0</v>
      </c>
      <c r="MF65" s="235">
        <f t="shared" si="223"/>
        <v>0</v>
      </c>
      <c r="MG65" s="235">
        <f t="shared" si="223"/>
        <v>0</v>
      </c>
      <c r="MH65" s="235">
        <f t="shared" si="223"/>
        <v>0</v>
      </c>
      <c r="MI65" s="235">
        <f t="shared" si="223"/>
        <v>0</v>
      </c>
      <c r="MJ65" s="235">
        <f t="shared" si="223"/>
        <v>0</v>
      </c>
      <c r="MK65" s="235">
        <f t="shared" si="223"/>
        <v>0</v>
      </c>
      <c r="ML65" s="235">
        <f t="shared" si="223"/>
        <v>0</v>
      </c>
      <c r="MM65" s="235">
        <f t="shared" si="223"/>
        <v>0</v>
      </c>
      <c r="MN65" s="235">
        <f t="shared" si="223"/>
        <v>0</v>
      </c>
      <c r="MO65" s="235">
        <f t="shared" si="223"/>
        <v>0</v>
      </c>
      <c r="MP65" s="235">
        <f t="shared" si="223"/>
        <v>0</v>
      </c>
      <c r="MQ65" s="235">
        <f t="shared" si="223"/>
        <v>0</v>
      </c>
      <c r="MR65" s="235">
        <f t="shared" si="223"/>
        <v>0</v>
      </c>
      <c r="MS65" s="235">
        <f t="shared" si="223"/>
        <v>0</v>
      </c>
      <c r="MT65" s="235">
        <f t="shared" si="223"/>
        <v>0</v>
      </c>
      <c r="MU65" s="235">
        <f t="shared" si="223"/>
        <v>0</v>
      </c>
      <c r="MV65" s="235">
        <f t="shared" si="223"/>
        <v>0</v>
      </c>
      <c r="MW65" s="235">
        <f t="shared" si="223"/>
        <v>0</v>
      </c>
      <c r="MX65" s="235">
        <f t="shared" si="223"/>
        <v>0</v>
      </c>
      <c r="MY65" s="235">
        <f t="shared" si="223"/>
        <v>0</v>
      </c>
      <c r="MZ65" s="235">
        <f t="shared" si="223"/>
        <v>0</v>
      </c>
      <c r="NA65" s="235">
        <f t="shared" si="223"/>
        <v>0</v>
      </c>
      <c r="NB65" s="235">
        <f t="shared" si="223"/>
        <v>0</v>
      </c>
      <c r="NC65" s="235">
        <f t="shared" si="223"/>
        <v>0</v>
      </c>
      <c r="ND65" s="235">
        <f t="shared" si="223"/>
        <v>0</v>
      </c>
      <c r="NE65" s="235">
        <f t="shared" si="223"/>
        <v>0</v>
      </c>
      <c r="NF65" s="235">
        <f t="shared" si="223"/>
        <v>0</v>
      </c>
      <c r="NG65" s="235">
        <f t="shared" si="223"/>
        <v>0</v>
      </c>
      <c r="NH65" s="235">
        <f t="shared" si="223"/>
        <v>0</v>
      </c>
      <c r="NI65" s="235">
        <f t="shared" si="223"/>
        <v>0</v>
      </c>
      <c r="NJ65" s="235">
        <f t="shared" si="223"/>
        <v>0</v>
      </c>
      <c r="NK65" s="235">
        <f t="shared" si="223"/>
        <v>0</v>
      </c>
      <c r="NL65" s="235">
        <f t="shared" si="223"/>
        <v>0</v>
      </c>
      <c r="NM65" s="235">
        <f t="shared" si="223"/>
        <v>0</v>
      </c>
      <c r="NN65" s="235">
        <f t="shared" si="223"/>
        <v>0</v>
      </c>
      <c r="NO65" s="235">
        <f t="shared" si="223"/>
        <v>0</v>
      </c>
      <c r="NP65" s="235">
        <f t="shared" si="223"/>
        <v>0</v>
      </c>
      <c r="NQ65" s="235">
        <f t="shared" si="223"/>
        <v>0</v>
      </c>
      <c r="NR65" s="235">
        <f t="shared" si="223"/>
        <v>0</v>
      </c>
      <c r="NS65" s="235">
        <f t="shared" si="223"/>
        <v>0</v>
      </c>
      <c r="NT65" s="235">
        <f t="shared" si="223"/>
        <v>0</v>
      </c>
      <c r="NU65" s="235">
        <f t="shared" si="223"/>
        <v>0</v>
      </c>
      <c r="NV65" s="235">
        <f t="shared" si="223"/>
        <v>0</v>
      </c>
      <c r="NW65" s="235">
        <f t="shared" si="223"/>
        <v>0</v>
      </c>
      <c r="NX65" s="235">
        <f t="shared" si="223"/>
        <v>0</v>
      </c>
      <c r="NY65" s="235">
        <f t="shared" si="223"/>
        <v>0</v>
      </c>
      <c r="NZ65" s="235">
        <f t="shared" si="223"/>
        <v>0</v>
      </c>
      <c r="OA65" s="235">
        <f t="shared" si="223"/>
        <v>0</v>
      </c>
      <c r="OB65" s="235">
        <f t="shared" si="223"/>
        <v>0</v>
      </c>
      <c r="OC65" s="235">
        <f t="shared" ref="OC65:QN65" si="224">OC43</f>
        <v>0</v>
      </c>
      <c r="OD65" s="235">
        <f t="shared" si="224"/>
        <v>0</v>
      </c>
      <c r="OE65" s="235">
        <f t="shared" si="224"/>
        <v>0</v>
      </c>
      <c r="OF65" s="235">
        <f t="shared" si="224"/>
        <v>0</v>
      </c>
      <c r="OG65" s="235">
        <f t="shared" si="224"/>
        <v>0</v>
      </c>
      <c r="OH65" s="235">
        <f t="shared" si="224"/>
        <v>0</v>
      </c>
      <c r="OI65" s="235">
        <f t="shared" si="224"/>
        <v>0</v>
      </c>
      <c r="OJ65" s="235">
        <f t="shared" si="224"/>
        <v>0</v>
      </c>
      <c r="OK65" s="235">
        <f t="shared" si="224"/>
        <v>0</v>
      </c>
      <c r="OL65" s="235">
        <f t="shared" si="224"/>
        <v>0</v>
      </c>
      <c r="OM65" s="235">
        <f t="shared" si="224"/>
        <v>0</v>
      </c>
      <c r="ON65" s="235">
        <f t="shared" si="224"/>
        <v>0</v>
      </c>
      <c r="OO65" s="235">
        <f t="shared" si="224"/>
        <v>0</v>
      </c>
      <c r="OP65" s="235">
        <f t="shared" si="224"/>
        <v>0</v>
      </c>
      <c r="OQ65" s="235">
        <f t="shared" si="224"/>
        <v>0</v>
      </c>
      <c r="OR65" s="235">
        <f t="shared" si="224"/>
        <v>0</v>
      </c>
      <c r="OS65" s="235">
        <f t="shared" si="224"/>
        <v>0</v>
      </c>
      <c r="OT65" s="235">
        <f t="shared" si="224"/>
        <v>0</v>
      </c>
      <c r="OU65" s="235">
        <f t="shared" si="224"/>
        <v>0</v>
      </c>
      <c r="OV65" s="235">
        <f t="shared" si="224"/>
        <v>0</v>
      </c>
      <c r="OW65" s="235">
        <f t="shared" si="224"/>
        <v>0</v>
      </c>
      <c r="OX65" s="235">
        <f t="shared" si="224"/>
        <v>0</v>
      </c>
      <c r="OY65" s="235">
        <f t="shared" si="224"/>
        <v>0</v>
      </c>
      <c r="OZ65" s="235">
        <f t="shared" si="224"/>
        <v>0</v>
      </c>
      <c r="PA65" s="235">
        <f t="shared" si="224"/>
        <v>0</v>
      </c>
      <c r="PB65" s="235">
        <f t="shared" si="224"/>
        <v>0</v>
      </c>
      <c r="PC65" s="235">
        <f t="shared" si="224"/>
        <v>0</v>
      </c>
      <c r="PD65" s="235">
        <f t="shared" si="224"/>
        <v>0</v>
      </c>
      <c r="PE65" s="235">
        <f t="shared" si="224"/>
        <v>0</v>
      </c>
      <c r="PF65" s="235">
        <f t="shared" si="224"/>
        <v>0</v>
      </c>
      <c r="PG65" s="235">
        <f t="shared" si="224"/>
        <v>0</v>
      </c>
      <c r="PH65" s="235">
        <f t="shared" si="224"/>
        <v>0</v>
      </c>
      <c r="PI65" s="235">
        <f t="shared" si="224"/>
        <v>0</v>
      </c>
      <c r="PJ65" s="235">
        <f t="shared" si="224"/>
        <v>0</v>
      </c>
      <c r="PK65" s="235">
        <f t="shared" si="224"/>
        <v>0</v>
      </c>
      <c r="PL65" s="235">
        <f t="shared" si="224"/>
        <v>0</v>
      </c>
      <c r="PM65" s="235">
        <f t="shared" si="224"/>
        <v>0</v>
      </c>
      <c r="PN65" s="235">
        <f t="shared" si="224"/>
        <v>0</v>
      </c>
      <c r="PO65" s="235">
        <f t="shared" si="224"/>
        <v>0</v>
      </c>
      <c r="PP65" s="235">
        <f t="shared" si="224"/>
        <v>0</v>
      </c>
      <c r="PQ65" s="235">
        <f t="shared" si="224"/>
        <v>0</v>
      </c>
      <c r="PR65" s="235">
        <f t="shared" si="224"/>
        <v>0</v>
      </c>
      <c r="PS65" s="235">
        <f t="shared" si="224"/>
        <v>0</v>
      </c>
      <c r="PT65" s="235">
        <f t="shared" si="224"/>
        <v>0</v>
      </c>
      <c r="PU65" s="235">
        <f t="shared" si="224"/>
        <v>0</v>
      </c>
      <c r="PV65" s="235">
        <f t="shared" si="224"/>
        <v>0</v>
      </c>
      <c r="PW65" s="235">
        <f t="shared" si="224"/>
        <v>0</v>
      </c>
      <c r="PX65" s="235">
        <f t="shared" si="224"/>
        <v>0</v>
      </c>
      <c r="PY65" s="235">
        <f t="shared" si="224"/>
        <v>0</v>
      </c>
      <c r="PZ65" s="235">
        <f t="shared" si="224"/>
        <v>0</v>
      </c>
      <c r="QA65" s="235">
        <f t="shared" si="224"/>
        <v>0</v>
      </c>
      <c r="QB65" s="235">
        <f t="shared" si="224"/>
        <v>0</v>
      </c>
      <c r="QC65" s="235">
        <f t="shared" si="224"/>
        <v>0</v>
      </c>
      <c r="QD65" s="235">
        <f t="shared" si="224"/>
        <v>0</v>
      </c>
      <c r="QE65" s="235">
        <f t="shared" si="224"/>
        <v>0</v>
      </c>
      <c r="QF65" s="235">
        <f t="shared" si="224"/>
        <v>0</v>
      </c>
      <c r="QG65" s="235">
        <f t="shared" si="224"/>
        <v>0</v>
      </c>
      <c r="QH65" s="235">
        <f t="shared" si="224"/>
        <v>0</v>
      </c>
      <c r="QI65" s="235">
        <f t="shared" si="224"/>
        <v>0</v>
      </c>
      <c r="QJ65" s="235">
        <f t="shared" si="224"/>
        <v>0</v>
      </c>
      <c r="QK65" s="235">
        <f t="shared" si="224"/>
        <v>0</v>
      </c>
      <c r="QL65" s="235">
        <f t="shared" si="224"/>
        <v>0</v>
      </c>
      <c r="QM65" s="235">
        <f t="shared" si="224"/>
        <v>0</v>
      </c>
      <c r="QN65" s="235">
        <f t="shared" si="224"/>
        <v>0</v>
      </c>
      <c r="QO65" s="235">
        <f t="shared" ref="QO65:SM65" si="225">QO43</f>
        <v>0</v>
      </c>
      <c r="QP65" s="235">
        <f t="shared" si="225"/>
        <v>0</v>
      </c>
      <c r="QQ65" s="235">
        <f t="shared" si="225"/>
        <v>0</v>
      </c>
      <c r="QR65" s="235">
        <f t="shared" si="225"/>
        <v>0</v>
      </c>
      <c r="QS65" s="235">
        <f t="shared" si="225"/>
        <v>0</v>
      </c>
      <c r="QT65" s="235">
        <f t="shared" si="225"/>
        <v>0</v>
      </c>
      <c r="QU65" s="235">
        <f t="shared" si="225"/>
        <v>0</v>
      </c>
      <c r="QV65" s="235">
        <f t="shared" si="225"/>
        <v>0</v>
      </c>
      <c r="QW65" s="235">
        <f t="shared" si="225"/>
        <v>0</v>
      </c>
      <c r="QX65" s="235">
        <f t="shared" si="225"/>
        <v>0</v>
      </c>
      <c r="QY65" s="235">
        <f t="shared" si="225"/>
        <v>0</v>
      </c>
      <c r="QZ65" s="235">
        <f t="shared" si="225"/>
        <v>0</v>
      </c>
      <c r="RA65" s="235">
        <f t="shared" si="225"/>
        <v>0</v>
      </c>
      <c r="RB65" s="235">
        <f t="shared" si="225"/>
        <v>0</v>
      </c>
      <c r="RC65" s="235">
        <f t="shared" si="225"/>
        <v>0</v>
      </c>
      <c r="RD65" s="235">
        <f t="shared" si="225"/>
        <v>0</v>
      </c>
      <c r="RE65" s="235">
        <f t="shared" si="225"/>
        <v>0</v>
      </c>
      <c r="RF65" s="235">
        <f t="shared" si="225"/>
        <v>0</v>
      </c>
      <c r="RG65" s="235">
        <f t="shared" si="225"/>
        <v>0</v>
      </c>
      <c r="RH65" s="235">
        <f t="shared" si="225"/>
        <v>0</v>
      </c>
      <c r="RI65" s="235">
        <f t="shared" si="225"/>
        <v>0</v>
      </c>
      <c r="RJ65" s="235">
        <f t="shared" si="225"/>
        <v>0</v>
      </c>
      <c r="RK65" s="235">
        <f t="shared" si="225"/>
        <v>0</v>
      </c>
      <c r="RL65" s="235">
        <f t="shared" si="225"/>
        <v>0</v>
      </c>
      <c r="RM65" s="235">
        <f t="shared" si="225"/>
        <v>0</v>
      </c>
      <c r="RN65" s="235">
        <f t="shared" si="225"/>
        <v>0</v>
      </c>
      <c r="RO65" s="235">
        <f t="shared" si="225"/>
        <v>0</v>
      </c>
      <c r="RP65" s="235">
        <f t="shared" si="225"/>
        <v>0</v>
      </c>
      <c r="RQ65" s="235">
        <f t="shared" si="225"/>
        <v>0</v>
      </c>
      <c r="RR65" s="235">
        <f t="shared" si="225"/>
        <v>0</v>
      </c>
      <c r="RS65" s="235">
        <f t="shared" si="225"/>
        <v>0</v>
      </c>
      <c r="RT65" s="235">
        <f t="shared" si="225"/>
        <v>0</v>
      </c>
      <c r="RU65" s="235">
        <f t="shared" si="225"/>
        <v>0</v>
      </c>
      <c r="RV65" s="235">
        <f t="shared" si="225"/>
        <v>0</v>
      </c>
      <c r="RW65" s="235">
        <f t="shared" si="225"/>
        <v>0</v>
      </c>
      <c r="RX65" s="235">
        <f t="shared" si="225"/>
        <v>0</v>
      </c>
      <c r="RY65" s="235">
        <f t="shared" si="225"/>
        <v>0</v>
      </c>
      <c r="RZ65" s="235">
        <f t="shared" si="225"/>
        <v>0</v>
      </c>
      <c r="SA65" s="235">
        <f t="shared" si="225"/>
        <v>0</v>
      </c>
      <c r="SB65" s="235">
        <f t="shared" si="225"/>
        <v>0</v>
      </c>
      <c r="SC65" s="235">
        <f t="shared" si="225"/>
        <v>0</v>
      </c>
      <c r="SD65" s="235">
        <f t="shared" si="225"/>
        <v>0</v>
      </c>
      <c r="SE65" s="235">
        <f t="shared" si="225"/>
        <v>0</v>
      </c>
      <c r="SF65" s="235">
        <f t="shared" si="225"/>
        <v>0</v>
      </c>
      <c r="SG65" s="235">
        <f t="shared" si="225"/>
        <v>0</v>
      </c>
      <c r="SH65" s="235">
        <f t="shared" si="225"/>
        <v>0</v>
      </c>
      <c r="SI65" s="235">
        <f t="shared" si="225"/>
        <v>0</v>
      </c>
      <c r="SJ65" s="235">
        <f t="shared" si="225"/>
        <v>0</v>
      </c>
      <c r="SK65" s="235">
        <f t="shared" si="225"/>
        <v>0</v>
      </c>
      <c r="SL65" s="235">
        <f t="shared" si="225"/>
        <v>0</v>
      </c>
      <c r="SM65" s="235">
        <f t="shared" si="225"/>
        <v>0</v>
      </c>
    </row>
    <row r="66" spans="2:507" x14ac:dyDescent="0.25">
      <c r="B66" s="218">
        <f>B65+1</f>
        <v>32</v>
      </c>
      <c r="C66" s="225" t="s">
        <v>978</v>
      </c>
      <c r="D66" s="225"/>
      <c r="E66" s="226" t="s">
        <v>974</v>
      </c>
      <c r="F66" s="227"/>
      <c r="G66" s="234">
        <f t="shared" si="185"/>
        <v>0</v>
      </c>
      <c r="H66" s="235">
        <f>H64</f>
        <v>0</v>
      </c>
      <c r="I66" s="235">
        <f t="shared" ref="I66:BT66" si="226">I64</f>
        <v>0</v>
      </c>
      <c r="J66" s="235">
        <f t="shared" si="226"/>
        <v>0</v>
      </c>
      <c r="K66" s="235">
        <f t="shared" si="226"/>
        <v>0</v>
      </c>
      <c r="L66" s="235">
        <f t="shared" si="226"/>
        <v>0</v>
      </c>
      <c r="M66" s="235">
        <f t="shared" si="226"/>
        <v>0</v>
      </c>
      <c r="N66" s="235">
        <f t="shared" si="226"/>
        <v>0</v>
      </c>
      <c r="O66" s="235">
        <f t="shared" si="226"/>
        <v>0</v>
      </c>
      <c r="P66" s="235">
        <f t="shared" si="226"/>
        <v>0</v>
      </c>
      <c r="Q66" s="235">
        <f t="shared" si="226"/>
        <v>0</v>
      </c>
      <c r="R66" s="235">
        <f t="shared" si="226"/>
        <v>0</v>
      </c>
      <c r="S66" s="235">
        <f t="shared" si="226"/>
        <v>0</v>
      </c>
      <c r="T66" s="235">
        <f t="shared" si="226"/>
        <v>0</v>
      </c>
      <c r="U66" s="235">
        <f t="shared" si="226"/>
        <v>0</v>
      </c>
      <c r="V66" s="235">
        <f t="shared" si="226"/>
        <v>0</v>
      </c>
      <c r="W66" s="235">
        <f t="shared" si="226"/>
        <v>0</v>
      </c>
      <c r="X66" s="235">
        <f t="shared" si="226"/>
        <v>0</v>
      </c>
      <c r="Y66" s="235">
        <f t="shared" si="226"/>
        <v>0</v>
      </c>
      <c r="Z66" s="235">
        <f t="shared" si="226"/>
        <v>0</v>
      </c>
      <c r="AA66" s="235">
        <f t="shared" si="226"/>
        <v>0</v>
      </c>
      <c r="AB66" s="235">
        <f t="shared" si="226"/>
        <v>0</v>
      </c>
      <c r="AC66" s="235">
        <f t="shared" si="226"/>
        <v>0</v>
      </c>
      <c r="AD66" s="235">
        <f t="shared" si="226"/>
        <v>0</v>
      </c>
      <c r="AE66" s="235">
        <f t="shared" si="226"/>
        <v>0</v>
      </c>
      <c r="AF66" s="235">
        <f t="shared" si="226"/>
        <v>0</v>
      </c>
      <c r="AG66" s="235">
        <f t="shared" si="226"/>
        <v>0</v>
      </c>
      <c r="AH66" s="235">
        <f t="shared" si="226"/>
        <v>0</v>
      </c>
      <c r="AI66" s="235">
        <f t="shared" si="226"/>
        <v>0</v>
      </c>
      <c r="AJ66" s="235">
        <f t="shared" si="226"/>
        <v>0</v>
      </c>
      <c r="AK66" s="235">
        <f t="shared" si="226"/>
        <v>0</v>
      </c>
      <c r="AL66" s="235">
        <f t="shared" si="226"/>
        <v>0</v>
      </c>
      <c r="AM66" s="235">
        <f t="shared" si="226"/>
        <v>0</v>
      </c>
      <c r="AN66" s="235">
        <f t="shared" si="226"/>
        <v>0</v>
      </c>
      <c r="AO66" s="235">
        <f t="shared" si="226"/>
        <v>0</v>
      </c>
      <c r="AP66" s="235">
        <f t="shared" si="226"/>
        <v>0</v>
      </c>
      <c r="AQ66" s="235">
        <f t="shared" si="226"/>
        <v>0</v>
      </c>
      <c r="AR66" s="235">
        <f t="shared" si="226"/>
        <v>0</v>
      </c>
      <c r="AS66" s="235">
        <f t="shared" si="226"/>
        <v>0</v>
      </c>
      <c r="AT66" s="235">
        <f t="shared" si="226"/>
        <v>0</v>
      </c>
      <c r="AU66" s="235">
        <f t="shared" si="226"/>
        <v>0</v>
      </c>
      <c r="AV66" s="235">
        <f t="shared" si="226"/>
        <v>0</v>
      </c>
      <c r="AW66" s="235">
        <f t="shared" si="226"/>
        <v>0</v>
      </c>
      <c r="AX66" s="235">
        <f t="shared" si="226"/>
        <v>0</v>
      </c>
      <c r="AY66" s="235">
        <f t="shared" si="226"/>
        <v>0</v>
      </c>
      <c r="AZ66" s="235">
        <f t="shared" si="226"/>
        <v>0</v>
      </c>
      <c r="BA66" s="235">
        <f t="shared" si="226"/>
        <v>0</v>
      </c>
      <c r="BB66" s="235">
        <f t="shared" si="226"/>
        <v>0</v>
      </c>
      <c r="BC66" s="235">
        <f t="shared" si="226"/>
        <v>0</v>
      </c>
      <c r="BD66" s="235">
        <f t="shared" si="226"/>
        <v>0</v>
      </c>
      <c r="BE66" s="235">
        <f t="shared" si="226"/>
        <v>0</v>
      </c>
      <c r="BF66" s="235">
        <f t="shared" si="226"/>
        <v>0</v>
      </c>
      <c r="BG66" s="235">
        <f t="shared" si="226"/>
        <v>0</v>
      </c>
      <c r="BH66" s="235">
        <f t="shared" si="226"/>
        <v>0</v>
      </c>
      <c r="BI66" s="235">
        <f t="shared" si="226"/>
        <v>0</v>
      </c>
      <c r="BJ66" s="235">
        <f t="shared" si="226"/>
        <v>0</v>
      </c>
      <c r="BK66" s="235">
        <f t="shared" si="226"/>
        <v>0</v>
      </c>
      <c r="BL66" s="235">
        <f t="shared" si="226"/>
        <v>0</v>
      </c>
      <c r="BM66" s="235">
        <f t="shared" si="226"/>
        <v>0</v>
      </c>
      <c r="BN66" s="235">
        <f t="shared" si="226"/>
        <v>0</v>
      </c>
      <c r="BO66" s="235">
        <f t="shared" si="226"/>
        <v>0</v>
      </c>
      <c r="BP66" s="235">
        <f t="shared" si="226"/>
        <v>0</v>
      </c>
      <c r="BQ66" s="235">
        <f t="shared" si="226"/>
        <v>0</v>
      </c>
      <c r="BR66" s="235">
        <f t="shared" si="226"/>
        <v>0</v>
      </c>
      <c r="BS66" s="235">
        <f t="shared" si="226"/>
        <v>0</v>
      </c>
      <c r="BT66" s="235">
        <f t="shared" si="226"/>
        <v>0</v>
      </c>
      <c r="BU66" s="235">
        <f t="shared" ref="BU66:EF66" si="227">BU64</f>
        <v>0</v>
      </c>
      <c r="BV66" s="235">
        <f t="shared" si="227"/>
        <v>0</v>
      </c>
      <c r="BW66" s="235">
        <f t="shared" si="227"/>
        <v>0</v>
      </c>
      <c r="BX66" s="235">
        <f t="shared" si="227"/>
        <v>0</v>
      </c>
      <c r="BY66" s="235">
        <f t="shared" si="227"/>
        <v>0</v>
      </c>
      <c r="BZ66" s="235">
        <f t="shared" si="227"/>
        <v>0</v>
      </c>
      <c r="CA66" s="235">
        <f t="shared" si="227"/>
        <v>0</v>
      </c>
      <c r="CB66" s="235">
        <f t="shared" si="227"/>
        <v>0</v>
      </c>
      <c r="CC66" s="235">
        <f t="shared" si="227"/>
        <v>0</v>
      </c>
      <c r="CD66" s="235">
        <f t="shared" si="227"/>
        <v>0</v>
      </c>
      <c r="CE66" s="235">
        <f t="shared" si="227"/>
        <v>0</v>
      </c>
      <c r="CF66" s="235">
        <f t="shared" si="227"/>
        <v>0</v>
      </c>
      <c r="CG66" s="235">
        <f t="shared" si="227"/>
        <v>0</v>
      </c>
      <c r="CH66" s="235">
        <f t="shared" si="227"/>
        <v>0</v>
      </c>
      <c r="CI66" s="235">
        <f t="shared" si="227"/>
        <v>0</v>
      </c>
      <c r="CJ66" s="235">
        <f t="shared" si="227"/>
        <v>0</v>
      </c>
      <c r="CK66" s="235">
        <f t="shared" si="227"/>
        <v>0</v>
      </c>
      <c r="CL66" s="235">
        <f t="shared" si="227"/>
        <v>0</v>
      </c>
      <c r="CM66" s="235">
        <f t="shared" si="227"/>
        <v>0</v>
      </c>
      <c r="CN66" s="235">
        <f t="shared" si="227"/>
        <v>0</v>
      </c>
      <c r="CO66" s="235">
        <f t="shared" si="227"/>
        <v>0</v>
      </c>
      <c r="CP66" s="235">
        <f t="shared" si="227"/>
        <v>0</v>
      </c>
      <c r="CQ66" s="235">
        <f t="shared" si="227"/>
        <v>0</v>
      </c>
      <c r="CR66" s="235">
        <f t="shared" si="227"/>
        <v>0</v>
      </c>
      <c r="CS66" s="235">
        <f t="shared" si="227"/>
        <v>0</v>
      </c>
      <c r="CT66" s="235">
        <f t="shared" si="227"/>
        <v>0</v>
      </c>
      <c r="CU66" s="235">
        <f t="shared" si="227"/>
        <v>0</v>
      </c>
      <c r="CV66" s="235">
        <f t="shared" si="227"/>
        <v>0</v>
      </c>
      <c r="CW66" s="235">
        <f t="shared" si="227"/>
        <v>0</v>
      </c>
      <c r="CX66" s="235">
        <f t="shared" si="227"/>
        <v>0</v>
      </c>
      <c r="CY66" s="235">
        <f t="shared" si="227"/>
        <v>0</v>
      </c>
      <c r="CZ66" s="235">
        <f t="shared" si="227"/>
        <v>0</v>
      </c>
      <c r="DA66" s="235">
        <f t="shared" si="227"/>
        <v>0</v>
      </c>
      <c r="DB66" s="235">
        <f t="shared" si="227"/>
        <v>0</v>
      </c>
      <c r="DC66" s="235">
        <f t="shared" si="227"/>
        <v>0</v>
      </c>
      <c r="DD66" s="235">
        <f t="shared" si="227"/>
        <v>0</v>
      </c>
      <c r="DE66" s="235">
        <f t="shared" si="227"/>
        <v>0</v>
      </c>
      <c r="DF66" s="235">
        <f t="shared" si="227"/>
        <v>0</v>
      </c>
      <c r="DG66" s="235">
        <f t="shared" si="227"/>
        <v>0</v>
      </c>
      <c r="DH66" s="235">
        <f t="shared" si="227"/>
        <v>0</v>
      </c>
      <c r="DI66" s="235">
        <f t="shared" si="227"/>
        <v>0</v>
      </c>
      <c r="DJ66" s="235">
        <f t="shared" si="227"/>
        <v>0</v>
      </c>
      <c r="DK66" s="235">
        <f t="shared" si="227"/>
        <v>0</v>
      </c>
      <c r="DL66" s="235">
        <f t="shared" si="227"/>
        <v>0</v>
      </c>
      <c r="DM66" s="235">
        <f t="shared" si="227"/>
        <v>0</v>
      </c>
      <c r="DN66" s="235">
        <f t="shared" si="227"/>
        <v>0</v>
      </c>
      <c r="DO66" s="235">
        <f t="shared" si="227"/>
        <v>0</v>
      </c>
      <c r="DP66" s="235">
        <f t="shared" si="227"/>
        <v>0</v>
      </c>
      <c r="DQ66" s="235">
        <f t="shared" si="227"/>
        <v>0</v>
      </c>
      <c r="DR66" s="235">
        <f t="shared" si="227"/>
        <v>0</v>
      </c>
      <c r="DS66" s="235">
        <f t="shared" si="227"/>
        <v>0</v>
      </c>
      <c r="DT66" s="235">
        <f t="shared" si="227"/>
        <v>0</v>
      </c>
      <c r="DU66" s="235">
        <f t="shared" si="227"/>
        <v>0</v>
      </c>
      <c r="DV66" s="235">
        <f t="shared" si="227"/>
        <v>0</v>
      </c>
      <c r="DW66" s="235">
        <f t="shared" si="227"/>
        <v>0</v>
      </c>
      <c r="DX66" s="235">
        <f t="shared" si="227"/>
        <v>0</v>
      </c>
      <c r="DY66" s="235">
        <f t="shared" si="227"/>
        <v>0</v>
      </c>
      <c r="DZ66" s="235">
        <f t="shared" si="227"/>
        <v>0</v>
      </c>
      <c r="EA66" s="235">
        <f t="shared" si="227"/>
        <v>0</v>
      </c>
      <c r="EB66" s="235">
        <f t="shared" si="227"/>
        <v>0</v>
      </c>
      <c r="EC66" s="235">
        <f t="shared" si="227"/>
        <v>0</v>
      </c>
      <c r="ED66" s="235">
        <f t="shared" si="227"/>
        <v>0</v>
      </c>
      <c r="EE66" s="235">
        <f t="shared" si="227"/>
        <v>0</v>
      </c>
      <c r="EF66" s="235">
        <f t="shared" si="227"/>
        <v>0</v>
      </c>
      <c r="EG66" s="235">
        <f t="shared" ref="EG66:GR66" si="228">EG64</f>
        <v>0</v>
      </c>
      <c r="EH66" s="235">
        <f t="shared" si="228"/>
        <v>0</v>
      </c>
      <c r="EI66" s="235">
        <f t="shared" si="228"/>
        <v>0</v>
      </c>
      <c r="EJ66" s="235">
        <f t="shared" si="228"/>
        <v>0</v>
      </c>
      <c r="EK66" s="235">
        <f t="shared" si="228"/>
        <v>0</v>
      </c>
      <c r="EL66" s="235">
        <f t="shared" si="228"/>
        <v>0</v>
      </c>
      <c r="EM66" s="235">
        <f t="shared" si="228"/>
        <v>0</v>
      </c>
      <c r="EN66" s="235">
        <f t="shared" si="228"/>
        <v>0</v>
      </c>
      <c r="EO66" s="235">
        <f t="shared" si="228"/>
        <v>0</v>
      </c>
      <c r="EP66" s="235">
        <f t="shared" si="228"/>
        <v>0</v>
      </c>
      <c r="EQ66" s="235">
        <f t="shared" si="228"/>
        <v>0</v>
      </c>
      <c r="ER66" s="235">
        <f t="shared" si="228"/>
        <v>0</v>
      </c>
      <c r="ES66" s="235">
        <f t="shared" si="228"/>
        <v>0</v>
      </c>
      <c r="ET66" s="235">
        <f t="shared" si="228"/>
        <v>0</v>
      </c>
      <c r="EU66" s="235">
        <f t="shared" si="228"/>
        <v>0</v>
      </c>
      <c r="EV66" s="235">
        <f t="shared" si="228"/>
        <v>0</v>
      </c>
      <c r="EW66" s="235">
        <f t="shared" si="228"/>
        <v>0</v>
      </c>
      <c r="EX66" s="235">
        <f t="shared" si="228"/>
        <v>0</v>
      </c>
      <c r="EY66" s="235">
        <f t="shared" si="228"/>
        <v>0</v>
      </c>
      <c r="EZ66" s="235">
        <f t="shared" si="228"/>
        <v>0</v>
      </c>
      <c r="FA66" s="235">
        <f t="shared" si="228"/>
        <v>0</v>
      </c>
      <c r="FB66" s="235">
        <f t="shared" si="228"/>
        <v>0</v>
      </c>
      <c r="FC66" s="235">
        <f t="shared" si="228"/>
        <v>0</v>
      </c>
      <c r="FD66" s="235">
        <f t="shared" si="228"/>
        <v>0</v>
      </c>
      <c r="FE66" s="235">
        <f t="shared" si="228"/>
        <v>0</v>
      </c>
      <c r="FF66" s="235">
        <f t="shared" si="228"/>
        <v>0</v>
      </c>
      <c r="FG66" s="235">
        <f t="shared" si="228"/>
        <v>0</v>
      </c>
      <c r="FH66" s="235">
        <f t="shared" si="228"/>
        <v>0</v>
      </c>
      <c r="FI66" s="235">
        <f t="shared" si="228"/>
        <v>0</v>
      </c>
      <c r="FJ66" s="235">
        <f t="shared" si="228"/>
        <v>0</v>
      </c>
      <c r="FK66" s="235">
        <f t="shared" si="228"/>
        <v>0</v>
      </c>
      <c r="FL66" s="235">
        <f t="shared" si="228"/>
        <v>0</v>
      </c>
      <c r="FM66" s="235">
        <f t="shared" si="228"/>
        <v>0</v>
      </c>
      <c r="FN66" s="235">
        <f t="shared" si="228"/>
        <v>0</v>
      </c>
      <c r="FO66" s="235">
        <f t="shared" si="228"/>
        <v>0</v>
      </c>
      <c r="FP66" s="235">
        <f t="shared" si="228"/>
        <v>0</v>
      </c>
      <c r="FQ66" s="235">
        <f t="shared" si="228"/>
        <v>0</v>
      </c>
      <c r="FR66" s="235">
        <f t="shared" si="228"/>
        <v>0</v>
      </c>
      <c r="FS66" s="235">
        <f t="shared" si="228"/>
        <v>0</v>
      </c>
      <c r="FT66" s="235">
        <f t="shared" si="228"/>
        <v>0</v>
      </c>
      <c r="FU66" s="235">
        <f t="shared" si="228"/>
        <v>0</v>
      </c>
      <c r="FV66" s="235">
        <f t="shared" si="228"/>
        <v>0</v>
      </c>
      <c r="FW66" s="235">
        <f t="shared" si="228"/>
        <v>0</v>
      </c>
      <c r="FX66" s="235">
        <f t="shared" si="228"/>
        <v>0</v>
      </c>
      <c r="FY66" s="235">
        <f t="shared" si="228"/>
        <v>0</v>
      </c>
      <c r="FZ66" s="235">
        <f t="shared" si="228"/>
        <v>0</v>
      </c>
      <c r="GA66" s="235">
        <f t="shared" si="228"/>
        <v>0</v>
      </c>
      <c r="GB66" s="235">
        <f t="shared" si="228"/>
        <v>0</v>
      </c>
      <c r="GC66" s="235">
        <f t="shared" si="228"/>
        <v>0</v>
      </c>
      <c r="GD66" s="235">
        <f t="shared" si="228"/>
        <v>0</v>
      </c>
      <c r="GE66" s="235">
        <f t="shared" si="228"/>
        <v>0</v>
      </c>
      <c r="GF66" s="235">
        <f t="shared" si="228"/>
        <v>0</v>
      </c>
      <c r="GG66" s="235">
        <f t="shared" si="228"/>
        <v>0</v>
      </c>
      <c r="GH66" s="235">
        <f t="shared" si="228"/>
        <v>0</v>
      </c>
      <c r="GI66" s="235">
        <f t="shared" si="228"/>
        <v>0</v>
      </c>
      <c r="GJ66" s="235">
        <f t="shared" si="228"/>
        <v>0</v>
      </c>
      <c r="GK66" s="235">
        <f t="shared" si="228"/>
        <v>0</v>
      </c>
      <c r="GL66" s="235">
        <f t="shared" si="228"/>
        <v>0</v>
      </c>
      <c r="GM66" s="235">
        <f t="shared" si="228"/>
        <v>0</v>
      </c>
      <c r="GN66" s="235">
        <f t="shared" si="228"/>
        <v>0</v>
      </c>
      <c r="GO66" s="235">
        <f t="shared" si="228"/>
        <v>0</v>
      </c>
      <c r="GP66" s="235">
        <f t="shared" si="228"/>
        <v>0</v>
      </c>
      <c r="GQ66" s="235">
        <f t="shared" si="228"/>
        <v>0</v>
      </c>
      <c r="GR66" s="235">
        <f t="shared" si="228"/>
        <v>0</v>
      </c>
      <c r="GS66" s="235">
        <f t="shared" ref="GS66:JD66" si="229">GS64</f>
        <v>0</v>
      </c>
      <c r="GT66" s="235">
        <f t="shared" si="229"/>
        <v>0</v>
      </c>
      <c r="GU66" s="235">
        <f t="shared" si="229"/>
        <v>0</v>
      </c>
      <c r="GV66" s="235">
        <f t="shared" si="229"/>
        <v>0</v>
      </c>
      <c r="GW66" s="235">
        <f t="shared" si="229"/>
        <v>0</v>
      </c>
      <c r="GX66" s="235">
        <f t="shared" si="229"/>
        <v>0</v>
      </c>
      <c r="GY66" s="235">
        <f t="shared" si="229"/>
        <v>0</v>
      </c>
      <c r="GZ66" s="235">
        <f t="shared" si="229"/>
        <v>0</v>
      </c>
      <c r="HA66" s="235">
        <f t="shared" si="229"/>
        <v>0</v>
      </c>
      <c r="HB66" s="235">
        <f t="shared" si="229"/>
        <v>0</v>
      </c>
      <c r="HC66" s="235">
        <f t="shared" si="229"/>
        <v>0</v>
      </c>
      <c r="HD66" s="235">
        <f t="shared" si="229"/>
        <v>0</v>
      </c>
      <c r="HE66" s="235">
        <f t="shared" si="229"/>
        <v>0</v>
      </c>
      <c r="HF66" s="235">
        <f t="shared" si="229"/>
        <v>0</v>
      </c>
      <c r="HG66" s="235">
        <f t="shared" si="229"/>
        <v>0</v>
      </c>
      <c r="HH66" s="235">
        <f t="shared" si="229"/>
        <v>0</v>
      </c>
      <c r="HI66" s="235">
        <f t="shared" si="229"/>
        <v>0</v>
      </c>
      <c r="HJ66" s="235">
        <f t="shared" si="229"/>
        <v>0</v>
      </c>
      <c r="HK66" s="235">
        <f t="shared" si="229"/>
        <v>0</v>
      </c>
      <c r="HL66" s="235">
        <f t="shared" si="229"/>
        <v>0</v>
      </c>
      <c r="HM66" s="235">
        <f t="shared" si="229"/>
        <v>0</v>
      </c>
      <c r="HN66" s="235">
        <f t="shared" si="229"/>
        <v>0</v>
      </c>
      <c r="HO66" s="235">
        <f t="shared" si="229"/>
        <v>0</v>
      </c>
      <c r="HP66" s="235">
        <f t="shared" si="229"/>
        <v>0</v>
      </c>
      <c r="HQ66" s="235">
        <f t="shared" si="229"/>
        <v>0</v>
      </c>
      <c r="HR66" s="235">
        <f t="shared" si="229"/>
        <v>0</v>
      </c>
      <c r="HS66" s="235">
        <f t="shared" si="229"/>
        <v>0</v>
      </c>
      <c r="HT66" s="235">
        <f t="shared" si="229"/>
        <v>0</v>
      </c>
      <c r="HU66" s="235">
        <f t="shared" si="229"/>
        <v>0</v>
      </c>
      <c r="HV66" s="235">
        <f t="shared" si="229"/>
        <v>0</v>
      </c>
      <c r="HW66" s="235">
        <f t="shared" si="229"/>
        <v>0</v>
      </c>
      <c r="HX66" s="235">
        <f t="shared" si="229"/>
        <v>0</v>
      </c>
      <c r="HY66" s="235">
        <f t="shared" si="229"/>
        <v>0</v>
      </c>
      <c r="HZ66" s="235">
        <f t="shared" si="229"/>
        <v>0</v>
      </c>
      <c r="IA66" s="235">
        <f t="shared" si="229"/>
        <v>0</v>
      </c>
      <c r="IB66" s="235">
        <f t="shared" si="229"/>
        <v>0</v>
      </c>
      <c r="IC66" s="235">
        <f t="shared" si="229"/>
        <v>0</v>
      </c>
      <c r="ID66" s="235">
        <f t="shared" si="229"/>
        <v>0</v>
      </c>
      <c r="IE66" s="235">
        <f t="shared" si="229"/>
        <v>0</v>
      </c>
      <c r="IF66" s="235">
        <f t="shared" si="229"/>
        <v>0</v>
      </c>
      <c r="IG66" s="235">
        <f t="shared" si="229"/>
        <v>0</v>
      </c>
      <c r="IH66" s="235">
        <f t="shared" si="229"/>
        <v>0</v>
      </c>
      <c r="II66" s="235">
        <f t="shared" si="229"/>
        <v>0</v>
      </c>
      <c r="IJ66" s="235">
        <f t="shared" si="229"/>
        <v>0</v>
      </c>
      <c r="IK66" s="235">
        <f t="shared" si="229"/>
        <v>0</v>
      </c>
      <c r="IL66" s="235">
        <f t="shared" si="229"/>
        <v>0</v>
      </c>
      <c r="IM66" s="235">
        <f t="shared" si="229"/>
        <v>0</v>
      </c>
      <c r="IN66" s="235">
        <f t="shared" si="229"/>
        <v>0</v>
      </c>
      <c r="IO66" s="235">
        <f t="shared" si="229"/>
        <v>0</v>
      </c>
      <c r="IP66" s="235">
        <f t="shared" si="229"/>
        <v>0</v>
      </c>
      <c r="IQ66" s="235">
        <f t="shared" si="229"/>
        <v>0</v>
      </c>
      <c r="IR66" s="235">
        <f t="shared" si="229"/>
        <v>0</v>
      </c>
      <c r="IS66" s="235">
        <f t="shared" si="229"/>
        <v>0</v>
      </c>
      <c r="IT66" s="235">
        <f t="shared" si="229"/>
        <v>0</v>
      </c>
      <c r="IU66" s="235">
        <f t="shared" si="229"/>
        <v>0</v>
      </c>
      <c r="IV66" s="235">
        <f t="shared" si="229"/>
        <v>0</v>
      </c>
      <c r="IW66" s="235">
        <f t="shared" si="229"/>
        <v>0</v>
      </c>
      <c r="IX66" s="235">
        <f t="shared" si="229"/>
        <v>0</v>
      </c>
      <c r="IY66" s="235">
        <f t="shared" si="229"/>
        <v>0</v>
      </c>
      <c r="IZ66" s="235">
        <f t="shared" si="229"/>
        <v>0</v>
      </c>
      <c r="JA66" s="235">
        <f t="shared" si="229"/>
        <v>0</v>
      </c>
      <c r="JB66" s="235">
        <f t="shared" si="229"/>
        <v>0</v>
      </c>
      <c r="JC66" s="235">
        <f t="shared" si="229"/>
        <v>0</v>
      </c>
      <c r="JD66" s="235">
        <f t="shared" si="229"/>
        <v>0</v>
      </c>
      <c r="JE66" s="235">
        <f t="shared" ref="JE66:LP66" si="230">JE64</f>
        <v>0</v>
      </c>
      <c r="JF66" s="235">
        <f t="shared" si="230"/>
        <v>0</v>
      </c>
      <c r="JG66" s="235">
        <f t="shared" si="230"/>
        <v>0</v>
      </c>
      <c r="JH66" s="235">
        <f t="shared" si="230"/>
        <v>0</v>
      </c>
      <c r="JI66" s="235">
        <f t="shared" si="230"/>
        <v>0</v>
      </c>
      <c r="JJ66" s="235">
        <f t="shared" si="230"/>
        <v>0</v>
      </c>
      <c r="JK66" s="235">
        <f t="shared" si="230"/>
        <v>0</v>
      </c>
      <c r="JL66" s="235">
        <f t="shared" si="230"/>
        <v>0</v>
      </c>
      <c r="JM66" s="235">
        <f t="shared" si="230"/>
        <v>0</v>
      </c>
      <c r="JN66" s="235">
        <f t="shared" si="230"/>
        <v>0</v>
      </c>
      <c r="JO66" s="235">
        <f t="shared" si="230"/>
        <v>0</v>
      </c>
      <c r="JP66" s="235">
        <f t="shared" si="230"/>
        <v>0</v>
      </c>
      <c r="JQ66" s="235">
        <f t="shared" si="230"/>
        <v>0</v>
      </c>
      <c r="JR66" s="235">
        <f t="shared" si="230"/>
        <v>0</v>
      </c>
      <c r="JS66" s="235">
        <f t="shared" si="230"/>
        <v>0</v>
      </c>
      <c r="JT66" s="235">
        <f t="shared" si="230"/>
        <v>0</v>
      </c>
      <c r="JU66" s="235">
        <f t="shared" si="230"/>
        <v>0</v>
      </c>
      <c r="JV66" s="235">
        <f t="shared" si="230"/>
        <v>0</v>
      </c>
      <c r="JW66" s="235">
        <f t="shared" si="230"/>
        <v>0</v>
      </c>
      <c r="JX66" s="235">
        <f t="shared" si="230"/>
        <v>0</v>
      </c>
      <c r="JY66" s="235">
        <f t="shared" si="230"/>
        <v>0</v>
      </c>
      <c r="JZ66" s="235">
        <f t="shared" si="230"/>
        <v>0</v>
      </c>
      <c r="KA66" s="235">
        <f t="shared" si="230"/>
        <v>0</v>
      </c>
      <c r="KB66" s="235">
        <f t="shared" si="230"/>
        <v>0</v>
      </c>
      <c r="KC66" s="235">
        <f t="shared" si="230"/>
        <v>0</v>
      </c>
      <c r="KD66" s="235">
        <f t="shared" si="230"/>
        <v>0</v>
      </c>
      <c r="KE66" s="235">
        <f t="shared" si="230"/>
        <v>0</v>
      </c>
      <c r="KF66" s="235">
        <f t="shared" si="230"/>
        <v>0</v>
      </c>
      <c r="KG66" s="235">
        <f t="shared" si="230"/>
        <v>0</v>
      </c>
      <c r="KH66" s="235">
        <f t="shared" si="230"/>
        <v>0</v>
      </c>
      <c r="KI66" s="235">
        <f t="shared" si="230"/>
        <v>0</v>
      </c>
      <c r="KJ66" s="235">
        <f t="shared" si="230"/>
        <v>0</v>
      </c>
      <c r="KK66" s="235">
        <f t="shared" si="230"/>
        <v>0</v>
      </c>
      <c r="KL66" s="235">
        <f t="shared" si="230"/>
        <v>0</v>
      </c>
      <c r="KM66" s="235">
        <f t="shared" si="230"/>
        <v>0</v>
      </c>
      <c r="KN66" s="235">
        <f t="shared" si="230"/>
        <v>0</v>
      </c>
      <c r="KO66" s="235">
        <f t="shared" si="230"/>
        <v>0</v>
      </c>
      <c r="KP66" s="235">
        <f t="shared" si="230"/>
        <v>0</v>
      </c>
      <c r="KQ66" s="235">
        <f t="shared" si="230"/>
        <v>0</v>
      </c>
      <c r="KR66" s="235">
        <f t="shared" si="230"/>
        <v>0</v>
      </c>
      <c r="KS66" s="235">
        <f t="shared" si="230"/>
        <v>0</v>
      </c>
      <c r="KT66" s="235">
        <f t="shared" si="230"/>
        <v>0</v>
      </c>
      <c r="KU66" s="235">
        <f t="shared" si="230"/>
        <v>0</v>
      </c>
      <c r="KV66" s="235">
        <f t="shared" si="230"/>
        <v>0</v>
      </c>
      <c r="KW66" s="235">
        <f t="shared" si="230"/>
        <v>0</v>
      </c>
      <c r="KX66" s="235">
        <f t="shared" si="230"/>
        <v>0</v>
      </c>
      <c r="KY66" s="235">
        <f t="shared" si="230"/>
        <v>0</v>
      </c>
      <c r="KZ66" s="235">
        <f t="shared" si="230"/>
        <v>0</v>
      </c>
      <c r="LA66" s="235">
        <f t="shared" si="230"/>
        <v>0</v>
      </c>
      <c r="LB66" s="235">
        <f t="shared" si="230"/>
        <v>0</v>
      </c>
      <c r="LC66" s="235">
        <f t="shared" si="230"/>
        <v>0</v>
      </c>
      <c r="LD66" s="235">
        <f t="shared" si="230"/>
        <v>0</v>
      </c>
      <c r="LE66" s="235">
        <f t="shared" si="230"/>
        <v>0</v>
      </c>
      <c r="LF66" s="235">
        <f t="shared" si="230"/>
        <v>0</v>
      </c>
      <c r="LG66" s="235">
        <f t="shared" si="230"/>
        <v>0</v>
      </c>
      <c r="LH66" s="235">
        <f t="shared" si="230"/>
        <v>0</v>
      </c>
      <c r="LI66" s="235">
        <f t="shared" si="230"/>
        <v>0</v>
      </c>
      <c r="LJ66" s="235">
        <f t="shared" si="230"/>
        <v>0</v>
      </c>
      <c r="LK66" s="235">
        <f t="shared" si="230"/>
        <v>0</v>
      </c>
      <c r="LL66" s="235">
        <f t="shared" si="230"/>
        <v>0</v>
      </c>
      <c r="LM66" s="235">
        <f t="shared" si="230"/>
        <v>0</v>
      </c>
      <c r="LN66" s="235">
        <f t="shared" si="230"/>
        <v>0</v>
      </c>
      <c r="LO66" s="235">
        <f t="shared" si="230"/>
        <v>0</v>
      </c>
      <c r="LP66" s="235">
        <f t="shared" si="230"/>
        <v>0</v>
      </c>
      <c r="LQ66" s="235">
        <f t="shared" ref="LQ66:OB66" si="231">LQ64</f>
        <v>0</v>
      </c>
      <c r="LR66" s="235">
        <f t="shared" si="231"/>
        <v>0</v>
      </c>
      <c r="LS66" s="235">
        <f t="shared" si="231"/>
        <v>0</v>
      </c>
      <c r="LT66" s="235">
        <f t="shared" si="231"/>
        <v>0</v>
      </c>
      <c r="LU66" s="235">
        <f t="shared" si="231"/>
        <v>0</v>
      </c>
      <c r="LV66" s="235">
        <f t="shared" si="231"/>
        <v>0</v>
      </c>
      <c r="LW66" s="235">
        <f t="shared" si="231"/>
        <v>0</v>
      </c>
      <c r="LX66" s="235">
        <f t="shared" si="231"/>
        <v>0</v>
      </c>
      <c r="LY66" s="235">
        <f t="shared" si="231"/>
        <v>0</v>
      </c>
      <c r="LZ66" s="235">
        <f t="shared" si="231"/>
        <v>0</v>
      </c>
      <c r="MA66" s="235">
        <f t="shared" si="231"/>
        <v>0</v>
      </c>
      <c r="MB66" s="235">
        <f t="shared" si="231"/>
        <v>0</v>
      </c>
      <c r="MC66" s="235">
        <f t="shared" si="231"/>
        <v>0</v>
      </c>
      <c r="MD66" s="235">
        <f t="shared" si="231"/>
        <v>0</v>
      </c>
      <c r="ME66" s="235">
        <f t="shared" si="231"/>
        <v>0</v>
      </c>
      <c r="MF66" s="235">
        <f t="shared" si="231"/>
        <v>0</v>
      </c>
      <c r="MG66" s="235">
        <f t="shared" si="231"/>
        <v>0</v>
      </c>
      <c r="MH66" s="235">
        <f t="shared" si="231"/>
        <v>0</v>
      </c>
      <c r="MI66" s="235">
        <f t="shared" si="231"/>
        <v>0</v>
      </c>
      <c r="MJ66" s="235">
        <f t="shared" si="231"/>
        <v>0</v>
      </c>
      <c r="MK66" s="235">
        <f t="shared" si="231"/>
        <v>0</v>
      </c>
      <c r="ML66" s="235">
        <f t="shared" si="231"/>
        <v>0</v>
      </c>
      <c r="MM66" s="235">
        <f t="shared" si="231"/>
        <v>0</v>
      </c>
      <c r="MN66" s="235">
        <f t="shared" si="231"/>
        <v>0</v>
      </c>
      <c r="MO66" s="235">
        <f t="shared" si="231"/>
        <v>0</v>
      </c>
      <c r="MP66" s="235">
        <f t="shared" si="231"/>
        <v>0</v>
      </c>
      <c r="MQ66" s="235">
        <f t="shared" si="231"/>
        <v>0</v>
      </c>
      <c r="MR66" s="235">
        <f t="shared" si="231"/>
        <v>0</v>
      </c>
      <c r="MS66" s="235">
        <f t="shared" si="231"/>
        <v>0</v>
      </c>
      <c r="MT66" s="235">
        <f t="shared" si="231"/>
        <v>0</v>
      </c>
      <c r="MU66" s="235">
        <f t="shared" si="231"/>
        <v>0</v>
      </c>
      <c r="MV66" s="235">
        <f t="shared" si="231"/>
        <v>0</v>
      </c>
      <c r="MW66" s="235">
        <f t="shared" si="231"/>
        <v>0</v>
      </c>
      <c r="MX66" s="235">
        <f t="shared" si="231"/>
        <v>0</v>
      </c>
      <c r="MY66" s="235">
        <f t="shared" si="231"/>
        <v>0</v>
      </c>
      <c r="MZ66" s="235">
        <f t="shared" si="231"/>
        <v>0</v>
      </c>
      <c r="NA66" s="235">
        <f t="shared" si="231"/>
        <v>0</v>
      </c>
      <c r="NB66" s="235">
        <f t="shared" si="231"/>
        <v>0</v>
      </c>
      <c r="NC66" s="235">
        <f t="shared" si="231"/>
        <v>0</v>
      </c>
      <c r="ND66" s="235">
        <f t="shared" si="231"/>
        <v>0</v>
      </c>
      <c r="NE66" s="235">
        <f t="shared" si="231"/>
        <v>0</v>
      </c>
      <c r="NF66" s="235">
        <f t="shared" si="231"/>
        <v>0</v>
      </c>
      <c r="NG66" s="235">
        <f t="shared" si="231"/>
        <v>0</v>
      </c>
      <c r="NH66" s="235">
        <f t="shared" si="231"/>
        <v>0</v>
      </c>
      <c r="NI66" s="235">
        <f t="shared" si="231"/>
        <v>0</v>
      </c>
      <c r="NJ66" s="235">
        <f t="shared" si="231"/>
        <v>0</v>
      </c>
      <c r="NK66" s="235">
        <f t="shared" si="231"/>
        <v>0</v>
      </c>
      <c r="NL66" s="235">
        <f t="shared" si="231"/>
        <v>0</v>
      </c>
      <c r="NM66" s="235">
        <f t="shared" si="231"/>
        <v>0</v>
      </c>
      <c r="NN66" s="235">
        <f t="shared" si="231"/>
        <v>0</v>
      </c>
      <c r="NO66" s="235">
        <f t="shared" si="231"/>
        <v>0</v>
      </c>
      <c r="NP66" s="235">
        <f t="shared" si="231"/>
        <v>0</v>
      </c>
      <c r="NQ66" s="235">
        <f t="shared" si="231"/>
        <v>0</v>
      </c>
      <c r="NR66" s="235">
        <f t="shared" si="231"/>
        <v>0</v>
      </c>
      <c r="NS66" s="235">
        <f t="shared" si="231"/>
        <v>0</v>
      </c>
      <c r="NT66" s="235">
        <f t="shared" si="231"/>
        <v>0</v>
      </c>
      <c r="NU66" s="235">
        <f t="shared" si="231"/>
        <v>0</v>
      </c>
      <c r="NV66" s="235">
        <f t="shared" si="231"/>
        <v>0</v>
      </c>
      <c r="NW66" s="235">
        <f t="shared" si="231"/>
        <v>0</v>
      </c>
      <c r="NX66" s="235">
        <f t="shared" si="231"/>
        <v>0</v>
      </c>
      <c r="NY66" s="235">
        <f t="shared" si="231"/>
        <v>0</v>
      </c>
      <c r="NZ66" s="235">
        <f t="shared" si="231"/>
        <v>0</v>
      </c>
      <c r="OA66" s="235">
        <f t="shared" si="231"/>
        <v>0</v>
      </c>
      <c r="OB66" s="235">
        <f t="shared" si="231"/>
        <v>0</v>
      </c>
      <c r="OC66" s="235">
        <f t="shared" ref="OC66:QN66" si="232">OC64</f>
        <v>0</v>
      </c>
      <c r="OD66" s="235">
        <f t="shared" si="232"/>
        <v>0</v>
      </c>
      <c r="OE66" s="235">
        <f t="shared" si="232"/>
        <v>0</v>
      </c>
      <c r="OF66" s="235">
        <f t="shared" si="232"/>
        <v>0</v>
      </c>
      <c r="OG66" s="235">
        <f t="shared" si="232"/>
        <v>0</v>
      </c>
      <c r="OH66" s="235">
        <f t="shared" si="232"/>
        <v>0</v>
      </c>
      <c r="OI66" s="235">
        <f t="shared" si="232"/>
        <v>0</v>
      </c>
      <c r="OJ66" s="235">
        <f t="shared" si="232"/>
        <v>0</v>
      </c>
      <c r="OK66" s="235">
        <f t="shared" si="232"/>
        <v>0</v>
      </c>
      <c r="OL66" s="235">
        <f t="shared" si="232"/>
        <v>0</v>
      </c>
      <c r="OM66" s="235">
        <f t="shared" si="232"/>
        <v>0</v>
      </c>
      <c r="ON66" s="235">
        <f t="shared" si="232"/>
        <v>0</v>
      </c>
      <c r="OO66" s="235">
        <f t="shared" si="232"/>
        <v>0</v>
      </c>
      <c r="OP66" s="235">
        <f t="shared" si="232"/>
        <v>0</v>
      </c>
      <c r="OQ66" s="235">
        <f t="shared" si="232"/>
        <v>0</v>
      </c>
      <c r="OR66" s="235">
        <f t="shared" si="232"/>
        <v>0</v>
      </c>
      <c r="OS66" s="235">
        <f t="shared" si="232"/>
        <v>0</v>
      </c>
      <c r="OT66" s="235">
        <f t="shared" si="232"/>
        <v>0</v>
      </c>
      <c r="OU66" s="235">
        <f t="shared" si="232"/>
        <v>0</v>
      </c>
      <c r="OV66" s="235">
        <f t="shared" si="232"/>
        <v>0</v>
      </c>
      <c r="OW66" s="235">
        <f t="shared" si="232"/>
        <v>0</v>
      </c>
      <c r="OX66" s="235">
        <f t="shared" si="232"/>
        <v>0</v>
      </c>
      <c r="OY66" s="235">
        <f t="shared" si="232"/>
        <v>0</v>
      </c>
      <c r="OZ66" s="235">
        <f t="shared" si="232"/>
        <v>0</v>
      </c>
      <c r="PA66" s="235">
        <f t="shared" si="232"/>
        <v>0</v>
      </c>
      <c r="PB66" s="235">
        <f t="shared" si="232"/>
        <v>0</v>
      </c>
      <c r="PC66" s="235">
        <f t="shared" si="232"/>
        <v>0</v>
      </c>
      <c r="PD66" s="235">
        <f t="shared" si="232"/>
        <v>0</v>
      </c>
      <c r="PE66" s="235">
        <f t="shared" si="232"/>
        <v>0</v>
      </c>
      <c r="PF66" s="235">
        <f t="shared" si="232"/>
        <v>0</v>
      </c>
      <c r="PG66" s="235">
        <f t="shared" si="232"/>
        <v>0</v>
      </c>
      <c r="PH66" s="235">
        <f t="shared" si="232"/>
        <v>0</v>
      </c>
      <c r="PI66" s="235">
        <f t="shared" si="232"/>
        <v>0</v>
      </c>
      <c r="PJ66" s="235">
        <f t="shared" si="232"/>
        <v>0</v>
      </c>
      <c r="PK66" s="235">
        <f t="shared" si="232"/>
        <v>0</v>
      </c>
      <c r="PL66" s="235">
        <f t="shared" si="232"/>
        <v>0</v>
      </c>
      <c r="PM66" s="235">
        <f t="shared" si="232"/>
        <v>0</v>
      </c>
      <c r="PN66" s="235">
        <f t="shared" si="232"/>
        <v>0</v>
      </c>
      <c r="PO66" s="235">
        <f t="shared" si="232"/>
        <v>0</v>
      </c>
      <c r="PP66" s="235">
        <f t="shared" si="232"/>
        <v>0</v>
      </c>
      <c r="PQ66" s="235">
        <f t="shared" si="232"/>
        <v>0</v>
      </c>
      <c r="PR66" s="235">
        <f t="shared" si="232"/>
        <v>0</v>
      </c>
      <c r="PS66" s="235">
        <f t="shared" si="232"/>
        <v>0</v>
      </c>
      <c r="PT66" s="235">
        <f t="shared" si="232"/>
        <v>0</v>
      </c>
      <c r="PU66" s="235">
        <f t="shared" si="232"/>
        <v>0</v>
      </c>
      <c r="PV66" s="235">
        <f t="shared" si="232"/>
        <v>0</v>
      </c>
      <c r="PW66" s="235">
        <f t="shared" si="232"/>
        <v>0</v>
      </c>
      <c r="PX66" s="235">
        <f t="shared" si="232"/>
        <v>0</v>
      </c>
      <c r="PY66" s="235">
        <f t="shared" si="232"/>
        <v>0</v>
      </c>
      <c r="PZ66" s="235">
        <f t="shared" si="232"/>
        <v>0</v>
      </c>
      <c r="QA66" s="235">
        <f t="shared" si="232"/>
        <v>0</v>
      </c>
      <c r="QB66" s="235">
        <f t="shared" si="232"/>
        <v>0</v>
      </c>
      <c r="QC66" s="235">
        <f t="shared" si="232"/>
        <v>0</v>
      </c>
      <c r="QD66" s="235">
        <f t="shared" si="232"/>
        <v>0</v>
      </c>
      <c r="QE66" s="235">
        <f t="shared" si="232"/>
        <v>0</v>
      </c>
      <c r="QF66" s="235">
        <f t="shared" si="232"/>
        <v>0</v>
      </c>
      <c r="QG66" s="235">
        <f t="shared" si="232"/>
        <v>0</v>
      </c>
      <c r="QH66" s="235">
        <f t="shared" si="232"/>
        <v>0</v>
      </c>
      <c r="QI66" s="235">
        <f t="shared" si="232"/>
        <v>0</v>
      </c>
      <c r="QJ66" s="235">
        <f t="shared" si="232"/>
        <v>0</v>
      </c>
      <c r="QK66" s="235">
        <f t="shared" si="232"/>
        <v>0</v>
      </c>
      <c r="QL66" s="235">
        <f t="shared" si="232"/>
        <v>0</v>
      </c>
      <c r="QM66" s="235">
        <f t="shared" si="232"/>
        <v>0</v>
      </c>
      <c r="QN66" s="235">
        <f t="shared" si="232"/>
        <v>0</v>
      </c>
      <c r="QO66" s="235">
        <f t="shared" ref="QO66:SM66" si="233">QO64</f>
        <v>0</v>
      </c>
      <c r="QP66" s="235">
        <f t="shared" si="233"/>
        <v>0</v>
      </c>
      <c r="QQ66" s="235">
        <f t="shared" si="233"/>
        <v>0</v>
      </c>
      <c r="QR66" s="235">
        <f t="shared" si="233"/>
        <v>0</v>
      </c>
      <c r="QS66" s="235">
        <f t="shared" si="233"/>
        <v>0</v>
      </c>
      <c r="QT66" s="235">
        <f t="shared" si="233"/>
        <v>0</v>
      </c>
      <c r="QU66" s="235">
        <f t="shared" si="233"/>
        <v>0</v>
      </c>
      <c r="QV66" s="235">
        <f t="shared" si="233"/>
        <v>0</v>
      </c>
      <c r="QW66" s="235">
        <f t="shared" si="233"/>
        <v>0</v>
      </c>
      <c r="QX66" s="235">
        <f t="shared" si="233"/>
        <v>0</v>
      </c>
      <c r="QY66" s="235">
        <f t="shared" si="233"/>
        <v>0</v>
      </c>
      <c r="QZ66" s="235">
        <f t="shared" si="233"/>
        <v>0</v>
      </c>
      <c r="RA66" s="235">
        <f t="shared" si="233"/>
        <v>0</v>
      </c>
      <c r="RB66" s="235">
        <f t="shared" si="233"/>
        <v>0</v>
      </c>
      <c r="RC66" s="235">
        <f t="shared" si="233"/>
        <v>0</v>
      </c>
      <c r="RD66" s="235">
        <f t="shared" si="233"/>
        <v>0</v>
      </c>
      <c r="RE66" s="235">
        <f t="shared" si="233"/>
        <v>0</v>
      </c>
      <c r="RF66" s="235">
        <f t="shared" si="233"/>
        <v>0</v>
      </c>
      <c r="RG66" s="235">
        <f t="shared" si="233"/>
        <v>0</v>
      </c>
      <c r="RH66" s="235">
        <f t="shared" si="233"/>
        <v>0</v>
      </c>
      <c r="RI66" s="235">
        <f t="shared" si="233"/>
        <v>0</v>
      </c>
      <c r="RJ66" s="235">
        <f t="shared" si="233"/>
        <v>0</v>
      </c>
      <c r="RK66" s="235">
        <f t="shared" si="233"/>
        <v>0</v>
      </c>
      <c r="RL66" s="235">
        <f t="shared" si="233"/>
        <v>0</v>
      </c>
      <c r="RM66" s="235">
        <f t="shared" si="233"/>
        <v>0</v>
      </c>
      <c r="RN66" s="235">
        <f t="shared" si="233"/>
        <v>0</v>
      </c>
      <c r="RO66" s="235">
        <f t="shared" si="233"/>
        <v>0</v>
      </c>
      <c r="RP66" s="235">
        <f t="shared" si="233"/>
        <v>0</v>
      </c>
      <c r="RQ66" s="235">
        <f t="shared" si="233"/>
        <v>0</v>
      </c>
      <c r="RR66" s="235">
        <f t="shared" si="233"/>
        <v>0</v>
      </c>
      <c r="RS66" s="235">
        <f t="shared" si="233"/>
        <v>0</v>
      </c>
      <c r="RT66" s="235">
        <f t="shared" si="233"/>
        <v>0</v>
      </c>
      <c r="RU66" s="235">
        <f t="shared" si="233"/>
        <v>0</v>
      </c>
      <c r="RV66" s="235">
        <f t="shared" si="233"/>
        <v>0</v>
      </c>
      <c r="RW66" s="235">
        <f t="shared" si="233"/>
        <v>0</v>
      </c>
      <c r="RX66" s="235">
        <f t="shared" si="233"/>
        <v>0</v>
      </c>
      <c r="RY66" s="235">
        <f t="shared" si="233"/>
        <v>0</v>
      </c>
      <c r="RZ66" s="235">
        <f t="shared" si="233"/>
        <v>0</v>
      </c>
      <c r="SA66" s="235">
        <f t="shared" si="233"/>
        <v>0</v>
      </c>
      <c r="SB66" s="235">
        <f t="shared" si="233"/>
        <v>0</v>
      </c>
      <c r="SC66" s="235">
        <f t="shared" si="233"/>
        <v>0</v>
      </c>
      <c r="SD66" s="235">
        <f t="shared" si="233"/>
        <v>0</v>
      </c>
      <c r="SE66" s="235">
        <f t="shared" si="233"/>
        <v>0</v>
      </c>
      <c r="SF66" s="235">
        <f t="shared" si="233"/>
        <v>0</v>
      </c>
      <c r="SG66" s="235">
        <f t="shared" si="233"/>
        <v>0</v>
      </c>
      <c r="SH66" s="235">
        <f t="shared" si="233"/>
        <v>0</v>
      </c>
      <c r="SI66" s="235">
        <f t="shared" si="233"/>
        <v>0</v>
      </c>
      <c r="SJ66" s="235">
        <f t="shared" si="233"/>
        <v>0</v>
      </c>
      <c r="SK66" s="235">
        <f t="shared" si="233"/>
        <v>0</v>
      </c>
      <c r="SL66" s="235">
        <f t="shared" si="233"/>
        <v>0</v>
      </c>
      <c r="SM66" s="235">
        <f t="shared" si="233"/>
        <v>0</v>
      </c>
    </row>
  </sheetData>
  <mergeCells count="18"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  <mergeCell ref="B41:F41"/>
    <mergeCell ref="B22:F22"/>
    <mergeCell ref="B2:G2"/>
    <mergeCell ref="B3:F3"/>
    <mergeCell ref="C6:C7"/>
    <mergeCell ref="C8:C9"/>
    <mergeCell ref="B11:B13"/>
    <mergeCell ref="B4:F4"/>
  </mergeCells>
  <conditionalFormatting sqref="H11:SM11 H30:SM30 H55:SM55">
    <cfRule type="cellIs" dxfId="135" priority="36" operator="greaterThan">
      <formula>24</formula>
    </cfRule>
    <cfRule type="cellIs" dxfId="134" priority="37" operator="lessThan">
      <formula>0</formula>
    </cfRule>
  </conditionalFormatting>
  <conditionalFormatting sqref="H18:SM18 H37:SM37">
    <cfRule type="cellIs" dxfId="133" priority="34" operator="greaterThan">
      <formula>1</formula>
    </cfRule>
    <cfRule type="cellIs" dxfId="132" priority="35" operator="lessThan">
      <formula>0</formula>
    </cfRule>
  </conditionalFormatting>
  <conditionalFormatting sqref="G49:G50 H56:SM57">
    <cfRule type="cellIs" dxfId="131" priority="29" operator="lessThan">
      <formula>0</formula>
    </cfRule>
  </conditionalFormatting>
  <conditionalFormatting sqref="G18">
    <cfRule type="cellIs" dxfId="130" priority="28" operator="equal">
      <formula>"ERRO"</formula>
    </cfRule>
  </conditionalFormatting>
  <conditionalFormatting sqref="H56:SM56">
    <cfRule type="cellIs" dxfId="129" priority="24" operator="greaterThan">
      <formula>22</formula>
    </cfRule>
  </conditionalFormatting>
  <conditionalFormatting sqref="H57:SM57">
    <cfRule type="cellIs" dxfId="128" priority="23" operator="greaterThan">
      <formula>3</formula>
    </cfRule>
  </conditionalFormatting>
  <conditionalFormatting sqref="H56:SM57">
    <cfRule type="cellIs" dxfId="127" priority="10" operator="greaterThan">
      <formula>24</formula>
    </cfRule>
    <cfRule type="cellIs" dxfId="126" priority="11" operator="lessThan">
      <formula>0</formula>
    </cfRule>
  </conditionalFormatting>
  <conditionalFormatting sqref="H11">
    <cfRule type="cellIs" dxfId="125" priority="8" operator="greaterThan">
      <formula>24</formula>
    </cfRule>
    <cfRule type="cellIs" dxfId="124" priority="9" operator="lessThan">
      <formula>0</formula>
    </cfRule>
  </conditionalFormatting>
  <conditionalFormatting sqref="I11">
    <cfRule type="cellIs" dxfId="123" priority="6" operator="greaterThan">
      <formula>24</formula>
    </cfRule>
    <cfRule type="cellIs" dxfId="122" priority="7" operator="lessThan">
      <formula>0</formula>
    </cfRule>
  </conditionalFormatting>
  <conditionalFormatting sqref="H30">
    <cfRule type="cellIs" dxfId="121" priority="4" operator="greaterThan">
      <formula>24</formula>
    </cfRule>
    <cfRule type="cellIs" dxfId="120" priority="5" operator="lessThan">
      <formula>0</formula>
    </cfRule>
  </conditionalFormatting>
  <conditionalFormatting sqref="I30">
    <cfRule type="cellIs" dxfId="119" priority="2" operator="greaterThan">
      <formula>24</formula>
    </cfRule>
    <cfRule type="cellIs" dxfId="118" priority="3" operator="lessThan">
      <formula>0</formula>
    </cfRule>
  </conditionalFormatting>
  <conditionalFormatting sqref="G37">
    <cfRule type="cellIs" dxfId="117" priority="1" operator="equal">
      <formula>"ERRO"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B2:P162"/>
  <sheetViews>
    <sheetView showGridLines="0" zoomScaleNormal="100" workbookViewId="0">
      <pane ySplit="4" topLeftCell="A5" activePane="bottomLeft" state="frozen"/>
      <selection activeCell="A120" sqref="A120:XFD129"/>
      <selection pane="bottomLeft"/>
    </sheetView>
  </sheetViews>
  <sheetFormatPr defaultColWidth="9.109375" defaultRowHeight="15" customHeight="1" outlineLevelRow="1" x14ac:dyDescent="0.3"/>
  <cols>
    <col min="1" max="2" width="3.6640625" style="396" customWidth="1"/>
    <col min="3" max="7" width="10.6640625" style="396" customWidth="1"/>
    <col min="8" max="9" width="11.6640625" style="396" customWidth="1"/>
    <col min="10" max="10" width="20.109375" style="396" bestFit="1" customWidth="1"/>
    <col min="11" max="16" width="28.5546875" style="396" customWidth="1"/>
    <col min="17" max="16384" width="9.109375" style="396"/>
  </cols>
  <sheetData>
    <row r="2" spans="2:16" ht="22.5" customHeight="1" x14ac:dyDescent="0.3">
      <c r="B2" s="550"/>
      <c r="C2" s="551"/>
      <c r="D2" s="957" t="s">
        <v>2142</v>
      </c>
      <c r="E2" s="957"/>
      <c r="F2" s="957"/>
      <c r="G2" s="957"/>
      <c r="H2" s="957"/>
      <c r="I2" s="957"/>
      <c r="J2" s="551"/>
      <c r="K2" s="551"/>
      <c r="L2" s="551"/>
      <c r="M2" s="552"/>
      <c r="N2" s="551"/>
      <c r="O2" s="551"/>
      <c r="P2" s="552"/>
    </row>
    <row r="3" spans="2:16" ht="15" customHeight="1" x14ac:dyDescent="0.3">
      <c r="B3" s="946" t="s">
        <v>1057</v>
      </c>
      <c r="C3" s="947"/>
      <c r="D3" s="947"/>
      <c r="E3" s="947"/>
      <c r="F3" s="947"/>
      <c r="G3" s="947"/>
      <c r="H3" s="947"/>
      <c r="I3" s="947"/>
      <c r="J3" s="948"/>
      <c r="K3" s="946" t="s">
        <v>1203</v>
      </c>
      <c r="L3" s="947"/>
      <c r="M3" s="947"/>
      <c r="N3" s="947"/>
      <c r="O3" s="947"/>
      <c r="P3" s="948"/>
    </row>
    <row r="4" spans="2:16" ht="15" customHeight="1" x14ac:dyDescent="0.3">
      <c r="B4" s="958"/>
      <c r="C4" s="959"/>
      <c r="D4" s="959"/>
      <c r="E4" s="959"/>
      <c r="F4" s="959"/>
      <c r="G4" s="959"/>
      <c r="H4" s="959"/>
      <c r="I4" s="959"/>
      <c r="J4" s="96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3">
      <c r="B5" s="961" t="s">
        <v>955</v>
      </c>
      <c r="C5" s="962"/>
      <c r="D5" s="962"/>
      <c r="E5" s="962"/>
      <c r="F5" s="962"/>
      <c r="G5" s="962"/>
      <c r="H5" s="962"/>
      <c r="I5" s="962"/>
      <c r="J5" s="962"/>
      <c r="K5" s="548"/>
      <c r="L5" s="548"/>
      <c r="M5" s="549"/>
      <c r="N5" s="548"/>
      <c r="O5" s="548"/>
      <c r="P5" s="549"/>
    </row>
    <row r="6" spans="2:16" ht="14.4" x14ac:dyDescent="0.3">
      <c r="B6" s="963" t="s">
        <v>552</v>
      </c>
      <c r="C6" s="964"/>
      <c r="D6" s="964"/>
      <c r="E6" s="964"/>
      <c r="F6" s="964"/>
      <c r="G6" s="964"/>
      <c r="H6" s="964"/>
      <c r="I6" s="964"/>
      <c r="J6" s="965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3">
      <c r="B7" s="938" t="s">
        <v>553</v>
      </c>
      <c r="C7" s="938"/>
      <c r="D7" s="938"/>
      <c r="E7" s="939"/>
      <c r="F7" s="939"/>
      <c r="G7" s="939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3">
      <c r="B8" s="153">
        <v>1</v>
      </c>
      <c r="C8" s="936"/>
      <c r="D8" s="937"/>
      <c r="E8" s="937"/>
      <c r="F8" s="937"/>
      <c r="G8" s="937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3">
      <c r="B9" s="156">
        <v>2</v>
      </c>
      <c r="C9" s="936"/>
      <c r="D9" s="937"/>
      <c r="E9" s="937"/>
      <c r="F9" s="937"/>
      <c r="G9" s="937"/>
      <c r="H9" s="157"/>
      <c r="I9" s="322"/>
      <c r="J9" s="527">
        <f t="shared" ref="J9:J47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3">
      <c r="B10" s="153">
        <v>3</v>
      </c>
      <c r="C10" s="936"/>
      <c r="D10" s="937"/>
      <c r="E10" s="937"/>
      <c r="F10" s="937"/>
      <c r="G10" s="937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3">
      <c r="B11" s="156">
        <v>4</v>
      </c>
      <c r="C11" s="936"/>
      <c r="D11" s="937"/>
      <c r="E11" s="937"/>
      <c r="F11" s="937"/>
      <c r="G11" s="937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3">
      <c r="B12" s="153">
        <v>5</v>
      </c>
      <c r="C12" s="936"/>
      <c r="D12" s="937"/>
      <c r="E12" s="937"/>
      <c r="F12" s="937"/>
      <c r="G12" s="937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3">
      <c r="B13" s="156">
        <v>6</v>
      </c>
      <c r="C13" s="936"/>
      <c r="D13" s="937"/>
      <c r="E13" s="937"/>
      <c r="F13" s="937"/>
      <c r="G13" s="937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3">
      <c r="B14" s="153">
        <v>7</v>
      </c>
      <c r="C14" s="936"/>
      <c r="D14" s="937"/>
      <c r="E14" s="937"/>
      <c r="F14" s="937"/>
      <c r="G14" s="937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3">
      <c r="B15" s="156">
        <v>8</v>
      </c>
      <c r="C15" s="936"/>
      <c r="D15" s="937"/>
      <c r="E15" s="937"/>
      <c r="F15" s="937"/>
      <c r="G15" s="937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3">
      <c r="B16" s="153">
        <v>9</v>
      </c>
      <c r="C16" s="936"/>
      <c r="D16" s="937"/>
      <c r="E16" s="937"/>
      <c r="F16" s="937"/>
      <c r="G16" s="937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3">
      <c r="B17" s="156">
        <v>10</v>
      </c>
      <c r="C17" s="936"/>
      <c r="D17" s="937"/>
      <c r="E17" s="937"/>
      <c r="F17" s="937"/>
      <c r="G17" s="937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3">
      <c r="B18" s="153">
        <v>11</v>
      </c>
      <c r="C18" s="936"/>
      <c r="D18" s="937"/>
      <c r="E18" s="937"/>
      <c r="F18" s="937"/>
      <c r="G18" s="937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3">
      <c r="B19" s="156">
        <v>12</v>
      </c>
      <c r="C19" s="936"/>
      <c r="D19" s="937"/>
      <c r="E19" s="937"/>
      <c r="F19" s="937"/>
      <c r="G19" s="937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3">
      <c r="B20" s="153">
        <v>13</v>
      </c>
      <c r="C20" s="936"/>
      <c r="D20" s="937"/>
      <c r="E20" s="937"/>
      <c r="F20" s="937"/>
      <c r="G20" s="937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3">
      <c r="B21" s="156">
        <v>14</v>
      </c>
      <c r="C21" s="936"/>
      <c r="D21" s="937"/>
      <c r="E21" s="937"/>
      <c r="F21" s="937"/>
      <c r="G21" s="937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3">
      <c r="B22" s="153">
        <v>15</v>
      </c>
      <c r="C22" s="936"/>
      <c r="D22" s="937"/>
      <c r="E22" s="937"/>
      <c r="F22" s="937"/>
      <c r="G22" s="937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3">
      <c r="B23" s="156">
        <v>16</v>
      </c>
      <c r="C23" s="936"/>
      <c r="D23" s="937"/>
      <c r="E23" s="937"/>
      <c r="F23" s="937"/>
      <c r="G23" s="937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3">
      <c r="B24" s="153">
        <v>17</v>
      </c>
      <c r="C24" s="936"/>
      <c r="D24" s="937"/>
      <c r="E24" s="937"/>
      <c r="F24" s="937"/>
      <c r="G24" s="937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3">
      <c r="B25" s="156">
        <v>18</v>
      </c>
      <c r="C25" s="936"/>
      <c r="D25" s="937"/>
      <c r="E25" s="937"/>
      <c r="F25" s="937"/>
      <c r="G25" s="937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3">
      <c r="B26" s="153">
        <v>19</v>
      </c>
      <c r="C26" s="936"/>
      <c r="D26" s="937"/>
      <c r="E26" s="937"/>
      <c r="F26" s="937"/>
      <c r="G26" s="937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3">
      <c r="B27" s="156">
        <v>20</v>
      </c>
      <c r="C27" s="936"/>
      <c r="D27" s="937"/>
      <c r="E27" s="937"/>
      <c r="F27" s="937"/>
      <c r="G27" s="937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3">
      <c r="B28" s="153">
        <v>21</v>
      </c>
      <c r="C28" s="936"/>
      <c r="D28" s="937"/>
      <c r="E28" s="937"/>
      <c r="F28" s="937"/>
      <c r="G28" s="937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3">
      <c r="B29" s="156">
        <v>22</v>
      </c>
      <c r="C29" s="936"/>
      <c r="D29" s="937"/>
      <c r="E29" s="937"/>
      <c r="F29" s="937"/>
      <c r="G29" s="937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3">
      <c r="B30" s="153">
        <v>23</v>
      </c>
      <c r="C30" s="936"/>
      <c r="D30" s="937"/>
      <c r="E30" s="937"/>
      <c r="F30" s="937"/>
      <c r="G30" s="937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3">
      <c r="B31" s="156">
        <v>24</v>
      </c>
      <c r="C31" s="936"/>
      <c r="D31" s="937"/>
      <c r="E31" s="937"/>
      <c r="F31" s="937"/>
      <c r="G31" s="937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3">
      <c r="B32" s="153">
        <v>25</v>
      </c>
      <c r="C32" s="936"/>
      <c r="D32" s="937"/>
      <c r="E32" s="937"/>
      <c r="F32" s="937"/>
      <c r="G32" s="937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3">
      <c r="B33" s="156">
        <v>26</v>
      </c>
      <c r="C33" s="936"/>
      <c r="D33" s="937"/>
      <c r="E33" s="937"/>
      <c r="F33" s="937"/>
      <c r="G33" s="937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3">
      <c r="B34" s="153">
        <v>27</v>
      </c>
      <c r="C34" s="936"/>
      <c r="D34" s="937"/>
      <c r="E34" s="937"/>
      <c r="F34" s="937"/>
      <c r="G34" s="937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3">
      <c r="B35" s="156">
        <v>28</v>
      </c>
      <c r="C35" s="936"/>
      <c r="D35" s="937"/>
      <c r="E35" s="937"/>
      <c r="F35" s="937"/>
      <c r="G35" s="937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3">
      <c r="B36" s="153">
        <v>29</v>
      </c>
      <c r="C36" s="936"/>
      <c r="D36" s="937"/>
      <c r="E36" s="937"/>
      <c r="F36" s="937"/>
      <c r="G36" s="937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3">
      <c r="B37" s="156">
        <v>30</v>
      </c>
      <c r="C37" s="936"/>
      <c r="D37" s="937"/>
      <c r="E37" s="937"/>
      <c r="F37" s="937"/>
      <c r="G37" s="937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3">
      <c r="B38" s="153">
        <v>31</v>
      </c>
      <c r="C38" s="936"/>
      <c r="D38" s="937"/>
      <c r="E38" s="937"/>
      <c r="F38" s="937"/>
      <c r="G38" s="937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3">
      <c r="B39" s="156">
        <v>32</v>
      </c>
      <c r="C39" s="936"/>
      <c r="D39" s="937"/>
      <c r="E39" s="937"/>
      <c r="F39" s="937"/>
      <c r="G39" s="937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3">
      <c r="B40" s="153">
        <v>33</v>
      </c>
      <c r="C40" s="936"/>
      <c r="D40" s="937"/>
      <c r="E40" s="937"/>
      <c r="F40" s="937"/>
      <c r="G40" s="937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3">
      <c r="B41" s="156">
        <v>34</v>
      </c>
      <c r="C41" s="936"/>
      <c r="D41" s="937"/>
      <c r="E41" s="937"/>
      <c r="F41" s="937"/>
      <c r="G41" s="937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3">
      <c r="B42" s="153">
        <v>35</v>
      </c>
      <c r="C42" s="936"/>
      <c r="D42" s="937"/>
      <c r="E42" s="937"/>
      <c r="F42" s="937"/>
      <c r="G42" s="937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3">
      <c r="B43" s="156">
        <v>36</v>
      </c>
      <c r="C43" s="936"/>
      <c r="D43" s="937"/>
      <c r="E43" s="937"/>
      <c r="F43" s="937"/>
      <c r="G43" s="937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3">
      <c r="B44" s="153">
        <v>37</v>
      </c>
      <c r="C44" s="936"/>
      <c r="D44" s="937"/>
      <c r="E44" s="937"/>
      <c r="F44" s="937"/>
      <c r="G44" s="937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3">
      <c r="B45" s="156">
        <v>38</v>
      </c>
      <c r="C45" s="936"/>
      <c r="D45" s="937"/>
      <c r="E45" s="937"/>
      <c r="F45" s="937"/>
      <c r="G45" s="937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3">
      <c r="B46" s="153">
        <v>39</v>
      </c>
      <c r="C46" s="936"/>
      <c r="D46" s="937"/>
      <c r="E46" s="937"/>
      <c r="F46" s="937"/>
      <c r="G46" s="937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3">
      <c r="B47" s="156">
        <v>40</v>
      </c>
      <c r="C47" s="936"/>
      <c r="D47" s="937"/>
      <c r="E47" s="937"/>
      <c r="F47" s="937"/>
      <c r="G47" s="937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5" customHeight="1" outlineLevel="1" x14ac:dyDescent="0.3">
      <c r="B48" s="156">
        <v>41</v>
      </c>
      <c r="C48" s="936"/>
      <c r="D48" s="937"/>
      <c r="E48" s="937"/>
      <c r="F48" s="937"/>
      <c r="G48" s="937"/>
      <c r="H48" s="157"/>
      <c r="I48" s="322"/>
      <c r="J48" s="527">
        <f t="shared" ref="J48:J107" si="1">IFERROR(SMALL(K48:P48,1),0)</f>
        <v>0</v>
      </c>
      <c r="K48" s="329"/>
      <c r="L48" s="329"/>
      <c r="M48" s="329"/>
      <c r="N48" s="329"/>
      <c r="O48" s="329"/>
      <c r="P48" s="329"/>
    </row>
    <row r="49" spans="2:16" ht="15" customHeight="1" outlineLevel="1" x14ac:dyDescent="0.3">
      <c r="B49" s="156">
        <v>42</v>
      </c>
      <c r="C49" s="936"/>
      <c r="D49" s="937"/>
      <c r="E49" s="937"/>
      <c r="F49" s="937"/>
      <c r="G49" s="937"/>
      <c r="H49" s="157"/>
      <c r="I49" s="322"/>
      <c r="J49" s="527">
        <f t="shared" si="1"/>
        <v>0</v>
      </c>
      <c r="K49" s="329"/>
      <c r="L49" s="329"/>
      <c r="M49" s="329"/>
      <c r="N49" s="329"/>
      <c r="O49" s="329"/>
      <c r="P49" s="329"/>
    </row>
    <row r="50" spans="2:16" ht="15" customHeight="1" outlineLevel="1" x14ac:dyDescent="0.3">
      <c r="B50" s="156">
        <v>43</v>
      </c>
      <c r="C50" s="936"/>
      <c r="D50" s="937"/>
      <c r="E50" s="937"/>
      <c r="F50" s="937"/>
      <c r="G50" s="937"/>
      <c r="H50" s="157"/>
      <c r="I50" s="322"/>
      <c r="J50" s="527">
        <f t="shared" si="1"/>
        <v>0</v>
      </c>
      <c r="K50" s="329"/>
      <c r="L50" s="329"/>
      <c r="M50" s="329"/>
      <c r="N50" s="329"/>
      <c r="O50" s="329"/>
      <c r="P50" s="329"/>
    </row>
    <row r="51" spans="2:16" ht="15" customHeight="1" outlineLevel="1" x14ac:dyDescent="0.3">
      <c r="B51" s="156">
        <v>44</v>
      </c>
      <c r="C51" s="936"/>
      <c r="D51" s="937"/>
      <c r="E51" s="937"/>
      <c r="F51" s="937"/>
      <c r="G51" s="937"/>
      <c r="H51" s="157"/>
      <c r="I51" s="322"/>
      <c r="J51" s="527">
        <f t="shared" si="1"/>
        <v>0</v>
      </c>
      <c r="K51" s="329"/>
      <c r="L51" s="329"/>
      <c r="M51" s="329"/>
      <c r="N51" s="329"/>
      <c r="O51" s="329"/>
      <c r="P51" s="329"/>
    </row>
    <row r="52" spans="2:16" ht="15" customHeight="1" outlineLevel="1" x14ac:dyDescent="0.3">
      <c r="B52" s="156">
        <v>45</v>
      </c>
      <c r="C52" s="936"/>
      <c r="D52" s="937"/>
      <c r="E52" s="937"/>
      <c r="F52" s="937"/>
      <c r="G52" s="937"/>
      <c r="H52" s="157"/>
      <c r="I52" s="322"/>
      <c r="J52" s="527">
        <f t="shared" si="1"/>
        <v>0</v>
      </c>
      <c r="K52" s="329"/>
      <c r="L52" s="329"/>
      <c r="M52" s="329"/>
      <c r="N52" s="329"/>
      <c r="O52" s="329"/>
      <c r="P52" s="329"/>
    </row>
    <row r="53" spans="2:16" ht="15" customHeight="1" outlineLevel="1" x14ac:dyDescent="0.3">
      <c r="B53" s="156">
        <v>46</v>
      </c>
      <c r="C53" s="936"/>
      <c r="D53" s="937"/>
      <c r="E53" s="937"/>
      <c r="F53" s="937"/>
      <c r="G53" s="937"/>
      <c r="H53" s="157"/>
      <c r="I53" s="322"/>
      <c r="J53" s="527">
        <f t="shared" si="1"/>
        <v>0</v>
      </c>
      <c r="K53" s="329"/>
      <c r="L53" s="329"/>
      <c r="M53" s="329"/>
      <c r="N53" s="329"/>
      <c r="O53" s="329"/>
      <c r="P53" s="329"/>
    </row>
    <row r="54" spans="2:16" ht="15" customHeight="1" outlineLevel="1" x14ac:dyDescent="0.3">
      <c r="B54" s="156">
        <v>47</v>
      </c>
      <c r="C54" s="936"/>
      <c r="D54" s="937"/>
      <c r="E54" s="937"/>
      <c r="F54" s="937"/>
      <c r="G54" s="937"/>
      <c r="H54" s="157"/>
      <c r="I54" s="322"/>
      <c r="J54" s="527">
        <f t="shared" si="1"/>
        <v>0</v>
      </c>
      <c r="K54" s="329"/>
      <c r="L54" s="329"/>
      <c r="M54" s="329"/>
      <c r="N54" s="329"/>
      <c r="O54" s="329"/>
      <c r="P54" s="329"/>
    </row>
    <row r="55" spans="2:16" ht="15" customHeight="1" outlineLevel="1" x14ac:dyDescent="0.3">
      <c r="B55" s="156">
        <v>48</v>
      </c>
      <c r="C55" s="936"/>
      <c r="D55" s="937"/>
      <c r="E55" s="937"/>
      <c r="F55" s="937"/>
      <c r="G55" s="937"/>
      <c r="H55" s="157"/>
      <c r="I55" s="322"/>
      <c r="J55" s="527">
        <f t="shared" si="1"/>
        <v>0</v>
      </c>
      <c r="K55" s="329"/>
      <c r="L55" s="329"/>
      <c r="M55" s="329"/>
      <c r="N55" s="329"/>
      <c r="O55" s="329"/>
      <c r="P55" s="329"/>
    </row>
    <row r="56" spans="2:16" ht="15" customHeight="1" outlineLevel="1" x14ac:dyDescent="0.3">
      <c r="B56" s="156">
        <v>49</v>
      </c>
      <c r="C56" s="936"/>
      <c r="D56" s="937"/>
      <c r="E56" s="937"/>
      <c r="F56" s="937"/>
      <c r="G56" s="937"/>
      <c r="H56" s="157"/>
      <c r="I56" s="322"/>
      <c r="J56" s="527">
        <f t="shared" si="1"/>
        <v>0</v>
      </c>
      <c r="K56" s="329"/>
      <c r="L56" s="329"/>
      <c r="M56" s="329"/>
      <c r="N56" s="329"/>
      <c r="O56" s="329"/>
      <c r="P56" s="329"/>
    </row>
    <row r="57" spans="2:16" ht="15" customHeight="1" outlineLevel="1" x14ac:dyDescent="0.3">
      <c r="B57" s="156">
        <v>50</v>
      </c>
      <c r="C57" s="936"/>
      <c r="D57" s="937"/>
      <c r="E57" s="937"/>
      <c r="F57" s="937"/>
      <c r="G57" s="937"/>
      <c r="H57" s="157"/>
      <c r="I57" s="322"/>
      <c r="J57" s="527">
        <f t="shared" si="1"/>
        <v>0</v>
      </c>
      <c r="K57" s="329"/>
      <c r="L57" s="329"/>
      <c r="M57" s="329"/>
      <c r="N57" s="329"/>
      <c r="O57" s="329"/>
      <c r="P57" s="329"/>
    </row>
    <row r="58" spans="2:16" ht="15" customHeight="1" outlineLevel="1" x14ac:dyDescent="0.3">
      <c r="B58" s="156">
        <v>51</v>
      </c>
      <c r="C58" s="936"/>
      <c r="D58" s="937"/>
      <c r="E58" s="937"/>
      <c r="F58" s="937"/>
      <c r="G58" s="937"/>
      <c r="H58" s="157"/>
      <c r="I58" s="322"/>
      <c r="J58" s="527">
        <f t="shared" si="1"/>
        <v>0</v>
      </c>
      <c r="K58" s="329"/>
      <c r="L58" s="329"/>
      <c r="M58" s="329"/>
      <c r="N58" s="329"/>
      <c r="O58" s="329"/>
      <c r="P58" s="329"/>
    </row>
    <row r="59" spans="2:16" ht="15" customHeight="1" outlineLevel="1" x14ac:dyDescent="0.3">
      <c r="B59" s="156">
        <v>52</v>
      </c>
      <c r="C59" s="936"/>
      <c r="D59" s="937"/>
      <c r="E59" s="937"/>
      <c r="F59" s="937"/>
      <c r="G59" s="937"/>
      <c r="H59" s="157"/>
      <c r="I59" s="322"/>
      <c r="J59" s="527">
        <f t="shared" si="1"/>
        <v>0</v>
      </c>
      <c r="K59" s="329"/>
      <c r="L59" s="329"/>
      <c r="M59" s="329"/>
      <c r="N59" s="329"/>
      <c r="O59" s="329"/>
      <c r="P59" s="329"/>
    </row>
    <row r="60" spans="2:16" ht="15" customHeight="1" outlineLevel="1" x14ac:dyDescent="0.3">
      <c r="B60" s="156">
        <v>53</v>
      </c>
      <c r="C60" s="936"/>
      <c r="D60" s="937"/>
      <c r="E60" s="937"/>
      <c r="F60" s="937"/>
      <c r="G60" s="937"/>
      <c r="H60" s="157"/>
      <c r="I60" s="322"/>
      <c r="J60" s="527">
        <f t="shared" si="1"/>
        <v>0</v>
      </c>
      <c r="K60" s="329"/>
      <c r="L60" s="329"/>
      <c r="M60" s="329"/>
      <c r="N60" s="329"/>
      <c r="O60" s="329"/>
      <c r="P60" s="329"/>
    </row>
    <row r="61" spans="2:16" ht="15" customHeight="1" outlineLevel="1" x14ac:dyDescent="0.3">
      <c r="B61" s="156">
        <v>54</v>
      </c>
      <c r="C61" s="936"/>
      <c r="D61" s="937"/>
      <c r="E61" s="937"/>
      <c r="F61" s="937"/>
      <c r="G61" s="937"/>
      <c r="H61" s="157"/>
      <c r="I61" s="322"/>
      <c r="J61" s="527">
        <f t="shared" si="1"/>
        <v>0</v>
      </c>
      <c r="K61" s="329"/>
      <c r="L61" s="329"/>
      <c r="M61" s="329"/>
      <c r="N61" s="329"/>
      <c r="O61" s="329"/>
      <c r="P61" s="329"/>
    </row>
    <row r="62" spans="2:16" ht="15" customHeight="1" outlineLevel="1" x14ac:dyDescent="0.3">
      <c r="B62" s="156">
        <v>55</v>
      </c>
      <c r="C62" s="936"/>
      <c r="D62" s="937"/>
      <c r="E62" s="937"/>
      <c r="F62" s="937"/>
      <c r="G62" s="937"/>
      <c r="H62" s="157"/>
      <c r="I62" s="322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outlineLevel="1" x14ac:dyDescent="0.3">
      <c r="B63" s="156">
        <v>56</v>
      </c>
      <c r="C63" s="936"/>
      <c r="D63" s="937"/>
      <c r="E63" s="937"/>
      <c r="F63" s="937"/>
      <c r="G63" s="937"/>
      <c r="H63" s="157"/>
      <c r="I63" s="322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outlineLevel="1" x14ac:dyDescent="0.3">
      <c r="B64" s="156">
        <v>57</v>
      </c>
      <c r="C64" s="936"/>
      <c r="D64" s="937"/>
      <c r="E64" s="937"/>
      <c r="F64" s="937"/>
      <c r="G64" s="937"/>
      <c r="H64" s="157"/>
      <c r="I64" s="322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outlineLevel="1" x14ac:dyDescent="0.3">
      <c r="B65" s="156">
        <v>58</v>
      </c>
      <c r="C65" s="936"/>
      <c r="D65" s="937"/>
      <c r="E65" s="937"/>
      <c r="F65" s="937"/>
      <c r="G65" s="937"/>
      <c r="H65" s="157"/>
      <c r="I65" s="322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outlineLevel="1" x14ac:dyDescent="0.3">
      <c r="B66" s="156">
        <v>59</v>
      </c>
      <c r="C66" s="936"/>
      <c r="D66" s="937"/>
      <c r="E66" s="937"/>
      <c r="F66" s="937"/>
      <c r="G66" s="937"/>
      <c r="H66" s="157"/>
      <c r="I66" s="322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outlineLevel="1" x14ac:dyDescent="0.3">
      <c r="B67" s="156">
        <v>60</v>
      </c>
      <c r="C67" s="936"/>
      <c r="D67" s="937"/>
      <c r="E67" s="937"/>
      <c r="F67" s="937"/>
      <c r="G67" s="937"/>
      <c r="H67" s="157"/>
      <c r="I67" s="322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outlineLevel="1" x14ac:dyDescent="0.3">
      <c r="B68" s="156">
        <v>61</v>
      </c>
      <c r="C68" s="936"/>
      <c r="D68" s="937"/>
      <c r="E68" s="937"/>
      <c r="F68" s="937"/>
      <c r="G68" s="937"/>
      <c r="H68" s="157"/>
      <c r="I68" s="322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outlineLevel="1" x14ac:dyDescent="0.3">
      <c r="B69" s="156">
        <v>62</v>
      </c>
      <c r="C69" s="936"/>
      <c r="D69" s="937"/>
      <c r="E69" s="937"/>
      <c r="F69" s="937"/>
      <c r="G69" s="937"/>
      <c r="H69" s="157"/>
      <c r="I69" s="322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outlineLevel="1" x14ac:dyDescent="0.3">
      <c r="B70" s="156">
        <v>63</v>
      </c>
      <c r="C70" s="936"/>
      <c r="D70" s="937"/>
      <c r="E70" s="937"/>
      <c r="F70" s="937"/>
      <c r="G70" s="937"/>
      <c r="H70" s="157"/>
      <c r="I70" s="322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outlineLevel="1" x14ac:dyDescent="0.3">
      <c r="B71" s="156">
        <v>64</v>
      </c>
      <c r="C71" s="936"/>
      <c r="D71" s="937"/>
      <c r="E71" s="937"/>
      <c r="F71" s="937"/>
      <c r="G71" s="937"/>
      <c r="H71" s="157"/>
      <c r="I71" s="322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outlineLevel="1" x14ac:dyDescent="0.3">
      <c r="B72" s="156">
        <v>65</v>
      </c>
      <c r="C72" s="936"/>
      <c r="D72" s="937"/>
      <c r="E72" s="937"/>
      <c r="F72" s="937"/>
      <c r="G72" s="937"/>
      <c r="H72" s="157"/>
      <c r="I72" s="322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outlineLevel="1" x14ac:dyDescent="0.3">
      <c r="B73" s="156">
        <v>66</v>
      </c>
      <c r="C73" s="936"/>
      <c r="D73" s="937"/>
      <c r="E73" s="937"/>
      <c r="F73" s="937"/>
      <c r="G73" s="937"/>
      <c r="H73" s="157"/>
      <c r="I73" s="322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outlineLevel="1" x14ac:dyDescent="0.3">
      <c r="B74" s="156">
        <v>67</v>
      </c>
      <c r="C74" s="936"/>
      <c r="D74" s="937"/>
      <c r="E74" s="937"/>
      <c r="F74" s="937"/>
      <c r="G74" s="937"/>
      <c r="H74" s="15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outlineLevel="1" x14ac:dyDescent="0.3">
      <c r="B75" s="156">
        <v>68</v>
      </c>
      <c r="C75" s="936"/>
      <c r="D75" s="937"/>
      <c r="E75" s="937"/>
      <c r="F75" s="937"/>
      <c r="G75" s="937"/>
      <c r="H75" s="15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outlineLevel="1" x14ac:dyDescent="0.3">
      <c r="B76" s="156">
        <v>69</v>
      </c>
      <c r="C76" s="936"/>
      <c r="D76" s="937"/>
      <c r="E76" s="937"/>
      <c r="F76" s="937"/>
      <c r="G76" s="937"/>
      <c r="H76" s="15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outlineLevel="1" x14ac:dyDescent="0.3">
      <c r="B77" s="156">
        <v>70</v>
      </c>
      <c r="C77" s="936"/>
      <c r="D77" s="937"/>
      <c r="E77" s="937"/>
      <c r="F77" s="937"/>
      <c r="G77" s="937"/>
      <c r="H77" s="15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outlineLevel="1" x14ac:dyDescent="0.3">
      <c r="B78" s="156">
        <v>71</v>
      </c>
      <c r="C78" s="936"/>
      <c r="D78" s="937"/>
      <c r="E78" s="937"/>
      <c r="F78" s="937"/>
      <c r="G78" s="937"/>
      <c r="H78" s="15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outlineLevel="1" x14ac:dyDescent="0.3">
      <c r="B79" s="156">
        <v>72</v>
      </c>
      <c r="C79" s="936"/>
      <c r="D79" s="937"/>
      <c r="E79" s="937"/>
      <c r="F79" s="937"/>
      <c r="G79" s="937"/>
      <c r="H79" s="15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ht="15" customHeight="1" outlineLevel="1" x14ac:dyDescent="0.3">
      <c r="B80" s="156">
        <v>73</v>
      </c>
      <c r="C80" s="936"/>
      <c r="D80" s="937"/>
      <c r="E80" s="937"/>
      <c r="F80" s="937"/>
      <c r="G80" s="937"/>
      <c r="H80" s="157"/>
      <c r="I80" s="322"/>
      <c r="J80" s="527">
        <f t="shared" si="1"/>
        <v>0</v>
      </c>
      <c r="K80" s="329"/>
      <c r="L80" s="329"/>
      <c r="M80" s="329"/>
      <c r="N80" s="329"/>
      <c r="O80" s="329"/>
      <c r="P80" s="329"/>
    </row>
    <row r="81" spans="2:16" ht="15" customHeight="1" outlineLevel="1" x14ac:dyDescent="0.3">
      <c r="B81" s="156">
        <v>74</v>
      </c>
      <c r="C81" s="936"/>
      <c r="D81" s="937"/>
      <c r="E81" s="937"/>
      <c r="F81" s="937"/>
      <c r="G81" s="937"/>
      <c r="H81" s="157"/>
      <c r="I81" s="322"/>
      <c r="J81" s="527">
        <f t="shared" si="1"/>
        <v>0</v>
      </c>
      <c r="K81" s="329"/>
      <c r="L81" s="329"/>
      <c r="M81" s="329"/>
      <c r="N81" s="329"/>
      <c r="O81" s="329"/>
      <c r="P81" s="329"/>
    </row>
    <row r="82" spans="2:16" ht="15" customHeight="1" outlineLevel="1" x14ac:dyDescent="0.3">
      <c r="B82" s="156">
        <v>75</v>
      </c>
      <c r="C82" s="936"/>
      <c r="D82" s="937"/>
      <c r="E82" s="937"/>
      <c r="F82" s="937"/>
      <c r="G82" s="937"/>
      <c r="H82" s="157"/>
      <c r="I82" s="322"/>
      <c r="J82" s="527">
        <f t="shared" si="1"/>
        <v>0</v>
      </c>
      <c r="K82" s="329"/>
      <c r="L82" s="329"/>
      <c r="M82" s="329"/>
      <c r="N82" s="329"/>
      <c r="O82" s="329"/>
      <c r="P82" s="329"/>
    </row>
    <row r="83" spans="2:16" ht="15" customHeight="1" outlineLevel="1" x14ac:dyDescent="0.3">
      <c r="B83" s="156">
        <v>76</v>
      </c>
      <c r="C83" s="936"/>
      <c r="D83" s="937"/>
      <c r="E83" s="937"/>
      <c r="F83" s="937"/>
      <c r="G83" s="937"/>
      <c r="H83" s="157"/>
      <c r="I83" s="322"/>
      <c r="J83" s="527">
        <f t="shared" si="1"/>
        <v>0</v>
      </c>
      <c r="K83" s="329"/>
      <c r="L83" s="329"/>
      <c r="M83" s="329"/>
      <c r="N83" s="329"/>
      <c r="O83" s="329"/>
      <c r="P83" s="329"/>
    </row>
    <row r="84" spans="2:16" ht="15" customHeight="1" outlineLevel="1" x14ac:dyDescent="0.3">
      <c r="B84" s="156">
        <v>77</v>
      </c>
      <c r="C84" s="936"/>
      <c r="D84" s="937"/>
      <c r="E84" s="937"/>
      <c r="F84" s="937"/>
      <c r="G84" s="937"/>
      <c r="H84" s="157"/>
      <c r="I84" s="322"/>
      <c r="J84" s="527">
        <f t="shared" si="1"/>
        <v>0</v>
      </c>
      <c r="K84" s="329"/>
      <c r="L84" s="329"/>
      <c r="M84" s="329"/>
      <c r="N84" s="329"/>
      <c r="O84" s="329"/>
      <c r="P84" s="329"/>
    </row>
    <row r="85" spans="2:16" ht="15" customHeight="1" outlineLevel="1" x14ac:dyDescent="0.3">
      <c r="B85" s="156">
        <v>78</v>
      </c>
      <c r="C85" s="936"/>
      <c r="D85" s="937"/>
      <c r="E85" s="937"/>
      <c r="F85" s="937"/>
      <c r="G85" s="937"/>
      <c r="H85" s="157"/>
      <c r="I85" s="322"/>
      <c r="J85" s="527">
        <f t="shared" si="1"/>
        <v>0</v>
      </c>
      <c r="K85" s="329"/>
      <c r="L85" s="329"/>
      <c r="M85" s="329"/>
      <c r="N85" s="329"/>
      <c r="O85" s="329"/>
      <c r="P85" s="329"/>
    </row>
    <row r="86" spans="2:16" ht="15" customHeight="1" outlineLevel="1" x14ac:dyDescent="0.3">
      <c r="B86" s="156">
        <v>79</v>
      </c>
      <c r="C86" s="936"/>
      <c r="D86" s="937"/>
      <c r="E86" s="937"/>
      <c r="F86" s="937"/>
      <c r="G86" s="937"/>
      <c r="H86" s="157"/>
      <c r="I86" s="322"/>
      <c r="J86" s="527">
        <f t="shared" si="1"/>
        <v>0</v>
      </c>
      <c r="K86" s="329"/>
      <c r="L86" s="329"/>
      <c r="M86" s="329"/>
      <c r="N86" s="329"/>
      <c r="O86" s="329"/>
      <c r="P86" s="329"/>
    </row>
    <row r="87" spans="2:16" ht="15" customHeight="1" outlineLevel="1" x14ac:dyDescent="0.3">
      <c r="B87" s="156">
        <v>80</v>
      </c>
      <c r="C87" s="936"/>
      <c r="D87" s="937"/>
      <c r="E87" s="937"/>
      <c r="F87" s="937"/>
      <c r="G87" s="937"/>
      <c r="H87" s="157"/>
      <c r="I87" s="322"/>
      <c r="J87" s="527">
        <f t="shared" si="1"/>
        <v>0</v>
      </c>
      <c r="K87" s="329"/>
      <c r="L87" s="329"/>
      <c r="M87" s="329"/>
      <c r="N87" s="329"/>
      <c r="O87" s="329"/>
      <c r="P87" s="329"/>
    </row>
    <row r="88" spans="2:16" ht="15" customHeight="1" outlineLevel="1" x14ac:dyDescent="0.3">
      <c r="B88" s="156">
        <v>81</v>
      </c>
      <c r="C88" s="936"/>
      <c r="D88" s="937"/>
      <c r="E88" s="937"/>
      <c r="F88" s="937"/>
      <c r="G88" s="937"/>
      <c r="H88" s="157"/>
      <c r="I88" s="322"/>
      <c r="J88" s="527">
        <f t="shared" si="1"/>
        <v>0</v>
      </c>
      <c r="K88" s="329"/>
      <c r="L88" s="329"/>
      <c r="M88" s="329"/>
      <c r="N88" s="329"/>
      <c r="O88" s="329"/>
      <c r="P88" s="329"/>
    </row>
    <row r="89" spans="2:16" ht="15" customHeight="1" outlineLevel="1" x14ac:dyDescent="0.3">
      <c r="B89" s="156">
        <v>82</v>
      </c>
      <c r="C89" s="936"/>
      <c r="D89" s="937"/>
      <c r="E89" s="937"/>
      <c r="F89" s="937"/>
      <c r="G89" s="937"/>
      <c r="H89" s="157"/>
      <c r="I89" s="322"/>
      <c r="J89" s="527">
        <f t="shared" si="1"/>
        <v>0</v>
      </c>
      <c r="K89" s="329"/>
      <c r="L89" s="329"/>
      <c r="M89" s="329"/>
      <c r="N89" s="329"/>
      <c r="O89" s="329"/>
      <c r="P89" s="329"/>
    </row>
    <row r="90" spans="2:16" ht="15" customHeight="1" outlineLevel="1" x14ac:dyDescent="0.3">
      <c r="B90" s="156">
        <v>83</v>
      </c>
      <c r="C90" s="936"/>
      <c r="D90" s="937"/>
      <c r="E90" s="937"/>
      <c r="F90" s="937"/>
      <c r="G90" s="937"/>
      <c r="H90" s="157"/>
      <c r="I90" s="322"/>
      <c r="J90" s="527">
        <f t="shared" si="1"/>
        <v>0</v>
      </c>
      <c r="K90" s="329"/>
      <c r="L90" s="329"/>
      <c r="M90" s="329"/>
      <c r="N90" s="329"/>
      <c r="O90" s="329"/>
      <c r="P90" s="329"/>
    </row>
    <row r="91" spans="2:16" ht="15" customHeight="1" outlineLevel="1" x14ac:dyDescent="0.3">
      <c r="B91" s="156">
        <v>84</v>
      </c>
      <c r="C91" s="936"/>
      <c r="D91" s="937"/>
      <c r="E91" s="937"/>
      <c r="F91" s="937"/>
      <c r="G91" s="937"/>
      <c r="H91" s="157"/>
      <c r="I91" s="322"/>
      <c r="J91" s="527">
        <f t="shared" si="1"/>
        <v>0</v>
      </c>
      <c r="K91" s="329"/>
      <c r="L91" s="329"/>
      <c r="M91" s="329"/>
      <c r="N91" s="329"/>
      <c r="O91" s="329"/>
      <c r="P91" s="329"/>
    </row>
    <row r="92" spans="2:16" ht="15" customHeight="1" outlineLevel="1" x14ac:dyDescent="0.3">
      <c r="B92" s="156">
        <v>85</v>
      </c>
      <c r="C92" s="936"/>
      <c r="D92" s="937"/>
      <c r="E92" s="937"/>
      <c r="F92" s="937"/>
      <c r="G92" s="937"/>
      <c r="H92" s="157"/>
      <c r="I92" s="322"/>
      <c r="J92" s="527">
        <f t="shared" si="1"/>
        <v>0</v>
      </c>
      <c r="K92" s="329"/>
      <c r="L92" s="329"/>
      <c r="M92" s="329"/>
      <c r="N92" s="329"/>
      <c r="O92" s="329"/>
      <c r="P92" s="329"/>
    </row>
    <row r="93" spans="2:16" ht="15" customHeight="1" outlineLevel="1" x14ac:dyDescent="0.3">
      <c r="B93" s="156">
        <v>86</v>
      </c>
      <c r="C93" s="936"/>
      <c r="D93" s="937"/>
      <c r="E93" s="937"/>
      <c r="F93" s="937"/>
      <c r="G93" s="937"/>
      <c r="H93" s="157"/>
      <c r="I93" s="322"/>
      <c r="J93" s="527">
        <f t="shared" si="1"/>
        <v>0</v>
      </c>
      <c r="K93" s="329"/>
      <c r="L93" s="329"/>
      <c r="M93" s="329"/>
      <c r="N93" s="329"/>
      <c r="O93" s="329"/>
      <c r="P93" s="329"/>
    </row>
    <row r="94" spans="2:16" ht="15" customHeight="1" outlineLevel="1" x14ac:dyDescent="0.3">
      <c r="B94" s="156">
        <v>87</v>
      </c>
      <c r="C94" s="936"/>
      <c r="D94" s="937"/>
      <c r="E94" s="937"/>
      <c r="F94" s="937"/>
      <c r="G94" s="937"/>
      <c r="H94" s="157"/>
      <c r="I94" s="322"/>
      <c r="J94" s="527">
        <f t="shared" si="1"/>
        <v>0</v>
      </c>
      <c r="K94" s="329"/>
      <c r="L94" s="329"/>
      <c r="M94" s="329"/>
      <c r="N94" s="329"/>
      <c r="O94" s="329"/>
      <c r="P94" s="329"/>
    </row>
    <row r="95" spans="2:16" ht="15" customHeight="1" outlineLevel="1" x14ac:dyDescent="0.3">
      <c r="B95" s="156">
        <v>88</v>
      </c>
      <c r="C95" s="936"/>
      <c r="D95" s="937"/>
      <c r="E95" s="937"/>
      <c r="F95" s="937"/>
      <c r="G95" s="937"/>
      <c r="H95" s="157"/>
      <c r="I95" s="322"/>
      <c r="J95" s="527">
        <f t="shared" si="1"/>
        <v>0</v>
      </c>
      <c r="K95" s="329"/>
      <c r="L95" s="329"/>
      <c r="M95" s="329"/>
      <c r="N95" s="329"/>
      <c r="O95" s="329"/>
      <c r="P95" s="329"/>
    </row>
    <row r="96" spans="2:16" ht="15" customHeight="1" outlineLevel="1" x14ac:dyDescent="0.3">
      <c r="B96" s="156">
        <v>89</v>
      </c>
      <c r="C96" s="936"/>
      <c r="D96" s="937"/>
      <c r="E96" s="937"/>
      <c r="F96" s="937"/>
      <c r="G96" s="937"/>
      <c r="H96" s="157"/>
      <c r="I96" s="322"/>
      <c r="J96" s="527">
        <f t="shared" si="1"/>
        <v>0</v>
      </c>
      <c r="K96" s="329"/>
      <c r="L96" s="329"/>
      <c r="M96" s="329"/>
      <c r="N96" s="329"/>
      <c r="O96" s="329"/>
      <c r="P96" s="329"/>
    </row>
    <row r="97" spans="2:16" ht="15" customHeight="1" outlineLevel="1" x14ac:dyDescent="0.3">
      <c r="B97" s="156">
        <v>90</v>
      </c>
      <c r="C97" s="936"/>
      <c r="D97" s="937"/>
      <c r="E97" s="937"/>
      <c r="F97" s="937"/>
      <c r="G97" s="937"/>
      <c r="H97" s="157"/>
      <c r="I97" s="322"/>
      <c r="J97" s="527">
        <f t="shared" si="1"/>
        <v>0</v>
      </c>
      <c r="K97" s="329"/>
      <c r="L97" s="329"/>
      <c r="M97" s="329"/>
      <c r="N97" s="329"/>
      <c r="O97" s="329"/>
      <c r="P97" s="329"/>
    </row>
    <row r="98" spans="2:16" ht="15" customHeight="1" outlineLevel="1" x14ac:dyDescent="0.3">
      <c r="B98" s="156">
        <v>91</v>
      </c>
      <c r="C98" s="936"/>
      <c r="D98" s="937"/>
      <c r="E98" s="937"/>
      <c r="F98" s="937"/>
      <c r="G98" s="937"/>
      <c r="H98" s="157"/>
      <c r="I98" s="322"/>
      <c r="J98" s="527">
        <f t="shared" si="1"/>
        <v>0</v>
      </c>
      <c r="K98" s="329"/>
      <c r="L98" s="329"/>
      <c r="M98" s="329"/>
      <c r="N98" s="329"/>
      <c r="O98" s="329"/>
      <c r="P98" s="329"/>
    </row>
    <row r="99" spans="2:16" ht="15" customHeight="1" outlineLevel="1" x14ac:dyDescent="0.3">
      <c r="B99" s="156">
        <v>92</v>
      </c>
      <c r="C99" s="936"/>
      <c r="D99" s="937"/>
      <c r="E99" s="937"/>
      <c r="F99" s="937"/>
      <c r="G99" s="937"/>
      <c r="H99" s="157"/>
      <c r="I99" s="322"/>
      <c r="J99" s="527">
        <f t="shared" si="1"/>
        <v>0</v>
      </c>
      <c r="K99" s="329"/>
      <c r="L99" s="329"/>
      <c r="M99" s="329"/>
      <c r="N99" s="329"/>
      <c r="O99" s="329"/>
      <c r="P99" s="329"/>
    </row>
    <row r="100" spans="2:16" ht="15" customHeight="1" outlineLevel="1" x14ac:dyDescent="0.3">
      <c r="B100" s="156">
        <v>93</v>
      </c>
      <c r="C100" s="936"/>
      <c r="D100" s="937"/>
      <c r="E100" s="937"/>
      <c r="F100" s="937"/>
      <c r="G100" s="937"/>
      <c r="H100" s="157"/>
      <c r="I100" s="322"/>
      <c r="J100" s="527">
        <f t="shared" si="1"/>
        <v>0</v>
      </c>
      <c r="K100" s="329"/>
      <c r="L100" s="329"/>
      <c r="M100" s="329"/>
      <c r="N100" s="329"/>
      <c r="O100" s="329"/>
      <c r="P100" s="329"/>
    </row>
    <row r="101" spans="2:16" ht="15" customHeight="1" outlineLevel="1" x14ac:dyDescent="0.3">
      <c r="B101" s="156">
        <v>94</v>
      </c>
      <c r="C101" s="936"/>
      <c r="D101" s="937"/>
      <c r="E101" s="937"/>
      <c r="F101" s="937"/>
      <c r="G101" s="937"/>
      <c r="H101" s="157"/>
      <c r="I101" s="322"/>
      <c r="J101" s="527">
        <f t="shared" si="1"/>
        <v>0</v>
      </c>
      <c r="K101" s="329"/>
      <c r="L101" s="329"/>
      <c r="M101" s="329"/>
      <c r="N101" s="329"/>
      <c r="O101" s="329"/>
      <c r="P101" s="329"/>
    </row>
    <row r="102" spans="2:16" ht="15" customHeight="1" outlineLevel="1" x14ac:dyDescent="0.3">
      <c r="B102" s="156">
        <v>95</v>
      </c>
      <c r="C102" s="936"/>
      <c r="D102" s="937"/>
      <c r="E102" s="937"/>
      <c r="F102" s="937"/>
      <c r="G102" s="937"/>
      <c r="H102" s="157"/>
      <c r="I102" s="322"/>
      <c r="J102" s="527">
        <f t="shared" si="1"/>
        <v>0</v>
      </c>
      <c r="K102" s="329"/>
      <c r="L102" s="329"/>
      <c r="M102" s="329"/>
      <c r="N102" s="329"/>
      <c r="O102" s="329"/>
      <c r="P102" s="329"/>
    </row>
    <row r="103" spans="2:16" ht="15" customHeight="1" outlineLevel="1" x14ac:dyDescent="0.3">
      <c r="B103" s="156">
        <v>96</v>
      </c>
      <c r="C103" s="936"/>
      <c r="D103" s="937"/>
      <c r="E103" s="937"/>
      <c r="F103" s="937"/>
      <c r="G103" s="937"/>
      <c r="H103" s="157"/>
      <c r="I103" s="322"/>
      <c r="J103" s="527">
        <f t="shared" si="1"/>
        <v>0</v>
      </c>
      <c r="K103" s="329"/>
      <c r="L103" s="329"/>
      <c r="M103" s="329"/>
      <c r="N103" s="329"/>
      <c r="O103" s="329"/>
      <c r="P103" s="329"/>
    </row>
    <row r="104" spans="2:16" ht="15" customHeight="1" outlineLevel="1" x14ac:dyDescent="0.3">
      <c r="B104" s="156">
        <v>97</v>
      </c>
      <c r="C104" s="936"/>
      <c r="D104" s="937"/>
      <c r="E104" s="937"/>
      <c r="F104" s="937"/>
      <c r="G104" s="937"/>
      <c r="H104" s="157"/>
      <c r="I104" s="322"/>
      <c r="J104" s="527">
        <f t="shared" si="1"/>
        <v>0</v>
      </c>
      <c r="K104" s="329"/>
      <c r="L104" s="329"/>
      <c r="M104" s="329"/>
      <c r="N104" s="329"/>
      <c r="O104" s="329"/>
      <c r="P104" s="329"/>
    </row>
    <row r="105" spans="2:16" ht="15" customHeight="1" outlineLevel="1" x14ac:dyDescent="0.3">
      <c r="B105" s="156">
        <v>98</v>
      </c>
      <c r="C105" s="936"/>
      <c r="D105" s="937"/>
      <c r="E105" s="937"/>
      <c r="F105" s="937"/>
      <c r="G105" s="937"/>
      <c r="H105" s="157"/>
      <c r="I105" s="322"/>
      <c r="J105" s="527">
        <f t="shared" si="1"/>
        <v>0</v>
      </c>
      <c r="K105" s="329"/>
      <c r="L105" s="329"/>
      <c r="M105" s="329"/>
      <c r="N105" s="329"/>
      <c r="O105" s="329"/>
      <c r="P105" s="329"/>
    </row>
    <row r="106" spans="2:16" ht="15" customHeight="1" outlineLevel="1" x14ac:dyDescent="0.3">
      <c r="B106" s="156">
        <v>99</v>
      </c>
      <c r="C106" s="936"/>
      <c r="D106" s="937"/>
      <c r="E106" s="937"/>
      <c r="F106" s="937"/>
      <c r="G106" s="937"/>
      <c r="H106" s="157"/>
      <c r="I106" s="322"/>
      <c r="J106" s="527">
        <f t="shared" si="1"/>
        <v>0</v>
      </c>
      <c r="K106" s="329"/>
      <c r="L106" s="329"/>
      <c r="M106" s="329"/>
      <c r="N106" s="329"/>
      <c r="O106" s="329"/>
      <c r="P106" s="329"/>
    </row>
    <row r="107" spans="2:16" ht="15" customHeight="1" outlineLevel="1" x14ac:dyDescent="0.3">
      <c r="B107" s="156">
        <v>100</v>
      </c>
      <c r="C107" s="936"/>
      <c r="D107" s="937"/>
      <c r="E107" s="937"/>
      <c r="F107" s="937"/>
      <c r="G107" s="937"/>
      <c r="H107" s="157"/>
      <c r="I107" s="322"/>
      <c r="J107" s="527">
        <f t="shared" si="1"/>
        <v>0</v>
      </c>
      <c r="K107" s="329"/>
      <c r="L107" s="329"/>
      <c r="M107" s="329"/>
      <c r="N107" s="329"/>
      <c r="O107" s="329"/>
      <c r="P107" s="329"/>
    </row>
    <row r="108" spans="2:16" ht="14.4" x14ac:dyDescent="0.3">
      <c r="B108" s="153"/>
      <c r="C108" s="950" t="s">
        <v>558</v>
      </c>
      <c r="D108" s="951"/>
      <c r="E108" s="951"/>
      <c r="F108" s="951"/>
      <c r="G108" s="951"/>
      <c r="H108" s="158">
        <v>20</v>
      </c>
      <c r="I108" s="322"/>
      <c r="J108" s="527">
        <f t="shared" ref="J108" si="2">IFERROR(SMALL(K108:P108,1),0)</f>
        <v>0</v>
      </c>
      <c r="K108" s="329"/>
      <c r="L108" s="329"/>
      <c r="M108" s="329"/>
      <c r="N108" s="329"/>
      <c r="O108" s="329"/>
      <c r="P108" s="329"/>
    </row>
    <row r="109" spans="2:16" s="486" customFormat="1" ht="15" customHeight="1" x14ac:dyDescent="0.25">
      <c r="B109" s="492"/>
      <c r="C109" s="949" t="s">
        <v>1183</v>
      </c>
      <c r="D109" s="949"/>
      <c r="E109" s="949"/>
      <c r="F109" s="949"/>
      <c r="G109" s="949"/>
      <c r="H109" s="949"/>
      <c r="I109" s="949"/>
      <c r="J109" s="949"/>
      <c r="K109" s="497" t="s">
        <v>1172</v>
      </c>
      <c r="L109" s="497" t="s">
        <v>1181</v>
      </c>
      <c r="M109" s="497" t="s">
        <v>1182</v>
      </c>
      <c r="N109" s="497" t="s">
        <v>1200</v>
      </c>
      <c r="O109" s="497" t="s">
        <v>1201</v>
      </c>
      <c r="P109" s="497" t="s">
        <v>1202</v>
      </c>
    </row>
    <row r="110" spans="2:16" s="485" customFormat="1" ht="15" customHeight="1" x14ac:dyDescent="0.25">
      <c r="B110" s="940" t="s">
        <v>1173</v>
      </c>
      <c r="C110" s="941"/>
      <c r="D110" s="941"/>
      <c r="E110" s="941"/>
      <c r="F110" s="941"/>
      <c r="G110" s="941"/>
      <c r="H110" s="941"/>
      <c r="I110" s="941"/>
      <c r="J110" s="942"/>
      <c r="K110" s="498"/>
      <c r="L110" s="498"/>
      <c r="M110" s="498"/>
      <c r="N110" s="498"/>
      <c r="O110" s="498"/>
      <c r="P110" s="498"/>
    </row>
    <row r="111" spans="2:16" s="485" customFormat="1" ht="15" customHeight="1" x14ac:dyDescent="0.25">
      <c r="B111" s="940" t="s">
        <v>1174</v>
      </c>
      <c r="C111" s="941"/>
      <c r="D111" s="941"/>
      <c r="E111" s="941"/>
      <c r="F111" s="941"/>
      <c r="G111" s="941"/>
      <c r="H111" s="941"/>
      <c r="I111" s="941"/>
      <c r="J111" s="942"/>
      <c r="K111" s="499"/>
      <c r="L111" s="499"/>
      <c r="M111" s="499"/>
      <c r="N111" s="499"/>
      <c r="O111" s="499"/>
      <c r="P111" s="499"/>
    </row>
    <row r="112" spans="2:16" s="485" customFormat="1" ht="15" customHeight="1" x14ac:dyDescent="0.25">
      <c r="B112" s="940" t="s">
        <v>1175</v>
      </c>
      <c r="C112" s="941"/>
      <c r="D112" s="941"/>
      <c r="E112" s="941"/>
      <c r="F112" s="941"/>
      <c r="G112" s="941"/>
      <c r="H112" s="941"/>
      <c r="I112" s="941"/>
      <c r="J112" s="942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5">
      <c r="B113" s="940" t="s">
        <v>1176</v>
      </c>
      <c r="C113" s="941"/>
      <c r="D113" s="941"/>
      <c r="E113" s="941"/>
      <c r="F113" s="941"/>
      <c r="G113" s="941"/>
      <c r="H113" s="941"/>
      <c r="I113" s="941"/>
      <c r="J113" s="942"/>
      <c r="K113" s="500"/>
      <c r="L113" s="500"/>
      <c r="M113" s="500"/>
      <c r="N113" s="500"/>
      <c r="O113" s="500"/>
      <c r="P113" s="500"/>
    </row>
    <row r="114" spans="2:16" s="485" customFormat="1" ht="15" customHeight="1" x14ac:dyDescent="0.25">
      <c r="B114" s="940" t="s">
        <v>1177</v>
      </c>
      <c r="C114" s="941"/>
      <c r="D114" s="941"/>
      <c r="E114" s="941"/>
      <c r="F114" s="941"/>
      <c r="G114" s="941"/>
      <c r="H114" s="941"/>
      <c r="I114" s="941"/>
      <c r="J114" s="942"/>
      <c r="K114" s="498"/>
      <c r="L114" s="498"/>
      <c r="M114" s="498"/>
      <c r="N114" s="498"/>
      <c r="O114" s="498"/>
      <c r="P114" s="498"/>
    </row>
    <row r="115" spans="2:16" s="485" customFormat="1" ht="14.4" x14ac:dyDescent="0.25">
      <c r="B115" s="940" t="s">
        <v>1178</v>
      </c>
      <c r="C115" s="941"/>
      <c r="D115" s="941"/>
      <c r="E115" s="941"/>
      <c r="F115" s="941"/>
      <c r="G115" s="941"/>
      <c r="H115" s="941"/>
      <c r="I115" s="941"/>
      <c r="J115" s="942"/>
      <c r="K115" s="501"/>
      <c r="L115" s="501"/>
      <c r="M115" s="501"/>
      <c r="N115" s="501"/>
      <c r="O115" s="501"/>
      <c r="P115" s="501"/>
    </row>
    <row r="116" spans="2:16" s="485" customFormat="1" ht="14.4" x14ac:dyDescent="0.25">
      <c r="B116" s="940" t="s">
        <v>1179</v>
      </c>
      <c r="C116" s="941"/>
      <c r="D116" s="941"/>
      <c r="E116" s="941"/>
      <c r="F116" s="941"/>
      <c r="G116" s="941"/>
      <c r="H116" s="941"/>
      <c r="I116" s="941"/>
      <c r="J116" s="942"/>
      <c r="K116" s="502"/>
      <c r="L116" s="502"/>
      <c r="M116" s="502"/>
      <c r="N116" s="502"/>
      <c r="O116" s="502"/>
      <c r="P116" s="502"/>
    </row>
    <row r="117" spans="2:16" s="554" customFormat="1" ht="15" customHeight="1" x14ac:dyDescent="0.25">
      <c r="B117" s="952" t="s">
        <v>1180</v>
      </c>
      <c r="C117" s="953"/>
      <c r="D117" s="953"/>
      <c r="E117" s="953"/>
      <c r="F117" s="953"/>
      <c r="G117" s="953"/>
      <c r="H117" s="953"/>
      <c r="I117" s="953"/>
      <c r="J117" s="954"/>
      <c r="K117" s="955" t="s">
        <v>1170</v>
      </c>
      <c r="L117" s="955"/>
      <c r="M117" s="955"/>
      <c r="N117" s="955" t="s">
        <v>1170</v>
      </c>
      <c r="O117" s="955"/>
      <c r="P117" s="955"/>
    </row>
    <row r="118" spans="2:16" ht="14.4" x14ac:dyDescent="0.3">
      <c r="B118" s="963" t="s">
        <v>561</v>
      </c>
      <c r="C118" s="964"/>
      <c r="D118" s="964"/>
      <c r="E118" s="964"/>
      <c r="F118" s="964"/>
      <c r="G118" s="964"/>
      <c r="H118" s="964"/>
      <c r="I118" s="964"/>
      <c r="J118" s="965"/>
      <c r="K118" s="531" t="s">
        <v>1172</v>
      </c>
      <c r="L118" s="531" t="s">
        <v>1181</v>
      </c>
      <c r="M118" s="531" t="s">
        <v>1182</v>
      </c>
      <c r="N118" s="531" t="s">
        <v>1200</v>
      </c>
      <c r="O118" s="531" t="s">
        <v>1201</v>
      </c>
      <c r="P118" s="531" t="s">
        <v>1202</v>
      </c>
    </row>
    <row r="119" spans="2:16" ht="28.8" x14ac:dyDescent="0.3">
      <c r="B119" s="318"/>
      <c r="C119" s="944" t="s">
        <v>563</v>
      </c>
      <c r="D119" s="944"/>
      <c r="E119" s="944"/>
      <c r="F119" s="944"/>
      <c r="G119" s="945"/>
      <c r="H119" s="114" t="s">
        <v>16</v>
      </c>
      <c r="I119" s="539" t="s">
        <v>564</v>
      </c>
      <c r="J119" s="539" t="s">
        <v>1205</v>
      </c>
      <c r="K119" s="539" t="s">
        <v>1206</v>
      </c>
      <c r="L119" s="539" t="s">
        <v>1206</v>
      </c>
      <c r="M119" s="539" t="s">
        <v>1206</v>
      </c>
      <c r="N119" s="539" t="s">
        <v>1206</v>
      </c>
      <c r="O119" s="539" t="s">
        <v>1206</v>
      </c>
      <c r="P119" s="539" t="s">
        <v>1206</v>
      </c>
    </row>
    <row r="120" spans="2:16" ht="15" customHeight="1" outlineLevel="1" x14ac:dyDescent="0.3">
      <c r="B120" s="153">
        <v>1</v>
      </c>
      <c r="C120" s="943"/>
      <c r="D120" s="943"/>
      <c r="E120" s="943"/>
      <c r="F120" s="943"/>
      <c r="G120" s="936"/>
      <c r="H120" s="166"/>
      <c r="I120" s="321"/>
      <c r="J120" s="527">
        <f>IFERROR(SMALL(K120:P120,1),0)</f>
        <v>0</v>
      </c>
      <c r="K120" s="329"/>
      <c r="L120" s="329"/>
      <c r="M120" s="329"/>
      <c r="N120" s="329"/>
      <c r="O120" s="329"/>
      <c r="P120" s="329"/>
    </row>
    <row r="121" spans="2:16" ht="15" customHeight="1" outlineLevel="1" x14ac:dyDescent="0.3">
      <c r="B121" s="156">
        <v>2</v>
      </c>
      <c r="C121" s="701"/>
      <c r="D121" s="701"/>
      <c r="E121" s="701"/>
      <c r="F121" s="701"/>
      <c r="G121" s="700"/>
      <c r="H121" s="166"/>
      <c r="I121" s="321"/>
      <c r="J121" s="527">
        <f t="shared" ref="J121:J130" si="3">IFERROR(SMALL(K121:P121,1),0)</f>
        <v>0</v>
      </c>
      <c r="K121" s="329"/>
      <c r="L121" s="329"/>
      <c r="M121" s="329"/>
      <c r="N121" s="329"/>
      <c r="O121" s="329"/>
      <c r="P121" s="329"/>
    </row>
    <row r="122" spans="2:16" ht="15" customHeight="1" outlineLevel="1" x14ac:dyDescent="0.3">
      <c r="B122" s="153">
        <v>3</v>
      </c>
      <c r="C122" s="701"/>
      <c r="D122" s="701"/>
      <c r="E122" s="701"/>
      <c r="F122" s="701"/>
      <c r="G122" s="700"/>
      <c r="H122" s="166"/>
      <c r="I122" s="321"/>
      <c r="J122" s="527">
        <f t="shared" si="3"/>
        <v>0</v>
      </c>
      <c r="K122" s="329"/>
      <c r="L122" s="329"/>
      <c r="M122" s="329"/>
      <c r="N122" s="329"/>
      <c r="O122" s="329"/>
      <c r="P122" s="329"/>
    </row>
    <row r="123" spans="2:16" ht="15" customHeight="1" outlineLevel="1" x14ac:dyDescent="0.3">
      <c r="B123" s="156">
        <v>4</v>
      </c>
      <c r="C123" s="701"/>
      <c r="D123" s="701"/>
      <c r="E123" s="701"/>
      <c r="F123" s="701"/>
      <c r="G123" s="700"/>
      <c r="H123" s="166"/>
      <c r="I123" s="321"/>
      <c r="J123" s="527">
        <f t="shared" si="3"/>
        <v>0</v>
      </c>
      <c r="K123" s="329"/>
      <c r="L123" s="329"/>
      <c r="M123" s="329"/>
      <c r="N123" s="329"/>
      <c r="O123" s="329"/>
      <c r="P123" s="329"/>
    </row>
    <row r="124" spans="2:16" ht="15" customHeight="1" outlineLevel="1" x14ac:dyDescent="0.3">
      <c r="B124" s="153">
        <v>5</v>
      </c>
      <c r="C124" s="701"/>
      <c r="D124" s="701"/>
      <c r="E124" s="701"/>
      <c r="F124" s="701"/>
      <c r="G124" s="700"/>
      <c r="H124" s="166"/>
      <c r="I124" s="321"/>
      <c r="J124" s="527">
        <f t="shared" si="3"/>
        <v>0</v>
      </c>
      <c r="K124" s="329"/>
      <c r="L124" s="329"/>
      <c r="M124" s="329"/>
      <c r="N124" s="329"/>
      <c r="O124" s="329"/>
      <c r="P124" s="329"/>
    </row>
    <row r="125" spans="2:16" ht="15" customHeight="1" outlineLevel="1" x14ac:dyDescent="0.3">
      <c r="B125" s="153">
        <v>6</v>
      </c>
      <c r="C125" s="701"/>
      <c r="D125" s="701"/>
      <c r="E125" s="701"/>
      <c r="F125" s="701"/>
      <c r="G125" s="700"/>
      <c r="H125" s="166"/>
      <c r="I125" s="321"/>
      <c r="J125" s="527">
        <f t="shared" si="3"/>
        <v>0</v>
      </c>
      <c r="K125" s="329"/>
      <c r="L125" s="329"/>
      <c r="M125" s="329"/>
      <c r="N125" s="329"/>
      <c r="O125" s="329"/>
      <c r="P125" s="329"/>
    </row>
    <row r="126" spans="2:16" ht="15" customHeight="1" outlineLevel="1" x14ac:dyDescent="0.3">
      <c r="B126" s="153">
        <v>7</v>
      </c>
      <c r="C126" s="701"/>
      <c r="D126" s="701"/>
      <c r="E126" s="701"/>
      <c r="F126" s="701"/>
      <c r="G126" s="700"/>
      <c r="H126" s="166"/>
      <c r="I126" s="321"/>
      <c r="J126" s="527">
        <f t="shared" si="3"/>
        <v>0</v>
      </c>
      <c r="K126" s="329"/>
      <c r="L126" s="329"/>
      <c r="M126" s="329"/>
      <c r="N126" s="329"/>
      <c r="O126" s="329"/>
      <c r="P126" s="329"/>
    </row>
    <row r="127" spans="2:16" ht="15" customHeight="1" outlineLevel="1" x14ac:dyDescent="0.3">
      <c r="B127" s="153">
        <v>8</v>
      </c>
      <c r="C127" s="701"/>
      <c r="D127" s="701"/>
      <c r="E127" s="701"/>
      <c r="F127" s="701"/>
      <c r="G127" s="700"/>
      <c r="H127" s="166"/>
      <c r="I127" s="321"/>
      <c r="J127" s="527">
        <f t="shared" si="3"/>
        <v>0</v>
      </c>
      <c r="K127" s="329"/>
      <c r="L127" s="329"/>
      <c r="M127" s="329"/>
      <c r="N127" s="329"/>
      <c r="O127" s="329"/>
      <c r="P127" s="329"/>
    </row>
    <row r="128" spans="2:16" ht="15" customHeight="1" outlineLevel="1" x14ac:dyDescent="0.3">
      <c r="B128" s="153">
        <v>9</v>
      </c>
      <c r="C128" s="701"/>
      <c r="D128" s="701"/>
      <c r="E128" s="701"/>
      <c r="F128" s="701"/>
      <c r="G128" s="700"/>
      <c r="H128" s="166"/>
      <c r="I128" s="321"/>
      <c r="J128" s="527">
        <f t="shared" si="3"/>
        <v>0</v>
      </c>
      <c r="K128" s="329"/>
      <c r="L128" s="329"/>
      <c r="M128" s="329"/>
      <c r="N128" s="329"/>
      <c r="O128" s="329"/>
      <c r="P128" s="329"/>
    </row>
    <row r="129" spans="2:16" ht="15" customHeight="1" outlineLevel="1" x14ac:dyDescent="0.3">
      <c r="B129" s="153">
        <v>10</v>
      </c>
      <c r="C129" s="701"/>
      <c r="D129" s="701"/>
      <c r="E129" s="701"/>
      <c r="F129" s="701"/>
      <c r="G129" s="700"/>
      <c r="H129" s="166"/>
      <c r="I129" s="321"/>
      <c r="J129" s="527">
        <f t="shared" si="3"/>
        <v>0</v>
      </c>
      <c r="K129" s="329"/>
      <c r="L129" s="329"/>
      <c r="M129" s="329"/>
      <c r="N129" s="329"/>
      <c r="O129" s="329"/>
      <c r="P129" s="329"/>
    </row>
    <row r="130" spans="2:16" ht="15" customHeight="1" outlineLevel="1" x14ac:dyDescent="0.3">
      <c r="B130" s="153">
        <v>11</v>
      </c>
      <c r="C130" s="701"/>
      <c r="D130" s="701"/>
      <c r="E130" s="701"/>
      <c r="F130" s="701"/>
      <c r="G130" s="700"/>
      <c r="H130" s="166"/>
      <c r="I130" s="321"/>
      <c r="J130" s="527">
        <f t="shared" si="3"/>
        <v>0</v>
      </c>
      <c r="K130" s="329"/>
      <c r="L130" s="329"/>
      <c r="M130" s="329"/>
      <c r="N130" s="329"/>
      <c r="O130" s="329"/>
      <c r="P130" s="329"/>
    </row>
    <row r="131" spans="2:16" ht="15" customHeight="1" outlineLevel="1" x14ac:dyDescent="0.3">
      <c r="B131" s="153">
        <v>12</v>
      </c>
      <c r="C131" s="943"/>
      <c r="D131" s="943"/>
      <c r="E131" s="943"/>
      <c r="F131" s="943"/>
      <c r="G131" s="936"/>
      <c r="H131" s="167"/>
      <c r="I131" s="322"/>
      <c r="J131" s="527">
        <f t="shared" ref="J131:J134" si="4">IFERROR(SMALL(K131:P131,1),0)</f>
        <v>0</v>
      </c>
      <c r="K131" s="329"/>
      <c r="L131" s="329"/>
      <c r="M131" s="329"/>
      <c r="N131" s="329"/>
      <c r="O131" s="329"/>
      <c r="P131" s="329"/>
    </row>
    <row r="132" spans="2:16" ht="15" customHeight="1" outlineLevel="1" x14ac:dyDescent="0.3">
      <c r="B132" s="153">
        <v>13</v>
      </c>
      <c r="C132" s="943"/>
      <c r="D132" s="943"/>
      <c r="E132" s="943"/>
      <c r="F132" s="943"/>
      <c r="G132" s="936"/>
      <c r="H132" s="167"/>
      <c r="I132" s="322"/>
      <c r="J132" s="527">
        <f t="shared" si="4"/>
        <v>0</v>
      </c>
      <c r="K132" s="329"/>
      <c r="L132" s="329"/>
      <c r="M132" s="329"/>
      <c r="N132" s="329"/>
      <c r="O132" s="329"/>
      <c r="P132" s="329"/>
    </row>
    <row r="133" spans="2:16" ht="15" customHeight="1" outlineLevel="1" x14ac:dyDescent="0.3">
      <c r="B133" s="153">
        <v>14</v>
      </c>
      <c r="C133" s="943"/>
      <c r="D133" s="943"/>
      <c r="E133" s="943"/>
      <c r="F133" s="943"/>
      <c r="G133" s="936"/>
      <c r="H133" s="167"/>
      <c r="I133" s="322"/>
      <c r="J133" s="527">
        <f t="shared" si="4"/>
        <v>0</v>
      </c>
      <c r="K133" s="329"/>
      <c r="L133" s="329"/>
      <c r="M133" s="329"/>
      <c r="N133" s="329"/>
      <c r="O133" s="329"/>
      <c r="P133" s="329"/>
    </row>
    <row r="134" spans="2:16" ht="15" customHeight="1" outlineLevel="1" x14ac:dyDescent="0.3">
      <c r="B134" s="153">
        <v>15</v>
      </c>
      <c r="C134" s="943"/>
      <c r="D134" s="943"/>
      <c r="E134" s="943"/>
      <c r="F134" s="943"/>
      <c r="G134" s="936"/>
      <c r="H134" s="167"/>
      <c r="I134" s="322"/>
      <c r="J134" s="527">
        <f t="shared" si="4"/>
        <v>0</v>
      </c>
      <c r="K134" s="329"/>
      <c r="L134" s="329"/>
      <c r="M134" s="329"/>
      <c r="N134" s="329"/>
      <c r="O134" s="329"/>
      <c r="P134" s="329"/>
    </row>
    <row r="135" spans="2:16" ht="15" customHeight="1" outlineLevel="1" x14ac:dyDescent="0.3">
      <c r="B135" s="153">
        <v>16</v>
      </c>
      <c r="C135" s="943"/>
      <c r="D135" s="943"/>
      <c r="E135" s="943"/>
      <c r="F135" s="943"/>
      <c r="G135" s="936"/>
      <c r="H135" s="167"/>
      <c r="I135" s="322"/>
      <c r="J135" s="527">
        <f t="shared" ref="J135:J139" si="5">IFERROR(SMALL(K135:P135,1),0)</f>
        <v>0</v>
      </c>
      <c r="K135" s="329"/>
      <c r="L135" s="329"/>
      <c r="M135" s="329"/>
      <c r="N135" s="329"/>
      <c r="O135" s="329"/>
      <c r="P135" s="329"/>
    </row>
    <row r="136" spans="2:16" ht="15" customHeight="1" outlineLevel="1" x14ac:dyDescent="0.3">
      <c r="B136" s="153">
        <v>17</v>
      </c>
      <c r="C136" s="943"/>
      <c r="D136" s="943"/>
      <c r="E136" s="943"/>
      <c r="F136" s="943"/>
      <c r="G136" s="936"/>
      <c r="H136" s="167"/>
      <c r="I136" s="322"/>
      <c r="J136" s="527">
        <f t="shared" si="5"/>
        <v>0</v>
      </c>
      <c r="K136" s="329"/>
      <c r="L136" s="329"/>
      <c r="M136" s="329"/>
      <c r="N136" s="329"/>
      <c r="O136" s="329"/>
      <c r="P136" s="329"/>
    </row>
    <row r="137" spans="2:16" ht="15" customHeight="1" outlineLevel="1" x14ac:dyDescent="0.3">
      <c r="B137" s="153">
        <v>18</v>
      </c>
      <c r="C137" s="943"/>
      <c r="D137" s="943"/>
      <c r="E137" s="943"/>
      <c r="F137" s="943"/>
      <c r="G137" s="936"/>
      <c r="H137" s="167"/>
      <c r="I137" s="322"/>
      <c r="J137" s="527">
        <f t="shared" si="5"/>
        <v>0</v>
      </c>
      <c r="K137" s="329"/>
      <c r="L137" s="329"/>
      <c r="M137" s="329"/>
      <c r="N137" s="329"/>
      <c r="O137" s="329"/>
      <c r="P137" s="329"/>
    </row>
    <row r="138" spans="2:16" ht="15" customHeight="1" outlineLevel="1" x14ac:dyDescent="0.3">
      <c r="B138" s="153">
        <v>19</v>
      </c>
      <c r="C138" s="943"/>
      <c r="D138" s="943"/>
      <c r="E138" s="943"/>
      <c r="F138" s="943"/>
      <c r="G138" s="936"/>
      <c r="H138" s="167"/>
      <c r="I138" s="322"/>
      <c r="J138" s="527">
        <f t="shared" si="5"/>
        <v>0</v>
      </c>
      <c r="K138" s="329"/>
      <c r="L138" s="329"/>
      <c r="M138" s="329"/>
      <c r="N138" s="329"/>
      <c r="O138" s="329"/>
      <c r="P138" s="329"/>
    </row>
    <row r="139" spans="2:16" ht="15" customHeight="1" outlineLevel="1" x14ac:dyDescent="0.3">
      <c r="B139" s="153">
        <v>20</v>
      </c>
      <c r="C139" s="943"/>
      <c r="D139" s="943"/>
      <c r="E139" s="943"/>
      <c r="F139" s="943"/>
      <c r="G139" s="936"/>
      <c r="H139" s="167"/>
      <c r="I139" s="322"/>
      <c r="J139" s="527">
        <f t="shared" si="5"/>
        <v>0</v>
      </c>
      <c r="K139" s="329"/>
      <c r="L139" s="329"/>
      <c r="M139" s="329"/>
      <c r="N139" s="329"/>
      <c r="O139" s="329"/>
      <c r="P139" s="329"/>
    </row>
    <row r="140" spans="2:16" s="486" customFormat="1" ht="15" customHeight="1" x14ac:dyDescent="0.25">
      <c r="B140" s="492"/>
      <c r="C140" s="949" t="s">
        <v>1183</v>
      </c>
      <c r="D140" s="949"/>
      <c r="E140" s="949"/>
      <c r="F140" s="949"/>
      <c r="G140" s="949"/>
      <c r="H140" s="949"/>
      <c r="I140" s="949"/>
      <c r="J140" s="949"/>
      <c r="K140" s="497" t="s">
        <v>1172</v>
      </c>
      <c r="L140" s="497" t="s">
        <v>1181</v>
      </c>
      <c r="M140" s="497" t="s">
        <v>1182</v>
      </c>
      <c r="N140" s="497" t="s">
        <v>1200</v>
      </c>
      <c r="O140" s="497" t="s">
        <v>1201</v>
      </c>
      <c r="P140" s="497" t="s">
        <v>1202</v>
      </c>
    </row>
    <row r="141" spans="2:16" s="485" customFormat="1" ht="15" customHeight="1" x14ac:dyDescent="0.25">
      <c r="B141" s="940" t="s">
        <v>1173</v>
      </c>
      <c r="C141" s="941"/>
      <c r="D141" s="941"/>
      <c r="E141" s="941"/>
      <c r="F141" s="941"/>
      <c r="G141" s="941"/>
      <c r="H141" s="941"/>
      <c r="I141" s="941"/>
      <c r="J141" s="942"/>
      <c r="K141" s="498"/>
      <c r="L141" s="498"/>
      <c r="M141" s="498"/>
      <c r="N141" s="498"/>
      <c r="O141" s="498"/>
      <c r="P141" s="498"/>
    </row>
    <row r="142" spans="2:16" s="485" customFormat="1" ht="15" customHeight="1" x14ac:dyDescent="0.25">
      <c r="B142" s="940" t="s">
        <v>1174</v>
      </c>
      <c r="C142" s="941"/>
      <c r="D142" s="941"/>
      <c r="E142" s="941"/>
      <c r="F142" s="941"/>
      <c r="G142" s="941"/>
      <c r="H142" s="941"/>
      <c r="I142" s="941"/>
      <c r="J142" s="942"/>
      <c r="K142" s="499"/>
      <c r="L142" s="499"/>
      <c r="M142" s="499"/>
      <c r="N142" s="499"/>
      <c r="O142" s="499"/>
      <c r="P142" s="499"/>
    </row>
    <row r="143" spans="2:16" s="485" customFormat="1" ht="15" customHeight="1" x14ac:dyDescent="0.25">
      <c r="B143" s="940" t="s">
        <v>1175</v>
      </c>
      <c r="C143" s="941"/>
      <c r="D143" s="941"/>
      <c r="E143" s="941"/>
      <c r="F143" s="941"/>
      <c r="G143" s="941"/>
      <c r="H143" s="941"/>
      <c r="I143" s="941"/>
      <c r="J143" s="942"/>
      <c r="K143" s="500"/>
      <c r="L143" s="500"/>
      <c r="M143" s="500"/>
      <c r="N143" s="500"/>
      <c r="O143" s="500"/>
      <c r="P143" s="500"/>
    </row>
    <row r="144" spans="2:16" s="485" customFormat="1" ht="15" customHeight="1" x14ac:dyDescent="0.25">
      <c r="B144" s="940" t="s">
        <v>1176</v>
      </c>
      <c r="C144" s="941"/>
      <c r="D144" s="941"/>
      <c r="E144" s="941"/>
      <c r="F144" s="941"/>
      <c r="G144" s="941"/>
      <c r="H144" s="941"/>
      <c r="I144" s="941"/>
      <c r="J144" s="942"/>
      <c r="K144" s="500"/>
      <c r="L144" s="500"/>
      <c r="M144" s="500"/>
      <c r="N144" s="500"/>
      <c r="O144" s="500"/>
      <c r="P144" s="500"/>
    </row>
    <row r="145" spans="2:16" s="485" customFormat="1" ht="15" customHeight="1" x14ac:dyDescent="0.25">
      <c r="B145" s="940" t="s">
        <v>1177</v>
      </c>
      <c r="C145" s="941"/>
      <c r="D145" s="941"/>
      <c r="E145" s="941"/>
      <c r="F145" s="941"/>
      <c r="G145" s="941"/>
      <c r="H145" s="941"/>
      <c r="I145" s="941"/>
      <c r="J145" s="942"/>
      <c r="K145" s="498"/>
      <c r="L145" s="498"/>
      <c r="M145" s="498"/>
      <c r="N145" s="498"/>
      <c r="O145" s="498"/>
      <c r="P145" s="498"/>
    </row>
    <row r="146" spans="2:16" s="485" customFormat="1" ht="14.4" x14ac:dyDescent="0.25">
      <c r="B146" s="940" t="s">
        <v>1178</v>
      </c>
      <c r="C146" s="941"/>
      <c r="D146" s="941"/>
      <c r="E146" s="941"/>
      <c r="F146" s="941"/>
      <c r="G146" s="941"/>
      <c r="H146" s="941"/>
      <c r="I146" s="941"/>
      <c r="J146" s="942"/>
      <c r="K146" s="501"/>
      <c r="L146" s="501"/>
      <c r="M146" s="501"/>
      <c r="N146" s="501"/>
      <c r="O146" s="501"/>
      <c r="P146" s="501"/>
    </row>
    <row r="147" spans="2:16" s="485" customFormat="1" ht="14.4" x14ac:dyDescent="0.25">
      <c r="B147" s="940" t="s">
        <v>1179</v>
      </c>
      <c r="C147" s="941"/>
      <c r="D147" s="941"/>
      <c r="E147" s="941"/>
      <c r="F147" s="941"/>
      <c r="G147" s="941"/>
      <c r="H147" s="941"/>
      <c r="I147" s="941"/>
      <c r="J147" s="942"/>
      <c r="K147" s="502"/>
      <c r="L147" s="502"/>
      <c r="M147" s="502"/>
      <c r="N147" s="502"/>
      <c r="O147" s="502"/>
      <c r="P147" s="502"/>
    </row>
    <row r="148" spans="2:16" s="554" customFormat="1" ht="15" customHeight="1" x14ac:dyDescent="0.25">
      <c r="B148" s="952" t="s">
        <v>1180</v>
      </c>
      <c r="C148" s="953"/>
      <c r="D148" s="953"/>
      <c r="E148" s="953"/>
      <c r="F148" s="953"/>
      <c r="G148" s="953"/>
      <c r="H148" s="953"/>
      <c r="I148" s="953"/>
      <c r="J148" s="954"/>
      <c r="K148" s="955" t="s">
        <v>1170</v>
      </c>
      <c r="L148" s="955"/>
      <c r="M148" s="955"/>
      <c r="N148" s="955" t="s">
        <v>1170</v>
      </c>
      <c r="O148" s="955"/>
      <c r="P148" s="955"/>
    </row>
    <row r="149" spans="2:16" ht="15" customHeight="1" x14ac:dyDescent="0.3">
      <c r="B149" s="961" t="s">
        <v>969</v>
      </c>
      <c r="C149" s="962"/>
      <c r="D149" s="962"/>
      <c r="E149" s="962"/>
      <c r="F149" s="962"/>
      <c r="G149" s="962"/>
      <c r="H149" s="962"/>
      <c r="I149" s="962"/>
      <c r="J149" s="966"/>
      <c r="K149" s="532" t="s">
        <v>1172</v>
      </c>
      <c r="L149" s="532" t="s">
        <v>1181</v>
      </c>
      <c r="M149" s="532" t="s">
        <v>1182</v>
      </c>
      <c r="N149" s="532" t="s">
        <v>1200</v>
      </c>
      <c r="O149" s="532" t="s">
        <v>1201</v>
      </c>
      <c r="P149" s="532" t="s">
        <v>1202</v>
      </c>
    </row>
    <row r="150" spans="2:16" ht="15" customHeight="1" x14ac:dyDescent="0.3">
      <c r="B150" s="967" t="s">
        <v>15</v>
      </c>
      <c r="C150" s="968"/>
      <c r="D150" s="968"/>
      <c r="E150" s="968"/>
      <c r="F150" s="968"/>
      <c r="G150" s="968"/>
      <c r="H150" s="969"/>
      <c r="I150" s="539" t="s">
        <v>16</v>
      </c>
      <c r="J150" s="539" t="s">
        <v>1204</v>
      </c>
      <c r="K150" s="539" t="s">
        <v>1184</v>
      </c>
      <c r="L150" s="539" t="s">
        <v>1184</v>
      </c>
      <c r="M150" s="539" t="s">
        <v>1184</v>
      </c>
      <c r="N150" s="539" t="s">
        <v>1184</v>
      </c>
      <c r="O150" s="539" t="s">
        <v>1184</v>
      </c>
      <c r="P150" s="539" t="s">
        <v>1184</v>
      </c>
    </row>
    <row r="151" spans="2:16" ht="15" customHeight="1" x14ac:dyDescent="0.3">
      <c r="B151" s="168">
        <v>1</v>
      </c>
      <c r="C151" s="970"/>
      <c r="D151" s="970"/>
      <c r="E151" s="970"/>
      <c r="F151" s="970"/>
      <c r="G151" s="970"/>
      <c r="H151" s="971"/>
      <c r="I151" s="322"/>
      <c r="J151" s="527">
        <f t="shared" ref="J151:J153" si="6">IFERROR(SMALL(K151:P151,1),0)</f>
        <v>0</v>
      </c>
      <c r="K151" s="329"/>
      <c r="L151" s="329"/>
      <c r="M151" s="329"/>
      <c r="N151" s="329"/>
      <c r="O151" s="329"/>
      <c r="P151" s="329"/>
    </row>
    <row r="152" spans="2:16" ht="15" customHeight="1" x14ac:dyDescent="0.3">
      <c r="B152" s="168">
        <v>2</v>
      </c>
      <c r="C152" s="970"/>
      <c r="D152" s="970"/>
      <c r="E152" s="970"/>
      <c r="F152" s="970"/>
      <c r="G152" s="970"/>
      <c r="H152" s="971"/>
      <c r="I152" s="322"/>
      <c r="J152" s="527">
        <f t="shared" si="6"/>
        <v>0</v>
      </c>
      <c r="K152" s="329"/>
      <c r="L152" s="329"/>
      <c r="M152" s="329"/>
      <c r="N152" s="329"/>
      <c r="O152" s="329"/>
      <c r="P152" s="329"/>
    </row>
    <row r="153" spans="2:16" ht="15" customHeight="1" x14ac:dyDescent="0.3">
      <c r="B153" s="168">
        <v>3</v>
      </c>
      <c r="C153" s="970"/>
      <c r="D153" s="970"/>
      <c r="E153" s="970"/>
      <c r="F153" s="970"/>
      <c r="G153" s="970"/>
      <c r="H153" s="971"/>
      <c r="I153" s="322"/>
      <c r="J153" s="527">
        <f t="shared" si="6"/>
        <v>0</v>
      </c>
      <c r="K153" s="329"/>
      <c r="L153" s="329"/>
      <c r="M153" s="329"/>
      <c r="N153" s="329"/>
      <c r="O153" s="329"/>
      <c r="P153" s="329"/>
    </row>
    <row r="154" spans="2:16" s="486" customFormat="1" ht="15" customHeight="1" x14ac:dyDescent="0.25">
      <c r="B154" s="492"/>
      <c r="C154" s="949" t="s">
        <v>1183</v>
      </c>
      <c r="D154" s="949"/>
      <c r="E154" s="949"/>
      <c r="F154" s="949"/>
      <c r="G154" s="949"/>
      <c r="H154" s="949"/>
      <c r="I154" s="949"/>
      <c r="J154" s="949"/>
      <c r="K154" s="497" t="s">
        <v>1172</v>
      </c>
      <c r="L154" s="497" t="s">
        <v>1181</v>
      </c>
      <c r="M154" s="497" t="s">
        <v>1182</v>
      </c>
      <c r="N154" s="497" t="s">
        <v>1200</v>
      </c>
      <c r="O154" s="497" t="s">
        <v>1201</v>
      </c>
      <c r="P154" s="497" t="s">
        <v>1202</v>
      </c>
    </row>
    <row r="155" spans="2:16" s="485" customFormat="1" ht="15" customHeight="1" x14ac:dyDescent="0.25">
      <c r="B155" s="940" t="s">
        <v>1173</v>
      </c>
      <c r="C155" s="941"/>
      <c r="D155" s="941"/>
      <c r="E155" s="941"/>
      <c r="F155" s="941"/>
      <c r="G155" s="941"/>
      <c r="H155" s="941"/>
      <c r="I155" s="941"/>
      <c r="J155" s="942"/>
      <c r="K155" s="498"/>
      <c r="L155" s="498"/>
      <c r="M155" s="498"/>
      <c r="N155" s="498"/>
      <c r="O155" s="498"/>
      <c r="P155" s="498"/>
    </row>
    <row r="156" spans="2:16" s="485" customFormat="1" ht="15" customHeight="1" x14ac:dyDescent="0.25">
      <c r="B156" s="940" t="s">
        <v>1174</v>
      </c>
      <c r="C156" s="941"/>
      <c r="D156" s="941"/>
      <c r="E156" s="941"/>
      <c r="F156" s="941"/>
      <c r="G156" s="941"/>
      <c r="H156" s="941"/>
      <c r="I156" s="941"/>
      <c r="J156" s="942"/>
      <c r="K156" s="499"/>
      <c r="L156" s="499"/>
      <c r="M156" s="499"/>
      <c r="N156" s="499"/>
      <c r="O156" s="499"/>
      <c r="P156" s="499"/>
    </row>
    <row r="157" spans="2:16" s="485" customFormat="1" ht="15" customHeight="1" x14ac:dyDescent="0.25">
      <c r="B157" s="940" t="s">
        <v>1175</v>
      </c>
      <c r="C157" s="941"/>
      <c r="D157" s="941"/>
      <c r="E157" s="941"/>
      <c r="F157" s="941"/>
      <c r="G157" s="941"/>
      <c r="H157" s="941"/>
      <c r="I157" s="941"/>
      <c r="J157" s="942"/>
      <c r="K157" s="500"/>
      <c r="L157" s="500"/>
      <c r="M157" s="500"/>
      <c r="N157" s="500"/>
      <c r="O157" s="500"/>
      <c r="P157" s="500"/>
    </row>
    <row r="158" spans="2:16" s="485" customFormat="1" ht="15" customHeight="1" x14ac:dyDescent="0.25">
      <c r="B158" s="940" t="s">
        <v>1176</v>
      </c>
      <c r="C158" s="941"/>
      <c r="D158" s="941"/>
      <c r="E158" s="941"/>
      <c r="F158" s="941"/>
      <c r="G158" s="941"/>
      <c r="H158" s="941"/>
      <c r="I158" s="941"/>
      <c r="J158" s="942"/>
      <c r="K158" s="500"/>
      <c r="L158" s="500"/>
      <c r="M158" s="500"/>
      <c r="N158" s="500"/>
      <c r="O158" s="500"/>
      <c r="P158" s="500"/>
    </row>
    <row r="159" spans="2:16" s="485" customFormat="1" ht="15" customHeight="1" x14ac:dyDescent="0.25">
      <c r="B159" s="940" t="s">
        <v>1177</v>
      </c>
      <c r="C159" s="941"/>
      <c r="D159" s="941"/>
      <c r="E159" s="941"/>
      <c r="F159" s="941"/>
      <c r="G159" s="941"/>
      <c r="H159" s="941"/>
      <c r="I159" s="941"/>
      <c r="J159" s="942"/>
      <c r="K159" s="498"/>
      <c r="L159" s="498"/>
      <c r="M159" s="498"/>
      <c r="N159" s="498"/>
      <c r="O159" s="498"/>
      <c r="P159" s="498"/>
    </row>
    <row r="160" spans="2:16" s="485" customFormat="1" ht="14.4" x14ac:dyDescent="0.25">
      <c r="B160" s="940" t="s">
        <v>1178</v>
      </c>
      <c r="C160" s="941"/>
      <c r="D160" s="941"/>
      <c r="E160" s="941"/>
      <c r="F160" s="941"/>
      <c r="G160" s="941"/>
      <c r="H160" s="941"/>
      <c r="I160" s="941"/>
      <c r="J160" s="942"/>
      <c r="K160" s="501"/>
      <c r="L160" s="501"/>
      <c r="M160" s="501"/>
      <c r="N160" s="501"/>
      <c r="O160" s="501"/>
      <c r="P160" s="501"/>
    </row>
    <row r="161" spans="2:16" s="485" customFormat="1" ht="14.4" x14ac:dyDescent="0.25">
      <c r="B161" s="940" t="s">
        <v>1179</v>
      </c>
      <c r="C161" s="941"/>
      <c r="D161" s="941"/>
      <c r="E161" s="941"/>
      <c r="F161" s="941"/>
      <c r="G161" s="941"/>
      <c r="H161" s="941"/>
      <c r="I161" s="941"/>
      <c r="J161" s="942"/>
      <c r="K161" s="502"/>
      <c r="L161" s="502"/>
      <c r="M161" s="502"/>
      <c r="N161" s="502"/>
      <c r="O161" s="502"/>
      <c r="P161" s="502"/>
    </row>
    <row r="162" spans="2:16" s="554" customFormat="1" ht="15" customHeight="1" x14ac:dyDescent="0.25">
      <c r="B162" s="952" t="s">
        <v>1180</v>
      </c>
      <c r="C162" s="953"/>
      <c r="D162" s="953"/>
      <c r="E162" s="953"/>
      <c r="F162" s="953"/>
      <c r="G162" s="953"/>
      <c r="H162" s="953"/>
      <c r="I162" s="953"/>
      <c r="J162" s="954"/>
      <c r="K162" s="955" t="s">
        <v>1170</v>
      </c>
      <c r="L162" s="955"/>
      <c r="M162" s="955"/>
      <c r="N162" s="955" t="s">
        <v>1170</v>
      </c>
      <c r="O162" s="955"/>
      <c r="P162" s="955"/>
    </row>
  </sheetData>
  <mergeCells count="157">
    <mergeCell ref="B159:J159"/>
    <mergeCell ref="B160:J160"/>
    <mergeCell ref="B161:J161"/>
    <mergeCell ref="B162:J162"/>
    <mergeCell ref="K162:M162"/>
    <mergeCell ref="N162:P162"/>
    <mergeCell ref="C153:H153"/>
    <mergeCell ref="C154:J154"/>
    <mergeCell ref="B155:J155"/>
    <mergeCell ref="B156:J156"/>
    <mergeCell ref="B157:J157"/>
    <mergeCell ref="B158:J158"/>
    <mergeCell ref="B149:J149"/>
    <mergeCell ref="B150:H150"/>
    <mergeCell ref="C151:H151"/>
    <mergeCell ref="C152:H152"/>
    <mergeCell ref="B147:J147"/>
    <mergeCell ref="B148:J148"/>
    <mergeCell ref="K148:M148"/>
    <mergeCell ref="C140:J140"/>
    <mergeCell ref="B116:J116"/>
    <mergeCell ref="B117:J117"/>
    <mergeCell ref="K117:M117"/>
    <mergeCell ref="N148:P148"/>
    <mergeCell ref="B141:J141"/>
    <mergeCell ref="B142:J142"/>
    <mergeCell ref="B143:J143"/>
    <mergeCell ref="B144:J144"/>
    <mergeCell ref="B145:J145"/>
    <mergeCell ref="B146:J146"/>
    <mergeCell ref="C135:G135"/>
    <mergeCell ref="C136:G136"/>
    <mergeCell ref="C137:G137"/>
    <mergeCell ref="C138:G138"/>
    <mergeCell ref="C139:G139"/>
    <mergeCell ref="C57:G57"/>
    <mergeCell ref="C58:G58"/>
    <mergeCell ref="C59:G59"/>
    <mergeCell ref="N117:P117"/>
    <mergeCell ref="B118:J118"/>
    <mergeCell ref="C119:G119"/>
    <mergeCell ref="B110:J110"/>
    <mergeCell ref="B111:J111"/>
    <mergeCell ref="B112:J112"/>
    <mergeCell ref="B113:J113"/>
    <mergeCell ref="B114:J114"/>
    <mergeCell ref="B115:J115"/>
    <mergeCell ref="C60:G60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48:G48"/>
    <mergeCell ref="C49:G49"/>
    <mergeCell ref="C50:G50"/>
    <mergeCell ref="C51:G51"/>
    <mergeCell ref="C52:G52"/>
    <mergeCell ref="C53:G53"/>
    <mergeCell ref="C54:G54"/>
    <mergeCell ref="C55:G55"/>
    <mergeCell ref="C56:G56"/>
    <mergeCell ref="C44:G44"/>
    <mergeCell ref="C45:G45"/>
    <mergeCell ref="C46:G46"/>
    <mergeCell ref="C47:G47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D2:I2"/>
    <mergeCell ref="C8:G8"/>
    <mergeCell ref="C9:G9"/>
    <mergeCell ref="C10:G10"/>
    <mergeCell ref="C11:G11"/>
    <mergeCell ref="C12:G12"/>
    <mergeCell ref="C13:G13"/>
    <mergeCell ref="B3:J4"/>
    <mergeCell ref="K3:P3"/>
    <mergeCell ref="B5:J5"/>
    <mergeCell ref="B6:J6"/>
    <mergeCell ref="B7:G7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104:G104"/>
    <mergeCell ref="C81:G81"/>
    <mergeCell ref="C82:G82"/>
    <mergeCell ref="C83:G83"/>
    <mergeCell ref="C84:G84"/>
    <mergeCell ref="C85:G85"/>
    <mergeCell ref="C86:G86"/>
    <mergeCell ref="C87:G87"/>
    <mergeCell ref="C88:G88"/>
    <mergeCell ref="C89:G89"/>
    <mergeCell ref="C108:G108"/>
    <mergeCell ref="C109:J109"/>
    <mergeCell ref="C120:G120"/>
    <mergeCell ref="C131:G131"/>
    <mergeCell ref="C132:G132"/>
    <mergeCell ref="C133:G133"/>
    <mergeCell ref="C134:G134"/>
    <mergeCell ref="C90:G90"/>
    <mergeCell ref="C91:G91"/>
    <mergeCell ref="C92:G92"/>
    <mergeCell ref="C93:G93"/>
    <mergeCell ref="C94:G94"/>
    <mergeCell ref="C95:G95"/>
    <mergeCell ref="C105:G105"/>
    <mergeCell ref="C106:G106"/>
    <mergeCell ref="C107:G107"/>
    <mergeCell ref="C96:G96"/>
    <mergeCell ref="C97:G97"/>
    <mergeCell ref="C98:G98"/>
    <mergeCell ref="C99:G99"/>
    <mergeCell ref="C100:G100"/>
    <mergeCell ref="C101:G101"/>
    <mergeCell ref="C102:G102"/>
    <mergeCell ref="C103:G10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">
    <tabColor theme="8"/>
  </sheetPr>
  <dimension ref="B2:Z156"/>
  <sheetViews>
    <sheetView showGridLines="0" workbookViewId="0">
      <pane ySplit="4" topLeftCell="A122" activePane="bottomLeft" state="frozen"/>
      <selection activeCell="A120" sqref="A120:XFD129"/>
      <selection pane="bottomLeft" activeCell="C152" sqref="C152:J152"/>
    </sheetView>
  </sheetViews>
  <sheetFormatPr defaultColWidth="9.109375" defaultRowHeight="14.4" outlineLevelRow="1" x14ac:dyDescent="0.3"/>
  <cols>
    <col min="1" max="2" width="3.6640625" style="396" customWidth="1"/>
    <col min="3" max="7" width="10.6640625" style="396" customWidth="1"/>
    <col min="8" max="9" width="11.6640625" style="396" customWidth="1"/>
    <col min="10" max="10" width="13.6640625" style="396" customWidth="1"/>
    <col min="11" max="11" width="17.6640625" style="396" customWidth="1"/>
    <col min="12" max="12" width="16.88671875" style="396" bestFit="1" customWidth="1"/>
    <col min="13" max="13" width="14.6640625" style="396" customWidth="1"/>
    <col min="14" max="14" width="15.88671875" style="396" bestFit="1" customWidth="1"/>
    <col min="15" max="16" width="3.6640625" style="396" customWidth="1"/>
    <col min="17" max="17" width="11.88671875" style="396" customWidth="1"/>
    <col min="18" max="21" width="10.6640625" style="396" customWidth="1"/>
    <col min="22" max="22" width="11.6640625" style="396" customWidth="1"/>
    <col min="23" max="23" width="10.6640625" style="396" customWidth="1"/>
    <col min="24" max="24" width="18.6640625" style="396" customWidth="1"/>
    <col min="25" max="25" width="15.88671875" style="405" bestFit="1" customWidth="1"/>
    <col min="26" max="16384" width="9.109375" style="396"/>
  </cols>
  <sheetData>
    <row r="2" spans="2:26" ht="22.5" customHeight="1" x14ac:dyDescent="0.3">
      <c r="B2" s="956" t="s">
        <v>1216</v>
      </c>
      <c r="C2" s="957"/>
      <c r="D2" s="957"/>
      <c r="E2" s="957"/>
      <c r="F2" s="957"/>
      <c r="G2" s="957"/>
      <c r="H2" s="957"/>
      <c r="I2" s="957"/>
      <c r="J2" s="957"/>
      <c r="K2" s="957"/>
      <c r="L2" s="957"/>
      <c r="M2" s="957"/>
      <c r="N2" s="978"/>
      <c r="P2" s="956" t="str">
        <f>B2</f>
        <v>CUSTOS - CONDICIONAMENTO AMBIENTAL (ORIGEM DOS RECURSOS)</v>
      </c>
      <c r="Q2" s="957"/>
      <c r="R2" s="957"/>
      <c r="S2" s="957"/>
      <c r="T2" s="957"/>
      <c r="U2" s="957"/>
      <c r="V2" s="957"/>
      <c r="W2" s="957"/>
      <c r="X2" s="978"/>
      <c r="Y2" s="406"/>
      <c r="Z2" s="403"/>
    </row>
    <row r="3" spans="2:26" x14ac:dyDescent="0.3">
      <c r="B3" s="946" t="s">
        <v>1057</v>
      </c>
      <c r="C3" s="947"/>
      <c r="D3" s="947"/>
      <c r="E3" s="947"/>
      <c r="F3" s="947"/>
      <c r="G3" s="947"/>
      <c r="H3" s="947"/>
      <c r="I3" s="947"/>
      <c r="J3" s="947"/>
      <c r="K3" s="948"/>
      <c r="L3" s="946" t="s">
        <v>487</v>
      </c>
      <c r="M3" s="947"/>
      <c r="N3" s="948"/>
      <c r="O3" s="397"/>
      <c r="P3" s="946" t="s">
        <v>958</v>
      </c>
      <c r="Q3" s="947"/>
      <c r="R3" s="947"/>
      <c r="S3" s="947"/>
      <c r="T3" s="947"/>
      <c r="U3" s="947"/>
      <c r="V3" s="947"/>
      <c r="W3" s="947"/>
      <c r="X3" s="948"/>
    </row>
    <row r="4" spans="2:26" x14ac:dyDescent="0.3">
      <c r="B4" s="958"/>
      <c r="C4" s="959"/>
      <c r="D4" s="959"/>
      <c r="E4" s="959"/>
      <c r="F4" s="959"/>
      <c r="G4" s="959"/>
      <c r="H4" s="959"/>
      <c r="I4" s="959"/>
      <c r="J4" s="959"/>
      <c r="K4" s="960"/>
      <c r="L4" s="314" t="s">
        <v>1054</v>
      </c>
      <c r="M4" s="314" t="s">
        <v>509</v>
      </c>
      <c r="N4" s="315" t="s">
        <v>510</v>
      </c>
      <c r="O4" s="397"/>
      <c r="P4" s="958"/>
      <c r="Q4" s="959"/>
      <c r="R4" s="959"/>
      <c r="S4" s="959"/>
      <c r="T4" s="959"/>
      <c r="U4" s="959"/>
      <c r="V4" s="959"/>
      <c r="W4" s="959"/>
      <c r="X4" s="960"/>
    </row>
    <row r="5" spans="2:26" x14ac:dyDescent="0.3">
      <c r="B5" s="961" t="s">
        <v>955</v>
      </c>
      <c r="C5" s="962"/>
      <c r="D5" s="962"/>
      <c r="E5" s="962"/>
      <c r="F5" s="962"/>
      <c r="G5" s="962"/>
      <c r="H5" s="962"/>
      <c r="I5" s="962"/>
      <c r="J5" s="962"/>
      <c r="K5" s="962"/>
      <c r="L5" s="962"/>
      <c r="M5" s="962"/>
      <c r="N5" s="966"/>
      <c r="O5" s="397"/>
      <c r="P5" s="295"/>
      <c r="Q5" s="296"/>
      <c r="R5" s="296"/>
      <c r="S5" s="296"/>
      <c r="T5" s="296"/>
      <c r="U5" s="296"/>
      <c r="V5" s="296"/>
      <c r="W5" s="296"/>
      <c r="X5" s="297"/>
    </row>
    <row r="6" spans="2:26" x14ac:dyDescent="0.3">
      <c r="B6" s="963" t="s">
        <v>552</v>
      </c>
      <c r="C6" s="964"/>
      <c r="D6" s="964"/>
      <c r="E6" s="964"/>
      <c r="F6" s="964"/>
      <c r="G6" s="964"/>
      <c r="H6" s="964"/>
      <c r="I6" s="964"/>
      <c r="J6" s="964"/>
      <c r="K6" s="964"/>
      <c r="L6" s="964"/>
      <c r="M6" s="964"/>
      <c r="N6" s="965"/>
      <c r="O6" s="397"/>
      <c r="P6" s="963" t="s">
        <v>552</v>
      </c>
      <c r="Q6" s="964"/>
      <c r="R6" s="964"/>
      <c r="S6" s="964"/>
      <c r="T6" s="964"/>
      <c r="U6" s="964"/>
      <c r="V6" s="964"/>
      <c r="W6" s="964"/>
      <c r="X6" s="965"/>
    </row>
    <row r="7" spans="2:26" ht="18" customHeight="1" x14ac:dyDescent="0.3">
      <c r="B7" s="938" t="s">
        <v>553</v>
      </c>
      <c r="C7" s="938"/>
      <c r="D7" s="938"/>
      <c r="E7" s="939"/>
      <c r="F7" s="939"/>
      <c r="G7" s="939"/>
      <c r="H7" s="298" t="s">
        <v>554</v>
      </c>
      <c r="I7" s="298" t="s">
        <v>16</v>
      </c>
      <c r="J7" s="298" t="s">
        <v>508</v>
      </c>
      <c r="K7" s="152" t="s">
        <v>555</v>
      </c>
      <c r="L7" s="298" t="s">
        <v>1054</v>
      </c>
      <c r="M7" s="114" t="s">
        <v>509</v>
      </c>
      <c r="N7" s="114" t="s">
        <v>510</v>
      </c>
      <c r="O7" s="397"/>
      <c r="P7" s="938" t="str">
        <f>B7</f>
        <v>Materiais e equipamentos</v>
      </c>
      <c r="Q7" s="938"/>
      <c r="R7" s="938"/>
      <c r="S7" s="939"/>
      <c r="T7" s="939"/>
      <c r="U7" s="939"/>
      <c r="V7" s="298" t="s">
        <v>554</v>
      </c>
      <c r="W7" s="152" t="s">
        <v>556</v>
      </c>
      <c r="X7" s="152" t="s">
        <v>557</v>
      </c>
    </row>
    <row r="8" spans="2:26" ht="15" customHeight="1" outlineLevel="1" x14ac:dyDescent="0.3">
      <c r="B8" s="153">
        <v>1</v>
      </c>
      <c r="C8" s="1003" t="str">
        <f>IF(ISBLANK('CondAmbCusto (ORÇ)'!C8)," ",'CondAmbCusto (ORÇ)'!C8)</f>
        <v xml:space="preserve"> </v>
      </c>
      <c r="D8" s="1003"/>
      <c r="E8" s="1003"/>
      <c r="F8" s="1003"/>
      <c r="G8" s="974"/>
      <c r="H8" s="560">
        <f>'CondAmbCusto (ORÇ)'!H8</f>
        <v>0</v>
      </c>
      <c r="I8" s="562">
        <f>'CondAmbCusto (ORÇ)'!I8</f>
        <v>0</v>
      </c>
      <c r="J8" s="563">
        <f>'CondAmbCusto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976" t="str">
        <f>IF(OR(C8=0,C8=""),"",C8)</f>
        <v xml:space="preserve"> </v>
      </c>
      <c r="R8" s="976"/>
      <c r="S8" s="976"/>
      <c r="T8" s="976"/>
      <c r="U8" s="977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3">
      <c r="B9" s="156">
        <v>2</v>
      </c>
      <c r="C9" s="1003" t="str">
        <f>IF(ISBLANK('CondAmbCusto (ORÇ)'!C9)," ",'CondAmbCusto (ORÇ)'!C9)</f>
        <v xml:space="preserve"> </v>
      </c>
      <c r="D9" s="1003"/>
      <c r="E9" s="1003"/>
      <c r="F9" s="1003"/>
      <c r="G9" s="974"/>
      <c r="H9" s="560">
        <f>'CondAmbCusto (ORÇ)'!H9</f>
        <v>0</v>
      </c>
      <c r="I9" s="562">
        <f>'CondAmbCusto (ORÇ)'!I9</f>
        <v>0</v>
      </c>
      <c r="J9" s="563">
        <f>'CondAmbCusto (ORÇ)'!J9</f>
        <v>0</v>
      </c>
      <c r="K9" s="330">
        <f t="shared" ref="K9:K108" si="0">I9*J9</f>
        <v>0</v>
      </c>
      <c r="L9" s="330">
        <f t="shared" ref="L9:L108" si="1">K9-M9-N9</f>
        <v>0</v>
      </c>
      <c r="M9" s="329"/>
      <c r="N9" s="329"/>
      <c r="O9" s="397"/>
      <c r="P9" s="153">
        <f t="shared" ref="P9:P47" si="2">B9</f>
        <v>2</v>
      </c>
      <c r="Q9" s="976" t="str">
        <f t="shared" ref="Q9:Q47" si="3">IF(OR(C9=0,C9=""),"",C9)</f>
        <v xml:space="preserve"> </v>
      </c>
      <c r="R9" s="976"/>
      <c r="S9" s="976"/>
      <c r="T9" s="976"/>
      <c r="U9" s="977"/>
      <c r="V9" s="155">
        <f t="shared" ref="V9:V47" si="4">IF(H9="",0,H9)</f>
        <v>0</v>
      </c>
      <c r="W9" s="331">
        <f t="shared" ref="W9:W10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108" si="6">V9*X9</f>
        <v>0</v>
      </c>
    </row>
    <row r="10" spans="2:26" ht="15" customHeight="1" outlineLevel="1" x14ac:dyDescent="0.3">
      <c r="B10" s="153">
        <v>3</v>
      </c>
      <c r="C10" s="1003" t="str">
        <f>IF(ISBLANK('CondAmbCusto (ORÇ)'!C10)," ",'CondAmbCusto (ORÇ)'!C10)</f>
        <v xml:space="preserve"> </v>
      </c>
      <c r="D10" s="1003"/>
      <c r="E10" s="1003"/>
      <c r="F10" s="1003"/>
      <c r="G10" s="974"/>
      <c r="H10" s="560">
        <f>'CondAmbCusto (ORÇ)'!H10</f>
        <v>0</v>
      </c>
      <c r="I10" s="562">
        <f>'CondAmbCusto (ORÇ)'!I10</f>
        <v>0</v>
      </c>
      <c r="J10" s="563">
        <f>'CondAmbCusto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976" t="str">
        <f t="shared" si="3"/>
        <v xml:space="preserve"> </v>
      </c>
      <c r="R10" s="976"/>
      <c r="S10" s="976"/>
      <c r="T10" s="976"/>
      <c r="U10" s="977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outlineLevel="1" x14ac:dyDescent="0.3">
      <c r="B11" s="156">
        <v>4</v>
      </c>
      <c r="C11" s="1003" t="str">
        <f>IF(ISBLANK('CondAmbCusto (ORÇ)'!C11)," ",'CondAmbCusto (ORÇ)'!C11)</f>
        <v xml:space="preserve"> </v>
      </c>
      <c r="D11" s="1003"/>
      <c r="E11" s="1003"/>
      <c r="F11" s="1003"/>
      <c r="G11" s="974"/>
      <c r="H11" s="560">
        <f>'CondAmbCusto (ORÇ)'!H11</f>
        <v>0</v>
      </c>
      <c r="I11" s="562">
        <f>'CondAmbCusto (ORÇ)'!I11</f>
        <v>0</v>
      </c>
      <c r="J11" s="563">
        <f>'CondAmbCusto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976" t="str">
        <f t="shared" si="3"/>
        <v xml:space="preserve"> </v>
      </c>
      <c r="R11" s="976"/>
      <c r="S11" s="976"/>
      <c r="T11" s="976"/>
      <c r="U11" s="977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outlineLevel="1" x14ac:dyDescent="0.3">
      <c r="B12" s="153">
        <v>5</v>
      </c>
      <c r="C12" s="1003" t="str">
        <f>IF(ISBLANK('CondAmbCusto (ORÇ)'!C12)," ",'CondAmbCusto (ORÇ)'!C12)</f>
        <v xml:space="preserve"> </v>
      </c>
      <c r="D12" s="1003"/>
      <c r="E12" s="1003"/>
      <c r="F12" s="1003"/>
      <c r="G12" s="974"/>
      <c r="H12" s="560">
        <f>'CondAmbCusto (ORÇ)'!H12</f>
        <v>0</v>
      </c>
      <c r="I12" s="562">
        <f>'CondAmbCusto (ORÇ)'!I12</f>
        <v>0</v>
      </c>
      <c r="J12" s="563">
        <f>'CondAmbCusto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976" t="str">
        <f t="shared" si="3"/>
        <v xml:space="preserve"> </v>
      </c>
      <c r="R12" s="976"/>
      <c r="S12" s="976"/>
      <c r="T12" s="976"/>
      <c r="U12" s="977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outlineLevel="1" x14ac:dyDescent="0.3">
      <c r="B13" s="156">
        <v>6</v>
      </c>
      <c r="C13" s="1003" t="str">
        <f>IF(ISBLANK('CondAmbCusto (ORÇ)'!C13)," ",'CondAmbCusto (ORÇ)'!C13)</f>
        <v xml:space="preserve"> </v>
      </c>
      <c r="D13" s="1003"/>
      <c r="E13" s="1003"/>
      <c r="F13" s="1003"/>
      <c r="G13" s="974"/>
      <c r="H13" s="560">
        <f>'CondAmbCusto (ORÇ)'!H13</f>
        <v>0</v>
      </c>
      <c r="I13" s="562">
        <f>'CondAmbCusto (ORÇ)'!I13</f>
        <v>0</v>
      </c>
      <c r="J13" s="563">
        <f>'CondAmbCusto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976" t="str">
        <f t="shared" si="3"/>
        <v xml:space="preserve"> </v>
      </c>
      <c r="R13" s="976"/>
      <c r="S13" s="976"/>
      <c r="T13" s="976"/>
      <c r="U13" s="977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outlineLevel="1" x14ac:dyDescent="0.3">
      <c r="B14" s="153">
        <v>7</v>
      </c>
      <c r="C14" s="1003" t="str">
        <f>IF(ISBLANK('CondAmbCusto (ORÇ)'!C14)," ",'CondAmbCusto (ORÇ)'!C14)</f>
        <v xml:space="preserve"> </v>
      </c>
      <c r="D14" s="1003"/>
      <c r="E14" s="1003"/>
      <c r="F14" s="1003"/>
      <c r="G14" s="974"/>
      <c r="H14" s="560">
        <f>'CondAmbCusto (ORÇ)'!H14</f>
        <v>0</v>
      </c>
      <c r="I14" s="562">
        <f>'CondAmbCusto (ORÇ)'!I14</f>
        <v>0</v>
      </c>
      <c r="J14" s="563">
        <f>'CondAmbCusto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976" t="str">
        <f t="shared" si="3"/>
        <v xml:space="preserve"> </v>
      </c>
      <c r="R14" s="976"/>
      <c r="S14" s="976"/>
      <c r="T14" s="976"/>
      <c r="U14" s="977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outlineLevel="1" x14ac:dyDescent="0.3">
      <c r="B15" s="156">
        <v>8</v>
      </c>
      <c r="C15" s="1003" t="str">
        <f>IF(ISBLANK('CondAmbCusto (ORÇ)'!C15)," ",'CondAmbCusto (ORÇ)'!C15)</f>
        <v xml:space="preserve"> </v>
      </c>
      <c r="D15" s="1003"/>
      <c r="E15" s="1003"/>
      <c r="F15" s="1003"/>
      <c r="G15" s="974"/>
      <c r="H15" s="560">
        <f>'CondAmbCusto (ORÇ)'!H15</f>
        <v>0</v>
      </c>
      <c r="I15" s="562">
        <f>'CondAmbCusto (ORÇ)'!I15</f>
        <v>0</v>
      </c>
      <c r="J15" s="563">
        <f>'CondAmbCusto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976" t="str">
        <f t="shared" si="3"/>
        <v xml:space="preserve"> </v>
      </c>
      <c r="R15" s="976"/>
      <c r="S15" s="976"/>
      <c r="T15" s="976"/>
      <c r="U15" s="977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outlineLevel="1" x14ac:dyDescent="0.3">
      <c r="B16" s="153">
        <v>9</v>
      </c>
      <c r="C16" s="1003" t="str">
        <f>IF(ISBLANK('CondAmbCusto (ORÇ)'!C16)," ",'CondAmbCusto (ORÇ)'!C16)</f>
        <v xml:space="preserve"> </v>
      </c>
      <c r="D16" s="1003"/>
      <c r="E16" s="1003"/>
      <c r="F16" s="1003"/>
      <c r="G16" s="974"/>
      <c r="H16" s="560">
        <f>'CondAmbCusto (ORÇ)'!H16</f>
        <v>0</v>
      </c>
      <c r="I16" s="562">
        <f>'CondAmbCusto (ORÇ)'!I16</f>
        <v>0</v>
      </c>
      <c r="J16" s="563">
        <f>'CondAmbCusto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976" t="str">
        <f t="shared" si="3"/>
        <v xml:space="preserve"> </v>
      </c>
      <c r="R16" s="976"/>
      <c r="S16" s="976"/>
      <c r="T16" s="976"/>
      <c r="U16" s="977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3">
      <c r="B17" s="156">
        <v>10</v>
      </c>
      <c r="C17" s="1003" t="str">
        <f>IF(ISBLANK('CondAmbCusto (ORÇ)'!C17)," ",'CondAmbCusto (ORÇ)'!C17)</f>
        <v xml:space="preserve"> </v>
      </c>
      <c r="D17" s="1003"/>
      <c r="E17" s="1003"/>
      <c r="F17" s="1003"/>
      <c r="G17" s="974"/>
      <c r="H17" s="560">
        <f>'CondAmbCusto (ORÇ)'!H17</f>
        <v>0</v>
      </c>
      <c r="I17" s="562">
        <f>'CondAmbCusto (ORÇ)'!I17</f>
        <v>0</v>
      </c>
      <c r="J17" s="563">
        <f>'CondAmbCusto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976" t="str">
        <f t="shared" si="3"/>
        <v xml:space="preserve"> </v>
      </c>
      <c r="R17" s="976"/>
      <c r="S17" s="976"/>
      <c r="T17" s="976"/>
      <c r="U17" s="977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3">
      <c r="B18" s="153">
        <v>11</v>
      </c>
      <c r="C18" s="1003" t="str">
        <f>IF(ISBLANK('CondAmbCusto (ORÇ)'!C18)," ",'CondAmbCusto (ORÇ)'!C18)</f>
        <v xml:space="preserve"> </v>
      </c>
      <c r="D18" s="1003"/>
      <c r="E18" s="1003"/>
      <c r="F18" s="1003"/>
      <c r="G18" s="974"/>
      <c r="H18" s="560">
        <f>'CondAmbCusto (ORÇ)'!H18</f>
        <v>0</v>
      </c>
      <c r="I18" s="562">
        <f>'CondAmbCusto (ORÇ)'!I18</f>
        <v>0</v>
      </c>
      <c r="J18" s="563">
        <f>'CondAmbCusto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976" t="str">
        <f t="shared" si="3"/>
        <v xml:space="preserve"> </v>
      </c>
      <c r="R18" s="976"/>
      <c r="S18" s="976"/>
      <c r="T18" s="976"/>
      <c r="U18" s="977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3">
      <c r="B19" s="156">
        <v>12</v>
      </c>
      <c r="C19" s="1003" t="str">
        <f>IF(ISBLANK('CondAmbCusto (ORÇ)'!C19)," ",'CondAmbCusto (ORÇ)'!C19)</f>
        <v xml:space="preserve"> </v>
      </c>
      <c r="D19" s="1003"/>
      <c r="E19" s="1003"/>
      <c r="F19" s="1003"/>
      <c r="G19" s="974"/>
      <c r="H19" s="560">
        <f>'CondAmbCusto (ORÇ)'!H19</f>
        <v>0</v>
      </c>
      <c r="I19" s="562">
        <f>'CondAmbCusto (ORÇ)'!I19</f>
        <v>0</v>
      </c>
      <c r="J19" s="563">
        <f>'CondAmbCusto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976" t="str">
        <f t="shared" si="3"/>
        <v xml:space="preserve"> </v>
      </c>
      <c r="R19" s="976"/>
      <c r="S19" s="976"/>
      <c r="T19" s="976"/>
      <c r="U19" s="977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3">
      <c r="B20" s="153">
        <v>13</v>
      </c>
      <c r="C20" s="1003" t="str">
        <f>IF(ISBLANK('CondAmbCusto (ORÇ)'!C20)," ",'CondAmbCusto (ORÇ)'!C20)</f>
        <v xml:space="preserve"> </v>
      </c>
      <c r="D20" s="1003"/>
      <c r="E20" s="1003"/>
      <c r="F20" s="1003"/>
      <c r="G20" s="974"/>
      <c r="H20" s="560">
        <f>'CondAmbCusto (ORÇ)'!H20</f>
        <v>0</v>
      </c>
      <c r="I20" s="562">
        <f>'CondAmbCusto (ORÇ)'!I20</f>
        <v>0</v>
      </c>
      <c r="J20" s="563">
        <f>'CondAmbCusto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976" t="str">
        <f t="shared" si="3"/>
        <v xml:space="preserve"> </v>
      </c>
      <c r="R20" s="976"/>
      <c r="S20" s="976"/>
      <c r="T20" s="976"/>
      <c r="U20" s="977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3">
      <c r="B21" s="156">
        <v>14</v>
      </c>
      <c r="C21" s="1003" t="str">
        <f>IF(ISBLANK('CondAmbCusto (ORÇ)'!C21)," ",'CondAmbCusto (ORÇ)'!C21)</f>
        <v xml:space="preserve"> </v>
      </c>
      <c r="D21" s="1003"/>
      <c r="E21" s="1003"/>
      <c r="F21" s="1003"/>
      <c r="G21" s="974"/>
      <c r="H21" s="560">
        <f>'CondAmbCusto (ORÇ)'!H21</f>
        <v>0</v>
      </c>
      <c r="I21" s="562">
        <f>'CondAmbCusto (ORÇ)'!I21</f>
        <v>0</v>
      </c>
      <c r="J21" s="563">
        <f>'CondAmbCusto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976" t="str">
        <f t="shared" si="3"/>
        <v xml:space="preserve"> </v>
      </c>
      <c r="R21" s="976"/>
      <c r="S21" s="976"/>
      <c r="T21" s="976"/>
      <c r="U21" s="977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3">
      <c r="B22" s="153">
        <v>15</v>
      </c>
      <c r="C22" s="1003" t="str">
        <f>IF(ISBLANK('CondAmbCusto (ORÇ)'!C22)," ",'CondAmbCusto (ORÇ)'!C22)</f>
        <v xml:space="preserve"> </v>
      </c>
      <c r="D22" s="1003"/>
      <c r="E22" s="1003"/>
      <c r="F22" s="1003"/>
      <c r="G22" s="974"/>
      <c r="H22" s="560">
        <f>'CondAmbCusto (ORÇ)'!H22</f>
        <v>0</v>
      </c>
      <c r="I22" s="562">
        <f>'CondAmbCusto (ORÇ)'!I22</f>
        <v>0</v>
      </c>
      <c r="J22" s="563">
        <f>'CondAmbCusto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976" t="str">
        <f t="shared" si="3"/>
        <v xml:space="preserve"> </v>
      </c>
      <c r="R22" s="976"/>
      <c r="S22" s="976"/>
      <c r="T22" s="976"/>
      <c r="U22" s="977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3">
      <c r="B23" s="156">
        <v>16</v>
      </c>
      <c r="C23" s="1003" t="str">
        <f>IF(ISBLANK('CondAmbCusto (ORÇ)'!C23)," ",'CondAmbCusto (ORÇ)'!C23)</f>
        <v xml:space="preserve"> </v>
      </c>
      <c r="D23" s="1003"/>
      <c r="E23" s="1003"/>
      <c r="F23" s="1003"/>
      <c r="G23" s="974"/>
      <c r="H23" s="560">
        <f>'CondAmbCusto (ORÇ)'!H23</f>
        <v>0</v>
      </c>
      <c r="I23" s="562">
        <f>'CondAmbCusto (ORÇ)'!I23</f>
        <v>0</v>
      </c>
      <c r="J23" s="563">
        <f>'CondAmbCusto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976" t="str">
        <f t="shared" si="3"/>
        <v xml:space="preserve"> </v>
      </c>
      <c r="R23" s="976"/>
      <c r="S23" s="976"/>
      <c r="T23" s="976"/>
      <c r="U23" s="977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3">
      <c r="B24" s="153">
        <v>17</v>
      </c>
      <c r="C24" s="1003" t="str">
        <f>IF(ISBLANK('CondAmbCusto (ORÇ)'!C24)," ",'CondAmbCusto (ORÇ)'!C24)</f>
        <v xml:space="preserve"> </v>
      </c>
      <c r="D24" s="1003"/>
      <c r="E24" s="1003"/>
      <c r="F24" s="1003"/>
      <c r="G24" s="974"/>
      <c r="H24" s="560">
        <f>'CondAmbCusto (ORÇ)'!H24</f>
        <v>0</v>
      </c>
      <c r="I24" s="562">
        <f>'CondAmbCusto (ORÇ)'!I24</f>
        <v>0</v>
      </c>
      <c r="J24" s="563">
        <f>'CondAmbCusto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976" t="str">
        <f t="shared" si="3"/>
        <v xml:space="preserve"> </v>
      </c>
      <c r="R24" s="976"/>
      <c r="S24" s="976"/>
      <c r="T24" s="976"/>
      <c r="U24" s="977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3">
      <c r="B25" s="156">
        <v>18</v>
      </c>
      <c r="C25" s="1003" t="str">
        <f>IF(ISBLANK('CondAmbCusto (ORÇ)'!C25)," ",'CondAmbCusto (ORÇ)'!C25)</f>
        <v xml:space="preserve"> </v>
      </c>
      <c r="D25" s="1003"/>
      <c r="E25" s="1003"/>
      <c r="F25" s="1003"/>
      <c r="G25" s="974"/>
      <c r="H25" s="560">
        <f>'CondAmbCusto (ORÇ)'!H25</f>
        <v>0</v>
      </c>
      <c r="I25" s="562">
        <f>'CondAmbCusto (ORÇ)'!I25</f>
        <v>0</v>
      </c>
      <c r="J25" s="563">
        <f>'CondAmbCusto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976" t="str">
        <f t="shared" si="3"/>
        <v xml:space="preserve"> </v>
      </c>
      <c r="R25" s="976"/>
      <c r="S25" s="976"/>
      <c r="T25" s="976"/>
      <c r="U25" s="977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3">
      <c r="B26" s="153">
        <v>19</v>
      </c>
      <c r="C26" s="1003" t="str">
        <f>IF(ISBLANK('CondAmbCusto (ORÇ)'!C26)," ",'CondAmbCusto (ORÇ)'!C26)</f>
        <v xml:space="preserve"> </v>
      </c>
      <c r="D26" s="1003"/>
      <c r="E26" s="1003"/>
      <c r="F26" s="1003"/>
      <c r="G26" s="974"/>
      <c r="H26" s="560">
        <f>'CondAmbCusto (ORÇ)'!H26</f>
        <v>0</v>
      </c>
      <c r="I26" s="562">
        <f>'CondAmbCusto (ORÇ)'!I26</f>
        <v>0</v>
      </c>
      <c r="J26" s="563">
        <f>'CondAmbCusto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976" t="str">
        <f t="shared" si="3"/>
        <v xml:space="preserve"> </v>
      </c>
      <c r="R26" s="976"/>
      <c r="S26" s="976"/>
      <c r="T26" s="976"/>
      <c r="U26" s="977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3">
      <c r="B27" s="156">
        <v>20</v>
      </c>
      <c r="C27" s="1003" t="str">
        <f>IF(ISBLANK('CondAmbCusto (ORÇ)'!C27)," ",'CondAmbCusto (ORÇ)'!C27)</f>
        <v xml:space="preserve"> </v>
      </c>
      <c r="D27" s="1003"/>
      <c r="E27" s="1003"/>
      <c r="F27" s="1003"/>
      <c r="G27" s="974"/>
      <c r="H27" s="560">
        <f>'CondAmbCusto (ORÇ)'!H27</f>
        <v>0</v>
      </c>
      <c r="I27" s="562">
        <f>'CondAmbCusto (ORÇ)'!I27</f>
        <v>0</v>
      </c>
      <c r="J27" s="563">
        <f>'CondAmbCusto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976" t="str">
        <f t="shared" si="3"/>
        <v xml:space="preserve"> </v>
      </c>
      <c r="R27" s="976"/>
      <c r="S27" s="976"/>
      <c r="T27" s="976"/>
      <c r="U27" s="977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3">
      <c r="B28" s="153">
        <v>21</v>
      </c>
      <c r="C28" s="1003" t="str">
        <f>IF(ISBLANK('CondAmbCusto (ORÇ)'!C28)," ",'CondAmbCusto (ORÇ)'!C28)</f>
        <v xml:space="preserve"> </v>
      </c>
      <c r="D28" s="1003"/>
      <c r="E28" s="1003"/>
      <c r="F28" s="1003"/>
      <c r="G28" s="974"/>
      <c r="H28" s="560">
        <f>'CondAmbCusto (ORÇ)'!H28</f>
        <v>0</v>
      </c>
      <c r="I28" s="562">
        <f>'CondAmbCusto (ORÇ)'!I28</f>
        <v>0</v>
      </c>
      <c r="J28" s="563">
        <f>'CondAmbCusto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976" t="str">
        <f t="shared" si="3"/>
        <v xml:space="preserve"> </v>
      </c>
      <c r="R28" s="976"/>
      <c r="S28" s="976"/>
      <c r="T28" s="976"/>
      <c r="U28" s="977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3">
      <c r="B29" s="156">
        <v>22</v>
      </c>
      <c r="C29" s="1003" t="str">
        <f>IF(ISBLANK('CondAmbCusto (ORÇ)'!C29)," ",'CondAmbCusto (ORÇ)'!C29)</f>
        <v xml:space="preserve"> </v>
      </c>
      <c r="D29" s="1003"/>
      <c r="E29" s="1003"/>
      <c r="F29" s="1003"/>
      <c r="G29" s="974"/>
      <c r="H29" s="560">
        <f>'CondAmbCusto (ORÇ)'!H29</f>
        <v>0</v>
      </c>
      <c r="I29" s="562">
        <f>'CondAmbCusto (ORÇ)'!I29</f>
        <v>0</v>
      </c>
      <c r="J29" s="563">
        <f>'CondAmbCusto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976" t="str">
        <f t="shared" si="3"/>
        <v xml:space="preserve"> </v>
      </c>
      <c r="R29" s="976"/>
      <c r="S29" s="976"/>
      <c r="T29" s="976"/>
      <c r="U29" s="977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3">
      <c r="B30" s="153">
        <v>23</v>
      </c>
      <c r="C30" s="1003" t="str">
        <f>IF(ISBLANK('CondAmbCusto (ORÇ)'!C30)," ",'CondAmbCusto (ORÇ)'!C30)</f>
        <v xml:space="preserve"> </v>
      </c>
      <c r="D30" s="1003"/>
      <c r="E30" s="1003"/>
      <c r="F30" s="1003"/>
      <c r="G30" s="974"/>
      <c r="H30" s="560">
        <f>'CondAmbCusto (ORÇ)'!H30</f>
        <v>0</v>
      </c>
      <c r="I30" s="562">
        <f>'CondAmbCusto (ORÇ)'!I30</f>
        <v>0</v>
      </c>
      <c r="J30" s="563">
        <f>'CondAmbCusto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976" t="str">
        <f t="shared" si="3"/>
        <v xml:space="preserve"> </v>
      </c>
      <c r="R30" s="976"/>
      <c r="S30" s="976"/>
      <c r="T30" s="976"/>
      <c r="U30" s="977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outlineLevel="1" x14ac:dyDescent="0.3">
      <c r="B31" s="156">
        <v>24</v>
      </c>
      <c r="C31" s="1003" t="str">
        <f>IF(ISBLANK('CondAmbCusto (ORÇ)'!C31)," ",'CondAmbCusto (ORÇ)'!C31)</f>
        <v xml:space="preserve"> </v>
      </c>
      <c r="D31" s="1003"/>
      <c r="E31" s="1003"/>
      <c r="F31" s="1003"/>
      <c r="G31" s="974"/>
      <c r="H31" s="560">
        <f>'CondAmbCusto (ORÇ)'!H31</f>
        <v>0</v>
      </c>
      <c r="I31" s="562">
        <f>'CondAmbCusto (ORÇ)'!I31</f>
        <v>0</v>
      </c>
      <c r="J31" s="563">
        <f>'CondAmbCusto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976" t="str">
        <f t="shared" si="3"/>
        <v xml:space="preserve"> </v>
      </c>
      <c r="R31" s="976"/>
      <c r="S31" s="976"/>
      <c r="T31" s="976"/>
      <c r="U31" s="977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outlineLevel="1" x14ac:dyDescent="0.3">
      <c r="B32" s="153">
        <v>25</v>
      </c>
      <c r="C32" s="1003" t="str">
        <f>IF(ISBLANK('CondAmbCusto (ORÇ)'!C32)," ",'CondAmbCusto (ORÇ)'!C32)</f>
        <v xml:space="preserve"> </v>
      </c>
      <c r="D32" s="1003"/>
      <c r="E32" s="1003"/>
      <c r="F32" s="1003"/>
      <c r="G32" s="974"/>
      <c r="H32" s="560">
        <f>'CondAmbCusto (ORÇ)'!H32</f>
        <v>0</v>
      </c>
      <c r="I32" s="562">
        <f>'CondAmbCusto (ORÇ)'!I32</f>
        <v>0</v>
      </c>
      <c r="J32" s="563">
        <f>'CondAmbCusto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976" t="str">
        <f t="shared" si="3"/>
        <v xml:space="preserve"> </v>
      </c>
      <c r="R32" s="976"/>
      <c r="S32" s="976"/>
      <c r="T32" s="976"/>
      <c r="U32" s="977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outlineLevel="1" x14ac:dyDescent="0.3">
      <c r="B33" s="156">
        <v>26</v>
      </c>
      <c r="C33" s="1003" t="str">
        <f>IF(ISBLANK('CondAmbCusto (ORÇ)'!C33)," ",'CondAmbCusto (ORÇ)'!C33)</f>
        <v xml:space="preserve"> </v>
      </c>
      <c r="D33" s="1003"/>
      <c r="E33" s="1003"/>
      <c r="F33" s="1003"/>
      <c r="G33" s="974"/>
      <c r="H33" s="560">
        <f>'CondAmbCusto (ORÇ)'!H33</f>
        <v>0</v>
      </c>
      <c r="I33" s="562">
        <f>'CondAmbCusto (ORÇ)'!I33</f>
        <v>0</v>
      </c>
      <c r="J33" s="563">
        <f>'CondAmbCusto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976" t="str">
        <f t="shared" si="3"/>
        <v xml:space="preserve"> </v>
      </c>
      <c r="R33" s="976"/>
      <c r="S33" s="976"/>
      <c r="T33" s="976"/>
      <c r="U33" s="977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3">
      <c r="B34" s="153">
        <v>27</v>
      </c>
      <c r="C34" s="1003" t="str">
        <f>IF(ISBLANK('CondAmbCusto (ORÇ)'!C34)," ",'CondAmbCusto (ORÇ)'!C34)</f>
        <v xml:space="preserve"> </v>
      </c>
      <c r="D34" s="1003"/>
      <c r="E34" s="1003"/>
      <c r="F34" s="1003"/>
      <c r="G34" s="974"/>
      <c r="H34" s="560">
        <f>'CondAmbCusto (ORÇ)'!H34</f>
        <v>0</v>
      </c>
      <c r="I34" s="562">
        <f>'CondAmbCusto (ORÇ)'!I34</f>
        <v>0</v>
      </c>
      <c r="J34" s="563">
        <f>'CondAmbCusto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976" t="str">
        <f t="shared" si="3"/>
        <v xml:space="preserve"> </v>
      </c>
      <c r="R34" s="976"/>
      <c r="S34" s="976"/>
      <c r="T34" s="976"/>
      <c r="U34" s="977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3">
      <c r="B35" s="156">
        <v>28</v>
      </c>
      <c r="C35" s="1003" t="str">
        <f>IF(ISBLANK('CondAmbCusto (ORÇ)'!C35)," ",'CondAmbCusto (ORÇ)'!C35)</f>
        <v xml:space="preserve"> </v>
      </c>
      <c r="D35" s="1003"/>
      <c r="E35" s="1003"/>
      <c r="F35" s="1003"/>
      <c r="G35" s="974"/>
      <c r="H35" s="560">
        <f>'CondAmbCusto (ORÇ)'!H35</f>
        <v>0</v>
      </c>
      <c r="I35" s="562">
        <f>'CondAmbCusto (ORÇ)'!I35</f>
        <v>0</v>
      </c>
      <c r="J35" s="563">
        <f>'CondAmbCusto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976" t="str">
        <f t="shared" si="3"/>
        <v xml:space="preserve"> </v>
      </c>
      <c r="R35" s="976"/>
      <c r="S35" s="976"/>
      <c r="T35" s="976"/>
      <c r="U35" s="977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3">
      <c r="B36" s="153">
        <v>29</v>
      </c>
      <c r="C36" s="1003" t="str">
        <f>IF(ISBLANK('CondAmbCusto (ORÇ)'!C36)," ",'CondAmbCusto (ORÇ)'!C36)</f>
        <v xml:space="preserve"> </v>
      </c>
      <c r="D36" s="1003"/>
      <c r="E36" s="1003"/>
      <c r="F36" s="1003"/>
      <c r="G36" s="974"/>
      <c r="H36" s="560">
        <f>'CondAmbCusto (ORÇ)'!H36</f>
        <v>0</v>
      </c>
      <c r="I36" s="562">
        <f>'CondAmbCusto (ORÇ)'!I36</f>
        <v>0</v>
      </c>
      <c r="J36" s="563">
        <f>'CondAmbCusto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976" t="str">
        <f t="shared" si="3"/>
        <v xml:space="preserve"> </v>
      </c>
      <c r="R36" s="976"/>
      <c r="S36" s="976"/>
      <c r="T36" s="976"/>
      <c r="U36" s="977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3">
      <c r="B37" s="156">
        <v>30</v>
      </c>
      <c r="C37" s="1003" t="str">
        <f>IF(ISBLANK('CondAmbCusto (ORÇ)'!C37)," ",'CondAmbCusto (ORÇ)'!C37)</f>
        <v xml:space="preserve"> </v>
      </c>
      <c r="D37" s="1003"/>
      <c r="E37" s="1003"/>
      <c r="F37" s="1003"/>
      <c r="G37" s="974"/>
      <c r="H37" s="560">
        <f>'CondAmbCusto (ORÇ)'!H37</f>
        <v>0</v>
      </c>
      <c r="I37" s="562">
        <f>'CondAmbCusto (ORÇ)'!I37</f>
        <v>0</v>
      </c>
      <c r="J37" s="563">
        <f>'CondAmbCusto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976" t="str">
        <f t="shared" si="3"/>
        <v xml:space="preserve"> </v>
      </c>
      <c r="R37" s="976"/>
      <c r="S37" s="976"/>
      <c r="T37" s="976"/>
      <c r="U37" s="977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3">
      <c r="B38" s="153">
        <v>31</v>
      </c>
      <c r="C38" s="1003" t="str">
        <f>IF(ISBLANK('CondAmbCusto (ORÇ)'!C38)," ",'CondAmbCusto (ORÇ)'!C38)</f>
        <v xml:space="preserve"> </v>
      </c>
      <c r="D38" s="1003"/>
      <c r="E38" s="1003"/>
      <c r="F38" s="1003"/>
      <c r="G38" s="974"/>
      <c r="H38" s="560">
        <f>'CondAmbCusto (ORÇ)'!H38</f>
        <v>0</v>
      </c>
      <c r="I38" s="562">
        <f>'CondAmbCusto (ORÇ)'!I38</f>
        <v>0</v>
      </c>
      <c r="J38" s="563">
        <f>'CondAmbCusto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976" t="str">
        <f t="shared" si="3"/>
        <v xml:space="preserve"> </v>
      </c>
      <c r="R38" s="976"/>
      <c r="S38" s="976"/>
      <c r="T38" s="976"/>
      <c r="U38" s="977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outlineLevel="1" x14ac:dyDescent="0.3">
      <c r="B39" s="156">
        <v>32</v>
      </c>
      <c r="C39" s="1003" t="str">
        <f>IF(ISBLANK('CondAmbCusto (ORÇ)'!C39)," ",'CondAmbCusto (ORÇ)'!C39)</f>
        <v xml:space="preserve"> </v>
      </c>
      <c r="D39" s="1003"/>
      <c r="E39" s="1003"/>
      <c r="F39" s="1003"/>
      <c r="G39" s="974"/>
      <c r="H39" s="560">
        <f>'CondAmbCusto (ORÇ)'!H39</f>
        <v>0</v>
      </c>
      <c r="I39" s="562">
        <f>'CondAmbCusto (ORÇ)'!I39</f>
        <v>0</v>
      </c>
      <c r="J39" s="563">
        <f>'CondAmbCusto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976" t="str">
        <f t="shared" si="3"/>
        <v xml:space="preserve"> </v>
      </c>
      <c r="R39" s="976"/>
      <c r="S39" s="976"/>
      <c r="T39" s="976"/>
      <c r="U39" s="977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3">
      <c r="B40" s="153">
        <v>33</v>
      </c>
      <c r="C40" s="1003" t="str">
        <f>IF(ISBLANK('CondAmbCusto (ORÇ)'!C40)," ",'CondAmbCusto (ORÇ)'!C40)</f>
        <v xml:space="preserve"> </v>
      </c>
      <c r="D40" s="1003"/>
      <c r="E40" s="1003"/>
      <c r="F40" s="1003"/>
      <c r="G40" s="974"/>
      <c r="H40" s="560">
        <f>'CondAmbCusto (ORÇ)'!H40</f>
        <v>0</v>
      </c>
      <c r="I40" s="562">
        <f>'CondAmbCusto (ORÇ)'!I40</f>
        <v>0</v>
      </c>
      <c r="J40" s="563">
        <f>'CondAmbCusto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976" t="str">
        <f t="shared" si="3"/>
        <v xml:space="preserve"> </v>
      </c>
      <c r="R40" s="976"/>
      <c r="S40" s="976"/>
      <c r="T40" s="976"/>
      <c r="U40" s="977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3">
      <c r="B41" s="156">
        <v>34</v>
      </c>
      <c r="C41" s="1003" t="str">
        <f>IF(ISBLANK('CondAmbCusto (ORÇ)'!C41)," ",'CondAmbCusto (ORÇ)'!C41)</f>
        <v xml:space="preserve"> </v>
      </c>
      <c r="D41" s="1003"/>
      <c r="E41" s="1003"/>
      <c r="F41" s="1003"/>
      <c r="G41" s="974"/>
      <c r="H41" s="560">
        <f>'CondAmbCusto (ORÇ)'!H41</f>
        <v>0</v>
      </c>
      <c r="I41" s="562">
        <f>'CondAmbCusto (ORÇ)'!I41</f>
        <v>0</v>
      </c>
      <c r="J41" s="563">
        <f>'CondAmbCusto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976" t="str">
        <f t="shared" si="3"/>
        <v xml:space="preserve"> </v>
      </c>
      <c r="R41" s="976"/>
      <c r="S41" s="976"/>
      <c r="T41" s="976"/>
      <c r="U41" s="977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3">
      <c r="B42" s="153">
        <v>35</v>
      </c>
      <c r="C42" s="1003" t="str">
        <f>IF(ISBLANK('CondAmbCusto (ORÇ)'!C42)," ",'CondAmbCusto (ORÇ)'!C42)</f>
        <v xml:space="preserve"> </v>
      </c>
      <c r="D42" s="1003"/>
      <c r="E42" s="1003"/>
      <c r="F42" s="1003"/>
      <c r="G42" s="974"/>
      <c r="H42" s="560">
        <f>'CondAmbCusto (ORÇ)'!H42</f>
        <v>0</v>
      </c>
      <c r="I42" s="562">
        <f>'CondAmbCusto (ORÇ)'!I42</f>
        <v>0</v>
      </c>
      <c r="J42" s="563">
        <f>'CondAmbCusto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976" t="str">
        <f t="shared" si="3"/>
        <v xml:space="preserve"> </v>
      </c>
      <c r="R42" s="976"/>
      <c r="S42" s="976"/>
      <c r="T42" s="976"/>
      <c r="U42" s="977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outlineLevel="1" x14ac:dyDescent="0.3">
      <c r="B43" s="156">
        <v>36</v>
      </c>
      <c r="C43" s="1003" t="str">
        <f>IF(ISBLANK('CondAmbCusto (ORÇ)'!C43)," ",'CondAmbCusto (ORÇ)'!C43)</f>
        <v xml:space="preserve"> </v>
      </c>
      <c r="D43" s="1003"/>
      <c r="E43" s="1003"/>
      <c r="F43" s="1003"/>
      <c r="G43" s="974"/>
      <c r="H43" s="560">
        <f>'CondAmbCusto (ORÇ)'!H43</f>
        <v>0</v>
      </c>
      <c r="I43" s="562">
        <f>'CondAmbCusto (ORÇ)'!I43</f>
        <v>0</v>
      </c>
      <c r="J43" s="563">
        <f>'CondAmbCusto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976" t="str">
        <f t="shared" si="3"/>
        <v xml:space="preserve"> </v>
      </c>
      <c r="R43" s="976"/>
      <c r="S43" s="976"/>
      <c r="T43" s="976"/>
      <c r="U43" s="977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3">
      <c r="B44" s="153">
        <v>37</v>
      </c>
      <c r="C44" s="1003" t="str">
        <f>IF(ISBLANK('CondAmbCusto (ORÇ)'!C44)," ",'CondAmbCusto (ORÇ)'!C44)</f>
        <v xml:space="preserve"> </v>
      </c>
      <c r="D44" s="1003"/>
      <c r="E44" s="1003"/>
      <c r="F44" s="1003"/>
      <c r="G44" s="974"/>
      <c r="H44" s="560">
        <f>'CondAmbCusto (ORÇ)'!H44</f>
        <v>0</v>
      </c>
      <c r="I44" s="562">
        <f>'CondAmbCusto (ORÇ)'!I44</f>
        <v>0</v>
      </c>
      <c r="J44" s="563">
        <f>'CondAmbCusto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976" t="str">
        <f t="shared" si="3"/>
        <v xml:space="preserve"> </v>
      </c>
      <c r="R44" s="976"/>
      <c r="S44" s="976"/>
      <c r="T44" s="976"/>
      <c r="U44" s="977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3">
      <c r="B45" s="156">
        <v>38</v>
      </c>
      <c r="C45" s="1003" t="str">
        <f>IF(ISBLANK('CondAmbCusto (ORÇ)'!C45)," ",'CondAmbCusto (ORÇ)'!C45)</f>
        <v xml:space="preserve"> </v>
      </c>
      <c r="D45" s="1003"/>
      <c r="E45" s="1003"/>
      <c r="F45" s="1003"/>
      <c r="G45" s="974"/>
      <c r="H45" s="560">
        <f>'CondAmbCusto (ORÇ)'!H45</f>
        <v>0</v>
      </c>
      <c r="I45" s="562">
        <f>'CondAmbCusto (ORÇ)'!I45</f>
        <v>0</v>
      </c>
      <c r="J45" s="563">
        <f>'CondAmbCusto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976" t="str">
        <f t="shared" si="3"/>
        <v xml:space="preserve"> </v>
      </c>
      <c r="R45" s="976"/>
      <c r="S45" s="976"/>
      <c r="T45" s="976"/>
      <c r="U45" s="977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3">
      <c r="B46" s="153">
        <v>39</v>
      </c>
      <c r="C46" s="1003" t="str">
        <f>IF(ISBLANK('CondAmbCusto (ORÇ)'!C46)," ",'CondAmbCusto (ORÇ)'!C46)</f>
        <v xml:space="preserve"> </v>
      </c>
      <c r="D46" s="1003"/>
      <c r="E46" s="1003"/>
      <c r="F46" s="1003"/>
      <c r="G46" s="974"/>
      <c r="H46" s="560">
        <f>'CondAmbCusto (ORÇ)'!H46</f>
        <v>0</v>
      </c>
      <c r="I46" s="562">
        <f>'CondAmbCusto (ORÇ)'!I46</f>
        <v>0</v>
      </c>
      <c r="J46" s="563">
        <f>'CondAmbCusto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976" t="str">
        <f t="shared" si="3"/>
        <v xml:space="preserve"> </v>
      </c>
      <c r="R46" s="976"/>
      <c r="S46" s="976"/>
      <c r="T46" s="976"/>
      <c r="U46" s="977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outlineLevel="1" x14ac:dyDescent="0.3">
      <c r="B47" s="156">
        <v>40</v>
      </c>
      <c r="C47" s="1003" t="str">
        <f>IF(ISBLANK('CondAmbCusto (ORÇ)'!C47)," ",'CondAmbCusto (ORÇ)'!C47)</f>
        <v xml:space="preserve"> </v>
      </c>
      <c r="D47" s="1003"/>
      <c r="E47" s="1003"/>
      <c r="F47" s="1003"/>
      <c r="G47" s="974"/>
      <c r="H47" s="560">
        <f>'CondAmbCusto (ORÇ)'!H47</f>
        <v>0</v>
      </c>
      <c r="I47" s="562">
        <f>'CondAmbCusto (ORÇ)'!I47</f>
        <v>0</v>
      </c>
      <c r="J47" s="563">
        <f>'CondAmbCusto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976" t="str">
        <f t="shared" si="3"/>
        <v xml:space="preserve"> </v>
      </c>
      <c r="R47" s="976"/>
      <c r="S47" s="976"/>
      <c r="T47" s="976"/>
      <c r="U47" s="977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outlineLevel="1" x14ac:dyDescent="0.3">
      <c r="B48" s="156">
        <v>41</v>
      </c>
      <c r="C48" s="1003" t="str">
        <f>IF(ISBLANK('CondAmbCusto (ORÇ)'!C48)," ",'CondAmbCusto (ORÇ)'!C48)</f>
        <v xml:space="preserve"> </v>
      </c>
      <c r="D48" s="1003"/>
      <c r="E48" s="1003"/>
      <c r="F48" s="1003"/>
      <c r="G48" s="974"/>
      <c r="H48" s="560">
        <f>'CondAmbCusto (ORÇ)'!H48</f>
        <v>0</v>
      </c>
      <c r="I48" s="562">
        <f>'CondAmbCusto (ORÇ)'!I48</f>
        <v>0</v>
      </c>
      <c r="J48" s="563">
        <f>'CondAmbCusto (ORÇ)'!J48</f>
        <v>0</v>
      </c>
      <c r="K48" s="330">
        <f t="shared" ref="K48:K107" si="7">I48*J48</f>
        <v>0</v>
      </c>
      <c r="L48" s="330">
        <f t="shared" ref="L48:L107" si="8">K48-M48-N48</f>
        <v>0</v>
      </c>
      <c r="M48" s="329"/>
      <c r="N48" s="329"/>
      <c r="O48" s="397"/>
      <c r="P48" s="153">
        <f t="shared" ref="P48:P107" si="9">B48</f>
        <v>41</v>
      </c>
      <c r="Q48" s="976" t="str">
        <f t="shared" ref="Q48:Q107" si="10">IF(OR(C48=0,C48=""),"",C48)</f>
        <v xml:space="preserve"> </v>
      </c>
      <c r="R48" s="976"/>
      <c r="S48" s="976"/>
      <c r="T48" s="976"/>
      <c r="U48" s="977"/>
      <c r="V48" s="155">
        <f t="shared" ref="V48:V107" si="11">IF(H48="",0,H48)</f>
        <v>0</v>
      </c>
      <c r="W48" s="331">
        <f t="shared" ref="W48:W107" si="12">IF(OR(V48="",V48=0),0,(Desc*((1+Desc)^V48))/(((1+Desc)^V48)-1))</f>
        <v>0</v>
      </c>
      <c r="X48" s="332">
        <f>IF(AND(K48&gt;0,'Custo Contábil'!$D$7&gt;0),ROUND(K48*('Custo Contábil'!$D$19/'Custo Contábil'!$D$7)*W48,2),0)</f>
        <v>0</v>
      </c>
      <c r="Y48" s="407">
        <f t="shared" ref="Y48:Y107" si="13">V48*X48</f>
        <v>0</v>
      </c>
    </row>
    <row r="49" spans="2:25" outlineLevel="1" x14ac:dyDescent="0.3">
      <c r="B49" s="156">
        <v>42</v>
      </c>
      <c r="C49" s="1003" t="str">
        <f>IF(ISBLANK('CondAmbCusto (ORÇ)'!C49)," ",'CondAmbCusto (ORÇ)'!C49)</f>
        <v xml:space="preserve"> </v>
      </c>
      <c r="D49" s="1003"/>
      <c r="E49" s="1003"/>
      <c r="F49" s="1003"/>
      <c r="G49" s="974"/>
      <c r="H49" s="560">
        <f>'CondAmbCusto (ORÇ)'!H49</f>
        <v>0</v>
      </c>
      <c r="I49" s="562">
        <f>'CondAmbCusto (ORÇ)'!I49</f>
        <v>0</v>
      </c>
      <c r="J49" s="563">
        <f>'CondAmbCusto (ORÇ)'!J49</f>
        <v>0</v>
      </c>
      <c r="K49" s="330">
        <f t="shared" si="7"/>
        <v>0</v>
      </c>
      <c r="L49" s="330">
        <f t="shared" si="8"/>
        <v>0</v>
      </c>
      <c r="M49" s="329"/>
      <c r="N49" s="329"/>
      <c r="O49" s="397"/>
      <c r="P49" s="153">
        <f t="shared" si="9"/>
        <v>42</v>
      </c>
      <c r="Q49" s="976" t="str">
        <f t="shared" si="10"/>
        <v xml:space="preserve"> </v>
      </c>
      <c r="R49" s="976"/>
      <c r="S49" s="976"/>
      <c r="T49" s="976"/>
      <c r="U49" s="977"/>
      <c r="V49" s="155">
        <f t="shared" si="11"/>
        <v>0</v>
      </c>
      <c r="W49" s="331">
        <f t="shared" si="12"/>
        <v>0</v>
      </c>
      <c r="X49" s="332">
        <f>IF(AND(K49&gt;0,'Custo Contábil'!$D$7&gt;0),ROUND(K49*('Custo Contábil'!$D$19/'Custo Contábil'!$D$7)*W49,2),0)</f>
        <v>0</v>
      </c>
      <c r="Y49" s="407">
        <f t="shared" si="13"/>
        <v>0</v>
      </c>
    </row>
    <row r="50" spans="2:25" outlineLevel="1" x14ac:dyDescent="0.3">
      <c r="B50" s="156">
        <v>43</v>
      </c>
      <c r="C50" s="1003" t="str">
        <f>IF(ISBLANK('CondAmbCusto (ORÇ)'!C50)," ",'CondAmbCusto (ORÇ)'!C50)</f>
        <v xml:space="preserve"> </v>
      </c>
      <c r="D50" s="1003"/>
      <c r="E50" s="1003"/>
      <c r="F50" s="1003"/>
      <c r="G50" s="974"/>
      <c r="H50" s="560">
        <f>'CondAmbCusto (ORÇ)'!H50</f>
        <v>0</v>
      </c>
      <c r="I50" s="562">
        <f>'CondAmbCusto (ORÇ)'!I50</f>
        <v>0</v>
      </c>
      <c r="J50" s="563">
        <f>'CondAmbCusto (ORÇ)'!J50</f>
        <v>0</v>
      </c>
      <c r="K50" s="330">
        <f t="shared" si="7"/>
        <v>0</v>
      </c>
      <c r="L50" s="330">
        <f t="shared" si="8"/>
        <v>0</v>
      </c>
      <c r="M50" s="329"/>
      <c r="N50" s="329"/>
      <c r="O50" s="397"/>
      <c r="P50" s="153">
        <f t="shared" si="9"/>
        <v>43</v>
      </c>
      <c r="Q50" s="976" t="str">
        <f t="shared" si="10"/>
        <v xml:space="preserve"> </v>
      </c>
      <c r="R50" s="976"/>
      <c r="S50" s="976"/>
      <c r="T50" s="976"/>
      <c r="U50" s="977"/>
      <c r="V50" s="155">
        <f t="shared" si="11"/>
        <v>0</v>
      </c>
      <c r="W50" s="331">
        <f t="shared" si="12"/>
        <v>0</v>
      </c>
      <c r="X50" s="332">
        <f>IF(AND(K50&gt;0,'Custo Contábil'!$D$7&gt;0),ROUND(K50*('Custo Contábil'!$D$19/'Custo Contábil'!$D$7)*W50,2),0)</f>
        <v>0</v>
      </c>
      <c r="Y50" s="407">
        <f t="shared" si="13"/>
        <v>0</v>
      </c>
    </row>
    <row r="51" spans="2:25" outlineLevel="1" x14ac:dyDescent="0.3">
      <c r="B51" s="156">
        <v>44</v>
      </c>
      <c r="C51" s="1003" t="str">
        <f>IF(ISBLANK('CondAmbCusto (ORÇ)'!C51)," ",'CondAmbCusto (ORÇ)'!C51)</f>
        <v xml:space="preserve"> </v>
      </c>
      <c r="D51" s="1003"/>
      <c r="E51" s="1003"/>
      <c r="F51" s="1003"/>
      <c r="G51" s="974"/>
      <c r="H51" s="560">
        <f>'CondAmbCusto (ORÇ)'!H51</f>
        <v>0</v>
      </c>
      <c r="I51" s="562">
        <f>'CondAmbCusto (ORÇ)'!I51</f>
        <v>0</v>
      </c>
      <c r="J51" s="563">
        <f>'CondAmbCusto (ORÇ)'!J51</f>
        <v>0</v>
      </c>
      <c r="K51" s="330">
        <f t="shared" si="7"/>
        <v>0</v>
      </c>
      <c r="L51" s="330">
        <f t="shared" si="8"/>
        <v>0</v>
      </c>
      <c r="M51" s="329"/>
      <c r="N51" s="329"/>
      <c r="O51" s="397"/>
      <c r="P51" s="153">
        <f t="shared" si="9"/>
        <v>44</v>
      </c>
      <c r="Q51" s="976" t="str">
        <f t="shared" si="10"/>
        <v xml:space="preserve"> </v>
      </c>
      <c r="R51" s="976"/>
      <c r="S51" s="976"/>
      <c r="T51" s="976"/>
      <c r="U51" s="977"/>
      <c r="V51" s="155">
        <f t="shared" si="11"/>
        <v>0</v>
      </c>
      <c r="W51" s="331">
        <f t="shared" si="12"/>
        <v>0</v>
      </c>
      <c r="X51" s="332">
        <f>IF(AND(K51&gt;0,'Custo Contábil'!$D$7&gt;0),ROUND(K51*('Custo Contábil'!$D$19/'Custo Contábil'!$D$7)*W51,2),0)</f>
        <v>0</v>
      </c>
      <c r="Y51" s="407">
        <f t="shared" si="13"/>
        <v>0</v>
      </c>
    </row>
    <row r="52" spans="2:25" outlineLevel="1" x14ac:dyDescent="0.3">
      <c r="B52" s="156">
        <v>45</v>
      </c>
      <c r="C52" s="1003" t="str">
        <f>IF(ISBLANK('CondAmbCusto (ORÇ)'!C52)," ",'CondAmbCusto (ORÇ)'!C52)</f>
        <v xml:space="preserve"> </v>
      </c>
      <c r="D52" s="1003"/>
      <c r="E52" s="1003"/>
      <c r="F52" s="1003"/>
      <c r="G52" s="974"/>
      <c r="H52" s="560">
        <f>'CondAmbCusto (ORÇ)'!H52</f>
        <v>0</v>
      </c>
      <c r="I52" s="562">
        <f>'CondAmbCusto (ORÇ)'!I52</f>
        <v>0</v>
      </c>
      <c r="J52" s="563">
        <f>'CondAmbCusto (ORÇ)'!J52</f>
        <v>0</v>
      </c>
      <c r="K52" s="330">
        <f t="shared" si="7"/>
        <v>0</v>
      </c>
      <c r="L52" s="330">
        <f t="shared" si="8"/>
        <v>0</v>
      </c>
      <c r="M52" s="329"/>
      <c r="N52" s="329"/>
      <c r="O52" s="397"/>
      <c r="P52" s="153">
        <f t="shared" si="9"/>
        <v>45</v>
      </c>
      <c r="Q52" s="976" t="str">
        <f t="shared" si="10"/>
        <v xml:space="preserve"> </v>
      </c>
      <c r="R52" s="976"/>
      <c r="S52" s="976"/>
      <c r="T52" s="976"/>
      <c r="U52" s="977"/>
      <c r="V52" s="155">
        <f t="shared" si="11"/>
        <v>0</v>
      </c>
      <c r="W52" s="331">
        <f t="shared" si="12"/>
        <v>0</v>
      </c>
      <c r="X52" s="332">
        <f>IF(AND(K52&gt;0,'Custo Contábil'!$D$7&gt;0),ROUND(K52*('Custo Contábil'!$D$19/'Custo Contábil'!$D$7)*W52,2),0)</f>
        <v>0</v>
      </c>
      <c r="Y52" s="407">
        <f t="shared" si="13"/>
        <v>0</v>
      </c>
    </row>
    <row r="53" spans="2:25" outlineLevel="1" x14ac:dyDescent="0.3">
      <c r="B53" s="156">
        <v>46</v>
      </c>
      <c r="C53" s="1003" t="str">
        <f>IF(ISBLANK('CondAmbCusto (ORÇ)'!C53)," ",'CondAmbCusto (ORÇ)'!C53)</f>
        <v xml:space="preserve"> </v>
      </c>
      <c r="D53" s="1003"/>
      <c r="E53" s="1003"/>
      <c r="F53" s="1003"/>
      <c r="G53" s="974"/>
      <c r="H53" s="560">
        <f>'CondAmbCusto (ORÇ)'!H53</f>
        <v>0</v>
      </c>
      <c r="I53" s="562">
        <f>'CondAmbCusto (ORÇ)'!I53</f>
        <v>0</v>
      </c>
      <c r="J53" s="563">
        <f>'CondAmbCusto (ORÇ)'!J53</f>
        <v>0</v>
      </c>
      <c r="K53" s="330">
        <f t="shared" si="7"/>
        <v>0</v>
      </c>
      <c r="L53" s="330">
        <f t="shared" si="8"/>
        <v>0</v>
      </c>
      <c r="M53" s="329"/>
      <c r="N53" s="329"/>
      <c r="O53" s="397"/>
      <c r="P53" s="153">
        <f t="shared" si="9"/>
        <v>46</v>
      </c>
      <c r="Q53" s="976" t="str">
        <f t="shared" si="10"/>
        <v xml:space="preserve"> </v>
      </c>
      <c r="R53" s="976"/>
      <c r="S53" s="976"/>
      <c r="T53" s="976"/>
      <c r="U53" s="977"/>
      <c r="V53" s="155">
        <f t="shared" si="11"/>
        <v>0</v>
      </c>
      <c r="W53" s="331">
        <f t="shared" si="12"/>
        <v>0</v>
      </c>
      <c r="X53" s="332">
        <f>IF(AND(K53&gt;0,'Custo Contábil'!$D$7&gt;0),ROUND(K53*('Custo Contábil'!$D$19/'Custo Contábil'!$D$7)*W53,2),0)</f>
        <v>0</v>
      </c>
      <c r="Y53" s="407">
        <f t="shared" si="13"/>
        <v>0</v>
      </c>
    </row>
    <row r="54" spans="2:25" outlineLevel="1" x14ac:dyDescent="0.3">
      <c r="B54" s="156">
        <v>47</v>
      </c>
      <c r="C54" s="1003" t="str">
        <f>IF(ISBLANK('CondAmbCusto (ORÇ)'!C54)," ",'CondAmbCusto (ORÇ)'!C54)</f>
        <v xml:space="preserve"> </v>
      </c>
      <c r="D54" s="1003"/>
      <c r="E54" s="1003"/>
      <c r="F54" s="1003"/>
      <c r="G54" s="974"/>
      <c r="H54" s="560">
        <f>'CondAmbCusto (ORÇ)'!H54</f>
        <v>0</v>
      </c>
      <c r="I54" s="562">
        <f>'CondAmbCusto (ORÇ)'!I54</f>
        <v>0</v>
      </c>
      <c r="J54" s="563">
        <f>'CondAmbCusto (ORÇ)'!J54</f>
        <v>0</v>
      </c>
      <c r="K54" s="330">
        <f t="shared" si="7"/>
        <v>0</v>
      </c>
      <c r="L54" s="330">
        <f t="shared" si="8"/>
        <v>0</v>
      </c>
      <c r="M54" s="329"/>
      <c r="N54" s="329"/>
      <c r="O54" s="397"/>
      <c r="P54" s="153">
        <f t="shared" si="9"/>
        <v>47</v>
      </c>
      <c r="Q54" s="976" t="str">
        <f t="shared" si="10"/>
        <v xml:space="preserve"> </v>
      </c>
      <c r="R54" s="976"/>
      <c r="S54" s="976"/>
      <c r="T54" s="976"/>
      <c r="U54" s="977"/>
      <c r="V54" s="155">
        <f t="shared" si="11"/>
        <v>0</v>
      </c>
      <c r="W54" s="331">
        <f t="shared" si="12"/>
        <v>0</v>
      </c>
      <c r="X54" s="332">
        <f>IF(AND(K54&gt;0,'Custo Contábil'!$D$7&gt;0),ROUND(K54*('Custo Contábil'!$D$19/'Custo Contábil'!$D$7)*W54,2),0)</f>
        <v>0</v>
      </c>
      <c r="Y54" s="407">
        <f t="shared" si="13"/>
        <v>0</v>
      </c>
    </row>
    <row r="55" spans="2:25" outlineLevel="1" x14ac:dyDescent="0.3">
      <c r="B55" s="156">
        <v>48</v>
      </c>
      <c r="C55" s="1003" t="str">
        <f>IF(ISBLANK('CondAmbCusto (ORÇ)'!C55)," ",'CondAmbCusto (ORÇ)'!C55)</f>
        <v xml:space="preserve"> </v>
      </c>
      <c r="D55" s="1003"/>
      <c r="E55" s="1003"/>
      <c r="F55" s="1003"/>
      <c r="G55" s="974"/>
      <c r="H55" s="560">
        <f>'CondAmbCusto (ORÇ)'!H55</f>
        <v>0</v>
      </c>
      <c r="I55" s="562">
        <f>'CondAmbCusto (ORÇ)'!I55</f>
        <v>0</v>
      </c>
      <c r="J55" s="563">
        <f>'CondAmbCusto (ORÇ)'!J55</f>
        <v>0</v>
      </c>
      <c r="K55" s="330">
        <f t="shared" si="7"/>
        <v>0</v>
      </c>
      <c r="L55" s="330">
        <f t="shared" si="8"/>
        <v>0</v>
      </c>
      <c r="M55" s="329"/>
      <c r="N55" s="329"/>
      <c r="O55" s="397"/>
      <c r="P55" s="153">
        <f t="shared" si="9"/>
        <v>48</v>
      </c>
      <c r="Q55" s="976" t="str">
        <f t="shared" si="10"/>
        <v xml:space="preserve"> </v>
      </c>
      <c r="R55" s="976"/>
      <c r="S55" s="976"/>
      <c r="T55" s="976"/>
      <c r="U55" s="977"/>
      <c r="V55" s="155">
        <f t="shared" si="11"/>
        <v>0</v>
      </c>
      <c r="W55" s="331">
        <f t="shared" si="12"/>
        <v>0</v>
      </c>
      <c r="X55" s="332">
        <f>IF(AND(K55&gt;0,'Custo Contábil'!$D$7&gt;0),ROUND(K55*('Custo Contábil'!$D$19/'Custo Contábil'!$D$7)*W55,2),0)</f>
        <v>0</v>
      </c>
      <c r="Y55" s="407">
        <f t="shared" si="13"/>
        <v>0</v>
      </c>
    </row>
    <row r="56" spans="2:25" outlineLevel="1" x14ac:dyDescent="0.3">
      <c r="B56" s="156">
        <v>49</v>
      </c>
      <c r="C56" s="1003" t="str">
        <f>IF(ISBLANK('CondAmbCusto (ORÇ)'!C56)," ",'CondAmbCusto (ORÇ)'!C56)</f>
        <v xml:space="preserve"> </v>
      </c>
      <c r="D56" s="1003"/>
      <c r="E56" s="1003"/>
      <c r="F56" s="1003"/>
      <c r="G56" s="974"/>
      <c r="H56" s="560">
        <f>'CondAmbCusto (ORÇ)'!H56</f>
        <v>0</v>
      </c>
      <c r="I56" s="562">
        <f>'CondAmbCusto (ORÇ)'!I56</f>
        <v>0</v>
      </c>
      <c r="J56" s="563">
        <f>'CondAmbCusto (ORÇ)'!J56</f>
        <v>0</v>
      </c>
      <c r="K56" s="330">
        <f t="shared" si="7"/>
        <v>0</v>
      </c>
      <c r="L56" s="330">
        <f t="shared" si="8"/>
        <v>0</v>
      </c>
      <c r="M56" s="329"/>
      <c r="N56" s="329"/>
      <c r="O56" s="397"/>
      <c r="P56" s="153">
        <f t="shared" si="9"/>
        <v>49</v>
      </c>
      <c r="Q56" s="976" t="str">
        <f t="shared" si="10"/>
        <v xml:space="preserve"> </v>
      </c>
      <c r="R56" s="976"/>
      <c r="S56" s="976"/>
      <c r="T56" s="976"/>
      <c r="U56" s="977"/>
      <c r="V56" s="155">
        <f t="shared" si="11"/>
        <v>0</v>
      </c>
      <c r="W56" s="331">
        <f t="shared" si="12"/>
        <v>0</v>
      </c>
      <c r="X56" s="332">
        <f>IF(AND(K56&gt;0,'Custo Contábil'!$D$7&gt;0),ROUND(K56*('Custo Contábil'!$D$19/'Custo Contábil'!$D$7)*W56,2),0)</f>
        <v>0</v>
      </c>
      <c r="Y56" s="407">
        <f t="shared" si="13"/>
        <v>0</v>
      </c>
    </row>
    <row r="57" spans="2:25" outlineLevel="1" x14ac:dyDescent="0.3">
      <c r="B57" s="156">
        <v>50</v>
      </c>
      <c r="C57" s="1003" t="str">
        <f>IF(ISBLANK('CondAmbCusto (ORÇ)'!C57)," ",'CondAmbCusto (ORÇ)'!C57)</f>
        <v xml:space="preserve"> </v>
      </c>
      <c r="D57" s="1003"/>
      <c r="E57" s="1003"/>
      <c r="F57" s="1003"/>
      <c r="G57" s="974"/>
      <c r="H57" s="560">
        <f>'CondAmbCusto (ORÇ)'!H57</f>
        <v>0</v>
      </c>
      <c r="I57" s="562">
        <f>'CondAmbCusto (ORÇ)'!I57</f>
        <v>0</v>
      </c>
      <c r="J57" s="563">
        <f>'CondAmbCusto (ORÇ)'!J57</f>
        <v>0</v>
      </c>
      <c r="K57" s="330">
        <f t="shared" si="7"/>
        <v>0</v>
      </c>
      <c r="L57" s="330">
        <f t="shared" si="8"/>
        <v>0</v>
      </c>
      <c r="M57" s="329"/>
      <c r="N57" s="329"/>
      <c r="O57" s="397"/>
      <c r="P57" s="153">
        <f t="shared" si="9"/>
        <v>50</v>
      </c>
      <c r="Q57" s="976" t="str">
        <f t="shared" si="10"/>
        <v xml:space="preserve"> </v>
      </c>
      <c r="R57" s="976"/>
      <c r="S57" s="976"/>
      <c r="T57" s="976"/>
      <c r="U57" s="977"/>
      <c r="V57" s="155">
        <f t="shared" si="11"/>
        <v>0</v>
      </c>
      <c r="W57" s="331">
        <f t="shared" si="12"/>
        <v>0</v>
      </c>
      <c r="X57" s="332">
        <f>IF(AND(K57&gt;0,'Custo Contábil'!$D$7&gt;0),ROUND(K57*('Custo Contábil'!$D$19/'Custo Contábil'!$D$7)*W57,2),0)</f>
        <v>0</v>
      </c>
      <c r="Y57" s="407">
        <f t="shared" si="13"/>
        <v>0</v>
      </c>
    </row>
    <row r="58" spans="2:25" outlineLevel="1" x14ac:dyDescent="0.3">
      <c r="B58" s="156">
        <v>51</v>
      </c>
      <c r="C58" s="1003" t="str">
        <f>IF(ISBLANK('CondAmbCusto (ORÇ)'!C58)," ",'CondAmbCusto (ORÇ)'!C58)</f>
        <v xml:space="preserve"> </v>
      </c>
      <c r="D58" s="1003"/>
      <c r="E58" s="1003"/>
      <c r="F58" s="1003"/>
      <c r="G58" s="974"/>
      <c r="H58" s="560">
        <f>'CondAmbCusto (ORÇ)'!H58</f>
        <v>0</v>
      </c>
      <c r="I58" s="562">
        <f>'CondAmbCusto (ORÇ)'!I58</f>
        <v>0</v>
      </c>
      <c r="J58" s="563">
        <f>'CondAmbCusto (ORÇ)'!J58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  <c r="P58" s="153">
        <f t="shared" si="9"/>
        <v>51</v>
      </c>
      <c r="Q58" s="976" t="str">
        <f t="shared" si="10"/>
        <v xml:space="preserve"> </v>
      </c>
      <c r="R58" s="976"/>
      <c r="S58" s="976"/>
      <c r="T58" s="976"/>
      <c r="U58" s="977"/>
      <c r="V58" s="155">
        <f t="shared" si="11"/>
        <v>0</v>
      </c>
      <c r="W58" s="331">
        <f t="shared" si="12"/>
        <v>0</v>
      </c>
      <c r="X58" s="332">
        <f>IF(AND(K58&gt;0,'Custo Contábil'!$D$7&gt;0),ROUND(K58*('Custo Contábil'!$D$19/'Custo Contábil'!$D$7)*W58,2),0)</f>
        <v>0</v>
      </c>
      <c r="Y58" s="407">
        <f t="shared" si="13"/>
        <v>0</v>
      </c>
    </row>
    <row r="59" spans="2:25" outlineLevel="1" x14ac:dyDescent="0.3">
      <c r="B59" s="156">
        <v>52</v>
      </c>
      <c r="C59" s="1003" t="str">
        <f>IF(ISBLANK('CondAmbCusto (ORÇ)'!C59)," ",'CondAmbCusto (ORÇ)'!C59)</f>
        <v xml:space="preserve"> </v>
      </c>
      <c r="D59" s="1003"/>
      <c r="E59" s="1003"/>
      <c r="F59" s="1003"/>
      <c r="G59" s="974"/>
      <c r="H59" s="560">
        <f>'CondAmbCusto (ORÇ)'!H59</f>
        <v>0</v>
      </c>
      <c r="I59" s="562">
        <f>'CondAmbCusto (ORÇ)'!I59</f>
        <v>0</v>
      </c>
      <c r="J59" s="563">
        <f>'CondAmbCusto (ORÇ)'!J59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  <c r="P59" s="153">
        <f t="shared" si="9"/>
        <v>52</v>
      </c>
      <c r="Q59" s="976" t="str">
        <f t="shared" si="10"/>
        <v xml:space="preserve"> </v>
      </c>
      <c r="R59" s="976"/>
      <c r="S59" s="976"/>
      <c r="T59" s="976"/>
      <c r="U59" s="977"/>
      <c r="V59" s="155">
        <f t="shared" si="11"/>
        <v>0</v>
      </c>
      <c r="W59" s="331">
        <f t="shared" si="12"/>
        <v>0</v>
      </c>
      <c r="X59" s="332">
        <f>IF(AND(K59&gt;0,'Custo Contábil'!$D$7&gt;0),ROUND(K59*('Custo Contábil'!$D$19/'Custo Contábil'!$D$7)*W59,2),0)</f>
        <v>0</v>
      </c>
      <c r="Y59" s="407">
        <f t="shared" si="13"/>
        <v>0</v>
      </c>
    </row>
    <row r="60" spans="2:25" outlineLevel="1" x14ac:dyDescent="0.3">
      <c r="B60" s="156">
        <v>53</v>
      </c>
      <c r="C60" s="1003" t="str">
        <f>IF(ISBLANK('CondAmbCusto (ORÇ)'!C60)," ",'CondAmbCusto (ORÇ)'!C60)</f>
        <v xml:space="preserve"> </v>
      </c>
      <c r="D60" s="1003"/>
      <c r="E60" s="1003"/>
      <c r="F60" s="1003"/>
      <c r="G60" s="974"/>
      <c r="H60" s="560">
        <f>'CondAmbCusto (ORÇ)'!H60</f>
        <v>0</v>
      </c>
      <c r="I60" s="562">
        <f>'CondAmbCusto (ORÇ)'!I60</f>
        <v>0</v>
      </c>
      <c r="J60" s="563">
        <f>'CondAmbCusto (ORÇ)'!J60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  <c r="P60" s="153">
        <f t="shared" si="9"/>
        <v>53</v>
      </c>
      <c r="Q60" s="976" t="str">
        <f t="shared" si="10"/>
        <v xml:space="preserve"> </v>
      </c>
      <c r="R60" s="976"/>
      <c r="S60" s="976"/>
      <c r="T60" s="976"/>
      <c r="U60" s="977"/>
      <c r="V60" s="155">
        <f t="shared" si="11"/>
        <v>0</v>
      </c>
      <c r="W60" s="331">
        <f t="shared" si="12"/>
        <v>0</v>
      </c>
      <c r="X60" s="332">
        <f>IF(AND(K60&gt;0,'Custo Contábil'!$D$7&gt;0),ROUND(K60*('Custo Contábil'!$D$19/'Custo Contábil'!$D$7)*W60,2),0)</f>
        <v>0</v>
      </c>
      <c r="Y60" s="407">
        <f t="shared" si="13"/>
        <v>0</v>
      </c>
    </row>
    <row r="61" spans="2:25" outlineLevel="1" x14ac:dyDescent="0.3">
      <c r="B61" s="156">
        <v>54</v>
      </c>
      <c r="C61" s="1003" t="str">
        <f>IF(ISBLANK('CondAmbCusto (ORÇ)'!C61)," ",'CondAmbCusto (ORÇ)'!C61)</f>
        <v xml:space="preserve"> </v>
      </c>
      <c r="D61" s="1003"/>
      <c r="E61" s="1003"/>
      <c r="F61" s="1003"/>
      <c r="G61" s="974"/>
      <c r="H61" s="560">
        <f>'CondAmbCusto (ORÇ)'!H61</f>
        <v>0</v>
      </c>
      <c r="I61" s="562">
        <f>'CondAmbCusto (ORÇ)'!I61</f>
        <v>0</v>
      </c>
      <c r="J61" s="563">
        <f>'CondAmbCusto (ORÇ)'!J61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  <c r="P61" s="153">
        <f t="shared" si="9"/>
        <v>54</v>
      </c>
      <c r="Q61" s="976" t="str">
        <f t="shared" si="10"/>
        <v xml:space="preserve"> </v>
      </c>
      <c r="R61" s="976"/>
      <c r="S61" s="976"/>
      <c r="T61" s="976"/>
      <c r="U61" s="977"/>
      <c r="V61" s="155">
        <f t="shared" si="11"/>
        <v>0</v>
      </c>
      <c r="W61" s="331">
        <f t="shared" si="12"/>
        <v>0</v>
      </c>
      <c r="X61" s="332">
        <f>IF(AND(K61&gt;0,'Custo Contábil'!$D$7&gt;0),ROUND(K61*('Custo Contábil'!$D$19/'Custo Contábil'!$D$7)*W61,2),0)</f>
        <v>0</v>
      </c>
      <c r="Y61" s="407">
        <f t="shared" si="13"/>
        <v>0</v>
      </c>
    </row>
    <row r="62" spans="2:25" outlineLevel="1" x14ac:dyDescent="0.3">
      <c r="B62" s="156">
        <v>55</v>
      </c>
      <c r="C62" s="1003" t="str">
        <f>IF(ISBLANK('CondAmbCusto (ORÇ)'!C62)," ",'CondAmbCusto (ORÇ)'!C62)</f>
        <v xml:space="preserve"> </v>
      </c>
      <c r="D62" s="1003"/>
      <c r="E62" s="1003"/>
      <c r="F62" s="1003"/>
      <c r="G62" s="974"/>
      <c r="H62" s="560">
        <f>'CondAmbCusto (ORÇ)'!H62</f>
        <v>0</v>
      </c>
      <c r="I62" s="562">
        <f>'CondAmbCusto (ORÇ)'!I62</f>
        <v>0</v>
      </c>
      <c r="J62" s="563">
        <f>'CondAmbCusto (ORÇ)'!J62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  <c r="P62" s="153">
        <f t="shared" si="9"/>
        <v>55</v>
      </c>
      <c r="Q62" s="976" t="str">
        <f t="shared" si="10"/>
        <v xml:space="preserve"> </v>
      </c>
      <c r="R62" s="976"/>
      <c r="S62" s="976"/>
      <c r="T62" s="976"/>
      <c r="U62" s="977"/>
      <c r="V62" s="155">
        <f t="shared" si="11"/>
        <v>0</v>
      </c>
      <c r="W62" s="331">
        <f t="shared" si="12"/>
        <v>0</v>
      </c>
      <c r="X62" s="332">
        <f>IF(AND(K62&gt;0,'Custo Contábil'!$D$7&gt;0),ROUND(K62*('Custo Contábil'!$D$19/'Custo Contábil'!$D$7)*W62,2),0)</f>
        <v>0</v>
      </c>
      <c r="Y62" s="407">
        <f t="shared" si="13"/>
        <v>0</v>
      </c>
    </row>
    <row r="63" spans="2:25" outlineLevel="1" x14ac:dyDescent="0.3">
      <c r="B63" s="156">
        <v>56</v>
      </c>
      <c r="C63" s="1003" t="str">
        <f>IF(ISBLANK('CondAmbCusto (ORÇ)'!C63)," ",'CondAmbCusto (ORÇ)'!C63)</f>
        <v xml:space="preserve"> </v>
      </c>
      <c r="D63" s="1003"/>
      <c r="E63" s="1003"/>
      <c r="F63" s="1003"/>
      <c r="G63" s="974"/>
      <c r="H63" s="560">
        <f>'CondAmbCusto (ORÇ)'!H63</f>
        <v>0</v>
      </c>
      <c r="I63" s="562">
        <f>'CondAmbCusto (ORÇ)'!I63</f>
        <v>0</v>
      </c>
      <c r="J63" s="563">
        <f>'CondAmbCusto (ORÇ)'!J63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  <c r="P63" s="153">
        <f t="shared" si="9"/>
        <v>56</v>
      </c>
      <c r="Q63" s="976" t="str">
        <f t="shared" si="10"/>
        <v xml:space="preserve"> </v>
      </c>
      <c r="R63" s="976"/>
      <c r="S63" s="976"/>
      <c r="T63" s="976"/>
      <c r="U63" s="977"/>
      <c r="V63" s="155">
        <f t="shared" si="11"/>
        <v>0</v>
      </c>
      <c r="W63" s="331">
        <f t="shared" si="12"/>
        <v>0</v>
      </c>
      <c r="X63" s="332">
        <f>IF(AND(K63&gt;0,'Custo Contábil'!$D$7&gt;0),ROUND(K63*('Custo Contábil'!$D$19/'Custo Contábil'!$D$7)*W63,2),0)</f>
        <v>0</v>
      </c>
      <c r="Y63" s="407">
        <f t="shared" si="13"/>
        <v>0</v>
      </c>
    </row>
    <row r="64" spans="2:25" outlineLevel="1" x14ac:dyDescent="0.3">
      <c r="B64" s="156">
        <v>57</v>
      </c>
      <c r="C64" s="1003" t="str">
        <f>IF(ISBLANK('CondAmbCusto (ORÇ)'!C64)," ",'CondAmbCusto (ORÇ)'!C64)</f>
        <v xml:space="preserve"> </v>
      </c>
      <c r="D64" s="1003"/>
      <c r="E64" s="1003"/>
      <c r="F64" s="1003"/>
      <c r="G64" s="974"/>
      <c r="H64" s="560">
        <f>'CondAmbCusto (ORÇ)'!H64</f>
        <v>0</v>
      </c>
      <c r="I64" s="562">
        <f>'CondAmbCusto (ORÇ)'!I64</f>
        <v>0</v>
      </c>
      <c r="J64" s="563">
        <f>'CondAmbCusto (ORÇ)'!J64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  <c r="P64" s="153">
        <f t="shared" si="9"/>
        <v>57</v>
      </c>
      <c r="Q64" s="976" t="str">
        <f t="shared" si="10"/>
        <v xml:space="preserve"> </v>
      </c>
      <c r="R64" s="976"/>
      <c r="S64" s="976"/>
      <c r="T64" s="976"/>
      <c r="U64" s="977"/>
      <c r="V64" s="155">
        <f t="shared" si="11"/>
        <v>0</v>
      </c>
      <c r="W64" s="331">
        <f t="shared" si="12"/>
        <v>0</v>
      </c>
      <c r="X64" s="332">
        <f>IF(AND(K64&gt;0,'Custo Contábil'!$D$7&gt;0),ROUND(K64*('Custo Contábil'!$D$19/'Custo Contábil'!$D$7)*W64,2),0)</f>
        <v>0</v>
      </c>
      <c r="Y64" s="407">
        <f t="shared" si="13"/>
        <v>0</v>
      </c>
    </row>
    <row r="65" spans="2:25" outlineLevel="1" x14ac:dyDescent="0.3">
      <c r="B65" s="156">
        <v>58</v>
      </c>
      <c r="C65" s="1003" t="str">
        <f>IF(ISBLANK('CondAmbCusto (ORÇ)'!C65)," ",'CondAmbCusto (ORÇ)'!C65)</f>
        <v xml:space="preserve"> </v>
      </c>
      <c r="D65" s="1003"/>
      <c r="E65" s="1003"/>
      <c r="F65" s="1003"/>
      <c r="G65" s="974"/>
      <c r="H65" s="560">
        <f>'CondAmbCusto (ORÇ)'!H65</f>
        <v>0</v>
      </c>
      <c r="I65" s="562">
        <f>'CondAmbCusto (ORÇ)'!I65</f>
        <v>0</v>
      </c>
      <c r="J65" s="563">
        <f>'CondAmbCusto (ORÇ)'!J65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  <c r="P65" s="153">
        <f t="shared" si="9"/>
        <v>58</v>
      </c>
      <c r="Q65" s="976" t="str">
        <f t="shared" si="10"/>
        <v xml:space="preserve"> </v>
      </c>
      <c r="R65" s="976"/>
      <c r="S65" s="976"/>
      <c r="T65" s="976"/>
      <c r="U65" s="977"/>
      <c r="V65" s="155">
        <f t="shared" si="11"/>
        <v>0</v>
      </c>
      <c r="W65" s="331">
        <f t="shared" si="12"/>
        <v>0</v>
      </c>
      <c r="X65" s="332">
        <f>IF(AND(K65&gt;0,'Custo Contábil'!$D$7&gt;0),ROUND(K65*('Custo Contábil'!$D$19/'Custo Contábil'!$D$7)*W65,2),0)</f>
        <v>0</v>
      </c>
      <c r="Y65" s="407">
        <f t="shared" si="13"/>
        <v>0</v>
      </c>
    </row>
    <row r="66" spans="2:25" outlineLevel="1" x14ac:dyDescent="0.3">
      <c r="B66" s="156">
        <v>59</v>
      </c>
      <c r="C66" s="1003" t="str">
        <f>IF(ISBLANK('CondAmbCusto (ORÇ)'!C66)," ",'CondAmbCusto (ORÇ)'!C66)</f>
        <v xml:space="preserve"> </v>
      </c>
      <c r="D66" s="1003"/>
      <c r="E66" s="1003"/>
      <c r="F66" s="1003"/>
      <c r="G66" s="974"/>
      <c r="H66" s="560">
        <f>'CondAmbCusto (ORÇ)'!H66</f>
        <v>0</v>
      </c>
      <c r="I66" s="562">
        <f>'CondAmbCusto (ORÇ)'!I66</f>
        <v>0</v>
      </c>
      <c r="J66" s="563">
        <f>'CondAmbCusto (ORÇ)'!J66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  <c r="P66" s="153">
        <f t="shared" si="9"/>
        <v>59</v>
      </c>
      <c r="Q66" s="976" t="str">
        <f t="shared" si="10"/>
        <v xml:space="preserve"> </v>
      </c>
      <c r="R66" s="976"/>
      <c r="S66" s="976"/>
      <c r="T66" s="976"/>
      <c r="U66" s="977"/>
      <c r="V66" s="155">
        <f t="shared" si="11"/>
        <v>0</v>
      </c>
      <c r="W66" s="331">
        <f t="shared" si="12"/>
        <v>0</v>
      </c>
      <c r="X66" s="332">
        <f>IF(AND(K66&gt;0,'Custo Contábil'!$D$7&gt;0),ROUND(K66*('Custo Contábil'!$D$19/'Custo Contábil'!$D$7)*W66,2),0)</f>
        <v>0</v>
      </c>
      <c r="Y66" s="407">
        <f t="shared" si="13"/>
        <v>0</v>
      </c>
    </row>
    <row r="67" spans="2:25" outlineLevel="1" x14ac:dyDescent="0.3">
      <c r="B67" s="156">
        <v>60</v>
      </c>
      <c r="C67" s="1003" t="str">
        <f>IF(ISBLANK('CondAmbCusto (ORÇ)'!C67)," ",'CondAmbCusto (ORÇ)'!C67)</f>
        <v xml:space="preserve"> </v>
      </c>
      <c r="D67" s="1003"/>
      <c r="E67" s="1003"/>
      <c r="F67" s="1003"/>
      <c r="G67" s="974"/>
      <c r="H67" s="560">
        <f>'CondAmbCusto (ORÇ)'!H67</f>
        <v>0</v>
      </c>
      <c r="I67" s="562">
        <f>'CondAmbCusto (ORÇ)'!I67</f>
        <v>0</v>
      </c>
      <c r="J67" s="563">
        <f>'CondAmbCusto (ORÇ)'!J67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  <c r="P67" s="153">
        <f t="shared" si="9"/>
        <v>60</v>
      </c>
      <c r="Q67" s="976" t="str">
        <f t="shared" si="10"/>
        <v xml:space="preserve"> </v>
      </c>
      <c r="R67" s="976"/>
      <c r="S67" s="976"/>
      <c r="T67" s="976"/>
      <c r="U67" s="977"/>
      <c r="V67" s="155">
        <f t="shared" si="11"/>
        <v>0</v>
      </c>
      <c r="W67" s="331">
        <f t="shared" si="12"/>
        <v>0</v>
      </c>
      <c r="X67" s="332">
        <f>IF(AND(K67&gt;0,'Custo Contábil'!$D$7&gt;0),ROUND(K67*('Custo Contábil'!$D$19/'Custo Contábil'!$D$7)*W67,2),0)</f>
        <v>0</v>
      </c>
      <c r="Y67" s="407">
        <f t="shared" si="13"/>
        <v>0</v>
      </c>
    </row>
    <row r="68" spans="2:25" outlineLevel="1" x14ac:dyDescent="0.3">
      <c r="B68" s="156">
        <v>61</v>
      </c>
      <c r="C68" s="1003" t="str">
        <f>IF(ISBLANK('CondAmbCusto (ORÇ)'!C68)," ",'CondAmbCusto (ORÇ)'!C68)</f>
        <v xml:space="preserve"> </v>
      </c>
      <c r="D68" s="1003"/>
      <c r="E68" s="1003"/>
      <c r="F68" s="1003"/>
      <c r="G68" s="974"/>
      <c r="H68" s="560">
        <f>'CondAmbCusto (ORÇ)'!H68</f>
        <v>0</v>
      </c>
      <c r="I68" s="562">
        <f>'CondAmbCusto (ORÇ)'!I68</f>
        <v>0</v>
      </c>
      <c r="J68" s="563">
        <f>'CondAmbCusto (ORÇ)'!J68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  <c r="P68" s="153">
        <f t="shared" si="9"/>
        <v>61</v>
      </c>
      <c r="Q68" s="976" t="str">
        <f t="shared" si="10"/>
        <v xml:space="preserve"> </v>
      </c>
      <c r="R68" s="976"/>
      <c r="S68" s="976"/>
      <c r="T68" s="976"/>
      <c r="U68" s="977"/>
      <c r="V68" s="155">
        <f t="shared" si="11"/>
        <v>0</v>
      </c>
      <c r="W68" s="331">
        <f t="shared" si="12"/>
        <v>0</v>
      </c>
      <c r="X68" s="332">
        <f>IF(AND(K68&gt;0,'Custo Contábil'!$D$7&gt;0),ROUND(K68*('Custo Contábil'!$D$19/'Custo Contábil'!$D$7)*W68,2),0)</f>
        <v>0</v>
      </c>
      <c r="Y68" s="407">
        <f t="shared" si="13"/>
        <v>0</v>
      </c>
    </row>
    <row r="69" spans="2:25" outlineLevel="1" x14ac:dyDescent="0.3">
      <c r="B69" s="156">
        <v>62</v>
      </c>
      <c r="C69" s="1003" t="str">
        <f>IF(ISBLANK('CondAmbCusto (ORÇ)'!C69)," ",'CondAmbCusto (ORÇ)'!C69)</f>
        <v xml:space="preserve"> </v>
      </c>
      <c r="D69" s="1003"/>
      <c r="E69" s="1003"/>
      <c r="F69" s="1003"/>
      <c r="G69" s="974"/>
      <c r="H69" s="560">
        <f>'CondAmbCusto (ORÇ)'!H69</f>
        <v>0</v>
      </c>
      <c r="I69" s="562">
        <f>'CondAmbCusto (ORÇ)'!I69</f>
        <v>0</v>
      </c>
      <c r="J69" s="563">
        <f>'CondAmbCusto (ORÇ)'!J69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  <c r="P69" s="153">
        <f t="shared" si="9"/>
        <v>62</v>
      </c>
      <c r="Q69" s="976" t="str">
        <f t="shared" si="10"/>
        <v xml:space="preserve"> </v>
      </c>
      <c r="R69" s="976"/>
      <c r="S69" s="976"/>
      <c r="T69" s="976"/>
      <c r="U69" s="977"/>
      <c r="V69" s="155">
        <f t="shared" si="11"/>
        <v>0</v>
      </c>
      <c r="W69" s="331">
        <f t="shared" si="12"/>
        <v>0</v>
      </c>
      <c r="X69" s="332">
        <f>IF(AND(K69&gt;0,'Custo Contábil'!$D$7&gt;0),ROUND(K69*('Custo Contábil'!$D$19/'Custo Contábil'!$D$7)*W69,2),0)</f>
        <v>0</v>
      </c>
      <c r="Y69" s="407">
        <f t="shared" si="13"/>
        <v>0</v>
      </c>
    </row>
    <row r="70" spans="2:25" outlineLevel="1" x14ac:dyDescent="0.3">
      <c r="B70" s="156">
        <v>63</v>
      </c>
      <c r="C70" s="1003" t="str">
        <f>IF(ISBLANK('CondAmbCusto (ORÇ)'!C70)," ",'CondAmbCusto (ORÇ)'!C70)</f>
        <v xml:space="preserve"> </v>
      </c>
      <c r="D70" s="1003"/>
      <c r="E70" s="1003"/>
      <c r="F70" s="1003"/>
      <c r="G70" s="974"/>
      <c r="H70" s="560">
        <f>'CondAmbCusto (ORÇ)'!H70</f>
        <v>0</v>
      </c>
      <c r="I70" s="562">
        <f>'CondAmbCusto (ORÇ)'!I70</f>
        <v>0</v>
      </c>
      <c r="J70" s="563">
        <f>'CondAmbCusto (ORÇ)'!J70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  <c r="P70" s="153">
        <f t="shared" si="9"/>
        <v>63</v>
      </c>
      <c r="Q70" s="976" t="str">
        <f t="shared" si="10"/>
        <v xml:space="preserve"> </v>
      </c>
      <c r="R70" s="976"/>
      <c r="S70" s="976"/>
      <c r="T70" s="976"/>
      <c r="U70" s="977"/>
      <c r="V70" s="155">
        <f t="shared" si="11"/>
        <v>0</v>
      </c>
      <c r="W70" s="331">
        <f t="shared" si="12"/>
        <v>0</v>
      </c>
      <c r="X70" s="332">
        <f>IF(AND(K70&gt;0,'Custo Contábil'!$D$7&gt;0),ROUND(K70*('Custo Contábil'!$D$19/'Custo Contábil'!$D$7)*W70,2),0)</f>
        <v>0</v>
      </c>
      <c r="Y70" s="407">
        <f t="shared" si="13"/>
        <v>0</v>
      </c>
    </row>
    <row r="71" spans="2:25" outlineLevel="1" x14ac:dyDescent="0.3">
      <c r="B71" s="156">
        <v>64</v>
      </c>
      <c r="C71" s="1003" t="str">
        <f>IF(ISBLANK('CondAmbCusto (ORÇ)'!C71)," ",'CondAmbCusto (ORÇ)'!C71)</f>
        <v xml:space="preserve"> </v>
      </c>
      <c r="D71" s="1003"/>
      <c r="E71" s="1003"/>
      <c r="F71" s="1003"/>
      <c r="G71" s="974"/>
      <c r="H71" s="560">
        <f>'CondAmbCusto (ORÇ)'!H71</f>
        <v>0</v>
      </c>
      <c r="I71" s="562">
        <f>'CondAmbCusto (ORÇ)'!I71</f>
        <v>0</v>
      </c>
      <c r="J71" s="563">
        <f>'CondAmbCusto (ORÇ)'!J71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  <c r="P71" s="153">
        <f t="shared" si="9"/>
        <v>64</v>
      </c>
      <c r="Q71" s="976" t="str">
        <f t="shared" si="10"/>
        <v xml:space="preserve"> </v>
      </c>
      <c r="R71" s="976"/>
      <c r="S71" s="976"/>
      <c r="T71" s="976"/>
      <c r="U71" s="977"/>
      <c r="V71" s="155">
        <f t="shared" si="11"/>
        <v>0</v>
      </c>
      <c r="W71" s="331">
        <f t="shared" si="12"/>
        <v>0</v>
      </c>
      <c r="X71" s="332">
        <f>IF(AND(K71&gt;0,'Custo Contábil'!$D$7&gt;0),ROUND(K71*('Custo Contábil'!$D$19/'Custo Contábil'!$D$7)*W71,2),0)</f>
        <v>0</v>
      </c>
      <c r="Y71" s="407">
        <f t="shared" si="13"/>
        <v>0</v>
      </c>
    </row>
    <row r="72" spans="2:25" outlineLevel="1" x14ac:dyDescent="0.3">
      <c r="B72" s="156">
        <v>65</v>
      </c>
      <c r="C72" s="1003" t="str">
        <f>IF(ISBLANK('CondAmbCusto (ORÇ)'!C72)," ",'CondAmbCusto (ORÇ)'!C72)</f>
        <v xml:space="preserve"> </v>
      </c>
      <c r="D72" s="1003"/>
      <c r="E72" s="1003"/>
      <c r="F72" s="1003"/>
      <c r="G72" s="974"/>
      <c r="H72" s="560">
        <f>'CondAmbCusto (ORÇ)'!H72</f>
        <v>0</v>
      </c>
      <c r="I72" s="562">
        <f>'CondAmbCusto (ORÇ)'!I72</f>
        <v>0</v>
      </c>
      <c r="J72" s="563">
        <f>'CondAmbCusto (ORÇ)'!J72</f>
        <v>0</v>
      </c>
      <c r="K72" s="330">
        <f t="shared" si="7"/>
        <v>0</v>
      </c>
      <c r="L72" s="330">
        <f t="shared" si="8"/>
        <v>0</v>
      </c>
      <c r="M72" s="329"/>
      <c r="N72" s="329"/>
      <c r="O72" s="397"/>
      <c r="P72" s="153">
        <f t="shared" si="9"/>
        <v>65</v>
      </c>
      <c r="Q72" s="976" t="str">
        <f t="shared" si="10"/>
        <v xml:space="preserve"> </v>
      </c>
      <c r="R72" s="976"/>
      <c r="S72" s="976"/>
      <c r="T72" s="976"/>
      <c r="U72" s="977"/>
      <c r="V72" s="155">
        <f t="shared" si="11"/>
        <v>0</v>
      </c>
      <c r="W72" s="331">
        <f t="shared" si="12"/>
        <v>0</v>
      </c>
      <c r="X72" s="332">
        <f>IF(AND(K72&gt;0,'Custo Contábil'!$D$7&gt;0),ROUND(K72*('Custo Contábil'!$D$19/'Custo Contábil'!$D$7)*W72,2),0)</f>
        <v>0</v>
      </c>
      <c r="Y72" s="407">
        <f t="shared" si="13"/>
        <v>0</v>
      </c>
    </row>
    <row r="73" spans="2:25" outlineLevel="1" x14ac:dyDescent="0.3">
      <c r="B73" s="156">
        <v>66</v>
      </c>
      <c r="C73" s="1003" t="str">
        <f>IF(ISBLANK('CondAmbCusto (ORÇ)'!C73)," ",'CondAmbCusto (ORÇ)'!C73)</f>
        <v xml:space="preserve"> </v>
      </c>
      <c r="D73" s="1003"/>
      <c r="E73" s="1003"/>
      <c r="F73" s="1003"/>
      <c r="G73" s="974"/>
      <c r="H73" s="560">
        <f>'CondAmbCusto (ORÇ)'!H73</f>
        <v>0</v>
      </c>
      <c r="I73" s="562">
        <f>'CondAmbCusto (ORÇ)'!I73</f>
        <v>0</v>
      </c>
      <c r="J73" s="563">
        <f>'CondAmbCusto (ORÇ)'!J73</f>
        <v>0</v>
      </c>
      <c r="K73" s="330">
        <f t="shared" si="7"/>
        <v>0</v>
      </c>
      <c r="L73" s="330">
        <f t="shared" si="8"/>
        <v>0</v>
      </c>
      <c r="M73" s="329"/>
      <c r="N73" s="329"/>
      <c r="O73" s="397"/>
      <c r="P73" s="153">
        <f t="shared" si="9"/>
        <v>66</v>
      </c>
      <c r="Q73" s="976" t="str">
        <f t="shared" si="10"/>
        <v xml:space="preserve"> </v>
      </c>
      <c r="R73" s="976"/>
      <c r="S73" s="976"/>
      <c r="T73" s="976"/>
      <c r="U73" s="977"/>
      <c r="V73" s="155">
        <f t="shared" si="11"/>
        <v>0</v>
      </c>
      <c r="W73" s="331">
        <f t="shared" si="12"/>
        <v>0</v>
      </c>
      <c r="X73" s="332">
        <f>IF(AND(K73&gt;0,'Custo Contábil'!$D$7&gt;0),ROUND(K73*('Custo Contábil'!$D$19/'Custo Contábil'!$D$7)*W73,2),0)</f>
        <v>0</v>
      </c>
      <c r="Y73" s="407">
        <f t="shared" si="13"/>
        <v>0</v>
      </c>
    </row>
    <row r="74" spans="2:25" outlineLevel="1" x14ac:dyDescent="0.3">
      <c r="B74" s="156">
        <v>67</v>
      </c>
      <c r="C74" s="1003" t="str">
        <f>IF(ISBLANK('CondAmbCusto (ORÇ)'!C74)," ",'CondAmbCusto (ORÇ)'!C74)</f>
        <v xml:space="preserve"> </v>
      </c>
      <c r="D74" s="1003"/>
      <c r="E74" s="1003"/>
      <c r="F74" s="1003"/>
      <c r="G74" s="974"/>
      <c r="H74" s="560">
        <f>'CondAmbCusto (ORÇ)'!H74</f>
        <v>0</v>
      </c>
      <c r="I74" s="562">
        <f>'CondAmbCusto (ORÇ)'!I74</f>
        <v>0</v>
      </c>
      <c r="J74" s="563">
        <f>'CondAmbCusto (ORÇ)'!J74</f>
        <v>0</v>
      </c>
      <c r="K74" s="330">
        <f t="shared" si="7"/>
        <v>0</v>
      </c>
      <c r="L74" s="330">
        <f t="shared" si="8"/>
        <v>0</v>
      </c>
      <c r="M74" s="329"/>
      <c r="N74" s="329"/>
      <c r="O74" s="397"/>
      <c r="P74" s="153">
        <f t="shared" si="9"/>
        <v>67</v>
      </c>
      <c r="Q74" s="976" t="str">
        <f t="shared" si="10"/>
        <v xml:space="preserve"> </v>
      </c>
      <c r="R74" s="976"/>
      <c r="S74" s="976"/>
      <c r="T74" s="976"/>
      <c r="U74" s="977"/>
      <c r="V74" s="155">
        <f t="shared" si="11"/>
        <v>0</v>
      </c>
      <c r="W74" s="331">
        <f t="shared" si="12"/>
        <v>0</v>
      </c>
      <c r="X74" s="332">
        <f>IF(AND(K74&gt;0,'Custo Contábil'!$D$7&gt;0),ROUND(K74*('Custo Contábil'!$D$19/'Custo Contábil'!$D$7)*W74,2),0)</f>
        <v>0</v>
      </c>
      <c r="Y74" s="407">
        <f t="shared" si="13"/>
        <v>0</v>
      </c>
    </row>
    <row r="75" spans="2:25" outlineLevel="1" x14ac:dyDescent="0.3">
      <c r="B75" s="156">
        <v>68</v>
      </c>
      <c r="C75" s="1003" t="str">
        <f>IF(ISBLANK('CondAmbCusto (ORÇ)'!C75)," ",'CondAmbCusto (ORÇ)'!C75)</f>
        <v xml:space="preserve"> </v>
      </c>
      <c r="D75" s="1003"/>
      <c r="E75" s="1003"/>
      <c r="F75" s="1003"/>
      <c r="G75" s="974"/>
      <c r="H75" s="560">
        <f>'CondAmbCusto (ORÇ)'!H75</f>
        <v>0</v>
      </c>
      <c r="I75" s="562">
        <f>'CondAmbCusto (ORÇ)'!I75</f>
        <v>0</v>
      </c>
      <c r="J75" s="563">
        <f>'CondAmbCusto (ORÇ)'!J75</f>
        <v>0</v>
      </c>
      <c r="K75" s="330">
        <f t="shared" si="7"/>
        <v>0</v>
      </c>
      <c r="L75" s="330">
        <f t="shared" si="8"/>
        <v>0</v>
      </c>
      <c r="M75" s="329"/>
      <c r="N75" s="329"/>
      <c r="O75" s="397"/>
      <c r="P75" s="153">
        <f t="shared" si="9"/>
        <v>68</v>
      </c>
      <c r="Q75" s="976" t="str">
        <f t="shared" si="10"/>
        <v xml:space="preserve"> </v>
      </c>
      <c r="R75" s="976"/>
      <c r="S75" s="976"/>
      <c r="T75" s="976"/>
      <c r="U75" s="977"/>
      <c r="V75" s="155">
        <f t="shared" si="11"/>
        <v>0</v>
      </c>
      <c r="W75" s="331">
        <f t="shared" si="12"/>
        <v>0</v>
      </c>
      <c r="X75" s="332">
        <f>IF(AND(K75&gt;0,'Custo Contábil'!$D$7&gt;0),ROUND(K75*('Custo Contábil'!$D$19/'Custo Contábil'!$D$7)*W75,2),0)</f>
        <v>0</v>
      </c>
      <c r="Y75" s="407">
        <f t="shared" si="13"/>
        <v>0</v>
      </c>
    </row>
    <row r="76" spans="2:25" outlineLevel="1" x14ac:dyDescent="0.3">
      <c r="B76" s="156">
        <v>69</v>
      </c>
      <c r="C76" s="1003" t="str">
        <f>IF(ISBLANK('CondAmbCusto (ORÇ)'!C76)," ",'CondAmbCusto (ORÇ)'!C76)</f>
        <v xml:space="preserve"> </v>
      </c>
      <c r="D76" s="1003"/>
      <c r="E76" s="1003"/>
      <c r="F76" s="1003"/>
      <c r="G76" s="974"/>
      <c r="H76" s="560">
        <f>'CondAmbCusto (ORÇ)'!H76</f>
        <v>0</v>
      </c>
      <c r="I76" s="562">
        <f>'CondAmbCusto (ORÇ)'!I76</f>
        <v>0</v>
      </c>
      <c r="J76" s="563">
        <f>'CondAmbCusto (ORÇ)'!J76</f>
        <v>0</v>
      </c>
      <c r="K76" s="330">
        <f t="shared" si="7"/>
        <v>0</v>
      </c>
      <c r="L76" s="330">
        <f t="shared" si="8"/>
        <v>0</v>
      </c>
      <c r="M76" s="329"/>
      <c r="N76" s="329"/>
      <c r="O76" s="397"/>
      <c r="P76" s="153">
        <f t="shared" si="9"/>
        <v>69</v>
      </c>
      <c r="Q76" s="976" t="str">
        <f t="shared" si="10"/>
        <v xml:space="preserve"> </v>
      </c>
      <c r="R76" s="976"/>
      <c r="S76" s="976"/>
      <c r="T76" s="976"/>
      <c r="U76" s="977"/>
      <c r="V76" s="155">
        <f t="shared" si="11"/>
        <v>0</v>
      </c>
      <c r="W76" s="331">
        <f t="shared" si="12"/>
        <v>0</v>
      </c>
      <c r="X76" s="332">
        <f>IF(AND(K76&gt;0,'Custo Contábil'!$D$7&gt;0),ROUND(K76*('Custo Contábil'!$D$19/'Custo Contábil'!$D$7)*W76,2),0)</f>
        <v>0</v>
      </c>
      <c r="Y76" s="407">
        <f t="shared" si="13"/>
        <v>0</v>
      </c>
    </row>
    <row r="77" spans="2:25" outlineLevel="1" x14ac:dyDescent="0.3">
      <c r="B77" s="156">
        <v>70</v>
      </c>
      <c r="C77" s="1003" t="str">
        <f>IF(ISBLANK('CondAmbCusto (ORÇ)'!C77)," ",'CondAmbCusto (ORÇ)'!C77)</f>
        <v xml:space="preserve"> </v>
      </c>
      <c r="D77" s="1003"/>
      <c r="E77" s="1003"/>
      <c r="F77" s="1003"/>
      <c r="G77" s="974"/>
      <c r="H77" s="560">
        <f>'CondAmbCusto (ORÇ)'!H77</f>
        <v>0</v>
      </c>
      <c r="I77" s="562">
        <f>'CondAmbCusto (ORÇ)'!I77</f>
        <v>0</v>
      </c>
      <c r="J77" s="563">
        <f>'CondAmbCusto (ORÇ)'!J77</f>
        <v>0</v>
      </c>
      <c r="K77" s="330">
        <f t="shared" si="7"/>
        <v>0</v>
      </c>
      <c r="L77" s="330">
        <f t="shared" si="8"/>
        <v>0</v>
      </c>
      <c r="M77" s="329"/>
      <c r="N77" s="329"/>
      <c r="O77" s="397"/>
      <c r="P77" s="153">
        <f t="shared" si="9"/>
        <v>70</v>
      </c>
      <c r="Q77" s="976" t="str">
        <f t="shared" si="10"/>
        <v xml:space="preserve"> </v>
      </c>
      <c r="R77" s="976"/>
      <c r="S77" s="976"/>
      <c r="T77" s="976"/>
      <c r="U77" s="977"/>
      <c r="V77" s="155">
        <f t="shared" si="11"/>
        <v>0</v>
      </c>
      <c r="W77" s="331">
        <f t="shared" si="12"/>
        <v>0</v>
      </c>
      <c r="X77" s="332">
        <f>IF(AND(K77&gt;0,'Custo Contábil'!$D$7&gt;0),ROUND(K77*('Custo Contábil'!$D$19/'Custo Contábil'!$D$7)*W77,2),0)</f>
        <v>0</v>
      </c>
      <c r="Y77" s="407">
        <f t="shared" si="13"/>
        <v>0</v>
      </c>
    </row>
    <row r="78" spans="2:25" outlineLevel="1" x14ac:dyDescent="0.3">
      <c r="B78" s="156">
        <v>71</v>
      </c>
      <c r="C78" s="1003" t="str">
        <f>IF(ISBLANK('CondAmbCusto (ORÇ)'!C78)," ",'CondAmbCusto (ORÇ)'!C78)</f>
        <v xml:space="preserve"> </v>
      </c>
      <c r="D78" s="1003"/>
      <c r="E78" s="1003"/>
      <c r="F78" s="1003"/>
      <c r="G78" s="974"/>
      <c r="H78" s="560">
        <f>'CondAmbCusto (ORÇ)'!H78</f>
        <v>0</v>
      </c>
      <c r="I78" s="562">
        <f>'CondAmbCusto (ORÇ)'!I78</f>
        <v>0</v>
      </c>
      <c r="J78" s="563">
        <f>'CondAmbCusto (ORÇ)'!J78</f>
        <v>0</v>
      </c>
      <c r="K78" s="330">
        <f t="shared" si="7"/>
        <v>0</v>
      </c>
      <c r="L78" s="330">
        <f t="shared" si="8"/>
        <v>0</v>
      </c>
      <c r="M78" s="329"/>
      <c r="N78" s="329"/>
      <c r="O78" s="397"/>
      <c r="P78" s="153">
        <f t="shared" si="9"/>
        <v>71</v>
      </c>
      <c r="Q78" s="976" t="str">
        <f t="shared" si="10"/>
        <v xml:space="preserve"> </v>
      </c>
      <c r="R78" s="976"/>
      <c r="S78" s="976"/>
      <c r="T78" s="976"/>
      <c r="U78" s="977"/>
      <c r="V78" s="155">
        <f t="shared" si="11"/>
        <v>0</v>
      </c>
      <c r="W78" s="331">
        <f t="shared" si="12"/>
        <v>0</v>
      </c>
      <c r="X78" s="332">
        <f>IF(AND(K78&gt;0,'Custo Contábil'!$D$7&gt;0),ROUND(K78*('Custo Contábil'!$D$19/'Custo Contábil'!$D$7)*W78,2),0)</f>
        <v>0</v>
      </c>
      <c r="Y78" s="407">
        <f t="shared" si="13"/>
        <v>0</v>
      </c>
    </row>
    <row r="79" spans="2:25" outlineLevel="1" x14ac:dyDescent="0.3">
      <c r="B79" s="156">
        <v>72</v>
      </c>
      <c r="C79" s="1003" t="str">
        <f>IF(ISBLANK('CondAmbCusto (ORÇ)'!C79)," ",'CondAmbCusto (ORÇ)'!C79)</f>
        <v xml:space="preserve"> </v>
      </c>
      <c r="D79" s="1003"/>
      <c r="E79" s="1003"/>
      <c r="F79" s="1003"/>
      <c r="G79" s="974"/>
      <c r="H79" s="560">
        <f>'CondAmbCusto (ORÇ)'!H79</f>
        <v>0</v>
      </c>
      <c r="I79" s="562">
        <f>'CondAmbCusto (ORÇ)'!I79</f>
        <v>0</v>
      </c>
      <c r="J79" s="563">
        <f>'CondAmbCusto (ORÇ)'!J79</f>
        <v>0</v>
      </c>
      <c r="K79" s="330">
        <f t="shared" si="7"/>
        <v>0</v>
      </c>
      <c r="L79" s="330">
        <f t="shared" si="8"/>
        <v>0</v>
      </c>
      <c r="M79" s="329"/>
      <c r="N79" s="329"/>
      <c r="O79" s="397"/>
      <c r="P79" s="153">
        <f t="shared" si="9"/>
        <v>72</v>
      </c>
      <c r="Q79" s="976" t="str">
        <f t="shared" si="10"/>
        <v xml:space="preserve"> </v>
      </c>
      <c r="R79" s="976"/>
      <c r="S79" s="976"/>
      <c r="T79" s="976"/>
      <c r="U79" s="977"/>
      <c r="V79" s="155">
        <f t="shared" si="11"/>
        <v>0</v>
      </c>
      <c r="W79" s="331">
        <f t="shared" si="12"/>
        <v>0</v>
      </c>
      <c r="X79" s="332">
        <f>IF(AND(K79&gt;0,'Custo Contábil'!$D$7&gt;0),ROUND(K79*('Custo Contábil'!$D$19/'Custo Contábil'!$D$7)*W79,2),0)</f>
        <v>0</v>
      </c>
      <c r="Y79" s="407">
        <f t="shared" si="13"/>
        <v>0</v>
      </c>
    </row>
    <row r="80" spans="2:25" outlineLevel="1" x14ac:dyDescent="0.3">
      <c r="B80" s="156">
        <v>73</v>
      </c>
      <c r="C80" s="1003" t="str">
        <f>IF(ISBLANK('CondAmbCusto (ORÇ)'!C80)," ",'CondAmbCusto (ORÇ)'!C80)</f>
        <v xml:space="preserve"> </v>
      </c>
      <c r="D80" s="1003"/>
      <c r="E80" s="1003"/>
      <c r="F80" s="1003"/>
      <c r="G80" s="974"/>
      <c r="H80" s="560">
        <f>'CondAmbCusto (ORÇ)'!H80</f>
        <v>0</v>
      </c>
      <c r="I80" s="562">
        <f>'CondAmbCusto (ORÇ)'!I80</f>
        <v>0</v>
      </c>
      <c r="J80" s="563">
        <f>'CondAmbCusto (ORÇ)'!J80</f>
        <v>0</v>
      </c>
      <c r="K80" s="330">
        <f t="shared" si="7"/>
        <v>0</v>
      </c>
      <c r="L80" s="330">
        <f t="shared" si="8"/>
        <v>0</v>
      </c>
      <c r="M80" s="329"/>
      <c r="N80" s="329"/>
      <c r="O80" s="397"/>
      <c r="P80" s="153">
        <f t="shared" si="9"/>
        <v>73</v>
      </c>
      <c r="Q80" s="976" t="str">
        <f t="shared" si="10"/>
        <v xml:space="preserve"> </v>
      </c>
      <c r="R80" s="976"/>
      <c r="S80" s="976"/>
      <c r="T80" s="976"/>
      <c r="U80" s="977"/>
      <c r="V80" s="155">
        <f t="shared" si="11"/>
        <v>0</v>
      </c>
      <c r="W80" s="331">
        <f t="shared" si="12"/>
        <v>0</v>
      </c>
      <c r="X80" s="332">
        <f>IF(AND(K80&gt;0,'Custo Contábil'!$D$7&gt;0),ROUND(K80*('Custo Contábil'!$D$19/'Custo Contábil'!$D$7)*W80,2),0)</f>
        <v>0</v>
      </c>
      <c r="Y80" s="407">
        <f t="shared" si="13"/>
        <v>0</v>
      </c>
    </row>
    <row r="81" spans="2:25" outlineLevel="1" x14ac:dyDescent="0.3">
      <c r="B81" s="156">
        <v>74</v>
      </c>
      <c r="C81" s="1003" t="str">
        <f>IF(ISBLANK('CondAmbCusto (ORÇ)'!C81)," ",'CondAmbCusto (ORÇ)'!C81)</f>
        <v xml:space="preserve"> </v>
      </c>
      <c r="D81" s="1003"/>
      <c r="E81" s="1003"/>
      <c r="F81" s="1003"/>
      <c r="G81" s="974"/>
      <c r="H81" s="560">
        <f>'CondAmbCusto (ORÇ)'!H81</f>
        <v>0</v>
      </c>
      <c r="I81" s="562">
        <f>'CondAmbCusto (ORÇ)'!I81</f>
        <v>0</v>
      </c>
      <c r="J81" s="563">
        <f>'CondAmbCusto (ORÇ)'!J81</f>
        <v>0</v>
      </c>
      <c r="K81" s="330">
        <f t="shared" si="7"/>
        <v>0</v>
      </c>
      <c r="L81" s="330">
        <f t="shared" si="8"/>
        <v>0</v>
      </c>
      <c r="M81" s="329"/>
      <c r="N81" s="329"/>
      <c r="O81" s="397"/>
      <c r="P81" s="153">
        <f t="shared" si="9"/>
        <v>74</v>
      </c>
      <c r="Q81" s="976" t="str">
        <f t="shared" si="10"/>
        <v xml:space="preserve"> </v>
      </c>
      <c r="R81" s="976"/>
      <c r="S81" s="976"/>
      <c r="T81" s="976"/>
      <c r="U81" s="977"/>
      <c r="V81" s="155">
        <f t="shared" si="11"/>
        <v>0</v>
      </c>
      <c r="W81" s="331">
        <f t="shared" si="12"/>
        <v>0</v>
      </c>
      <c r="X81" s="332">
        <f>IF(AND(K81&gt;0,'Custo Contábil'!$D$7&gt;0),ROUND(K81*('Custo Contábil'!$D$19/'Custo Contábil'!$D$7)*W81,2),0)</f>
        <v>0</v>
      </c>
      <c r="Y81" s="407">
        <f t="shared" si="13"/>
        <v>0</v>
      </c>
    </row>
    <row r="82" spans="2:25" outlineLevel="1" x14ac:dyDescent="0.3">
      <c r="B82" s="156">
        <v>75</v>
      </c>
      <c r="C82" s="1003" t="str">
        <f>IF(ISBLANK('CondAmbCusto (ORÇ)'!C82)," ",'CondAmbCusto (ORÇ)'!C82)</f>
        <v xml:space="preserve"> </v>
      </c>
      <c r="D82" s="1003"/>
      <c r="E82" s="1003"/>
      <c r="F82" s="1003"/>
      <c r="G82" s="974"/>
      <c r="H82" s="560">
        <f>'CondAmbCusto (ORÇ)'!H82</f>
        <v>0</v>
      </c>
      <c r="I82" s="562">
        <f>'CondAmbCusto (ORÇ)'!I82</f>
        <v>0</v>
      </c>
      <c r="J82" s="563">
        <f>'CondAmbCusto (ORÇ)'!J82</f>
        <v>0</v>
      </c>
      <c r="K82" s="330">
        <f t="shared" si="7"/>
        <v>0</v>
      </c>
      <c r="L82" s="330">
        <f t="shared" si="8"/>
        <v>0</v>
      </c>
      <c r="M82" s="329"/>
      <c r="N82" s="329"/>
      <c r="O82" s="397"/>
      <c r="P82" s="153">
        <f t="shared" si="9"/>
        <v>75</v>
      </c>
      <c r="Q82" s="976" t="str">
        <f t="shared" si="10"/>
        <v xml:space="preserve"> </v>
      </c>
      <c r="R82" s="976"/>
      <c r="S82" s="976"/>
      <c r="T82" s="976"/>
      <c r="U82" s="977"/>
      <c r="V82" s="155">
        <f t="shared" si="11"/>
        <v>0</v>
      </c>
      <c r="W82" s="331">
        <f t="shared" si="12"/>
        <v>0</v>
      </c>
      <c r="X82" s="332">
        <f>IF(AND(K82&gt;0,'Custo Contábil'!$D$7&gt;0),ROUND(K82*('Custo Contábil'!$D$19/'Custo Contábil'!$D$7)*W82,2),0)</f>
        <v>0</v>
      </c>
      <c r="Y82" s="407">
        <f t="shared" si="13"/>
        <v>0</v>
      </c>
    </row>
    <row r="83" spans="2:25" outlineLevel="1" x14ac:dyDescent="0.3">
      <c r="B83" s="156">
        <v>76</v>
      </c>
      <c r="C83" s="1003" t="str">
        <f>IF(ISBLANK('CondAmbCusto (ORÇ)'!C83)," ",'CondAmbCusto (ORÇ)'!C83)</f>
        <v xml:space="preserve"> </v>
      </c>
      <c r="D83" s="1003"/>
      <c r="E83" s="1003"/>
      <c r="F83" s="1003"/>
      <c r="G83" s="974"/>
      <c r="H83" s="560">
        <f>'CondAmbCusto (ORÇ)'!H83</f>
        <v>0</v>
      </c>
      <c r="I83" s="562">
        <f>'CondAmbCusto (ORÇ)'!I83</f>
        <v>0</v>
      </c>
      <c r="J83" s="563">
        <f>'CondAmbCusto (ORÇ)'!J83</f>
        <v>0</v>
      </c>
      <c r="K83" s="330">
        <f t="shared" si="7"/>
        <v>0</v>
      </c>
      <c r="L83" s="330">
        <f t="shared" si="8"/>
        <v>0</v>
      </c>
      <c r="M83" s="329"/>
      <c r="N83" s="329"/>
      <c r="O83" s="397"/>
      <c r="P83" s="153">
        <f t="shared" si="9"/>
        <v>76</v>
      </c>
      <c r="Q83" s="976" t="str">
        <f t="shared" si="10"/>
        <v xml:space="preserve"> </v>
      </c>
      <c r="R83" s="976"/>
      <c r="S83" s="976"/>
      <c r="T83" s="976"/>
      <c r="U83" s="977"/>
      <c r="V83" s="155">
        <f t="shared" si="11"/>
        <v>0</v>
      </c>
      <c r="W83" s="331">
        <f t="shared" si="12"/>
        <v>0</v>
      </c>
      <c r="X83" s="332">
        <f>IF(AND(K83&gt;0,'Custo Contábil'!$D$7&gt;0),ROUND(K83*('Custo Contábil'!$D$19/'Custo Contábil'!$D$7)*W83,2),0)</f>
        <v>0</v>
      </c>
      <c r="Y83" s="407">
        <f t="shared" si="13"/>
        <v>0</v>
      </c>
    </row>
    <row r="84" spans="2:25" outlineLevel="1" x14ac:dyDescent="0.3">
      <c r="B84" s="156">
        <v>77</v>
      </c>
      <c r="C84" s="1003" t="str">
        <f>IF(ISBLANK('CondAmbCusto (ORÇ)'!C84)," ",'CondAmbCusto (ORÇ)'!C84)</f>
        <v xml:space="preserve"> </v>
      </c>
      <c r="D84" s="1003"/>
      <c r="E84" s="1003"/>
      <c r="F84" s="1003"/>
      <c r="G84" s="974"/>
      <c r="H84" s="560">
        <f>'CondAmbCusto (ORÇ)'!H84</f>
        <v>0</v>
      </c>
      <c r="I84" s="562">
        <f>'CondAmbCusto (ORÇ)'!I84</f>
        <v>0</v>
      </c>
      <c r="J84" s="563">
        <f>'CondAmbCusto (ORÇ)'!J84</f>
        <v>0</v>
      </c>
      <c r="K84" s="330">
        <f t="shared" si="7"/>
        <v>0</v>
      </c>
      <c r="L84" s="330">
        <f t="shared" si="8"/>
        <v>0</v>
      </c>
      <c r="M84" s="329"/>
      <c r="N84" s="329"/>
      <c r="O84" s="397"/>
      <c r="P84" s="153">
        <f t="shared" si="9"/>
        <v>77</v>
      </c>
      <c r="Q84" s="976" t="str">
        <f t="shared" si="10"/>
        <v xml:space="preserve"> </v>
      </c>
      <c r="R84" s="976"/>
      <c r="S84" s="976"/>
      <c r="T84" s="976"/>
      <c r="U84" s="977"/>
      <c r="V84" s="155">
        <f t="shared" si="11"/>
        <v>0</v>
      </c>
      <c r="W84" s="331">
        <f t="shared" si="12"/>
        <v>0</v>
      </c>
      <c r="X84" s="332">
        <f>IF(AND(K84&gt;0,'Custo Contábil'!$D$7&gt;0),ROUND(K84*('Custo Contábil'!$D$19/'Custo Contábil'!$D$7)*W84,2),0)</f>
        <v>0</v>
      </c>
      <c r="Y84" s="407">
        <f t="shared" si="13"/>
        <v>0</v>
      </c>
    </row>
    <row r="85" spans="2:25" outlineLevel="1" x14ac:dyDescent="0.3">
      <c r="B85" s="156">
        <v>78</v>
      </c>
      <c r="C85" s="1003" t="str">
        <f>IF(ISBLANK('CondAmbCusto (ORÇ)'!C85)," ",'CondAmbCusto (ORÇ)'!C85)</f>
        <v xml:space="preserve"> </v>
      </c>
      <c r="D85" s="1003"/>
      <c r="E85" s="1003"/>
      <c r="F85" s="1003"/>
      <c r="G85" s="974"/>
      <c r="H85" s="560">
        <f>'CondAmbCusto (ORÇ)'!H85</f>
        <v>0</v>
      </c>
      <c r="I85" s="562">
        <f>'CondAmbCusto (ORÇ)'!I85</f>
        <v>0</v>
      </c>
      <c r="J85" s="563">
        <f>'CondAmbCusto (ORÇ)'!J85</f>
        <v>0</v>
      </c>
      <c r="K85" s="330">
        <f t="shared" si="7"/>
        <v>0</v>
      </c>
      <c r="L85" s="330">
        <f t="shared" si="8"/>
        <v>0</v>
      </c>
      <c r="M85" s="329"/>
      <c r="N85" s="329"/>
      <c r="O85" s="397"/>
      <c r="P85" s="153">
        <f t="shared" si="9"/>
        <v>78</v>
      </c>
      <c r="Q85" s="976" t="str">
        <f t="shared" si="10"/>
        <v xml:space="preserve"> </v>
      </c>
      <c r="R85" s="976"/>
      <c r="S85" s="976"/>
      <c r="T85" s="976"/>
      <c r="U85" s="977"/>
      <c r="V85" s="155">
        <f t="shared" si="11"/>
        <v>0</v>
      </c>
      <c r="W85" s="331">
        <f t="shared" si="12"/>
        <v>0</v>
      </c>
      <c r="X85" s="332">
        <f>IF(AND(K85&gt;0,'Custo Contábil'!$D$7&gt;0),ROUND(K85*('Custo Contábil'!$D$19/'Custo Contábil'!$D$7)*W85,2),0)</f>
        <v>0</v>
      </c>
      <c r="Y85" s="407">
        <f t="shared" si="13"/>
        <v>0</v>
      </c>
    </row>
    <row r="86" spans="2:25" outlineLevel="1" x14ac:dyDescent="0.3">
      <c r="B86" s="156">
        <v>79</v>
      </c>
      <c r="C86" s="1003" t="str">
        <f>IF(ISBLANK('CondAmbCusto (ORÇ)'!C86)," ",'CondAmbCusto (ORÇ)'!C86)</f>
        <v xml:space="preserve"> </v>
      </c>
      <c r="D86" s="1003"/>
      <c r="E86" s="1003"/>
      <c r="F86" s="1003"/>
      <c r="G86" s="974"/>
      <c r="H86" s="560">
        <f>'CondAmbCusto (ORÇ)'!H86</f>
        <v>0</v>
      </c>
      <c r="I86" s="562">
        <f>'CondAmbCusto (ORÇ)'!I86</f>
        <v>0</v>
      </c>
      <c r="J86" s="563">
        <f>'CondAmbCusto (ORÇ)'!J86</f>
        <v>0</v>
      </c>
      <c r="K86" s="330">
        <f t="shared" si="7"/>
        <v>0</v>
      </c>
      <c r="L86" s="330">
        <f t="shared" si="8"/>
        <v>0</v>
      </c>
      <c r="M86" s="329"/>
      <c r="N86" s="329"/>
      <c r="O86" s="397"/>
      <c r="P86" s="153">
        <f t="shared" si="9"/>
        <v>79</v>
      </c>
      <c r="Q86" s="976" t="str">
        <f t="shared" si="10"/>
        <v xml:space="preserve"> </v>
      </c>
      <c r="R86" s="976"/>
      <c r="S86" s="976"/>
      <c r="T86" s="976"/>
      <c r="U86" s="977"/>
      <c r="V86" s="155">
        <f t="shared" si="11"/>
        <v>0</v>
      </c>
      <c r="W86" s="331">
        <f t="shared" si="12"/>
        <v>0</v>
      </c>
      <c r="X86" s="332">
        <f>IF(AND(K86&gt;0,'Custo Contábil'!$D$7&gt;0),ROUND(K86*('Custo Contábil'!$D$19/'Custo Contábil'!$D$7)*W86,2),0)</f>
        <v>0</v>
      </c>
      <c r="Y86" s="407">
        <f t="shared" si="13"/>
        <v>0</v>
      </c>
    </row>
    <row r="87" spans="2:25" outlineLevel="1" x14ac:dyDescent="0.3">
      <c r="B87" s="156">
        <v>80</v>
      </c>
      <c r="C87" s="1003" t="str">
        <f>IF(ISBLANK('CondAmbCusto (ORÇ)'!C87)," ",'CondAmbCusto (ORÇ)'!C87)</f>
        <v xml:space="preserve"> </v>
      </c>
      <c r="D87" s="1003"/>
      <c r="E87" s="1003"/>
      <c r="F87" s="1003"/>
      <c r="G87" s="974"/>
      <c r="H87" s="560">
        <f>'CondAmbCusto (ORÇ)'!H87</f>
        <v>0</v>
      </c>
      <c r="I87" s="562">
        <f>'CondAmbCusto (ORÇ)'!I87</f>
        <v>0</v>
      </c>
      <c r="J87" s="563">
        <f>'CondAmbCusto (ORÇ)'!J87</f>
        <v>0</v>
      </c>
      <c r="K87" s="330">
        <f t="shared" si="7"/>
        <v>0</v>
      </c>
      <c r="L87" s="330">
        <f t="shared" si="8"/>
        <v>0</v>
      </c>
      <c r="M87" s="329"/>
      <c r="N87" s="329"/>
      <c r="O87" s="397"/>
      <c r="P87" s="153">
        <f t="shared" si="9"/>
        <v>80</v>
      </c>
      <c r="Q87" s="976" t="str">
        <f t="shared" si="10"/>
        <v xml:space="preserve"> </v>
      </c>
      <c r="R87" s="976"/>
      <c r="S87" s="976"/>
      <c r="T87" s="976"/>
      <c r="U87" s="977"/>
      <c r="V87" s="155">
        <f t="shared" si="11"/>
        <v>0</v>
      </c>
      <c r="W87" s="331">
        <f t="shared" si="12"/>
        <v>0</v>
      </c>
      <c r="X87" s="332">
        <f>IF(AND(K87&gt;0,'Custo Contábil'!$D$7&gt;0),ROUND(K87*('Custo Contábil'!$D$19/'Custo Contábil'!$D$7)*W87,2),0)</f>
        <v>0</v>
      </c>
      <c r="Y87" s="407">
        <f t="shared" si="13"/>
        <v>0</v>
      </c>
    </row>
    <row r="88" spans="2:25" outlineLevel="1" x14ac:dyDescent="0.3">
      <c r="B88" s="156">
        <v>81</v>
      </c>
      <c r="C88" s="1003" t="str">
        <f>IF(ISBLANK('CondAmbCusto (ORÇ)'!C88)," ",'CondAmbCusto (ORÇ)'!C88)</f>
        <v xml:space="preserve"> </v>
      </c>
      <c r="D88" s="1003"/>
      <c r="E88" s="1003"/>
      <c r="F88" s="1003"/>
      <c r="G88" s="974"/>
      <c r="H88" s="560">
        <f>'CondAmbCusto (ORÇ)'!H88</f>
        <v>0</v>
      </c>
      <c r="I88" s="562">
        <f>'CondAmbCusto (ORÇ)'!I88</f>
        <v>0</v>
      </c>
      <c r="J88" s="563">
        <f>'CondAmbCusto (ORÇ)'!J88</f>
        <v>0</v>
      </c>
      <c r="K88" s="330">
        <f t="shared" si="7"/>
        <v>0</v>
      </c>
      <c r="L88" s="330">
        <f t="shared" si="8"/>
        <v>0</v>
      </c>
      <c r="M88" s="329"/>
      <c r="N88" s="329"/>
      <c r="O88" s="397"/>
      <c r="P88" s="153">
        <f t="shared" si="9"/>
        <v>81</v>
      </c>
      <c r="Q88" s="976" t="str">
        <f t="shared" si="10"/>
        <v xml:space="preserve"> </v>
      </c>
      <c r="R88" s="976"/>
      <c r="S88" s="976"/>
      <c r="T88" s="976"/>
      <c r="U88" s="977"/>
      <c r="V88" s="155">
        <f t="shared" si="11"/>
        <v>0</v>
      </c>
      <c r="W88" s="331">
        <f t="shared" si="12"/>
        <v>0</v>
      </c>
      <c r="X88" s="332">
        <f>IF(AND(K88&gt;0,'Custo Contábil'!$D$7&gt;0),ROUND(K88*('Custo Contábil'!$D$19/'Custo Contábil'!$D$7)*W88,2),0)</f>
        <v>0</v>
      </c>
      <c r="Y88" s="407">
        <f t="shared" si="13"/>
        <v>0</v>
      </c>
    </row>
    <row r="89" spans="2:25" outlineLevel="1" x14ac:dyDescent="0.3">
      <c r="B89" s="156">
        <v>82</v>
      </c>
      <c r="C89" s="1003" t="str">
        <f>IF(ISBLANK('CondAmbCusto (ORÇ)'!C89)," ",'CondAmbCusto (ORÇ)'!C89)</f>
        <v xml:space="preserve"> </v>
      </c>
      <c r="D89" s="1003"/>
      <c r="E89" s="1003"/>
      <c r="F89" s="1003"/>
      <c r="G89" s="974"/>
      <c r="H89" s="560">
        <f>'CondAmbCusto (ORÇ)'!H89</f>
        <v>0</v>
      </c>
      <c r="I89" s="562">
        <f>'CondAmbCusto (ORÇ)'!I89</f>
        <v>0</v>
      </c>
      <c r="J89" s="563">
        <f>'CondAmbCusto (ORÇ)'!J89</f>
        <v>0</v>
      </c>
      <c r="K89" s="330">
        <f t="shared" si="7"/>
        <v>0</v>
      </c>
      <c r="L89" s="330">
        <f t="shared" si="8"/>
        <v>0</v>
      </c>
      <c r="M89" s="329"/>
      <c r="N89" s="329"/>
      <c r="O89" s="397"/>
      <c r="P89" s="153">
        <f t="shared" si="9"/>
        <v>82</v>
      </c>
      <c r="Q89" s="976" t="str">
        <f t="shared" si="10"/>
        <v xml:space="preserve"> </v>
      </c>
      <c r="R89" s="976"/>
      <c r="S89" s="976"/>
      <c r="T89" s="976"/>
      <c r="U89" s="977"/>
      <c r="V89" s="155">
        <f t="shared" si="11"/>
        <v>0</v>
      </c>
      <c r="W89" s="331">
        <f t="shared" si="12"/>
        <v>0</v>
      </c>
      <c r="X89" s="332">
        <f>IF(AND(K89&gt;0,'Custo Contábil'!$D$7&gt;0),ROUND(K89*('Custo Contábil'!$D$19/'Custo Contábil'!$D$7)*W89,2),0)</f>
        <v>0</v>
      </c>
      <c r="Y89" s="407">
        <f t="shared" si="13"/>
        <v>0</v>
      </c>
    </row>
    <row r="90" spans="2:25" outlineLevel="1" x14ac:dyDescent="0.3">
      <c r="B90" s="156">
        <v>83</v>
      </c>
      <c r="C90" s="1003" t="str">
        <f>IF(ISBLANK('CondAmbCusto (ORÇ)'!C90)," ",'CondAmbCusto (ORÇ)'!C90)</f>
        <v xml:space="preserve"> </v>
      </c>
      <c r="D90" s="1003"/>
      <c r="E90" s="1003"/>
      <c r="F90" s="1003"/>
      <c r="G90" s="974"/>
      <c r="H90" s="560">
        <f>'CondAmbCusto (ORÇ)'!H90</f>
        <v>0</v>
      </c>
      <c r="I90" s="562">
        <f>'CondAmbCusto (ORÇ)'!I90</f>
        <v>0</v>
      </c>
      <c r="J90" s="563">
        <f>'CondAmbCusto (ORÇ)'!J90</f>
        <v>0</v>
      </c>
      <c r="K90" s="330">
        <f t="shared" si="7"/>
        <v>0</v>
      </c>
      <c r="L90" s="330">
        <f t="shared" si="8"/>
        <v>0</v>
      </c>
      <c r="M90" s="329"/>
      <c r="N90" s="329"/>
      <c r="O90" s="397"/>
      <c r="P90" s="153">
        <f t="shared" si="9"/>
        <v>83</v>
      </c>
      <c r="Q90" s="976" t="str">
        <f t="shared" si="10"/>
        <v xml:space="preserve"> </v>
      </c>
      <c r="R90" s="976"/>
      <c r="S90" s="976"/>
      <c r="T90" s="976"/>
      <c r="U90" s="977"/>
      <c r="V90" s="155">
        <f t="shared" si="11"/>
        <v>0</v>
      </c>
      <c r="W90" s="331">
        <f t="shared" si="12"/>
        <v>0</v>
      </c>
      <c r="X90" s="332">
        <f>IF(AND(K90&gt;0,'Custo Contábil'!$D$7&gt;0),ROUND(K90*('Custo Contábil'!$D$19/'Custo Contábil'!$D$7)*W90,2),0)</f>
        <v>0</v>
      </c>
      <c r="Y90" s="407">
        <f t="shared" si="13"/>
        <v>0</v>
      </c>
    </row>
    <row r="91" spans="2:25" outlineLevel="1" x14ac:dyDescent="0.3">
      <c r="B91" s="156">
        <v>84</v>
      </c>
      <c r="C91" s="1003" t="str">
        <f>IF(ISBLANK('CondAmbCusto (ORÇ)'!C91)," ",'CondAmbCusto (ORÇ)'!C91)</f>
        <v xml:space="preserve"> </v>
      </c>
      <c r="D91" s="1003"/>
      <c r="E91" s="1003"/>
      <c r="F91" s="1003"/>
      <c r="G91" s="974"/>
      <c r="H91" s="560">
        <f>'CondAmbCusto (ORÇ)'!H91</f>
        <v>0</v>
      </c>
      <c r="I91" s="562">
        <f>'CondAmbCusto (ORÇ)'!I91</f>
        <v>0</v>
      </c>
      <c r="J91" s="563">
        <f>'CondAmbCusto (ORÇ)'!J91</f>
        <v>0</v>
      </c>
      <c r="K91" s="330">
        <f t="shared" si="7"/>
        <v>0</v>
      </c>
      <c r="L91" s="330">
        <f t="shared" si="8"/>
        <v>0</v>
      </c>
      <c r="M91" s="329"/>
      <c r="N91" s="329"/>
      <c r="O91" s="397"/>
      <c r="P91" s="153">
        <f t="shared" si="9"/>
        <v>84</v>
      </c>
      <c r="Q91" s="976" t="str">
        <f t="shared" si="10"/>
        <v xml:space="preserve"> </v>
      </c>
      <c r="R91" s="976"/>
      <c r="S91" s="976"/>
      <c r="T91" s="976"/>
      <c r="U91" s="977"/>
      <c r="V91" s="155">
        <f t="shared" si="11"/>
        <v>0</v>
      </c>
      <c r="W91" s="331">
        <f t="shared" si="12"/>
        <v>0</v>
      </c>
      <c r="X91" s="332">
        <f>IF(AND(K91&gt;0,'Custo Contábil'!$D$7&gt;0),ROUND(K91*('Custo Contábil'!$D$19/'Custo Contábil'!$D$7)*W91,2),0)</f>
        <v>0</v>
      </c>
      <c r="Y91" s="407">
        <f t="shared" si="13"/>
        <v>0</v>
      </c>
    </row>
    <row r="92" spans="2:25" outlineLevel="1" x14ac:dyDescent="0.3">
      <c r="B92" s="156">
        <v>85</v>
      </c>
      <c r="C92" s="1003" t="str">
        <f>IF(ISBLANK('CondAmbCusto (ORÇ)'!C92)," ",'CondAmbCusto (ORÇ)'!C92)</f>
        <v xml:space="preserve"> </v>
      </c>
      <c r="D92" s="1003"/>
      <c r="E92" s="1003"/>
      <c r="F92" s="1003"/>
      <c r="G92" s="974"/>
      <c r="H92" s="560">
        <f>'CondAmbCusto (ORÇ)'!H92</f>
        <v>0</v>
      </c>
      <c r="I92" s="562">
        <f>'CondAmbCusto (ORÇ)'!I92</f>
        <v>0</v>
      </c>
      <c r="J92" s="563">
        <f>'CondAmbCusto (ORÇ)'!J92</f>
        <v>0</v>
      </c>
      <c r="K92" s="330">
        <f t="shared" si="7"/>
        <v>0</v>
      </c>
      <c r="L92" s="330">
        <f t="shared" si="8"/>
        <v>0</v>
      </c>
      <c r="M92" s="329"/>
      <c r="N92" s="329"/>
      <c r="O92" s="397"/>
      <c r="P92" s="153">
        <f t="shared" si="9"/>
        <v>85</v>
      </c>
      <c r="Q92" s="976" t="str">
        <f t="shared" si="10"/>
        <v xml:space="preserve"> </v>
      </c>
      <c r="R92" s="976"/>
      <c r="S92" s="976"/>
      <c r="T92" s="976"/>
      <c r="U92" s="977"/>
      <c r="V92" s="155">
        <f t="shared" si="11"/>
        <v>0</v>
      </c>
      <c r="W92" s="331">
        <f t="shared" si="12"/>
        <v>0</v>
      </c>
      <c r="X92" s="332">
        <f>IF(AND(K92&gt;0,'Custo Contábil'!$D$7&gt;0),ROUND(K92*('Custo Contábil'!$D$19/'Custo Contábil'!$D$7)*W92,2),0)</f>
        <v>0</v>
      </c>
      <c r="Y92" s="407">
        <f t="shared" si="13"/>
        <v>0</v>
      </c>
    </row>
    <row r="93" spans="2:25" outlineLevel="1" x14ac:dyDescent="0.3">
      <c r="B93" s="156">
        <v>86</v>
      </c>
      <c r="C93" s="1003" t="str">
        <f>IF(ISBLANK('CondAmbCusto (ORÇ)'!C93)," ",'CondAmbCusto (ORÇ)'!C93)</f>
        <v xml:space="preserve"> </v>
      </c>
      <c r="D93" s="1003"/>
      <c r="E93" s="1003"/>
      <c r="F93" s="1003"/>
      <c r="G93" s="974"/>
      <c r="H93" s="560">
        <f>'CondAmbCusto (ORÇ)'!H93</f>
        <v>0</v>
      </c>
      <c r="I93" s="562">
        <f>'CondAmbCusto (ORÇ)'!I93</f>
        <v>0</v>
      </c>
      <c r="J93" s="563">
        <f>'CondAmbCusto (ORÇ)'!J93</f>
        <v>0</v>
      </c>
      <c r="K93" s="330">
        <f t="shared" si="7"/>
        <v>0</v>
      </c>
      <c r="L93" s="330">
        <f t="shared" si="8"/>
        <v>0</v>
      </c>
      <c r="M93" s="329"/>
      <c r="N93" s="329"/>
      <c r="O93" s="397"/>
      <c r="P93" s="153">
        <f t="shared" si="9"/>
        <v>86</v>
      </c>
      <c r="Q93" s="976" t="str">
        <f t="shared" si="10"/>
        <v xml:space="preserve"> </v>
      </c>
      <c r="R93" s="976"/>
      <c r="S93" s="976"/>
      <c r="T93" s="976"/>
      <c r="U93" s="977"/>
      <c r="V93" s="155">
        <f t="shared" si="11"/>
        <v>0</v>
      </c>
      <c r="W93" s="331">
        <f t="shared" si="12"/>
        <v>0</v>
      </c>
      <c r="X93" s="332">
        <f>IF(AND(K93&gt;0,'Custo Contábil'!$D$7&gt;0),ROUND(K93*('Custo Contábil'!$D$19/'Custo Contábil'!$D$7)*W93,2),0)</f>
        <v>0</v>
      </c>
      <c r="Y93" s="407">
        <f t="shared" si="13"/>
        <v>0</v>
      </c>
    </row>
    <row r="94" spans="2:25" outlineLevel="1" x14ac:dyDescent="0.3">
      <c r="B94" s="156">
        <v>87</v>
      </c>
      <c r="C94" s="1003" t="str">
        <f>IF(ISBLANK('CondAmbCusto (ORÇ)'!C94)," ",'CondAmbCusto (ORÇ)'!C94)</f>
        <v xml:space="preserve"> </v>
      </c>
      <c r="D94" s="1003"/>
      <c r="E94" s="1003"/>
      <c r="F94" s="1003"/>
      <c r="G94" s="974"/>
      <c r="H94" s="560">
        <f>'CondAmbCusto (ORÇ)'!H94</f>
        <v>0</v>
      </c>
      <c r="I94" s="562">
        <f>'CondAmbCusto (ORÇ)'!I94</f>
        <v>0</v>
      </c>
      <c r="J94" s="563">
        <f>'CondAmbCusto (ORÇ)'!J94</f>
        <v>0</v>
      </c>
      <c r="K94" s="330">
        <f t="shared" si="7"/>
        <v>0</v>
      </c>
      <c r="L94" s="330">
        <f t="shared" si="8"/>
        <v>0</v>
      </c>
      <c r="M94" s="329"/>
      <c r="N94" s="329"/>
      <c r="O94" s="397"/>
      <c r="P94" s="153">
        <f t="shared" si="9"/>
        <v>87</v>
      </c>
      <c r="Q94" s="976" t="str">
        <f t="shared" si="10"/>
        <v xml:space="preserve"> </v>
      </c>
      <c r="R94" s="976"/>
      <c r="S94" s="976"/>
      <c r="T94" s="976"/>
      <c r="U94" s="977"/>
      <c r="V94" s="155">
        <f t="shared" si="11"/>
        <v>0</v>
      </c>
      <c r="W94" s="331">
        <f t="shared" si="12"/>
        <v>0</v>
      </c>
      <c r="X94" s="332">
        <f>IF(AND(K94&gt;0,'Custo Contábil'!$D$7&gt;0),ROUND(K94*('Custo Contábil'!$D$19/'Custo Contábil'!$D$7)*W94,2),0)</f>
        <v>0</v>
      </c>
      <c r="Y94" s="407">
        <f t="shared" si="13"/>
        <v>0</v>
      </c>
    </row>
    <row r="95" spans="2:25" outlineLevel="1" x14ac:dyDescent="0.3">
      <c r="B95" s="156">
        <v>88</v>
      </c>
      <c r="C95" s="1003" t="str">
        <f>IF(ISBLANK('CondAmbCusto (ORÇ)'!C95)," ",'CondAmbCusto (ORÇ)'!C95)</f>
        <v xml:space="preserve"> </v>
      </c>
      <c r="D95" s="1003"/>
      <c r="E95" s="1003"/>
      <c r="F95" s="1003"/>
      <c r="G95" s="974"/>
      <c r="H95" s="560">
        <f>'CondAmbCusto (ORÇ)'!H95</f>
        <v>0</v>
      </c>
      <c r="I95" s="562">
        <f>'CondAmbCusto (ORÇ)'!I95</f>
        <v>0</v>
      </c>
      <c r="J95" s="563">
        <f>'CondAmbCusto (ORÇ)'!J95</f>
        <v>0</v>
      </c>
      <c r="K95" s="330">
        <f t="shared" si="7"/>
        <v>0</v>
      </c>
      <c r="L95" s="330">
        <f t="shared" si="8"/>
        <v>0</v>
      </c>
      <c r="M95" s="329"/>
      <c r="N95" s="329"/>
      <c r="O95" s="397"/>
      <c r="P95" s="153">
        <f t="shared" si="9"/>
        <v>88</v>
      </c>
      <c r="Q95" s="976" t="str">
        <f t="shared" si="10"/>
        <v xml:space="preserve"> </v>
      </c>
      <c r="R95" s="976"/>
      <c r="S95" s="976"/>
      <c r="T95" s="976"/>
      <c r="U95" s="977"/>
      <c r="V95" s="155">
        <f t="shared" si="11"/>
        <v>0</v>
      </c>
      <c r="W95" s="331">
        <f t="shared" si="12"/>
        <v>0</v>
      </c>
      <c r="X95" s="332">
        <f>IF(AND(K95&gt;0,'Custo Contábil'!$D$7&gt;0),ROUND(K95*('Custo Contábil'!$D$19/'Custo Contábil'!$D$7)*W95,2),0)</f>
        <v>0</v>
      </c>
      <c r="Y95" s="407">
        <f t="shared" si="13"/>
        <v>0</v>
      </c>
    </row>
    <row r="96" spans="2:25" outlineLevel="1" x14ac:dyDescent="0.3">
      <c r="B96" s="156">
        <v>89</v>
      </c>
      <c r="C96" s="1003" t="str">
        <f>IF(ISBLANK('CondAmbCusto (ORÇ)'!C96)," ",'CondAmbCusto (ORÇ)'!C96)</f>
        <v xml:space="preserve"> </v>
      </c>
      <c r="D96" s="1003"/>
      <c r="E96" s="1003"/>
      <c r="F96" s="1003"/>
      <c r="G96" s="974"/>
      <c r="H96" s="560">
        <f>'CondAmbCusto (ORÇ)'!H96</f>
        <v>0</v>
      </c>
      <c r="I96" s="562">
        <f>'CondAmbCusto (ORÇ)'!I96</f>
        <v>0</v>
      </c>
      <c r="J96" s="563">
        <f>'CondAmbCusto (ORÇ)'!J96</f>
        <v>0</v>
      </c>
      <c r="K96" s="330">
        <f t="shared" si="7"/>
        <v>0</v>
      </c>
      <c r="L96" s="330">
        <f t="shared" si="8"/>
        <v>0</v>
      </c>
      <c r="M96" s="329"/>
      <c r="N96" s="329"/>
      <c r="O96" s="397"/>
      <c r="P96" s="153">
        <f t="shared" si="9"/>
        <v>89</v>
      </c>
      <c r="Q96" s="976" t="str">
        <f t="shared" si="10"/>
        <v xml:space="preserve"> </v>
      </c>
      <c r="R96" s="976"/>
      <c r="S96" s="976"/>
      <c r="T96" s="976"/>
      <c r="U96" s="977"/>
      <c r="V96" s="155">
        <f t="shared" si="11"/>
        <v>0</v>
      </c>
      <c r="W96" s="331">
        <f t="shared" si="12"/>
        <v>0</v>
      </c>
      <c r="X96" s="332">
        <f>IF(AND(K96&gt;0,'Custo Contábil'!$D$7&gt;0),ROUND(K96*('Custo Contábil'!$D$19/'Custo Contábil'!$D$7)*W96,2),0)</f>
        <v>0</v>
      </c>
      <c r="Y96" s="407">
        <f t="shared" si="13"/>
        <v>0</v>
      </c>
    </row>
    <row r="97" spans="2:25" outlineLevel="1" x14ac:dyDescent="0.3">
      <c r="B97" s="156">
        <v>90</v>
      </c>
      <c r="C97" s="1003" t="str">
        <f>IF(ISBLANK('CondAmbCusto (ORÇ)'!C97)," ",'CondAmbCusto (ORÇ)'!C97)</f>
        <v xml:space="preserve"> </v>
      </c>
      <c r="D97" s="1003"/>
      <c r="E97" s="1003"/>
      <c r="F97" s="1003"/>
      <c r="G97" s="974"/>
      <c r="H97" s="560">
        <f>'CondAmbCusto (ORÇ)'!H97</f>
        <v>0</v>
      </c>
      <c r="I97" s="562">
        <f>'CondAmbCusto (ORÇ)'!I97</f>
        <v>0</v>
      </c>
      <c r="J97" s="563">
        <f>'CondAmbCusto (ORÇ)'!J97</f>
        <v>0</v>
      </c>
      <c r="K97" s="330">
        <f t="shared" si="7"/>
        <v>0</v>
      </c>
      <c r="L97" s="330">
        <f t="shared" si="8"/>
        <v>0</v>
      </c>
      <c r="M97" s="329"/>
      <c r="N97" s="329"/>
      <c r="O97" s="397"/>
      <c r="P97" s="153">
        <f t="shared" si="9"/>
        <v>90</v>
      </c>
      <c r="Q97" s="976" t="str">
        <f t="shared" si="10"/>
        <v xml:space="preserve"> </v>
      </c>
      <c r="R97" s="976"/>
      <c r="S97" s="976"/>
      <c r="T97" s="976"/>
      <c r="U97" s="977"/>
      <c r="V97" s="155">
        <f t="shared" si="11"/>
        <v>0</v>
      </c>
      <c r="W97" s="331">
        <f t="shared" si="12"/>
        <v>0</v>
      </c>
      <c r="X97" s="332">
        <f>IF(AND(K97&gt;0,'Custo Contábil'!$D$7&gt;0),ROUND(K97*('Custo Contábil'!$D$19/'Custo Contábil'!$D$7)*W97,2),0)</f>
        <v>0</v>
      </c>
      <c r="Y97" s="407">
        <f t="shared" si="13"/>
        <v>0</v>
      </c>
    </row>
    <row r="98" spans="2:25" outlineLevel="1" x14ac:dyDescent="0.3">
      <c r="B98" s="156">
        <v>91</v>
      </c>
      <c r="C98" s="1003" t="str">
        <f>IF(ISBLANK('CondAmbCusto (ORÇ)'!C98)," ",'CondAmbCusto (ORÇ)'!C98)</f>
        <v xml:space="preserve"> </v>
      </c>
      <c r="D98" s="1003"/>
      <c r="E98" s="1003"/>
      <c r="F98" s="1003"/>
      <c r="G98" s="974"/>
      <c r="H98" s="560">
        <f>'CondAmbCusto (ORÇ)'!H98</f>
        <v>0</v>
      </c>
      <c r="I98" s="562">
        <f>'CondAmbCusto (ORÇ)'!I98</f>
        <v>0</v>
      </c>
      <c r="J98" s="563">
        <f>'CondAmbCusto (ORÇ)'!J98</f>
        <v>0</v>
      </c>
      <c r="K98" s="330">
        <f t="shared" si="7"/>
        <v>0</v>
      </c>
      <c r="L98" s="330">
        <f t="shared" si="8"/>
        <v>0</v>
      </c>
      <c r="M98" s="329"/>
      <c r="N98" s="329"/>
      <c r="O98" s="397"/>
      <c r="P98" s="153">
        <f t="shared" si="9"/>
        <v>91</v>
      </c>
      <c r="Q98" s="976" t="str">
        <f t="shared" si="10"/>
        <v xml:space="preserve"> </v>
      </c>
      <c r="R98" s="976"/>
      <c r="S98" s="976"/>
      <c r="T98" s="976"/>
      <c r="U98" s="977"/>
      <c r="V98" s="155">
        <f t="shared" si="11"/>
        <v>0</v>
      </c>
      <c r="W98" s="331">
        <f t="shared" si="12"/>
        <v>0</v>
      </c>
      <c r="X98" s="332">
        <f>IF(AND(K98&gt;0,'Custo Contábil'!$D$7&gt;0),ROUND(K98*('Custo Contábil'!$D$19/'Custo Contábil'!$D$7)*W98,2),0)</f>
        <v>0</v>
      </c>
      <c r="Y98" s="407">
        <f t="shared" si="13"/>
        <v>0</v>
      </c>
    </row>
    <row r="99" spans="2:25" outlineLevel="1" x14ac:dyDescent="0.3">
      <c r="B99" s="156">
        <v>92</v>
      </c>
      <c r="C99" s="1003" t="str">
        <f>IF(ISBLANK('CondAmbCusto (ORÇ)'!C99)," ",'CondAmbCusto (ORÇ)'!C99)</f>
        <v xml:space="preserve"> </v>
      </c>
      <c r="D99" s="1003"/>
      <c r="E99" s="1003"/>
      <c r="F99" s="1003"/>
      <c r="G99" s="974"/>
      <c r="H99" s="560">
        <f>'CondAmbCusto (ORÇ)'!H99</f>
        <v>0</v>
      </c>
      <c r="I99" s="562">
        <f>'CondAmbCusto (ORÇ)'!I99</f>
        <v>0</v>
      </c>
      <c r="J99" s="563">
        <f>'CondAmbCusto (ORÇ)'!J99</f>
        <v>0</v>
      </c>
      <c r="K99" s="330">
        <f t="shared" si="7"/>
        <v>0</v>
      </c>
      <c r="L99" s="330">
        <f t="shared" si="8"/>
        <v>0</v>
      </c>
      <c r="M99" s="329"/>
      <c r="N99" s="329"/>
      <c r="O99" s="397"/>
      <c r="P99" s="153">
        <f t="shared" si="9"/>
        <v>92</v>
      </c>
      <c r="Q99" s="976" t="str">
        <f t="shared" si="10"/>
        <v xml:space="preserve"> </v>
      </c>
      <c r="R99" s="976"/>
      <c r="S99" s="976"/>
      <c r="T99" s="976"/>
      <c r="U99" s="977"/>
      <c r="V99" s="155">
        <f t="shared" si="11"/>
        <v>0</v>
      </c>
      <c r="W99" s="331">
        <f t="shared" si="12"/>
        <v>0</v>
      </c>
      <c r="X99" s="332">
        <f>IF(AND(K99&gt;0,'Custo Contábil'!$D$7&gt;0),ROUND(K99*('Custo Contábil'!$D$19/'Custo Contábil'!$D$7)*W99,2),0)</f>
        <v>0</v>
      </c>
      <c r="Y99" s="407">
        <f t="shared" si="13"/>
        <v>0</v>
      </c>
    </row>
    <row r="100" spans="2:25" outlineLevel="1" x14ac:dyDescent="0.3">
      <c r="B100" s="156">
        <v>93</v>
      </c>
      <c r="C100" s="1003" t="str">
        <f>IF(ISBLANK('CondAmbCusto (ORÇ)'!C100)," ",'CondAmbCusto (ORÇ)'!C100)</f>
        <v xml:space="preserve"> </v>
      </c>
      <c r="D100" s="1003"/>
      <c r="E100" s="1003"/>
      <c r="F100" s="1003"/>
      <c r="G100" s="974"/>
      <c r="H100" s="560">
        <f>'CondAmbCusto (ORÇ)'!H100</f>
        <v>0</v>
      </c>
      <c r="I100" s="562">
        <f>'CondAmbCusto (ORÇ)'!I100</f>
        <v>0</v>
      </c>
      <c r="J100" s="563">
        <f>'CondAmbCusto (ORÇ)'!J100</f>
        <v>0</v>
      </c>
      <c r="K100" s="330">
        <f t="shared" si="7"/>
        <v>0</v>
      </c>
      <c r="L100" s="330">
        <f t="shared" si="8"/>
        <v>0</v>
      </c>
      <c r="M100" s="329"/>
      <c r="N100" s="329"/>
      <c r="O100" s="397"/>
      <c r="P100" s="153">
        <f t="shared" si="9"/>
        <v>93</v>
      </c>
      <c r="Q100" s="976" t="str">
        <f t="shared" si="10"/>
        <v xml:space="preserve"> </v>
      </c>
      <c r="R100" s="976"/>
      <c r="S100" s="976"/>
      <c r="T100" s="976"/>
      <c r="U100" s="977"/>
      <c r="V100" s="155">
        <f t="shared" si="11"/>
        <v>0</v>
      </c>
      <c r="W100" s="331">
        <f t="shared" si="12"/>
        <v>0</v>
      </c>
      <c r="X100" s="332">
        <f>IF(AND(K100&gt;0,'Custo Contábil'!$D$7&gt;0),ROUND(K100*('Custo Contábil'!$D$19/'Custo Contábil'!$D$7)*W100,2),0)</f>
        <v>0</v>
      </c>
      <c r="Y100" s="407">
        <f t="shared" si="13"/>
        <v>0</v>
      </c>
    </row>
    <row r="101" spans="2:25" outlineLevel="1" x14ac:dyDescent="0.3">
      <c r="B101" s="156">
        <v>94</v>
      </c>
      <c r="C101" s="1003" t="str">
        <f>IF(ISBLANK('CondAmbCusto (ORÇ)'!C101)," ",'CondAmbCusto (ORÇ)'!C101)</f>
        <v xml:space="preserve"> </v>
      </c>
      <c r="D101" s="1003"/>
      <c r="E101" s="1003"/>
      <c r="F101" s="1003"/>
      <c r="G101" s="974"/>
      <c r="H101" s="560">
        <f>'CondAmbCusto (ORÇ)'!H101</f>
        <v>0</v>
      </c>
      <c r="I101" s="562">
        <f>'CondAmbCusto (ORÇ)'!I101</f>
        <v>0</v>
      </c>
      <c r="J101" s="563">
        <f>'CondAmbCusto (ORÇ)'!J101</f>
        <v>0</v>
      </c>
      <c r="K101" s="330">
        <f t="shared" si="7"/>
        <v>0</v>
      </c>
      <c r="L101" s="330">
        <f t="shared" si="8"/>
        <v>0</v>
      </c>
      <c r="M101" s="329"/>
      <c r="N101" s="329"/>
      <c r="O101" s="397"/>
      <c r="P101" s="153">
        <f t="shared" si="9"/>
        <v>94</v>
      </c>
      <c r="Q101" s="976" t="str">
        <f t="shared" si="10"/>
        <v xml:space="preserve"> </v>
      </c>
      <c r="R101" s="976"/>
      <c r="S101" s="976"/>
      <c r="T101" s="976"/>
      <c r="U101" s="977"/>
      <c r="V101" s="155">
        <f t="shared" si="11"/>
        <v>0</v>
      </c>
      <c r="W101" s="331">
        <f t="shared" si="12"/>
        <v>0</v>
      </c>
      <c r="X101" s="332">
        <f>IF(AND(K101&gt;0,'Custo Contábil'!$D$7&gt;0),ROUND(K101*('Custo Contábil'!$D$19/'Custo Contábil'!$D$7)*W101,2),0)</f>
        <v>0</v>
      </c>
      <c r="Y101" s="407">
        <f t="shared" si="13"/>
        <v>0</v>
      </c>
    </row>
    <row r="102" spans="2:25" outlineLevel="1" x14ac:dyDescent="0.3">
      <c r="B102" s="156">
        <v>95</v>
      </c>
      <c r="C102" s="1003" t="str">
        <f>IF(ISBLANK('CondAmbCusto (ORÇ)'!C102)," ",'CondAmbCusto (ORÇ)'!C102)</f>
        <v xml:space="preserve"> </v>
      </c>
      <c r="D102" s="1003"/>
      <c r="E102" s="1003"/>
      <c r="F102" s="1003"/>
      <c r="G102" s="974"/>
      <c r="H102" s="560">
        <f>'CondAmbCusto (ORÇ)'!H102</f>
        <v>0</v>
      </c>
      <c r="I102" s="562">
        <f>'CondAmbCusto (ORÇ)'!I102</f>
        <v>0</v>
      </c>
      <c r="J102" s="563">
        <f>'CondAmbCusto (ORÇ)'!J102</f>
        <v>0</v>
      </c>
      <c r="K102" s="330">
        <f t="shared" si="7"/>
        <v>0</v>
      </c>
      <c r="L102" s="330">
        <f t="shared" si="8"/>
        <v>0</v>
      </c>
      <c r="M102" s="329"/>
      <c r="N102" s="329"/>
      <c r="O102" s="397"/>
      <c r="P102" s="153">
        <f t="shared" si="9"/>
        <v>95</v>
      </c>
      <c r="Q102" s="976" t="str">
        <f t="shared" si="10"/>
        <v xml:space="preserve"> </v>
      </c>
      <c r="R102" s="976"/>
      <c r="S102" s="976"/>
      <c r="T102" s="976"/>
      <c r="U102" s="977"/>
      <c r="V102" s="155">
        <f t="shared" si="11"/>
        <v>0</v>
      </c>
      <c r="W102" s="331">
        <f t="shared" si="12"/>
        <v>0</v>
      </c>
      <c r="X102" s="332">
        <f>IF(AND(K102&gt;0,'Custo Contábil'!$D$7&gt;0),ROUND(K102*('Custo Contábil'!$D$19/'Custo Contábil'!$D$7)*W102,2),0)</f>
        <v>0</v>
      </c>
      <c r="Y102" s="407">
        <f t="shared" si="13"/>
        <v>0</v>
      </c>
    </row>
    <row r="103" spans="2:25" outlineLevel="1" x14ac:dyDescent="0.3">
      <c r="B103" s="156">
        <v>96</v>
      </c>
      <c r="C103" s="1003" t="str">
        <f>IF(ISBLANK('CondAmbCusto (ORÇ)'!C103)," ",'CondAmbCusto (ORÇ)'!C103)</f>
        <v xml:space="preserve"> </v>
      </c>
      <c r="D103" s="1003"/>
      <c r="E103" s="1003"/>
      <c r="F103" s="1003"/>
      <c r="G103" s="974"/>
      <c r="H103" s="560">
        <f>'CondAmbCusto (ORÇ)'!H103</f>
        <v>0</v>
      </c>
      <c r="I103" s="562">
        <f>'CondAmbCusto (ORÇ)'!I103</f>
        <v>0</v>
      </c>
      <c r="J103" s="563">
        <f>'CondAmbCusto (ORÇ)'!J103</f>
        <v>0</v>
      </c>
      <c r="K103" s="330">
        <f t="shared" si="7"/>
        <v>0</v>
      </c>
      <c r="L103" s="330">
        <f t="shared" si="8"/>
        <v>0</v>
      </c>
      <c r="M103" s="329"/>
      <c r="N103" s="329"/>
      <c r="O103" s="397"/>
      <c r="P103" s="153">
        <f t="shared" si="9"/>
        <v>96</v>
      </c>
      <c r="Q103" s="976" t="str">
        <f t="shared" si="10"/>
        <v xml:space="preserve"> </v>
      </c>
      <c r="R103" s="976"/>
      <c r="S103" s="976"/>
      <c r="T103" s="976"/>
      <c r="U103" s="977"/>
      <c r="V103" s="155">
        <f t="shared" si="11"/>
        <v>0</v>
      </c>
      <c r="W103" s="331">
        <f t="shared" si="12"/>
        <v>0</v>
      </c>
      <c r="X103" s="332">
        <f>IF(AND(K103&gt;0,'Custo Contábil'!$D$7&gt;0),ROUND(K103*('Custo Contábil'!$D$19/'Custo Contábil'!$D$7)*W103,2),0)</f>
        <v>0</v>
      </c>
      <c r="Y103" s="407">
        <f t="shared" si="13"/>
        <v>0</v>
      </c>
    </row>
    <row r="104" spans="2:25" outlineLevel="1" x14ac:dyDescent="0.3">
      <c r="B104" s="156">
        <v>97</v>
      </c>
      <c r="C104" s="1003" t="str">
        <f>IF(ISBLANK('CondAmbCusto (ORÇ)'!C104)," ",'CondAmbCusto (ORÇ)'!C104)</f>
        <v xml:space="preserve"> </v>
      </c>
      <c r="D104" s="1003"/>
      <c r="E104" s="1003"/>
      <c r="F104" s="1003"/>
      <c r="G104" s="974"/>
      <c r="H104" s="560">
        <f>'CondAmbCusto (ORÇ)'!H104</f>
        <v>0</v>
      </c>
      <c r="I104" s="562">
        <f>'CondAmbCusto (ORÇ)'!I104</f>
        <v>0</v>
      </c>
      <c r="J104" s="563">
        <f>'CondAmbCusto (ORÇ)'!J104</f>
        <v>0</v>
      </c>
      <c r="K104" s="330">
        <f t="shared" si="7"/>
        <v>0</v>
      </c>
      <c r="L104" s="330">
        <f t="shared" si="8"/>
        <v>0</v>
      </c>
      <c r="M104" s="329"/>
      <c r="N104" s="329"/>
      <c r="O104" s="397"/>
      <c r="P104" s="153">
        <f t="shared" si="9"/>
        <v>97</v>
      </c>
      <c r="Q104" s="976" t="str">
        <f t="shared" si="10"/>
        <v xml:space="preserve"> </v>
      </c>
      <c r="R104" s="976"/>
      <c r="S104" s="976"/>
      <c r="T104" s="976"/>
      <c r="U104" s="977"/>
      <c r="V104" s="155">
        <f t="shared" si="11"/>
        <v>0</v>
      </c>
      <c r="W104" s="331">
        <f t="shared" si="12"/>
        <v>0</v>
      </c>
      <c r="X104" s="332">
        <f>IF(AND(K104&gt;0,'Custo Contábil'!$D$7&gt;0),ROUND(K104*('Custo Contábil'!$D$19/'Custo Contábil'!$D$7)*W104,2),0)</f>
        <v>0</v>
      </c>
      <c r="Y104" s="407">
        <f t="shared" si="13"/>
        <v>0</v>
      </c>
    </row>
    <row r="105" spans="2:25" outlineLevel="1" x14ac:dyDescent="0.3">
      <c r="B105" s="156">
        <v>98</v>
      </c>
      <c r="C105" s="1003" t="str">
        <f>IF(ISBLANK('CondAmbCusto (ORÇ)'!C105)," ",'CondAmbCusto (ORÇ)'!C105)</f>
        <v xml:space="preserve"> </v>
      </c>
      <c r="D105" s="1003"/>
      <c r="E105" s="1003"/>
      <c r="F105" s="1003"/>
      <c r="G105" s="974"/>
      <c r="H105" s="560">
        <f>'CondAmbCusto (ORÇ)'!H105</f>
        <v>0</v>
      </c>
      <c r="I105" s="562">
        <f>'CondAmbCusto (ORÇ)'!I105</f>
        <v>0</v>
      </c>
      <c r="J105" s="563">
        <f>'CondAmbCusto (ORÇ)'!J105</f>
        <v>0</v>
      </c>
      <c r="K105" s="330">
        <f t="shared" si="7"/>
        <v>0</v>
      </c>
      <c r="L105" s="330">
        <f t="shared" si="8"/>
        <v>0</v>
      </c>
      <c r="M105" s="329"/>
      <c r="N105" s="329"/>
      <c r="O105" s="397"/>
      <c r="P105" s="153">
        <f t="shared" si="9"/>
        <v>98</v>
      </c>
      <c r="Q105" s="976" t="str">
        <f t="shared" si="10"/>
        <v xml:space="preserve"> </v>
      </c>
      <c r="R105" s="976"/>
      <c r="S105" s="976"/>
      <c r="T105" s="976"/>
      <c r="U105" s="977"/>
      <c r="V105" s="155">
        <f t="shared" si="11"/>
        <v>0</v>
      </c>
      <c r="W105" s="331">
        <f t="shared" si="12"/>
        <v>0</v>
      </c>
      <c r="X105" s="332">
        <f>IF(AND(K105&gt;0,'Custo Contábil'!$D$7&gt;0),ROUND(K105*('Custo Contábil'!$D$19/'Custo Contábil'!$D$7)*W105,2),0)</f>
        <v>0</v>
      </c>
      <c r="Y105" s="407">
        <f t="shared" si="13"/>
        <v>0</v>
      </c>
    </row>
    <row r="106" spans="2:25" outlineLevel="1" x14ac:dyDescent="0.3">
      <c r="B106" s="156">
        <v>99</v>
      </c>
      <c r="C106" s="1003" t="str">
        <f>IF(ISBLANK('CondAmbCusto (ORÇ)'!C106)," ",'CondAmbCusto (ORÇ)'!C106)</f>
        <v xml:space="preserve"> </v>
      </c>
      <c r="D106" s="1003"/>
      <c r="E106" s="1003"/>
      <c r="F106" s="1003"/>
      <c r="G106" s="974"/>
      <c r="H106" s="560">
        <f>'CondAmbCusto (ORÇ)'!H106</f>
        <v>0</v>
      </c>
      <c r="I106" s="562">
        <f>'CondAmbCusto (ORÇ)'!I106</f>
        <v>0</v>
      </c>
      <c r="J106" s="563">
        <f>'CondAmbCusto (ORÇ)'!J106</f>
        <v>0</v>
      </c>
      <c r="K106" s="330">
        <f t="shared" si="7"/>
        <v>0</v>
      </c>
      <c r="L106" s="330">
        <f t="shared" si="8"/>
        <v>0</v>
      </c>
      <c r="M106" s="329"/>
      <c r="N106" s="329"/>
      <c r="O106" s="397"/>
      <c r="P106" s="153">
        <f t="shared" si="9"/>
        <v>99</v>
      </c>
      <c r="Q106" s="976" t="str">
        <f t="shared" si="10"/>
        <v xml:space="preserve"> </v>
      </c>
      <c r="R106" s="976"/>
      <c r="S106" s="976"/>
      <c r="T106" s="976"/>
      <c r="U106" s="977"/>
      <c r="V106" s="155">
        <f t="shared" si="11"/>
        <v>0</v>
      </c>
      <c r="W106" s="331">
        <f t="shared" si="12"/>
        <v>0</v>
      </c>
      <c r="X106" s="332">
        <f>IF(AND(K106&gt;0,'Custo Contábil'!$D$7&gt;0),ROUND(K106*('Custo Contábil'!$D$19/'Custo Contábil'!$D$7)*W106,2),0)</f>
        <v>0</v>
      </c>
      <c r="Y106" s="407">
        <f t="shared" si="13"/>
        <v>0</v>
      </c>
    </row>
    <row r="107" spans="2:25" outlineLevel="1" x14ac:dyDescent="0.3">
      <c r="B107" s="156">
        <v>100</v>
      </c>
      <c r="C107" s="1003" t="str">
        <f>IF(ISBLANK('CondAmbCusto (ORÇ)'!C107)," ",'CondAmbCusto (ORÇ)'!C107)</f>
        <v xml:space="preserve"> </v>
      </c>
      <c r="D107" s="1003"/>
      <c r="E107" s="1003"/>
      <c r="F107" s="1003"/>
      <c r="G107" s="974"/>
      <c r="H107" s="560">
        <f>'CondAmbCusto (ORÇ)'!H107</f>
        <v>0</v>
      </c>
      <c r="I107" s="562">
        <f>'CondAmbCusto (ORÇ)'!I107</f>
        <v>0</v>
      </c>
      <c r="J107" s="563">
        <f>'CondAmbCusto (ORÇ)'!J107</f>
        <v>0</v>
      </c>
      <c r="K107" s="330">
        <f t="shared" si="7"/>
        <v>0</v>
      </c>
      <c r="L107" s="330">
        <f t="shared" si="8"/>
        <v>0</v>
      </c>
      <c r="M107" s="329"/>
      <c r="N107" s="329"/>
      <c r="O107" s="397"/>
      <c r="P107" s="153">
        <f t="shared" si="9"/>
        <v>100</v>
      </c>
      <c r="Q107" s="976" t="str">
        <f t="shared" si="10"/>
        <v xml:space="preserve"> </v>
      </c>
      <c r="R107" s="976"/>
      <c r="S107" s="976"/>
      <c r="T107" s="976"/>
      <c r="U107" s="977"/>
      <c r="V107" s="155">
        <f t="shared" si="11"/>
        <v>0</v>
      </c>
      <c r="W107" s="331">
        <f t="shared" si="12"/>
        <v>0</v>
      </c>
      <c r="X107" s="332">
        <f>IF(AND(K107&gt;0,'Custo Contábil'!$D$7&gt;0),ROUND(K107*('Custo Contábil'!$D$19/'Custo Contábil'!$D$7)*W107,2),0)</f>
        <v>0</v>
      </c>
      <c r="Y107" s="407">
        <f t="shared" si="13"/>
        <v>0</v>
      </c>
    </row>
    <row r="108" spans="2:25" x14ac:dyDescent="0.3">
      <c r="B108" s="153"/>
      <c r="C108" s="1003" t="str">
        <f>IF(ISBLANK('CondAmbCusto (ORÇ)'!C108)," ",'CondAmbCusto (ORÇ)'!C108)</f>
        <v>Acessórios</v>
      </c>
      <c r="D108" s="1003"/>
      <c r="E108" s="1003"/>
      <c r="F108" s="1003"/>
      <c r="G108" s="974"/>
      <c r="H108" s="560">
        <f>'CondAmbCusto (ORÇ)'!H108</f>
        <v>20</v>
      </c>
      <c r="I108" s="562">
        <f>'CondAmbCusto (ORÇ)'!I108</f>
        <v>0</v>
      </c>
      <c r="J108" s="563">
        <f>'CondAmbCusto (ORÇ)'!J108</f>
        <v>0</v>
      </c>
      <c r="K108" s="330">
        <f t="shared" si="0"/>
        <v>0</v>
      </c>
      <c r="L108" s="330">
        <f t="shared" si="1"/>
        <v>0</v>
      </c>
      <c r="M108" s="329"/>
      <c r="N108" s="329"/>
      <c r="O108" s="397"/>
      <c r="P108" s="153"/>
      <c r="Q108" s="976" t="str">
        <f>IF(OR(C108=0,C108=""),"",C108)</f>
        <v>Acessórios</v>
      </c>
      <c r="R108" s="976"/>
      <c r="S108" s="976"/>
      <c r="T108" s="976"/>
      <c r="U108" s="977"/>
      <c r="V108" s="155">
        <f>IF(H108="",0,H108)</f>
        <v>20</v>
      </c>
      <c r="W108" s="331">
        <f t="shared" si="5"/>
        <v>0.10185220882315059</v>
      </c>
      <c r="X108" s="332">
        <f>IF(AND(K108&gt;0,'Custo Contábil'!$D$7&gt;0),ROUND(K108*('Custo Contábil'!$D$19/'Custo Contábil'!$D$7)*W108,2),0)</f>
        <v>0</v>
      </c>
      <c r="Y108" s="407">
        <f t="shared" si="6"/>
        <v>0</v>
      </c>
    </row>
    <row r="109" spans="2:25" ht="15.6" x14ac:dyDescent="0.3">
      <c r="B109" s="323"/>
      <c r="C109" s="985" t="s">
        <v>683</v>
      </c>
      <c r="D109" s="985"/>
      <c r="E109" s="985"/>
      <c r="F109" s="985"/>
      <c r="G109" s="985"/>
      <c r="H109" s="985"/>
      <c r="I109" s="985"/>
      <c r="J109" s="986"/>
      <c r="K109" s="159">
        <f>SUM(K8:K108)</f>
        <v>0</v>
      </c>
      <c r="L109" s="159">
        <f>SUM(L8:L108)</f>
        <v>0</v>
      </c>
      <c r="M109" s="159">
        <f>SUM(M8:M108)</f>
        <v>0</v>
      </c>
      <c r="N109" s="159">
        <f>SUM(N8:N108)</f>
        <v>0</v>
      </c>
      <c r="O109" s="397"/>
      <c r="P109" s="989" t="s">
        <v>972</v>
      </c>
      <c r="Q109" s="990"/>
      <c r="R109" s="990"/>
      <c r="S109" s="990"/>
      <c r="T109" s="990"/>
      <c r="U109" s="990"/>
      <c r="V109" s="991"/>
      <c r="W109" s="160" t="s">
        <v>684</v>
      </c>
      <c r="X109" s="161">
        <f>SUM(X8:X108)</f>
        <v>0</v>
      </c>
    </row>
    <row r="110" spans="2:25" ht="15.6" x14ac:dyDescent="0.3">
      <c r="B110" s="963" t="s">
        <v>2104</v>
      </c>
      <c r="C110" s="964"/>
      <c r="D110" s="964"/>
      <c r="E110" s="964"/>
      <c r="F110" s="964"/>
      <c r="G110" s="964"/>
      <c r="H110" s="964"/>
      <c r="I110" s="964"/>
      <c r="J110" s="964"/>
      <c r="K110" s="964"/>
      <c r="L110" s="964"/>
      <c r="M110" s="964"/>
      <c r="N110" s="965"/>
      <c r="O110" s="397"/>
      <c r="P110" s="989" t="s">
        <v>1062</v>
      </c>
      <c r="Q110" s="990"/>
      <c r="R110" s="990"/>
      <c r="S110" s="990"/>
      <c r="T110" s="990"/>
      <c r="U110" s="990"/>
      <c r="V110" s="991"/>
      <c r="W110" s="160" t="s">
        <v>1061</v>
      </c>
      <c r="X110" s="161">
        <f>IFERROR(X109*($L$155/$K$155),0)</f>
        <v>0</v>
      </c>
    </row>
    <row r="111" spans="2:25" ht="18" customHeight="1" x14ac:dyDescent="0.3">
      <c r="B111" s="967" t="s">
        <v>1056</v>
      </c>
      <c r="C111" s="968"/>
      <c r="D111" s="968"/>
      <c r="E111" s="968"/>
      <c r="F111" s="968"/>
      <c r="G111" s="968"/>
      <c r="H111" s="316"/>
      <c r="I111" s="316"/>
      <c r="J111" s="317"/>
      <c r="K111" s="152" t="s">
        <v>555</v>
      </c>
      <c r="L111" s="314" t="s">
        <v>1054</v>
      </c>
      <c r="M111" s="114" t="s">
        <v>509</v>
      </c>
      <c r="N111" s="114" t="s">
        <v>510</v>
      </c>
      <c r="O111" s="397"/>
      <c r="P111" s="398"/>
      <c r="Q111" s="398"/>
      <c r="R111" s="399"/>
      <c r="S111" s="400"/>
      <c r="T111" s="400"/>
      <c r="U111" s="400"/>
      <c r="V111" s="401"/>
    </row>
    <row r="112" spans="2:25" ht="18" customHeight="1" x14ac:dyDescent="0.35">
      <c r="B112" s="162"/>
      <c r="C112" s="972" t="s">
        <v>562</v>
      </c>
      <c r="D112" s="972"/>
      <c r="E112" s="972"/>
      <c r="F112" s="972"/>
      <c r="G112" s="972"/>
      <c r="H112" s="316"/>
      <c r="I112" s="316"/>
      <c r="J112" s="317"/>
      <c r="K112" s="330">
        <f>SUM(L112:N112)</f>
        <v>0</v>
      </c>
      <c r="L112" s="330">
        <f>'Custo Contábil'!E39</f>
        <v>0</v>
      </c>
      <c r="M112" s="330">
        <v>0</v>
      </c>
      <c r="N112" s="330">
        <v>0</v>
      </c>
      <c r="O112" s="397"/>
      <c r="P112" s="324" t="s">
        <v>1064</v>
      </c>
      <c r="Q112" s="325"/>
      <c r="R112" s="165">
        <f>RCB!G6</f>
        <v>0</v>
      </c>
      <c r="T112" s="987" t="s">
        <v>971</v>
      </c>
      <c r="U112" s="988"/>
      <c r="V112" s="339">
        <f>IFERROR(SUM(Y8:Y108)/X109,0)</f>
        <v>0</v>
      </c>
    </row>
    <row r="113" spans="2:18" ht="15" customHeight="1" x14ac:dyDescent="0.35">
      <c r="B113" s="162"/>
      <c r="C113" s="972" t="s">
        <v>452</v>
      </c>
      <c r="D113" s="972"/>
      <c r="E113" s="972"/>
      <c r="F113" s="972"/>
      <c r="G113" s="972"/>
      <c r="H113" s="316"/>
      <c r="I113" s="316"/>
      <c r="J113" s="317"/>
      <c r="K113" s="330">
        <f>SUM(L113:N113)</f>
        <v>0</v>
      </c>
      <c r="L113" s="330">
        <f>Diagnóstico!M19</f>
        <v>0</v>
      </c>
      <c r="M113" s="330">
        <f>Diagnóstico!N19</f>
        <v>0</v>
      </c>
      <c r="N113" s="330">
        <f>Diagnóstico!O19</f>
        <v>0</v>
      </c>
      <c r="O113" s="397"/>
      <c r="P113" s="702" t="s">
        <v>2117</v>
      </c>
      <c r="Q113" s="325"/>
      <c r="R113" s="165">
        <f>RCB!J6</f>
        <v>0</v>
      </c>
    </row>
    <row r="114" spans="2:18" x14ac:dyDescent="0.3">
      <c r="B114" s="318"/>
      <c r="C114" s="944" t="s">
        <v>563</v>
      </c>
      <c r="D114" s="944"/>
      <c r="E114" s="944"/>
      <c r="F114" s="944"/>
      <c r="G114" s="945"/>
      <c r="H114" s="114" t="s">
        <v>16</v>
      </c>
      <c r="I114" s="298" t="s">
        <v>564</v>
      </c>
      <c r="J114" s="298" t="s">
        <v>565</v>
      </c>
      <c r="K114" s="152" t="s">
        <v>555</v>
      </c>
      <c r="L114" s="314" t="s">
        <v>1054</v>
      </c>
      <c r="M114" s="114" t="s">
        <v>509</v>
      </c>
      <c r="N114" s="114" t="s">
        <v>510</v>
      </c>
      <c r="O114" s="397"/>
    </row>
    <row r="115" spans="2:18" outlineLevel="1" x14ac:dyDescent="0.3">
      <c r="B115" s="153">
        <v>1</v>
      </c>
      <c r="C115" s="1003" t="str">
        <f>IF(ISBLANK('CondAmbCusto (ORÇ)'!C120)," ",'CondAmbCusto (ORÇ)'!C120)</f>
        <v xml:space="preserve"> </v>
      </c>
      <c r="D115" s="1003"/>
      <c r="E115" s="1003"/>
      <c r="F115" s="1003"/>
      <c r="G115" s="974"/>
      <c r="H115" s="560">
        <f>'CondAmbCusto (ORÇ)'!H120</f>
        <v>0</v>
      </c>
      <c r="I115" s="562">
        <f>'CondAmbCusto (ORÇ)'!I120</f>
        <v>0</v>
      </c>
      <c r="J115" s="563">
        <f>'CondAmbCusto (ORÇ)'!J120</f>
        <v>0</v>
      </c>
      <c r="K115" s="330">
        <f>H115*I115*J115</f>
        <v>0</v>
      </c>
      <c r="L115" s="330">
        <f>K115-M115-N115</f>
        <v>0</v>
      </c>
      <c r="M115" s="329"/>
      <c r="N115" s="329"/>
      <c r="O115" s="397"/>
    </row>
    <row r="116" spans="2:18" outlineLevel="1" x14ac:dyDescent="0.3">
      <c r="B116" s="156">
        <v>2</v>
      </c>
      <c r="C116" s="1003" t="str">
        <f>IF(ISBLANK('CondAmbCusto (ORÇ)'!C121)," ",'CondAmbCusto (ORÇ)'!C121)</f>
        <v xml:space="preserve"> </v>
      </c>
      <c r="D116" s="1003"/>
      <c r="E116" s="1003"/>
      <c r="F116" s="1003"/>
      <c r="G116" s="974"/>
      <c r="H116" s="560">
        <f>'CondAmbCusto (ORÇ)'!H121</f>
        <v>0</v>
      </c>
      <c r="I116" s="562">
        <f>'CondAmbCusto (ORÇ)'!I121</f>
        <v>0</v>
      </c>
      <c r="J116" s="563">
        <f>'CondAmbCusto (ORÇ)'!J121</f>
        <v>0</v>
      </c>
      <c r="K116" s="330">
        <f t="shared" ref="K116:K125" si="14">H116*I116*J116</f>
        <v>0</v>
      </c>
      <c r="L116" s="330">
        <f t="shared" ref="L116:L125" si="15">K116-M116-N116</f>
        <v>0</v>
      </c>
      <c r="M116" s="329"/>
      <c r="N116" s="329"/>
      <c r="O116" s="397"/>
    </row>
    <row r="117" spans="2:18" outlineLevel="1" x14ac:dyDescent="0.3">
      <c r="B117" s="153">
        <v>3</v>
      </c>
      <c r="C117" s="1003" t="str">
        <f>IF(ISBLANK('CondAmbCusto (ORÇ)'!C122)," ",'CondAmbCusto (ORÇ)'!C122)</f>
        <v xml:space="preserve"> </v>
      </c>
      <c r="D117" s="1003"/>
      <c r="E117" s="1003"/>
      <c r="F117" s="1003"/>
      <c r="G117" s="974"/>
      <c r="H117" s="560">
        <f>'CondAmbCusto (ORÇ)'!H122</f>
        <v>0</v>
      </c>
      <c r="I117" s="562">
        <f>'CondAmbCusto (ORÇ)'!I122</f>
        <v>0</v>
      </c>
      <c r="J117" s="563">
        <f>'CondAmbCusto (ORÇ)'!J122</f>
        <v>0</v>
      </c>
      <c r="K117" s="330">
        <f t="shared" si="14"/>
        <v>0</v>
      </c>
      <c r="L117" s="330">
        <f t="shared" si="15"/>
        <v>0</v>
      </c>
      <c r="M117" s="329"/>
      <c r="N117" s="329"/>
      <c r="O117" s="397"/>
    </row>
    <row r="118" spans="2:18" outlineLevel="1" x14ac:dyDescent="0.3">
      <c r="B118" s="156">
        <v>4</v>
      </c>
      <c r="C118" s="1003" t="str">
        <f>IF(ISBLANK('CondAmbCusto (ORÇ)'!C123)," ",'CondAmbCusto (ORÇ)'!C123)</f>
        <v xml:space="preserve"> </v>
      </c>
      <c r="D118" s="1003"/>
      <c r="E118" s="1003"/>
      <c r="F118" s="1003"/>
      <c r="G118" s="974"/>
      <c r="H118" s="560">
        <f>'CondAmbCusto (ORÇ)'!H123</f>
        <v>0</v>
      </c>
      <c r="I118" s="562">
        <f>'CondAmbCusto (ORÇ)'!I123</f>
        <v>0</v>
      </c>
      <c r="J118" s="563">
        <f>'CondAmbCusto (ORÇ)'!J123</f>
        <v>0</v>
      </c>
      <c r="K118" s="330">
        <f t="shared" si="14"/>
        <v>0</v>
      </c>
      <c r="L118" s="330">
        <f t="shared" si="15"/>
        <v>0</v>
      </c>
      <c r="M118" s="329"/>
      <c r="N118" s="329"/>
      <c r="O118" s="397"/>
    </row>
    <row r="119" spans="2:18" outlineLevel="1" x14ac:dyDescent="0.3">
      <c r="B119" s="153">
        <v>5</v>
      </c>
      <c r="C119" s="1003" t="str">
        <f>IF(ISBLANK('CondAmbCusto (ORÇ)'!C124)," ",'CondAmbCusto (ORÇ)'!C124)</f>
        <v xml:space="preserve"> </v>
      </c>
      <c r="D119" s="1003"/>
      <c r="E119" s="1003"/>
      <c r="F119" s="1003"/>
      <c r="G119" s="974"/>
      <c r="H119" s="560">
        <f>'CondAmbCusto (ORÇ)'!H124</f>
        <v>0</v>
      </c>
      <c r="I119" s="562">
        <f>'CondAmbCusto (ORÇ)'!I124</f>
        <v>0</v>
      </c>
      <c r="J119" s="563">
        <f>'CondAmbCusto (ORÇ)'!J124</f>
        <v>0</v>
      </c>
      <c r="K119" s="330">
        <f t="shared" si="14"/>
        <v>0</v>
      </c>
      <c r="L119" s="330">
        <f t="shared" si="15"/>
        <v>0</v>
      </c>
      <c r="M119" s="329"/>
      <c r="N119" s="329"/>
      <c r="O119" s="397"/>
    </row>
    <row r="120" spans="2:18" outlineLevel="1" x14ac:dyDescent="0.3">
      <c r="B120" s="153">
        <v>6</v>
      </c>
      <c r="C120" s="1003" t="str">
        <f>IF(ISBLANK('CondAmbCusto (ORÇ)'!C125)," ",'CondAmbCusto (ORÇ)'!C125)</f>
        <v xml:space="preserve"> </v>
      </c>
      <c r="D120" s="1003"/>
      <c r="E120" s="1003"/>
      <c r="F120" s="1003"/>
      <c r="G120" s="974"/>
      <c r="H120" s="560">
        <f>'CondAmbCusto (ORÇ)'!H125</f>
        <v>0</v>
      </c>
      <c r="I120" s="562">
        <f>'CondAmbCusto (ORÇ)'!I125</f>
        <v>0</v>
      </c>
      <c r="J120" s="563">
        <f>'CondAmbCusto (ORÇ)'!J125</f>
        <v>0</v>
      </c>
      <c r="K120" s="330">
        <f t="shared" si="14"/>
        <v>0</v>
      </c>
      <c r="L120" s="330">
        <f t="shared" si="15"/>
        <v>0</v>
      </c>
      <c r="M120" s="329"/>
      <c r="N120" s="329"/>
      <c r="O120" s="397"/>
    </row>
    <row r="121" spans="2:18" outlineLevel="1" x14ac:dyDescent="0.3">
      <c r="B121" s="153">
        <v>7</v>
      </c>
      <c r="C121" s="1003" t="str">
        <f>IF(ISBLANK('CondAmbCusto (ORÇ)'!C126)," ",'CondAmbCusto (ORÇ)'!C126)</f>
        <v xml:space="preserve"> </v>
      </c>
      <c r="D121" s="1003"/>
      <c r="E121" s="1003"/>
      <c r="F121" s="1003"/>
      <c r="G121" s="974"/>
      <c r="H121" s="560">
        <f>'CondAmbCusto (ORÇ)'!H126</f>
        <v>0</v>
      </c>
      <c r="I121" s="562">
        <f>'CondAmbCusto (ORÇ)'!I126</f>
        <v>0</v>
      </c>
      <c r="J121" s="563">
        <f>'CondAmbCusto (ORÇ)'!J126</f>
        <v>0</v>
      </c>
      <c r="K121" s="330">
        <f t="shared" si="14"/>
        <v>0</v>
      </c>
      <c r="L121" s="330">
        <f t="shared" si="15"/>
        <v>0</v>
      </c>
      <c r="M121" s="329"/>
      <c r="N121" s="329"/>
      <c r="O121" s="397"/>
    </row>
    <row r="122" spans="2:18" outlineLevel="1" x14ac:dyDescent="0.3">
      <c r="B122" s="153">
        <v>8</v>
      </c>
      <c r="C122" s="1003" t="str">
        <f>IF(ISBLANK('CondAmbCusto (ORÇ)'!C127)," ",'CondAmbCusto (ORÇ)'!C127)</f>
        <v xml:space="preserve"> </v>
      </c>
      <c r="D122" s="1003"/>
      <c r="E122" s="1003"/>
      <c r="F122" s="1003"/>
      <c r="G122" s="974"/>
      <c r="H122" s="560">
        <f>'CondAmbCusto (ORÇ)'!H127</f>
        <v>0</v>
      </c>
      <c r="I122" s="562">
        <f>'CondAmbCusto (ORÇ)'!I127</f>
        <v>0</v>
      </c>
      <c r="J122" s="563">
        <f>'CondAmbCusto (ORÇ)'!J127</f>
        <v>0</v>
      </c>
      <c r="K122" s="330">
        <f t="shared" si="14"/>
        <v>0</v>
      </c>
      <c r="L122" s="330">
        <f t="shared" si="15"/>
        <v>0</v>
      </c>
      <c r="M122" s="329"/>
      <c r="N122" s="329"/>
      <c r="O122" s="397"/>
    </row>
    <row r="123" spans="2:18" outlineLevel="1" x14ac:dyDescent="0.3">
      <c r="B123" s="153">
        <v>9</v>
      </c>
      <c r="C123" s="1003" t="str">
        <f>IF(ISBLANK('CondAmbCusto (ORÇ)'!C128)," ",'CondAmbCusto (ORÇ)'!C128)</f>
        <v xml:space="preserve"> </v>
      </c>
      <c r="D123" s="1003"/>
      <c r="E123" s="1003"/>
      <c r="F123" s="1003"/>
      <c r="G123" s="974"/>
      <c r="H123" s="560">
        <f>'CondAmbCusto (ORÇ)'!H128</f>
        <v>0</v>
      </c>
      <c r="I123" s="562">
        <f>'CondAmbCusto (ORÇ)'!I128</f>
        <v>0</v>
      </c>
      <c r="J123" s="563">
        <f>'CondAmbCusto (ORÇ)'!J128</f>
        <v>0</v>
      </c>
      <c r="K123" s="330">
        <f t="shared" si="14"/>
        <v>0</v>
      </c>
      <c r="L123" s="330">
        <f t="shared" si="15"/>
        <v>0</v>
      </c>
      <c r="M123" s="329"/>
      <c r="N123" s="329"/>
      <c r="O123" s="397"/>
    </row>
    <row r="124" spans="2:18" outlineLevel="1" x14ac:dyDescent="0.3">
      <c r="B124" s="153">
        <v>10</v>
      </c>
      <c r="C124" s="1003" t="str">
        <f>IF(ISBLANK('CondAmbCusto (ORÇ)'!C129)," ",'CondAmbCusto (ORÇ)'!C129)</f>
        <v xml:space="preserve"> </v>
      </c>
      <c r="D124" s="1003"/>
      <c r="E124" s="1003"/>
      <c r="F124" s="1003"/>
      <c r="G124" s="974"/>
      <c r="H124" s="560">
        <f>'CondAmbCusto (ORÇ)'!H129</f>
        <v>0</v>
      </c>
      <c r="I124" s="562">
        <f>'CondAmbCusto (ORÇ)'!I129</f>
        <v>0</v>
      </c>
      <c r="J124" s="563">
        <f>'CondAmbCusto (ORÇ)'!J129</f>
        <v>0</v>
      </c>
      <c r="K124" s="330">
        <f t="shared" si="14"/>
        <v>0</v>
      </c>
      <c r="L124" s="330">
        <f t="shared" si="15"/>
        <v>0</v>
      </c>
      <c r="M124" s="329"/>
      <c r="N124" s="329"/>
      <c r="O124" s="397"/>
    </row>
    <row r="125" spans="2:18" outlineLevel="1" x14ac:dyDescent="0.3">
      <c r="B125" s="153">
        <v>11</v>
      </c>
      <c r="C125" s="1003" t="str">
        <f>IF(ISBLANK('CondAmbCusto (ORÇ)'!C130)," ",'CondAmbCusto (ORÇ)'!C130)</f>
        <v xml:space="preserve"> </v>
      </c>
      <c r="D125" s="1003"/>
      <c r="E125" s="1003"/>
      <c r="F125" s="1003"/>
      <c r="G125" s="974"/>
      <c r="H125" s="560">
        <f>'CondAmbCusto (ORÇ)'!H130</f>
        <v>0</v>
      </c>
      <c r="I125" s="562">
        <f>'CondAmbCusto (ORÇ)'!I130</f>
        <v>0</v>
      </c>
      <c r="J125" s="563">
        <f>'CondAmbCusto (ORÇ)'!J130</f>
        <v>0</v>
      </c>
      <c r="K125" s="330">
        <f t="shared" si="14"/>
        <v>0</v>
      </c>
      <c r="L125" s="330">
        <f t="shared" si="15"/>
        <v>0</v>
      </c>
      <c r="M125" s="329"/>
      <c r="N125" s="329"/>
      <c r="O125" s="397"/>
    </row>
    <row r="126" spans="2:18" outlineLevel="1" x14ac:dyDescent="0.3">
      <c r="B126" s="153">
        <v>12</v>
      </c>
      <c r="C126" s="1003" t="str">
        <f>IF(ISBLANK('CondAmbCusto (ORÇ)'!C131)," ",'CondAmbCusto (ORÇ)'!C131)</f>
        <v xml:space="preserve"> </v>
      </c>
      <c r="D126" s="1003"/>
      <c r="E126" s="1003"/>
      <c r="F126" s="1003"/>
      <c r="G126" s="974"/>
      <c r="H126" s="560">
        <f>'CondAmbCusto (ORÇ)'!H131</f>
        <v>0</v>
      </c>
      <c r="I126" s="562">
        <f>'CondAmbCusto (ORÇ)'!I131</f>
        <v>0</v>
      </c>
      <c r="J126" s="563">
        <f>'CondAmbCusto (ORÇ)'!J131</f>
        <v>0</v>
      </c>
      <c r="K126" s="330">
        <f>H126*I126*J126</f>
        <v>0</v>
      </c>
      <c r="L126" s="330">
        <f>K126-M126-N126</f>
        <v>0</v>
      </c>
      <c r="M126" s="329"/>
      <c r="N126" s="329"/>
      <c r="O126" s="397"/>
    </row>
    <row r="127" spans="2:18" outlineLevel="1" x14ac:dyDescent="0.3">
      <c r="B127" s="153">
        <v>13</v>
      </c>
      <c r="C127" s="1003" t="str">
        <f>IF(ISBLANK('CondAmbCusto (ORÇ)'!C132)," ",'CondAmbCusto (ORÇ)'!C132)</f>
        <v xml:space="preserve"> </v>
      </c>
      <c r="D127" s="1003"/>
      <c r="E127" s="1003"/>
      <c r="F127" s="1003"/>
      <c r="G127" s="974"/>
      <c r="H127" s="560">
        <f>'CondAmbCusto (ORÇ)'!H132</f>
        <v>0</v>
      </c>
      <c r="I127" s="562">
        <f>'CondAmbCusto (ORÇ)'!I132</f>
        <v>0</v>
      </c>
      <c r="J127" s="563">
        <f>'CondAmbCusto (ORÇ)'!J132</f>
        <v>0</v>
      </c>
      <c r="K127" s="330">
        <f>H127*I127*J127</f>
        <v>0</v>
      </c>
      <c r="L127" s="330">
        <f>K127-M127-N127</f>
        <v>0</v>
      </c>
      <c r="M127" s="329"/>
      <c r="N127" s="329"/>
      <c r="O127" s="397"/>
    </row>
    <row r="128" spans="2:18" outlineLevel="1" x14ac:dyDescent="0.3">
      <c r="B128" s="153">
        <v>14</v>
      </c>
      <c r="C128" s="1003" t="str">
        <f>IF(ISBLANK('CondAmbCusto (ORÇ)'!C133)," ",'CondAmbCusto (ORÇ)'!C133)</f>
        <v xml:space="preserve"> </v>
      </c>
      <c r="D128" s="1003"/>
      <c r="E128" s="1003"/>
      <c r="F128" s="1003"/>
      <c r="G128" s="974"/>
      <c r="H128" s="560">
        <f>'CondAmbCusto (ORÇ)'!H133</f>
        <v>0</v>
      </c>
      <c r="I128" s="562">
        <f>'CondAmbCusto (ORÇ)'!I133</f>
        <v>0</v>
      </c>
      <c r="J128" s="563">
        <f>'CondAmbCusto (ORÇ)'!J133</f>
        <v>0</v>
      </c>
      <c r="K128" s="330">
        <f>H128*I128*J128</f>
        <v>0</v>
      </c>
      <c r="L128" s="330">
        <f>K128-M128-N128</f>
        <v>0</v>
      </c>
      <c r="M128" s="329"/>
      <c r="N128" s="329"/>
      <c r="O128" s="397"/>
    </row>
    <row r="129" spans="2:16" ht="15" customHeight="1" outlineLevel="1" x14ac:dyDescent="0.3">
      <c r="B129" s="153">
        <v>15</v>
      </c>
      <c r="C129" s="1003" t="str">
        <f>IF(ISBLANK('CondAmbCusto (ORÇ)'!C134)," ",'CondAmbCusto (ORÇ)'!C134)</f>
        <v xml:space="preserve"> </v>
      </c>
      <c r="D129" s="1003"/>
      <c r="E129" s="1003"/>
      <c r="F129" s="1003"/>
      <c r="G129" s="974"/>
      <c r="H129" s="560">
        <f>'CondAmbCusto (ORÇ)'!H134</f>
        <v>0</v>
      </c>
      <c r="I129" s="562">
        <f>'CondAmbCusto (ORÇ)'!I134</f>
        <v>0</v>
      </c>
      <c r="J129" s="563">
        <f>'CondAmbCusto (ORÇ)'!J134</f>
        <v>0</v>
      </c>
      <c r="K129" s="330">
        <f>H129*I129*J129</f>
        <v>0</v>
      </c>
      <c r="L129" s="330">
        <f>K129-M129-N129</f>
        <v>0</v>
      </c>
      <c r="M129" s="329"/>
      <c r="N129" s="329"/>
      <c r="O129" s="397"/>
    </row>
    <row r="130" spans="2:16" ht="15" customHeight="1" outlineLevel="1" x14ac:dyDescent="0.3">
      <c r="B130" s="153">
        <v>16</v>
      </c>
      <c r="C130" s="1003" t="str">
        <f>IF(ISBLANK('CondAmbCusto (ORÇ)'!C135)," ",'CondAmbCusto (ORÇ)'!C135)</f>
        <v xml:space="preserve"> </v>
      </c>
      <c r="D130" s="1003"/>
      <c r="E130" s="1003"/>
      <c r="F130" s="1003"/>
      <c r="G130" s="974"/>
      <c r="H130" s="560">
        <f>'CondAmbCusto (ORÇ)'!H135</f>
        <v>0</v>
      </c>
      <c r="I130" s="562">
        <f>'CondAmbCusto (ORÇ)'!I135</f>
        <v>0</v>
      </c>
      <c r="J130" s="563">
        <f>'CondAmbCusto (ORÇ)'!J135</f>
        <v>0</v>
      </c>
      <c r="K130" s="330">
        <f t="shared" ref="K130:K134" si="16">H130*I130*J130</f>
        <v>0</v>
      </c>
      <c r="L130" s="330">
        <f t="shared" ref="L130:L134" si="17">K130-M130-N130</f>
        <v>0</v>
      </c>
      <c r="M130" s="329"/>
      <c r="N130" s="329"/>
      <c r="O130" s="397"/>
    </row>
    <row r="131" spans="2:16" ht="15" customHeight="1" outlineLevel="1" x14ac:dyDescent="0.3">
      <c r="B131" s="153">
        <v>17</v>
      </c>
      <c r="C131" s="1003" t="str">
        <f>IF(ISBLANK('CondAmbCusto (ORÇ)'!C136)," ",'CondAmbCusto (ORÇ)'!C136)</f>
        <v xml:space="preserve"> </v>
      </c>
      <c r="D131" s="1003"/>
      <c r="E131" s="1003"/>
      <c r="F131" s="1003"/>
      <c r="G131" s="974"/>
      <c r="H131" s="560">
        <f>'CondAmbCusto (ORÇ)'!H136</f>
        <v>0</v>
      </c>
      <c r="I131" s="562">
        <f>'CondAmbCusto (ORÇ)'!I136</f>
        <v>0</v>
      </c>
      <c r="J131" s="563">
        <f>'CondAmbCusto (ORÇ)'!J136</f>
        <v>0</v>
      </c>
      <c r="K131" s="330">
        <f t="shared" si="16"/>
        <v>0</v>
      </c>
      <c r="L131" s="330">
        <f t="shared" si="17"/>
        <v>0</v>
      </c>
      <c r="M131" s="329"/>
      <c r="N131" s="329"/>
      <c r="O131" s="397"/>
    </row>
    <row r="132" spans="2:16" ht="15" customHeight="1" outlineLevel="1" x14ac:dyDescent="0.3">
      <c r="B132" s="153">
        <v>18</v>
      </c>
      <c r="C132" s="1003" t="str">
        <f>IF(ISBLANK('CondAmbCusto (ORÇ)'!C137)," ",'CondAmbCusto (ORÇ)'!C137)</f>
        <v xml:space="preserve"> </v>
      </c>
      <c r="D132" s="1003"/>
      <c r="E132" s="1003"/>
      <c r="F132" s="1003"/>
      <c r="G132" s="974"/>
      <c r="H132" s="560">
        <f>'CondAmbCusto (ORÇ)'!H137</f>
        <v>0</v>
      </c>
      <c r="I132" s="562">
        <f>'CondAmbCusto (ORÇ)'!I137</f>
        <v>0</v>
      </c>
      <c r="J132" s="563">
        <f>'CondAmbCusto (ORÇ)'!J137</f>
        <v>0</v>
      </c>
      <c r="K132" s="330">
        <f t="shared" si="16"/>
        <v>0</v>
      </c>
      <c r="L132" s="330">
        <f t="shared" si="17"/>
        <v>0</v>
      </c>
      <c r="M132" s="329"/>
      <c r="N132" s="329"/>
      <c r="O132" s="397"/>
    </row>
    <row r="133" spans="2:16" ht="15" customHeight="1" outlineLevel="1" x14ac:dyDescent="0.3">
      <c r="B133" s="153">
        <v>19</v>
      </c>
      <c r="C133" s="1003" t="str">
        <f>IF(ISBLANK('CondAmbCusto (ORÇ)'!C138)," ",'CondAmbCusto (ORÇ)'!C138)</f>
        <v xml:space="preserve"> </v>
      </c>
      <c r="D133" s="1003"/>
      <c r="E133" s="1003"/>
      <c r="F133" s="1003"/>
      <c r="G133" s="974"/>
      <c r="H133" s="560">
        <f>'CondAmbCusto (ORÇ)'!H138</f>
        <v>0</v>
      </c>
      <c r="I133" s="562">
        <f>'CondAmbCusto (ORÇ)'!I138</f>
        <v>0</v>
      </c>
      <c r="J133" s="563">
        <f>'CondAmbCusto (ORÇ)'!J138</f>
        <v>0</v>
      </c>
      <c r="K133" s="330">
        <f t="shared" si="16"/>
        <v>0</v>
      </c>
      <c r="L133" s="330">
        <f t="shared" si="17"/>
        <v>0</v>
      </c>
      <c r="M133" s="329"/>
      <c r="N133" s="329"/>
      <c r="O133" s="397"/>
    </row>
    <row r="134" spans="2:16" ht="15" customHeight="1" outlineLevel="1" x14ac:dyDescent="0.3">
      <c r="B134" s="153">
        <v>20</v>
      </c>
      <c r="C134" s="1003" t="str">
        <f>IF(ISBLANK('CondAmbCusto (ORÇ)'!C139)," ",'CondAmbCusto (ORÇ)'!C139)</f>
        <v xml:space="preserve"> </v>
      </c>
      <c r="D134" s="1003"/>
      <c r="E134" s="1003"/>
      <c r="F134" s="1003"/>
      <c r="G134" s="974"/>
      <c r="H134" s="560">
        <f>'CondAmbCusto (ORÇ)'!H139</f>
        <v>0</v>
      </c>
      <c r="I134" s="562">
        <f>'CondAmbCusto (ORÇ)'!I139</f>
        <v>0</v>
      </c>
      <c r="J134" s="563">
        <f>'CondAmbCusto (ORÇ)'!J139</f>
        <v>0</v>
      </c>
      <c r="K134" s="330">
        <f t="shared" si="16"/>
        <v>0</v>
      </c>
      <c r="L134" s="330">
        <f t="shared" si="17"/>
        <v>0</v>
      </c>
      <c r="M134" s="329"/>
      <c r="N134" s="329"/>
      <c r="O134" s="397"/>
    </row>
    <row r="135" spans="2:16" x14ac:dyDescent="0.3">
      <c r="B135" s="162"/>
      <c r="C135" s="983" t="s">
        <v>685</v>
      </c>
      <c r="D135" s="983"/>
      <c r="E135" s="983"/>
      <c r="F135" s="983"/>
      <c r="G135" s="983"/>
      <c r="H135" s="983"/>
      <c r="I135" s="983"/>
      <c r="J135" s="984"/>
      <c r="K135" s="330">
        <f>SUM(K115:K134)</f>
        <v>0</v>
      </c>
      <c r="L135" s="330">
        <f t="shared" ref="L135:N135" si="18">SUM(L115:L134)</f>
        <v>0</v>
      </c>
      <c r="M135" s="330">
        <f t="shared" si="18"/>
        <v>0</v>
      </c>
      <c r="N135" s="330">
        <f t="shared" si="18"/>
        <v>0</v>
      </c>
      <c r="O135" s="397"/>
    </row>
    <row r="136" spans="2:16" x14ac:dyDescent="0.3">
      <c r="B136" s="162"/>
      <c r="C136" s="983" t="s">
        <v>686</v>
      </c>
      <c r="D136" s="983"/>
      <c r="E136" s="983"/>
      <c r="F136" s="983"/>
      <c r="G136" s="983"/>
      <c r="H136" s="983"/>
      <c r="I136" s="983"/>
      <c r="J136" s="984"/>
      <c r="K136" s="330">
        <f>SUM(K135,K112:K113)</f>
        <v>0</v>
      </c>
      <c r="L136" s="330">
        <f>SUM(L135,L112:L113)</f>
        <v>0</v>
      </c>
      <c r="M136" s="330">
        <f>SUM(M135,M112:M113)</f>
        <v>0</v>
      </c>
      <c r="N136" s="330">
        <f>SUM(N135,N112:N113)</f>
        <v>0</v>
      </c>
      <c r="O136" s="397"/>
    </row>
    <row r="137" spans="2:16" x14ac:dyDescent="0.3">
      <c r="B137" s="162"/>
      <c r="C137" s="972" t="s">
        <v>9</v>
      </c>
      <c r="D137" s="972"/>
      <c r="E137" s="972"/>
      <c r="F137" s="972"/>
      <c r="G137" s="972"/>
      <c r="H137" s="972"/>
      <c r="I137" s="972"/>
      <c r="J137" s="973"/>
      <c r="K137" s="330">
        <f>SUM(L137:N137)</f>
        <v>0</v>
      </c>
      <c r="L137" s="333">
        <f>'Custo Contábil'!E41</f>
        <v>0</v>
      </c>
      <c r="M137" s="330">
        <v>0</v>
      </c>
      <c r="N137" s="330">
        <v>0</v>
      </c>
      <c r="O137" s="397"/>
    </row>
    <row r="138" spans="2:16" x14ac:dyDescent="0.3">
      <c r="B138" s="323"/>
      <c r="C138" s="985" t="s">
        <v>2105</v>
      </c>
      <c r="D138" s="985"/>
      <c r="E138" s="985"/>
      <c r="F138" s="985"/>
      <c r="G138" s="985"/>
      <c r="H138" s="985"/>
      <c r="I138" s="985"/>
      <c r="J138" s="986"/>
      <c r="K138" s="159">
        <f>SUM(K137,K136)</f>
        <v>0</v>
      </c>
      <c r="L138" s="159">
        <f t="shared" ref="L138:N138" si="19">SUM(L137,L136)</f>
        <v>0</v>
      </c>
      <c r="M138" s="159">
        <f t="shared" si="19"/>
        <v>0</v>
      </c>
      <c r="N138" s="159">
        <f t="shared" si="19"/>
        <v>0</v>
      </c>
      <c r="O138" s="397"/>
    </row>
    <row r="139" spans="2:16" ht="15" customHeight="1" x14ac:dyDescent="0.3">
      <c r="B139" s="327"/>
      <c r="C139" s="979" t="s">
        <v>687</v>
      </c>
      <c r="D139" s="979"/>
      <c r="E139" s="979"/>
      <c r="F139" s="979"/>
      <c r="G139" s="979"/>
      <c r="H139" s="979"/>
      <c r="I139" s="979"/>
      <c r="J139" s="980"/>
      <c r="K139" s="126">
        <f>SUM(K109,K138)</f>
        <v>0</v>
      </c>
      <c r="L139" s="126">
        <f t="shared" ref="L139:N139" si="20">SUM(L109,L138)</f>
        <v>0</v>
      </c>
      <c r="M139" s="126">
        <f t="shared" si="20"/>
        <v>0</v>
      </c>
      <c r="N139" s="126">
        <f t="shared" si="20"/>
        <v>0</v>
      </c>
      <c r="O139" s="397"/>
    </row>
    <row r="140" spans="2:16" ht="15" customHeight="1" x14ac:dyDescent="0.3">
      <c r="B140" s="961" t="s">
        <v>969</v>
      </c>
      <c r="C140" s="962"/>
      <c r="D140" s="962"/>
      <c r="E140" s="962"/>
      <c r="F140" s="962"/>
      <c r="G140" s="962"/>
      <c r="H140" s="962"/>
      <c r="I140" s="962"/>
      <c r="J140" s="962"/>
      <c r="K140" s="962"/>
      <c r="L140" s="962"/>
      <c r="M140" s="962"/>
      <c r="N140" s="966"/>
      <c r="O140" s="397"/>
    </row>
    <row r="141" spans="2:16" x14ac:dyDescent="0.3">
      <c r="B141" s="967" t="s">
        <v>1056</v>
      </c>
      <c r="C141" s="968"/>
      <c r="D141" s="968"/>
      <c r="E141" s="968"/>
      <c r="F141" s="968"/>
      <c r="G141" s="968"/>
      <c r="H141" s="316"/>
      <c r="I141" s="316"/>
      <c r="J141" s="317"/>
      <c r="K141" s="152" t="s">
        <v>555</v>
      </c>
      <c r="L141" s="314" t="s">
        <v>1054</v>
      </c>
      <c r="M141" s="114" t="s">
        <v>509</v>
      </c>
      <c r="N141" s="114" t="s">
        <v>510</v>
      </c>
      <c r="O141" s="397"/>
    </row>
    <row r="142" spans="2:16" ht="15" customHeight="1" x14ac:dyDescent="0.3">
      <c r="B142" s="162"/>
      <c r="C142" s="972" t="s">
        <v>571</v>
      </c>
      <c r="D142" s="972"/>
      <c r="E142" s="972"/>
      <c r="F142" s="972"/>
      <c r="G142" s="972"/>
      <c r="H142" s="972"/>
      <c r="I142" s="972"/>
      <c r="J142" s="973"/>
      <c r="K142" s="330">
        <f t="shared" ref="K142:K146" si="21">SUM(L142:N142)</f>
        <v>0</v>
      </c>
      <c r="L142" s="330">
        <f>'Custo Contábil'!$E$37*'Custo Contábil'!F12</f>
        <v>0</v>
      </c>
      <c r="M142" s="330">
        <f>'Custo Contábil'!$E$37*'Custo Contábil'!G12</f>
        <v>0</v>
      </c>
      <c r="N142" s="330">
        <f>'Custo Contábil'!$E$37*'Custo Contábil'!H12</f>
        <v>0</v>
      </c>
      <c r="O142" s="397"/>
    </row>
    <row r="143" spans="2:16" ht="15" customHeight="1" x14ac:dyDescent="0.3">
      <c r="B143" s="162"/>
      <c r="C143" s="972" t="s">
        <v>451</v>
      </c>
      <c r="D143" s="972"/>
      <c r="E143" s="972"/>
      <c r="F143" s="972"/>
      <c r="G143" s="972"/>
      <c r="H143" s="972"/>
      <c r="I143" s="972"/>
      <c r="J143" s="973"/>
      <c r="K143" s="330">
        <f t="shared" si="21"/>
        <v>0</v>
      </c>
      <c r="L143" s="330">
        <f>'Custo Contábil'!$E$37*'Custo Contábil'!F13</f>
        <v>0</v>
      </c>
      <c r="M143" s="330">
        <f>'Custo Contábil'!$E$37*'Custo Contábil'!G13</f>
        <v>0</v>
      </c>
      <c r="N143" s="330">
        <f>'Custo Contábil'!$E$37*'Custo Contábil'!H13</f>
        <v>0</v>
      </c>
      <c r="O143" s="397"/>
    </row>
    <row r="144" spans="2:16" ht="15" customHeight="1" x14ac:dyDescent="0.3">
      <c r="B144" s="162"/>
      <c r="C144" s="972" t="s">
        <v>572</v>
      </c>
      <c r="D144" s="972"/>
      <c r="E144" s="972"/>
      <c r="F144" s="972"/>
      <c r="G144" s="972"/>
      <c r="H144" s="972"/>
      <c r="I144" s="972"/>
      <c r="J144" s="973"/>
      <c r="K144" s="330">
        <f t="shared" si="21"/>
        <v>0</v>
      </c>
      <c r="L144" s="330">
        <f>'Custo Contábil'!$E$37*'Custo Contábil'!F14</f>
        <v>0</v>
      </c>
      <c r="M144" s="330">
        <f>'Custo Contábil'!$E$37*'Custo Contábil'!G14</f>
        <v>0</v>
      </c>
      <c r="N144" s="330">
        <f>'Custo Contábil'!$E$37*'Custo Contábil'!H14</f>
        <v>0</v>
      </c>
      <c r="O144" s="397"/>
      <c r="P144" s="402"/>
    </row>
    <row r="145" spans="2:15" x14ac:dyDescent="0.3">
      <c r="B145" s="162"/>
      <c r="C145" s="972" t="s">
        <v>573</v>
      </c>
      <c r="D145" s="972"/>
      <c r="E145" s="972"/>
      <c r="F145" s="972"/>
      <c r="G145" s="972"/>
      <c r="H145" s="972"/>
      <c r="I145" s="972"/>
      <c r="J145" s="973"/>
      <c r="K145" s="330">
        <f t="shared" si="21"/>
        <v>0</v>
      </c>
      <c r="L145" s="330">
        <f>Descarte!L30</f>
        <v>0</v>
      </c>
      <c r="M145" s="330">
        <f>Descarte!M30</f>
        <v>0</v>
      </c>
      <c r="N145" s="330">
        <f>Descarte!N30</f>
        <v>0</v>
      </c>
      <c r="O145" s="397"/>
    </row>
    <row r="146" spans="2:15" x14ac:dyDescent="0.3">
      <c r="B146" s="162"/>
      <c r="C146" s="972" t="s">
        <v>574</v>
      </c>
      <c r="D146" s="972"/>
      <c r="E146" s="972"/>
      <c r="F146" s="972"/>
      <c r="G146" s="972"/>
      <c r="H146" s="972"/>
      <c r="I146" s="972"/>
      <c r="J146" s="973"/>
      <c r="K146" s="330">
        <f t="shared" si="21"/>
        <v>0</v>
      </c>
      <c r="L146" s="330">
        <f>'M&amp;V'!N162</f>
        <v>0</v>
      </c>
      <c r="M146" s="330">
        <f>'M&amp;V'!O162</f>
        <v>0</v>
      </c>
      <c r="N146" s="330">
        <f>'M&amp;V'!P162</f>
        <v>0</v>
      </c>
      <c r="O146" s="397"/>
    </row>
    <row r="147" spans="2:15" x14ac:dyDescent="0.3">
      <c r="B147" s="967" t="s">
        <v>15</v>
      </c>
      <c r="C147" s="968"/>
      <c r="D147" s="968"/>
      <c r="E147" s="968"/>
      <c r="F147" s="968"/>
      <c r="G147" s="968"/>
      <c r="H147" s="969"/>
      <c r="I147" s="298" t="s">
        <v>16</v>
      </c>
      <c r="J147" s="298" t="s">
        <v>569</v>
      </c>
      <c r="K147" s="152" t="s">
        <v>555</v>
      </c>
      <c r="L147" s="298" t="s">
        <v>1054</v>
      </c>
      <c r="M147" s="114" t="s">
        <v>509</v>
      </c>
      <c r="N147" s="114" t="s">
        <v>510</v>
      </c>
      <c r="O147" s="397"/>
    </row>
    <row r="148" spans="2:15" ht="15" customHeight="1" x14ac:dyDescent="0.3">
      <c r="B148" s="168">
        <v>1</v>
      </c>
      <c r="C148" s="972" t="str">
        <f>IF(ISBLANK('CondAmbCusto (ORÇ)'!C151)," ",'CondAmbCusto (ORÇ)'!C151)</f>
        <v xml:space="preserve"> </v>
      </c>
      <c r="D148" s="972"/>
      <c r="E148" s="972"/>
      <c r="F148" s="972"/>
      <c r="G148" s="972"/>
      <c r="H148" s="973"/>
      <c r="I148" s="562">
        <f>'CondAmbCusto (ORÇ)'!I151</f>
        <v>0</v>
      </c>
      <c r="J148" s="563">
        <f>'CondAmbCusto (ORÇ)'!J151</f>
        <v>0</v>
      </c>
      <c r="K148" s="330">
        <f>I148*J148</f>
        <v>0</v>
      </c>
      <c r="L148" s="330">
        <f>K148-M148-N148</f>
        <v>0</v>
      </c>
      <c r="M148" s="329"/>
      <c r="N148" s="329"/>
      <c r="O148" s="397"/>
    </row>
    <row r="149" spans="2:15" x14ac:dyDescent="0.3">
      <c r="B149" s="168">
        <v>2</v>
      </c>
      <c r="C149" s="972" t="str">
        <f>IF(ISBLANK('CondAmbCusto (ORÇ)'!C152)," ",'CondAmbCusto (ORÇ)'!C152)</f>
        <v xml:space="preserve"> </v>
      </c>
      <c r="D149" s="972"/>
      <c r="E149" s="972"/>
      <c r="F149" s="972"/>
      <c r="G149" s="972"/>
      <c r="H149" s="973"/>
      <c r="I149" s="562">
        <f>'CondAmbCusto (ORÇ)'!I152</f>
        <v>0</v>
      </c>
      <c r="J149" s="563">
        <f>'CondAmbCusto (ORÇ)'!J152</f>
        <v>0</v>
      </c>
      <c r="K149" s="330">
        <f>I149*J149</f>
        <v>0</v>
      </c>
      <c r="L149" s="330">
        <f>K149-M149-N149</f>
        <v>0</v>
      </c>
      <c r="M149" s="329"/>
      <c r="N149" s="329"/>
    </row>
    <row r="150" spans="2:15" x14ac:dyDescent="0.3">
      <c r="B150" s="168">
        <v>3</v>
      </c>
      <c r="C150" s="972" t="str">
        <f>IF(ISBLANK('CondAmbCusto (ORÇ)'!C153)," ",'CondAmbCusto (ORÇ)'!C153)</f>
        <v xml:space="preserve"> </v>
      </c>
      <c r="D150" s="972"/>
      <c r="E150" s="972"/>
      <c r="F150" s="972"/>
      <c r="G150" s="972"/>
      <c r="H150" s="973"/>
      <c r="I150" s="562">
        <f>'CondAmbCusto (ORÇ)'!I153</f>
        <v>0</v>
      </c>
      <c r="J150" s="563">
        <f>'CondAmbCusto (ORÇ)'!J153</f>
        <v>0</v>
      </c>
      <c r="K150" s="330">
        <f>I150*J150</f>
        <v>0</v>
      </c>
      <c r="L150" s="330">
        <f>K150-M150-N150</f>
        <v>0</v>
      </c>
      <c r="M150" s="329"/>
      <c r="N150" s="329"/>
      <c r="O150" s="397"/>
    </row>
    <row r="151" spans="2:15" x14ac:dyDescent="0.3">
      <c r="B151" s="168">
        <v>4</v>
      </c>
      <c r="C151" s="972" t="s">
        <v>2186</v>
      </c>
      <c r="D151" s="972"/>
      <c r="E151" s="972"/>
      <c r="F151" s="972"/>
      <c r="G151" s="972"/>
      <c r="H151" s="973"/>
      <c r="I151" s="781">
        <f>'Custo Contábil'!$E$37</f>
        <v>0</v>
      </c>
      <c r="J151" s="563">
        <v>500</v>
      </c>
      <c r="K151" s="330">
        <f>I151*J151</f>
        <v>0</v>
      </c>
      <c r="L151" s="330">
        <f>K151-M151-N151</f>
        <v>0</v>
      </c>
      <c r="M151" s="553">
        <v>0</v>
      </c>
      <c r="N151" s="553">
        <v>0</v>
      </c>
      <c r="O151" s="397"/>
    </row>
    <row r="152" spans="2:15" ht="15" customHeight="1" x14ac:dyDescent="0.3">
      <c r="B152" s="162"/>
      <c r="C152" s="983" t="s">
        <v>1071</v>
      </c>
      <c r="D152" s="983"/>
      <c r="E152" s="983"/>
      <c r="F152" s="983"/>
      <c r="G152" s="983"/>
      <c r="H152" s="983"/>
      <c r="I152" s="983"/>
      <c r="J152" s="984"/>
      <c r="K152" s="330">
        <f>SUM(K148:K151)</f>
        <v>0</v>
      </c>
      <c r="L152" s="330">
        <f t="shared" ref="L152:N152" si="22">SUM(L148:L151)</f>
        <v>0</v>
      </c>
      <c r="M152" s="330">
        <f t="shared" si="22"/>
        <v>0</v>
      </c>
      <c r="N152" s="330">
        <f t="shared" si="22"/>
        <v>0</v>
      </c>
    </row>
    <row r="153" spans="2:15" ht="15" customHeight="1" x14ac:dyDescent="0.3">
      <c r="B153" s="162"/>
      <c r="C153" s="972" t="s">
        <v>12</v>
      </c>
      <c r="D153" s="972"/>
      <c r="E153" s="972"/>
      <c r="F153" s="972"/>
      <c r="G153" s="972"/>
      <c r="H153" s="972"/>
      <c r="I153" s="972"/>
      <c r="J153" s="973"/>
      <c r="K153" s="330">
        <f>SUM(L153:N153)</f>
        <v>0</v>
      </c>
      <c r="L153" s="330">
        <f>'Custo Contábil'!E49</f>
        <v>0</v>
      </c>
      <c r="M153" s="330">
        <v>0</v>
      </c>
      <c r="N153" s="330">
        <v>0</v>
      </c>
      <c r="O153" s="397"/>
    </row>
    <row r="154" spans="2:15" x14ac:dyDescent="0.3">
      <c r="B154" s="327"/>
      <c r="C154" s="979" t="s">
        <v>688</v>
      </c>
      <c r="D154" s="979"/>
      <c r="E154" s="979"/>
      <c r="F154" s="979"/>
      <c r="G154" s="979"/>
      <c r="H154" s="979"/>
      <c r="I154" s="979"/>
      <c r="J154" s="980"/>
      <c r="K154" s="126">
        <f>SUM(K142:K146,K152:K153)</f>
        <v>0</v>
      </c>
      <c r="L154" s="126">
        <f t="shared" ref="L154:N154" si="23">SUM(L142:L146,L152:L153)</f>
        <v>0</v>
      </c>
      <c r="M154" s="126">
        <f t="shared" si="23"/>
        <v>0</v>
      </c>
      <c r="N154" s="126">
        <f t="shared" si="23"/>
        <v>0</v>
      </c>
    </row>
    <row r="155" spans="2:15" x14ac:dyDescent="0.3">
      <c r="B155" s="169"/>
      <c r="C155" s="981" t="s">
        <v>982</v>
      </c>
      <c r="D155" s="981"/>
      <c r="E155" s="981"/>
      <c r="F155" s="981"/>
      <c r="G155" s="981"/>
      <c r="H155" s="981"/>
      <c r="I155" s="981"/>
      <c r="J155" s="982"/>
      <c r="K155" s="161">
        <f>SUM(K139,K154)</f>
        <v>0</v>
      </c>
      <c r="L155" s="161">
        <f>SUM(L139,L154)</f>
        <v>0</v>
      </c>
      <c r="M155" s="161">
        <f>SUM(M139,M154)</f>
        <v>0</v>
      </c>
      <c r="N155" s="161">
        <f>SUM(N139,N154)</f>
        <v>0</v>
      </c>
    </row>
    <row r="156" spans="2:15" x14ac:dyDescent="0.3">
      <c r="B156" s="397"/>
      <c r="C156" s="397"/>
      <c r="D156" s="397"/>
      <c r="E156" s="397"/>
      <c r="F156" s="397"/>
      <c r="G156" s="397"/>
      <c r="H156" s="397"/>
      <c r="I156" s="408"/>
      <c r="J156" s="397"/>
      <c r="K156" s="409"/>
      <c r="L156" s="397"/>
      <c r="M156" s="397"/>
      <c r="N156" s="397"/>
    </row>
  </sheetData>
  <mergeCells count="262">
    <mergeCell ref="Q108:U108"/>
    <mergeCell ref="C109:J109"/>
    <mergeCell ref="P109:V109"/>
    <mergeCell ref="C44:G44"/>
    <mergeCell ref="Q44:U44"/>
    <mergeCell ref="C45:G45"/>
    <mergeCell ref="Q45:U45"/>
    <mergeCell ref="C46:G46"/>
    <mergeCell ref="Q46:U46"/>
    <mergeCell ref="Q57:U57"/>
    <mergeCell ref="C58:G58"/>
    <mergeCell ref="Q58:U58"/>
    <mergeCell ref="C59:G59"/>
    <mergeCell ref="Q59:U59"/>
    <mergeCell ref="C60:G60"/>
    <mergeCell ref="Q60:U60"/>
    <mergeCell ref="C61:G61"/>
    <mergeCell ref="Q61:U61"/>
    <mergeCell ref="C62:G62"/>
    <mergeCell ref="Q62:U62"/>
    <mergeCell ref="C63:G63"/>
    <mergeCell ref="Q63:U63"/>
    <mergeCell ref="C64:G64"/>
    <mergeCell ref="Q64:U64"/>
    <mergeCell ref="Q22:U22"/>
    <mergeCell ref="Q35:U35"/>
    <mergeCell ref="Q36:U36"/>
    <mergeCell ref="C47:G47"/>
    <mergeCell ref="Q47:U47"/>
    <mergeCell ref="C41:G41"/>
    <mergeCell ref="Q41:U41"/>
    <mergeCell ref="C42:G42"/>
    <mergeCell ref="Q29:U29"/>
    <mergeCell ref="Q30:U30"/>
    <mergeCell ref="Q31:U31"/>
    <mergeCell ref="Q32:U32"/>
    <mergeCell ref="Q33:U33"/>
    <mergeCell ref="Q34:U34"/>
    <mergeCell ref="C36:G36"/>
    <mergeCell ref="C30:G30"/>
    <mergeCell ref="C31:G31"/>
    <mergeCell ref="C32:G32"/>
    <mergeCell ref="C33:G33"/>
    <mergeCell ref="B2:N2"/>
    <mergeCell ref="B3:K4"/>
    <mergeCell ref="C143:J143"/>
    <mergeCell ref="C139:J139"/>
    <mergeCell ref="C142:J142"/>
    <mergeCell ref="C130:G130"/>
    <mergeCell ref="C131:G131"/>
    <mergeCell ref="C132:G132"/>
    <mergeCell ref="C133:G133"/>
    <mergeCell ref="C134:G134"/>
    <mergeCell ref="C48:G48"/>
    <mergeCell ref="C53:G53"/>
    <mergeCell ref="C66:G66"/>
    <mergeCell ref="C71:G71"/>
    <mergeCell ref="C76:G76"/>
    <mergeCell ref="C81:G81"/>
    <mergeCell ref="C86:G86"/>
    <mergeCell ref="C91:G91"/>
    <mergeCell ref="C125:G125"/>
    <mergeCell ref="C116:G116"/>
    <mergeCell ref="C117:G117"/>
    <mergeCell ref="C118:G118"/>
    <mergeCell ref="C119:G119"/>
    <mergeCell ref="C120:G120"/>
    <mergeCell ref="C137:J137"/>
    <mergeCell ref="C138:J138"/>
    <mergeCell ref="B140:N140"/>
    <mergeCell ref="B141:G141"/>
    <mergeCell ref="C128:G128"/>
    <mergeCell ref="C135:J135"/>
    <mergeCell ref="C114:G114"/>
    <mergeCell ref="C115:G115"/>
    <mergeCell ref="C113:G113"/>
    <mergeCell ref="C129:G129"/>
    <mergeCell ref="C121:G121"/>
    <mergeCell ref="C122:G122"/>
    <mergeCell ref="C123:G123"/>
    <mergeCell ref="C124:G124"/>
    <mergeCell ref="C17:G17"/>
    <mergeCell ref="C108:G108"/>
    <mergeCell ref="C34:G34"/>
    <mergeCell ref="C35:G35"/>
    <mergeCell ref="C126:G126"/>
    <mergeCell ref="C127:G127"/>
    <mergeCell ref="C136:J136"/>
    <mergeCell ref="Q26:U26"/>
    <mergeCell ref="Q27:U27"/>
    <mergeCell ref="Q28:U28"/>
    <mergeCell ref="Q42:U42"/>
    <mergeCell ref="C43:G43"/>
    <mergeCell ref="Q43:U43"/>
    <mergeCell ref="C38:G38"/>
    <mergeCell ref="Q38:U38"/>
    <mergeCell ref="C39:G39"/>
    <mergeCell ref="Q39:U39"/>
    <mergeCell ref="C40:G40"/>
    <mergeCell ref="Q40:U40"/>
    <mergeCell ref="Q17:U17"/>
    <mergeCell ref="Q18:U18"/>
    <mergeCell ref="Q19:U19"/>
    <mergeCell ref="Q20:U20"/>
    <mergeCell ref="Q21:U21"/>
    <mergeCell ref="Q10:U10"/>
    <mergeCell ref="C11:G11"/>
    <mergeCell ref="Q11:U11"/>
    <mergeCell ref="C15:G15"/>
    <mergeCell ref="Q15:U15"/>
    <mergeCell ref="C16:G16"/>
    <mergeCell ref="Q16:U16"/>
    <mergeCell ref="C37:G37"/>
    <mergeCell ref="Q37:U37"/>
    <mergeCell ref="C26:G26"/>
    <mergeCell ref="C27:G27"/>
    <mergeCell ref="C28:G28"/>
    <mergeCell ref="C29:G29"/>
    <mergeCell ref="C18:G18"/>
    <mergeCell ref="C19:G19"/>
    <mergeCell ref="C20:G20"/>
    <mergeCell ref="C21:G21"/>
    <mergeCell ref="C22:G22"/>
    <mergeCell ref="C23:G23"/>
    <mergeCell ref="C24:G24"/>
    <mergeCell ref="C25:G25"/>
    <mergeCell ref="Q23:U23"/>
    <mergeCell ref="Q24:U24"/>
    <mergeCell ref="Q25:U25"/>
    <mergeCell ref="P2:X2"/>
    <mergeCell ref="L3:N3"/>
    <mergeCell ref="P3:X4"/>
    <mergeCell ref="B6:N6"/>
    <mergeCell ref="B110:N110"/>
    <mergeCell ref="P110:V110"/>
    <mergeCell ref="B111:G111"/>
    <mergeCell ref="C112:G112"/>
    <mergeCell ref="T112:U112"/>
    <mergeCell ref="P6:X6"/>
    <mergeCell ref="B7:G7"/>
    <mergeCell ref="P7:U7"/>
    <mergeCell ref="C8:G8"/>
    <mergeCell ref="Q8:U8"/>
    <mergeCell ref="B5:N5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C155:J155"/>
    <mergeCell ref="C144:J144"/>
    <mergeCell ref="C145:J145"/>
    <mergeCell ref="C146:J146"/>
    <mergeCell ref="B147:H147"/>
    <mergeCell ref="C148:H148"/>
    <mergeCell ref="C149:H149"/>
    <mergeCell ref="C150:H150"/>
    <mergeCell ref="C152:J152"/>
    <mergeCell ref="C154:J154"/>
    <mergeCell ref="C153:J153"/>
    <mergeCell ref="C151:H151"/>
    <mergeCell ref="Q48:U48"/>
    <mergeCell ref="C49:G49"/>
    <mergeCell ref="Q49:U49"/>
    <mergeCell ref="C50:G50"/>
    <mergeCell ref="Q50:U50"/>
    <mergeCell ref="C51:G51"/>
    <mergeCell ref="Q51:U51"/>
    <mergeCell ref="C52:G52"/>
    <mergeCell ref="Q52:U52"/>
    <mergeCell ref="Q53:U53"/>
    <mergeCell ref="C54:G54"/>
    <mergeCell ref="Q54:U54"/>
    <mergeCell ref="C55:G55"/>
    <mergeCell ref="Q55:U55"/>
    <mergeCell ref="C56:G56"/>
    <mergeCell ref="Q56:U56"/>
    <mergeCell ref="C57:G57"/>
    <mergeCell ref="C65:G65"/>
    <mergeCell ref="Q65:U65"/>
    <mergeCell ref="Q66:U66"/>
    <mergeCell ref="C67:G67"/>
    <mergeCell ref="Q67:U67"/>
    <mergeCell ref="C68:G68"/>
    <mergeCell ref="Q68:U68"/>
    <mergeCell ref="C69:G69"/>
    <mergeCell ref="Q69:U69"/>
    <mergeCell ref="C70:G70"/>
    <mergeCell ref="Q70:U70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Q76:U76"/>
    <mergeCell ref="C77:G77"/>
    <mergeCell ref="Q77:U77"/>
    <mergeCell ref="C78:G78"/>
    <mergeCell ref="Q78:U78"/>
    <mergeCell ref="C79:G79"/>
    <mergeCell ref="Q79:U79"/>
    <mergeCell ref="C80:G80"/>
    <mergeCell ref="Q80:U80"/>
    <mergeCell ref="Q81:U81"/>
    <mergeCell ref="C82:G82"/>
    <mergeCell ref="Q82:U82"/>
    <mergeCell ref="C83:G83"/>
    <mergeCell ref="Q83:U83"/>
    <mergeCell ref="C84:G84"/>
    <mergeCell ref="Q84:U84"/>
    <mergeCell ref="C85:G85"/>
    <mergeCell ref="Q85:U85"/>
    <mergeCell ref="Q86:U86"/>
    <mergeCell ref="C87:G87"/>
    <mergeCell ref="Q87:U87"/>
    <mergeCell ref="C88:G88"/>
    <mergeCell ref="Q88:U88"/>
    <mergeCell ref="C89:G89"/>
    <mergeCell ref="Q89:U89"/>
    <mergeCell ref="C90:G90"/>
    <mergeCell ref="Q90:U90"/>
    <mergeCell ref="Q91:U91"/>
    <mergeCell ref="C92:G92"/>
    <mergeCell ref="Q92:U92"/>
    <mergeCell ref="C93:G93"/>
    <mergeCell ref="Q93:U93"/>
    <mergeCell ref="C94:G94"/>
    <mergeCell ref="Q94:U94"/>
    <mergeCell ref="C95:G95"/>
    <mergeCell ref="Q95:U95"/>
    <mergeCell ref="C96:G96"/>
    <mergeCell ref="Q96:U96"/>
    <mergeCell ref="C97:G97"/>
    <mergeCell ref="Q97:U97"/>
    <mergeCell ref="C98:G98"/>
    <mergeCell ref="Q98:U98"/>
    <mergeCell ref="C99:G99"/>
    <mergeCell ref="Q99:U99"/>
    <mergeCell ref="C105:G105"/>
    <mergeCell ref="Q105:U105"/>
    <mergeCell ref="C106:G106"/>
    <mergeCell ref="Q106:U106"/>
    <mergeCell ref="C107:G107"/>
    <mergeCell ref="Q107:U107"/>
    <mergeCell ref="C100:G100"/>
    <mergeCell ref="Q100:U100"/>
    <mergeCell ref="C101:G101"/>
    <mergeCell ref="Q101:U101"/>
    <mergeCell ref="C102:G102"/>
    <mergeCell ref="Q102:U102"/>
    <mergeCell ref="C103:G103"/>
    <mergeCell ref="Q103:U103"/>
    <mergeCell ref="C104:G104"/>
    <mergeCell ref="Q104:U104"/>
  </mergeCells>
  <conditionalFormatting sqref="R111:R112">
    <cfRule type="cellIs" dxfId="116" priority="2" operator="lessThan">
      <formula>0</formula>
    </cfRule>
  </conditionalFormatting>
  <conditionalFormatting sqref="R112:R113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">
    <tabColor theme="8"/>
  </sheetPr>
  <dimension ref="B2:DC68"/>
  <sheetViews>
    <sheetView showGridLines="0" workbookViewId="0">
      <pane xSplit="7" ySplit="3" topLeftCell="H4" activePane="bottomRight" state="frozen"/>
      <selection activeCell="A120" sqref="A120:XFD129"/>
      <selection pane="topRight" activeCell="A120" sqref="A120:XFD129"/>
      <selection pane="bottomLeft" activeCell="A120" sqref="A120:XFD129"/>
      <selection pane="bottomRight" activeCell="G68" sqref="G68"/>
    </sheetView>
  </sheetViews>
  <sheetFormatPr defaultColWidth="9.109375" defaultRowHeight="14.4" x14ac:dyDescent="0.25"/>
  <cols>
    <col min="1" max="1" width="3.6640625" style="411" customWidth="1"/>
    <col min="2" max="2" width="3.6640625" style="410" customWidth="1"/>
    <col min="3" max="3" width="44.109375" style="411" customWidth="1"/>
    <col min="4" max="4" width="11.6640625" style="411" customWidth="1"/>
    <col min="5" max="5" width="9.88671875" style="412" bestFit="1" customWidth="1"/>
    <col min="6" max="6" width="8.6640625" style="413" customWidth="1"/>
    <col min="7" max="7" width="12.6640625" style="411" customWidth="1"/>
    <col min="8" max="107" width="11.6640625" style="411" customWidth="1"/>
    <col min="108" max="16384" width="9.109375" style="411"/>
  </cols>
  <sheetData>
    <row r="2" spans="2:107" ht="22.5" customHeight="1" x14ac:dyDescent="0.25">
      <c r="B2" s="992" t="s">
        <v>1047</v>
      </c>
      <c r="C2" s="992"/>
      <c r="D2" s="992"/>
      <c r="E2" s="992"/>
      <c r="F2" s="992"/>
      <c r="G2" s="992"/>
    </row>
    <row r="3" spans="2:107" x14ac:dyDescent="0.25">
      <c r="B3" s="993" t="s">
        <v>943</v>
      </c>
      <c r="C3" s="994"/>
      <c r="D3" s="994"/>
      <c r="E3" s="994"/>
      <c r="F3" s="994"/>
      <c r="G3" s="345" t="s">
        <v>31</v>
      </c>
      <c r="H3" s="415" t="s">
        <v>689</v>
      </c>
      <c r="I3" s="415" t="s">
        <v>690</v>
      </c>
      <c r="J3" s="415" t="s">
        <v>691</v>
      </c>
      <c r="K3" s="415" t="s">
        <v>692</v>
      </c>
      <c r="L3" s="415" t="s">
        <v>693</v>
      </c>
      <c r="M3" s="415" t="s">
        <v>694</v>
      </c>
      <c r="N3" s="415" t="s">
        <v>695</v>
      </c>
      <c r="O3" s="415" t="s">
        <v>696</v>
      </c>
      <c r="P3" s="415" t="s">
        <v>697</v>
      </c>
      <c r="Q3" s="415" t="s">
        <v>698</v>
      </c>
      <c r="R3" s="415" t="s">
        <v>699</v>
      </c>
      <c r="S3" s="415" t="s">
        <v>700</v>
      </c>
      <c r="T3" s="415" t="s">
        <v>701</v>
      </c>
      <c r="U3" s="415" t="s">
        <v>702</v>
      </c>
      <c r="V3" s="415" t="s">
        <v>703</v>
      </c>
      <c r="W3" s="415" t="s">
        <v>704</v>
      </c>
      <c r="X3" s="415" t="s">
        <v>705</v>
      </c>
      <c r="Y3" s="415" t="s">
        <v>706</v>
      </c>
      <c r="Z3" s="415" t="s">
        <v>707</v>
      </c>
      <c r="AA3" s="415" t="s">
        <v>708</v>
      </c>
      <c r="AB3" s="415" t="s">
        <v>1783</v>
      </c>
      <c r="AC3" s="415" t="s">
        <v>1784</v>
      </c>
      <c r="AD3" s="415" t="s">
        <v>1785</v>
      </c>
      <c r="AE3" s="415" t="s">
        <v>1786</v>
      </c>
      <c r="AF3" s="415" t="s">
        <v>1787</v>
      </c>
      <c r="AG3" s="415" t="s">
        <v>1788</v>
      </c>
      <c r="AH3" s="415" t="s">
        <v>1789</v>
      </c>
      <c r="AI3" s="415" t="s">
        <v>1790</v>
      </c>
      <c r="AJ3" s="415" t="s">
        <v>1791</v>
      </c>
      <c r="AK3" s="415" t="s">
        <v>1792</v>
      </c>
      <c r="AL3" s="415" t="s">
        <v>1793</v>
      </c>
      <c r="AM3" s="415" t="s">
        <v>1794</v>
      </c>
      <c r="AN3" s="415" t="s">
        <v>1795</v>
      </c>
      <c r="AO3" s="415" t="s">
        <v>1796</v>
      </c>
      <c r="AP3" s="415" t="s">
        <v>1797</v>
      </c>
      <c r="AQ3" s="415" t="s">
        <v>1798</v>
      </c>
      <c r="AR3" s="415" t="s">
        <v>1799</v>
      </c>
      <c r="AS3" s="415" t="s">
        <v>1800</v>
      </c>
      <c r="AT3" s="415" t="s">
        <v>1801</v>
      </c>
      <c r="AU3" s="415" t="s">
        <v>1802</v>
      </c>
      <c r="AV3" s="415" t="s">
        <v>1803</v>
      </c>
      <c r="AW3" s="415" t="s">
        <v>1804</v>
      </c>
      <c r="AX3" s="415" t="s">
        <v>1805</v>
      </c>
      <c r="AY3" s="415" t="s">
        <v>1806</v>
      </c>
      <c r="AZ3" s="415" t="s">
        <v>1807</v>
      </c>
      <c r="BA3" s="415" t="s">
        <v>1808</v>
      </c>
      <c r="BB3" s="415" t="s">
        <v>1809</v>
      </c>
      <c r="BC3" s="415" t="s">
        <v>1810</v>
      </c>
      <c r="BD3" s="415" t="s">
        <v>1811</v>
      </c>
      <c r="BE3" s="415" t="s">
        <v>1812</v>
      </c>
      <c r="BF3" s="415" t="s">
        <v>1813</v>
      </c>
      <c r="BG3" s="415" t="s">
        <v>1814</v>
      </c>
      <c r="BH3" s="415" t="s">
        <v>1815</v>
      </c>
      <c r="BI3" s="415" t="s">
        <v>1816</v>
      </c>
      <c r="BJ3" s="415" t="s">
        <v>1817</v>
      </c>
      <c r="BK3" s="415" t="s">
        <v>1818</v>
      </c>
      <c r="BL3" s="415" t="s">
        <v>1819</v>
      </c>
      <c r="BM3" s="415" t="s">
        <v>1820</v>
      </c>
      <c r="BN3" s="415" t="s">
        <v>1821</v>
      </c>
      <c r="BO3" s="415" t="s">
        <v>1822</v>
      </c>
      <c r="BP3" s="415" t="s">
        <v>1823</v>
      </c>
      <c r="BQ3" s="415" t="s">
        <v>1824</v>
      </c>
      <c r="BR3" s="415" t="s">
        <v>1825</v>
      </c>
      <c r="BS3" s="415" t="s">
        <v>1826</v>
      </c>
      <c r="BT3" s="415" t="s">
        <v>1827</v>
      </c>
      <c r="BU3" s="415" t="s">
        <v>1828</v>
      </c>
      <c r="BV3" s="415" t="s">
        <v>1829</v>
      </c>
      <c r="BW3" s="415" t="s">
        <v>1830</v>
      </c>
      <c r="BX3" s="415" t="s">
        <v>1831</v>
      </c>
      <c r="BY3" s="415" t="s">
        <v>1832</v>
      </c>
      <c r="BZ3" s="415" t="s">
        <v>1833</v>
      </c>
      <c r="CA3" s="415" t="s">
        <v>1834</v>
      </c>
      <c r="CB3" s="415" t="s">
        <v>1835</v>
      </c>
      <c r="CC3" s="415" t="s">
        <v>1836</v>
      </c>
      <c r="CD3" s="415" t="s">
        <v>1837</v>
      </c>
      <c r="CE3" s="415" t="s">
        <v>1838</v>
      </c>
      <c r="CF3" s="415" t="s">
        <v>1839</v>
      </c>
      <c r="CG3" s="415" t="s">
        <v>1840</v>
      </c>
      <c r="CH3" s="415" t="s">
        <v>1841</v>
      </c>
      <c r="CI3" s="415" t="s">
        <v>1842</v>
      </c>
      <c r="CJ3" s="415" t="s">
        <v>1843</v>
      </c>
      <c r="CK3" s="415" t="s">
        <v>1844</v>
      </c>
      <c r="CL3" s="415" t="s">
        <v>1845</v>
      </c>
      <c r="CM3" s="415" t="s">
        <v>1846</v>
      </c>
      <c r="CN3" s="415" t="s">
        <v>1847</v>
      </c>
      <c r="CO3" s="415" t="s">
        <v>1848</v>
      </c>
      <c r="CP3" s="415" t="s">
        <v>1849</v>
      </c>
      <c r="CQ3" s="415" t="s">
        <v>1850</v>
      </c>
      <c r="CR3" s="415" t="s">
        <v>1851</v>
      </c>
      <c r="CS3" s="415" t="s">
        <v>1852</v>
      </c>
      <c r="CT3" s="415" t="s">
        <v>1853</v>
      </c>
      <c r="CU3" s="415" t="s">
        <v>1854</v>
      </c>
      <c r="CV3" s="415" t="s">
        <v>1855</v>
      </c>
      <c r="CW3" s="415" t="s">
        <v>1856</v>
      </c>
      <c r="CX3" s="415" t="s">
        <v>1857</v>
      </c>
      <c r="CY3" s="415" t="s">
        <v>1858</v>
      </c>
      <c r="CZ3" s="415" t="s">
        <v>1859</v>
      </c>
      <c r="DA3" s="415" t="s">
        <v>1860</v>
      </c>
      <c r="DB3" s="415" t="s">
        <v>1861</v>
      </c>
      <c r="DC3" s="415" t="s">
        <v>1862</v>
      </c>
    </row>
    <row r="4" spans="2:107" s="410" customFormat="1" x14ac:dyDescent="0.25">
      <c r="B4" s="993" t="s">
        <v>1108</v>
      </c>
      <c r="C4" s="994"/>
      <c r="D4" s="994"/>
      <c r="E4" s="994"/>
      <c r="F4" s="994"/>
      <c r="G4" s="174" t="s">
        <v>31</v>
      </c>
      <c r="H4" s="175" t="s">
        <v>689</v>
      </c>
      <c r="I4" s="175" t="s">
        <v>690</v>
      </c>
      <c r="J4" s="175" t="s">
        <v>691</v>
      </c>
      <c r="K4" s="175" t="s">
        <v>692</v>
      </c>
      <c r="L4" s="175" t="s">
        <v>693</v>
      </c>
      <c r="M4" s="175" t="s">
        <v>694</v>
      </c>
      <c r="N4" s="175" t="s">
        <v>695</v>
      </c>
      <c r="O4" s="175" t="s">
        <v>696</v>
      </c>
      <c r="P4" s="175" t="s">
        <v>697</v>
      </c>
      <c r="Q4" s="175" t="s">
        <v>698</v>
      </c>
      <c r="R4" s="175" t="s">
        <v>699</v>
      </c>
      <c r="S4" s="175" t="s">
        <v>700</v>
      </c>
      <c r="T4" s="175" t="s">
        <v>701</v>
      </c>
      <c r="U4" s="175" t="s">
        <v>702</v>
      </c>
      <c r="V4" s="175" t="s">
        <v>703</v>
      </c>
      <c r="W4" s="175" t="s">
        <v>704</v>
      </c>
      <c r="X4" s="175" t="s">
        <v>705</v>
      </c>
      <c r="Y4" s="175" t="s">
        <v>706</v>
      </c>
      <c r="Z4" s="175" t="s">
        <v>707</v>
      </c>
      <c r="AA4" s="175" t="s">
        <v>708</v>
      </c>
      <c r="AB4" s="175" t="s">
        <v>1783</v>
      </c>
      <c r="AC4" s="175" t="s">
        <v>1784</v>
      </c>
      <c r="AD4" s="175" t="s">
        <v>1785</v>
      </c>
      <c r="AE4" s="175" t="s">
        <v>1786</v>
      </c>
      <c r="AF4" s="175" t="s">
        <v>1787</v>
      </c>
      <c r="AG4" s="175" t="s">
        <v>1788</v>
      </c>
      <c r="AH4" s="175" t="s">
        <v>1789</v>
      </c>
      <c r="AI4" s="175" t="s">
        <v>1790</v>
      </c>
      <c r="AJ4" s="175" t="s">
        <v>1791</v>
      </c>
      <c r="AK4" s="175" t="s">
        <v>1792</v>
      </c>
      <c r="AL4" s="175" t="s">
        <v>1793</v>
      </c>
      <c r="AM4" s="175" t="s">
        <v>1794</v>
      </c>
      <c r="AN4" s="175" t="s">
        <v>1795</v>
      </c>
      <c r="AO4" s="175" t="s">
        <v>1796</v>
      </c>
      <c r="AP4" s="175" t="s">
        <v>1797</v>
      </c>
      <c r="AQ4" s="175" t="s">
        <v>1798</v>
      </c>
      <c r="AR4" s="175" t="s">
        <v>1799</v>
      </c>
      <c r="AS4" s="175" t="s">
        <v>1800</v>
      </c>
      <c r="AT4" s="175" t="s">
        <v>1801</v>
      </c>
      <c r="AU4" s="175" t="s">
        <v>1802</v>
      </c>
      <c r="AV4" s="175" t="s">
        <v>1803</v>
      </c>
      <c r="AW4" s="175" t="s">
        <v>1804</v>
      </c>
      <c r="AX4" s="175" t="s">
        <v>1805</v>
      </c>
      <c r="AY4" s="175" t="s">
        <v>1806</v>
      </c>
      <c r="AZ4" s="175" t="s">
        <v>1807</v>
      </c>
      <c r="BA4" s="175" t="s">
        <v>1808</v>
      </c>
      <c r="BB4" s="175" t="s">
        <v>1809</v>
      </c>
      <c r="BC4" s="175" t="s">
        <v>1810</v>
      </c>
      <c r="BD4" s="175" t="s">
        <v>1811</v>
      </c>
      <c r="BE4" s="175" t="s">
        <v>1812</v>
      </c>
      <c r="BF4" s="175" t="s">
        <v>1813</v>
      </c>
      <c r="BG4" s="175" t="s">
        <v>1814</v>
      </c>
      <c r="BH4" s="175" t="s">
        <v>1815</v>
      </c>
      <c r="BI4" s="175" t="s">
        <v>1816</v>
      </c>
      <c r="BJ4" s="175" t="s">
        <v>1817</v>
      </c>
      <c r="BK4" s="175" t="s">
        <v>1818</v>
      </c>
      <c r="BL4" s="175" t="s">
        <v>1819</v>
      </c>
      <c r="BM4" s="175" t="s">
        <v>1820</v>
      </c>
      <c r="BN4" s="175" t="s">
        <v>1821</v>
      </c>
      <c r="BO4" s="175" t="s">
        <v>1822</v>
      </c>
      <c r="BP4" s="175" t="s">
        <v>1823</v>
      </c>
      <c r="BQ4" s="175" t="s">
        <v>1824</v>
      </c>
      <c r="BR4" s="175" t="s">
        <v>1825</v>
      </c>
      <c r="BS4" s="175" t="s">
        <v>1826</v>
      </c>
      <c r="BT4" s="175" t="s">
        <v>1827</v>
      </c>
      <c r="BU4" s="175" t="s">
        <v>1828</v>
      </c>
      <c r="BV4" s="175" t="s">
        <v>1829</v>
      </c>
      <c r="BW4" s="175" t="s">
        <v>1830</v>
      </c>
      <c r="BX4" s="175" t="s">
        <v>1831</v>
      </c>
      <c r="BY4" s="175" t="s">
        <v>1832</v>
      </c>
      <c r="BZ4" s="175" t="s">
        <v>1833</v>
      </c>
      <c r="CA4" s="175" t="s">
        <v>1834</v>
      </c>
      <c r="CB4" s="175" t="s">
        <v>1835</v>
      </c>
      <c r="CC4" s="175" t="s">
        <v>1836</v>
      </c>
      <c r="CD4" s="175" t="s">
        <v>1837</v>
      </c>
      <c r="CE4" s="175" t="s">
        <v>1838</v>
      </c>
      <c r="CF4" s="175" t="s">
        <v>1839</v>
      </c>
      <c r="CG4" s="175" t="s">
        <v>1840</v>
      </c>
      <c r="CH4" s="175" t="s">
        <v>1841</v>
      </c>
      <c r="CI4" s="175" t="s">
        <v>1842</v>
      </c>
      <c r="CJ4" s="175" t="s">
        <v>1843</v>
      </c>
      <c r="CK4" s="175" t="s">
        <v>1844</v>
      </c>
      <c r="CL4" s="175" t="s">
        <v>1845</v>
      </c>
      <c r="CM4" s="175" t="s">
        <v>1846</v>
      </c>
      <c r="CN4" s="175" t="s">
        <v>1847</v>
      </c>
      <c r="CO4" s="175" t="s">
        <v>1848</v>
      </c>
      <c r="CP4" s="175" t="s">
        <v>1849</v>
      </c>
      <c r="CQ4" s="175" t="s">
        <v>1850</v>
      </c>
      <c r="CR4" s="175" t="s">
        <v>1851</v>
      </c>
      <c r="CS4" s="175" t="s">
        <v>1852</v>
      </c>
      <c r="CT4" s="175" t="s">
        <v>1853</v>
      </c>
      <c r="CU4" s="175" t="s">
        <v>1854</v>
      </c>
      <c r="CV4" s="175" t="s">
        <v>1855</v>
      </c>
      <c r="CW4" s="175" t="s">
        <v>1856</v>
      </c>
      <c r="CX4" s="175" t="s">
        <v>1857</v>
      </c>
      <c r="CY4" s="175" t="s">
        <v>1858</v>
      </c>
      <c r="CZ4" s="175" t="s">
        <v>1859</v>
      </c>
      <c r="DA4" s="175" t="s">
        <v>1860</v>
      </c>
      <c r="DB4" s="175" t="s">
        <v>1861</v>
      </c>
      <c r="DC4" s="175" t="s">
        <v>1862</v>
      </c>
    </row>
    <row r="5" spans="2:107" x14ac:dyDescent="0.25">
      <c r="B5" s="171">
        <v>1</v>
      </c>
      <c r="C5" s="176" t="s">
        <v>626</v>
      </c>
      <c r="D5" s="176"/>
      <c r="E5" s="177"/>
      <c r="F5" s="178"/>
      <c r="G5" s="179"/>
      <c r="H5" s="680"/>
      <c r="I5" s="680"/>
      <c r="J5" s="680"/>
      <c r="K5" s="680"/>
      <c r="L5" s="680"/>
      <c r="M5" s="680"/>
      <c r="N5" s="680"/>
      <c r="O5" s="680"/>
      <c r="P5" s="6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</row>
    <row r="6" spans="2:107" ht="15.6" x14ac:dyDescent="0.25">
      <c r="B6" s="171">
        <f>B5+1</f>
        <v>2</v>
      </c>
      <c r="C6" s="176" t="s">
        <v>709</v>
      </c>
      <c r="D6" s="176"/>
      <c r="E6" s="182" t="s">
        <v>710</v>
      </c>
      <c r="F6" s="183" t="s">
        <v>672</v>
      </c>
      <c r="G6" s="187">
        <f>SUM(H6:DC6)</f>
        <v>0</v>
      </c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</row>
    <row r="7" spans="2:107" ht="15.6" x14ac:dyDescent="0.25">
      <c r="B7" s="171">
        <f>B6+1</f>
        <v>3</v>
      </c>
      <c r="C7" s="176" t="s">
        <v>711</v>
      </c>
      <c r="D7" s="176"/>
      <c r="E7" s="182" t="s">
        <v>712</v>
      </c>
      <c r="F7" s="183" t="s">
        <v>713</v>
      </c>
      <c r="G7" s="187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  <c r="AW7" s="196"/>
      <c r="AX7" s="196"/>
      <c r="AY7" s="196"/>
      <c r="AZ7" s="196"/>
      <c r="BA7" s="196"/>
      <c r="BB7" s="196"/>
      <c r="BC7" s="196"/>
      <c r="BD7" s="196"/>
      <c r="BE7" s="196"/>
      <c r="BF7" s="196"/>
      <c r="BG7" s="196"/>
      <c r="BH7" s="196"/>
      <c r="BI7" s="196"/>
      <c r="BJ7" s="196"/>
      <c r="BK7" s="196"/>
      <c r="BL7" s="196"/>
      <c r="BM7" s="196"/>
      <c r="BN7" s="196"/>
      <c r="BO7" s="196"/>
      <c r="BP7" s="196"/>
      <c r="BQ7" s="196"/>
      <c r="BR7" s="196"/>
      <c r="BS7" s="196"/>
      <c r="BT7" s="196"/>
      <c r="BU7" s="196"/>
      <c r="BV7" s="196"/>
      <c r="BW7" s="196"/>
      <c r="BX7" s="196"/>
      <c r="BY7" s="196"/>
      <c r="BZ7" s="196"/>
      <c r="CA7" s="196"/>
      <c r="CB7" s="196"/>
      <c r="CC7" s="196"/>
      <c r="CD7" s="196"/>
      <c r="CE7" s="196"/>
      <c r="CF7" s="196"/>
      <c r="CG7" s="196"/>
      <c r="CH7" s="196"/>
      <c r="CI7" s="196"/>
      <c r="CJ7" s="196"/>
      <c r="CK7" s="196"/>
      <c r="CL7" s="196"/>
      <c r="CM7" s="196"/>
      <c r="CN7" s="196"/>
      <c r="CO7" s="196"/>
      <c r="CP7" s="196"/>
      <c r="CQ7" s="196"/>
      <c r="CR7" s="196"/>
      <c r="CS7" s="196"/>
      <c r="CT7" s="196"/>
      <c r="CU7" s="196"/>
      <c r="CV7" s="196"/>
      <c r="CW7" s="196"/>
      <c r="CX7" s="196"/>
      <c r="CY7" s="196"/>
      <c r="CZ7" s="196"/>
      <c r="DA7" s="196"/>
      <c r="DB7" s="196"/>
      <c r="DC7" s="196"/>
    </row>
    <row r="8" spans="2:107" ht="15.6" x14ac:dyDescent="0.25">
      <c r="B8" s="171">
        <f>B7+1</f>
        <v>4</v>
      </c>
      <c r="C8" s="176" t="s">
        <v>16</v>
      </c>
      <c r="D8" s="176"/>
      <c r="E8" s="182"/>
      <c r="F8" s="183" t="s">
        <v>671</v>
      </c>
      <c r="G8" s="187">
        <f>SUM(H8:DC8)</f>
        <v>0</v>
      </c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</row>
    <row r="9" spans="2:107" ht="15.6" x14ac:dyDescent="0.25">
      <c r="B9" s="171">
        <f>B8+1</f>
        <v>5</v>
      </c>
      <c r="C9" s="176" t="s">
        <v>635</v>
      </c>
      <c r="D9" s="176"/>
      <c r="E9" s="182" t="s">
        <v>636</v>
      </c>
      <c r="F9" s="183" t="s">
        <v>637</v>
      </c>
      <c r="G9" s="198">
        <f>SUM(H9:DC9)</f>
        <v>0</v>
      </c>
      <c r="H9" s="189">
        <f>IF(H7=0,0,((H6*0.293*H8)/(1000*H7)))</f>
        <v>0</v>
      </c>
      <c r="I9" s="189">
        <f t="shared" ref="I9:AA9" si="0">IF(I7=0,0,((I6*0.293*I8)/(1000*I7)))</f>
        <v>0</v>
      </c>
      <c r="J9" s="189">
        <f t="shared" si="0"/>
        <v>0</v>
      </c>
      <c r="K9" s="189">
        <f t="shared" si="0"/>
        <v>0</v>
      </c>
      <c r="L9" s="189">
        <f t="shared" si="0"/>
        <v>0</v>
      </c>
      <c r="M9" s="189">
        <f t="shared" si="0"/>
        <v>0</v>
      </c>
      <c r="N9" s="189">
        <f t="shared" si="0"/>
        <v>0</v>
      </c>
      <c r="O9" s="189">
        <f t="shared" si="0"/>
        <v>0</v>
      </c>
      <c r="P9" s="189">
        <f t="shared" si="0"/>
        <v>0</v>
      </c>
      <c r="Q9" s="189">
        <f t="shared" si="0"/>
        <v>0</v>
      </c>
      <c r="R9" s="189">
        <f t="shared" si="0"/>
        <v>0</v>
      </c>
      <c r="S9" s="189">
        <f t="shared" si="0"/>
        <v>0</v>
      </c>
      <c r="T9" s="189">
        <f t="shared" si="0"/>
        <v>0</v>
      </c>
      <c r="U9" s="189">
        <f t="shared" si="0"/>
        <v>0</v>
      </c>
      <c r="V9" s="189">
        <f t="shared" si="0"/>
        <v>0</v>
      </c>
      <c r="W9" s="189">
        <f t="shared" si="0"/>
        <v>0</v>
      </c>
      <c r="X9" s="189">
        <f t="shared" si="0"/>
        <v>0</v>
      </c>
      <c r="Y9" s="189">
        <f t="shared" si="0"/>
        <v>0</v>
      </c>
      <c r="Z9" s="189">
        <f t="shared" si="0"/>
        <v>0</v>
      </c>
      <c r="AA9" s="189">
        <f t="shared" si="0"/>
        <v>0</v>
      </c>
      <c r="AB9" s="189">
        <f t="shared" ref="AB9:CM9" si="1">IF(AB7=0,0,((AB6*0.293*AB8)/(1000*AB7)))</f>
        <v>0</v>
      </c>
      <c r="AC9" s="189">
        <f t="shared" si="1"/>
        <v>0</v>
      </c>
      <c r="AD9" s="189">
        <f t="shared" si="1"/>
        <v>0</v>
      </c>
      <c r="AE9" s="189">
        <f t="shared" si="1"/>
        <v>0</v>
      </c>
      <c r="AF9" s="189">
        <f t="shared" si="1"/>
        <v>0</v>
      </c>
      <c r="AG9" s="189">
        <f t="shared" si="1"/>
        <v>0</v>
      </c>
      <c r="AH9" s="189">
        <f t="shared" si="1"/>
        <v>0</v>
      </c>
      <c r="AI9" s="189">
        <f t="shared" si="1"/>
        <v>0</v>
      </c>
      <c r="AJ9" s="189">
        <f t="shared" si="1"/>
        <v>0</v>
      </c>
      <c r="AK9" s="189">
        <f t="shared" si="1"/>
        <v>0</v>
      </c>
      <c r="AL9" s="189">
        <f t="shared" si="1"/>
        <v>0</v>
      </c>
      <c r="AM9" s="189">
        <f t="shared" si="1"/>
        <v>0</v>
      </c>
      <c r="AN9" s="189">
        <f t="shared" si="1"/>
        <v>0</v>
      </c>
      <c r="AO9" s="189">
        <f t="shared" si="1"/>
        <v>0</v>
      </c>
      <c r="AP9" s="189">
        <f t="shared" si="1"/>
        <v>0</v>
      </c>
      <c r="AQ9" s="189">
        <f t="shared" si="1"/>
        <v>0</v>
      </c>
      <c r="AR9" s="189">
        <f t="shared" si="1"/>
        <v>0</v>
      </c>
      <c r="AS9" s="189">
        <f t="shared" si="1"/>
        <v>0</v>
      </c>
      <c r="AT9" s="189">
        <f t="shared" si="1"/>
        <v>0</v>
      </c>
      <c r="AU9" s="189">
        <f t="shared" si="1"/>
        <v>0</v>
      </c>
      <c r="AV9" s="189">
        <f t="shared" si="1"/>
        <v>0</v>
      </c>
      <c r="AW9" s="189">
        <f t="shared" si="1"/>
        <v>0</v>
      </c>
      <c r="AX9" s="189">
        <f t="shared" si="1"/>
        <v>0</v>
      </c>
      <c r="AY9" s="189">
        <f t="shared" si="1"/>
        <v>0</v>
      </c>
      <c r="AZ9" s="189">
        <f t="shared" si="1"/>
        <v>0</v>
      </c>
      <c r="BA9" s="189">
        <f t="shared" si="1"/>
        <v>0</v>
      </c>
      <c r="BB9" s="189">
        <f t="shared" si="1"/>
        <v>0</v>
      </c>
      <c r="BC9" s="189">
        <f t="shared" si="1"/>
        <v>0</v>
      </c>
      <c r="BD9" s="189">
        <f t="shared" si="1"/>
        <v>0</v>
      </c>
      <c r="BE9" s="189">
        <f t="shared" si="1"/>
        <v>0</v>
      </c>
      <c r="BF9" s="189">
        <f t="shared" si="1"/>
        <v>0</v>
      </c>
      <c r="BG9" s="189">
        <f t="shared" si="1"/>
        <v>0</v>
      </c>
      <c r="BH9" s="189">
        <f t="shared" si="1"/>
        <v>0</v>
      </c>
      <c r="BI9" s="189">
        <f t="shared" si="1"/>
        <v>0</v>
      </c>
      <c r="BJ9" s="189">
        <f t="shared" si="1"/>
        <v>0</v>
      </c>
      <c r="BK9" s="189">
        <f t="shared" si="1"/>
        <v>0</v>
      </c>
      <c r="BL9" s="189">
        <f t="shared" si="1"/>
        <v>0</v>
      </c>
      <c r="BM9" s="189">
        <f t="shared" si="1"/>
        <v>0</v>
      </c>
      <c r="BN9" s="189">
        <f t="shared" si="1"/>
        <v>0</v>
      </c>
      <c r="BO9" s="189">
        <f t="shared" si="1"/>
        <v>0</v>
      </c>
      <c r="BP9" s="189">
        <f t="shared" si="1"/>
        <v>0</v>
      </c>
      <c r="BQ9" s="189">
        <f t="shared" si="1"/>
        <v>0</v>
      </c>
      <c r="BR9" s="189">
        <f t="shared" si="1"/>
        <v>0</v>
      </c>
      <c r="BS9" s="189">
        <f t="shared" si="1"/>
        <v>0</v>
      </c>
      <c r="BT9" s="189">
        <f t="shared" si="1"/>
        <v>0</v>
      </c>
      <c r="BU9" s="189">
        <f t="shared" si="1"/>
        <v>0</v>
      </c>
      <c r="BV9" s="189">
        <f t="shared" si="1"/>
        <v>0</v>
      </c>
      <c r="BW9" s="189">
        <f t="shared" si="1"/>
        <v>0</v>
      </c>
      <c r="BX9" s="189">
        <f t="shared" si="1"/>
        <v>0</v>
      </c>
      <c r="BY9" s="189">
        <f t="shared" si="1"/>
        <v>0</v>
      </c>
      <c r="BZ9" s="189">
        <f t="shared" si="1"/>
        <v>0</v>
      </c>
      <c r="CA9" s="189">
        <f t="shared" si="1"/>
        <v>0</v>
      </c>
      <c r="CB9" s="189">
        <f t="shared" si="1"/>
        <v>0</v>
      </c>
      <c r="CC9" s="189">
        <f t="shared" si="1"/>
        <v>0</v>
      </c>
      <c r="CD9" s="189">
        <f t="shared" si="1"/>
        <v>0</v>
      </c>
      <c r="CE9" s="189">
        <f t="shared" si="1"/>
        <v>0</v>
      </c>
      <c r="CF9" s="189">
        <f t="shared" si="1"/>
        <v>0</v>
      </c>
      <c r="CG9" s="189">
        <f t="shared" si="1"/>
        <v>0</v>
      </c>
      <c r="CH9" s="189">
        <f t="shared" si="1"/>
        <v>0</v>
      </c>
      <c r="CI9" s="189">
        <f t="shared" si="1"/>
        <v>0</v>
      </c>
      <c r="CJ9" s="189">
        <f t="shared" si="1"/>
        <v>0</v>
      </c>
      <c r="CK9" s="189">
        <f t="shared" si="1"/>
        <v>0</v>
      </c>
      <c r="CL9" s="189">
        <f t="shared" si="1"/>
        <v>0</v>
      </c>
      <c r="CM9" s="189">
        <f t="shared" si="1"/>
        <v>0</v>
      </c>
      <c r="CN9" s="189">
        <f t="shared" ref="CN9:DC9" si="2">IF(CN7=0,0,((CN6*0.293*CN8)/(1000*CN7)))</f>
        <v>0</v>
      </c>
      <c r="CO9" s="189">
        <f t="shared" si="2"/>
        <v>0</v>
      </c>
      <c r="CP9" s="189">
        <f t="shared" si="2"/>
        <v>0</v>
      </c>
      <c r="CQ9" s="189">
        <f t="shared" si="2"/>
        <v>0</v>
      </c>
      <c r="CR9" s="189">
        <f t="shared" si="2"/>
        <v>0</v>
      </c>
      <c r="CS9" s="189">
        <f t="shared" si="2"/>
        <v>0</v>
      </c>
      <c r="CT9" s="189">
        <f t="shared" si="2"/>
        <v>0</v>
      </c>
      <c r="CU9" s="189">
        <f t="shared" si="2"/>
        <v>0</v>
      </c>
      <c r="CV9" s="189">
        <f t="shared" si="2"/>
        <v>0</v>
      </c>
      <c r="CW9" s="189">
        <f t="shared" si="2"/>
        <v>0</v>
      </c>
      <c r="CX9" s="189">
        <f t="shared" si="2"/>
        <v>0</v>
      </c>
      <c r="CY9" s="189">
        <f t="shared" si="2"/>
        <v>0</v>
      </c>
      <c r="CZ9" s="189">
        <f t="shared" si="2"/>
        <v>0</v>
      </c>
      <c r="DA9" s="189">
        <f t="shared" si="2"/>
        <v>0</v>
      </c>
      <c r="DB9" s="189">
        <f t="shared" si="2"/>
        <v>0</v>
      </c>
      <c r="DC9" s="189">
        <f t="shared" si="2"/>
        <v>0</v>
      </c>
    </row>
    <row r="10" spans="2:107" ht="15.6" x14ac:dyDescent="0.25">
      <c r="B10" s="997">
        <f>B9+1</f>
        <v>6</v>
      </c>
      <c r="C10" s="176" t="s">
        <v>714</v>
      </c>
      <c r="D10" s="176"/>
      <c r="E10" s="182"/>
      <c r="F10" s="183" t="s">
        <v>715</v>
      </c>
      <c r="G10" s="198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B10" s="196"/>
      <c r="BC10" s="196"/>
      <c r="BD10" s="196"/>
      <c r="BE10" s="196"/>
      <c r="BF10" s="196"/>
      <c r="BG10" s="196"/>
      <c r="BH10" s="196"/>
      <c r="BI10" s="196"/>
      <c r="BJ10" s="196"/>
      <c r="BK10" s="196"/>
      <c r="BL10" s="196"/>
      <c r="BM10" s="196"/>
      <c r="BN10" s="196"/>
      <c r="BO10" s="196"/>
      <c r="BP10" s="196"/>
      <c r="BQ10" s="196"/>
      <c r="BR10" s="196"/>
      <c r="BS10" s="196"/>
      <c r="BT10" s="196"/>
      <c r="BU10" s="196"/>
      <c r="BV10" s="196"/>
      <c r="BW10" s="196"/>
      <c r="BX10" s="196"/>
      <c r="BY10" s="196"/>
      <c r="BZ10" s="196"/>
      <c r="CA10" s="196"/>
      <c r="CB10" s="196"/>
      <c r="CC10" s="196"/>
      <c r="CD10" s="196"/>
      <c r="CE10" s="196"/>
      <c r="CF10" s="196"/>
      <c r="CG10" s="196"/>
      <c r="CH10" s="196"/>
      <c r="CI10" s="196"/>
      <c r="CJ10" s="196"/>
      <c r="CK10" s="196"/>
      <c r="CL10" s="196"/>
      <c r="CM10" s="196"/>
      <c r="CN10" s="196"/>
      <c r="CO10" s="196"/>
      <c r="CP10" s="196"/>
      <c r="CQ10" s="196"/>
      <c r="CR10" s="196"/>
      <c r="CS10" s="196"/>
      <c r="CT10" s="196"/>
      <c r="CU10" s="196"/>
      <c r="CV10" s="196"/>
      <c r="CW10" s="196"/>
      <c r="CX10" s="196"/>
      <c r="CY10" s="196"/>
      <c r="CZ10" s="196"/>
      <c r="DA10" s="196"/>
      <c r="DB10" s="196"/>
      <c r="DC10" s="196"/>
    </row>
    <row r="11" spans="2:107" ht="15.6" x14ac:dyDescent="0.25">
      <c r="B11" s="999"/>
      <c r="C11" s="176" t="s">
        <v>716</v>
      </c>
      <c r="D11" s="176"/>
      <c r="E11" s="182" t="s">
        <v>636</v>
      </c>
      <c r="F11" s="183" t="s">
        <v>717</v>
      </c>
      <c r="G11" s="198">
        <f>SUM(H11:DC11)</f>
        <v>0</v>
      </c>
      <c r="H11" s="189">
        <f>H9*H10</f>
        <v>0</v>
      </c>
      <c r="I11" s="189">
        <f t="shared" ref="I11:AA11" si="3">I9*I10</f>
        <v>0</v>
      </c>
      <c r="J11" s="189">
        <f t="shared" si="3"/>
        <v>0</v>
      </c>
      <c r="K11" s="189">
        <f t="shared" si="3"/>
        <v>0</v>
      </c>
      <c r="L11" s="189">
        <f t="shared" si="3"/>
        <v>0</v>
      </c>
      <c r="M11" s="189">
        <f t="shared" si="3"/>
        <v>0</v>
      </c>
      <c r="N11" s="189">
        <f t="shared" si="3"/>
        <v>0</v>
      </c>
      <c r="O11" s="189">
        <f t="shared" si="3"/>
        <v>0</v>
      </c>
      <c r="P11" s="189">
        <f t="shared" si="3"/>
        <v>0</v>
      </c>
      <c r="Q11" s="189">
        <f t="shared" si="3"/>
        <v>0</v>
      </c>
      <c r="R11" s="189">
        <f t="shared" si="3"/>
        <v>0</v>
      </c>
      <c r="S11" s="189">
        <f t="shared" si="3"/>
        <v>0</v>
      </c>
      <c r="T11" s="189">
        <f t="shared" si="3"/>
        <v>0</v>
      </c>
      <c r="U11" s="189">
        <f t="shared" si="3"/>
        <v>0</v>
      </c>
      <c r="V11" s="189">
        <f t="shared" si="3"/>
        <v>0</v>
      </c>
      <c r="W11" s="189">
        <f t="shared" si="3"/>
        <v>0</v>
      </c>
      <c r="X11" s="189">
        <f t="shared" si="3"/>
        <v>0</v>
      </c>
      <c r="Y11" s="189">
        <f t="shared" si="3"/>
        <v>0</v>
      </c>
      <c r="Z11" s="189">
        <f t="shared" si="3"/>
        <v>0</v>
      </c>
      <c r="AA11" s="189">
        <f t="shared" si="3"/>
        <v>0</v>
      </c>
      <c r="AB11" s="189">
        <f t="shared" ref="AB11:CM11" si="4">AB9*AB10</f>
        <v>0</v>
      </c>
      <c r="AC11" s="189">
        <f t="shared" si="4"/>
        <v>0</v>
      </c>
      <c r="AD11" s="189">
        <f t="shared" si="4"/>
        <v>0</v>
      </c>
      <c r="AE11" s="189">
        <f t="shared" si="4"/>
        <v>0</v>
      </c>
      <c r="AF11" s="189">
        <f t="shared" si="4"/>
        <v>0</v>
      </c>
      <c r="AG11" s="189">
        <f t="shared" si="4"/>
        <v>0</v>
      </c>
      <c r="AH11" s="189">
        <f t="shared" si="4"/>
        <v>0</v>
      </c>
      <c r="AI11" s="189">
        <f t="shared" si="4"/>
        <v>0</v>
      </c>
      <c r="AJ11" s="189">
        <f t="shared" si="4"/>
        <v>0</v>
      </c>
      <c r="AK11" s="189">
        <f t="shared" si="4"/>
        <v>0</v>
      </c>
      <c r="AL11" s="189">
        <f t="shared" si="4"/>
        <v>0</v>
      </c>
      <c r="AM11" s="189">
        <f t="shared" si="4"/>
        <v>0</v>
      </c>
      <c r="AN11" s="189">
        <f t="shared" si="4"/>
        <v>0</v>
      </c>
      <c r="AO11" s="189">
        <f t="shared" si="4"/>
        <v>0</v>
      </c>
      <c r="AP11" s="189">
        <f t="shared" si="4"/>
        <v>0</v>
      </c>
      <c r="AQ11" s="189">
        <f t="shared" si="4"/>
        <v>0</v>
      </c>
      <c r="AR11" s="189">
        <f t="shared" si="4"/>
        <v>0</v>
      </c>
      <c r="AS11" s="189">
        <f t="shared" si="4"/>
        <v>0</v>
      </c>
      <c r="AT11" s="189">
        <f t="shared" si="4"/>
        <v>0</v>
      </c>
      <c r="AU11" s="189">
        <f t="shared" si="4"/>
        <v>0</v>
      </c>
      <c r="AV11" s="189">
        <f t="shared" si="4"/>
        <v>0</v>
      </c>
      <c r="AW11" s="189">
        <f t="shared" si="4"/>
        <v>0</v>
      </c>
      <c r="AX11" s="189">
        <f t="shared" si="4"/>
        <v>0</v>
      </c>
      <c r="AY11" s="189">
        <f t="shared" si="4"/>
        <v>0</v>
      </c>
      <c r="AZ11" s="189">
        <f t="shared" si="4"/>
        <v>0</v>
      </c>
      <c r="BA11" s="189">
        <f t="shared" si="4"/>
        <v>0</v>
      </c>
      <c r="BB11" s="189">
        <f t="shared" si="4"/>
        <v>0</v>
      </c>
      <c r="BC11" s="189">
        <f t="shared" si="4"/>
        <v>0</v>
      </c>
      <c r="BD11" s="189">
        <f t="shared" si="4"/>
        <v>0</v>
      </c>
      <c r="BE11" s="189">
        <f t="shared" si="4"/>
        <v>0</v>
      </c>
      <c r="BF11" s="189">
        <f t="shared" si="4"/>
        <v>0</v>
      </c>
      <c r="BG11" s="189">
        <f t="shared" si="4"/>
        <v>0</v>
      </c>
      <c r="BH11" s="189">
        <f t="shared" si="4"/>
        <v>0</v>
      </c>
      <c r="BI11" s="189">
        <f t="shared" si="4"/>
        <v>0</v>
      </c>
      <c r="BJ11" s="189">
        <f t="shared" si="4"/>
        <v>0</v>
      </c>
      <c r="BK11" s="189">
        <f t="shared" si="4"/>
        <v>0</v>
      </c>
      <c r="BL11" s="189">
        <f t="shared" si="4"/>
        <v>0</v>
      </c>
      <c r="BM11" s="189">
        <f t="shared" si="4"/>
        <v>0</v>
      </c>
      <c r="BN11" s="189">
        <f t="shared" si="4"/>
        <v>0</v>
      </c>
      <c r="BO11" s="189">
        <f t="shared" si="4"/>
        <v>0</v>
      </c>
      <c r="BP11" s="189">
        <f t="shared" si="4"/>
        <v>0</v>
      </c>
      <c r="BQ11" s="189">
        <f t="shared" si="4"/>
        <v>0</v>
      </c>
      <c r="BR11" s="189">
        <f t="shared" si="4"/>
        <v>0</v>
      </c>
      <c r="BS11" s="189">
        <f t="shared" si="4"/>
        <v>0</v>
      </c>
      <c r="BT11" s="189">
        <f t="shared" si="4"/>
        <v>0</v>
      </c>
      <c r="BU11" s="189">
        <f t="shared" si="4"/>
        <v>0</v>
      </c>
      <c r="BV11" s="189">
        <f t="shared" si="4"/>
        <v>0</v>
      </c>
      <c r="BW11" s="189">
        <f t="shared" si="4"/>
        <v>0</v>
      </c>
      <c r="BX11" s="189">
        <f t="shared" si="4"/>
        <v>0</v>
      </c>
      <c r="BY11" s="189">
        <f t="shared" si="4"/>
        <v>0</v>
      </c>
      <c r="BZ11" s="189">
        <f t="shared" si="4"/>
        <v>0</v>
      </c>
      <c r="CA11" s="189">
        <f t="shared" si="4"/>
        <v>0</v>
      </c>
      <c r="CB11" s="189">
        <f t="shared" si="4"/>
        <v>0</v>
      </c>
      <c r="CC11" s="189">
        <f t="shared" si="4"/>
        <v>0</v>
      </c>
      <c r="CD11" s="189">
        <f t="shared" si="4"/>
        <v>0</v>
      </c>
      <c r="CE11" s="189">
        <f t="shared" si="4"/>
        <v>0</v>
      </c>
      <c r="CF11" s="189">
        <f t="shared" si="4"/>
        <v>0</v>
      </c>
      <c r="CG11" s="189">
        <f t="shared" si="4"/>
        <v>0</v>
      </c>
      <c r="CH11" s="189">
        <f t="shared" si="4"/>
        <v>0</v>
      </c>
      <c r="CI11" s="189">
        <f t="shared" si="4"/>
        <v>0</v>
      </c>
      <c r="CJ11" s="189">
        <f t="shared" si="4"/>
        <v>0</v>
      </c>
      <c r="CK11" s="189">
        <f t="shared" si="4"/>
        <v>0</v>
      </c>
      <c r="CL11" s="189">
        <f t="shared" si="4"/>
        <v>0</v>
      </c>
      <c r="CM11" s="189">
        <f t="shared" si="4"/>
        <v>0</v>
      </c>
      <c r="CN11" s="189">
        <f t="shared" ref="CN11:DC11" si="5">CN9*CN10</f>
        <v>0</v>
      </c>
      <c r="CO11" s="189">
        <f t="shared" si="5"/>
        <v>0</v>
      </c>
      <c r="CP11" s="189">
        <f t="shared" si="5"/>
        <v>0</v>
      </c>
      <c r="CQ11" s="189">
        <f t="shared" si="5"/>
        <v>0</v>
      </c>
      <c r="CR11" s="189">
        <f t="shared" si="5"/>
        <v>0</v>
      </c>
      <c r="CS11" s="189">
        <f t="shared" si="5"/>
        <v>0</v>
      </c>
      <c r="CT11" s="189">
        <f t="shared" si="5"/>
        <v>0</v>
      </c>
      <c r="CU11" s="189">
        <f t="shared" si="5"/>
        <v>0</v>
      </c>
      <c r="CV11" s="189">
        <f t="shared" si="5"/>
        <v>0</v>
      </c>
      <c r="CW11" s="189">
        <f t="shared" si="5"/>
        <v>0</v>
      </c>
      <c r="CX11" s="189">
        <f t="shared" si="5"/>
        <v>0</v>
      </c>
      <c r="CY11" s="189">
        <f t="shared" si="5"/>
        <v>0</v>
      </c>
      <c r="CZ11" s="189">
        <f t="shared" si="5"/>
        <v>0</v>
      </c>
      <c r="DA11" s="189">
        <f t="shared" si="5"/>
        <v>0</v>
      </c>
      <c r="DB11" s="189">
        <f t="shared" si="5"/>
        <v>0</v>
      </c>
      <c r="DC11" s="189">
        <f t="shared" si="5"/>
        <v>0</v>
      </c>
    </row>
    <row r="12" spans="2:107" x14ac:dyDescent="0.25">
      <c r="B12" s="997">
        <f>B10+1</f>
        <v>7</v>
      </c>
      <c r="C12" s="176" t="s">
        <v>638</v>
      </c>
      <c r="D12" s="176"/>
      <c r="E12" s="182" t="s">
        <v>639</v>
      </c>
      <c r="F12" s="183"/>
      <c r="G12" s="190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  <c r="CE12" s="191"/>
      <c r="CF12" s="191"/>
      <c r="CG12" s="191"/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191"/>
      <c r="CU12" s="191"/>
      <c r="CV12" s="191"/>
      <c r="CW12" s="191"/>
      <c r="CX12" s="191"/>
      <c r="CY12" s="191"/>
      <c r="CZ12" s="191"/>
      <c r="DA12" s="191"/>
      <c r="DB12" s="191"/>
      <c r="DC12" s="191"/>
    </row>
    <row r="13" spans="2:107" x14ac:dyDescent="0.25">
      <c r="B13" s="998"/>
      <c r="C13" s="192" t="s">
        <v>640</v>
      </c>
      <c r="D13" s="192"/>
      <c r="E13" s="193" t="s">
        <v>641</v>
      </c>
      <c r="F13" s="183"/>
      <c r="G13" s="190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</row>
    <row r="14" spans="2:107" ht="15.6" x14ac:dyDescent="0.25">
      <c r="B14" s="999"/>
      <c r="C14" s="176" t="s">
        <v>642</v>
      </c>
      <c r="D14" s="176"/>
      <c r="E14" s="182" t="s">
        <v>643</v>
      </c>
      <c r="F14" s="183" t="s">
        <v>644</v>
      </c>
      <c r="G14" s="190"/>
      <c r="H14" s="195">
        <f>H12*H13</f>
        <v>0</v>
      </c>
      <c r="I14" s="195">
        <f t="shared" ref="I14:AA14" si="6">I12*I13</f>
        <v>0</v>
      </c>
      <c r="J14" s="195">
        <f t="shared" si="6"/>
        <v>0</v>
      </c>
      <c r="K14" s="195">
        <f t="shared" si="6"/>
        <v>0</v>
      </c>
      <c r="L14" s="195">
        <f t="shared" si="6"/>
        <v>0</v>
      </c>
      <c r="M14" s="195">
        <f t="shared" si="6"/>
        <v>0</v>
      </c>
      <c r="N14" s="195">
        <f t="shared" si="6"/>
        <v>0</v>
      </c>
      <c r="O14" s="195">
        <f t="shared" si="6"/>
        <v>0</v>
      </c>
      <c r="P14" s="195">
        <f t="shared" si="6"/>
        <v>0</v>
      </c>
      <c r="Q14" s="195">
        <f t="shared" si="6"/>
        <v>0</v>
      </c>
      <c r="R14" s="195">
        <f t="shared" si="6"/>
        <v>0</v>
      </c>
      <c r="S14" s="195">
        <f t="shared" si="6"/>
        <v>0</v>
      </c>
      <c r="T14" s="195">
        <f t="shared" si="6"/>
        <v>0</v>
      </c>
      <c r="U14" s="195">
        <f t="shared" si="6"/>
        <v>0</v>
      </c>
      <c r="V14" s="195">
        <f t="shared" si="6"/>
        <v>0</v>
      </c>
      <c r="W14" s="195">
        <f t="shared" si="6"/>
        <v>0</v>
      </c>
      <c r="X14" s="195">
        <f t="shared" si="6"/>
        <v>0</v>
      </c>
      <c r="Y14" s="195">
        <f t="shared" si="6"/>
        <v>0</v>
      </c>
      <c r="Z14" s="195">
        <f t="shared" si="6"/>
        <v>0</v>
      </c>
      <c r="AA14" s="195">
        <f t="shared" si="6"/>
        <v>0</v>
      </c>
      <c r="AB14" s="195">
        <f t="shared" ref="AB14:CM14" si="7">AB12*AB13</f>
        <v>0</v>
      </c>
      <c r="AC14" s="195">
        <f t="shared" si="7"/>
        <v>0</v>
      </c>
      <c r="AD14" s="195">
        <f t="shared" si="7"/>
        <v>0</v>
      </c>
      <c r="AE14" s="195">
        <f t="shared" si="7"/>
        <v>0</v>
      </c>
      <c r="AF14" s="195">
        <f t="shared" si="7"/>
        <v>0</v>
      </c>
      <c r="AG14" s="195">
        <f t="shared" si="7"/>
        <v>0</v>
      </c>
      <c r="AH14" s="195">
        <f t="shared" si="7"/>
        <v>0</v>
      </c>
      <c r="AI14" s="195">
        <f t="shared" si="7"/>
        <v>0</v>
      </c>
      <c r="AJ14" s="195">
        <f t="shared" si="7"/>
        <v>0</v>
      </c>
      <c r="AK14" s="195">
        <f t="shared" si="7"/>
        <v>0</v>
      </c>
      <c r="AL14" s="195">
        <f t="shared" si="7"/>
        <v>0</v>
      </c>
      <c r="AM14" s="195">
        <f t="shared" si="7"/>
        <v>0</v>
      </c>
      <c r="AN14" s="195">
        <f t="shared" si="7"/>
        <v>0</v>
      </c>
      <c r="AO14" s="195">
        <f t="shared" si="7"/>
        <v>0</v>
      </c>
      <c r="AP14" s="195">
        <f t="shared" si="7"/>
        <v>0</v>
      </c>
      <c r="AQ14" s="195">
        <f t="shared" si="7"/>
        <v>0</v>
      </c>
      <c r="AR14" s="195">
        <f t="shared" si="7"/>
        <v>0</v>
      </c>
      <c r="AS14" s="195">
        <f t="shared" si="7"/>
        <v>0</v>
      </c>
      <c r="AT14" s="195">
        <f t="shared" si="7"/>
        <v>0</v>
      </c>
      <c r="AU14" s="195">
        <f t="shared" si="7"/>
        <v>0</v>
      </c>
      <c r="AV14" s="195">
        <f t="shared" si="7"/>
        <v>0</v>
      </c>
      <c r="AW14" s="195">
        <f t="shared" si="7"/>
        <v>0</v>
      </c>
      <c r="AX14" s="195">
        <f t="shared" si="7"/>
        <v>0</v>
      </c>
      <c r="AY14" s="195">
        <f t="shared" si="7"/>
        <v>0</v>
      </c>
      <c r="AZ14" s="195">
        <f t="shared" si="7"/>
        <v>0</v>
      </c>
      <c r="BA14" s="195">
        <f t="shared" si="7"/>
        <v>0</v>
      </c>
      <c r="BB14" s="195">
        <f t="shared" si="7"/>
        <v>0</v>
      </c>
      <c r="BC14" s="195">
        <f t="shared" si="7"/>
        <v>0</v>
      </c>
      <c r="BD14" s="195">
        <f t="shared" si="7"/>
        <v>0</v>
      </c>
      <c r="BE14" s="195">
        <f t="shared" si="7"/>
        <v>0</v>
      </c>
      <c r="BF14" s="195">
        <f t="shared" si="7"/>
        <v>0</v>
      </c>
      <c r="BG14" s="195">
        <f t="shared" si="7"/>
        <v>0</v>
      </c>
      <c r="BH14" s="195">
        <f t="shared" si="7"/>
        <v>0</v>
      </c>
      <c r="BI14" s="195">
        <f t="shared" si="7"/>
        <v>0</v>
      </c>
      <c r="BJ14" s="195">
        <f t="shared" si="7"/>
        <v>0</v>
      </c>
      <c r="BK14" s="195">
        <f t="shared" si="7"/>
        <v>0</v>
      </c>
      <c r="BL14" s="195">
        <f t="shared" si="7"/>
        <v>0</v>
      </c>
      <c r="BM14" s="195">
        <f t="shared" si="7"/>
        <v>0</v>
      </c>
      <c r="BN14" s="195">
        <f t="shared" si="7"/>
        <v>0</v>
      </c>
      <c r="BO14" s="195">
        <f t="shared" si="7"/>
        <v>0</v>
      </c>
      <c r="BP14" s="195">
        <f t="shared" si="7"/>
        <v>0</v>
      </c>
      <c r="BQ14" s="195">
        <f t="shared" si="7"/>
        <v>0</v>
      </c>
      <c r="BR14" s="195">
        <f t="shared" si="7"/>
        <v>0</v>
      </c>
      <c r="BS14" s="195">
        <f t="shared" si="7"/>
        <v>0</v>
      </c>
      <c r="BT14" s="195">
        <f t="shared" si="7"/>
        <v>0</v>
      </c>
      <c r="BU14" s="195">
        <f t="shared" si="7"/>
        <v>0</v>
      </c>
      <c r="BV14" s="195">
        <f t="shared" si="7"/>
        <v>0</v>
      </c>
      <c r="BW14" s="195">
        <f t="shared" si="7"/>
        <v>0</v>
      </c>
      <c r="BX14" s="195">
        <f t="shared" si="7"/>
        <v>0</v>
      </c>
      <c r="BY14" s="195">
        <f t="shared" si="7"/>
        <v>0</v>
      </c>
      <c r="BZ14" s="195">
        <f t="shared" si="7"/>
        <v>0</v>
      </c>
      <c r="CA14" s="195">
        <f t="shared" si="7"/>
        <v>0</v>
      </c>
      <c r="CB14" s="195">
        <f t="shared" si="7"/>
        <v>0</v>
      </c>
      <c r="CC14" s="195">
        <f t="shared" si="7"/>
        <v>0</v>
      </c>
      <c r="CD14" s="195">
        <f t="shared" si="7"/>
        <v>0</v>
      </c>
      <c r="CE14" s="195">
        <f t="shared" si="7"/>
        <v>0</v>
      </c>
      <c r="CF14" s="195">
        <f t="shared" si="7"/>
        <v>0</v>
      </c>
      <c r="CG14" s="195">
        <f t="shared" si="7"/>
        <v>0</v>
      </c>
      <c r="CH14" s="195">
        <f t="shared" si="7"/>
        <v>0</v>
      </c>
      <c r="CI14" s="195">
        <f t="shared" si="7"/>
        <v>0</v>
      </c>
      <c r="CJ14" s="195">
        <f t="shared" si="7"/>
        <v>0</v>
      </c>
      <c r="CK14" s="195">
        <f t="shared" si="7"/>
        <v>0</v>
      </c>
      <c r="CL14" s="195">
        <f t="shared" si="7"/>
        <v>0</v>
      </c>
      <c r="CM14" s="195">
        <f t="shared" si="7"/>
        <v>0</v>
      </c>
      <c r="CN14" s="195">
        <f t="shared" ref="CN14:DC14" si="8">CN12*CN13</f>
        <v>0</v>
      </c>
      <c r="CO14" s="195">
        <f t="shared" si="8"/>
        <v>0</v>
      </c>
      <c r="CP14" s="195">
        <f t="shared" si="8"/>
        <v>0</v>
      </c>
      <c r="CQ14" s="195">
        <f t="shared" si="8"/>
        <v>0</v>
      </c>
      <c r="CR14" s="195">
        <f t="shared" si="8"/>
        <v>0</v>
      </c>
      <c r="CS14" s="195">
        <f t="shared" si="8"/>
        <v>0</v>
      </c>
      <c r="CT14" s="195">
        <f t="shared" si="8"/>
        <v>0</v>
      </c>
      <c r="CU14" s="195">
        <f t="shared" si="8"/>
        <v>0</v>
      </c>
      <c r="CV14" s="195">
        <f t="shared" si="8"/>
        <v>0</v>
      </c>
      <c r="CW14" s="195">
        <f t="shared" si="8"/>
        <v>0</v>
      </c>
      <c r="CX14" s="195">
        <f t="shared" si="8"/>
        <v>0</v>
      </c>
      <c r="CY14" s="195">
        <f t="shared" si="8"/>
        <v>0</v>
      </c>
      <c r="CZ14" s="195">
        <f t="shared" si="8"/>
        <v>0</v>
      </c>
      <c r="DA14" s="195">
        <f t="shared" si="8"/>
        <v>0</v>
      </c>
      <c r="DB14" s="195">
        <f t="shared" si="8"/>
        <v>0</v>
      </c>
      <c r="DC14" s="195">
        <f t="shared" si="8"/>
        <v>0</v>
      </c>
    </row>
    <row r="15" spans="2:107" x14ac:dyDescent="0.25">
      <c r="B15" s="997">
        <f>B12+1</f>
        <v>8</v>
      </c>
      <c r="C15" s="176" t="s">
        <v>964</v>
      </c>
      <c r="D15" s="176"/>
      <c r="E15" s="182" t="s">
        <v>548</v>
      </c>
      <c r="F15" s="183" t="s">
        <v>959</v>
      </c>
      <c r="G15" s="285">
        <v>12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</row>
    <row r="16" spans="2:107" x14ac:dyDescent="0.25">
      <c r="B16" s="998"/>
      <c r="C16" s="176" t="s">
        <v>965</v>
      </c>
      <c r="D16" s="176"/>
      <c r="E16" s="177" t="s">
        <v>962</v>
      </c>
      <c r="F16" s="183" t="s">
        <v>960</v>
      </c>
      <c r="G16" s="285">
        <v>22</v>
      </c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</row>
    <row r="17" spans="2:107" x14ac:dyDescent="0.25">
      <c r="B17" s="998"/>
      <c r="C17" s="176" t="s">
        <v>966</v>
      </c>
      <c r="D17" s="176"/>
      <c r="E17" s="177" t="s">
        <v>963</v>
      </c>
      <c r="F17" s="183" t="s">
        <v>961</v>
      </c>
      <c r="G17" s="285">
        <v>3</v>
      </c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</row>
    <row r="18" spans="2:107" ht="15.6" x14ac:dyDescent="0.25">
      <c r="B18" s="998"/>
      <c r="C18" s="176" t="s">
        <v>645</v>
      </c>
      <c r="D18" s="176"/>
      <c r="E18" s="182" t="s">
        <v>636</v>
      </c>
      <c r="F18" s="183" t="s">
        <v>646</v>
      </c>
      <c r="G18" s="198">
        <f>SUM(H18:DC18)</f>
        <v>0</v>
      </c>
      <c r="H18" s="197">
        <f>H11*((H15*H16*H17)/($G$15*$G$16*$G$17))</f>
        <v>0</v>
      </c>
      <c r="I18" s="197">
        <f t="shared" ref="I18:AA18" si="9">I11*((I15*I16*I17)/($G$15*$G$16*$G$17))</f>
        <v>0</v>
      </c>
      <c r="J18" s="197">
        <f t="shared" si="9"/>
        <v>0</v>
      </c>
      <c r="K18" s="197">
        <f t="shared" si="9"/>
        <v>0</v>
      </c>
      <c r="L18" s="197">
        <f t="shared" si="9"/>
        <v>0</v>
      </c>
      <c r="M18" s="197">
        <f t="shared" si="9"/>
        <v>0</v>
      </c>
      <c r="N18" s="197">
        <f t="shared" si="9"/>
        <v>0</v>
      </c>
      <c r="O18" s="197">
        <f t="shared" si="9"/>
        <v>0</v>
      </c>
      <c r="P18" s="197">
        <f t="shared" si="9"/>
        <v>0</v>
      </c>
      <c r="Q18" s="197">
        <f t="shared" si="9"/>
        <v>0</v>
      </c>
      <c r="R18" s="197">
        <f t="shared" si="9"/>
        <v>0</v>
      </c>
      <c r="S18" s="197">
        <f t="shared" si="9"/>
        <v>0</v>
      </c>
      <c r="T18" s="197">
        <f t="shared" si="9"/>
        <v>0</v>
      </c>
      <c r="U18" s="197">
        <f t="shared" si="9"/>
        <v>0</v>
      </c>
      <c r="V18" s="197">
        <f t="shared" si="9"/>
        <v>0</v>
      </c>
      <c r="W18" s="197">
        <f t="shared" si="9"/>
        <v>0</v>
      </c>
      <c r="X18" s="197">
        <f t="shared" si="9"/>
        <v>0</v>
      </c>
      <c r="Y18" s="197">
        <f t="shared" si="9"/>
        <v>0</v>
      </c>
      <c r="Z18" s="197">
        <f t="shared" si="9"/>
        <v>0</v>
      </c>
      <c r="AA18" s="197">
        <f t="shared" si="9"/>
        <v>0</v>
      </c>
      <c r="AB18" s="197">
        <f t="shared" ref="AB18:CM18" si="10">AB11*((AB15*AB16*AB17)/($G$15*$G$16*$G$17))</f>
        <v>0</v>
      </c>
      <c r="AC18" s="197">
        <f t="shared" si="10"/>
        <v>0</v>
      </c>
      <c r="AD18" s="197">
        <f t="shared" si="10"/>
        <v>0</v>
      </c>
      <c r="AE18" s="197">
        <f t="shared" si="10"/>
        <v>0</v>
      </c>
      <c r="AF18" s="197">
        <f t="shared" si="10"/>
        <v>0</v>
      </c>
      <c r="AG18" s="197">
        <f t="shared" si="10"/>
        <v>0</v>
      </c>
      <c r="AH18" s="197">
        <f t="shared" si="10"/>
        <v>0</v>
      </c>
      <c r="AI18" s="197">
        <f t="shared" si="10"/>
        <v>0</v>
      </c>
      <c r="AJ18" s="197">
        <f t="shared" si="10"/>
        <v>0</v>
      </c>
      <c r="AK18" s="197">
        <f t="shared" si="10"/>
        <v>0</v>
      </c>
      <c r="AL18" s="197">
        <f t="shared" si="10"/>
        <v>0</v>
      </c>
      <c r="AM18" s="197">
        <f t="shared" si="10"/>
        <v>0</v>
      </c>
      <c r="AN18" s="197">
        <f t="shared" si="10"/>
        <v>0</v>
      </c>
      <c r="AO18" s="197">
        <f t="shared" si="10"/>
        <v>0</v>
      </c>
      <c r="AP18" s="197">
        <f t="shared" si="10"/>
        <v>0</v>
      </c>
      <c r="AQ18" s="197">
        <f t="shared" si="10"/>
        <v>0</v>
      </c>
      <c r="AR18" s="197">
        <f t="shared" si="10"/>
        <v>0</v>
      </c>
      <c r="AS18" s="197">
        <f t="shared" si="10"/>
        <v>0</v>
      </c>
      <c r="AT18" s="197">
        <f t="shared" si="10"/>
        <v>0</v>
      </c>
      <c r="AU18" s="197">
        <f t="shared" si="10"/>
        <v>0</v>
      </c>
      <c r="AV18" s="197">
        <f t="shared" si="10"/>
        <v>0</v>
      </c>
      <c r="AW18" s="197">
        <f t="shared" si="10"/>
        <v>0</v>
      </c>
      <c r="AX18" s="197">
        <f t="shared" si="10"/>
        <v>0</v>
      </c>
      <c r="AY18" s="197">
        <f t="shared" si="10"/>
        <v>0</v>
      </c>
      <c r="AZ18" s="197">
        <f t="shared" si="10"/>
        <v>0</v>
      </c>
      <c r="BA18" s="197">
        <f t="shared" si="10"/>
        <v>0</v>
      </c>
      <c r="BB18" s="197">
        <f t="shared" si="10"/>
        <v>0</v>
      </c>
      <c r="BC18" s="197">
        <f t="shared" si="10"/>
        <v>0</v>
      </c>
      <c r="BD18" s="197">
        <f t="shared" si="10"/>
        <v>0</v>
      </c>
      <c r="BE18" s="197">
        <f t="shared" si="10"/>
        <v>0</v>
      </c>
      <c r="BF18" s="197">
        <f t="shared" si="10"/>
        <v>0</v>
      </c>
      <c r="BG18" s="197">
        <f t="shared" si="10"/>
        <v>0</v>
      </c>
      <c r="BH18" s="197">
        <f t="shared" si="10"/>
        <v>0</v>
      </c>
      <c r="BI18" s="197">
        <f t="shared" si="10"/>
        <v>0</v>
      </c>
      <c r="BJ18" s="197">
        <f t="shared" si="10"/>
        <v>0</v>
      </c>
      <c r="BK18" s="197">
        <f t="shared" si="10"/>
        <v>0</v>
      </c>
      <c r="BL18" s="197">
        <f t="shared" si="10"/>
        <v>0</v>
      </c>
      <c r="BM18" s="197">
        <f t="shared" si="10"/>
        <v>0</v>
      </c>
      <c r="BN18" s="197">
        <f t="shared" si="10"/>
        <v>0</v>
      </c>
      <c r="BO18" s="197">
        <f t="shared" si="10"/>
        <v>0</v>
      </c>
      <c r="BP18" s="197">
        <f t="shared" si="10"/>
        <v>0</v>
      </c>
      <c r="BQ18" s="197">
        <f t="shared" si="10"/>
        <v>0</v>
      </c>
      <c r="BR18" s="197">
        <f t="shared" si="10"/>
        <v>0</v>
      </c>
      <c r="BS18" s="197">
        <f t="shared" si="10"/>
        <v>0</v>
      </c>
      <c r="BT18" s="197">
        <f t="shared" si="10"/>
        <v>0</v>
      </c>
      <c r="BU18" s="197">
        <f t="shared" si="10"/>
        <v>0</v>
      </c>
      <c r="BV18" s="197">
        <f t="shared" si="10"/>
        <v>0</v>
      </c>
      <c r="BW18" s="197">
        <f t="shared" si="10"/>
        <v>0</v>
      </c>
      <c r="BX18" s="197">
        <f t="shared" si="10"/>
        <v>0</v>
      </c>
      <c r="BY18" s="197">
        <f t="shared" si="10"/>
        <v>0</v>
      </c>
      <c r="BZ18" s="197">
        <f t="shared" si="10"/>
        <v>0</v>
      </c>
      <c r="CA18" s="197">
        <f t="shared" si="10"/>
        <v>0</v>
      </c>
      <c r="CB18" s="197">
        <f t="shared" si="10"/>
        <v>0</v>
      </c>
      <c r="CC18" s="197">
        <f t="shared" si="10"/>
        <v>0</v>
      </c>
      <c r="CD18" s="197">
        <f t="shared" si="10"/>
        <v>0</v>
      </c>
      <c r="CE18" s="197">
        <f t="shared" si="10"/>
        <v>0</v>
      </c>
      <c r="CF18" s="197">
        <f t="shared" si="10"/>
        <v>0</v>
      </c>
      <c r="CG18" s="197">
        <f t="shared" si="10"/>
        <v>0</v>
      </c>
      <c r="CH18" s="197">
        <f t="shared" si="10"/>
        <v>0</v>
      </c>
      <c r="CI18" s="197">
        <f t="shared" si="10"/>
        <v>0</v>
      </c>
      <c r="CJ18" s="197">
        <f t="shared" si="10"/>
        <v>0</v>
      </c>
      <c r="CK18" s="197">
        <f t="shared" si="10"/>
        <v>0</v>
      </c>
      <c r="CL18" s="197">
        <f t="shared" si="10"/>
        <v>0</v>
      </c>
      <c r="CM18" s="197">
        <f t="shared" si="10"/>
        <v>0</v>
      </c>
      <c r="CN18" s="197">
        <f t="shared" ref="CN18:DC18" si="11">CN11*((CN15*CN16*CN17)/($G$15*$G$16*$G$17))</f>
        <v>0</v>
      </c>
      <c r="CO18" s="197">
        <f t="shared" si="11"/>
        <v>0</v>
      </c>
      <c r="CP18" s="197">
        <f t="shared" si="11"/>
        <v>0</v>
      </c>
      <c r="CQ18" s="197">
        <f t="shared" si="11"/>
        <v>0</v>
      </c>
      <c r="CR18" s="197">
        <f t="shared" si="11"/>
        <v>0</v>
      </c>
      <c r="CS18" s="197">
        <f t="shared" si="11"/>
        <v>0</v>
      </c>
      <c r="CT18" s="197">
        <f t="shared" si="11"/>
        <v>0</v>
      </c>
      <c r="CU18" s="197">
        <f t="shared" si="11"/>
        <v>0</v>
      </c>
      <c r="CV18" s="197">
        <f t="shared" si="11"/>
        <v>0</v>
      </c>
      <c r="CW18" s="197">
        <f t="shared" si="11"/>
        <v>0</v>
      </c>
      <c r="CX18" s="197">
        <f t="shared" si="11"/>
        <v>0</v>
      </c>
      <c r="CY18" s="197">
        <f t="shared" si="11"/>
        <v>0</v>
      </c>
      <c r="CZ18" s="197">
        <f t="shared" si="11"/>
        <v>0</v>
      </c>
      <c r="DA18" s="197">
        <f t="shared" si="11"/>
        <v>0</v>
      </c>
      <c r="DB18" s="197">
        <f t="shared" si="11"/>
        <v>0</v>
      </c>
      <c r="DC18" s="197">
        <f t="shared" si="11"/>
        <v>0</v>
      </c>
    </row>
    <row r="19" spans="2:107" ht="15.6" x14ac:dyDescent="0.25">
      <c r="B19" s="999"/>
      <c r="C19" s="176" t="s">
        <v>647</v>
      </c>
      <c r="D19" s="176"/>
      <c r="E19" s="176"/>
      <c r="F19" s="183" t="s">
        <v>648</v>
      </c>
      <c r="G19" s="190" t="str">
        <f>IF(LARGE(H19:DC19,1)&gt;1,"ERRO","")</f>
        <v/>
      </c>
      <c r="H19" s="197">
        <f>IFERROR(H18/H11,0)</f>
        <v>0</v>
      </c>
      <c r="I19" s="197">
        <f t="shared" ref="I19:AA19" si="12">IFERROR(I18/I11,0)</f>
        <v>0</v>
      </c>
      <c r="J19" s="197">
        <f t="shared" si="12"/>
        <v>0</v>
      </c>
      <c r="K19" s="197">
        <f t="shared" si="12"/>
        <v>0</v>
      </c>
      <c r="L19" s="197">
        <f t="shared" si="12"/>
        <v>0</v>
      </c>
      <c r="M19" s="197">
        <f t="shared" si="12"/>
        <v>0</v>
      </c>
      <c r="N19" s="197">
        <f t="shared" si="12"/>
        <v>0</v>
      </c>
      <c r="O19" s="197">
        <f t="shared" si="12"/>
        <v>0</v>
      </c>
      <c r="P19" s="197">
        <f t="shared" si="12"/>
        <v>0</v>
      </c>
      <c r="Q19" s="197">
        <f t="shared" si="12"/>
        <v>0</v>
      </c>
      <c r="R19" s="197">
        <f t="shared" si="12"/>
        <v>0</v>
      </c>
      <c r="S19" s="197">
        <f t="shared" si="12"/>
        <v>0</v>
      </c>
      <c r="T19" s="197">
        <f t="shared" si="12"/>
        <v>0</v>
      </c>
      <c r="U19" s="197">
        <f t="shared" si="12"/>
        <v>0</v>
      </c>
      <c r="V19" s="197">
        <f t="shared" si="12"/>
        <v>0</v>
      </c>
      <c r="W19" s="197">
        <f t="shared" si="12"/>
        <v>0</v>
      </c>
      <c r="X19" s="197">
        <f t="shared" si="12"/>
        <v>0</v>
      </c>
      <c r="Y19" s="197">
        <f t="shared" si="12"/>
        <v>0</v>
      </c>
      <c r="Z19" s="197">
        <f t="shared" si="12"/>
        <v>0</v>
      </c>
      <c r="AA19" s="197">
        <f t="shared" si="12"/>
        <v>0</v>
      </c>
      <c r="AB19" s="197">
        <f t="shared" ref="AB19:CM19" si="13">IFERROR(AB18/AB11,0)</f>
        <v>0</v>
      </c>
      <c r="AC19" s="197">
        <f t="shared" si="13"/>
        <v>0</v>
      </c>
      <c r="AD19" s="197">
        <f t="shared" si="13"/>
        <v>0</v>
      </c>
      <c r="AE19" s="197">
        <f t="shared" si="13"/>
        <v>0</v>
      </c>
      <c r="AF19" s="197">
        <f t="shared" si="13"/>
        <v>0</v>
      </c>
      <c r="AG19" s="197">
        <f t="shared" si="13"/>
        <v>0</v>
      </c>
      <c r="AH19" s="197">
        <f t="shared" si="13"/>
        <v>0</v>
      </c>
      <c r="AI19" s="197">
        <f t="shared" si="13"/>
        <v>0</v>
      </c>
      <c r="AJ19" s="197">
        <f t="shared" si="13"/>
        <v>0</v>
      </c>
      <c r="AK19" s="197">
        <f t="shared" si="13"/>
        <v>0</v>
      </c>
      <c r="AL19" s="197">
        <f t="shared" si="13"/>
        <v>0</v>
      </c>
      <c r="AM19" s="197">
        <f t="shared" si="13"/>
        <v>0</v>
      </c>
      <c r="AN19" s="197">
        <f t="shared" si="13"/>
        <v>0</v>
      </c>
      <c r="AO19" s="197">
        <f t="shared" si="13"/>
        <v>0</v>
      </c>
      <c r="AP19" s="197">
        <f t="shared" si="13"/>
        <v>0</v>
      </c>
      <c r="AQ19" s="197">
        <f t="shared" si="13"/>
        <v>0</v>
      </c>
      <c r="AR19" s="197">
        <f t="shared" si="13"/>
        <v>0</v>
      </c>
      <c r="AS19" s="197">
        <f t="shared" si="13"/>
        <v>0</v>
      </c>
      <c r="AT19" s="197">
        <f t="shared" si="13"/>
        <v>0</v>
      </c>
      <c r="AU19" s="197">
        <f t="shared" si="13"/>
        <v>0</v>
      </c>
      <c r="AV19" s="197">
        <f t="shared" si="13"/>
        <v>0</v>
      </c>
      <c r="AW19" s="197">
        <f t="shared" si="13"/>
        <v>0</v>
      </c>
      <c r="AX19" s="197">
        <f t="shared" si="13"/>
        <v>0</v>
      </c>
      <c r="AY19" s="197">
        <f t="shared" si="13"/>
        <v>0</v>
      </c>
      <c r="AZ19" s="197">
        <f t="shared" si="13"/>
        <v>0</v>
      </c>
      <c r="BA19" s="197">
        <f t="shared" si="13"/>
        <v>0</v>
      </c>
      <c r="BB19" s="197">
        <f t="shared" si="13"/>
        <v>0</v>
      </c>
      <c r="BC19" s="197">
        <f t="shared" si="13"/>
        <v>0</v>
      </c>
      <c r="BD19" s="197">
        <f t="shared" si="13"/>
        <v>0</v>
      </c>
      <c r="BE19" s="197">
        <f t="shared" si="13"/>
        <v>0</v>
      </c>
      <c r="BF19" s="197">
        <f t="shared" si="13"/>
        <v>0</v>
      </c>
      <c r="BG19" s="197">
        <f t="shared" si="13"/>
        <v>0</v>
      </c>
      <c r="BH19" s="197">
        <f t="shared" si="13"/>
        <v>0</v>
      </c>
      <c r="BI19" s="197">
        <f t="shared" si="13"/>
        <v>0</v>
      </c>
      <c r="BJ19" s="197">
        <f t="shared" si="13"/>
        <v>0</v>
      </c>
      <c r="BK19" s="197">
        <f t="shared" si="13"/>
        <v>0</v>
      </c>
      <c r="BL19" s="197">
        <f t="shared" si="13"/>
        <v>0</v>
      </c>
      <c r="BM19" s="197">
        <f t="shared" si="13"/>
        <v>0</v>
      </c>
      <c r="BN19" s="197">
        <f t="shared" si="13"/>
        <v>0</v>
      </c>
      <c r="BO19" s="197">
        <f t="shared" si="13"/>
        <v>0</v>
      </c>
      <c r="BP19" s="197">
        <f t="shared" si="13"/>
        <v>0</v>
      </c>
      <c r="BQ19" s="197">
        <f t="shared" si="13"/>
        <v>0</v>
      </c>
      <c r="BR19" s="197">
        <f t="shared" si="13"/>
        <v>0</v>
      </c>
      <c r="BS19" s="197">
        <f t="shared" si="13"/>
        <v>0</v>
      </c>
      <c r="BT19" s="197">
        <f t="shared" si="13"/>
        <v>0</v>
      </c>
      <c r="BU19" s="197">
        <f t="shared" si="13"/>
        <v>0</v>
      </c>
      <c r="BV19" s="197">
        <f t="shared" si="13"/>
        <v>0</v>
      </c>
      <c r="BW19" s="197">
        <f t="shared" si="13"/>
        <v>0</v>
      </c>
      <c r="BX19" s="197">
        <f t="shared" si="13"/>
        <v>0</v>
      </c>
      <c r="BY19" s="197">
        <f t="shared" si="13"/>
        <v>0</v>
      </c>
      <c r="BZ19" s="197">
        <f t="shared" si="13"/>
        <v>0</v>
      </c>
      <c r="CA19" s="197">
        <f t="shared" si="13"/>
        <v>0</v>
      </c>
      <c r="CB19" s="197">
        <f t="shared" si="13"/>
        <v>0</v>
      </c>
      <c r="CC19" s="197">
        <f t="shared" si="13"/>
        <v>0</v>
      </c>
      <c r="CD19" s="197">
        <f t="shared" si="13"/>
        <v>0</v>
      </c>
      <c r="CE19" s="197">
        <f t="shared" si="13"/>
        <v>0</v>
      </c>
      <c r="CF19" s="197">
        <f t="shared" si="13"/>
        <v>0</v>
      </c>
      <c r="CG19" s="197">
        <f t="shared" si="13"/>
        <v>0</v>
      </c>
      <c r="CH19" s="197">
        <f t="shared" si="13"/>
        <v>0</v>
      </c>
      <c r="CI19" s="197">
        <f t="shared" si="13"/>
        <v>0</v>
      </c>
      <c r="CJ19" s="197">
        <f t="shared" si="13"/>
        <v>0</v>
      </c>
      <c r="CK19" s="197">
        <f t="shared" si="13"/>
        <v>0</v>
      </c>
      <c r="CL19" s="197">
        <f t="shared" si="13"/>
        <v>0</v>
      </c>
      <c r="CM19" s="197">
        <f t="shared" si="13"/>
        <v>0</v>
      </c>
      <c r="CN19" s="197">
        <f t="shared" ref="CN19:DC19" si="14">IFERROR(CN18/CN11,0)</f>
        <v>0</v>
      </c>
      <c r="CO19" s="197">
        <f t="shared" si="14"/>
        <v>0</v>
      </c>
      <c r="CP19" s="197">
        <f t="shared" si="14"/>
        <v>0</v>
      </c>
      <c r="CQ19" s="197">
        <f t="shared" si="14"/>
        <v>0</v>
      </c>
      <c r="CR19" s="197">
        <f t="shared" si="14"/>
        <v>0</v>
      </c>
      <c r="CS19" s="197">
        <f t="shared" si="14"/>
        <v>0</v>
      </c>
      <c r="CT19" s="197">
        <f t="shared" si="14"/>
        <v>0</v>
      </c>
      <c r="CU19" s="197">
        <f t="shared" si="14"/>
        <v>0</v>
      </c>
      <c r="CV19" s="197">
        <f t="shared" si="14"/>
        <v>0</v>
      </c>
      <c r="CW19" s="197">
        <f t="shared" si="14"/>
        <v>0</v>
      </c>
      <c r="CX19" s="197">
        <f t="shared" si="14"/>
        <v>0</v>
      </c>
      <c r="CY19" s="197">
        <f t="shared" si="14"/>
        <v>0</v>
      </c>
      <c r="CZ19" s="197">
        <f t="shared" si="14"/>
        <v>0</v>
      </c>
      <c r="DA19" s="197">
        <f t="shared" si="14"/>
        <v>0</v>
      </c>
      <c r="DB19" s="197">
        <f t="shared" si="14"/>
        <v>0</v>
      </c>
      <c r="DC19" s="197">
        <f t="shared" si="14"/>
        <v>0</v>
      </c>
    </row>
    <row r="20" spans="2:107" ht="15.6" x14ac:dyDescent="0.25">
      <c r="B20" s="171">
        <f>B15+1</f>
        <v>9</v>
      </c>
      <c r="C20" s="176" t="s">
        <v>649</v>
      </c>
      <c r="D20" s="176"/>
      <c r="E20" s="182" t="s">
        <v>650</v>
      </c>
      <c r="F20" s="183" t="s">
        <v>651</v>
      </c>
      <c r="G20" s="198">
        <f>SUM(H20:DC20)</f>
        <v>0</v>
      </c>
      <c r="H20" s="195">
        <f>(H11*H14)/1000</f>
        <v>0</v>
      </c>
      <c r="I20" s="195">
        <f t="shared" ref="I20:AA20" si="15">(I11*I14)/1000</f>
        <v>0</v>
      </c>
      <c r="J20" s="195">
        <f t="shared" si="15"/>
        <v>0</v>
      </c>
      <c r="K20" s="195">
        <f t="shared" si="15"/>
        <v>0</v>
      </c>
      <c r="L20" s="195">
        <f t="shared" si="15"/>
        <v>0</v>
      </c>
      <c r="M20" s="195">
        <f t="shared" si="15"/>
        <v>0</v>
      </c>
      <c r="N20" s="195">
        <f t="shared" si="15"/>
        <v>0</v>
      </c>
      <c r="O20" s="195">
        <f t="shared" si="15"/>
        <v>0</v>
      </c>
      <c r="P20" s="195">
        <f t="shared" si="15"/>
        <v>0</v>
      </c>
      <c r="Q20" s="195">
        <f t="shared" si="15"/>
        <v>0</v>
      </c>
      <c r="R20" s="195">
        <f t="shared" si="15"/>
        <v>0</v>
      </c>
      <c r="S20" s="195">
        <f t="shared" si="15"/>
        <v>0</v>
      </c>
      <c r="T20" s="195">
        <f t="shared" si="15"/>
        <v>0</v>
      </c>
      <c r="U20" s="195">
        <f t="shared" si="15"/>
        <v>0</v>
      </c>
      <c r="V20" s="195">
        <f t="shared" si="15"/>
        <v>0</v>
      </c>
      <c r="W20" s="195">
        <f t="shared" si="15"/>
        <v>0</v>
      </c>
      <c r="X20" s="195">
        <f t="shared" si="15"/>
        <v>0</v>
      </c>
      <c r="Y20" s="195">
        <f t="shared" si="15"/>
        <v>0</v>
      </c>
      <c r="Z20" s="195">
        <f t="shared" si="15"/>
        <v>0</v>
      </c>
      <c r="AA20" s="195">
        <f t="shared" si="15"/>
        <v>0</v>
      </c>
      <c r="AB20" s="195">
        <f t="shared" ref="AB20:CM20" si="16">(AB11*AB14)/1000</f>
        <v>0</v>
      </c>
      <c r="AC20" s="195">
        <f t="shared" si="16"/>
        <v>0</v>
      </c>
      <c r="AD20" s="195">
        <f t="shared" si="16"/>
        <v>0</v>
      </c>
      <c r="AE20" s="195">
        <f t="shared" si="16"/>
        <v>0</v>
      </c>
      <c r="AF20" s="195">
        <f t="shared" si="16"/>
        <v>0</v>
      </c>
      <c r="AG20" s="195">
        <f t="shared" si="16"/>
        <v>0</v>
      </c>
      <c r="AH20" s="195">
        <f t="shared" si="16"/>
        <v>0</v>
      </c>
      <c r="AI20" s="195">
        <f t="shared" si="16"/>
        <v>0</v>
      </c>
      <c r="AJ20" s="195">
        <f t="shared" si="16"/>
        <v>0</v>
      </c>
      <c r="AK20" s="195">
        <f t="shared" si="16"/>
        <v>0</v>
      </c>
      <c r="AL20" s="195">
        <f t="shared" si="16"/>
        <v>0</v>
      </c>
      <c r="AM20" s="195">
        <f t="shared" si="16"/>
        <v>0</v>
      </c>
      <c r="AN20" s="195">
        <f t="shared" si="16"/>
        <v>0</v>
      </c>
      <c r="AO20" s="195">
        <f t="shared" si="16"/>
        <v>0</v>
      </c>
      <c r="AP20" s="195">
        <f t="shared" si="16"/>
        <v>0</v>
      </c>
      <c r="AQ20" s="195">
        <f t="shared" si="16"/>
        <v>0</v>
      </c>
      <c r="AR20" s="195">
        <f t="shared" si="16"/>
        <v>0</v>
      </c>
      <c r="AS20" s="195">
        <f t="shared" si="16"/>
        <v>0</v>
      </c>
      <c r="AT20" s="195">
        <f t="shared" si="16"/>
        <v>0</v>
      </c>
      <c r="AU20" s="195">
        <f t="shared" si="16"/>
        <v>0</v>
      </c>
      <c r="AV20" s="195">
        <f t="shared" si="16"/>
        <v>0</v>
      </c>
      <c r="AW20" s="195">
        <f t="shared" si="16"/>
        <v>0</v>
      </c>
      <c r="AX20" s="195">
        <f t="shared" si="16"/>
        <v>0</v>
      </c>
      <c r="AY20" s="195">
        <f t="shared" si="16"/>
        <v>0</v>
      </c>
      <c r="AZ20" s="195">
        <f t="shared" si="16"/>
        <v>0</v>
      </c>
      <c r="BA20" s="195">
        <f t="shared" si="16"/>
        <v>0</v>
      </c>
      <c r="BB20" s="195">
        <f t="shared" si="16"/>
        <v>0</v>
      </c>
      <c r="BC20" s="195">
        <f t="shared" si="16"/>
        <v>0</v>
      </c>
      <c r="BD20" s="195">
        <f t="shared" si="16"/>
        <v>0</v>
      </c>
      <c r="BE20" s="195">
        <f t="shared" si="16"/>
        <v>0</v>
      </c>
      <c r="BF20" s="195">
        <f t="shared" si="16"/>
        <v>0</v>
      </c>
      <c r="BG20" s="195">
        <f t="shared" si="16"/>
        <v>0</v>
      </c>
      <c r="BH20" s="195">
        <f t="shared" si="16"/>
        <v>0</v>
      </c>
      <c r="BI20" s="195">
        <f t="shared" si="16"/>
        <v>0</v>
      </c>
      <c r="BJ20" s="195">
        <f t="shared" si="16"/>
        <v>0</v>
      </c>
      <c r="BK20" s="195">
        <f t="shared" si="16"/>
        <v>0</v>
      </c>
      <c r="BL20" s="195">
        <f t="shared" si="16"/>
        <v>0</v>
      </c>
      <c r="BM20" s="195">
        <f t="shared" si="16"/>
        <v>0</v>
      </c>
      <c r="BN20" s="195">
        <f t="shared" si="16"/>
        <v>0</v>
      </c>
      <c r="BO20" s="195">
        <f t="shared" si="16"/>
        <v>0</v>
      </c>
      <c r="BP20" s="195">
        <f t="shared" si="16"/>
        <v>0</v>
      </c>
      <c r="BQ20" s="195">
        <f t="shared" si="16"/>
        <v>0</v>
      </c>
      <c r="BR20" s="195">
        <f t="shared" si="16"/>
        <v>0</v>
      </c>
      <c r="BS20" s="195">
        <f t="shared" si="16"/>
        <v>0</v>
      </c>
      <c r="BT20" s="195">
        <f t="shared" si="16"/>
        <v>0</v>
      </c>
      <c r="BU20" s="195">
        <f t="shared" si="16"/>
        <v>0</v>
      </c>
      <c r="BV20" s="195">
        <f t="shared" si="16"/>
        <v>0</v>
      </c>
      <c r="BW20" s="195">
        <f t="shared" si="16"/>
        <v>0</v>
      </c>
      <c r="BX20" s="195">
        <f t="shared" si="16"/>
        <v>0</v>
      </c>
      <c r="BY20" s="195">
        <f t="shared" si="16"/>
        <v>0</v>
      </c>
      <c r="BZ20" s="195">
        <f t="shared" si="16"/>
        <v>0</v>
      </c>
      <c r="CA20" s="195">
        <f t="shared" si="16"/>
        <v>0</v>
      </c>
      <c r="CB20" s="195">
        <f t="shared" si="16"/>
        <v>0</v>
      </c>
      <c r="CC20" s="195">
        <f t="shared" si="16"/>
        <v>0</v>
      </c>
      <c r="CD20" s="195">
        <f t="shared" si="16"/>
        <v>0</v>
      </c>
      <c r="CE20" s="195">
        <f t="shared" si="16"/>
        <v>0</v>
      </c>
      <c r="CF20" s="195">
        <f t="shared" si="16"/>
        <v>0</v>
      </c>
      <c r="CG20" s="195">
        <f t="shared" si="16"/>
        <v>0</v>
      </c>
      <c r="CH20" s="195">
        <f t="shared" si="16"/>
        <v>0</v>
      </c>
      <c r="CI20" s="195">
        <f t="shared" si="16"/>
        <v>0</v>
      </c>
      <c r="CJ20" s="195">
        <f t="shared" si="16"/>
        <v>0</v>
      </c>
      <c r="CK20" s="195">
        <f t="shared" si="16"/>
        <v>0</v>
      </c>
      <c r="CL20" s="195">
        <f t="shared" si="16"/>
        <v>0</v>
      </c>
      <c r="CM20" s="195">
        <f t="shared" si="16"/>
        <v>0</v>
      </c>
      <c r="CN20" s="195">
        <f t="shared" ref="CN20:DC20" si="17">(CN11*CN14)/1000</f>
        <v>0</v>
      </c>
      <c r="CO20" s="195">
        <f t="shared" si="17"/>
        <v>0</v>
      </c>
      <c r="CP20" s="195">
        <f t="shared" si="17"/>
        <v>0</v>
      </c>
      <c r="CQ20" s="195">
        <f t="shared" si="17"/>
        <v>0</v>
      </c>
      <c r="CR20" s="195">
        <f t="shared" si="17"/>
        <v>0</v>
      </c>
      <c r="CS20" s="195">
        <f t="shared" si="17"/>
        <v>0</v>
      </c>
      <c r="CT20" s="195">
        <f t="shared" si="17"/>
        <v>0</v>
      </c>
      <c r="CU20" s="195">
        <f t="shared" si="17"/>
        <v>0</v>
      </c>
      <c r="CV20" s="195">
        <f t="shared" si="17"/>
        <v>0</v>
      </c>
      <c r="CW20" s="195">
        <f t="shared" si="17"/>
        <v>0</v>
      </c>
      <c r="CX20" s="195">
        <f t="shared" si="17"/>
        <v>0</v>
      </c>
      <c r="CY20" s="195">
        <f t="shared" si="17"/>
        <v>0</v>
      </c>
      <c r="CZ20" s="195">
        <f t="shared" si="17"/>
        <v>0</v>
      </c>
      <c r="DA20" s="195">
        <f t="shared" si="17"/>
        <v>0</v>
      </c>
      <c r="DB20" s="195">
        <f t="shared" si="17"/>
        <v>0</v>
      </c>
      <c r="DC20" s="195">
        <f t="shared" si="17"/>
        <v>0</v>
      </c>
    </row>
    <row r="21" spans="2:107" ht="15.6" x14ac:dyDescent="0.25">
      <c r="B21" s="171">
        <f>B20+1</f>
        <v>10</v>
      </c>
      <c r="C21" s="176" t="s">
        <v>652</v>
      </c>
      <c r="D21" s="176"/>
      <c r="E21" s="177" t="s">
        <v>636</v>
      </c>
      <c r="F21" s="183" t="s">
        <v>653</v>
      </c>
      <c r="G21" s="199">
        <f>SUM(H21:DC21)</f>
        <v>0</v>
      </c>
      <c r="H21" s="200">
        <f>H11*H19</f>
        <v>0</v>
      </c>
      <c r="I21" s="200">
        <f t="shared" ref="I21:AA21" si="18">I11*I19</f>
        <v>0</v>
      </c>
      <c r="J21" s="200">
        <f t="shared" si="18"/>
        <v>0</v>
      </c>
      <c r="K21" s="200">
        <f t="shared" si="18"/>
        <v>0</v>
      </c>
      <c r="L21" s="200">
        <f t="shared" si="18"/>
        <v>0</v>
      </c>
      <c r="M21" s="200">
        <f t="shared" si="18"/>
        <v>0</v>
      </c>
      <c r="N21" s="200">
        <f t="shared" si="18"/>
        <v>0</v>
      </c>
      <c r="O21" s="200">
        <f t="shared" si="18"/>
        <v>0</v>
      </c>
      <c r="P21" s="200">
        <f t="shared" si="18"/>
        <v>0</v>
      </c>
      <c r="Q21" s="200">
        <f t="shared" si="18"/>
        <v>0</v>
      </c>
      <c r="R21" s="200">
        <f t="shared" si="18"/>
        <v>0</v>
      </c>
      <c r="S21" s="200">
        <f t="shared" si="18"/>
        <v>0</v>
      </c>
      <c r="T21" s="200">
        <f t="shared" si="18"/>
        <v>0</v>
      </c>
      <c r="U21" s="200">
        <f t="shared" si="18"/>
        <v>0</v>
      </c>
      <c r="V21" s="200">
        <f t="shared" si="18"/>
        <v>0</v>
      </c>
      <c r="W21" s="200">
        <f t="shared" si="18"/>
        <v>0</v>
      </c>
      <c r="X21" s="200">
        <f t="shared" si="18"/>
        <v>0</v>
      </c>
      <c r="Y21" s="200">
        <f t="shared" si="18"/>
        <v>0</v>
      </c>
      <c r="Z21" s="200">
        <f t="shared" si="18"/>
        <v>0</v>
      </c>
      <c r="AA21" s="200">
        <f t="shared" si="18"/>
        <v>0</v>
      </c>
      <c r="AB21" s="200">
        <f t="shared" ref="AB21:CM21" si="19">AB11*AB19</f>
        <v>0</v>
      </c>
      <c r="AC21" s="200">
        <f t="shared" si="19"/>
        <v>0</v>
      </c>
      <c r="AD21" s="200">
        <f t="shared" si="19"/>
        <v>0</v>
      </c>
      <c r="AE21" s="200">
        <f t="shared" si="19"/>
        <v>0</v>
      </c>
      <c r="AF21" s="200">
        <f t="shared" si="19"/>
        <v>0</v>
      </c>
      <c r="AG21" s="200">
        <f t="shared" si="19"/>
        <v>0</v>
      </c>
      <c r="AH21" s="200">
        <f t="shared" si="19"/>
        <v>0</v>
      </c>
      <c r="AI21" s="200">
        <f t="shared" si="19"/>
        <v>0</v>
      </c>
      <c r="AJ21" s="200">
        <f t="shared" si="19"/>
        <v>0</v>
      </c>
      <c r="AK21" s="200">
        <f t="shared" si="19"/>
        <v>0</v>
      </c>
      <c r="AL21" s="200">
        <f t="shared" si="19"/>
        <v>0</v>
      </c>
      <c r="AM21" s="200">
        <f t="shared" si="19"/>
        <v>0</v>
      </c>
      <c r="AN21" s="200">
        <f t="shared" si="19"/>
        <v>0</v>
      </c>
      <c r="AO21" s="200">
        <f t="shared" si="19"/>
        <v>0</v>
      </c>
      <c r="AP21" s="200">
        <f t="shared" si="19"/>
        <v>0</v>
      </c>
      <c r="AQ21" s="200">
        <f t="shared" si="19"/>
        <v>0</v>
      </c>
      <c r="AR21" s="200">
        <f t="shared" si="19"/>
        <v>0</v>
      </c>
      <c r="AS21" s="200">
        <f t="shared" si="19"/>
        <v>0</v>
      </c>
      <c r="AT21" s="200">
        <f t="shared" si="19"/>
        <v>0</v>
      </c>
      <c r="AU21" s="200">
        <f t="shared" si="19"/>
        <v>0</v>
      </c>
      <c r="AV21" s="200">
        <f t="shared" si="19"/>
        <v>0</v>
      </c>
      <c r="AW21" s="200">
        <f t="shared" si="19"/>
        <v>0</v>
      </c>
      <c r="AX21" s="200">
        <f t="shared" si="19"/>
        <v>0</v>
      </c>
      <c r="AY21" s="200">
        <f t="shared" si="19"/>
        <v>0</v>
      </c>
      <c r="AZ21" s="200">
        <f t="shared" si="19"/>
        <v>0</v>
      </c>
      <c r="BA21" s="200">
        <f t="shared" si="19"/>
        <v>0</v>
      </c>
      <c r="BB21" s="200">
        <f t="shared" si="19"/>
        <v>0</v>
      </c>
      <c r="BC21" s="200">
        <f t="shared" si="19"/>
        <v>0</v>
      </c>
      <c r="BD21" s="200">
        <f t="shared" si="19"/>
        <v>0</v>
      </c>
      <c r="BE21" s="200">
        <f t="shared" si="19"/>
        <v>0</v>
      </c>
      <c r="BF21" s="200">
        <f t="shared" si="19"/>
        <v>0</v>
      </c>
      <c r="BG21" s="200">
        <f t="shared" si="19"/>
        <v>0</v>
      </c>
      <c r="BH21" s="200">
        <f t="shared" si="19"/>
        <v>0</v>
      </c>
      <c r="BI21" s="200">
        <f t="shared" si="19"/>
        <v>0</v>
      </c>
      <c r="BJ21" s="200">
        <f t="shared" si="19"/>
        <v>0</v>
      </c>
      <c r="BK21" s="200">
        <f t="shared" si="19"/>
        <v>0</v>
      </c>
      <c r="BL21" s="200">
        <f t="shared" si="19"/>
        <v>0</v>
      </c>
      <c r="BM21" s="200">
        <f t="shared" si="19"/>
        <v>0</v>
      </c>
      <c r="BN21" s="200">
        <f t="shared" si="19"/>
        <v>0</v>
      </c>
      <c r="BO21" s="200">
        <f t="shared" si="19"/>
        <v>0</v>
      </c>
      <c r="BP21" s="200">
        <f t="shared" si="19"/>
        <v>0</v>
      </c>
      <c r="BQ21" s="200">
        <f t="shared" si="19"/>
        <v>0</v>
      </c>
      <c r="BR21" s="200">
        <f t="shared" si="19"/>
        <v>0</v>
      </c>
      <c r="BS21" s="200">
        <f t="shared" si="19"/>
        <v>0</v>
      </c>
      <c r="BT21" s="200">
        <f t="shared" si="19"/>
        <v>0</v>
      </c>
      <c r="BU21" s="200">
        <f t="shared" si="19"/>
        <v>0</v>
      </c>
      <c r="BV21" s="200">
        <f t="shared" si="19"/>
        <v>0</v>
      </c>
      <c r="BW21" s="200">
        <f t="shared" si="19"/>
        <v>0</v>
      </c>
      <c r="BX21" s="200">
        <f t="shared" si="19"/>
        <v>0</v>
      </c>
      <c r="BY21" s="200">
        <f t="shared" si="19"/>
        <v>0</v>
      </c>
      <c r="BZ21" s="200">
        <f t="shared" si="19"/>
        <v>0</v>
      </c>
      <c r="CA21" s="200">
        <f t="shared" si="19"/>
        <v>0</v>
      </c>
      <c r="CB21" s="200">
        <f t="shared" si="19"/>
        <v>0</v>
      </c>
      <c r="CC21" s="200">
        <f t="shared" si="19"/>
        <v>0</v>
      </c>
      <c r="CD21" s="200">
        <f t="shared" si="19"/>
        <v>0</v>
      </c>
      <c r="CE21" s="200">
        <f t="shared" si="19"/>
        <v>0</v>
      </c>
      <c r="CF21" s="200">
        <f t="shared" si="19"/>
        <v>0</v>
      </c>
      <c r="CG21" s="200">
        <f t="shared" si="19"/>
        <v>0</v>
      </c>
      <c r="CH21" s="200">
        <f t="shared" si="19"/>
        <v>0</v>
      </c>
      <c r="CI21" s="200">
        <f t="shared" si="19"/>
        <v>0</v>
      </c>
      <c r="CJ21" s="200">
        <f t="shared" si="19"/>
        <v>0</v>
      </c>
      <c r="CK21" s="200">
        <f t="shared" si="19"/>
        <v>0</v>
      </c>
      <c r="CL21" s="200">
        <f t="shared" si="19"/>
        <v>0</v>
      </c>
      <c r="CM21" s="200">
        <f t="shared" si="19"/>
        <v>0</v>
      </c>
      <c r="CN21" s="200">
        <f t="shared" ref="CN21:DC21" si="20">CN11*CN19</f>
        <v>0</v>
      </c>
      <c r="CO21" s="200">
        <f t="shared" si="20"/>
        <v>0</v>
      </c>
      <c r="CP21" s="200">
        <f t="shared" si="20"/>
        <v>0</v>
      </c>
      <c r="CQ21" s="200">
        <f t="shared" si="20"/>
        <v>0</v>
      </c>
      <c r="CR21" s="200">
        <f t="shared" si="20"/>
        <v>0</v>
      </c>
      <c r="CS21" s="200">
        <f t="shared" si="20"/>
        <v>0</v>
      </c>
      <c r="CT21" s="200">
        <f t="shared" si="20"/>
        <v>0</v>
      </c>
      <c r="CU21" s="200">
        <f t="shared" si="20"/>
        <v>0</v>
      </c>
      <c r="CV21" s="200">
        <f t="shared" si="20"/>
        <v>0</v>
      </c>
      <c r="CW21" s="200">
        <f t="shared" si="20"/>
        <v>0</v>
      </c>
      <c r="CX21" s="200">
        <f t="shared" si="20"/>
        <v>0</v>
      </c>
      <c r="CY21" s="200">
        <f t="shared" si="20"/>
        <v>0</v>
      </c>
      <c r="CZ21" s="200">
        <f t="shared" si="20"/>
        <v>0</v>
      </c>
      <c r="DA21" s="200">
        <f t="shared" si="20"/>
        <v>0</v>
      </c>
      <c r="DB21" s="200">
        <f t="shared" si="20"/>
        <v>0</v>
      </c>
      <c r="DC21" s="200">
        <f t="shared" si="20"/>
        <v>0</v>
      </c>
    </row>
    <row r="23" spans="2:107" x14ac:dyDescent="0.25">
      <c r="B23" s="993" t="s">
        <v>1106</v>
      </c>
      <c r="C23" s="994"/>
      <c r="D23" s="994"/>
      <c r="E23" s="994"/>
      <c r="F23" s="1002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</row>
    <row r="24" spans="2:107" s="410" customFormat="1" x14ac:dyDescent="0.25">
      <c r="B24" s="171"/>
      <c r="C24" s="172"/>
      <c r="D24" s="172"/>
      <c r="E24" s="172"/>
      <c r="F24" s="173"/>
      <c r="G24" s="174" t="s">
        <v>31</v>
      </c>
      <c r="H24" s="175" t="s">
        <v>689</v>
      </c>
      <c r="I24" s="175" t="s">
        <v>690</v>
      </c>
      <c r="J24" s="175" t="s">
        <v>691</v>
      </c>
      <c r="K24" s="175" t="s">
        <v>692</v>
      </c>
      <c r="L24" s="175" t="s">
        <v>693</v>
      </c>
      <c r="M24" s="175" t="s">
        <v>694</v>
      </c>
      <c r="N24" s="175" t="s">
        <v>695</v>
      </c>
      <c r="O24" s="175" t="s">
        <v>696</v>
      </c>
      <c r="P24" s="175" t="s">
        <v>697</v>
      </c>
      <c r="Q24" s="175" t="s">
        <v>698</v>
      </c>
      <c r="R24" s="175" t="s">
        <v>699</v>
      </c>
      <c r="S24" s="175" t="s">
        <v>700</v>
      </c>
      <c r="T24" s="175" t="s">
        <v>701</v>
      </c>
      <c r="U24" s="175" t="s">
        <v>702</v>
      </c>
      <c r="V24" s="175" t="s">
        <v>703</v>
      </c>
      <c r="W24" s="175" t="s">
        <v>704</v>
      </c>
      <c r="X24" s="175" t="s">
        <v>705</v>
      </c>
      <c r="Y24" s="175" t="s">
        <v>706</v>
      </c>
      <c r="Z24" s="175" t="s">
        <v>707</v>
      </c>
      <c r="AA24" s="175" t="s">
        <v>708</v>
      </c>
      <c r="AB24" s="175" t="s">
        <v>1783</v>
      </c>
      <c r="AC24" s="175" t="s">
        <v>1784</v>
      </c>
      <c r="AD24" s="175" t="s">
        <v>1785</v>
      </c>
      <c r="AE24" s="175" t="s">
        <v>1786</v>
      </c>
      <c r="AF24" s="175" t="s">
        <v>1787</v>
      </c>
      <c r="AG24" s="175" t="s">
        <v>1788</v>
      </c>
      <c r="AH24" s="175" t="s">
        <v>1789</v>
      </c>
      <c r="AI24" s="175" t="s">
        <v>1790</v>
      </c>
      <c r="AJ24" s="175" t="s">
        <v>1791</v>
      </c>
      <c r="AK24" s="175" t="s">
        <v>1792</v>
      </c>
      <c r="AL24" s="175" t="s">
        <v>1793</v>
      </c>
      <c r="AM24" s="175" t="s">
        <v>1794</v>
      </c>
      <c r="AN24" s="175" t="s">
        <v>1795</v>
      </c>
      <c r="AO24" s="175" t="s">
        <v>1796</v>
      </c>
      <c r="AP24" s="175" t="s">
        <v>1797</v>
      </c>
      <c r="AQ24" s="175" t="s">
        <v>1798</v>
      </c>
      <c r="AR24" s="175" t="s">
        <v>1799</v>
      </c>
      <c r="AS24" s="175" t="s">
        <v>1800</v>
      </c>
      <c r="AT24" s="175" t="s">
        <v>1801</v>
      </c>
      <c r="AU24" s="175" t="s">
        <v>1802</v>
      </c>
      <c r="AV24" s="175" t="s">
        <v>1803</v>
      </c>
      <c r="AW24" s="175" t="s">
        <v>1804</v>
      </c>
      <c r="AX24" s="175" t="s">
        <v>1805</v>
      </c>
      <c r="AY24" s="175" t="s">
        <v>1806</v>
      </c>
      <c r="AZ24" s="175" t="s">
        <v>1807</v>
      </c>
      <c r="BA24" s="175" t="s">
        <v>1808</v>
      </c>
      <c r="BB24" s="175" t="s">
        <v>1809</v>
      </c>
      <c r="BC24" s="175" t="s">
        <v>1810</v>
      </c>
      <c r="BD24" s="175" t="s">
        <v>1811</v>
      </c>
      <c r="BE24" s="175" t="s">
        <v>1812</v>
      </c>
      <c r="BF24" s="175" t="s">
        <v>1813</v>
      </c>
      <c r="BG24" s="175" t="s">
        <v>1814</v>
      </c>
      <c r="BH24" s="175" t="s">
        <v>1815</v>
      </c>
      <c r="BI24" s="175" t="s">
        <v>1816</v>
      </c>
      <c r="BJ24" s="175" t="s">
        <v>1817</v>
      </c>
      <c r="BK24" s="175" t="s">
        <v>1818</v>
      </c>
      <c r="BL24" s="175" t="s">
        <v>1819</v>
      </c>
      <c r="BM24" s="175" t="s">
        <v>1820</v>
      </c>
      <c r="BN24" s="175" t="s">
        <v>1821</v>
      </c>
      <c r="BO24" s="175" t="s">
        <v>1822</v>
      </c>
      <c r="BP24" s="175" t="s">
        <v>1823</v>
      </c>
      <c r="BQ24" s="175" t="s">
        <v>1824</v>
      </c>
      <c r="BR24" s="175" t="s">
        <v>1825</v>
      </c>
      <c r="BS24" s="175" t="s">
        <v>1826</v>
      </c>
      <c r="BT24" s="175" t="s">
        <v>1827</v>
      </c>
      <c r="BU24" s="175" t="s">
        <v>1828</v>
      </c>
      <c r="BV24" s="175" t="s">
        <v>1829</v>
      </c>
      <c r="BW24" s="175" t="s">
        <v>1830</v>
      </c>
      <c r="BX24" s="175" t="s">
        <v>1831</v>
      </c>
      <c r="BY24" s="175" t="s">
        <v>1832</v>
      </c>
      <c r="BZ24" s="175" t="s">
        <v>1833</v>
      </c>
      <c r="CA24" s="175" t="s">
        <v>1834</v>
      </c>
      <c r="CB24" s="175" t="s">
        <v>1835</v>
      </c>
      <c r="CC24" s="175" t="s">
        <v>1836</v>
      </c>
      <c r="CD24" s="175" t="s">
        <v>1837</v>
      </c>
      <c r="CE24" s="175" t="s">
        <v>1838</v>
      </c>
      <c r="CF24" s="175" t="s">
        <v>1839</v>
      </c>
      <c r="CG24" s="175" t="s">
        <v>1840</v>
      </c>
      <c r="CH24" s="175" t="s">
        <v>1841</v>
      </c>
      <c r="CI24" s="175" t="s">
        <v>1842</v>
      </c>
      <c r="CJ24" s="175" t="s">
        <v>1843</v>
      </c>
      <c r="CK24" s="175" t="s">
        <v>1844</v>
      </c>
      <c r="CL24" s="175" t="s">
        <v>1845</v>
      </c>
      <c r="CM24" s="175" t="s">
        <v>1846</v>
      </c>
      <c r="CN24" s="175" t="s">
        <v>1847</v>
      </c>
      <c r="CO24" s="175" t="s">
        <v>1848</v>
      </c>
      <c r="CP24" s="175" t="s">
        <v>1849</v>
      </c>
      <c r="CQ24" s="175" t="s">
        <v>1850</v>
      </c>
      <c r="CR24" s="175" t="s">
        <v>1851</v>
      </c>
      <c r="CS24" s="175" t="s">
        <v>1852</v>
      </c>
      <c r="CT24" s="175" t="s">
        <v>1853</v>
      </c>
      <c r="CU24" s="175" t="s">
        <v>1854</v>
      </c>
      <c r="CV24" s="175" t="s">
        <v>1855</v>
      </c>
      <c r="CW24" s="175" t="s">
        <v>1856</v>
      </c>
      <c r="CX24" s="175" t="s">
        <v>1857</v>
      </c>
      <c r="CY24" s="175" t="s">
        <v>1858</v>
      </c>
      <c r="CZ24" s="175" t="s">
        <v>1859</v>
      </c>
      <c r="DA24" s="175" t="s">
        <v>1860</v>
      </c>
      <c r="DB24" s="175" t="s">
        <v>1861</v>
      </c>
      <c r="DC24" s="175" t="s">
        <v>1862</v>
      </c>
    </row>
    <row r="25" spans="2:107" x14ac:dyDescent="0.25">
      <c r="B25" s="171">
        <f>B21+1</f>
        <v>11</v>
      </c>
      <c r="C25" s="176" t="s">
        <v>626</v>
      </c>
      <c r="D25" s="176"/>
      <c r="E25" s="177"/>
      <c r="F25" s="178"/>
      <c r="G25" s="179"/>
      <c r="H25" s="313"/>
      <c r="I25" s="313"/>
      <c r="J25" s="313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</row>
    <row r="26" spans="2:107" ht="15.6" x14ac:dyDescent="0.25">
      <c r="B26" s="171">
        <f>B25+1</f>
        <v>12</v>
      </c>
      <c r="C26" s="176" t="s">
        <v>709</v>
      </c>
      <c r="D26" s="176"/>
      <c r="E26" s="182" t="s">
        <v>710</v>
      </c>
      <c r="F26" s="183" t="s">
        <v>674</v>
      </c>
      <c r="G26" s="187">
        <f>SUM(H26:DC26)</f>
        <v>0</v>
      </c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</row>
    <row r="27" spans="2:107" ht="15.6" x14ac:dyDescent="0.25">
      <c r="B27" s="171">
        <f>B26+1</f>
        <v>13</v>
      </c>
      <c r="C27" s="176" t="s">
        <v>711</v>
      </c>
      <c r="D27" s="176"/>
      <c r="E27" s="182" t="s">
        <v>712</v>
      </c>
      <c r="F27" s="183" t="s">
        <v>718</v>
      </c>
      <c r="G27" s="187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  <c r="BN27" s="196"/>
      <c r="BO27" s="196"/>
      <c r="BP27" s="196"/>
      <c r="BQ27" s="196"/>
      <c r="BR27" s="196"/>
      <c r="BS27" s="196"/>
      <c r="BT27" s="196"/>
      <c r="BU27" s="196"/>
      <c r="BV27" s="196"/>
      <c r="BW27" s="196"/>
      <c r="BX27" s="196"/>
      <c r="BY27" s="196"/>
      <c r="BZ27" s="196"/>
      <c r="CA27" s="196"/>
      <c r="CB27" s="196"/>
      <c r="CC27" s="196"/>
      <c r="CD27" s="196"/>
      <c r="CE27" s="196"/>
      <c r="CF27" s="196"/>
      <c r="CG27" s="196"/>
      <c r="CH27" s="196"/>
      <c r="CI27" s="196"/>
      <c r="CJ27" s="196"/>
      <c r="CK27" s="196"/>
      <c r="CL27" s="196"/>
      <c r="CM27" s="196"/>
      <c r="CN27" s="196"/>
      <c r="CO27" s="196"/>
      <c r="CP27" s="196"/>
      <c r="CQ27" s="196"/>
      <c r="CR27" s="196"/>
      <c r="CS27" s="196"/>
      <c r="CT27" s="196"/>
      <c r="CU27" s="196"/>
      <c r="CV27" s="196"/>
      <c r="CW27" s="196"/>
      <c r="CX27" s="196"/>
      <c r="CY27" s="196"/>
      <c r="CZ27" s="196"/>
      <c r="DA27" s="196"/>
      <c r="DB27" s="196"/>
      <c r="DC27" s="196"/>
    </row>
    <row r="28" spans="2:107" ht="15.6" x14ac:dyDescent="0.25">
      <c r="B28" s="171">
        <f>B27+1</f>
        <v>14</v>
      </c>
      <c r="C28" s="176" t="s">
        <v>16</v>
      </c>
      <c r="D28" s="176"/>
      <c r="E28" s="182"/>
      <c r="F28" s="183" t="s">
        <v>673</v>
      </c>
      <c r="G28" s="187">
        <f>SUM(H28:DC28)</f>
        <v>0</v>
      </c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</row>
    <row r="29" spans="2:107" ht="15.6" x14ac:dyDescent="0.25">
      <c r="B29" s="171">
        <f>B28+1</f>
        <v>15</v>
      </c>
      <c r="C29" s="176" t="s">
        <v>635</v>
      </c>
      <c r="D29" s="176"/>
      <c r="E29" s="182" t="s">
        <v>636</v>
      </c>
      <c r="F29" s="183" t="s">
        <v>658</v>
      </c>
      <c r="G29" s="686">
        <f>SUM(H29:DC29)</f>
        <v>0</v>
      </c>
      <c r="H29" s="189">
        <f>IF(H27=0,0,((H26*0.293*H28)/(1000*H27)))</f>
        <v>0</v>
      </c>
      <c r="I29" s="189">
        <f t="shared" ref="I29:AA29" si="21">IF(I27=0,0,((I26*0.293*I28)/(1000*I27)))</f>
        <v>0</v>
      </c>
      <c r="J29" s="189">
        <f t="shared" si="21"/>
        <v>0</v>
      </c>
      <c r="K29" s="189">
        <f t="shared" si="21"/>
        <v>0</v>
      </c>
      <c r="L29" s="189">
        <f t="shared" si="21"/>
        <v>0</v>
      </c>
      <c r="M29" s="189">
        <f t="shared" si="21"/>
        <v>0</v>
      </c>
      <c r="N29" s="189">
        <f t="shared" si="21"/>
        <v>0</v>
      </c>
      <c r="O29" s="189">
        <f t="shared" si="21"/>
        <v>0</v>
      </c>
      <c r="P29" s="189">
        <f t="shared" si="21"/>
        <v>0</v>
      </c>
      <c r="Q29" s="189">
        <f t="shared" si="21"/>
        <v>0</v>
      </c>
      <c r="R29" s="189">
        <f t="shared" si="21"/>
        <v>0</v>
      </c>
      <c r="S29" s="189">
        <f t="shared" si="21"/>
        <v>0</v>
      </c>
      <c r="T29" s="189">
        <f t="shared" si="21"/>
        <v>0</v>
      </c>
      <c r="U29" s="189">
        <f t="shared" si="21"/>
        <v>0</v>
      </c>
      <c r="V29" s="189">
        <f t="shared" si="21"/>
        <v>0</v>
      </c>
      <c r="W29" s="189">
        <f t="shared" si="21"/>
        <v>0</v>
      </c>
      <c r="X29" s="189">
        <f t="shared" si="21"/>
        <v>0</v>
      </c>
      <c r="Y29" s="189">
        <f t="shared" si="21"/>
        <v>0</v>
      </c>
      <c r="Z29" s="189">
        <f t="shared" si="21"/>
        <v>0</v>
      </c>
      <c r="AA29" s="189">
        <f t="shared" si="21"/>
        <v>0</v>
      </c>
      <c r="AB29" s="189">
        <f t="shared" ref="AB29:CM29" si="22">IF(AB27=0,0,((AB26*0.293*AB28)/(1000*AB27)))</f>
        <v>0</v>
      </c>
      <c r="AC29" s="189">
        <f t="shared" si="22"/>
        <v>0</v>
      </c>
      <c r="AD29" s="189">
        <f t="shared" si="22"/>
        <v>0</v>
      </c>
      <c r="AE29" s="189">
        <f t="shared" si="22"/>
        <v>0</v>
      </c>
      <c r="AF29" s="189">
        <f t="shared" si="22"/>
        <v>0</v>
      </c>
      <c r="AG29" s="189">
        <f t="shared" si="22"/>
        <v>0</v>
      </c>
      <c r="AH29" s="189">
        <f t="shared" si="22"/>
        <v>0</v>
      </c>
      <c r="AI29" s="189">
        <f t="shared" si="22"/>
        <v>0</v>
      </c>
      <c r="AJ29" s="189">
        <f t="shared" si="22"/>
        <v>0</v>
      </c>
      <c r="AK29" s="189">
        <f t="shared" si="22"/>
        <v>0</v>
      </c>
      <c r="AL29" s="189">
        <f t="shared" si="22"/>
        <v>0</v>
      </c>
      <c r="AM29" s="189">
        <f t="shared" si="22"/>
        <v>0</v>
      </c>
      <c r="AN29" s="189">
        <f t="shared" si="22"/>
        <v>0</v>
      </c>
      <c r="AO29" s="189">
        <f t="shared" si="22"/>
        <v>0</v>
      </c>
      <c r="AP29" s="189">
        <f t="shared" si="22"/>
        <v>0</v>
      </c>
      <c r="AQ29" s="189">
        <f t="shared" si="22"/>
        <v>0</v>
      </c>
      <c r="AR29" s="189">
        <f t="shared" si="22"/>
        <v>0</v>
      </c>
      <c r="AS29" s="189">
        <f t="shared" si="22"/>
        <v>0</v>
      </c>
      <c r="AT29" s="189">
        <f t="shared" si="22"/>
        <v>0</v>
      </c>
      <c r="AU29" s="189">
        <f t="shared" si="22"/>
        <v>0</v>
      </c>
      <c r="AV29" s="189">
        <f t="shared" si="22"/>
        <v>0</v>
      </c>
      <c r="AW29" s="189">
        <f t="shared" si="22"/>
        <v>0</v>
      </c>
      <c r="AX29" s="189">
        <f t="shared" si="22"/>
        <v>0</v>
      </c>
      <c r="AY29" s="189">
        <f t="shared" si="22"/>
        <v>0</v>
      </c>
      <c r="AZ29" s="189">
        <f t="shared" si="22"/>
        <v>0</v>
      </c>
      <c r="BA29" s="189">
        <f t="shared" si="22"/>
        <v>0</v>
      </c>
      <c r="BB29" s="189">
        <f t="shared" si="22"/>
        <v>0</v>
      </c>
      <c r="BC29" s="189">
        <f t="shared" si="22"/>
        <v>0</v>
      </c>
      <c r="BD29" s="189">
        <f t="shared" si="22"/>
        <v>0</v>
      </c>
      <c r="BE29" s="189">
        <f t="shared" si="22"/>
        <v>0</v>
      </c>
      <c r="BF29" s="189">
        <f t="shared" si="22"/>
        <v>0</v>
      </c>
      <c r="BG29" s="189">
        <f t="shared" si="22"/>
        <v>0</v>
      </c>
      <c r="BH29" s="189">
        <f t="shared" si="22"/>
        <v>0</v>
      </c>
      <c r="BI29" s="189">
        <f t="shared" si="22"/>
        <v>0</v>
      </c>
      <c r="BJ29" s="189">
        <f t="shared" si="22"/>
        <v>0</v>
      </c>
      <c r="BK29" s="189">
        <f t="shared" si="22"/>
        <v>0</v>
      </c>
      <c r="BL29" s="189">
        <f t="shared" si="22"/>
        <v>0</v>
      </c>
      <c r="BM29" s="189">
        <f t="shared" si="22"/>
        <v>0</v>
      </c>
      <c r="BN29" s="189">
        <f t="shared" si="22"/>
        <v>0</v>
      </c>
      <c r="BO29" s="189">
        <f t="shared" si="22"/>
        <v>0</v>
      </c>
      <c r="BP29" s="189">
        <f t="shared" si="22"/>
        <v>0</v>
      </c>
      <c r="BQ29" s="189">
        <f t="shared" si="22"/>
        <v>0</v>
      </c>
      <c r="BR29" s="189">
        <f t="shared" si="22"/>
        <v>0</v>
      </c>
      <c r="BS29" s="189">
        <f t="shared" si="22"/>
        <v>0</v>
      </c>
      <c r="BT29" s="189">
        <f t="shared" si="22"/>
        <v>0</v>
      </c>
      <c r="BU29" s="189">
        <f t="shared" si="22"/>
        <v>0</v>
      </c>
      <c r="BV29" s="189">
        <f t="shared" si="22"/>
        <v>0</v>
      </c>
      <c r="BW29" s="189">
        <f t="shared" si="22"/>
        <v>0</v>
      </c>
      <c r="BX29" s="189">
        <f t="shared" si="22"/>
        <v>0</v>
      </c>
      <c r="BY29" s="189">
        <f t="shared" si="22"/>
        <v>0</v>
      </c>
      <c r="BZ29" s="189">
        <f t="shared" si="22"/>
        <v>0</v>
      </c>
      <c r="CA29" s="189">
        <f t="shared" si="22"/>
        <v>0</v>
      </c>
      <c r="CB29" s="189">
        <f t="shared" si="22"/>
        <v>0</v>
      </c>
      <c r="CC29" s="189">
        <f t="shared" si="22"/>
        <v>0</v>
      </c>
      <c r="CD29" s="189">
        <f t="shared" si="22"/>
        <v>0</v>
      </c>
      <c r="CE29" s="189">
        <f t="shared" si="22"/>
        <v>0</v>
      </c>
      <c r="CF29" s="189">
        <f t="shared" si="22"/>
        <v>0</v>
      </c>
      <c r="CG29" s="189">
        <f t="shared" si="22"/>
        <v>0</v>
      </c>
      <c r="CH29" s="189">
        <f t="shared" si="22"/>
        <v>0</v>
      </c>
      <c r="CI29" s="189">
        <f t="shared" si="22"/>
        <v>0</v>
      </c>
      <c r="CJ29" s="189">
        <f t="shared" si="22"/>
        <v>0</v>
      </c>
      <c r="CK29" s="189">
        <f t="shared" si="22"/>
        <v>0</v>
      </c>
      <c r="CL29" s="189">
        <f t="shared" si="22"/>
        <v>0</v>
      </c>
      <c r="CM29" s="189">
        <f t="shared" si="22"/>
        <v>0</v>
      </c>
      <c r="CN29" s="189">
        <f t="shared" ref="CN29:DC29" si="23">IF(CN27=0,0,((CN26*0.293*CN28)/(1000*CN27)))</f>
        <v>0</v>
      </c>
      <c r="CO29" s="189">
        <f t="shared" si="23"/>
        <v>0</v>
      </c>
      <c r="CP29" s="189">
        <f t="shared" si="23"/>
        <v>0</v>
      </c>
      <c r="CQ29" s="189">
        <f t="shared" si="23"/>
        <v>0</v>
      </c>
      <c r="CR29" s="189">
        <f t="shared" si="23"/>
        <v>0</v>
      </c>
      <c r="CS29" s="189">
        <f t="shared" si="23"/>
        <v>0</v>
      </c>
      <c r="CT29" s="189">
        <f t="shared" si="23"/>
        <v>0</v>
      </c>
      <c r="CU29" s="189">
        <f t="shared" si="23"/>
        <v>0</v>
      </c>
      <c r="CV29" s="189">
        <f t="shared" si="23"/>
        <v>0</v>
      </c>
      <c r="CW29" s="189">
        <f t="shared" si="23"/>
        <v>0</v>
      </c>
      <c r="CX29" s="189">
        <f t="shared" si="23"/>
        <v>0</v>
      </c>
      <c r="CY29" s="189">
        <f t="shared" si="23"/>
        <v>0</v>
      </c>
      <c r="CZ29" s="189">
        <f t="shared" si="23"/>
        <v>0</v>
      </c>
      <c r="DA29" s="189">
        <f t="shared" si="23"/>
        <v>0</v>
      </c>
      <c r="DB29" s="189">
        <f t="shared" si="23"/>
        <v>0</v>
      </c>
      <c r="DC29" s="189">
        <f t="shared" si="23"/>
        <v>0</v>
      </c>
    </row>
    <row r="30" spans="2:107" ht="15.6" x14ac:dyDescent="0.25">
      <c r="B30" s="997">
        <f>B29+1</f>
        <v>16</v>
      </c>
      <c r="C30" s="176" t="s">
        <v>714</v>
      </c>
      <c r="D30" s="176"/>
      <c r="E30" s="182"/>
      <c r="F30" s="183" t="s">
        <v>719</v>
      </c>
      <c r="G30" s="68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196"/>
      <c r="DB30" s="196"/>
      <c r="DC30" s="196"/>
    </row>
    <row r="31" spans="2:107" ht="15.6" x14ac:dyDescent="0.25">
      <c r="B31" s="999"/>
      <c r="C31" s="176" t="s">
        <v>716</v>
      </c>
      <c r="D31" s="176"/>
      <c r="E31" s="182" t="s">
        <v>636</v>
      </c>
      <c r="F31" s="183" t="s">
        <v>720</v>
      </c>
      <c r="G31" s="686">
        <f>SUM(H31:DC31)</f>
        <v>0</v>
      </c>
      <c r="H31" s="189">
        <f>H29*H30</f>
        <v>0</v>
      </c>
      <c r="I31" s="189">
        <f t="shared" ref="I31:AA31" si="24">I29*I30</f>
        <v>0</v>
      </c>
      <c r="J31" s="189">
        <f t="shared" si="24"/>
        <v>0</v>
      </c>
      <c r="K31" s="189">
        <f t="shared" si="24"/>
        <v>0</v>
      </c>
      <c r="L31" s="189">
        <f t="shared" si="24"/>
        <v>0</v>
      </c>
      <c r="M31" s="189">
        <f t="shared" si="24"/>
        <v>0</v>
      </c>
      <c r="N31" s="189">
        <f t="shared" si="24"/>
        <v>0</v>
      </c>
      <c r="O31" s="189">
        <f t="shared" si="24"/>
        <v>0</v>
      </c>
      <c r="P31" s="189">
        <f t="shared" si="24"/>
        <v>0</v>
      </c>
      <c r="Q31" s="189">
        <f t="shared" si="24"/>
        <v>0</v>
      </c>
      <c r="R31" s="189">
        <f t="shared" si="24"/>
        <v>0</v>
      </c>
      <c r="S31" s="189">
        <f t="shared" si="24"/>
        <v>0</v>
      </c>
      <c r="T31" s="189">
        <f t="shared" si="24"/>
        <v>0</v>
      </c>
      <c r="U31" s="189">
        <f t="shared" si="24"/>
        <v>0</v>
      </c>
      <c r="V31" s="189">
        <f t="shared" si="24"/>
        <v>0</v>
      </c>
      <c r="W31" s="189">
        <f t="shared" si="24"/>
        <v>0</v>
      </c>
      <c r="X31" s="189">
        <f t="shared" si="24"/>
        <v>0</v>
      </c>
      <c r="Y31" s="189">
        <f t="shared" si="24"/>
        <v>0</v>
      </c>
      <c r="Z31" s="189">
        <f t="shared" si="24"/>
        <v>0</v>
      </c>
      <c r="AA31" s="189">
        <f t="shared" si="24"/>
        <v>0</v>
      </c>
      <c r="AB31" s="189">
        <f t="shared" ref="AB31:CM31" si="25">AB29*AB30</f>
        <v>0</v>
      </c>
      <c r="AC31" s="189">
        <f t="shared" si="25"/>
        <v>0</v>
      </c>
      <c r="AD31" s="189">
        <f t="shared" si="25"/>
        <v>0</v>
      </c>
      <c r="AE31" s="189">
        <f t="shared" si="25"/>
        <v>0</v>
      </c>
      <c r="AF31" s="189">
        <f t="shared" si="25"/>
        <v>0</v>
      </c>
      <c r="AG31" s="189">
        <f t="shared" si="25"/>
        <v>0</v>
      </c>
      <c r="AH31" s="189">
        <f t="shared" si="25"/>
        <v>0</v>
      </c>
      <c r="AI31" s="189">
        <f t="shared" si="25"/>
        <v>0</v>
      </c>
      <c r="AJ31" s="189">
        <f t="shared" si="25"/>
        <v>0</v>
      </c>
      <c r="AK31" s="189">
        <f t="shared" si="25"/>
        <v>0</v>
      </c>
      <c r="AL31" s="189">
        <f t="shared" si="25"/>
        <v>0</v>
      </c>
      <c r="AM31" s="189">
        <f t="shared" si="25"/>
        <v>0</v>
      </c>
      <c r="AN31" s="189">
        <f t="shared" si="25"/>
        <v>0</v>
      </c>
      <c r="AO31" s="189">
        <f t="shared" si="25"/>
        <v>0</v>
      </c>
      <c r="AP31" s="189">
        <f t="shared" si="25"/>
        <v>0</v>
      </c>
      <c r="AQ31" s="189">
        <f t="shared" si="25"/>
        <v>0</v>
      </c>
      <c r="AR31" s="189">
        <f t="shared" si="25"/>
        <v>0</v>
      </c>
      <c r="AS31" s="189">
        <f t="shared" si="25"/>
        <v>0</v>
      </c>
      <c r="AT31" s="189">
        <f t="shared" si="25"/>
        <v>0</v>
      </c>
      <c r="AU31" s="189">
        <f t="shared" si="25"/>
        <v>0</v>
      </c>
      <c r="AV31" s="189">
        <f t="shared" si="25"/>
        <v>0</v>
      </c>
      <c r="AW31" s="189">
        <f t="shared" si="25"/>
        <v>0</v>
      </c>
      <c r="AX31" s="189">
        <f t="shared" si="25"/>
        <v>0</v>
      </c>
      <c r="AY31" s="189">
        <f t="shared" si="25"/>
        <v>0</v>
      </c>
      <c r="AZ31" s="189">
        <f t="shared" si="25"/>
        <v>0</v>
      </c>
      <c r="BA31" s="189">
        <f t="shared" si="25"/>
        <v>0</v>
      </c>
      <c r="BB31" s="189">
        <f t="shared" si="25"/>
        <v>0</v>
      </c>
      <c r="BC31" s="189">
        <f t="shared" si="25"/>
        <v>0</v>
      </c>
      <c r="BD31" s="189">
        <f t="shared" si="25"/>
        <v>0</v>
      </c>
      <c r="BE31" s="189">
        <f t="shared" si="25"/>
        <v>0</v>
      </c>
      <c r="BF31" s="189">
        <f t="shared" si="25"/>
        <v>0</v>
      </c>
      <c r="BG31" s="189">
        <f t="shared" si="25"/>
        <v>0</v>
      </c>
      <c r="BH31" s="189">
        <f t="shared" si="25"/>
        <v>0</v>
      </c>
      <c r="BI31" s="189">
        <f t="shared" si="25"/>
        <v>0</v>
      </c>
      <c r="BJ31" s="189">
        <f t="shared" si="25"/>
        <v>0</v>
      </c>
      <c r="BK31" s="189">
        <f t="shared" si="25"/>
        <v>0</v>
      </c>
      <c r="BL31" s="189">
        <f t="shared" si="25"/>
        <v>0</v>
      </c>
      <c r="BM31" s="189">
        <f t="shared" si="25"/>
        <v>0</v>
      </c>
      <c r="BN31" s="189">
        <f t="shared" si="25"/>
        <v>0</v>
      </c>
      <c r="BO31" s="189">
        <f t="shared" si="25"/>
        <v>0</v>
      </c>
      <c r="BP31" s="189">
        <f t="shared" si="25"/>
        <v>0</v>
      </c>
      <c r="BQ31" s="189">
        <f t="shared" si="25"/>
        <v>0</v>
      </c>
      <c r="BR31" s="189">
        <f t="shared" si="25"/>
        <v>0</v>
      </c>
      <c r="BS31" s="189">
        <f t="shared" si="25"/>
        <v>0</v>
      </c>
      <c r="BT31" s="189">
        <f t="shared" si="25"/>
        <v>0</v>
      </c>
      <c r="BU31" s="189">
        <f t="shared" si="25"/>
        <v>0</v>
      </c>
      <c r="BV31" s="189">
        <f t="shared" si="25"/>
        <v>0</v>
      </c>
      <c r="BW31" s="189">
        <f t="shared" si="25"/>
        <v>0</v>
      </c>
      <c r="BX31" s="189">
        <f t="shared" si="25"/>
        <v>0</v>
      </c>
      <c r="BY31" s="189">
        <f t="shared" si="25"/>
        <v>0</v>
      </c>
      <c r="BZ31" s="189">
        <f t="shared" si="25"/>
        <v>0</v>
      </c>
      <c r="CA31" s="189">
        <f t="shared" si="25"/>
        <v>0</v>
      </c>
      <c r="CB31" s="189">
        <f t="shared" si="25"/>
        <v>0</v>
      </c>
      <c r="CC31" s="189">
        <f t="shared" si="25"/>
        <v>0</v>
      </c>
      <c r="CD31" s="189">
        <f t="shared" si="25"/>
        <v>0</v>
      </c>
      <c r="CE31" s="189">
        <f t="shared" si="25"/>
        <v>0</v>
      </c>
      <c r="CF31" s="189">
        <f t="shared" si="25"/>
        <v>0</v>
      </c>
      <c r="CG31" s="189">
        <f t="shared" si="25"/>
        <v>0</v>
      </c>
      <c r="CH31" s="189">
        <f t="shared" si="25"/>
        <v>0</v>
      </c>
      <c r="CI31" s="189">
        <f t="shared" si="25"/>
        <v>0</v>
      </c>
      <c r="CJ31" s="189">
        <f t="shared" si="25"/>
        <v>0</v>
      </c>
      <c r="CK31" s="189">
        <f t="shared" si="25"/>
        <v>0</v>
      </c>
      <c r="CL31" s="189">
        <f t="shared" si="25"/>
        <v>0</v>
      </c>
      <c r="CM31" s="189">
        <f t="shared" si="25"/>
        <v>0</v>
      </c>
      <c r="CN31" s="189">
        <f t="shared" ref="CN31:DC31" si="26">CN29*CN30</f>
        <v>0</v>
      </c>
      <c r="CO31" s="189">
        <f t="shared" si="26"/>
        <v>0</v>
      </c>
      <c r="CP31" s="189">
        <f t="shared" si="26"/>
        <v>0</v>
      </c>
      <c r="CQ31" s="189">
        <f t="shared" si="26"/>
        <v>0</v>
      </c>
      <c r="CR31" s="189">
        <f t="shared" si="26"/>
        <v>0</v>
      </c>
      <c r="CS31" s="189">
        <f t="shared" si="26"/>
        <v>0</v>
      </c>
      <c r="CT31" s="189">
        <f t="shared" si="26"/>
        <v>0</v>
      </c>
      <c r="CU31" s="189">
        <f t="shared" si="26"/>
        <v>0</v>
      </c>
      <c r="CV31" s="189">
        <f t="shared" si="26"/>
        <v>0</v>
      </c>
      <c r="CW31" s="189">
        <f t="shared" si="26"/>
        <v>0</v>
      </c>
      <c r="CX31" s="189">
        <f t="shared" si="26"/>
        <v>0</v>
      </c>
      <c r="CY31" s="189">
        <f t="shared" si="26"/>
        <v>0</v>
      </c>
      <c r="CZ31" s="189">
        <f t="shared" si="26"/>
        <v>0</v>
      </c>
      <c r="DA31" s="189">
        <f t="shared" si="26"/>
        <v>0</v>
      </c>
      <c r="DB31" s="189">
        <f t="shared" si="26"/>
        <v>0</v>
      </c>
      <c r="DC31" s="189">
        <f t="shared" si="26"/>
        <v>0</v>
      </c>
    </row>
    <row r="32" spans="2:107" x14ac:dyDescent="0.25">
      <c r="B32" s="997">
        <f>B30+1</f>
        <v>17</v>
      </c>
      <c r="C32" s="176" t="s">
        <v>638</v>
      </c>
      <c r="D32" s="176"/>
      <c r="E32" s="182" t="s">
        <v>639</v>
      </c>
      <c r="F32" s="183"/>
      <c r="G32" s="190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191"/>
      <c r="AP32" s="191"/>
      <c r="AQ32" s="191"/>
      <c r="AR32" s="191"/>
      <c r="AS32" s="191"/>
      <c r="AT32" s="191"/>
      <c r="AU32" s="191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91"/>
      <c r="BK32" s="191"/>
      <c r="BL32" s="191"/>
      <c r="BM32" s="191"/>
      <c r="BN32" s="191"/>
      <c r="BO32" s="191"/>
      <c r="BP32" s="191"/>
      <c r="BQ32" s="191"/>
      <c r="BR32" s="191"/>
      <c r="BS32" s="191"/>
      <c r="BT32" s="191"/>
      <c r="BU32" s="191"/>
      <c r="BV32" s="191"/>
      <c r="BW32" s="191"/>
      <c r="BX32" s="191"/>
      <c r="BY32" s="191"/>
      <c r="BZ32" s="191"/>
      <c r="CA32" s="191"/>
      <c r="CB32" s="191"/>
      <c r="CC32" s="191"/>
      <c r="CD32" s="191"/>
      <c r="CE32" s="191"/>
      <c r="CF32" s="191"/>
      <c r="CG32" s="191"/>
      <c r="CH32" s="191"/>
      <c r="CI32" s="191"/>
      <c r="CJ32" s="191"/>
      <c r="CK32" s="191"/>
      <c r="CL32" s="191"/>
      <c r="CM32" s="191"/>
      <c r="CN32" s="191"/>
      <c r="CO32" s="191"/>
      <c r="CP32" s="191"/>
      <c r="CQ32" s="191"/>
      <c r="CR32" s="191"/>
      <c r="CS32" s="191"/>
      <c r="CT32" s="191"/>
      <c r="CU32" s="191"/>
      <c r="CV32" s="191"/>
      <c r="CW32" s="191"/>
      <c r="CX32" s="191"/>
      <c r="CY32" s="191"/>
      <c r="CZ32" s="191"/>
      <c r="DA32" s="191"/>
      <c r="DB32" s="191"/>
      <c r="DC32" s="191"/>
    </row>
    <row r="33" spans="2:107" x14ac:dyDescent="0.25">
      <c r="B33" s="998"/>
      <c r="C33" s="192" t="s">
        <v>640</v>
      </c>
      <c r="D33" s="192"/>
      <c r="E33" s="193" t="s">
        <v>641</v>
      </c>
      <c r="F33" s="183"/>
      <c r="G33" s="190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  <c r="BM33" s="194"/>
      <c r="BN33" s="194"/>
      <c r="BO33" s="194"/>
      <c r="BP33" s="194"/>
      <c r="BQ33" s="194"/>
      <c r="BR33" s="194"/>
      <c r="BS33" s="194"/>
      <c r="BT33" s="194"/>
      <c r="BU33" s="194"/>
      <c r="BV33" s="194"/>
      <c r="BW33" s="194"/>
      <c r="BX33" s="194"/>
      <c r="BY33" s="194"/>
      <c r="BZ33" s="194"/>
      <c r="CA33" s="194"/>
      <c r="CB33" s="194"/>
      <c r="CC33" s="194"/>
      <c r="CD33" s="194"/>
      <c r="CE33" s="194"/>
      <c r="CF33" s="194"/>
      <c r="CG33" s="194"/>
      <c r="CH33" s="194"/>
      <c r="CI33" s="194"/>
      <c r="CJ33" s="194"/>
      <c r="CK33" s="194"/>
      <c r="CL33" s="194"/>
      <c r="CM33" s="194"/>
      <c r="CN33" s="194"/>
      <c r="CO33" s="194"/>
      <c r="CP33" s="194"/>
      <c r="CQ33" s="194"/>
      <c r="CR33" s="194"/>
      <c r="CS33" s="194"/>
      <c r="CT33" s="194"/>
      <c r="CU33" s="194"/>
      <c r="CV33" s="194"/>
      <c r="CW33" s="194"/>
      <c r="CX33" s="194"/>
      <c r="CY33" s="194"/>
      <c r="CZ33" s="194"/>
      <c r="DA33" s="194"/>
      <c r="DB33" s="194"/>
      <c r="DC33" s="194"/>
    </row>
    <row r="34" spans="2:107" ht="15.6" x14ac:dyDescent="0.25">
      <c r="B34" s="999"/>
      <c r="C34" s="176" t="s">
        <v>642</v>
      </c>
      <c r="D34" s="176"/>
      <c r="E34" s="182" t="s">
        <v>643</v>
      </c>
      <c r="F34" s="183" t="s">
        <v>659</v>
      </c>
      <c r="G34" s="190"/>
      <c r="H34" s="195">
        <f>H32*H33</f>
        <v>0</v>
      </c>
      <c r="I34" s="195">
        <f t="shared" ref="I34:AA34" si="27">I32*I33</f>
        <v>0</v>
      </c>
      <c r="J34" s="195">
        <f t="shared" si="27"/>
        <v>0</v>
      </c>
      <c r="K34" s="195">
        <f t="shared" si="27"/>
        <v>0</v>
      </c>
      <c r="L34" s="195">
        <f t="shared" si="27"/>
        <v>0</v>
      </c>
      <c r="M34" s="195">
        <f t="shared" si="27"/>
        <v>0</v>
      </c>
      <c r="N34" s="195">
        <f t="shared" si="27"/>
        <v>0</v>
      </c>
      <c r="O34" s="195">
        <f t="shared" si="27"/>
        <v>0</v>
      </c>
      <c r="P34" s="195">
        <f t="shared" si="27"/>
        <v>0</v>
      </c>
      <c r="Q34" s="195">
        <f t="shared" si="27"/>
        <v>0</v>
      </c>
      <c r="R34" s="195">
        <f t="shared" si="27"/>
        <v>0</v>
      </c>
      <c r="S34" s="195">
        <f t="shared" si="27"/>
        <v>0</v>
      </c>
      <c r="T34" s="195">
        <f t="shared" si="27"/>
        <v>0</v>
      </c>
      <c r="U34" s="195">
        <f t="shared" si="27"/>
        <v>0</v>
      </c>
      <c r="V34" s="195">
        <f t="shared" si="27"/>
        <v>0</v>
      </c>
      <c r="W34" s="195">
        <f t="shared" si="27"/>
        <v>0</v>
      </c>
      <c r="X34" s="195">
        <f t="shared" si="27"/>
        <v>0</v>
      </c>
      <c r="Y34" s="195">
        <f t="shared" si="27"/>
        <v>0</v>
      </c>
      <c r="Z34" s="195">
        <f t="shared" si="27"/>
        <v>0</v>
      </c>
      <c r="AA34" s="195">
        <f t="shared" si="27"/>
        <v>0</v>
      </c>
      <c r="AB34" s="195">
        <f t="shared" ref="AB34:CM34" si="28">AB32*AB33</f>
        <v>0</v>
      </c>
      <c r="AC34" s="195">
        <f t="shared" si="28"/>
        <v>0</v>
      </c>
      <c r="AD34" s="195">
        <f t="shared" si="28"/>
        <v>0</v>
      </c>
      <c r="AE34" s="195">
        <f t="shared" si="28"/>
        <v>0</v>
      </c>
      <c r="AF34" s="195">
        <f t="shared" si="28"/>
        <v>0</v>
      </c>
      <c r="AG34" s="195">
        <f t="shared" si="28"/>
        <v>0</v>
      </c>
      <c r="AH34" s="195">
        <f t="shared" si="28"/>
        <v>0</v>
      </c>
      <c r="AI34" s="195">
        <f t="shared" si="28"/>
        <v>0</v>
      </c>
      <c r="AJ34" s="195">
        <f t="shared" si="28"/>
        <v>0</v>
      </c>
      <c r="AK34" s="195">
        <f t="shared" si="28"/>
        <v>0</v>
      </c>
      <c r="AL34" s="195">
        <f t="shared" si="28"/>
        <v>0</v>
      </c>
      <c r="AM34" s="195">
        <f t="shared" si="28"/>
        <v>0</v>
      </c>
      <c r="AN34" s="195">
        <f t="shared" si="28"/>
        <v>0</v>
      </c>
      <c r="AO34" s="195">
        <f t="shared" si="28"/>
        <v>0</v>
      </c>
      <c r="AP34" s="195">
        <f t="shared" si="28"/>
        <v>0</v>
      </c>
      <c r="AQ34" s="195">
        <f t="shared" si="28"/>
        <v>0</v>
      </c>
      <c r="AR34" s="195">
        <f t="shared" si="28"/>
        <v>0</v>
      </c>
      <c r="AS34" s="195">
        <f t="shared" si="28"/>
        <v>0</v>
      </c>
      <c r="AT34" s="195">
        <f t="shared" si="28"/>
        <v>0</v>
      </c>
      <c r="AU34" s="195">
        <f t="shared" si="28"/>
        <v>0</v>
      </c>
      <c r="AV34" s="195">
        <f t="shared" si="28"/>
        <v>0</v>
      </c>
      <c r="AW34" s="195">
        <f t="shared" si="28"/>
        <v>0</v>
      </c>
      <c r="AX34" s="195">
        <f t="shared" si="28"/>
        <v>0</v>
      </c>
      <c r="AY34" s="195">
        <f t="shared" si="28"/>
        <v>0</v>
      </c>
      <c r="AZ34" s="195">
        <f t="shared" si="28"/>
        <v>0</v>
      </c>
      <c r="BA34" s="195">
        <f t="shared" si="28"/>
        <v>0</v>
      </c>
      <c r="BB34" s="195">
        <f t="shared" si="28"/>
        <v>0</v>
      </c>
      <c r="BC34" s="195">
        <f t="shared" si="28"/>
        <v>0</v>
      </c>
      <c r="BD34" s="195">
        <f t="shared" si="28"/>
        <v>0</v>
      </c>
      <c r="BE34" s="195">
        <f t="shared" si="28"/>
        <v>0</v>
      </c>
      <c r="BF34" s="195">
        <f t="shared" si="28"/>
        <v>0</v>
      </c>
      <c r="BG34" s="195">
        <f t="shared" si="28"/>
        <v>0</v>
      </c>
      <c r="BH34" s="195">
        <f t="shared" si="28"/>
        <v>0</v>
      </c>
      <c r="BI34" s="195">
        <f t="shared" si="28"/>
        <v>0</v>
      </c>
      <c r="BJ34" s="195">
        <f t="shared" si="28"/>
        <v>0</v>
      </c>
      <c r="BK34" s="195">
        <f t="shared" si="28"/>
        <v>0</v>
      </c>
      <c r="BL34" s="195">
        <f t="shared" si="28"/>
        <v>0</v>
      </c>
      <c r="BM34" s="195">
        <f t="shared" si="28"/>
        <v>0</v>
      </c>
      <c r="BN34" s="195">
        <f t="shared" si="28"/>
        <v>0</v>
      </c>
      <c r="BO34" s="195">
        <f t="shared" si="28"/>
        <v>0</v>
      </c>
      <c r="BP34" s="195">
        <f t="shared" si="28"/>
        <v>0</v>
      </c>
      <c r="BQ34" s="195">
        <f t="shared" si="28"/>
        <v>0</v>
      </c>
      <c r="BR34" s="195">
        <f t="shared" si="28"/>
        <v>0</v>
      </c>
      <c r="BS34" s="195">
        <f t="shared" si="28"/>
        <v>0</v>
      </c>
      <c r="BT34" s="195">
        <f t="shared" si="28"/>
        <v>0</v>
      </c>
      <c r="BU34" s="195">
        <f t="shared" si="28"/>
        <v>0</v>
      </c>
      <c r="BV34" s="195">
        <f t="shared" si="28"/>
        <v>0</v>
      </c>
      <c r="BW34" s="195">
        <f t="shared" si="28"/>
        <v>0</v>
      </c>
      <c r="BX34" s="195">
        <f t="shared" si="28"/>
        <v>0</v>
      </c>
      <c r="BY34" s="195">
        <f t="shared" si="28"/>
        <v>0</v>
      </c>
      <c r="BZ34" s="195">
        <f t="shared" si="28"/>
        <v>0</v>
      </c>
      <c r="CA34" s="195">
        <f t="shared" si="28"/>
        <v>0</v>
      </c>
      <c r="CB34" s="195">
        <f t="shared" si="28"/>
        <v>0</v>
      </c>
      <c r="CC34" s="195">
        <f t="shared" si="28"/>
        <v>0</v>
      </c>
      <c r="CD34" s="195">
        <f t="shared" si="28"/>
        <v>0</v>
      </c>
      <c r="CE34" s="195">
        <f t="shared" si="28"/>
        <v>0</v>
      </c>
      <c r="CF34" s="195">
        <f t="shared" si="28"/>
        <v>0</v>
      </c>
      <c r="CG34" s="195">
        <f t="shared" si="28"/>
        <v>0</v>
      </c>
      <c r="CH34" s="195">
        <f t="shared" si="28"/>
        <v>0</v>
      </c>
      <c r="CI34" s="195">
        <f t="shared" si="28"/>
        <v>0</v>
      </c>
      <c r="CJ34" s="195">
        <f t="shared" si="28"/>
        <v>0</v>
      </c>
      <c r="CK34" s="195">
        <f t="shared" si="28"/>
        <v>0</v>
      </c>
      <c r="CL34" s="195">
        <f t="shared" si="28"/>
        <v>0</v>
      </c>
      <c r="CM34" s="195">
        <f t="shared" si="28"/>
        <v>0</v>
      </c>
      <c r="CN34" s="195">
        <f t="shared" ref="CN34:DC34" si="29">CN32*CN33</f>
        <v>0</v>
      </c>
      <c r="CO34" s="195">
        <f t="shared" si="29"/>
        <v>0</v>
      </c>
      <c r="CP34" s="195">
        <f t="shared" si="29"/>
        <v>0</v>
      </c>
      <c r="CQ34" s="195">
        <f t="shared" si="29"/>
        <v>0</v>
      </c>
      <c r="CR34" s="195">
        <f t="shared" si="29"/>
        <v>0</v>
      </c>
      <c r="CS34" s="195">
        <f t="shared" si="29"/>
        <v>0</v>
      </c>
      <c r="CT34" s="195">
        <f t="shared" si="29"/>
        <v>0</v>
      </c>
      <c r="CU34" s="195">
        <f t="shared" si="29"/>
        <v>0</v>
      </c>
      <c r="CV34" s="195">
        <f t="shared" si="29"/>
        <v>0</v>
      </c>
      <c r="CW34" s="195">
        <f t="shared" si="29"/>
        <v>0</v>
      </c>
      <c r="CX34" s="195">
        <f t="shared" si="29"/>
        <v>0</v>
      </c>
      <c r="CY34" s="195">
        <f t="shared" si="29"/>
        <v>0</v>
      </c>
      <c r="CZ34" s="195">
        <f t="shared" si="29"/>
        <v>0</v>
      </c>
      <c r="DA34" s="195">
        <f t="shared" si="29"/>
        <v>0</v>
      </c>
      <c r="DB34" s="195">
        <f t="shared" si="29"/>
        <v>0</v>
      </c>
      <c r="DC34" s="195">
        <f t="shared" si="29"/>
        <v>0</v>
      </c>
    </row>
    <row r="35" spans="2:107" x14ac:dyDescent="0.25">
      <c r="B35" s="997">
        <f>B32+1</f>
        <v>18</v>
      </c>
      <c r="C35" s="176" t="s">
        <v>964</v>
      </c>
      <c r="D35" s="176"/>
      <c r="E35" s="182" t="s">
        <v>548</v>
      </c>
      <c r="F35" s="183" t="s">
        <v>959</v>
      </c>
      <c r="G35" s="285">
        <v>12</v>
      </c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</row>
    <row r="36" spans="2:107" x14ac:dyDescent="0.25">
      <c r="B36" s="998"/>
      <c r="C36" s="176" t="s">
        <v>965</v>
      </c>
      <c r="D36" s="176"/>
      <c r="E36" s="177" t="s">
        <v>962</v>
      </c>
      <c r="F36" s="183" t="s">
        <v>960</v>
      </c>
      <c r="G36" s="285">
        <v>22</v>
      </c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</row>
    <row r="37" spans="2:107" x14ac:dyDescent="0.25">
      <c r="B37" s="998"/>
      <c r="C37" s="176" t="s">
        <v>966</v>
      </c>
      <c r="D37" s="176"/>
      <c r="E37" s="177" t="s">
        <v>963</v>
      </c>
      <c r="F37" s="183" t="s">
        <v>961</v>
      </c>
      <c r="G37" s="285">
        <v>3</v>
      </c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  <c r="BI37" s="188"/>
      <c r="BJ37" s="188"/>
      <c r="BK37" s="188"/>
      <c r="BL37" s="188"/>
      <c r="BM37" s="188"/>
      <c r="BN37" s="188"/>
      <c r="BO37" s="188"/>
      <c r="BP37" s="188"/>
      <c r="BQ37" s="188"/>
      <c r="BR37" s="188"/>
      <c r="BS37" s="188"/>
      <c r="BT37" s="188"/>
      <c r="BU37" s="188"/>
      <c r="BV37" s="188"/>
      <c r="BW37" s="188"/>
      <c r="BX37" s="188"/>
      <c r="BY37" s="188"/>
      <c r="BZ37" s="188"/>
      <c r="CA37" s="188"/>
      <c r="CB37" s="188"/>
      <c r="CC37" s="188"/>
      <c r="CD37" s="188"/>
      <c r="CE37" s="188"/>
      <c r="CF37" s="188"/>
      <c r="CG37" s="188"/>
      <c r="CH37" s="188"/>
      <c r="CI37" s="188"/>
      <c r="CJ37" s="188"/>
      <c r="CK37" s="188"/>
      <c r="CL37" s="188"/>
      <c r="CM37" s="188"/>
      <c r="CN37" s="188"/>
      <c r="CO37" s="188"/>
      <c r="CP37" s="188"/>
      <c r="CQ37" s="188"/>
      <c r="CR37" s="188"/>
      <c r="CS37" s="188"/>
      <c r="CT37" s="188"/>
      <c r="CU37" s="188"/>
      <c r="CV37" s="188"/>
      <c r="CW37" s="188"/>
      <c r="CX37" s="188"/>
      <c r="CY37" s="188"/>
      <c r="CZ37" s="188"/>
      <c r="DA37" s="188"/>
      <c r="DB37" s="188"/>
      <c r="DC37" s="188"/>
    </row>
    <row r="38" spans="2:107" ht="15.6" x14ac:dyDescent="0.25">
      <c r="B38" s="998"/>
      <c r="C38" s="176" t="s">
        <v>645</v>
      </c>
      <c r="D38" s="176"/>
      <c r="E38" s="182" t="s">
        <v>636</v>
      </c>
      <c r="F38" s="183" t="s">
        <v>660</v>
      </c>
      <c r="G38" s="686">
        <f>SUM(H38:DC38)</f>
        <v>0</v>
      </c>
      <c r="H38" s="197">
        <f>H31*((H35*H36*H37)/($G$35*$G$36*$G$37))</f>
        <v>0</v>
      </c>
      <c r="I38" s="197">
        <f t="shared" ref="I38:AA38" si="30">I31*((I35*I36*I37)/($G$35*$G$36*$G$37))</f>
        <v>0</v>
      </c>
      <c r="J38" s="197">
        <f t="shared" si="30"/>
        <v>0</v>
      </c>
      <c r="K38" s="197">
        <f t="shared" si="30"/>
        <v>0</v>
      </c>
      <c r="L38" s="197">
        <f t="shared" si="30"/>
        <v>0</v>
      </c>
      <c r="M38" s="197">
        <f t="shared" si="30"/>
        <v>0</v>
      </c>
      <c r="N38" s="197">
        <f t="shared" si="30"/>
        <v>0</v>
      </c>
      <c r="O38" s="197">
        <f t="shared" si="30"/>
        <v>0</v>
      </c>
      <c r="P38" s="197">
        <f t="shared" si="30"/>
        <v>0</v>
      </c>
      <c r="Q38" s="197">
        <f t="shared" si="30"/>
        <v>0</v>
      </c>
      <c r="R38" s="197">
        <f t="shared" si="30"/>
        <v>0</v>
      </c>
      <c r="S38" s="197">
        <f t="shared" si="30"/>
        <v>0</v>
      </c>
      <c r="T38" s="197">
        <f t="shared" si="30"/>
        <v>0</v>
      </c>
      <c r="U38" s="197">
        <f t="shared" si="30"/>
        <v>0</v>
      </c>
      <c r="V38" s="197">
        <f t="shared" si="30"/>
        <v>0</v>
      </c>
      <c r="W38" s="197">
        <f t="shared" si="30"/>
        <v>0</v>
      </c>
      <c r="X38" s="197">
        <f t="shared" si="30"/>
        <v>0</v>
      </c>
      <c r="Y38" s="197">
        <f t="shared" si="30"/>
        <v>0</v>
      </c>
      <c r="Z38" s="197">
        <f t="shared" si="30"/>
        <v>0</v>
      </c>
      <c r="AA38" s="197">
        <f t="shared" si="30"/>
        <v>0</v>
      </c>
      <c r="AB38" s="197">
        <f t="shared" ref="AB38:CM38" si="31">AB31*((AB35*AB36*AB37)/($G$35*$G$36*$G$37))</f>
        <v>0</v>
      </c>
      <c r="AC38" s="197">
        <f t="shared" si="31"/>
        <v>0</v>
      </c>
      <c r="AD38" s="197">
        <f t="shared" si="31"/>
        <v>0</v>
      </c>
      <c r="AE38" s="197">
        <f t="shared" si="31"/>
        <v>0</v>
      </c>
      <c r="AF38" s="197">
        <f t="shared" si="31"/>
        <v>0</v>
      </c>
      <c r="AG38" s="197">
        <f t="shared" si="31"/>
        <v>0</v>
      </c>
      <c r="AH38" s="197">
        <f t="shared" si="31"/>
        <v>0</v>
      </c>
      <c r="AI38" s="197">
        <f t="shared" si="31"/>
        <v>0</v>
      </c>
      <c r="AJ38" s="197">
        <f t="shared" si="31"/>
        <v>0</v>
      </c>
      <c r="AK38" s="197">
        <f t="shared" si="31"/>
        <v>0</v>
      </c>
      <c r="AL38" s="197">
        <f t="shared" si="31"/>
        <v>0</v>
      </c>
      <c r="AM38" s="197">
        <f t="shared" si="31"/>
        <v>0</v>
      </c>
      <c r="AN38" s="197">
        <f t="shared" si="31"/>
        <v>0</v>
      </c>
      <c r="AO38" s="197">
        <f t="shared" si="31"/>
        <v>0</v>
      </c>
      <c r="AP38" s="197">
        <f t="shared" si="31"/>
        <v>0</v>
      </c>
      <c r="AQ38" s="197">
        <f t="shared" si="31"/>
        <v>0</v>
      </c>
      <c r="AR38" s="197">
        <f t="shared" si="31"/>
        <v>0</v>
      </c>
      <c r="AS38" s="197">
        <f t="shared" si="31"/>
        <v>0</v>
      </c>
      <c r="AT38" s="197">
        <f t="shared" si="31"/>
        <v>0</v>
      </c>
      <c r="AU38" s="197">
        <f t="shared" si="31"/>
        <v>0</v>
      </c>
      <c r="AV38" s="197">
        <f t="shared" si="31"/>
        <v>0</v>
      </c>
      <c r="AW38" s="197">
        <f t="shared" si="31"/>
        <v>0</v>
      </c>
      <c r="AX38" s="197">
        <f t="shared" si="31"/>
        <v>0</v>
      </c>
      <c r="AY38" s="197">
        <f t="shared" si="31"/>
        <v>0</v>
      </c>
      <c r="AZ38" s="197">
        <f t="shared" si="31"/>
        <v>0</v>
      </c>
      <c r="BA38" s="197">
        <f t="shared" si="31"/>
        <v>0</v>
      </c>
      <c r="BB38" s="197">
        <f t="shared" si="31"/>
        <v>0</v>
      </c>
      <c r="BC38" s="197">
        <f t="shared" si="31"/>
        <v>0</v>
      </c>
      <c r="BD38" s="197">
        <f t="shared" si="31"/>
        <v>0</v>
      </c>
      <c r="BE38" s="197">
        <f t="shared" si="31"/>
        <v>0</v>
      </c>
      <c r="BF38" s="197">
        <f t="shared" si="31"/>
        <v>0</v>
      </c>
      <c r="BG38" s="197">
        <f t="shared" si="31"/>
        <v>0</v>
      </c>
      <c r="BH38" s="197">
        <f t="shared" si="31"/>
        <v>0</v>
      </c>
      <c r="BI38" s="197">
        <f t="shared" si="31"/>
        <v>0</v>
      </c>
      <c r="BJ38" s="197">
        <f t="shared" si="31"/>
        <v>0</v>
      </c>
      <c r="BK38" s="197">
        <f t="shared" si="31"/>
        <v>0</v>
      </c>
      <c r="BL38" s="197">
        <f t="shared" si="31"/>
        <v>0</v>
      </c>
      <c r="BM38" s="197">
        <f t="shared" si="31"/>
        <v>0</v>
      </c>
      <c r="BN38" s="197">
        <f t="shared" si="31"/>
        <v>0</v>
      </c>
      <c r="BO38" s="197">
        <f t="shared" si="31"/>
        <v>0</v>
      </c>
      <c r="BP38" s="197">
        <f t="shared" si="31"/>
        <v>0</v>
      </c>
      <c r="BQ38" s="197">
        <f t="shared" si="31"/>
        <v>0</v>
      </c>
      <c r="BR38" s="197">
        <f t="shared" si="31"/>
        <v>0</v>
      </c>
      <c r="BS38" s="197">
        <f t="shared" si="31"/>
        <v>0</v>
      </c>
      <c r="BT38" s="197">
        <f t="shared" si="31"/>
        <v>0</v>
      </c>
      <c r="BU38" s="197">
        <f t="shared" si="31"/>
        <v>0</v>
      </c>
      <c r="BV38" s="197">
        <f t="shared" si="31"/>
        <v>0</v>
      </c>
      <c r="BW38" s="197">
        <f t="shared" si="31"/>
        <v>0</v>
      </c>
      <c r="BX38" s="197">
        <f t="shared" si="31"/>
        <v>0</v>
      </c>
      <c r="BY38" s="197">
        <f t="shared" si="31"/>
        <v>0</v>
      </c>
      <c r="BZ38" s="197">
        <f t="shared" si="31"/>
        <v>0</v>
      </c>
      <c r="CA38" s="197">
        <f t="shared" si="31"/>
        <v>0</v>
      </c>
      <c r="CB38" s="197">
        <f t="shared" si="31"/>
        <v>0</v>
      </c>
      <c r="CC38" s="197">
        <f t="shared" si="31"/>
        <v>0</v>
      </c>
      <c r="CD38" s="197">
        <f t="shared" si="31"/>
        <v>0</v>
      </c>
      <c r="CE38" s="197">
        <f t="shared" si="31"/>
        <v>0</v>
      </c>
      <c r="CF38" s="197">
        <f t="shared" si="31"/>
        <v>0</v>
      </c>
      <c r="CG38" s="197">
        <f t="shared" si="31"/>
        <v>0</v>
      </c>
      <c r="CH38" s="197">
        <f t="shared" si="31"/>
        <v>0</v>
      </c>
      <c r="CI38" s="197">
        <f t="shared" si="31"/>
        <v>0</v>
      </c>
      <c r="CJ38" s="197">
        <f t="shared" si="31"/>
        <v>0</v>
      </c>
      <c r="CK38" s="197">
        <f t="shared" si="31"/>
        <v>0</v>
      </c>
      <c r="CL38" s="197">
        <f t="shared" si="31"/>
        <v>0</v>
      </c>
      <c r="CM38" s="197">
        <f t="shared" si="31"/>
        <v>0</v>
      </c>
      <c r="CN38" s="197">
        <f t="shared" ref="CN38:DC38" si="32">CN31*((CN35*CN36*CN37)/($G$35*$G$36*$G$37))</f>
        <v>0</v>
      </c>
      <c r="CO38" s="197">
        <f t="shared" si="32"/>
        <v>0</v>
      </c>
      <c r="CP38" s="197">
        <f t="shared" si="32"/>
        <v>0</v>
      </c>
      <c r="CQ38" s="197">
        <f t="shared" si="32"/>
        <v>0</v>
      </c>
      <c r="CR38" s="197">
        <f t="shared" si="32"/>
        <v>0</v>
      </c>
      <c r="CS38" s="197">
        <f t="shared" si="32"/>
        <v>0</v>
      </c>
      <c r="CT38" s="197">
        <f t="shared" si="32"/>
        <v>0</v>
      </c>
      <c r="CU38" s="197">
        <f t="shared" si="32"/>
        <v>0</v>
      </c>
      <c r="CV38" s="197">
        <f t="shared" si="32"/>
        <v>0</v>
      </c>
      <c r="CW38" s="197">
        <f t="shared" si="32"/>
        <v>0</v>
      </c>
      <c r="CX38" s="197">
        <f t="shared" si="32"/>
        <v>0</v>
      </c>
      <c r="CY38" s="197">
        <f t="shared" si="32"/>
        <v>0</v>
      </c>
      <c r="CZ38" s="197">
        <f t="shared" si="32"/>
        <v>0</v>
      </c>
      <c r="DA38" s="197">
        <f t="shared" si="32"/>
        <v>0</v>
      </c>
      <c r="DB38" s="197">
        <f t="shared" si="32"/>
        <v>0</v>
      </c>
      <c r="DC38" s="197">
        <f t="shared" si="32"/>
        <v>0</v>
      </c>
    </row>
    <row r="39" spans="2:107" ht="15.6" x14ac:dyDescent="0.25">
      <c r="B39" s="999"/>
      <c r="C39" s="176" t="s">
        <v>647</v>
      </c>
      <c r="D39" s="176"/>
      <c r="E39" s="176"/>
      <c r="F39" s="183" t="s">
        <v>661</v>
      </c>
      <c r="G39" s="190" t="str">
        <f>IF(LARGE(H39:DC39,1)&gt;1,"ERRO","")</f>
        <v/>
      </c>
      <c r="H39" s="197">
        <f>IFERROR(H38/H31,0)</f>
        <v>0</v>
      </c>
      <c r="I39" s="197">
        <f t="shared" ref="I39:AA39" si="33">IFERROR(I38/I31,0)</f>
        <v>0</v>
      </c>
      <c r="J39" s="197">
        <f t="shared" si="33"/>
        <v>0</v>
      </c>
      <c r="K39" s="197">
        <f t="shared" si="33"/>
        <v>0</v>
      </c>
      <c r="L39" s="197">
        <f t="shared" si="33"/>
        <v>0</v>
      </c>
      <c r="M39" s="197">
        <f t="shared" si="33"/>
        <v>0</v>
      </c>
      <c r="N39" s="197">
        <f t="shared" si="33"/>
        <v>0</v>
      </c>
      <c r="O39" s="197">
        <f t="shared" si="33"/>
        <v>0</v>
      </c>
      <c r="P39" s="197">
        <f t="shared" si="33"/>
        <v>0</v>
      </c>
      <c r="Q39" s="197">
        <f t="shared" si="33"/>
        <v>0</v>
      </c>
      <c r="R39" s="197">
        <f t="shared" si="33"/>
        <v>0</v>
      </c>
      <c r="S39" s="197">
        <f t="shared" si="33"/>
        <v>0</v>
      </c>
      <c r="T39" s="197">
        <f t="shared" si="33"/>
        <v>0</v>
      </c>
      <c r="U39" s="197">
        <f t="shared" si="33"/>
        <v>0</v>
      </c>
      <c r="V39" s="197">
        <f t="shared" si="33"/>
        <v>0</v>
      </c>
      <c r="W39" s="197">
        <f t="shared" si="33"/>
        <v>0</v>
      </c>
      <c r="X39" s="197">
        <f t="shared" si="33"/>
        <v>0</v>
      </c>
      <c r="Y39" s="197">
        <f t="shared" si="33"/>
        <v>0</v>
      </c>
      <c r="Z39" s="197">
        <f t="shared" si="33"/>
        <v>0</v>
      </c>
      <c r="AA39" s="197">
        <f t="shared" si="33"/>
        <v>0</v>
      </c>
      <c r="AB39" s="197">
        <f t="shared" ref="AB39:CM39" si="34">IFERROR(AB38/AB31,0)</f>
        <v>0</v>
      </c>
      <c r="AC39" s="197">
        <f t="shared" si="34"/>
        <v>0</v>
      </c>
      <c r="AD39" s="197">
        <f t="shared" si="34"/>
        <v>0</v>
      </c>
      <c r="AE39" s="197">
        <f t="shared" si="34"/>
        <v>0</v>
      </c>
      <c r="AF39" s="197">
        <f t="shared" si="34"/>
        <v>0</v>
      </c>
      <c r="AG39" s="197">
        <f t="shared" si="34"/>
        <v>0</v>
      </c>
      <c r="AH39" s="197">
        <f t="shared" si="34"/>
        <v>0</v>
      </c>
      <c r="AI39" s="197">
        <f t="shared" si="34"/>
        <v>0</v>
      </c>
      <c r="AJ39" s="197">
        <f t="shared" si="34"/>
        <v>0</v>
      </c>
      <c r="AK39" s="197">
        <f t="shared" si="34"/>
        <v>0</v>
      </c>
      <c r="AL39" s="197">
        <f t="shared" si="34"/>
        <v>0</v>
      </c>
      <c r="AM39" s="197">
        <f t="shared" si="34"/>
        <v>0</v>
      </c>
      <c r="AN39" s="197">
        <f t="shared" si="34"/>
        <v>0</v>
      </c>
      <c r="AO39" s="197">
        <f t="shared" si="34"/>
        <v>0</v>
      </c>
      <c r="AP39" s="197">
        <f t="shared" si="34"/>
        <v>0</v>
      </c>
      <c r="AQ39" s="197">
        <f t="shared" si="34"/>
        <v>0</v>
      </c>
      <c r="AR39" s="197">
        <f t="shared" si="34"/>
        <v>0</v>
      </c>
      <c r="AS39" s="197">
        <f t="shared" si="34"/>
        <v>0</v>
      </c>
      <c r="AT39" s="197">
        <f t="shared" si="34"/>
        <v>0</v>
      </c>
      <c r="AU39" s="197">
        <f t="shared" si="34"/>
        <v>0</v>
      </c>
      <c r="AV39" s="197">
        <f t="shared" si="34"/>
        <v>0</v>
      </c>
      <c r="AW39" s="197">
        <f t="shared" si="34"/>
        <v>0</v>
      </c>
      <c r="AX39" s="197">
        <f t="shared" si="34"/>
        <v>0</v>
      </c>
      <c r="AY39" s="197">
        <f t="shared" si="34"/>
        <v>0</v>
      </c>
      <c r="AZ39" s="197">
        <f t="shared" si="34"/>
        <v>0</v>
      </c>
      <c r="BA39" s="197">
        <f t="shared" si="34"/>
        <v>0</v>
      </c>
      <c r="BB39" s="197">
        <f t="shared" si="34"/>
        <v>0</v>
      </c>
      <c r="BC39" s="197">
        <f t="shared" si="34"/>
        <v>0</v>
      </c>
      <c r="BD39" s="197">
        <f t="shared" si="34"/>
        <v>0</v>
      </c>
      <c r="BE39" s="197">
        <f t="shared" si="34"/>
        <v>0</v>
      </c>
      <c r="BF39" s="197">
        <f t="shared" si="34"/>
        <v>0</v>
      </c>
      <c r="BG39" s="197">
        <f t="shared" si="34"/>
        <v>0</v>
      </c>
      <c r="BH39" s="197">
        <f t="shared" si="34"/>
        <v>0</v>
      </c>
      <c r="BI39" s="197">
        <f t="shared" si="34"/>
        <v>0</v>
      </c>
      <c r="BJ39" s="197">
        <f t="shared" si="34"/>
        <v>0</v>
      </c>
      <c r="BK39" s="197">
        <f t="shared" si="34"/>
        <v>0</v>
      </c>
      <c r="BL39" s="197">
        <f t="shared" si="34"/>
        <v>0</v>
      </c>
      <c r="BM39" s="197">
        <f t="shared" si="34"/>
        <v>0</v>
      </c>
      <c r="BN39" s="197">
        <f t="shared" si="34"/>
        <v>0</v>
      </c>
      <c r="BO39" s="197">
        <f t="shared" si="34"/>
        <v>0</v>
      </c>
      <c r="BP39" s="197">
        <f t="shared" si="34"/>
        <v>0</v>
      </c>
      <c r="BQ39" s="197">
        <f t="shared" si="34"/>
        <v>0</v>
      </c>
      <c r="BR39" s="197">
        <f t="shared" si="34"/>
        <v>0</v>
      </c>
      <c r="BS39" s="197">
        <f t="shared" si="34"/>
        <v>0</v>
      </c>
      <c r="BT39" s="197">
        <f t="shared" si="34"/>
        <v>0</v>
      </c>
      <c r="BU39" s="197">
        <f t="shared" si="34"/>
        <v>0</v>
      </c>
      <c r="BV39" s="197">
        <f t="shared" si="34"/>
        <v>0</v>
      </c>
      <c r="BW39" s="197">
        <f t="shared" si="34"/>
        <v>0</v>
      </c>
      <c r="BX39" s="197">
        <f t="shared" si="34"/>
        <v>0</v>
      </c>
      <c r="BY39" s="197">
        <f t="shared" si="34"/>
        <v>0</v>
      </c>
      <c r="BZ39" s="197">
        <f t="shared" si="34"/>
        <v>0</v>
      </c>
      <c r="CA39" s="197">
        <f t="shared" si="34"/>
        <v>0</v>
      </c>
      <c r="CB39" s="197">
        <f t="shared" si="34"/>
        <v>0</v>
      </c>
      <c r="CC39" s="197">
        <f t="shared" si="34"/>
        <v>0</v>
      </c>
      <c r="CD39" s="197">
        <f t="shared" si="34"/>
        <v>0</v>
      </c>
      <c r="CE39" s="197">
        <f t="shared" si="34"/>
        <v>0</v>
      </c>
      <c r="CF39" s="197">
        <f t="shared" si="34"/>
        <v>0</v>
      </c>
      <c r="CG39" s="197">
        <f t="shared" si="34"/>
        <v>0</v>
      </c>
      <c r="CH39" s="197">
        <f t="shared" si="34"/>
        <v>0</v>
      </c>
      <c r="CI39" s="197">
        <f t="shared" si="34"/>
        <v>0</v>
      </c>
      <c r="CJ39" s="197">
        <f t="shared" si="34"/>
        <v>0</v>
      </c>
      <c r="CK39" s="197">
        <f t="shared" si="34"/>
        <v>0</v>
      </c>
      <c r="CL39" s="197">
        <f t="shared" si="34"/>
        <v>0</v>
      </c>
      <c r="CM39" s="197">
        <f t="shared" si="34"/>
        <v>0</v>
      </c>
      <c r="CN39" s="197">
        <f t="shared" ref="CN39:DC39" si="35">IFERROR(CN38/CN31,0)</f>
        <v>0</v>
      </c>
      <c r="CO39" s="197">
        <f t="shared" si="35"/>
        <v>0</v>
      </c>
      <c r="CP39" s="197">
        <f t="shared" si="35"/>
        <v>0</v>
      </c>
      <c r="CQ39" s="197">
        <f t="shared" si="35"/>
        <v>0</v>
      </c>
      <c r="CR39" s="197">
        <f t="shared" si="35"/>
        <v>0</v>
      </c>
      <c r="CS39" s="197">
        <f t="shared" si="35"/>
        <v>0</v>
      </c>
      <c r="CT39" s="197">
        <f t="shared" si="35"/>
        <v>0</v>
      </c>
      <c r="CU39" s="197">
        <f t="shared" si="35"/>
        <v>0</v>
      </c>
      <c r="CV39" s="197">
        <f t="shared" si="35"/>
        <v>0</v>
      </c>
      <c r="CW39" s="197">
        <f t="shared" si="35"/>
        <v>0</v>
      </c>
      <c r="CX39" s="197">
        <f t="shared" si="35"/>
        <v>0</v>
      </c>
      <c r="CY39" s="197">
        <f t="shared" si="35"/>
        <v>0</v>
      </c>
      <c r="CZ39" s="197">
        <f t="shared" si="35"/>
        <v>0</v>
      </c>
      <c r="DA39" s="197">
        <f t="shared" si="35"/>
        <v>0</v>
      </c>
      <c r="DB39" s="197">
        <f t="shared" si="35"/>
        <v>0</v>
      </c>
      <c r="DC39" s="197">
        <f t="shared" si="35"/>
        <v>0</v>
      </c>
    </row>
    <row r="40" spans="2:107" ht="15.6" x14ac:dyDescent="0.25">
      <c r="B40" s="171">
        <f>B35+1</f>
        <v>19</v>
      </c>
      <c r="C40" s="176" t="s">
        <v>649</v>
      </c>
      <c r="D40" s="176"/>
      <c r="E40" s="182" t="s">
        <v>650</v>
      </c>
      <c r="F40" s="183" t="s">
        <v>662</v>
      </c>
      <c r="G40" s="686">
        <f>SUM(H40:DC40)</f>
        <v>0</v>
      </c>
      <c r="H40" s="195">
        <f>(H31*H34)/1000</f>
        <v>0</v>
      </c>
      <c r="I40" s="195">
        <f t="shared" ref="I40:AA40" si="36">(I31*I34)/1000</f>
        <v>0</v>
      </c>
      <c r="J40" s="195">
        <f t="shared" si="36"/>
        <v>0</v>
      </c>
      <c r="K40" s="195">
        <f t="shared" si="36"/>
        <v>0</v>
      </c>
      <c r="L40" s="195">
        <f t="shared" si="36"/>
        <v>0</v>
      </c>
      <c r="M40" s="195">
        <f t="shared" si="36"/>
        <v>0</v>
      </c>
      <c r="N40" s="195">
        <f t="shared" si="36"/>
        <v>0</v>
      </c>
      <c r="O40" s="195">
        <f t="shared" si="36"/>
        <v>0</v>
      </c>
      <c r="P40" s="195">
        <f t="shared" si="36"/>
        <v>0</v>
      </c>
      <c r="Q40" s="195">
        <f t="shared" si="36"/>
        <v>0</v>
      </c>
      <c r="R40" s="195">
        <f t="shared" si="36"/>
        <v>0</v>
      </c>
      <c r="S40" s="195">
        <f t="shared" si="36"/>
        <v>0</v>
      </c>
      <c r="T40" s="195">
        <f t="shared" si="36"/>
        <v>0</v>
      </c>
      <c r="U40" s="195">
        <f t="shared" si="36"/>
        <v>0</v>
      </c>
      <c r="V40" s="195">
        <f t="shared" si="36"/>
        <v>0</v>
      </c>
      <c r="W40" s="195">
        <f t="shared" si="36"/>
        <v>0</v>
      </c>
      <c r="X40" s="195">
        <f t="shared" si="36"/>
        <v>0</v>
      </c>
      <c r="Y40" s="195">
        <f t="shared" si="36"/>
        <v>0</v>
      </c>
      <c r="Z40" s="195">
        <f t="shared" si="36"/>
        <v>0</v>
      </c>
      <c r="AA40" s="195">
        <f t="shared" si="36"/>
        <v>0</v>
      </c>
      <c r="AB40" s="195">
        <f t="shared" ref="AB40:CM40" si="37">(AB31*AB34)/1000</f>
        <v>0</v>
      </c>
      <c r="AC40" s="195">
        <f t="shared" si="37"/>
        <v>0</v>
      </c>
      <c r="AD40" s="195">
        <f t="shared" si="37"/>
        <v>0</v>
      </c>
      <c r="AE40" s="195">
        <f t="shared" si="37"/>
        <v>0</v>
      </c>
      <c r="AF40" s="195">
        <f t="shared" si="37"/>
        <v>0</v>
      </c>
      <c r="AG40" s="195">
        <f t="shared" si="37"/>
        <v>0</v>
      </c>
      <c r="AH40" s="195">
        <f t="shared" si="37"/>
        <v>0</v>
      </c>
      <c r="AI40" s="195">
        <f t="shared" si="37"/>
        <v>0</v>
      </c>
      <c r="AJ40" s="195">
        <f t="shared" si="37"/>
        <v>0</v>
      </c>
      <c r="AK40" s="195">
        <f t="shared" si="37"/>
        <v>0</v>
      </c>
      <c r="AL40" s="195">
        <f t="shared" si="37"/>
        <v>0</v>
      </c>
      <c r="AM40" s="195">
        <f t="shared" si="37"/>
        <v>0</v>
      </c>
      <c r="AN40" s="195">
        <f t="shared" si="37"/>
        <v>0</v>
      </c>
      <c r="AO40" s="195">
        <f t="shared" si="37"/>
        <v>0</v>
      </c>
      <c r="AP40" s="195">
        <f t="shared" si="37"/>
        <v>0</v>
      </c>
      <c r="AQ40" s="195">
        <f t="shared" si="37"/>
        <v>0</v>
      </c>
      <c r="AR40" s="195">
        <f t="shared" si="37"/>
        <v>0</v>
      </c>
      <c r="AS40" s="195">
        <f t="shared" si="37"/>
        <v>0</v>
      </c>
      <c r="AT40" s="195">
        <f t="shared" si="37"/>
        <v>0</v>
      </c>
      <c r="AU40" s="195">
        <f t="shared" si="37"/>
        <v>0</v>
      </c>
      <c r="AV40" s="195">
        <f t="shared" si="37"/>
        <v>0</v>
      </c>
      <c r="AW40" s="195">
        <f t="shared" si="37"/>
        <v>0</v>
      </c>
      <c r="AX40" s="195">
        <f t="shared" si="37"/>
        <v>0</v>
      </c>
      <c r="AY40" s="195">
        <f t="shared" si="37"/>
        <v>0</v>
      </c>
      <c r="AZ40" s="195">
        <f t="shared" si="37"/>
        <v>0</v>
      </c>
      <c r="BA40" s="195">
        <f t="shared" si="37"/>
        <v>0</v>
      </c>
      <c r="BB40" s="195">
        <f t="shared" si="37"/>
        <v>0</v>
      </c>
      <c r="BC40" s="195">
        <f t="shared" si="37"/>
        <v>0</v>
      </c>
      <c r="BD40" s="195">
        <f t="shared" si="37"/>
        <v>0</v>
      </c>
      <c r="BE40" s="195">
        <f t="shared" si="37"/>
        <v>0</v>
      </c>
      <c r="BF40" s="195">
        <f t="shared" si="37"/>
        <v>0</v>
      </c>
      <c r="BG40" s="195">
        <f t="shared" si="37"/>
        <v>0</v>
      </c>
      <c r="BH40" s="195">
        <f t="shared" si="37"/>
        <v>0</v>
      </c>
      <c r="BI40" s="195">
        <f t="shared" si="37"/>
        <v>0</v>
      </c>
      <c r="BJ40" s="195">
        <f t="shared" si="37"/>
        <v>0</v>
      </c>
      <c r="BK40" s="195">
        <f t="shared" si="37"/>
        <v>0</v>
      </c>
      <c r="BL40" s="195">
        <f t="shared" si="37"/>
        <v>0</v>
      </c>
      <c r="BM40" s="195">
        <f t="shared" si="37"/>
        <v>0</v>
      </c>
      <c r="BN40" s="195">
        <f t="shared" si="37"/>
        <v>0</v>
      </c>
      <c r="BO40" s="195">
        <f t="shared" si="37"/>
        <v>0</v>
      </c>
      <c r="BP40" s="195">
        <f t="shared" si="37"/>
        <v>0</v>
      </c>
      <c r="BQ40" s="195">
        <f t="shared" si="37"/>
        <v>0</v>
      </c>
      <c r="BR40" s="195">
        <f t="shared" si="37"/>
        <v>0</v>
      </c>
      <c r="BS40" s="195">
        <f t="shared" si="37"/>
        <v>0</v>
      </c>
      <c r="BT40" s="195">
        <f t="shared" si="37"/>
        <v>0</v>
      </c>
      <c r="BU40" s="195">
        <f t="shared" si="37"/>
        <v>0</v>
      </c>
      <c r="BV40" s="195">
        <f t="shared" si="37"/>
        <v>0</v>
      </c>
      <c r="BW40" s="195">
        <f t="shared" si="37"/>
        <v>0</v>
      </c>
      <c r="BX40" s="195">
        <f t="shared" si="37"/>
        <v>0</v>
      </c>
      <c r="BY40" s="195">
        <f t="shared" si="37"/>
        <v>0</v>
      </c>
      <c r="BZ40" s="195">
        <f t="shared" si="37"/>
        <v>0</v>
      </c>
      <c r="CA40" s="195">
        <f t="shared" si="37"/>
        <v>0</v>
      </c>
      <c r="CB40" s="195">
        <f t="shared" si="37"/>
        <v>0</v>
      </c>
      <c r="CC40" s="195">
        <f t="shared" si="37"/>
        <v>0</v>
      </c>
      <c r="CD40" s="195">
        <f t="shared" si="37"/>
        <v>0</v>
      </c>
      <c r="CE40" s="195">
        <f t="shared" si="37"/>
        <v>0</v>
      </c>
      <c r="CF40" s="195">
        <f t="shared" si="37"/>
        <v>0</v>
      </c>
      <c r="CG40" s="195">
        <f t="shared" si="37"/>
        <v>0</v>
      </c>
      <c r="CH40" s="195">
        <f t="shared" si="37"/>
        <v>0</v>
      </c>
      <c r="CI40" s="195">
        <f t="shared" si="37"/>
        <v>0</v>
      </c>
      <c r="CJ40" s="195">
        <f t="shared" si="37"/>
        <v>0</v>
      </c>
      <c r="CK40" s="195">
        <f t="shared" si="37"/>
        <v>0</v>
      </c>
      <c r="CL40" s="195">
        <f t="shared" si="37"/>
        <v>0</v>
      </c>
      <c r="CM40" s="195">
        <f t="shared" si="37"/>
        <v>0</v>
      </c>
      <c r="CN40" s="195">
        <f t="shared" ref="CN40:DC40" si="38">(CN31*CN34)/1000</f>
        <v>0</v>
      </c>
      <c r="CO40" s="195">
        <f t="shared" si="38"/>
        <v>0</v>
      </c>
      <c r="CP40" s="195">
        <f t="shared" si="38"/>
        <v>0</v>
      </c>
      <c r="CQ40" s="195">
        <f t="shared" si="38"/>
        <v>0</v>
      </c>
      <c r="CR40" s="195">
        <f t="shared" si="38"/>
        <v>0</v>
      </c>
      <c r="CS40" s="195">
        <f t="shared" si="38"/>
        <v>0</v>
      </c>
      <c r="CT40" s="195">
        <f t="shared" si="38"/>
        <v>0</v>
      </c>
      <c r="CU40" s="195">
        <f t="shared" si="38"/>
        <v>0</v>
      </c>
      <c r="CV40" s="195">
        <f t="shared" si="38"/>
        <v>0</v>
      </c>
      <c r="CW40" s="195">
        <f t="shared" si="38"/>
        <v>0</v>
      </c>
      <c r="CX40" s="195">
        <f t="shared" si="38"/>
        <v>0</v>
      </c>
      <c r="CY40" s="195">
        <f t="shared" si="38"/>
        <v>0</v>
      </c>
      <c r="CZ40" s="195">
        <f t="shared" si="38"/>
        <v>0</v>
      </c>
      <c r="DA40" s="195">
        <f t="shared" si="38"/>
        <v>0</v>
      </c>
      <c r="DB40" s="195">
        <f t="shared" si="38"/>
        <v>0</v>
      </c>
      <c r="DC40" s="195">
        <f t="shared" si="38"/>
        <v>0</v>
      </c>
    </row>
    <row r="41" spans="2:107" ht="15.6" x14ac:dyDescent="0.25">
      <c r="B41" s="171">
        <f>B40+1</f>
        <v>20</v>
      </c>
      <c r="C41" s="176" t="s">
        <v>652</v>
      </c>
      <c r="D41" s="176"/>
      <c r="E41" s="177" t="s">
        <v>636</v>
      </c>
      <c r="F41" s="183" t="s">
        <v>663</v>
      </c>
      <c r="G41" s="199">
        <f>SUM(H41:DC41)</f>
        <v>0</v>
      </c>
      <c r="H41" s="200">
        <f>H31*H39</f>
        <v>0</v>
      </c>
      <c r="I41" s="200">
        <f t="shared" ref="I41:AA41" si="39">I31*I39</f>
        <v>0</v>
      </c>
      <c r="J41" s="200">
        <f t="shared" si="39"/>
        <v>0</v>
      </c>
      <c r="K41" s="200">
        <f t="shared" si="39"/>
        <v>0</v>
      </c>
      <c r="L41" s="200">
        <f t="shared" si="39"/>
        <v>0</v>
      </c>
      <c r="M41" s="200">
        <f t="shared" si="39"/>
        <v>0</v>
      </c>
      <c r="N41" s="200">
        <f t="shared" si="39"/>
        <v>0</v>
      </c>
      <c r="O41" s="200">
        <f t="shared" si="39"/>
        <v>0</v>
      </c>
      <c r="P41" s="200">
        <f t="shared" si="39"/>
        <v>0</v>
      </c>
      <c r="Q41" s="200">
        <f t="shared" si="39"/>
        <v>0</v>
      </c>
      <c r="R41" s="200">
        <f t="shared" si="39"/>
        <v>0</v>
      </c>
      <c r="S41" s="200">
        <f t="shared" si="39"/>
        <v>0</v>
      </c>
      <c r="T41" s="200">
        <f t="shared" si="39"/>
        <v>0</v>
      </c>
      <c r="U41" s="200">
        <f t="shared" si="39"/>
        <v>0</v>
      </c>
      <c r="V41" s="200">
        <f t="shared" si="39"/>
        <v>0</v>
      </c>
      <c r="W41" s="200">
        <f t="shared" si="39"/>
        <v>0</v>
      </c>
      <c r="X41" s="200">
        <f t="shared" si="39"/>
        <v>0</v>
      </c>
      <c r="Y41" s="200">
        <f t="shared" si="39"/>
        <v>0</v>
      </c>
      <c r="Z41" s="200">
        <f t="shared" si="39"/>
        <v>0</v>
      </c>
      <c r="AA41" s="200">
        <f t="shared" si="39"/>
        <v>0</v>
      </c>
      <c r="AB41" s="200">
        <f t="shared" ref="AB41:CM41" si="40">AB31*AB39</f>
        <v>0</v>
      </c>
      <c r="AC41" s="200">
        <f t="shared" si="40"/>
        <v>0</v>
      </c>
      <c r="AD41" s="200">
        <f t="shared" si="40"/>
        <v>0</v>
      </c>
      <c r="AE41" s="200">
        <f t="shared" si="40"/>
        <v>0</v>
      </c>
      <c r="AF41" s="200">
        <f t="shared" si="40"/>
        <v>0</v>
      </c>
      <c r="AG41" s="200">
        <f t="shared" si="40"/>
        <v>0</v>
      </c>
      <c r="AH41" s="200">
        <f t="shared" si="40"/>
        <v>0</v>
      </c>
      <c r="AI41" s="200">
        <f t="shared" si="40"/>
        <v>0</v>
      </c>
      <c r="AJ41" s="200">
        <f t="shared" si="40"/>
        <v>0</v>
      </c>
      <c r="AK41" s="200">
        <f t="shared" si="40"/>
        <v>0</v>
      </c>
      <c r="AL41" s="200">
        <f t="shared" si="40"/>
        <v>0</v>
      </c>
      <c r="AM41" s="200">
        <f t="shared" si="40"/>
        <v>0</v>
      </c>
      <c r="AN41" s="200">
        <f t="shared" si="40"/>
        <v>0</v>
      </c>
      <c r="AO41" s="200">
        <f t="shared" si="40"/>
        <v>0</v>
      </c>
      <c r="AP41" s="200">
        <f t="shared" si="40"/>
        <v>0</v>
      </c>
      <c r="AQ41" s="200">
        <f t="shared" si="40"/>
        <v>0</v>
      </c>
      <c r="AR41" s="200">
        <f t="shared" si="40"/>
        <v>0</v>
      </c>
      <c r="AS41" s="200">
        <f t="shared" si="40"/>
        <v>0</v>
      </c>
      <c r="AT41" s="200">
        <f t="shared" si="40"/>
        <v>0</v>
      </c>
      <c r="AU41" s="200">
        <f t="shared" si="40"/>
        <v>0</v>
      </c>
      <c r="AV41" s="200">
        <f t="shared" si="40"/>
        <v>0</v>
      </c>
      <c r="AW41" s="200">
        <f t="shared" si="40"/>
        <v>0</v>
      </c>
      <c r="AX41" s="200">
        <f t="shared" si="40"/>
        <v>0</v>
      </c>
      <c r="AY41" s="200">
        <f t="shared" si="40"/>
        <v>0</v>
      </c>
      <c r="AZ41" s="200">
        <f t="shared" si="40"/>
        <v>0</v>
      </c>
      <c r="BA41" s="200">
        <f t="shared" si="40"/>
        <v>0</v>
      </c>
      <c r="BB41" s="200">
        <f t="shared" si="40"/>
        <v>0</v>
      </c>
      <c r="BC41" s="200">
        <f t="shared" si="40"/>
        <v>0</v>
      </c>
      <c r="BD41" s="200">
        <f t="shared" si="40"/>
        <v>0</v>
      </c>
      <c r="BE41" s="200">
        <f t="shared" si="40"/>
        <v>0</v>
      </c>
      <c r="BF41" s="200">
        <f t="shared" si="40"/>
        <v>0</v>
      </c>
      <c r="BG41" s="200">
        <f t="shared" si="40"/>
        <v>0</v>
      </c>
      <c r="BH41" s="200">
        <f t="shared" si="40"/>
        <v>0</v>
      </c>
      <c r="BI41" s="200">
        <f t="shared" si="40"/>
        <v>0</v>
      </c>
      <c r="BJ41" s="200">
        <f t="shared" si="40"/>
        <v>0</v>
      </c>
      <c r="BK41" s="200">
        <f t="shared" si="40"/>
        <v>0</v>
      </c>
      <c r="BL41" s="200">
        <f t="shared" si="40"/>
        <v>0</v>
      </c>
      <c r="BM41" s="200">
        <f t="shared" si="40"/>
        <v>0</v>
      </c>
      <c r="BN41" s="200">
        <f t="shared" si="40"/>
        <v>0</v>
      </c>
      <c r="BO41" s="200">
        <f t="shared" si="40"/>
        <v>0</v>
      </c>
      <c r="BP41" s="200">
        <f t="shared" si="40"/>
        <v>0</v>
      </c>
      <c r="BQ41" s="200">
        <f t="shared" si="40"/>
        <v>0</v>
      </c>
      <c r="BR41" s="200">
        <f t="shared" si="40"/>
        <v>0</v>
      </c>
      <c r="BS41" s="200">
        <f t="shared" si="40"/>
        <v>0</v>
      </c>
      <c r="BT41" s="200">
        <f t="shared" si="40"/>
        <v>0</v>
      </c>
      <c r="BU41" s="200">
        <f t="shared" si="40"/>
        <v>0</v>
      </c>
      <c r="BV41" s="200">
        <f t="shared" si="40"/>
        <v>0</v>
      </c>
      <c r="BW41" s="200">
        <f t="shared" si="40"/>
        <v>0</v>
      </c>
      <c r="BX41" s="200">
        <f t="shared" si="40"/>
        <v>0</v>
      </c>
      <c r="BY41" s="200">
        <f t="shared" si="40"/>
        <v>0</v>
      </c>
      <c r="BZ41" s="200">
        <f t="shared" si="40"/>
        <v>0</v>
      </c>
      <c r="CA41" s="200">
        <f t="shared" si="40"/>
        <v>0</v>
      </c>
      <c r="CB41" s="200">
        <f t="shared" si="40"/>
        <v>0</v>
      </c>
      <c r="CC41" s="200">
        <f t="shared" si="40"/>
        <v>0</v>
      </c>
      <c r="CD41" s="200">
        <f t="shared" si="40"/>
        <v>0</v>
      </c>
      <c r="CE41" s="200">
        <f t="shared" si="40"/>
        <v>0</v>
      </c>
      <c r="CF41" s="200">
        <f t="shared" si="40"/>
        <v>0</v>
      </c>
      <c r="CG41" s="200">
        <f t="shared" si="40"/>
        <v>0</v>
      </c>
      <c r="CH41" s="200">
        <f t="shared" si="40"/>
        <v>0</v>
      </c>
      <c r="CI41" s="200">
        <f t="shared" si="40"/>
        <v>0</v>
      </c>
      <c r="CJ41" s="200">
        <f t="shared" si="40"/>
        <v>0</v>
      </c>
      <c r="CK41" s="200">
        <f t="shared" si="40"/>
        <v>0</v>
      </c>
      <c r="CL41" s="200">
        <f t="shared" si="40"/>
        <v>0</v>
      </c>
      <c r="CM41" s="200">
        <f t="shared" si="40"/>
        <v>0</v>
      </c>
      <c r="CN41" s="200">
        <f t="shared" ref="CN41:DC41" si="41">CN31*CN39</f>
        <v>0</v>
      </c>
      <c r="CO41" s="200">
        <f t="shared" si="41"/>
        <v>0</v>
      </c>
      <c r="CP41" s="200">
        <f t="shared" si="41"/>
        <v>0</v>
      </c>
      <c r="CQ41" s="200">
        <f t="shared" si="41"/>
        <v>0</v>
      </c>
      <c r="CR41" s="200">
        <f t="shared" si="41"/>
        <v>0</v>
      </c>
      <c r="CS41" s="200">
        <f t="shared" si="41"/>
        <v>0</v>
      </c>
      <c r="CT41" s="200">
        <f t="shared" si="41"/>
        <v>0</v>
      </c>
      <c r="CU41" s="200">
        <f t="shared" si="41"/>
        <v>0</v>
      </c>
      <c r="CV41" s="200">
        <f t="shared" si="41"/>
        <v>0</v>
      </c>
      <c r="CW41" s="200">
        <f t="shared" si="41"/>
        <v>0</v>
      </c>
      <c r="CX41" s="200">
        <f t="shared" si="41"/>
        <v>0</v>
      </c>
      <c r="CY41" s="200">
        <f t="shared" si="41"/>
        <v>0</v>
      </c>
      <c r="CZ41" s="200">
        <f t="shared" si="41"/>
        <v>0</v>
      </c>
      <c r="DA41" s="200">
        <f t="shared" si="41"/>
        <v>0</v>
      </c>
      <c r="DB41" s="200">
        <f t="shared" si="41"/>
        <v>0</v>
      </c>
      <c r="DC41" s="200">
        <f t="shared" si="41"/>
        <v>0</v>
      </c>
    </row>
    <row r="43" spans="2:107" x14ac:dyDescent="0.25">
      <c r="B43" s="1001" t="s">
        <v>1107</v>
      </c>
      <c r="C43" s="1001"/>
      <c r="D43" s="1001"/>
      <c r="E43" s="1001"/>
      <c r="F43" s="1001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</row>
    <row r="44" spans="2:107" s="410" customFormat="1" x14ac:dyDescent="0.25">
      <c r="B44" s="171"/>
      <c r="C44" s="203"/>
      <c r="D44" s="203"/>
      <c r="E44" s="203"/>
      <c r="F44" s="201"/>
      <c r="G44" s="174" t="s">
        <v>31</v>
      </c>
      <c r="H44" s="175" t="s">
        <v>689</v>
      </c>
      <c r="I44" s="175" t="s">
        <v>690</v>
      </c>
      <c r="J44" s="175" t="s">
        <v>691</v>
      </c>
      <c r="K44" s="175" t="s">
        <v>692</v>
      </c>
      <c r="L44" s="175" t="s">
        <v>693</v>
      </c>
      <c r="M44" s="175" t="s">
        <v>694</v>
      </c>
      <c r="N44" s="175" t="s">
        <v>695</v>
      </c>
      <c r="O44" s="175" t="s">
        <v>696</v>
      </c>
      <c r="P44" s="175" t="s">
        <v>697</v>
      </c>
      <c r="Q44" s="175" t="s">
        <v>698</v>
      </c>
      <c r="R44" s="175" t="s">
        <v>699</v>
      </c>
      <c r="S44" s="175" t="s">
        <v>700</v>
      </c>
      <c r="T44" s="175" t="s">
        <v>701</v>
      </c>
      <c r="U44" s="175" t="s">
        <v>702</v>
      </c>
      <c r="V44" s="175" t="s">
        <v>703</v>
      </c>
      <c r="W44" s="175" t="s">
        <v>704</v>
      </c>
      <c r="X44" s="175" t="s">
        <v>705</v>
      </c>
      <c r="Y44" s="175" t="s">
        <v>706</v>
      </c>
      <c r="Z44" s="175" t="s">
        <v>707</v>
      </c>
      <c r="AA44" s="175" t="s">
        <v>708</v>
      </c>
      <c r="AB44" s="175" t="s">
        <v>1783</v>
      </c>
      <c r="AC44" s="175" t="s">
        <v>1784</v>
      </c>
      <c r="AD44" s="175" t="s">
        <v>1785</v>
      </c>
      <c r="AE44" s="175" t="s">
        <v>1786</v>
      </c>
      <c r="AF44" s="175" t="s">
        <v>1787</v>
      </c>
      <c r="AG44" s="175" t="s">
        <v>1788</v>
      </c>
      <c r="AH44" s="175" t="s">
        <v>1789</v>
      </c>
      <c r="AI44" s="175" t="s">
        <v>1790</v>
      </c>
      <c r="AJ44" s="175" t="s">
        <v>1791</v>
      </c>
      <c r="AK44" s="175" t="s">
        <v>1792</v>
      </c>
      <c r="AL44" s="175" t="s">
        <v>1793</v>
      </c>
      <c r="AM44" s="175" t="s">
        <v>1794</v>
      </c>
      <c r="AN44" s="175" t="s">
        <v>1795</v>
      </c>
      <c r="AO44" s="175" t="s">
        <v>1796</v>
      </c>
      <c r="AP44" s="175" t="s">
        <v>1797</v>
      </c>
      <c r="AQ44" s="175" t="s">
        <v>1798</v>
      </c>
      <c r="AR44" s="175" t="s">
        <v>1799</v>
      </c>
      <c r="AS44" s="175" t="s">
        <v>1800</v>
      </c>
      <c r="AT44" s="175" t="s">
        <v>1801</v>
      </c>
      <c r="AU44" s="175" t="s">
        <v>1802</v>
      </c>
      <c r="AV44" s="175" t="s">
        <v>1803</v>
      </c>
      <c r="AW44" s="175" t="s">
        <v>1804</v>
      </c>
      <c r="AX44" s="175" t="s">
        <v>1805</v>
      </c>
      <c r="AY44" s="175" t="s">
        <v>1806</v>
      </c>
      <c r="AZ44" s="175" t="s">
        <v>1807</v>
      </c>
      <c r="BA44" s="175" t="s">
        <v>1808</v>
      </c>
      <c r="BB44" s="175" t="s">
        <v>1809</v>
      </c>
      <c r="BC44" s="175" t="s">
        <v>1810</v>
      </c>
      <c r="BD44" s="175" t="s">
        <v>1811</v>
      </c>
      <c r="BE44" s="175" t="s">
        <v>1812</v>
      </c>
      <c r="BF44" s="175" t="s">
        <v>1813</v>
      </c>
      <c r="BG44" s="175" t="s">
        <v>1814</v>
      </c>
      <c r="BH44" s="175" t="s">
        <v>1815</v>
      </c>
      <c r="BI44" s="175" t="s">
        <v>1816</v>
      </c>
      <c r="BJ44" s="175" t="s">
        <v>1817</v>
      </c>
      <c r="BK44" s="175" t="s">
        <v>1818</v>
      </c>
      <c r="BL44" s="175" t="s">
        <v>1819</v>
      </c>
      <c r="BM44" s="175" t="s">
        <v>1820</v>
      </c>
      <c r="BN44" s="175" t="s">
        <v>1821</v>
      </c>
      <c r="BO44" s="175" t="s">
        <v>1822</v>
      </c>
      <c r="BP44" s="175" t="s">
        <v>1823</v>
      </c>
      <c r="BQ44" s="175" t="s">
        <v>1824</v>
      </c>
      <c r="BR44" s="175" t="s">
        <v>1825</v>
      </c>
      <c r="BS44" s="175" t="s">
        <v>1826</v>
      </c>
      <c r="BT44" s="175" t="s">
        <v>1827</v>
      </c>
      <c r="BU44" s="175" t="s">
        <v>1828</v>
      </c>
      <c r="BV44" s="175" t="s">
        <v>1829</v>
      </c>
      <c r="BW44" s="175" t="s">
        <v>1830</v>
      </c>
      <c r="BX44" s="175" t="s">
        <v>1831</v>
      </c>
      <c r="BY44" s="175" t="s">
        <v>1832</v>
      </c>
      <c r="BZ44" s="175" t="s">
        <v>1833</v>
      </c>
      <c r="CA44" s="175" t="s">
        <v>1834</v>
      </c>
      <c r="CB44" s="175" t="s">
        <v>1835</v>
      </c>
      <c r="CC44" s="175" t="s">
        <v>1836</v>
      </c>
      <c r="CD44" s="175" t="s">
        <v>1837</v>
      </c>
      <c r="CE44" s="175" t="s">
        <v>1838</v>
      </c>
      <c r="CF44" s="175" t="s">
        <v>1839</v>
      </c>
      <c r="CG44" s="175" t="s">
        <v>1840</v>
      </c>
      <c r="CH44" s="175" t="s">
        <v>1841</v>
      </c>
      <c r="CI44" s="175" t="s">
        <v>1842</v>
      </c>
      <c r="CJ44" s="175" t="s">
        <v>1843</v>
      </c>
      <c r="CK44" s="175" t="s">
        <v>1844</v>
      </c>
      <c r="CL44" s="175" t="s">
        <v>1845</v>
      </c>
      <c r="CM44" s="175" t="s">
        <v>1846</v>
      </c>
      <c r="CN44" s="175" t="s">
        <v>1847</v>
      </c>
      <c r="CO44" s="175" t="s">
        <v>1848</v>
      </c>
      <c r="CP44" s="175" t="s">
        <v>1849</v>
      </c>
      <c r="CQ44" s="175" t="s">
        <v>1850</v>
      </c>
      <c r="CR44" s="175" t="s">
        <v>1851</v>
      </c>
      <c r="CS44" s="175" t="s">
        <v>1852</v>
      </c>
      <c r="CT44" s="175" t="s">
        <v>1853</v>
      </c>
      <c r="CU44" s="175" t="s">
        <v>1854</v>
      </c>
      <c r="CV44" s="175" t="s">
        <v>1855</v>
      </c>
      <c r="CW44" s="175" t="s">
        <v>1856</v>
      </c>
      <c r="CX44" s="175" t="s">
        <v>1857</v>
      </c>
      <c r="CY44" s="175" t="s">
        <v>1858</v>
      </c>
      <c r="CZ44" s="175" t="s">
        <v>1859</v>
      </c>
      <c r="DA44" s="175" t="s">
        <v>1860</v>
      </c>
      <c r="DB44" s="175" t="s">
        <v>1861</v>
      </c>
      <c r="DC44" s="175" t="s">
        <v>1862</v>
      </c>
    </row>
    <row r="45" spans="2:107" ht="15.6" x14ac:dyDescent="0.25">
      <c r="B45" s="171">
        <f>B41+1</f>
        <v>21</v>
      </c>
      <c r="C45" s="204" t="s">
        <v>491</v>
      </c>
      <c r="D45" s="204"/>
      <c r="E45" s="205" t="s">
        <v>636</v>
      </c>
      <c r="F45" s="183" t="s">
        <v>664</v>
      </c>
      <c r="G45" s="199">
        <f>SUM(H45:DC45)</f>
        <v>0</v>
      </c>
      <c r="H45" s="195">
        <f>H21-H41</f>
        <v>0</v>
      </c>
      <c r="I45" s="195">
        <f t="shared" ref="I45:AA45" si="42">I21-I41</f>
        <v>0</v>
      </c>
      <c r="J45" s="195">
        <f t="shared" si="42"/>
        <v>0</v>
      </c>
      <c r="K45" s="195">
        <f t="shared" si="42"/>
        <v>0</v>
      </c>
      <c r="L45" s="195">
        <f t="shared" si="42"/>
        <v>0</v>
      </c>
      <c r="M45" s="195">
        <f t="shared" si="42"/>
        <v>0</v>
      </c>
      <c r="N45" s="195">
        <f t="shared" si="42"/>
        <v>0</v>
      </c>
      <c r="O45" s="195">
        <f t="shared" si="42"/>
        <v>0</v>
      </c>
      <c r="P45" s="195">
        <f t="shared" si="42"/>
        <v>0</v>
      </c>
      <c r="Q45" s="195">
        <f t="shared" si="42"/>
        <v>0</v>
      </c>
      <c r="R45" s="195">
        <f t="shared" si="42"/>
        <v>0</v>
      </c>
      <c r="S45" s="195">
        <f t="shared" si="42"/>
        <v>0</v>
      </c>
      <c r="T45" s="195">
        <f t="shared" si="42"/>
        <v>0</v>
      </c>
      <c r="U45" s="195">
        <f t="shared" si="42"/>
        <v>0</v>
      </c>
      <c r="V45" s="195">
        <f t="shared" si="42"/>
        <v>0</v>
      </c>
      <c r="W45" s="195">
        <f t="shared" si="42"/>
        <v>0</v>
      </c>
      <c r="X45" s="195">
        <f t="shared" si="42"/>
        <v>0</v>
      </c>
      <c r="Y45" s="195">
        <f t="shared" si="42"/>
        <v>0</v>
      </c>
      <c r="Z45" s="195">
        <f t="shared" si="42"/>
        <v>0</v>
      </c>
      <c r="AA45" s="195">
        <f t="shared" si="42"/>
        <v>0</v>
      </c>
      <c r="AB45" s="195">
        <f t="shared" ref="AB45:CM45" si="43">AB21-AB41</f>
        <v>0</v>
      </c>
      <c r="AC45" s="195">
        <f t="shared" si="43"/>
        <v>0</v>
      </c>
      <c r="AD45" s="195">
        <f t="shared" si="43"/>
        <v>0</v>
      </c>
      <c r="AE45" s="195">
        <f t="shared" si="43"/>
        <v>0</v>
      </c>
      <c r="AF45" s="195">
        <f t="shared" si="43"/>
        <v>0</v>
      </c>
      <c r="AG45" s="195">
        <f t="shared" si="43"/>
        <v>0</v>
      </c>
      <c r="AH45" s="195">
        <f t="shared" si="43"/>
        <v>0</v>
      </c>
      <c r="AI45" s="195">
        <f t="shared" si="43"/>
        <v>0</v>
      </c>
      <c r="AJ45" s="195">
        <f t="shared" si="43"/>
        <v>0</v>
      </c>
      <c r="AK45" s="195">
        <f t="shared" si="43"/>
        <v>0</v>
      </c>
      <c r="AL45" s="195">
        <f t="shared" si="43"/>
        <v>0</v>
      </c>
      <c r="AM45" s="195">
        <f t="shared" si="43"/>
        <v>0</v>
      </c>
      <c r="AN45" s="195">
        <f t="shared" si="43"/>
        <v>0</v>
      </c>
      <c r="AO45" s="195">
        <f t="shared" si="43"/>
        <v>0</v>
      </c>
      <c r="AP45" s="195">
        <f t="shared" si="43"/>
        <v>0</v>
      </c>
      <c r="AQ45" s="195">
        <f t="shared" si="43"/>
        <v>0</v>
      </c>
      <c r="AR45" s="195">
        <f t="shared" si="43"/>
        <v>0</v>
      </c>
      <c r="AS45" s="195">
        <f t="shared" si="43"/>
        <v>0</v>
      </c>
      <c r="AT45" s="195">
        <f t="shared" si="43"/>
        <v>0</v>
      </c>
      <c r="AU45" s="195">
        <f t="shared" si="43"/>
        <v>0</v>
      </c>
      <c r="AV45" s="195">
        <f t="shared" si="43"/>
        <v>0</v>
      </c>
      <c r="AW45" s="195">
        <f t="shared" si="43"/>
        <v>0</v>
      </c>
      <c r="AX45" s="195">
        <f t="shared" si="43"/>
        <v>0</v>
      </c>
      <c r="AY45" s="195">
        <f t="shared" si="43"/>
        <v>0</v>
      </c>
      <c r="AZ45" s="195">
        <f t="shared" si="43"/>
        <v>0</v>
      </c>
      <c r="BA45" s="195">
        <f t="shared" si="43"/>
        <v>0</v>
      </c>
      <c r="BB45" s="195">
        <f t="shared" si="43"/>
        <v>0</v>
      </c>
      <c r="BC45" s="195">
        <f t="shared" si="43"/>
        <v>0</v>
      </c>
      <c r="BD45" s="195">
        <f t="shared" si="43"/>
        <v>0</v>
      </c>
      <c r="BE45" s="195">
        <f t="shared" si="43"/>
        <v>0</v>
      </c>
      <c r="BF45" s="195">
        <f t="shared" si="43"/>
        <v>0</v>
      </c>
      <c r="BG45" s="195">
        <f t="shared" si="43"/>
        <v>0</v>
      </c>
      <c r="BH45" s="195">
        <f t="shared" si="43"/>
        <v>0</v>
      </c>
      <c r="BI45" s="195">
        <f t="shared" si="43"/>
        <v>0</v>
      </c>
      <c r="BJ45" s="195">
        <f t="shared" si="43"/>
        <v>0</v>
      </c>
      <c r="BK45" s="195">
        <f t="shared" si="43"/>
        <v>0</v>
      </c>
      <c r="BL45" s="195">
        <f t="shared" si="43"/>
        <v>0</v>
      </c>
      <c r="BM45" s="195">
        <f t="shared" si="43"/>
        <v>0</v>
      </c>
      <c r="BN45" s="195">
        <f t="shared" si="43"/>
        <v>0</v>
      </c>
      <c r="BO45" s="195">
        <f t="shared" si="43"/>
        <v>0</v>
      </c>
      <c r="BP45" s="195">
        <f t="shared" si="43"/>
        <v>0</v>
      </c>
      <c r="BQ45" s="195">
        <f t="shared" si="43"/>
        <v>0</v>
      </c>
      <c r="BR45" s="195">
        <f t="shared" si="43"/>
        <v>0</v>
      </c>
      <c r="BS45" s="195">
        <f t="shared" si="43"/>
        <v>0</v>
      </c>
      <c r="BT45" s="195">
        <f t="shared" si="43"/>
        <v>0</v>
      </c>
      <c r="BU45" s="195">
        <f t="shared" si="43"/>
        <v>0</v>
      </c>
      <c r="BV45" s="195">
        <f t="shared" si="43"/>
        <v>0</v>
      </c>
      <c r="BW45" s="195">
        <f t="shared" si="43"/>
        <v>0</v>
      </c>
      <c r="BX45" s="195">
        <f t="shared" si="43"/>
        <v>0</v>
      </c>
      <c r="BY45" s="195">
        <f t="shared" si="43"/>
        <v>0</v>
      </c>
      <c r="BZ45" s="195">
        <f t="shared" si="43"/>
        <v>0</v>
      </c>
      <c r="CA45" s="195">
        <f t="shared" si="43"/>
        <v>0</v>
      </c>
      <c r="CB45" s="195">
        <f t="shared" si="43"/>
        <v>0</v>
      </c>
      <c r="CC45" s="195">
        <f t="shared" si="43"/>
        <v>0</v>
      </c>
      <c r="CD45" s="195">
        <f t="shared" si="43"/>
        <v>0</v>
      </c>
      <c r="CE45" s="195">
        <f t="shared" si="43"/>
        <v>0</v>
      </c>
      <c r="CF45" s="195">
        <f t="shared" si="43"/>
        <v>0</v>
      </c>
      <c r="CG45" s="195">
        <f t="shared" si="43"/>
        <v>0</v>
      </c>
      <c r="CH45" s="195">
        <f t="shared" si="43"/>
        <v>0</v>
      </c>
      <c r="CI45" s="195">
        <f t="shared" si="43"/>
        <v>0</v>
      </c>
      <c r="CJ45" s="195">
        <f t="shared" si="43"/>
        <v>0</v>
      </c>
      <c r="CK45" s="195">
        <f t="shared" si="43"/>
        <v>0</v>
      </c>
      <c r="CL45" s="195">
        <f t="shared" si="43"/>
        <v>0</v>
      </c>
      <c r="CM45" s="195">
        <f t="shared" si="43"/>
        <v>0</v>
      </c>
      <c r="CN45" s="195">
        <f t="shared" ref="CN45:DC45" si="44">CN21-CN41</f>
        <v>0</v>
      </c>
      <c r="CO45" s="195">
        <f t="shared" si="44"/>
        <v>0</v>
      </c>
      <c r="CP45" s="195">
        <f t="shared" si="44"/>
        <v>0</v>
      </c>
      <c r="CQ45" s="195">
        <f t="shared" si="44"/>
        <v>0</v>
      </c>
      <c r="CR45" s="195">
        <f t="shared" si="44"/>
        <v>0</v>
      </c>
      <c r="CS45" s="195">
        <f t="shared" si="44"/>
        <v>0</v>
      </c>
      <c r="CT45" s="195">
        <f t="shared" si="44"/>
        <v>0</v>
      </c>
      <c r="CU45" s="195">
        <f t="shared" si="44"/>
        <v>0</v>
      </c>
      <c r="CV45" s="195">
        <f t="shared" si="44"/>
        <v>0</v>
      </c>
      <c r="CW45" s="195">
        <f t="shared" si="44"/>
        <v>0</v>
      </c>
      <c r="CX45" s="195">
        <f t="shared" si="44"/>
        <v>0</v>
      </c>
      <c r="CY45" s="195">
        <f t="shared" si="44"/>
        <v>0</v>
      </c>
      <c r="CZ45" s="195">
        <f t="shared" si="44"/>
        <v>0</v>
      </c>
      <c r="DA45" s="195">
        <f t="shared" si="44"/>
        <v>0</v>
      </c>
      <c r="DB45" s="195">
        <f t="shared" si="44"/>
        <v>0</v>
      </c>
      <c r="DC45" s="195">
        <f t="shared" si="44"/>
        <v>0</v>
      </c>
    </row>
    <row r="46" spans="2:107" ht="15.6" x14ac:dyDescent="0.25">
      <c r="B46" s="171">
        <f>B45+1</f>
        <v>22</v>
      </c>
      <c r="C46" s="206" t="s">
        <v>665</v>
      </c>
      <c r="D46" s="207">
        <f>CED</f>
        <v>0</v>
      </c>
      <c r="E46" s="193" t="s">
        <v>3</v>
      </c>
      <c r="F46" s="183" t="s">
        <v>666</v>
      </c>
      <c r="G46" s="208">
        <f>IF(G21=0,0,G45/G21)</f>
        <v>0</v>
      </c>
      <c r="H46" s="209">
        <f>IFERROR(H45/H21,0)</f>
        <v>0</v>
      </c>
      <c r="I46" s="209">
        <f t="shared" ref="I46:AA46" si="45">IFERROR(I45/I21,0)</f>
        <v>0</v>
      </c>
      <c r="J46" s="209">
        <f t="shared" si="45"/>
        <v>0</v>
      </c>
      <c r="K46" s="209">
        <f t="shared" si="45"/>
        <v>0</v>
      </c>
      <c r="L46" s="209">
        <f t="shared" si="45"/>
        <v>0</v>
      </c>
      <c r="M46" s="209">
        <f t="shared" si="45"/>
        <v>0</v>
      </c>
      <c r="N46" s="209">
        <f t="shared" si="45"/>
        <v>0</v>
      </c>
      <c r="O46" s="209">
        <f t="shared" si="45"/>
        <v>0</v>
      </c>
      <c r="P46" s="209">
        <f t="shared" si="45"/>
        <v>0</v>
      </c>
      <c r="Q46" s="209">
        <f t="shared" si="45"/>
        <v>0</v>
      </c>
      <c r="R46" s="209">
        <f t="shared" si="45"/>
        <v>0</v>
      </c>
      <c r="S46" s="209">
        <f t="shared" si="45"/>
        <v>0</v>
      </c>
      <c r="T46" s="209">
        <f t="shared" si="45"/>
        <v>0</v>
      </c>
      <c r="U46" s="209">
        <f t="shared" si="45"/>
        <v>0</v>
      </c>
      <c r="V46" s="209">
        <f t="shared" si="45"/>
        <v>0</v>
      </c>
      <c r="W46" s="209">
        <f t="shared" si="45"/>
        <v>0</v>
      </c>
      <c r="X46" s="209">
        <f t="shared" si="45"/>
        <v>0</v>
      </c>
      <c r="Y46" s="209">
        <f t="shared" si="45"/>
        <v>0</v>
      </c>
      <c r="Z46" s="209">
        <f t="shared" si="45"/>
        <v>0</v>
      </c>
      <c r="AA46" s="209">
        <f t="shared" si="45"/>
        <v>0</v>
      </c>
      <c r="AB46" s="209">
        <f t="shared" ref="AB46:CM46" si="46">IFERROR(AB45/AB21,0)</f>
        <v>0</v>
      </c>
      <c r="AC46" s="209">
        <f t="shared" si="46"/>
        <v>0</v>
      </c>
      <c r="AD46" s="209">
        <f t="shared" si="46"/>
        <v>0</v>
      </c>
      <c r="AE46" s="209">
        <f t="shared" si="46"/>
        <v>0</v>
      </c>
      <c r="AF46" s="209">
        <f t="shared" si="46"/>
        <v>0</v>
      </c>
      <c r="AG46" s="209">
        <f t="shared" si="46"/>
        <v>0</v>
      </c>
      <c r="AH46" s="209">
        <f t="shared" si="46"/>
        <v>0</v>
      </c>
      <c r="AI46" s="209">
        <f t="shared" si="46"/>
        <v>0</v>
      </c>
      <c r="AJ46" s="209">
        <f t="shared" si="46"/>
        <v>0</v>
      </c>
      <c r="AK46" s="209">
        <f t="shared" si="46"/>
        <v>0</v>
      </c>
      <c r="AL46" s="209">
        <f t="shared" si="46"/>
        <v>0</v>
      </c>
      <c r="AM46" s="209">
        <f t="shared" si="46"/>
        <v>0</v>
      </c>
      <c r="AN46" s="209">
        <f t="shared" si="46"/>
        <v>0</v>
      </c>
      <c r="AO46" s="209">
        <f t="shared" si="46"/>
        <v>0</v>
      </c>
      <c r="AP46" s="209">
        <f t="shared" si="46"/>
        <v>0</v>
      </c>
      <c r="AQ46" s="209">
        <f t="shared" si="46"/>
        <v>0</v>
      </c>
      <c r="AR46" s="209">
        <f t="shared" si="46"/>
        <v>0</v>
      </c>
      <c r="AS46" s="209">
        <f t="shared" si="46"/>
        <v>0</v>
      </c>
      <c r="AT46" s="209">
        <f t="shared" si="46"/>
        <v>0</v>
      </c>
      <c r="AU46" s="209">
        <f t="shared" si="46"/>
        <v>0</v>
      </c>
      <c r="AV46" s="209">
        <f t="shared" si="46"/>
        <v>0</v>
      </c>
      <c r="AW46" s="209">
        <f t="shared" si="46"/>
        <v>0</v>
      </c>
      <c r="AX46" s="209">
        <f t="shared" si="46"/>
        <v>0</v>
      </c>
      <c r="AY46" s="209">
        <f t="shared" si="46"/>
        <v>0</v>
      </c>
      <c r="AZ46" s="209">
        <f t="shared" si="46"/>
        <v>0</v>
      </c>
      <c r="BA46" s="209">
        <f t="shared" si="46"/>
        <v>0</v>
      </c>
      <c r="BB46" s="209">
        <f t="shared" si="46"/>
        <v>0</v>
      </c>
      <c r="BC46" s="209">
        <f t="shared" si="46"/>
        <v>0</v>
      </c>
      <c r="BD46" s="209">
        <f t="shared" si="46"/>
        <v>0</v>
      </c>
      <c r="BE46" s="209">
        <f t="shared" si="46"/>
        <v>0</v>
      </c>
      <c r="BF46" s="209">
        <f t="shared" si="46"/>
        <v>0</v>
      </c>
      <c r="BG46" s="209">
        <f t="shared" si="46"/>
        <v>0</v>
      </c>
      <c r="BH46" s="209">
        <f t="shared" si="46"/>
        <v>0</v>
      </c>
      <c r="BI46" s="209">
        <f t="shared" si="46"/>
        <v>0</v>
      </c>
      <c r="BJ46" s="209">
        <f t="shared" si="46"/>
        <v>0</v>
      </c>
      <c r="BK46" s="209">
        <f t="shared" si="46"/>
        <v>0</v>
      </c>
      <c r="BL46" s="209">
        <f t="shared" si="46"/>
        <v>0</v>
      </c>
      <c r="BM46" s="209">
        <f t="shared" si="46"/>
        <v>0</v>
      </c>
      <c r="BN46" s="209">
        <f t="shared" si="46"/>
        <v>0</v>
      </c>
      <c r="BO46" s="209">
        <f t="shared" si="46"/>
        <v>0</v>
      </c>
      <c r="BP46" s="209">
        <f t="shared" si="46"/>
        <v>0</v>
      </c>
      <c r="BQ46" s="209">
        <f t="shared" si="46"/>
        <v>0</v>
      </c>
      <c r="BR46" s="209">
        <f t="shared" si="46"/>
        <v>0</v>
      </c>
      <c r="BS46" s="209">
        <f t="shared" si="46"/>
        <v>0</v>
      </c>
      <c r="BT46" s="209">
        <f t="shared" si="46"/>
        <v>0</v>
      </c>
      <c r="BU46" s="209">
        <f t="shared" si="46"/>
        <v>0</v>
      </c>
      <c r="BV46" s="209">
        <f t="shared" si="46"/>
        <v>0</v>
      </c>
      <c r="BW46" s="209">
        <f t="shared" si="46"/>
        <v>0</v>
      </c>
      <c r="BX46" s="209">
        <f t="shared" si="46"/>
        <v>0</v>
      </c>
      <c r="BY46" s="209">
        <f t="shared" si="46"/>
        <v>0</v>
      </c>
      <c r="BZ46" s="209">
        <f t="shared" si="46"/>
        <v>0</v>
      </c>
      <c r="CA46" s="209">
        <f t="shared" si="46"/>
        <v>0</v>
      </c>
      <c r="CB46" s="209">
        <f t="shared" si="46"/>
        <v>0</v>
      </c>
      <c r="CC46" s="209">
        <f t="shared" si="46"/>
        <v>0</v>
      </c>
      <c r="CD46" s="209">
        <f t="shared" si="46"/>
        <v>0</v>
      </c>
      <c r="CE46" s="209">
        <f t="shared" si="46"/>
        <v>0</v>
      </c>
      <c r="CF46" s="209">
        <f t="shared" si="46"/>
        <v>0</v>
      </c>
      <c r="CG46" s="209">
        <f t="shared" si="46"/>
        <v>0</v>
      </c>
      <c r="CH46" s="209">
        <f t="shared" si="46"/>
        <v>0</v>
      </c>
      <c r="CI46" s="209">
        <f t="shared" si="46"/>
        <v>0</v>
      </c>
      <c r="CJ46" s="209">
        <f t="shared" si="46"/>
        <v>0</v>
      </c>
      <c r="CK46" s="209">
        <f t="shared" si="46"/>
        <v>0</v>
      </c>
      <c r="CL46" s="209">
        <f t="shared" si="46"/>
        <v>0</v>
      </c>
      <c r="CM46" s="209">
        <f t="shared" si="46"/>
        <v>0</v>
      </c>
      <c r="CN46" s="209">
        <f t="shared" ref="CN46:DC46" si="47">IFERROR(CN45/CN21,0)</f>
        <v>0</v>
      </c>
      <c r="CO46" s="209">
        <f t="shared" si="47"/>
        <v>0</v>
      </c>
      <c r="CP46" s="209">
        <f t="shared" si="47"/>
        <v>0</v>
      </c>
      <c r="CQ46" s="209">
        <f t="shared" si="47"/>
        <v>0</v>
      </c>
      <c r="CR46" s="209">
        <f t="shared" si="47"/>
        <v>0</v>
      </c>
      <c r="CS46" s="209">
        <f t="shared" si="47"/>
        <v>0</v>
      </c>
      <c r="CT46" s="209">
        <f t="shared" si="47"/>
        <v>0</v>
      </c>
      <c r="CU46" s="209">
        <f t="shared" si="47"/>
        <v>0</v>
      </c>
      <c r="CV46" s="209">
        <f t="shared" si="47"/>
        <v>0</v>
      </c>
      <c r="CW46" s="209">
        <f t="shared" si="47"/>
        <v>0</v>
      </c>
      <c r="CX46" s="209">
        <f t="shared" si="47"/>
        <v>0</v>
      </c>
      <c r="CY46" s="209">
        <f t="shared" si="47"/>
        <v>0</v>
      </c>
      <c r="CZ46" s="209">
        <f t="shared" si="47"/>
        <v>0</v>
      </c>
      <c r="DA46" s="209">
        <f t="shared" si="47"/>
        <v>0</v>
      </c>
      <c r="DB46" s="209">
        <f t="shared" si="47"/>
        <v>0</v>
      </c>
      <c r="DC46" s="209">
        <f t="shared" si="47"/>
        <v>0</v>
      </c>
    </row>
    <row r="47" spans="2:107" ht="15.6" x14ac:dyDescent="0.25">
      <c r="B47" s="171">
        <f>B46+1</f>
        <v>23</v>
      </c>
      <c r="C47" s="204" t="s">
        <v>490</v>
      </c>
      <c r="D47" s="204"/>
      <c r="E47" s="205" t="s">
        <v>650</v>
      </c>
      <c r="F47" s="183" t="s">
        <v>667</v>
      </c>
      <c r="G47" s="199">
        <f>SUM(H47:DC47)</f>
        <v>0</v>
      </c>
      <c r="H47" s="195">
        <f>H20-H40</f>
        <v>0</v>
      </c>
      <c r="I47" s="195">
        <f t="shared" ref="I47:AA47" si="48">I20-I40</f>
        <v>0</v>
      </c>
      <c r="J47" s="195">
        <f t="shared" si="48"/>
        <v>0</v>
      </c>
      <c r="K47" s="195">
        <f t="shared" si="48"/>
        <v>0</v>
      </c>
      <c r="L47" s="195">
        <f t="shared" si="48"/>
        <v>0</v>
      </c>
      <c r="M47" s="195">
        <f t="shared" si="48"/>
        <v>0</v>
      </c>
      <c r="N47" s="195">
        <f t="shared" si="48"/>
        <v>0</v>
      </c>
      <c r="O47" s="195">
        <f t="shared" si="48"/>
        <v>0</v>
      </c>
      <c r="P47" s="195">
        <f t="shared" si="48"/>
        <v>0</v>
      </c>
      <c r="Q47" s="195">
        <f t="shared" si="48"/>
        <v>0</v>
      </c>
      <c r="R47" s="195">
        <f t="shared" si="48"/>
        <v>0</v>
      </c>
      <c r="S47" s="195">
        <f t="shared" si="48"/>
        <v>0</v>
      </c>
      <c r="T47" s="195">
        <f t="shared" si="48"/>
        <v>0</v>
      </c>
      <c r="U47" s="195">
        <f t="shared" si="48"/>
        <v>0</v>
      </c>
      <c r="V47" s="195">
        <f t="shared" si="48"/>
        <v>0</v>
      </c>
      <c r="W47" s="195">
        <f t="shared" si="48"/>
        <v>0</v>
      </c>
      <c r="X47" s="195">
        <f t="shared" si="48"/>
        <v>0</v>
      </c>
      <c r="Y47" s="195">
        <f t="shared" si="48"/>
        <v>0</v>
      </c>
      <c r="Z47" s="195">
        <f t="shared" si="48"/>
        <v>0</v>
      </c>
      <c r="AA47" s="195">
        <f t="shared" si="48"/>
        <v>0</v>
      </c>
      <c r="AB47" s="195">
        <f t="shared" ref="AB47:CM47" si="49">AB20-AB40</f>
        <v>0</v>
      </c>
      <c r="AC47" s="195">
        <f t="shared" si="49"/>
        <v>0</v>
      </c>
      <c r="AD47" s="195">
        <f t="shared" si="49"/>
        <v>0</v>
      </c>
      <c r="AE47" s="195">
        <f t="shared" si="49"/>
        <v>0</v>
      </c>
      <c r="AF47" s="195">
        <f t="shared" si="49"/>
        <v>0</v>
      </c>
      <c r="AG47" s="195">
        <f t="shared" si="49"/>
        <v>0</v>
      </c>
      <c r="AH47" s="195">
        <f t="shared" si="49"/>
        <v>0</v>
      </c>
      <c r="AI47" s="195">
        <f t="shared" si="49"/>
        <v>0</v>
      </c>
      <c r="AJ47" s="195">
        <f t="shared" si="49"/>
        <v>0</v>
      </c>
      <c r="AK47" s="195">
        <f t="shared" si="49"/>
        <v>0</v>
      </c>
      <c r="AL47" s="195">
        <f t="shared" si="49"/>
        <v>0</v>
      </c>
      <c r="AM47" s="195">
        <f t="shared" si="49"/>
        <v>0</v>
      </c>
      <c r="AN47" s="195">
        <f t="shared" si="49"/>
        <v>0</v>
      </c>
      <c r="AO47" s="195">
        <f t="shared" si="49"/>
        <v>0</v>
      </c>
      <c r="AP47" s="195">
        <f t="shared" si="49"/>
        <v>0</v>
      </c>
      <c r="AQ47" s="195">
        <f t="shared" si="49"/>
        <v>0</v>
      </c>
      <c r="AR47" s="195">
        <f t="shared" si="49"/>
        <v>0</v>
      </c>
      <c r="AS47" s="195">
        <f t="shared" si="49"/>
        <v>0</v>
      </c>
      <c r="AT47" s="195">
        <f t="shared" si="49"/>
        <v>0</v>
      </c>
      <c r="AU47" s="195">
        <f t="shared" si="49"/>
        <v>0</v>
      </c>
      <c r="AV47" s="195">
        <f t="shared" si="49"/>
        <v>0</v>
      </c>
      <c r="AW47" s="195">
        <f t="shared" si="49"/>
        <v>0</v>
      </c>
      <c r="AX47" s="195">
        <f t="shared" si="49"/>
        <v>0</v>
      </c>
      <c r="AY47" s="195">
        <f t="shared" si="49"/>
        <v>0</v>
      </c>
      <c r="AZ47" s="195">
        <f t="shared" si="49"/>
        <v>0</v>
      </c>
      <c r="BA47" s="195">
        <f t="shared" si="49"/>
        <v>0</v>
      </c>
      <c r="BB47" s="195">
        <f t="shared" si="49"/>
        <v>0</v>
      </c>
      <c r="BC47" s="195">
        <f t="shared" si="49"/>
        <v>0</v>
      </c>
      <c r="BD47" s="195">
        <f t="shared" si="49"/>
        <v>0</v>
      </c>
      <c r="BE47" s="195">
        <f t="shared" si="49"/>
        <v>0</v>
      </c>
      <c r="BF47" s="195">
        <f t="shared" si="49"/>
        <v>0</v>
      </c>
      <c r="BG47" s="195">
        <f t="shared" si="49"/>
        <v>0</v>
      </c>
      <c r="BH47" s="195">
        <f t="shared" si="49"/>
        <v>0</v>
      </c>
      <c r="BI47" s="195">
        <f t="shared" si="49"/>
        <v>0</v>
      </c>
      <c r="BJ47" s="195">
        <f t="shared" si="49"/>
        <v>0</v>
      </c>
      <c r="BK47" s="195">
        <f t="shared" si="49"/>
        <v>0</v>
      </c>
      <c r="BL47" s="195">
        <f t="shared" si="49"/>
        <v>0</v>
      </c>
      <c r="BM47" s="195">
        <f t="shared" si="49"/>
        <v>0</v>
      </c>
      <c r="BN47" s="195">
        <f t="shared" si="49"/>
        <v>0</v>
      </c>
      <c r="BO47" s="195">
        <f t="shared" si="49"/>
        <v>0</v>
      </c>
      <c r="BP47" s="195">
        <f t="shared" si="49"/>
        <v>0</v>
      </c>
      <c r="BQ47" s="195">
        <f t="shared" si="49"/>
        <v>0</v>
      </c>
      <c r="BR47" s="195">
        <f t="shared" si="49"/>
        <v>0</v>
      </c>
      <c r="BS47" s="195">
        <f t="shared" si="49"/>
        <v>0</v>
      </c>
      <c r="BT47" s="195">
        <f t="shared" si="49"/>
        <v>0</v>
      </c>
      <c r="BU47" s="195">
        <f t="shared" si="49"/>
        <v>0</v>
      </c>
      <c r="BV47" s="195">
        <f t="shared" si="49"/>
        <v>0</v>
      </c>
      <c r="BW47" s="195">
        <f t="shared" si="49"/>
        <v>0</v>
      </c>
      <c r="BX47" s="195">
        <f t="shared" si="49"/>
        <v>0</v>
      </c>
      <c r="BY47" s="195">
        <f t="shared" si="49"/>
        <v>0</v>
      </c>
      <c r="BZ47" s="195">
        <f t="shared" si="49"/>
        <v>0</v>
      </c>
      <c r="CA47" s="195">
        <f t="shared" si="49"/>
        <v>0</v>
      </c>
      <c r="CB47" s="195">
        <f t="shared" si="49"/>
        <v>0</v>
      </c>
      <c r="CC47" s="195">
        <f t="shared" si="49"/>
        <v>0</v>
      </c>
      <c r="CD47" s="195">
        <f t="shared" si="49"/>
        <v>0</v>
      </c>
      <c r="CE47" s="195">
        <f t="shared" si="49"/>
        <v>0</v>
      </c>
      <c r="CF47" s="195">
        <f t="shared" si="49"/>
        <v>0</v>
      </c>
      <c r="CG47" s="195">
        <f t="shared" si="49"/>
        <v>0</v>
      </c>
      <c r="CH47" s="195">
        <f t="shared" si="49"/>
        <v>0</v>
      </c>
      <c r="CI47" s="195">
        <f t="shared" si="49"/>
        <v>0</v>
      </c>
      <c r="CJ47" s="195">
        <f t="shared" si="49"/>
        <v>0</v>
      </c>
      <c r="CK47" s="195">
        <f t="shared" si="49"/>
        <v>0</v>
      </c>
      <c r="CL47" s="195">
        <f t="shared" si="49"/>
        <v>0</v>
      </c>
      <c r="CM47" s="195">
        <f t="shared" si="49"/>
        <v>0</v>
      </c>
      <c r="CN47" s="195">
        <f t="shared" ref="CN47:DC47" si="50">CN20-CN40</f>
        <v>0</v>
      </c>
      <c r="CO47" s="195">
        <f t="shared" si="50"/>
        <v>0</v>
      </c>
      <c r="CP47" s="195">
        <f t="shared" si="50"/>
        <v>0</v>
      </c>
      <c r="CQ47" s="195">
        <f t="shared" si="50"/>
        <v>0</v>
      </c>
      <c r="CR47" s="195">
        <f t="shared" si="50"/>
        <v>0</v>
      </c>
      <c r="CS47" s="195">
        <f t="shared" si="50"/>
        <v>0</v>
      </c>
      <c r="CT47" s="195">
        <f t="shared" si="50"/>
        <v>0</v>
      </c>
      <c r="CU47" s="195">
        <f t="shared" si="50"/>
        <v>0</v>
      </c>
      <c r="CV47" s="195">
        <f t="shared" si="50"/>
        <v>0</v>
      </c>
      <c r="CW47" s="195">
        <f t="shared" si="50"/>
        <v>0</v>
      </c>
      <c r="CX47" s="195">
        <f t="shared" si="50"/>
        <v>0</v>
      </c>
      <c r="CY47" s="195">
        <f t="shared" si="50"/>
        <v>0</v>
      </c>
      <c r="CZ47" s="195">
        <f t="shared" si="50"/>
        <v>0</v>
      </c>
      <c r="DA47" s="195">
        <f t="shared" si="50"/>
        <v>0</v>
      </c>
      <c r="DB47" s="195">
        <f t="shared" si="50"/>
        <v>0</v>
      </c>
      <c r="DC47" s="195">
        <f t="shared" si="50"/>
        <v>0</v>
      </c>
    </row>
    <row r="48" spans="2:107" ht="15.6" x14ac:dyDescent="0.25">
      <c r="B48" s="171">
        <f>B47+1</f>
        <v>24</v>
      </c>
      <c r="C48" s="206" t="s">
        <v>668</v>
      </c>
      <c r="D48" s="207">
        <f>CEE</f>
        <v>0</v>
      </c>
      <c r="E48" s="193" t="s">
        <v>3</v>
      </c>
      <c r="F48" s="183" t="s">
        <v>669</v>
      </c>
      <c r="G48" s="208">
        <f>IF(G20=0,0,G47/G20)</f>
        <v>0</v>
      </c>
      <c r="H48" s="209">
        <f>IFERROR(H47/H20,0)</f>
        <v>0</v>
      </c>
      <c r="I48" s="209">
        <f t="shared" ref="I48:AA48" si="51">IFERROR(I47/I20,0)</f>
        <v>0</v>
      </c>
      <c r="J48" s="209">
        <f t="shared" si="51"/>
        <v>0</v>
      </c>
      <c r="K48" s="209">
        <f t="shared" si="51"/>
        <v>0</v>
      </c>
      <c r="L48" s="209">
        <f t="shared" si="51"/>
        <v>0</v>
      </c>
      <c r="M48" s="209">
        <f t="shared" si="51"/>
        <v>0</v>
      </c>
      <c r="N48" s="209">
        <f t="shared" si="51"/>
        <v>0</v>
      </c>
      <c r="O48" s="209">
        <f t="shared" si="51"/>
        <v>0</v>
      </c>
      <c r="P48" s="209">
        <f t="shared" si="51"/>
        <v>0</v>
      </c>
      <c r="Q48" s="209">
        <f t="shared" si="51"/>
        <v>0</v>
      </c>
      <c r="R48" s="209">
        <f t="shared" si="51"/>
        <v>0</v>
      </c>
      <c r="S48" s="209">
        <f t="shared" si="51"/>
        <v>0</v>
      </c>
      <c r="T48" s="209">
        <f t="shared" si="51"/>
        <v>0</v>
      </c>
      <c r="U48" s="209">
        <f t="shared" si="51"/>
        <v>0</v>
      </c>
      <c r="V48" s="209">
        <f t="shared" si="51"/>
        <v>0</v>
      </c>
      <c r="W48" s="209">
        <f t="shared" si="51"/>
        <v>0</v>
      </c>
      <c r="X48" s="209">
        <f t="shared" si="51"/>
        <v>0</v>
      </c>
      <c r="Y48" s="209">
        <f t="shared" si="51"/>
        <v>0</v>
      </c>
      <c r="Z48" s="209">
        <f t="shared" si="51"/>
        <v>0</v>
      </c>
      <c r="AA48" s="209">
        <f t="shared" si="51"/>
        <v>0</v>
      </c>
      <c r="AB48" s="209">
        <f t="shared" ref="AB48:CM48" si="52">IFERROR(AB47/AB20,0)</f>
        <v>0</v>
      </c>
      <c r="AC48" s="209">
        <f t="shared" si="52"/>
        <v>0</v>
      </c>
      <c r="AD48" s="209">
        <f t="shared" si="52"/>
        <v>0</v>
      </c>
      <c r="AE48" s="209">
        <f t="shared" si="52"/>
        <v>0</v>
      </c>
      <c r="AF48" s="209">
        <f t="shared" si="52"/>
        <v>0</v>
      </c>
      <c r="AG48" s="209">
        <f t="shared" si="52"/>
        <v>0</v>
      </c>
      <c r="AH48" s="209">
        <f t="shared" si="52"/>
        <v>0</v>
      </c>
      <c r="AI48" s="209">
        <f t="shared" si="52"/>
        <v>0</v>
      </c>
      <c r="AJ48" s="209">
        <f t="shared" si="52"/>
        <v>0</v>
      </c>
      <c r="AK48" s="209">
        <f t="shared" si="52"/>
        <v>0</v>
      </c>
      <c r="AL48" s="209">
        <f t="shared" si="52"/>
        <v>0</v>
      </c>
      <c r="AM48" s="209">
        <f t="shared" si="52"/>
        <v>0</v>
      </c>
      <c r="AN48" s="209">
        <f t="shared" si="52"/>
        <v>0</v>
      </c>
      <c r="AO48" s="209">
        <f t="shared" si="52"/>
        <v>0</v>
      </c>
      <c r="AP48" s="209">
        <f t="shared" si="52"/>
        <v>0</v>
      </c>
      <c r="AQ48" s="209">
        <f t="shared" si="52"/>
        <v>0</v>
      </c>
      <c r="AR48" s="209">
        <f t="shared" si="52"/>
        <v>0</v>
      </c>
      <c r="AS48" s="209">
        <f t="shared" si="52"/>
        <v>0</v>
      </c>
      <c r="AT48" s="209">
        <f t="shared" si="52"/>
        <v>0</v>
      </c>
      <c r="AU48" s="209">
        <f t="shared" si="52"/>
        <v>0</v>
      </c>
      <c r="AV48" s="209">
        <f t="shared" si="52"/>
        <v>0</v>
      </c>
      <c r="AW48" s="209">
        <f t="shared" si="52"/>
        <v>0</v>
      </c>
      <c r="AX48" s="209">
        <f t="shared" si="52"/>
        <v>0</v>
      </c>
      <c r="AY48" s="209">
        <f t="shared" si="52"/>
        <v>0</v>
      </c>
      <c r="AZ48" s="209">
        <f t="shared" si="52"/>
        <v>0</v>
      </c>
      <c r="BA48" s="209">
        <f t="shared" si="52"/>
        <v>0</v>
      </c>
      <c r="BB48" s="209">
        <f t="shared" si="52"/>
        <v>0</v>
      </c>
      <c r="BC48" s="209">
        <f t="shared" si="52"/>
        <v>0</v>
      </c>
      <c r="BD48" s="209">
        <f t="shared" si="52"/>
        <v>0</v>
      </c>
      <c r="BE48" s="209">
        <f t="shared" si="52"/>
        <v>0</v>
      </c>
      <c r="BF48" s="209">
        <f t="shared" si="52"/>
        <v>0</v>
      </c>
      <c r="BG48" s="209">
        <f t="shared" si="52"/>
        <v>0</v>
      </c>
      <c r="BH48" s="209">
        <f t="shared" si="52"/>
        <v>0</v>
      </c>
      <c r="BI48" s="209">
        <f t="shared" si="52"/>
        <v>0</v>
      </c>
      <c r="BJ48" s="209">
        <f t="shared" si="52"/>
        <v>0</v>
      </c>
      <c r="BK48" s="209">
        <f t="shared" si="52"/>
        <v>0</v>
      </c>
      <c r="BL48" s="209">
        <f t="shared" si="52"/>
        <v>0</v>
      </c>
      <c r="BM48" s="209">
        <f t="shared" si="52"/>
        <v>0</v>
      </c>
      <c r="BN48" s="209">
        <f t="shared" si="52"/>
        <v>0</v>
      </c>
      <c r="BO48" s="209">
        <f t="shared" si="52"/>
        <v>0</v>
      </c>
      <c r="BP48" s="209">
        <f t="shared" si="52"/>
        <v>0</v>
      </c>
      <c r="BQ48" s="209">
        <f t="shared" si="52"/>
        <v>0</v>
      </c>
      <c r="BR48" s="209">
        <f t="shared" si="52"/>
        <v>0</v>
      </c>
      <c r="BS48" s="209">
        <f t="shared" si="52"/>
        <v>0</v>
      </c>
      <c r="BT48" s="209">
        <f t="shared" si="52"/>
        <v>0</v>
      </c>
      <c r="BU48" s="209">
        <f t="shared" si="52"/>
        <v>0</v>
      </c>
      <c r="BV48" s="209">
        <f t="shared" si="52"/>
        <v>0</v>
      </c>
      <c r="BW48" s="209">
        <f t="shared" si="52"/>
        <v>0</v>
      </c>
      <c r="BX48" s="209">
        <f t="shared" si="52"/>
        <v>0</v>
      </c>
      <c r="BY48" s="209">
        <f t="shared" si="52"/>
        <v>0</v>
      </c>
      <c r="BZ48" s="209">
        <f t="shared" si="52"/>
        <v>0</v>
      </c>
      <c r="CA48" s="209">
        <f t="shared" si="52"/>
        <v>0</v>
      </c>
      <c r="CB48" s="209">
        <f t="shared" si="52"/>
        <v>0</v>
      </c>
      <c r="CC48" s="209">
        <f t="shared" si="52"/>
        <v>0</v>
      </c>
      <c r="CD48" s="209">
        <f t="shared" si="52"/>
        <v>0</v>
      </c>
      <c r="CE48" s="209">
        <f t="shared" si="52"/>
        <v>0</v>
      </c>
      <c r="CF48" s="209">
        <f t="shared" si="52"/>
        <v>0</v>
      </c>
      <c r="CG48" s="209">
        <f t="shared" si="52"/>
        <v>0</v>
      </c>
      <c r="CH48" s="209">
        <f t="shared" si="52"/>
        <v>0</v>
      </c>
      <c r="CI48" s="209">
        <f t="shared" si="52"/>
        <v>0</v>
      </c>
      <c r="CJ48" s="209">
        <f t="shared" si="52"/>
        <v>0</v>
      </c>
      <c r="CK48" s="209">
        <f t="shared" si="52"/>
        <v>0</v>
      </c>
      <c r="CL48" s="209">
        <f t="shared" si="52"/>
        <v>0</v>
      </c>
      <c r="CM48" s="209">
        <f t="shared" si="52"/>
        <v>0</v>
      </c>
      <c r="CN48" s="209">
        <f t="shared" ref="CN48:DC48" si="53">IFERROR(CN47/CN20,0)</f>
        <v>0</v>
      </c>
      <c r="CO48" s="209">
        <f t="shared" si="53"/>
        <v>0</v>
      </c>
      <c r="CP48" s="209">
        <f t="shared" si="53"/>
        <v>0</v>
      </c>
      <c r="CQ48" s="209">
        <f t="shared" si="53"/>
        <v>0</v>
      </c>
      <c r="CR48" s="209">
        <f t="shared" si="53"/>
        <v>0</v>
      </c>
      <c r="CS48" s="209">
        <f t="shared" si="53"/>
        <v>0</v>
      </c>
      <c r="CT48" s="209">
        <f t="shared" si="53"/>
        <v>0</v>
      </c>
      <c r="CU48" s="209">
        <f t="shared" si="53"/>
        <v>0</v>
      </c>
      <c r="CV48" s="209">
        <f t="shared" si="53"/>
        <v>0</v>
      </c>
      <c r="CW48" s="209">
        <f t="shared" si="53"/>
        <v>0</v>
      </c>
      <c r="CX48" s="209">
        <f t="shared" si="53"/>
        <v>0</v>
      </c>
      <c r="CY48" s="209">
        <f t="shared" si="53"/>
        <v>0</v>
      </c>
      <c r="CZ48" s="209">
        <f t="shared" si="53"/>
        <v>0</v>
      </c>
      <c r="DA48" s="209">
        <f t="shared" si="53"/>
        <v>0</v>
      </c>
      <c r="DB48" s="209">
        <f t="shared" si="53"/>
        <v>0</v>
      </c>
      <c r="DC48" s="209">
        <f t="shared" si="53"/>
        <v>0</v>
      </c>
    </row>
    <row r="49" spans="2:107" ht="15.6" x14ac:dyDescent="0.25">
      <c r="B49" s="210"/>
      <c r="C49" s="211" t="s">
        <v>989</v>
      </c>
      <c r="D49" s="211"/>
      <c r="E49" s="212" t="s">
        <v>2</v>
      </c>
      <c r="F49" s="213" t="s">
        <v>721</v>
      </c>
      <c r="G49" s="214">
        <f>SUM(H49:DC49)</f>
        <v>0</v>
      </c>
      <c r="H49" s="215">
        <f>H45*$D$46+H47*$D$48</f>
        <v>0</v>
      </c>
      <c r="I49" s="215">
        <f t="shared" ref="I49:AA49" si="54">I45*$D$46+I47*$D$48</f>
        <v>0</v>
      </c>
      <c r="J49" s="215">
        <f t="shared" si="54"/>
        <v>0</v>
      </c>
      <c r="K49" s="215">
        <f t="shared" si="54"/>
        <v>0</v>
      </c>
      <c r="L49" s="215">
        <f t="shared" si="54"/>
        <v>0</v>
      </c>
      <c r="M49" s="215">
        <f t="shared" si="54"/>
        <v>0</v>
      </c>
      <c r="N49" s="215">
        <f t="shared" si="54"/>
        <v>0</v>
      </c>
      <c r="O49" s="215">
        <f t="shared" si="54"/>
        <v>0</v>
      </c>
      <c r="P49" s="215">
        <f t="shared" si="54"/>
        <v>0</v>
      </c>
      <c r="Q49" s="215">
        <f t="shared" si="54"/>
        <v>0</v>
      </c>
      <c r="R49" s="215">
        <f t="shared" si="54"/>
        <v>0</v>
      </c>
      <c r="S49" s="215">
        <f t="shared" si="54"/>
        <v>0</v>
      </c>
      <c r="T49" s="215">
        <f t="shared" si="54"/>
        <v>0</v>
      </c>
      <c r="U49" s="215">
        <f t="shared" si="54"/>
        <v>0</v>
      </c>
      <c r="V49" s="215">
        <f t="shared" si="54"/>
        <v>0</v>
      </c>
      <c r="W49" s="215">
        <f t="shared" si="54"/>
        <v>0</v>
      </c>
      <c r="X49" s="215">
        <f t="shared" si="54"/>
        <v>0</v>
      </c>
      <c r="Y49" s="215">
        <f t="shared" si="54"/>
        <v>0</v>
      </c>
      <c r="Z49" s="215">
        <f t="shared" si="54"/>
        <v>0</v>
      </c>
      <c r="AA49" s="215">
        <f t="shared" si="54"/>
        <v>0</v>
      </c>
      <c r="AB49" s="215">
        <f t="shared" ref="AB49:CM49" si="55">AB45*$D$46+AB47*$D$48</f>
        <v>0</v>
      </c>
      <c r="AC49" s="215">
        <f t="shared" si="55"/>
        <v>0</v>
      </c>
      <c r="AD49" s="215">
        <f t="shared" si="55"/>
        <v>0</v>
      </c>
      <c r="AE49" s="215">
        <f t="shared" si="55"/>
        <v>0</v>
      </c>
      <c r="AF49" s="215">
        <f t="shared" si="55"/>
        <v>0</v>
      </c>
      <c r="AG49" s="215">
        <f t="shared" si="55"/>
        <v>0</v>
      </c>
      <c r="AH49" s="215">
        <f t="shared" si="55"/>
        <v>0</v>
      </c>
      <c r="AI49" s="215">
        <f t="shared" si="55"/>
        <v>0</v>
      </c>
      <c r="AJ49" s="215">
        <f t="shared" si="55"/>
        <v>0</v>
      </c>
      <c r="AK49" s="215">
        <f t="shared" si="55"/>
        <v>0</v>
      </c>
      <c r="AL49" s="215">
        <f t="shared" si="55"/>
        <v>0</v>
      </c>
      <c r="AM49" s="215">
        <f t="shared" si="55"/>
        <v>0</v>
      </c>
      <c r="AN49" s="215">
        <f t="shared" si="55"/>
        <v>0</v>
      </c>
      <c r="AO49" s="215">
        <f t="shared" si="55"/>
        <v>0</v>
      </c>
      <c r="AP49" s="215">
        <f t="shared" si="55"/>
        <v>0</v>
      </c>
      <c r="AQ49" s="215">
        <f t="shared" si="55"/>
        <v>0</v>
      </c>
      <c r="AR49" s="215">
        <f t="shared" si="55"/>
        <v>0</v>
      </c>
      <c r="AS49" s="215">
        <f t="shared" si="55"/>
        <v>0</v>
      </c>
      <c r="AT49" s="215">
        <f t="shared" si="55"/>
        <v>0</v>
      </c>
      <c r="AU49" s="215">
        <f t="shared" si="55"/>
        <v>0</v>
      </c>
      <c r="AV49" s="215">
        <f t="shared" si="55"/>
        <v>0</v>
      </c>
      <c r="AW49" s="215">
        <f t="shared" si="55"/>
        <v>0</v>
      </c>
      <c r="AX49" s="215">
        <f t="shared" si="55"/>
        <v>0</v>
      </c>
      <c r="AY49" s="215">
        <f t="shared" si="55"/>
        <v>0</v>
      </c>
      <c r="AZ49" s="215">
        <f t="shared" si="55"/>
        <v>0</v>
      </c>
      <c r="BA49" s="215">
        <f t="shared" si="55"/>
        <v>0</v>
      </c>
      <c r="BB49" s="215">
        <f t="shared" si="55"/>
        <v>0</v>
      </c>
      <c r="BC49" s="215">
        <f t="shared" si="55"/>
        <v>0</v>
      </c>
      <c r="BD49" s="215">
        <f t="shared" si="55"/>
        <v>0</v>
      </c>
      <c r="BE49" s="215">
        <f t="shared" si="55"/>
        <v>0</v>
      </c>
      <c r="BF49" s="215">
        <f t="shared" si="55"/>
        <v>0</v>
      </c>
      <c r="BG49" s="215">
        <f t="shared" si="55"/>
        <v>0</v>
      </c>
      <c r="BH49" s="215">
        <f t="shared" si="55"/>
        <v>0</v>
      </c>
      <c r="BI49" s="215">
        <f t="shared" si="55"/>
        <v>0</v>
      </c>
      <c r="BJ49" s="215">
        <f t="shared" si="55"/>
        <v>0</v>
      </c>
      <c r="BK49" s="215">
        <f t="shared" si="55"/>
        <v>0</v>
      </c>
      <c r="BL49" s="215">
        <f t="shared" si="55"/>
        <v>0</v>
      </c>
      <c r="BM49" s="215">
        <f t="shared" si="55"/>
        <v>0</v>
      </c>
      <c r="BN49" s="215">
        <f t="shared" si="55"/>
        <v>0</v>
      </c>
      <c r="BO49" s="215">
        <f t="shared" si="55"/>
        <v>0</v>
      </c>
      <c r="BP49" s="215">
        <f t="shared" si="55"/>
        <v>0</v>
      </c>
      <c r="BQ49" s="215">
        <f t="shared" si="55"/>
        <v>0</v>
      </c>
      <c r="BR49" s="215">
        <f t="shared" si="55"/>
        <v>0</v>
      </c>
      <c r="BS49" s="215">
        <f t="shared" si="55"/>
        <v>0</v>
      </c>
      <c r="BT49" s="215">
        <f t="shared" si="55"/>
        <v>0</v>
      </c>
      <c r="BU49" s="215">
        <f t="shared" si="55"/>
        <v>0</v>
      </c>
      <c r="BV49" s="215">
        <f t="shared" si="55"/>
        <v>0</v>
      </c>
      <c r="BW49" s="215">
        <f t="shared" si="55"/>
        <v>0</v>
      </c>
      <c r="BX49" s="215">
        <f t="shared" si="55"/>
        <v>0</v>
      </c>
      <c r="BY49" s="215">
        <f t="shared" si="55"/>
        <v>0</v>
      </c>
      <c r="BZ49" s="215">
        <f t="shared" si="55"/>
        <v>0</v>
      </c>
      <c r="CA49" s="215">
        <f t="shared" si="55"/>
        <v>0</v>
      </c>
      <c r="CB49" s="215">
        <f t="shared" si="55"/>
        <v>0</v>
      </c>
      <c r="CC49" s="215">
        <f t="shared" si="55"/>
        <v>0</v>
      </c>
      <c r="CD49" s="215">
        <f t="shared" si="55"/>
        <v>0</v>
      </c>
      <c r="CE49" s="215">
        <f t="shared" si="55"/>
        <v>0</v>
      </c>
      <c r="CF49" s="215">
        <f t="shared" si="55"/>
        <v>0</v>
      </c>
      <c r="CG49" s="215">
        <f t="shared" si="55"/>
        <v>0</v>
      </c>
      <c r="CH49" s="215">
        <f t="shared" si="55"/>
        <v>0</v>
      </c>
      <c r="CI49" s="215">
        <f t="shared" si="55"/>
        <v>0</v>
      </c>
      <c r="CJ49" s="215">
        <f t="shared" si="55"/>
        <v>0</v>
      </c>
      <c r="CK49" s="215">
        <f t="shared" si="55"/>
        <v>0</v>
      </c>
      <c r="CL49" s="215">
        <f t="shared" si="55"/>
        <v>0</v>
      </c>
      <c r="CM49" s="215">
        <f t="shared" si="55"/>
        <v>0</v>
      </c>
      <c r="CN49" s="215">
        <f t="shared" ref="CN49:DC49" si="56">CN45*$D$46+CN47*$D$48</f>
        <v>0</v>
      </c>
      <c r="CO49" s="215">
        <f t="shared" si="56"/>
        <v>0</v>
      </c>
      <c r="CP49" s="215">
        <f t="shared" si="56"/>
        <v>0</v>
      </c>
      <c r="CQ49" s="215">
        <f t="shared" si="56"/>
        <v>0</v>
      </c>
      <c r="CR49" s="215">
        <f t="shared" si="56"/>
        <v>0</v>
      </c>
      <c r="CS49" s="215">
        <f t="shared" si="56"/>
        <v>0</v>
      </c>
      <c r="CT49" s="215">
        <f t="shared" si="56"/>
        <v>0</v>
      </c>
      <c r="CU49" s="215">
        <f t="shared" si="56"/>
        <v>0</v>
      </c>
      <c r="CV49" s="215">
        <f t="shared" si="56"/>
        <v>0</v>
      </c>
      <c r="CW49" s="215">
        <f t="shared" si="56"/>
        <v>0</v>
      </c>
      <c r="CX49" s="215">
        <f t="shared" si="56"/>
        <v>0</v>
      </c>
      <c r="CY49" s="215">
        <f t="shared" si="56"/>
        <v>0</v>
      </c>
      <c r="CZ49" s="215">
        <f t="shared" si="56"/>
        <v>0</v>
      </c>
      <c r="DA49" s="215">
        <f t="shared" si="56"/>
        <v>0</v>
      </c>
      <c r="DB49" s="215">
        <f t="shared" si="56"/>
        <v>0</v>
      </c>
      <c r="DC49" s="215">
        <f t="shared" si="56"/>
        <v>0</v>
      </c>
    </row>
    <row r="51" spans="2:107" ht="15.6" x14ac:dyDescent="0.35">
      <c r="E51" s="324" t="s">
        <v>1064</v>
      </c>
      <c r="F51" s="164"/>
      <c r="G51" s="165">
        <f>RCB!G6</f>
        <v>0</v>
      </c>
    </row>
    <row r="52" spans="2:107" ht="15.6" x14ac:dyDescent="0.35">
      <c r="E52" s="778" t="s">
        <v>2117</v>
      </c>
      <c r="F52" s="164"/>
      <c r="G52" s="165">
        <f>RCB!J6</f>
        <v>0</v>
      </c>
    </row>
    <row r="54" spans="2:107" x14ac:dyDescent="0.25">
      <c r="H54" s="414"/>
      <c r="I54" s="414"/>
    </row>
    <row r="55" spans="2:107" x14ac:dyDescent="0.25">
      <c r="B55" s="1000" t="s">
        <v>1043</v>
      </c>
      <c r="C55" s="1000"/>
      <c r="D55" s="1000"/>
      <c r="E55" s="1000"/>
      <c r="F55" s="1000"/>
      <c r="G55" s="216"/>
      <c r="H55" s="217"/>
      <c r="I55" s="217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  <c r="CR55" s="216"/>
      <c r="CS55" s="216"/>
      <c r="CT55" s="216"/>
      <c r="CU55" s="216"/>
      <c r="CV55" s="216"/>
      <c r="CW55" s="216"/>
      <c r="CX55" s="216"/>
      <c r="CY55" s="216"/>
      <c r="CZ55" s="216"/>
      <c r="DA55" s="216"/>
      <c r="DB55" s="216"/>
      <c r="DC55" s="216"/>
    </row>
    <row r="56" spans="2:107" x14ac:dyDescent="0.25">
      <c r="B56" s="218"/>
      <c r="C56" s="219"/>
      <c r="D56" s="220"/>
      <c r="E56" s="221"/>
      <c r="F56" s="222"/>
      <c r="G56" s="223" t="s">
        <v>31</v>
      </c>
      <c r="H56" s="224" t="s">
        <v>689</v>
      </c>
      <c r="I56" s="224" t="s">
        <v>690</v>
      </c>
      <c r="J56" s="224" t="s">
        <v>691</v>
      </c>
      <c r="K56" s="224" t="s">
        <v>692</v>
      </c>
      <c r="L56" s="224" t="s">
        <v>693</v>
      </c>
      <c r="M56" s="224" t="s">
        <v>694</v>
      </c>
      <c r="N56" s="224" t="s">
        <v>695</v>
      </c>
      <c r="O56" s="224" t="s">
        <v>696</v>
      </c>
      <c r="P56" s="224" t="s">
        <v>697</v>
      </c>
      <c r="Q56" s="224" t="s">
        <v>698</v>
      </c>
      <c r="R56" s="224" t="s">
        <v>699</v>
      </c>
      <c r="S56" s="224" t="s">
        <v>700</v>
      </c>
      <c r="T56" s="224" t="s">
        <v>701</v>
      </c>
      <c r="U56" s="224" t="s">
        <v>702</v>
      </c>
      <c r="V56" s="224" t="s">
        <v>703</v>
      </c>
      <c r="W56" s="224" t="s">
        <v>704</v>
      </c>
      <c r="X56" s="224" t="s">
        <v>705</v>
      </c>
      <c r="Y56" s="224" t="s">
        <v>706</v>
      </c>
      <c r="Z56" s="224" t="s">
        <v>707</v>
      </c>
      <c r="AA56" s="224" t="s">
        <v>708</v>
      </c>
      <c r="AB56" s="224" t="s">
        <v>1783</v>
      </c>
      <c r="AC56" s="224" t="s">
        <v>1784</v>
      </c>
      <c r="AD56" s="224" t="s">
        <v>1785</v>
      </c>
      <c r="AE56" s="224" t="s">
        <v>1786</v>
      </c>
      <c r="AF56" s="224" t="s">
        <v>1787</v>
      </c>
      <c r="AG56" s="224" t="s">
        <v>1788</v>
      </c>
      <c r="AH56" s="224" t="s">
        <v>1789</v>
      </c>
      <c r="AI56" s="224" t="s">
        <v>1790</v>
      </c>
      <c r="AJ56" s="224" t="s">
        <v>1791</v>
      </c>
      <c r="AK56" s="224" t="s">
        <v>1792</v>
      </c>
      <c r="AL56" s="224" t="s">
        <v>1793</v>
      </c>
      <c r="AM56" s="224" t="s">
        <v>1794</v>
      </c>
      <c r="AN56" s="224" t="s">
        <v>1795</v>
      </c>
      <c r="AO56" s="224" t="s">
        <v>1796</v>
      </c>
      <c r="AP56" s="224" t="s">
        <v>1797</v>
      </c>
      <c r="AQ56" s="224" t="s">
        <v>1798</v>
      </c>
      <c r="AR56" s="224" t="s">
        <v>1799</v>
      </c>
      <c r="AS56" s="224" t="s">
        <v>1800</v>
      </c>
      <c r="AT56" s="224" t="s">
        <v>1801</v>
      </c>
      <c r="AU56" s="224" t="s">
        <v>1802</v>
      </c>
      <c r="AV56" s="224" t="s">
        <v>1803</v>
      </c>
      <c r="AW56" s="224" t="s">
        <v>1804</v>
      </c>
      <c r="AX56" s="224" t="s">
        <v>1805</v>
      </c>
      <c r="AY56" s="224" t="s">
        <v>1806</v>
      </c>
      <c r="AZ56" s="224" t="s">
        <v>1807</v>
      </c>
      <c r="BA56" s="224" t="s">
        <v>1808</v>
      </c>
      <c r="BB56" s="224" t="s">
        <v>1809</v>
      </c>
      <c r="BC56" s="224" t="s">
        <v>1810</v>
      </c>
      <c r="BD56" s="224" t="s">
        <v>1811</v>
      </c>
      <c r="BE56" s="224" t="s">
        <v>1812</v>
      </c>
      <c r="BF56" s="224" t="s">
        <v>1813</v>
      </c>
      <c r="BG56" s="224" t="s">
        <v>1814</v>
      </c>
      <c r="BH56" s="224" t="s">
        <v>1815</v>
      </c>
      <c r="BI56" s="224" t="s">
        <v>1816</v>
      </c>
      <c r="BJ56" s="224" t="s">
        <v>1817</v>
      </c>
      <c r="BK56" s="224" t="s">
        <v>1818</v>
      </c>
      <c r="BL56" s="224" t="s">
        <v>1819</v>
      </c>
      <c r="BM56" s="224" t="s">
        <v>1820</v>
      </c>
      <c r="BN56" s="224" t="s">
        <v>1821</v>
      </c>
      <c r="BO56" s="224" t="s">
        <v>1822</v>
      </c>
      <c r="BP56" s="224" t="s">
        <v>1823</v>
      </c>
      <c r="BQ56" s="224" t="s">
        <v>1824</v>
      </c>
      <c r="BR56" s="224" t="s">
        <v>1825</v>
      </c>
      <c r="BS56" s="224" t="s">
        <v>1826</v>
      </c>
      <c r="BT56" s="224" t="s">
        <v>1827</v>
      </c>
      <c r="BU56" s="224" t="s">
        <v>1828</v>
      </c>
      <c r="BV56" s="224" t="s">
        <v>1829</v>
      </c>
      <c r="BW56" s="224" t="s">
        <v>1830</v>
      </c>
      <c r="BX56" s="224" t="s">
        <v>1831</v>
      </c>
      <c r="BY56" s="224" t="s">
        <v>1832</v>
      </c>
      <c r="BZ56" s="224" t="s">
        <v>1833</v>
      </c>
      <c r="CA56" s="224" t="s">
        <v>1834</v>
      </c>
      <c r="CB56" s="224" t="s">
        <v>1835</v>
      </c>
      <c r="CC56" s="224" t="s">
        <v>1836</v>
      </c>
      <c r="CD56" s="224" t="s">
        <v>1837</v>
      </c>
      <c r="CE56" s="224" t="s">
        <v>1838</v>
      </c>
      <c r="CF56" s="224" t="s">
        <v>1839</v>
      </c>
      <c r="CG56" s="224" t="s">
        <v>1840</v>
      </c>
      <c r="CH56" s="224" t="s">
        <v>1841</v>
      </c>
      <c r="CI56" s="224" t="s">
        <v>1842</v>
      </c>
      <c r="CJ56" s="224" t="s">
        <v>1843</v>
      </c>
      <c r="CK56" s="224" t="s">
        <v>1844</v>
      </c>
      <c r="CL56" s="224" t="s">
        <v>1845</v>
      </c>
      <c r="CM56" s="224" t="s">
        <v>1846</v>
      </c>
      <c r="CN56" s="224" t="s">
        <v>1847</v>
      </c>
      <c r="CO56" s="224" t="s">
        <v>1848</v>
      </c>
      <c r="CP56" s="224" t="s">
        <v>1849</v>
      </c>
      <c r="CQ56" s="224" t="s">
        <v>1850</v>
      </c>
      <c r="CR56" s="224" t="s">
        <v>1851</v>
      </c>
      <c r="CS56" s="224" t="s">
        <v>1852</v>
      </c>
      <c r="CT56" s="224" t="s">
        <v>1853</v>
      </c>
      <c r="CU56" s="224" t="s">
        <v>1854</v>
      </c>
      <c r="CV56" s="224" t="s">
        <v>1855</v>
      </c>
      <c r="CW56" s="224" t="s">
        <v>1856</v>
      </c>
      <c r="CX56" s="224" t="s">
        <v>1857</v>
      </c>
      <c r="CY56" s="224" t="s">
        <v>1858</v>
      </c>
      <c r="CZ56" s="224" t="s">
        <v>1859</v>
      </c>
      <c r="DA56" s="224" t="s">
        <v>1860</v>
      </c>
      <c r="DB56" s="224" t="s">
        <v>1861</v>
      </c>
      <c r="DC56" s="224" t="s">
        <v>1862</v>
      </c>
    </row>
    <row r="57" spans="2:107" x14ac:dyDescent="0.25">
      <c r="B57" s="218">
        <f>B48+1</f>
        <v>25</v>
      </c>
      <c r="C57" s="225" t="s">
        <v>638</v>
      </c>
      <c r="D57" s="225"/>
      <c r="E57" s="226" t="s">
        <v>639</v>
      </c>
      <c r="F57" s="227"/>
      <c r="G57" s="228"/>
      <c r="H57" s="229">
        <f>H32</f>
        <v>0</v>
      </c>
      <c r="I57" s="229">
        <f t="shared" ref="I57:AA57" si="57">I32</f>
        <v>0</v>
      </c>
      <c r="J57" s="229">
        <f t="shared" si="57"/>
        <v>0</v>
      </c>
      <c r="K57" s="229">
        <f t="shared" si="57"/>
        <v>0</v>
      </c>
      <c r="L57" s="229">
        <f t="shared" si="57"/>
        <v>0</v>
      </c>
      <c r="M57" s="229">
        <f t="shared" si="57"/>
        <v>0</v>
      </c>
      <c r="N57" s="229">
        <f t="shared" si="57"/>
        <v>0</v>
      </c>
      <c r="O57" s="229">
        <f t="shared" si="57"/>
        <v>0</v>
      </c>
      <c r="P57" s="229">
        <f t="shared" si="57"/>
        <v>0</v>
      </c>
      <c r="Q57" s="229">
        <f t="shared" si="57"/>
        <v>0</v>
      </c>
      <c r="R57" s="229">
        <f t="shared" si="57"/>
        <v>0</v>
      </c>
      <c r="S57" s="229">
        <f t="shared" si="57"/>
        <v>0</v>
      </c>
      <c r="T57" s="229">
        <f t="shared" si="57"/>
        <v>0</v>
      </c>
      <c r="U57" s="229">
        <f t="shared" si="57"/>
        <v>0</v>
      </c>
      <c r="V57" s="229">
        <f t="shared" si="57"/>
        <v>0</v>
      </c>
      <c r="W57" s="229">
        <f t="shared" si="57"/>
        <v>0</v>
      </c>
      <c r="X57" s="229">
        <f t="shared" si="57"/>
        <v>0</v>
      </c>
      <c r="Y57" s="229">
        <f t="shared" si="57"/>
        <v>0</v>
      </c>
      <c r="Z57" s="229">
        <f t="shared" si="57"/>
        <v>0</v>
      </c>
      <c r="AA57" s="229">
        <f t="shared" si="57"/>
        <v>0</v>
      </c>
      <c r="AB57" s="229">
        <f t="shared" ref="AB57:CM57" si="58">AB32</f>
        <v>0</v>
      </c>
      <c r="AC57" s="229">
        <f t="shared" si="58"/>
        <v>0</v>
      </c>
      <c r="AD57" s="229">
        <f t="shared" si="58"/>
        <v>0</v>
      </c>
      <c r="AE57" s="229">
        <f t="shared" si="58"/>
        <v>0</v>
      </c>
      <c r="AF57" s="229">
        <f t="shared" si="58"/>
        <v>0</v>
      </c>
      <c r="AG57" s="229">
        <f t="shared" si="58"/>
        <v>0</v>
      </c>
      <c r="AH57" s="229">
        <f t="shared" si="58"/>
        <v>0</v>
      </c>
      <c r="AI57" s="229">
        <f t="shared" si="58"/>
        <v>0</v>
      </c>
      <c r="AJ57" s="229">
        <f t="shared" si="58"/>
        <v>0</v>
      </c>
      <c r="AK57" s="229">
        <f t="shared" si="58"/>
        <v>0</v>
      </c>
      <c r="AL57" s="229">
        <f t="shared" si="58"/>
        <v>0</v>
      </c>
      <c r="AM57" s="229">
        <f t="shared" si="58"/>
        <v>0</v>
      </c>
      <c r="AN57" s="229">
        <f t="shared" si="58"/>
        <v>0</v>
      </c>
      <c r="AO57" s="229">
        <f t="shared" si="58"/>
        <v>0</v>
      </c>
      <c r="AP57" s="229">
        <f t="shared" si="58"/>
        <v>0</v>
      </c>
      <c r="AQ57" s="229">
        <f t="shared" si="58"/>
        <v>0</v>
      </c>
      <c r="AR57" s="229">
        <f t="shared" si="58"/>
        <v>0</v>
      </c>
      <c r="AS57" s="229">
        <f t="shared" si="58"/>
        <v>0</v>
      </c>
      <c r="AT57" s="229">
        <f t="shared" si="58"/>
        <v>0</v>
      </c>
      <c r="AU57" s="229">
        <f t="shared" si="58"/>
        <v>0</v>
      </c>
      <c r="AV57" s="229">
        <f t="shared" si="58"/>
        <v>0</v>
      </c>
      <c r="AW57" s="229">
        <f t="shared" si="58"/>
        <v>0</v>
      </c>
      <c r="AX57" s="229">
        <f t="shared" si="58"/>
        <v>0</v>
      </c>
      <c r="AY57" s="229">
        <f t="shared" si="58"/>
        <v>0</v>
      </c>
      <c r="AZ57" s="229">
        <f t="shared" si="58"/>
        <v>0</v>
      </c>
      <c r="BA57" s="229">
        <f t="shared" si="58"/>
        <v>0</v>
      </c>
      <c r="BB57" s="229">
        <f t="shared" si="58"/>
        <v>0</v>
      </c>
      <c r="BC57" s="229">
        <f t="shared" si="58"/>
        <v>0</v>
      </c>
      <c r="BD57" s="229">
        <f t="shared" si="58"/>
        <v>0</v>
      </c>
      <c r="BE57" s="229">
        <f t="shared" si="58"/>
        <v>0</v>
      </c>
      <c r="BF57" s="229">
        <f t="shared" si="58"/>
        <v>0</v>
      </c>
      <c r="BG57" s="229">
        <f t="shared" si="58"/>
        <v>0</v>
      </c>
      <c r="BH57" s="229">
        <f t="shared" si="58"/>
        <v>0</v>
      </c>
      <c r="BI57" s="229">
        <f t="shared" si="58"/>
        <v>0</v>
      </c>
      <c r="BJ57" s="229">
        <f t="shared" si="58"/>
        <v>0</v>
      </c>
      <c r="BK57" s="229">
        <f t="shared" si="58"/>
        <v>0</v>
      </c>
      <c r="BL57" s="229">
        <f t="shared" si="58"/>
        <v>0</v>
      </c>
      <c r="BM57" s="229">
        <f t="shared" si="58"/>
        <v>0</v>
      </c>
      <c r="BN57" s="229">
        <f t="shared" si="58"/>
        <v>0</v>
      </c>
      <c r="BO57" s="229">
        <f t="shared" si="58"/>
        <v>0</v>
      </c>
      <c r="BP57" s="229">
        <f t="shared" si="58"/>
        <v>0</v>
      </c>
      <c r="BQ57" s="229">
        <f t="shared" si="58"/>
        <v>0</v>
      </c>
      <c r="BR57" s="229">
        <f t="shared" si="58"/>
        <v>0</v>
      </c>
      <c r="BS57" s="229">
        <f t="shared" si="58"/>
        <v>0</v>
      </c>
      <c r="BT57" s="229">
        <f t="shared" si="58"/>
        <v>0</v>
      </c>
      <c r="BU57" s="229">
        <f t="shared" si="58"/>
        <v>0</v>
      </c>
      <c r="BV57" s="229">
        <f t="shared" si="58"/>
        <v>0</v>
      </c>
      <c r="BW57" s="229">
        <f t="shared" si="58"/>
        <v>0</v>
      </c>
      <c r="BX57" s="229">
        <f t="shared" si="58"/>
        <v>0</v>
      </c>
      <c r="BY57" s="229">
        <f t="shared" si="58"/>
        <v>0</v>
      </c>
      <c r="BZ57" s="229">
        <f t="shared" si="58"/>
        <v>0</v>
      </c>
      <c r="CA57" s="229">
        <f t="shared" si="58"/>
        <v>0</v>
      </c>
      <c r="CB57" s="229">
        <f t="shared" si="58"/>
        <v>0</v>
      </c>
      <c r="CC57" s="229">
        <f t="shared" si="58"/>
        <v>0</v>
      </c>
      <c r="CD57" s="229">
        <f t="shared" si="58"/>
        <v>0</v>
      </c>
      <c r="CE57" s="229">
        <f t="shared" si="58"/>
        <v>0</v>
      </c>
      <c r="CF57" s="229">
        <f t="shared" si="58"/>
        <v>0</v>
      </c>
      <c r="CG57" s="229">
        <f t="shared" si="58"/>
        <v>0</v>
      </c>
      <c r="CH57" s="229">
        <f t="shared" si="58"/>
        <v>0</v>
      </c>
      <c r="CI57" s="229">
        <f t="shared" si="58"/>
        <v>0</v>
      </c>
      <c r="CJ57" s="229">
        <f t="shared" si="58"/>
        <v>0</v>
      </c>
      <c r="CK57" s="229">
        <f t="shared" si="58"/>
        <v>0</v>
      </c>
      <c r="CL57" s="229">
        <f t="shared" si="58"/>
        <v>0</v>
      </c>
      <c r="CM57" s="229">
        <f t="shared" si="58"/>
        <v>0</v>
      </c>
      <c r="CN57" s="229">
        <f t="shared" ref="CN57:DC57" si="59">CN32</f>
        <v>0</v>
      </c>
      <c r="CO57" s="229">
        <f t="shared" si="59"/>
        <v>0</v>
      </c>
      <c r="CP57" s="229">
        <f t="shared" si="59"/>
        <v>0</v>
      </c>
      <c r="CQ57" s="229">
        <f t="shared" si="59"/>
        <v>0</v>
      </c>
      <c r="CR57" s="229">
        <f t="shared" si="59"/>
        <v>0</v>
      </c>
      <c r="CS57" s="229">
        <f t="shared" si="59"/>
        <v>0</v>
      </c>
      <c r="CT57" s="229">
        <f t="shared" si="59"/>
        <v>0</v>
      </c>
      <c r="CU57" s="229">
        <f t="shared" si="59"/>
        <v>0</v>
      </c>
      <c r="CV57" s="229">
        <f t="shared" si="59"/>
        <v>0</v>
      </c>
      <c r="CW57" s="229">
        <f t="shared" si="59"/>
        <v>0</v>
      </c>
      <c r="CX57" s="229">
        <f t="shared" si="59"/>
        <v>0</v>
      </c>
      <c r="CY57" s="229">
        <f t="shared" si="59"/>
        <v>0</v>
      </c>
      <c r="CZ57" s="229">
        <f t="shared" si="59"/>
        <v>0</v>
      </c>
      <c r="DA57" s="229">
        <f t="shared" si="59"/>
        <v>0</v>
      </c>
      <c r="DB57" s="229">
        <f t="shared" si="59"/>
        <v>0</v>
      </c>
      <c r="DC57" s="229">
        <f t="shared" si="59"/>
        <v>0</v>
      </c>
    </row>
    <row r="58" spans="2:107" x14ac:dyDescent="0.25">
      <c r="B58" s="218">
        <f t="shared" ref="B58:B65" si="60">B57+1</f>
        <v>26</v>
      </c>
      <c r="C58" s="225" t="s">
        <v>675</v>
      </c>
      <c r="D58" s="225"/>
      <c r="E58" s="230">
        <v>22</v>
      </c>
      <c r="F58" s="231"/>
      <c r="G58" s="228"/>
      <c r="H58" s="282">
        <f>H36</f>
        <v>0</v>
      </c>
      <c r="I58" s="282">
        <f t="shared" ref="I58:AA58" si="61">I36</f>
        <v>0</v>
      </c>
      <c r="J58" s="282">
        <f t="shared" si="61"/>
        <v>0</v>
      </c>
      <c r="K58" s="282">
        <f t="shared" si="61"/>
        <v>0</v>
      </c>
      <c r="L58" s="282">
        <f t="shared" si="61"/>
        <v>0</v>
      </c>
      <c r="M58" s="282">
        <f t="shared" si="61"/>
        <v>0</v>
      </c>
      <c r="N58" s="282">
        <f t="shared" si="61"/>
        <v>0</v>
      </c>
      <c r="O58" s="282">
        <f t="shared" si="61"/>
        <v>0</v>
      </c>
      <c r="P58" s="282">
        <f t="shared" si="61"/>
        <v>0</v>
      </c>
      <c r="Q58" s="282">
        <f t="shared" si="61"/>
        <v>0</v>
      </c>
      <c r="R58" s="282">
        <f t="shared" si="61"/>
        <v>0</v>
      </c>
      <c r="S58" s="282">
        <f t="shared" si="61"/>
        <v>0</v>
      </c>
      <c r="T58" s="282">
        <f t="shared" si="61"/>
        <v>0</v>
      </c>
      <c r="U58" s="282">
        <f t="shared" si="61"/>
        <v>0</v>
      </c>
      <c r="V58" s="282">
        <f t="shared" si="61"/>
        <v>0</v>
      </c>
      <c r="W58" s="282">
        <f t="shared" si="61"/>
        <v>0</v>
      </c>
      <c r="X58" s="282">
        <f t="shared" si="61"/>
        <v>0</v>
      </c>
      <c r="Y58" s="282">
        <f t="shared" si="61"/>
        <v>0</v>
      </c>
      <c r="Z58" s="282">
        <f t="shared" si="61"/>
        <v>0</v>
      </c>
      <c r="AA58" s="282">
        <f t="shared" si="61"/>
        <v>0</v>
      </c>
      <c r="AB58" s="282">
        <f t="shared" ref="AB58:CM58" si="62">AB36</f>
        <v>0</v>
      </c>
      <c r="AC58" s="282">
        <f t="shared" si="62"/>
        <v>0</v>
      </c>
      <c r="AD58" s="282">
        <f t="shared" si="62"/>
        <v>0</v>
      </c>
      <c r="AE58" s="282">
        <f t="shared" si="62"/>
        <v>0</v>
      </c>
      <c r="AF58" s="282">
        <f t="shared" si="62"/>
        <v>0</v>
      </c>
      <c r="AG58" s="282">
        <f t="shared" si="62"/>
        <v>0</v>
      </c>
      <c r="AH58" s="282">
        <f t="shared" si="62"/>
        <v>0</v>
      </c>
      <c r="AI58" s="282">
        <f t="shared" si="62"/>
        <v>0</v>
      </c>
      <c r="AJ58" s="282">
        <f t="shared" si="62"/>
        <v>0</v>
      </c>
      <c r="AK58" s="282">
        <f t="shared" si="62"/>
        <v>0</v>
      </c>
      <c r="AL58" s="282">
        <f t="shared" si="62"/>
        <v>0</v>
      </c>
      <c r="AM58" s="282">
        <f t="shared" si="62"/>
        <v>0</v>
      </c>
      <c r="AN58" s="282">
        <f t="shared" si="62"/>
        <v>0</v>
      </c>
      <c r="AO58" s="282">
        <f t="shared" si="62"/>
        <v>0</v>
      </c>
      <c r="AP58" s="282">
        <f t="shared" si="62"/>
        <v>0</v>
      </c>
      <c r="AQ58" s="282">
        <f t="shared" si="62"/>
        <v>0</v>
      </c>
      <c r="AR58" s="282">
        <f t="shared" si="62"/>
        <v>0</v>
      </c>
      <c r="AS58" s="282">
        <f t="shared" si="62"/>
        <v>0</v>
      </c>
      <c r="AT58" s="282">
        <f t="shared" si="62"/>
        <v>0</v>
      </c>
      <c r="AU58" s="282">
        <f t="shared" si="62"/>
        <v>0</v>
      </c>
      <c r="AV58" s="282">
        <f t="shared" si="62"/>
        <v>0</v>
      </c>
      <c r="AW58" s="282">
        <f t="shared" si="62"/>
        <v>0</v>
      </c>
      <c r="AX58" s="282">
        <f t="shared" si="62"/>
        <v>0</v>
      </c>
      <c r="AY58" s="282">
        <f t="shared" si="62"/>
        <v>0</v>
      </c>
      <c r="AZ58" s="282">
        <f t="shared" si="62"/>
        <v>0</v>
      </c>
      <c r="BA58" s="282">
        <f t="shared" si="62"/>
        <v>0</v>
      </c>
      <c r="BB58" s="282">
        <f t="shared" si="62"/>
        <v>0</v>
      </c>
      <c r="BC58" s="282">
        <f t="shared" si="62"/>
        <v>0</v>
      </c>
      <c r="BD58" s="282">
        <f t="shared" si="62"/>
        <v>0</v>
      </c>
      <c r="BE58" s="282">
        <f t="shared" si="62"/>
        <v>0</v>
      </c>
      <c r="BF58" s="282">
        <f t="shared" si="62"/>
        <v>0</v>
      </c>
      <c r="BG58" s="282">
        <f t="shared" si="62"/>
        <v>0</v>
      </c>
      <c r="BH58" s="282">
        <f t="shared" si="62"/>
        <v>0</v>
      </c>
      <c r="BI58" s="282">
        <f t="shared" si="62"/>
        <v>0</v>
      </c>
      <c r="BJ58" s="282">
        <f t="shared" si="62"/>
        <v>0</v>
      </c>
      <c r="BK58" s="282">
        <f t="shared" si="62"/>
        <v>0</v>
      </c>
      <c r="BL58" s="282">
        <f t="shared" si="62"/>
        <v>0</v>
      </c>
      <c r="BM58" s="282">
        <f t="shared" si="62"/>
        <v>0</v>
      </c>
      <c r="BN58" s="282">
        <f t="shared" si="62"/>
        <v>0</v>
      </c>
      <c r="BO58" s="282">
        <f t="shared" si="62"/>
        <v>0</v>
      </c>
      <c r="BP58" s="282">
        <f t="shared" si="62"/>
        <v>0</v>
      </c>
      <c r="BQ58" s="282">
        <f t="shared" si="62"/>
        <v>0</v>
      </c>
      <c r="BR58" s="282">
        <f t="shared" si="62"/>
        <v>0</v>
      </c>
      <c r="BS58" s="282">
        <f t="shared" si="62"/>
        <v>0</v>
      </c>
      <c r="BT58" s="282">
        <f t="shared" si="62"/>
        <v>0</v>
      </c>
      <c r="BU58" s="282">
        <f t="shared" si="62"/>
        <v>0</v>
      </c>
      <c r="BV58" s="282">
        <f t="shared" si="62"/>
        <v>0</v>
      </c>
      <c r="BW58" s="282">
        <f t="shared" si="62"/>
        <v>0</v>
      </c>
      <c r="BX58" s="282">
        <f t="shared" si="62"/>
        <v>0</v>
      </c>
      <c r="BY58" s="282">
        <f t="shared" si="62"/>
        <v>0</v>
      </c>
      <c r="BZ58" s="282">
        <f t="shared" si="62"/>
        <v>0</v>
      </c>
      <c r="CA58" s="282">
        <f t="shared" si="62"/>
        <v>0</v>
      </c>
      <c r="CB58" s="282">
        <f t="shared" si="62"/>
        <v>0</v>
      </c>
      <c r="CC58" s="282">
        <f t="shared" si="62"/>
        <v>0</v>
      </c>
      <c r="CD58" s="282">
        <f t="shared" si="62"/>
        <v>0</v>
      </c>
      <c r="CE58" s="282">
        <f t="shared" si="62"/>
        <v>0</v>
      </c>
      <c r="CF58" s="282">
        <f t="shared" si="62"/>
        <v>0</v>
      </c>
      <c r="CG58" s="282">
        <f t="shared" si="62"/>
        <v>0</v>
      </c>
      <c r="CH58" s="282">
        <f t="shared" si="62"/>
        <v>0</v>
      </c>
      <c r="CI58" s="282">
        <f t="shared" si="62"/>
        <v>0</v>
      </c>
      <c r="CJ58" s="282">
        <f t="shared" si="62"/>
        <v>0</v>
      </c>
      <c r="CK58" s="282">
        <f t="shared" si="62"/>
        <v>0</v>
      </c>
      <c r="CL58" s="282">
        <f t="shared" si="62"/>
        <v>0</v>
      </c>
      <c r="CM58" s="282">
        <f t="shared" si="62"/>
        <v>0</v>
      </c>
      <c r="CN58" s="282">
        <f t="shared" ref="CN58:DC58" si="63">CN36</f>
        <v>0</v>
      </c>
      <c r="CO58" s="282">
        <f t="shared" si="63"/>
        <v>0</v>
      </c>
      <c r="CP58" s="282">
        <f t="shared" si="63"/>
        <v>0</v>
      </c>
      <c r="CQ58" s="282">
        <f t="shared" si="63"/>
        <v>0</v>
      </c>
      <c r="CR58" s="282">
        <f t="shared" si="63"/>
        <v>0</v>
      </c>
      <c r="CS58" s="282">
        <f t="shared" si="63"/>
        <v>0</v>
      </c>
      <c r="CT58" s="282">
        <f t="shared" si="63"/>
        <v>0</v>
      </c>
      <c r="CU58" s="282">
        <f t="shared" si="63"/>
        <v>0</v>
      </c>
      <c r="CV58" s="282">
        <f t="shared" si="63"/>
        <v>0</v>
      </c>
      <c r="CW58" s="282">
        <f t="shared" si="63"/>
        <v>0</v>
      </c>
      <c r="CX58" s="282">
        <f t="shared" si="63"/>
        <v>0</v>
      </c>
      <c r="CY58" s="282">
        <f t="shared" si="63"/>
        <v>0</v>
      </c>
      <c r="CZ58" s="282">
        <f t="shared" si="63"/>
        <v>0</v>
      </c>
      <c r="DA58" s="282">
        <f t="shared" si="63"/>
        <v>0</v>
      </c>
      <c r="DB58" s="282">
        <f t="shared" si="63"/>
        <v>0</v>
      </c>
      <c r="DC58" s="282">
        <f t="shared" si="63"/>
        <v>0</v>
      </c>
    </row>
    <row r="59" spans="2:107" x14ac:dyDescent="0.25">
      <c r="B59" s="218">
        <f t="shared" si="60"/>
        <v>27</v>
      </c>
      <c r="C59" s="225" t="s">
        <v>676</v>
      </c>
      <c r="D59" s="225"/>
      <c r="E59" s="230">
        <v>3</v>
      </c>
      <c r="F59" s="231"/>
      <c r="G59" s="228"/>
      <c r="H59" s="282">
        <f>H37</f>
        <v>0</v>
      </c>
      <c r="I59" s="282">
        <f t="shared" ref="I59:AA59" si="64">I37</f>
        <v>0</v>
      </c>
      <c r="J59" s="282">
        <f t="shared" si="64"/>
        <v>0</v>
      </c>
      <c r="K59" s="282">
        <f t="shared" si="64"/>
        <v>0</v>
      </c>
      <c r="L59" s="282">
        <f t="shared" si="64"/>
        <v>0</v>
      </c>
      <c r="M59" s="282">
        <f t="shared" si="64"/>
        <v>0</v>
      </c>
      <c r="N59" s="282">
        <f t="shared" si="64"/>
        <v>0</v>
      </c>
      <c r="O59" s="282">
        <f t="shared" si="64"/>
        <v>0</v>
      </c>
      <c r="P59" s="282">
        <f t="shared" si="64"/>
        <v>0</v>
      </c>
      <c r="Q59" s="282">
        <f t="shared" si="64"/>
        <v>0</v>
      </c>
      <c r="R59" s="282">
        <f t="shared" si="64"/>
        <v>0</v>
      </c>
      <c r="S59" s="282">
        <f t="shared" si="64"/>
        <v>0</v>
      </c>
      <c r="T59" s="282">
        <f t="shared" si="64"/>
        <v>0</v>
      </c>
      <c r="U59" s="282">
        <f t="shared" si="64"/>
        <v>0</v>
      </c>
      <c r="V59" s="282">
        <f t="shared" si="64"/>
        <v>0</v>
      </c>
      <c r="W59" s="282">
        <f t="shared" si="64"/>
        <v>0</v>
      </c>
      <c r="X59" s="282">
        <f t="shared" si="64"/>
        <v>0</v>
      </c>
      <c r="Y59" s="282">
        <f t="shared" si="64"/>
        <v>0</v>
      </c>
      <c r="Z59" s="282">
        <f t="shared" si="64"/>
        <v>0</v>
      </c>
      <c r="AA59" s="282">
        <f t="shared" si="64"/>
        <v>0</v>
      </c>
      <c r="AB59" s="282">
        <f t="shared" ref="AB59:CM59" si="65">AB37</f>
        <v>0</v>
      </c>
      <c r="AC59" s="282">
        <f t="shared" si="65"/>
        <v>0</v>
      </c>
      <c r="AD59" s="282">
        <f t="shared" si="65"/>
        <v>0</v>
      </c>
      <c r="AE59" s="282">
        <f t="shared" si="65"/>
        <v>0</v>
      </c>
      <c r="AF59" s="282">
        <f t="shared" si="65"/>
        <v>0</v>
      </c>
      <c r="AG59" s="282">
        <f t="shared" si="65"/>
        <v>0</v>
      </c>
      <c r="AH59" s="282">
        <f t="shared" si="65"/>
        <v>0</v>
      </c>
      <c r="AI59" s="282">
        <f t="shared" si="65"/>
        <v>0</v>
      </c>
      <c r="AJ59" s="282">
        <f t="shared" si="65"/>
        <v>0</v>
      </c>
      <c r="AK59" s="282">
        <f t="shared" si="65"/>
        <v>0</v>
      </c>
      <c r="AL59" s="282">
        <f t="shared" si="65"/>
        <v>0</v>
      </c>
      <c r="AM59" s="282">
        <f t="shared" si="65"/>
        <v>0</v>
      </c>
      <c r="AN59" s="282">
        <f t="shared" si="65"/>
        <v>0</v>
      </c>
      <c r="AO59" s="282">
        <f t="shared" si="65"/>
        <v>0</v>
      </c>
      <c r="AP59" s="282">
        <f t="shared" si="65"/>
        <v>0</v>
      </c>
      <c r="AQ59" s="282">
        <f t="shared" si="65"/>
        <v>0</v>
      </c>
      <c r="AR59" s="282">
        <f t="shared" si="65"/>
        <v>0</v>
      </c>
      <c r="AS59" s="282">
        <f t="shared" si="65"/>
        <v>0</v>
      </c>
      <c r="AT59" s="282">
        <f t="shared" si="65"/>
        <v>0</v>
      </c>
      <c r="AU59" s="282">
        <f t="shared" si="65"/>
        <v>0</v>
      </c>
      <c r="AV59" s="282">
        <f t="shared" si="65"/>
        <v>0</v>
      </c>
      <c r="AW59" s="282">
        <f t="shared" si="65"/>
        <v>0</v>
      </c>
      <c r="AX59" s="282">
        <f t="shared" si="65"/>
        <v>0</v>
      </c>
      <c r="AY59" s="282">
        <f t="shared" si="65"/>
        <v>0</v>
      </c>
      <c r="AZ59" s="282">
        <f t="shared" si="65"/>
        <v>0</v>
      </c>
      <c r="BA59" s="282">
        <f t="shared" si="65"/>
        <v>0</v>
      </c>
      <c r="BB59" s="282">
        <f t="shared" si="65"/>
        <v>0</v>
      </c>
      <c r="BC59" s="282">
        <f t="shared" si="65"/>
        <v>0</v>
      </c>
      <c r="BD59" s="282">
        <f t="shared" si="65"/>
        <v>0</v>
      </c>
      <c r="BE59" s="282">
        <f t="shared" si="65"/>
        <v>0</v>
      </c>
      <c r="BF59" s="282">
        <f t="shared" si="65"/>
        <v>0</v>
      </c>
      <c r="BG59" s="282">
        <f t="shared" si="65"/>
        <v>0</v>
      </c>
      <c r="BH59" s="282">
        <f t="shared" si="65"/>
        <v>0</v>
      </c>
      <c r="BI59" s="282">
        <f t="shared" si="65"/>
        <v>0</v>
      </c>
      <c r="BJ59" s="282">
        <f t="shared" si="65"/>
        <v>0</v>
      </c>
      <c r="BK59" s="282">
        <f t="shared" si="65"/>
        <v>0</v>
      </c>
      <c r="BL59" s="282">
        <f t="shared" si="65"/>
        <v>0</v>
      </c>
      <c r="BM59" s="282">
        <f t="shared" si="65"/>
        <v>0</v>
      </c>
      <c r="BN59" s="282">
        <f t="shared" si="65"/>
        <v>0</v>
      </c>
      <c r="BO59" s="282">
        <f t="shared" si="65"/>
        <v>0</v>
      </c>
      <c r="BP59" s="282">
        <f t="shared" si="65"/>
        <v>0</v>
      </c>
      <c r="BQ59" s="282">
        <f t="shared" si="65"/>
        <v>0</v>
      </c>
      <c r="BR59" s="282">
        <f t="shared" si="65"/>
        <v>0</v>
      </c>
      <c r="BS59" s="282">
        <f t="shared" si="65"/>
        <v>0</v>
      </c>
      <c r="BT59" s="282">
        <f t="shared" si="65"/>
        <v>0</v>
      </c>
      <c r="BU59" s="282">
        <f t="shared" si="65"/>
        <v>0</v>
      </c>
      <c r="BV59" s="282">
        <f t="shared" si="65"/>
        <v>0</v>
      </c>
      <c r="BW59" s="282">
        <f t="shared" si="65"/>
        <v>0</v>
      </c>
      <c r="BX59" s="282">
        <f t="shared" si="65"/>
        <v>0</v>
      </c>
      <c r="BY59" s="282">
        <f t="shared" si="65"/>
        <v>0</v>
      </c>
      <c r="BZ59" s="282">
        <f t="shared" si="65"/>
        <v>0</v>
      </c>
      <c r="CA59" s="282">
        <f t="shared" si="65"/>
        <v>0</v>
      </c>
      <c r="CB59" s="282">
        <f t="shared" si="65"/>
        <v>0</v>
      </c>
      <c r="CC59" s="282">
        <f t="shared" si="65"/>
        <v>0</v>
      </c>
      <c r="CD59" s="282">
        <f t="shared" si="65"/>
        <v>0</v>
      </c>
      <c r="CE59" s="282">
        <f t="shared" si="65"/>
        <v>0</v>
      </c>
      <c r="CF59" s="282">
        <f t="shared" si="65"/>
        <v>0</v>
      </c>
      <c r="CG59" s="282">
        <f t="shared" si="65"/>
        <v>0</v>
      </c>
      <c r="CH59" s="282">
        <f t="shared" si="65"/>
        <v>0</v>
      </c>
      <c r="CI59" s="282">
        <f t="shared" si="65"/>
        <v>0</v>
      </c>
      <c r="CJ59" s="282">
        <f t="shared" si="65"/>
        <v>0</v>
      </c>
      <c r="CK59" s="282">
        <f t="shared" si="65"/>
        <v>0</v>
      </c>
      <c r="CL59" s="282">
        <f t="shared" si="65"/>
        <v>0</v>
      </c>
      <c r="CM59" s="282">
        <f t="shared" si="65"/>
        <v>0</v>
      </c>
      <c r="CN59" s="282">
        <f t="shared" ref="CN59:DC59" si="66">CN37</f>
        <v>0</v>
      </c>
      <c r="CO59" s="282">
        <f t="shared" si="66"/>
        <v>0</v>
      </c>
      <c r="CP59" s="282">
        <f t="shared" si="66"/>
        <v>0</v>
      </c>
      <c r="CQ59" s="282">
        <f t="shared" si="66"/>
        <v>0</v>
      </c>
      <c r="CR59" s="282">
        <f t="shared" si="66"/>
        <v>0</v>
      </c>
      <c r="CS59" s="282">
        <f t="shared" si="66"/>
        <v>0</v>
      </c>
      <c r="CT59" s="282">
        <f t="shared" si="66"/>
        <v>0</v>
      </c>
      <c r="CU59" s="282">
        <f t="shared" si="66"/>
        <v>0</v>
      </c>
      <c r="CV59" s="282">
        <f t="shared" si="66"/>
        <v>0</v>
      </c>
      <c r="CW59" s="282">
        <f t="shared" si="66"/>
        <v>0</v>
      </c>
      <c r="CX59" s="282">
        <f t="shared" si="66"/>
        <v>0</v>
      </c>
      <c r="CY59" s="282">
        <f t="shared" si="66"/>
        <v>0</v>
      </c>
      <c r="CZ59" s="282">
        <f t="shared" si="66"/>
        <v>0</v>
      </c>
      <c r="DA59" s="282">
        <f t="shared" si="66"/>
        <v>0</v>
      </c>
      <c r="DB59" s="282">
        <f t="shared" si="66"/>
        <v>0</v>
      </c>
      <c r="DC59" s="282">
        <f t="shared" si="66"/>
        <v>0</v>
      </c>
    </row>
    <row r="60" spans="2:107" x14ac:dyDescent="0.25">
      <c r="B60" s="218">
        <f t="shared" si="60"/>
        <v>28</v>
      </c>
      <c r="C60" s="225" t="s">
        <v>677</v>
      </c>
      <c r="D60" s="225"/>
      <c r="E60" s="226" t="s">
        <v>3</v>
      </c>
      <c r="F60" s="227"/>
      <c r="G60" s="232"/>
      <c r="H60" s="233">
        <f>H58/30</f>
        <v>0</v>
      </c>
      <c r="I60" s="233">
        <f t="shared" ref="I60:AA60" si="67">I58/30</f>
        <v>0</v>
      </c>
      <c r="J60" s="233">
        <f t="shared" si="67"/>
        <v>0</v>
      </c>
      <c r="K60" s="233">
        <f t="shared" si="67"/>
        <v>0</v>
      </c>
      <c r="L60" s="233">
        <f t="shared" si="67"/>
        <v>0</v>
      </c>
      <c r="M60" s="233">
        <f t="shared" si="67"/>
        <v>0</v>
      </c>
      <c r="N60" s="233">
        <f t="shared" si="67"/>
        <v>0</v>
      </c>
      <c r="O60" s="233">
        <f t="shared" si="67"/>
        <v>0</v>
      </c>
      <c r="P60" s="233">
        <f t="shared" si="67"/>
        <v>0</v>
      </c>
      <c r="Q60" s="233">
        <f t="shared" si="67"/>
        <v>0</v>
      </c>
      <c r="R60" s="233">
        <f t="shared" si="67"/>
        <v>0</v>
      </c>
      <c r="S60" s="233">
        <f t="shared" si="67"/>
        <v>0</v>
      </c>
      <c r="T60" s="233">
        <f t="shared" si="67"/>
        <v>0</v>
      </c>
      <c r="U60" s="233">
        <f t="shared" si="67"/>
        <v>0</v>
      </c>
      <c r="V60" s="233">
        <f t="shared" si="67"/>
        <v>0</v>
      </c>
      <c r="W60" s="233">
        <f t="shared" si="67"/>
        <v>0</v>
      </c>
      <c r="X60" s="233">
        <f t="shared" si="67"/>
        <v>0</v>
      </c>
      <c r="Y60" s="233">
        <f t="shared" si="67"/>
        <v>0</v>
      </c>
      <c r="Z60" s="233">
        <f t="shared" si="67"/>
        <v>0</v>
      </c>
      <c r="AA60" s="233">
        <f t="shared" si="67"/>
        <v>0</v>
      </c>
      <c r="AB60" s="233">
        <f t="shared" ref="AB60:CM60" si="68">AB58/30</f>
        <v>0</v>
      </c>
      <c r="AC60" s="233">
        <f t="shared" si="68"/>
        <v>0</v>
      </c>
      <c r="AD60" s="233">
        <f t="shared" si="68"/>
        <v>0</v>
      </c>
      <c r="AE60" s="233">
        <f t="shared" si="68"/>
        <v>0</v>
      </c>
      <c r="AF60" s="233">
        <f t="shared" si="68"/>
        <v>0</v>
      </c>
      <c r="AG60" s="233">
        <f t="shared" si="68"/>
        <v>0</v>
      </c>
      <c r="AH60" s="233">
        <f t="shared" si="68"/>
        <v>0</v>
      </c>
      <c r="AI60" s="233">
        <f t="shared" si="68"/>
        <v>0</v>
      </c>
      <c r="AJ60" s="233">
        <f t="shared" si="68"/>
        <v>0</v>
      </c>
      <c r="AK60" s="233">
        <f t="shared" si="68"/>
        <v>0</v>
      </c>
      <c r="AL60" s="233">
        <f t="shared" si="68"/>
        <v>0</v>
      </c>
      <c r="AM60" s="233">
        <f t="shared" si="68"/>
        <v>0</v>
      </c>
      <c r="AN60" s="233">
        <f t="shared" si="68"/>
        <v>0</v>
      </c>
      <c r="AO60" s="233">
        <f t="shared" si="68"/>
        <v>0</v>
      </c>
      <c r="AP60" s="233">
        <f t="shared" si="68"/>
        <v>0</v>
      </c>
      <c r="AQ60" s="233">
        <f t="shared" si="68"/>
        <v>0</v>
      </c>
      <c r="AR60" s="233">
        <f t="shared" si="68"/>
        <v>0</v>
      </c>
      <c r="AS60" s="233">
        <f t="shared" si="68"/>
        <v>0</v>
      </c>
      <c r="AT60" s="233">
        <f t="shared" si="68"/>
        <v>0</v>
      </c>
      <c r="AU60" s="233">
        <f t="shared" si="68"/>
        <v>0</v>
      </c>
      <c r="AV60" s="233">
        <f t="shared" si="68"/>
        <v>0</v>
      </c>
      <c r="AW60" s="233">
        <f t="shared" si="68"/>
        <v>0</v>
      </c>
      <c r="AX60" s="233">
        <f t="shared" si="68"/>
        <v>0</v>
      </c>
      <c r="AY60" s="233">
        <f t="shared" si="68"/>
        <v>0</v>
      </c>
      <c r="AZ60" s="233">
        <f t="shared" si="68"/>
        <v>0</v>
      </c>
      <c r="BA60" s="233">
        <f t="shared" si="68"/>
        <v>0</v>
      </c>
      <c r="BB60" s="233">
        <f t="shared" si="68"/>
        <v>0</v>
      </c>
      <c r="BC60" s="233">
        <f t="shared" si="68"/>
        <v>0</v>
      </c>
      <c r="BD60" s="233">
        <f t="shared" si="68"/>
        <v>0</v>
      </c>
      <c r="BE60" s="233">
        <f t="shared" si="68"/>
        <v>0</v>
      </c>
      <c r="BF60" s="233">
        <f t="shared" si="68"/>
        <v>0</v>
      </c>
      <c r="BG60" s="233">
        <f t="shared" si="68"/>
        <v>0</v>
      </c>
      <c r="BH60" s="233">
        <f t="shared" si="68"/>
        <v>0</v>
      </c>
      <c r="BI60" s="233">
        <f t="shared" si="68"/>
        <v>0</v>
      </c>
      <c r="BJ60" s="233">
        <f t="shared" si="68"/>
        <v>0</v>
      </c>
      <c r="BK60" s="233">
        <f t="shared" si="68"/>
        <v>0</v>
      </c>
      <c r="BL60" s="233">
        <f t="shared" si="68"/>
        <v>0</v>
      </c>
      <c r="BM60" s="233">
        <f t="shared" si="68"/>
        <v>0</v>
      </c>
      <c r="BN60" s="233">
        <f t="shared" si="68"/>
        <v>0</v>
      </c>
      <c r="BO60" s="233">
        <f t="shared" si="68"/>
        <v>0</v>
      </c>
      <c r="BP60" s="233">
        <f t="shared" si="68"/>
        <v>0</v>
      </c>
      <c r="BQ60" s="233">
        <f t="shared" si="68"/>
        <v>0</v>
      </c>
      <c r="BR60" s="233">
        <f t="shared" si="68"/>
        <v>0</v>
      </c>
      <c r="BS60" s="233">
        <f t="shared" si="68"/>
        <v>0</v>
      </c>
      <c r="BT60" s="233">
        <f t="shared" si="68"/>
        <v>0</v>
      </c>
      <c r="BU60" s="233">
        <f t="shared" si="68"/>
        <v>0</v>
      </c>
      <c r="BV60" s="233">
        <f t="shared" si="68"/>
        <v>0</v>
      </c>
      <c r="BW60" s="233">
        <f t="shared" si="68"/>
        <v>0</v>
      </c>
      <c r="BX60" s="233">
        <f t="shared" si="68"/>
        <v>0</v>
      </c>
      <c r="BY60" s="233">
        <f t="shared" si="68"/>
        <v>0</v>
      </c>
      <c r="BZ60" s="233">
        <f t="shared" si="68"/>
        <v>0</v>
      </c>
      <c r="CA60" s="233">
        <f t="shared" si="68"/>
        <v>0</v>
      </c>
      <c r="CB60" s="233">
        <f t="shared" si="68"/>
        <v>0</v>
      </c>
      <c r="CC60" s="233">
        <f t="shared" si="68"/>
        <v>0</v>
      </c>
      <c r="CD60" s="233">
        <f t="shared" si="68"/>
        <v>0</v>
      </c>
      <c r="CE60" s="233">
        <f t="shared" si="68"/>
        <v>0</v>
      </c>
      <c r="CF60" s="233">
        <f t="shared" si="68"/>
        <v>0</v>
      </c>
      <c r="CG60" s="233">
        <f t="shared" si="68"/>
        <v>0</v>
      </c>
      <c r="CH60" s="233">
        <f t="shared" si="68"/>
        <v>0</v>
      </c>
      <c r="CI60" s="233">
        <f t="shared" si="68"/>
        <v>0</v>
      </c>
      <c r="CJ60" s="233">
        <f t="shared" si="68"/>
        <v>0</v>
      </c>
      <c r="CK60" s="233">
        <f t="shared" si="68"/>
        <v>0</v>
      </c>
      <c r="CL60" s="233">
        <f t="shared" si="68"/>
        <v>0</v>
      </c>
      <c r="CM60" s="233">
        <f t="shared" si="68"/>
        <v>0</v>
      </c>
      <c r="CN60" s="233">
        <f t="shared" ref="CN60:DC60" si="69">CN58/30</f>
        <v>0</v>
      </c>
      <c r="CO60" s="233">
        <f t="shared" si="69"/>
        <v>0</v>
      </c>
      <c r="CP60" s="233">
        <f t="shared" si="69"/>
        <v>0</v>
      </c>
      <c r="CQ60" s="233">
        <f t="shared" si="69"/>
        <v>0</v>
      </c>
      <c r="CR60" s="233">
        <f t="shared" si="69"/>
        <v>0</v>
      </c>
      <c r="CS60" s="233">
        <f t="shared" si="69"/>
        <v>0</v>
      </c>
      <c r="CT60" s="233">
        <f t="shared" si="69"/>
        <v>0</v>
      </c>
      <c r="CU60" s="233">
        <f t="shared" si="69"/>
        <v>0</v>
      </c>
      <c r="CV60" s="233">
        <f t="shared" si="69"/>
        <v>0</v>
      </c>
      <c r="CW60" s="233">
        <f t="shared" si="69"/>
        <v>0</v>
      </c>
      <c r="CX60" s="233">
        <f t="shared" si="69"/>
        <v>0</v>
      </c>
      <c r="CY60" s="233">
        <f t="shared" si="69"/>
        <v>0</v>
      </c>
      <c r="CZ60" s="233">
        <f t="shared" si="69"/>
        <v>0</v>
      </c>
      <c r="DA60" s="233">
        <f t="shared" si="69"/>
        <v>0</v>
      </c>
      <c r="DB60" s="233">
        <f t="shared" si="69"/>
        <v>0</v>
      </c>
      <c r="DC60" s="233">
        <f t="shared" si="69"/>
        <v>0</v>
      </c>
    </row>
    <row r="61" spans="2:107" x14ac:dyDescent="0.25">
      <c r="B61" s="218">
        <f t="shared" si="60"/>
        <v>29</v>
      </c>
      <c r="C61" s="225" t="s">
        <v>678</v>
      </c>
      <c r="D61" s="225"/>
      <c r="E61" s="226" t="s">
        <v>3</v>
      </c>
      <c r="F61" s="227"/>
      <c r="G61" s="232"/>
      <c r="H61" s="233">
        <f>IFERROR(H59/H57,0)</f>
        <v>0</v>
      </c>
      <c r="I61" s="233">
        <f t="shared" ref="I61:AA61" si="70">IFERROR(I59/I57,0)</f>
        <v>0</v>
      </c>
      <c r="J61" s="233">
        <f t="shared" si="70"/>
        <v>0</v>
      </c>
      <c r="K61" s="233">
        <f t="shared" si="70"/>
        <v>0</v>
      </c>
      <c r="L61" s="233">
        <f t="shared" si="70"/>
        <v>0</v>
      </c>
      <c r="M61" s="233">
        <f t="shared" si="70"/>
        <v>0</v>
      </c>
      <c r="N61" s="233">
        <f t="shared" si="70"/>
        <v>0</v>
      </c>
      <c r="O61" s="233">
        <f t="shared" si="70"/>
        <v>0</v>
      </c>
      <c r="P61" s="233">
        <f t="shared" si="70"/>
        <v>0</v>
      </c>
      <c r="Q61" s="233">
        <f t="shared" si="70"/>
        <v>0</v>
      </c>
      <c r="R61" s="233">
        <f t="shared" si="70"/>
        <v>0</v>
      </c>
      <c r="S61" s="233">
        <f t="shared" si="70"/>
        <v>0</v>
      </c>
      <c r="T61" s="233">
        <f t="shared" si="70"/>
        <v>0</v>
      </c>
      <c r="U61" s="233">
        <f t="shared" si="70"/>
        <v>0</v>
      </c>
      <c r="V61" s="233">
        <f t="shared" si="70"/>
        <v>0</v>
      </c>
      <c r="W61" s="233">
        <f t="shared" si="70"/>
        <v>0</v>
      </c>
      <c r="X61" s="233">
        <f t="shared" si="70"/>
        <v>0</v>
      </c>
      <c r="Y61" s="233">
        <f t="shared" si="70"/>
        <v>0</v>
      </c>
      <c r="Z61" s="233">
        <f t="shared" si="70"/>
        <v>0</v>
      </c>
      <c r="AA61" s="233">
        <f t="shared" si="70"/>
        <v>0</v>
      </c>
      <c r="AB61" s="233">
        <f t="shared" ref="AB61:CM61" si="71">IFERROR(AB59/AB57,0)</f>
        <v>0</v>
      </c>
      <c r="AC61" s="233">
        <f t="shared" si="71"/>
        <v>0</v>
      </c>
      <c r="AD61" s="233">
        <f t="shared" si="71"/>
        <v>0</v>
      </c>
      <c r="AE61" s="233">
        <f t="shared" si="71"/>
        <v>0</v>
      </c>
      <c r="AF61" s="233">
        <f t="shared" si="71"/>
        <v>0</v>
      </c>
      <c r="AG61" s="233">
        <f t="shared" si="71"/>
        <v>0</v>
      </c>
      <c r="AH61" s="233">
        <f t="shared" si="71"/>
        <v>0</v>
      </c>
      <c r="AI61" s="233">
        <f t="shared" si="71"/>
        <v>0</v>
      </c>
      <c r="AJ61" s="233">
        <f t="shared" si="71"/>
        <v>0</v>
      </c>
      <c r="AK61" s="233">
        <f t="shared" si="71"/>
        <v>0</v>
      </c>
      <c r="AL61" s="233">
        <f t="shared" si="71"/>
        <v>0</v>
      </c>
      <c r="AM61" s="233">
        <f t="shared" si="71"/>
        <v>0</v>
      </c>
      <c r="AN61" s="233">
        <f t="shared" si="71"/>
        <v>0</v>
      </c>
      <c r="AO61" s="233">
        <f t="shared" si="71"/>
        <v>0</v>
      </c>
      <c r="AP61" s="233">
        <f t="shared" si="71"/>
        <v>0</v>
      </c>
      <c r="AQ61" s="233">
        <f t="shared" si="71"/>
        <v>0</v>
      </c>
      <c r="AR61" s="233">
        <f t="shared" si="71"/>
        <v>0</v>
      </c>
      <c r="AS61" s="233">
        <f t="shared" si="71"/>
        <v>0</v>
      </c>
      <c r="AT61" s="233">
        <f t="shared" si="71"/>
        <v>0</v>
      </c>
      <c r="AU61" s="233">
        <f t="shared" si="71"/>
        <v>0</v>
      </c>
      <c r="AV61" s="233">
        <f t="shared" si="71"/>
        <v>0</v>
      </c>
      <c r="AW61" s="233">
        <f t="shared" si="71"/>
        <v>0</v>
      </c>
      <c r="AX61" s="233">
        <f t="shared" si="71"/>
        <v>0</v>
      </c>
      <c r="AY61" s="233">
        <f t="shared" si="71"/>
        <v>0</v>
      </c>
      <c r="AZ61" s="233">
        <f t="shared" si="71"/>
        <v>0</v>
      </c>
      <c r="BA61" s="233">
        <f t="shared" si="71"/>
        <v>0</v>
      </c>
      <c r="BB61" s="233">
        <f t="shared" si="71"/>
        <v>0</v>
      </c>
      <c r="BC61" s="233">
        <f t="shared" si="71"/>
        <v>0</v>
      </c>
      <c r="BD61" s="233">
        <f t="shared" si="71"/>
        <v>0</v>
      </c>
      <c r="BE61" s="233">
        <f t="shared" si="71"/>
        <v>0</v>
      </c>
      <c r="BF61" s="233">
        <f t="shared" si="71"/>
        <v>0</v>
      </c>
      <c r="BG61" s="233">
        <f t="shared" si="71"/>
        <v>0</v>
      </c>
      <c r="BH61" s="233">
        <f t="shared" si="71"/>
        <v>0</v>
      </c>
      <c r="BI61" s="233">
        <f t="shared" si="71"/>
        <v>0</v>
      </c>
      <c r="BJ61" s="233">
        <f t="shared" si="71"/>
        <v>0</v>
      </c>
      <c r="BK61" s="233">
        <f t="shared" si="71"/>
        <v>0</v>
      </c>
      <c r="BL61" s="233">
        <f t="shared" si="71"/>
        <v>0</v>
      </c>
      <c r="BM61" s="233">
        <f t="shared" si="71"/>
        <v>0</v>
      </c>
      <c r="BN61" s="233">
        <f t="shared" si="71"/>
        <v>0</v>
      </c>
      <c r="BO61" s="233">
        <f t="shared" si="71"/>
        <v>0</v>
      </c>
      <c r="BP61" s="233">
        <f t="shared" si="71"/>
        <v>0</v>
      </c>
      <c r="BQ61" s="233">
        <f t="shared" si="71"/>
        <v>0</v>
      </c>
      <c r="BR61" s="233">
        <f t="shared" si="71"/>
        <v>0</v>
      </c>
      <c r="BS61" s="233">
        <f t="shared" si="71"/>
        <v>0</v>
      </c>
      <c r="BT61" s="233">
        <f t="shared" si="71"/>
        <v>0</v>
      </c>
      <c r="BU61" s="233">
        <f t="shared" si="71"/>
        <v>0</v>
      </c>
      <c r="BV61" s="233">
        <f t="shared" si="71"/>
        <v>0</v>
      </c>
      <c r="BW61" s="233">
        <f t="shared" si="71"/>
        <v>0</v>
      </c>
      <c r="BX61" s="233">
        <f t="shared" si="71"/>
        <v>0</v>
      </c>
      <c r="BY61" s="233">
        <f t="shared" si="71"/>
        <v>0</v>
      </c>
      <c r="BZ61" s="233">
        <f t="shared" si="71"/>
        <v>0</v>
      </c>
      <c r="CA61" s="233">
        <f t="shared" si="71"/>
        <v>0</v>
      </c>
      <c r="CB61" s="233">
        <f t="shared" si="71"/>
        <v>0</v>
      </c>
      <c r="CC61" s="233">
        <f t="shared" si="71"/>
        <v>0</v>
      </c>
      <c r="CD61" s="233">
        <f t="shared" si="71"/>
        <v>0</v>
      </c>
      <c r="CE61" s="233">
        <f t="shared" si="71"/>
        <v>0</v>
      </c>
      <c r="CF61" s="233">
        <f t="shared" si="71"/>
        <v>0</v>
      </c>
      <c r="CG61" s="233">
        <f t="shared" si="71"/>
        <v>0</v>
      </c>
      <c r="CH61" s="233">
        <f t="shared" si="71"/>
        <v>0</v>
      </c>
      <c r="CI61" s="233">
        <f t="shared" si="71"/>
        <v>0</v>
      </c>
      <c r="CJ61" s="233">
        <f t="shared" si="71"/>
        <v>0</v>
      </c>
      <c r="CK61" s="233">
        <f t="shared" si="71"/>
        <v>0</v>
      </c>
      <c r="CL61" s="233">
        <f t="shared" si="71"/>
        <v>0</v>
      </c>
      <c r="CM61" s="233">
        <f t="shared" si="71"/>
        <v>0</v>
      </c>
      <c r="CN61" s="233">
        <f t="shared" ref="CN61:DC61" si="72">IFERROR(CN59/CN57,0)</f>
        <v>0</v>
      </c>
      <c r="CO61" s="233">
        <f t="shared" si="72"/>
        <v>0</v>
      </c>
      <c r="CP61" s="233">
        <f t="shared" si="72"/>
        <v>0</v>
      </c>
      <c r="CQ61" s="233">
        <f t="shared" si="72"/>
        <v>0</v>
      </c>
      <c r="CR61" s="233">
        <f t="shared" si="72"/>
        <v>0</v>
      </c>
      <c r="CS61" s="233">
        <f t="shared" si="72"/>
        <v>0</v>
      </c>
      <c r="CT61" s="233">
        <f t="shared" si="72"/>
        <v>0</v>
      </c>
      <c r="CU61" s="233">
        <f t="shared" si="72"/>
        <v>0</v>
      </c>
      <c r="CV61" s="233">
        <f t="shared" si="72"/>
        <v>0</v>
      </c>
      <c r="CW61" s="233">
        <f t="shared" si="72"/>
        <v>0</v>
      </c>
      <c r="CX61" s="233">
        <f t="shared" si="72"/>
        <v>0</v>
      </c>
      <c r="CY61" s="233">
        <f t="shared" si="72"/>
        <v>0</v>
      </c>
      <c r="CZ61" s="233">
        <f t="shared" si="72"/>
        <v>0</v>
      </c>
      <c r="DA61" s="233">
        <f t="shared" si="72"/>
        <v>0</v>
      </c>
      <c r="DB61" s="233">
        <f t="shared" si="72"/>
        <v>0</v>
      </c>
      <c r="DC61" s="233">
        <f t="shared" si="72"/>
        <v>0</v>
      </c>
    </row>
    <row r="62" spans="2:107" x14ac:dyDescent="0.25">
      <c r="B62" s="218">
        <f t="shared" si="60"/>
        <v>30</v>
      </c>
      <c r="C62" s="225" t="s">
        <v>679</v>
      </c>
      <c r="D62" s="225"/>
      <c r="E62" s="226" t="s">
        <v>3</v>
      </c>
      <c r="F62" s="227"/>
      <c r="G62" s="232"/>
      <c r="H62" s="233">
        <f>H60*H61</f>
        <v>0</v>
      </c>
      <c r="I62" s="233">
        <f t="shared" ref="I62:AA62" si="73">I60*I61</f>
        <v>0</v>
      </c>
      <c r="J62" s="233">
        <f t="shared" si="73"/>
        <v>0</v>
      </c>
      <c r="K62" s="233">
        <f t="shared" si="73"/>
        <v>0</v>
      </c>
      <c r="L62" s="233">
        <f t="shared" si="73"/>
        <v>0</v>
      </c>
      <c r="M62" s="233">
        <f t="shared" si="73"/>
        <v>0</v>
      </c>
      <c r="N62" s="233">
        <f t="shared" si="73"/>
        <v>0</v>
      </c>
      <c r="O62" s="233">
        <f t="shared" si="73"/>
        <v>0</v>
      </c>
      <c r="P62" s="233">
        <f t="shared" si="73"/>
        <v>0</v>
      </c>
      <c r="Q62" s="233">
        <f t="shared" si="73"/>
        <v>0</v>
      </c>
      <c r="R62" s="233">
        <f t="shared" si="73"/>
        <v>0</v>
      </c>
      <c r="S62" s="233">
        <f t="shared" si="73"/>
        <v>0</v>
      </c>
      <c r="T62" s="233">
        <f t="shared" si="73"/>
        <v>0</v>
      </c>
      <c r="U62" s="233">
        <f t="shared" si="73"/>
        <v>0</v>
      </c>
      <c r="V62" s="233">
        <f t="shared" si="73"/>
        <v>0</v>
      </c>
      <c r="W62" s="233">
        <f t="shared" si="73"/>
        <v>0</v>
      </c>
      <c r="X62" s="233">
        <f t="shared" si="73"/>
        <v>0</v>
      </c>
      <c r="Y62" s="233">
        <f t="shared" si="73"/>
        <v>0</v>
      </c>
      <c r="Z62" s="233">
        <f t="shared" si="73"/>
        <v>0</v>
      </c>
      <c r="AA62" s="233">
        <f t="shared" si="73"/>
        <v>0</v>
      </c>
      <c r="AB62" s="233">
        <f t="shared" ref="AB62:CM62" si="74">AB60*AB61</f>
        <v>0</v>
      </c>
      <c r="AC62" s="233">
        <f t="shared" si="74"/>
        <v>0</v>
      </c>
      <c r="AD62" s="233">
        <f t="shared" si="74"/>
        <v>0</v>
      </c>
      <c r="AE62" s="233">
        <f t="shared" si="74"/>
        <v>0</v>
      </c>
      <c r="AF62" s="233">
        <f t="shared" si="74"/>
        <v>0</v>
      </c>
      <c r="AG62" s="233">
        <f t="shared" si="74"/>
        <v>0</v>
      </c>
      <c r="AH62" s="233">
        <f t="shared" si="74"/>
        <v>0</v>
      </c>
      <c r="AI62" s="233">
        <f t="shared" si="74"/>
        <v>0</v>
      </c>
      <c r="AJ62" s="233">
        <f t="shared" si="74"/>
        <v>0</v>
      </c>
      <c r="AK62" s="233">
        <f t="shared" si="74"/>
        <v>0</v>
      </c>
      <c r="AL62" s="233">
        <f t="shared" si="74"/>
        <v>0</v>
      </c>
      <c r="AM62" s="233">
        <f t="shared" si="74"/>
        <v>0</v>
      </c>
      <c r="AN62" s="233">
        <f t="shared" si="74"/>
        <v>0</v>
      </c>
      <c r="AO62" s="233">
        <f t="shared" si="74"/>
        <v>0</v>
      </c>
      <c r="AP62" s="233">
        <f t="shared" si="74"/>
        <v>0</v>
      </c>
      <c r="AQ62" s="233">
        <f t="shared" si="74"/>
        <v>0</v>
      </c>
      <c r="AR62" s="233">
        <f t="shared" si="74"/>
        <v>0</v>
      </c>
      <c r="AS62" s="233">
        <f t="shared" si="74"/>
        <v>0</v>
      </c>
      <c r="AT62" s="233">
        <f t="shared" si="74"/>
        <v>0</v>
      </c>
      <c r="AU62" s="233">
        <f t="shared" si="74"/>
        <v>0</v>
      </c>
      <c r="AV62" s="233">
        <f t="shared" si="74"/>
        <v>0</v>
      </c>
      <c r="AW62" s="233">
        <f t="shared" si="74"/>
        <v>0</v>
      </c>
      <c r="AX62" s="233">
        <f t="shared" si="74"/>
        <v>0</v>
      </c>
      <c r="AY62" s="233">
        <f t="shared" si="74"/>
        <v>0</v>
      </c>
      <c r="AZ62" s="233">
        <f t="shared" si="74"/>
        <v>0</v>
      </c>
      <c r="BA62" s="233">
        <f t="shared" si="74"/>
        <v>0</v>
      </c>
      <c r="BB62" s="233">
        <f t="shared" si="74"/>
        <v>0</v>
      </c>
      <c r="BC62" s="233">
        <f t="shared" si="74"/>
        <v>0</v>
      </c>
      <c r="BD62" s="233">
        <f t="shared" si="74"/>
        <v>0</v>
      </c>
      <c r="BE62" s="233">
        <f t="shared" si="74"/>
        <v>0</v>
      </c>
      <c r="BF62" s="233">
        <f t="shared" si="74"/>
        <v>0</v>
      </c>
      <c r="BG62" s="233">
        <f t="shared" si="74"/>
        <v>0</v>
      </c>
      <c r="BH62" s="233">
        <f t="shared" si="74"/>
        <v>0</v>
      </c>
      <c r="BI62" s="233">
        <f t="shared" si="74"/>
        <v>0</v>
      </c>
      <c r="BJ62" s="233">
        <f t="shared" si="74"/>
        <v>0</v>
      </c>
      <c r="BK62" s="233">
        <f t="shared" si="74"/>
        <v>0</v>
      </c>
      <c r="BL62" s="233">
        <f t="shared" si="74"/>
        <v>0</v>
      </c>
      <c r="BM62" s="233">
        <f t="shared" si="74"/>
        <v>0</v>
      </c>
      <c r="BN62" s="233">
        <f t="shared" si="74"/>
        <v>0</v>
      </c>
      <c r="BO62" s="233">
        <f t="shared" si="74"/>
        <v>0</v>
      </c>
      <c r="BP62" s="233">
        <f t="shared" si="74"/>
        <v>0</v>
      </c>
      <c r="BQ62" s="233">
        <f t="shared" si="74"/>
        <v>0</v>
      </c>
      <c r="BR62" s="233">
        <f t="shared" si="74"/>
        <v>0</v>
      </c>
      <c r="BS62" s="233">
        <f t="shared" si="74"/>
        <v>0</v>
      </c>
      <c r="BT62" s="233">
        <f t="shared" si="74"/>
        <v>0</v>
      </c>
      <c r="BU62" s="233">
        <f t="shared" si="74"/>
        <v>0</v>
      </c>
      <c r="BV62" s="233">
        <f t="shared" si="74"/>
        <v>0</v>
      </c>
      <c r="BW62" s="233">
        <f t="shared" si="74"/>
        <v>0</v>
      </c>
      <c r="BX62" s="233">
        <f t="shared" si="74"/>
        <v>0</v>
      </c>
      <c r="BY62" s="233">
        <f t="shared" si="74"/>
        <v>0</v>
      </c>
      <c r="BZ62" s="233">
        <f t="shared" si="74"/>
        <v>0</v>
      </c>
      <c r="CA62" s="233">
        <f t="shared" si="74"/>
        <v>0</v>
      </c>
      <c r="CB62" s="233">
        <f t="shared" si="74"/>
        <v>0</v>
      </c>
      <c r="CC62" s="233">
        <f t="shared" si="74"/>
        <v>0</v>
      </c>
      <c r="CD62" s="233">
        <f t="shared" si="74"/>
        <v>0</v>
      </c>
      <c r="CE62" s="233">
        <f t="shared" si="74"/>
        <v>0</v>
      </c>
      <c r="CF62" s="233">
        <f t="shared" si="74"/>
        <v>0</v>
      </c>
      <c r="CG62" s="233">
        <f t="shared" si="74"/>
        <v>0</v>
      </c>
      <c r="CH62" s="233">
        <f t="shared" si="74"/>
        <v>0</v>
      </c>
      <c r="CI62" s="233">
        <f t="shared" si="74"/>
        <v>0</v>
      </c>
      <c r="CJ62" s="233">
        <f t="shared" si="74"/>
        <v>0</v>
      </c>
      <c r="CK62" s="233">
        <f t="shared" si="74"/>
        <v>0</v>
      </c>
      <c r="CL62" s="233">
        <f t="shared" si="74"/>
        <v>0</v>
      </c>
      <c r="CM62" s="233">
        <f t="shared" si="74"/>
        <v>0</v>
      </c>
      <c r="CN62" s="233">
        <f t="shared" ref="CN62:DC62" si="75">CN60*CN61</f>
        <v>0</v>
      </c>
      <c r="CO62" s="233">
        <f t="shared" si="75"/>
        <v>0</v>
      </c>
      <c r="CP62" s="233">
        <f t="shared" si="75"/>
        <v>0</v>
      </c>
      <c r="CQ62" s="233">
        <f t="shared" si="75"/>
        <v>0</v>
      </c>
      <c r="CR62" s="233">
        <f t="shared" si="75"/>
        <v>0</v>
      </c>
      <c r="CS62" s="233">
        <f t="shared" si="75"/>
        <v>0</v>
      </c>
      <c r="CT62" s="233">
        <f t="shared" si="75"/>
        <v>0</v>
      </c>
      <c r="CU62" s="233">
        <f t="shared" si="75"/>
        <v>0</v>
      </c>
      <c r="CV62" s="233">
        <f t="shared" si="75"/>
        <v>0</v>
      </c>
      <c r="CW62" s="233">
        <f t="shared" si="75"/>
        <v>0</v>
      </c>
      <c r="CX62" s="233">
        <f t="shared" si="75"/>
        <v>0</v>
      </c>
      <c r="CY62" s="233">
        <f t="shared" si="75"/>
        <v>0</v>
      </c>
      <c r="CZ62" s="233">
        <f t="shared" si="75"/>
        <v>0</v>
      </c>
      <c r="DA62" s="233">
        <f t="shared" si="75"/>
        <v>0</v>
      </c>
      <c r="DB62" s="233">
        <f t="shared" si="75"/>
        <v>0</v>
      </c>
      <c r="DC62" s="233">
        <f t="shared" si="75"/>
        <v>0</v>
      </c>
    </row>
    <row r="63" spans="2:107" x14ac:dyDescent="0.25">
      <c r="B63" s="218">
        <f t="shared" si="60"/>
        <v>31</v>
      </c>
      <c r="C63" s="225" t="s">
        <v>680</v>
      </c>
      <c r="D63" s="225"/>
      <c r="E63" s="287" t="s">
        <v>980</v>
      </c>
      <c r="F63" s="227"/>
      <c r="G63" s="234">
        <f t="shared" ref="G63:G68" si="76">ROUND(SUM(H63:DC63),2)</f>
        <v>0</v>
      </c>
      <c r="H63" s="235">
        <f>H47/12</f>
        <v>0</v>
      </c>
      <c r="I63" s="235">
        <f t="shared" ref="I63:AA63" si="77">I47/12</f>
        <v>0</v>
      </c>
      <c r="J63" s="235">
        <f t="shared" si="77"/>
        <v>0</v>
      </c>
      <c r="K63" s="235">
        <f t="shared" si="77"/>
        <v>0</v>
      </c>
      <c r="L63" s="235">
        <f t="shared" si="77"/>
        <v>0</v>
      </c>
      <c r="M63" s="235">
        <f t="shared" si="77"/>
        <v>0</v>
      </c>
      <c r="N63" s="235">
        <f t="shared" si="77"/>
        <v>0</v>
      </c>
      <c r="O63" s="235">
        <f t="shared" si="77"/>
        <v>0</v>
      </c>
      <c r="P63" s="235">
        <f t="shared" si="77"/>
        <v>0</v>
      </c>
      <c r="Q63" s="235">
        <f t="shared" si="77"/>
        <v>0</v>
      </c>
      <c r="R63" s="235">
        <f t="shared" si="77"/>
        <v>0</v>
      </c>
      <c r="S63" s="235">
        <f t="shared" si="77"/>
        <v>0</v>
      </c>
      <c r="T63" s="235">
        <f t="shared" si="77"/>
        <v>0</v>
      </c>
      <c r="U63" s="235">
        <f t="shared" si="77"/>
        <v>0</v>
      </c>
      <c r="V63" s="235">
        <f t="shared" si="77"/>
        <v>0</v>
      </c>
      <c r="W63" s="235">
        <f t="shared" si="77"/>
        <v>0</v>
      </c>
      <c r="X63" s="235">
        <f t="shared" si="77"/>
        <v>0</v>
      </c>
      <c r="Y63" s="235">
        <f t="shared" si="77"/>
        <v>0</v>
      </c>
      <c r="Z63" s="235">
        <f t="shared" si="77"/>
        <v>0</v>
      </c>
      <c r="AA63" s="235">
        <f t="shared" si="77"/>
        <v>0</v>
      </c>
      <c r="AB63" s="235">
        <f t="shared" ref="AB63:CM63" si="78">AB47/12</f>
        <v>0</v>
      </c>
      <c r="AC63" s="235">
        <f t="shared" si="78"/>
        <v>0</v>
      </c>
      <c r="AD63" s="235">
        <f t="shared" si="78"/>
        <v>0</v>
      </c>
      <c r="AE63" s="235">
        <f t="shared" si="78"/>
        <v>0</v>
      </c>
      <c r="AF63" s="235">
        <f t="shared" si="78"/>
        <v>0</v>
      </c>
      <c r="AG63" s="235">
        <f t="shared" si="78"/>
        <v>0</v>
      </c>
      <c r="AH63" s="235">
        <f t="shared" si="78"/>
        <v>0</v>
      </c>
      <c r="AI63" s="235">
        <f t="shared" si="78"/>
        <v>0</v>
      </c>
      <c r="AJ63" s="235">
        <f t="shared" si="78"/>
        <v>0</v>
      </c>
      <c r="AK63" s="235">
        <f t="shared" si="78"/>
        <v>0</v>
      </c>
      <c r="AL63" s="235">
        <f t="shared" si="78"/>
        <v>0</v>
      </c>
      <c r="AM63" s="235">
        <f t="shared" si="78"/>
        <v>0</v>
      </c>
      <c r="AN63" s="235">
        <f t="shared" si="78"/>
        <v>0</v>
      </c>
      <c r="AO63" s="235">
        <f t="shared" si="78"/>
        <v>0</v>
      </c>
      <c r="AP63" s="235">
        <f t="shared" si="78"/>
        <v>0</v>
      </c>
      <c r="AQ63" s="235">
        <f t="shared" si="78"/>
        <v>0</v>
      </c>
      <c r="AR63" s="235">
        <f t="shared" si="78"/>
        <v>0</v>
      </c>
      <c r="AS63" s="235">
        <f t="shared" si="78"/>
        <v>0</v>
      </c>
      <c r="AT63" s="235">
        <f t="shared" si="78"/>
        <v>0</v>
      </c>
      <c r="AU63" s="235">
        <f t="shared" si="78"/>
        <v>0</v>
      </c>
      <c r="AV63" s="235">
        <f t="shared" si="78"/>
        <v>0</v>
      </c>
      <c r="AW63" s="235">
        <f t="shared" si="78"/>
        <v>0</v>
      </c>
      <c r="AX63" s="235">
        <f t="shared" si="78"/>
        <v>0</v>
      </c>
      <c r="AY63" s="235">
        <f t="shared" si="78"/>
        <v>0</v>
      </c>
      <c r="AZ63" s="235">
        <f t="shared" si="78"/>
        <v>0</v>
      </c>
      <c r="BA63" s="235">
        <f t="shared" si="78"/>
        <v>0</v>
      </c>
      <c r="BB63" s="235">
        <f t="shared" si="78"/>
        <v>0</v>
      </c>
      <c r="BC63" s="235">
        <f t="shared" si="78"/>
        <v>0</v>
      </c>
      <c r="BD63" s="235">
        <f t="shared" si="78"/>
        <v>0</v>
      </c>
      <c r="BE63" s="235">
        <f t="shared" si="78"/>
        <v>0</v>
      </c>
      <c r="BF63" s="235">
        <f t="shared" si="78"/>
        <v>0</v>
      </c>
      <c r="BG63" s="235">
        <f t="shared" si="78"/>
        <v>0</v>
      </c>
      <c r="BH63" s="235">
        <f t="shared" si="78"/>
        <v>0</v>
      </c>
      <c r="BI63" s="235">
        <f t="shared" si="78"/>
        <v>0</v>
      </c>
      <c r="BJ63" s="235">
        <f t="shared" si="78"/>
        <v>0</v>
      </c>
      <c r="BK63" s="235">
        <f t="shared" si="78"/>
        <v>0</v>
      </c>
      <c r="BL63" s="235">
        <f t="shared" si="78"/>
        <v>0</v>
      </c>
      <c r="BM63" s="235">
        <f t="shared" si="78"/>
        <v>0</v>
      </c>
      <c r="BN63" s="235">
        <f t="shared" si="78"/>
        <v>0</v>
      </c>
      <c r="BO63" s="235">
        <f t="shared" si="78"/>
        <v>0</v>
      </c>
      <c r="BP63" s="235">
        <f t="shared" si="78"/>
        <v>0</v>
      </c>
      <c r="BQ63" s="235">
        <f t="shared" si="78"/>
        <v>0</v>
      </c>
      <c r="BR63" s="235">
        <f t="shared" si="78"/>
        <v>0</v>
      </c>
      <c r="BS63" s="235">
        <f t="shared" si="78"/>
        <v>0</v>
      </c>
      <c r="BT63" s="235">
        <f t="shared" si="78"/>
        <v>0</v>
      </c>
      <c r="BU63" s="235">
        <f t="shared" si="78"/>
        <v>0</v>
      </c>
      <c r="BV63" s="235">
        <f t="shared" si="78"/>
        <v>0</v>
      </c>
      <c r="BW63" s="235">
        <f t="shared" si="78"/>
        <v>0</v>
      </c>
      <c r="BX63" s="235">
        <f t="shared" si="78"/>
        <v>0</v>
      </c>
      <c r="BY63" s="235">
        <f t="shared" si="78"/>
        <v>0</v>
      </c>
      <c r="BZ63" s="235">
        <f t="shared" si="78"/>
        <v>0</v>
      </c>
      <c r="CA63" s="235">
        <f t="shared" si="78"/>
        <v>0</v>
      </c>
      <c r="CB63" s="235">
        <f t="shared" si="78"/>
        <v>0</v>
      </c>
      <c r="CC63" s="235">
        <f t="shared" si="78"/>
        <v>0</v>
      </c>
      <c r="CD63" s="235">
        <f t="shared" si="78"/>
        <v>0</v>
      </c>
      <c r="CE63" s="235">
        <f t="shared" si="78"/>
        <v>0</v>
      </c>
      <c r="CF63" s="235">
        <f t="shared" si="78"/>
        <v>0</v>
      </c>
      <c r="CG63" s="235">
        <f t="shared" si="78"/>
        <v>0</v>
      </c>
      <c r="CH63" s="235">
        <f t="shared" si="78"/>
        <v>0</v>
      </c>
      <c r="CI63" s="235">
        <f t="shared" si="78"/>
        <v>0</v>
      </c>
      <c r="CJ63" s="235">
        <f t="shared" si="78"/>
        <v>0</v>
      </c>
      <c r="CK63" s="235">
        <f t="shared" si="78"/>
        <v>0</v>
      </c>
      <c r="CL63" s="235">
        <f t="shared" si="78"/>
        <v>0</v>
      </c>
      <c r="CM63" s="235">
        <f t="shared" si="78"/>
        <v>0</v>
      </c>
      <c r="CN63" s="235">
        <f t="shared" ref="CN63:DC63" si="79">CN47/12</f>
        <v>0</v>
      </c>
      <c r="CO63" s="235">
        <f t="shared" si="79"/>
        <v>0</v>
      </c>
      <c r="CP63" s="235">
        <f t="shared" si="79"/>
        <v>0</v>
      </c>
      <c r="CQ63" s="235">
        <f t="shared" si="79"/>
        <v>0</v>
      </c>
      <c r="CR63" s="235">
        <f t="shared" si="79"/>
        <v>0</v>
      </c>
      <c r="CS63" s="235">
        <f t="shared" si="79"/>
        <v>0</v>
      </c>
      <c r="CT63" s="235">
        <f t="shared" si="79"/>
        <v>0</v>
      </c>
      <c r="CU63" s="235">
        <f t="shared" si="79"/>
        <v>0</v>
      </c>
      <c r="CV63" s="235">
        <f t="shared" si="79"/>
        <v>0</v>
      </c>
      <c r="CW63" s="235">
        <f t="shared" si="79"/>
        <v>0</v>
      </c>
      <c r="CX63" s="235">
        <f t="shared" si="79"/>
        <v>0</v>
      </c>
      <c r="CY63" s="235">
        <f t="shared" si="79"/>
        <v>0</v>
      </c>
      <c r="CZ63" s="235">
        <f t="shared" si="79"/>
        <v>0</v>
      </c>
      <c r="DA63" s="235">
        <f t="shared" si="79"/>
        <v>0</v>
      </c>
      <c r="DB63" s="235">
        <f t="shared" si="79"/>
        <v>0</v>
      </c>
      <c r="DC63" s="235">
        <f t="shared" si="79"/>
        <v>0</v>
      </c>
    </row>
    <row r="64" spans="2:107" x14ac:dyDescent="0.25">
      <c r="B64" s="218">
        <f t="shared" si="60"/>
        <v>32</v>
      </c>
      <c r="C64" s="225" t="s">
        <v>681</v>
      </c>
      <c r="D64" s="225"/>
      <c r="E64" s="287" t="s">
        <v>980</v>
      </c>
      <c r="F64" s="227"/>
      <c r="G64" s="234">
        <f t="shared" si="76"/>
        <v>0</v>
      </c>
      <c r="H64" s="235">
        <f>H63*H62</f>
        <v>0</v>
      </c>
      <c r="I64" s="235">
        <f t="shared" ref="I64:AA64" si="80">I63*I62</f>
        <v>0</v>
      </c>
      <c r="J64" s="235">
        <f t="shared" si="80"/>
        <v>0</v>
      </c>
      <c r="K64" s="235">
        <f t="shared" si="80"/>
        <v>0</v>
      </c>
      <c r="L64" s="235">
        <f t="shared" si="80"/>
        <v>0</v>
      </c>
      <c r="M64" s="235">
        <f t="shared" si="80"/>
        <v>0</v>
      </c>
      <c r="N64" s="235">
        <f t="shared" si="80"/>
        <v>0</v>
      </c>
      <c r="O64" s="235">
        <f t="shared" si="80"/>
        <v>0</v>
      </c>
      <c r="P64" s="235">
        <f t="shared" si="80"/>
        <v>0</v>
      </c>
      <c r="Q64" s="235">
        <f t="shared" si="80"/>
        <v>0</v>
      </c>
      <c r="R64" s="235">
        <f t="shared" si="80"/>
        <v>0</v>
      </c>
      <c r="S64" s="235">
        <f t="shared" si="80"/>
        <v>0</v>
      </c>
      <c r="T64" s="235">
        <f t="shared" si="80"/>
        <v>0</v>
      </c>
      <c r="U64" s="235">
        <f t="shared" si="80"/>
        <v>0</v>
      </c>
      <c r="V64" s="235">
        <f t="shared" si="80"/>
        <v>0</v>
      </c>
      <c r="W64" s="235">
        <f t="shared" si="80"/>
        <v>0</v>
      </c>
      <c r="X64" s="235">
        <f t="shared" si="80"/>
        <v>0</v>
      </c>
      <c r="Y64" s="235">
        <f t="shared" si="80"/>
        <v>0</v>
      </c>
      <c r="Z64" s="235">
        <f t="shared" si="80"/>
        <v>0</v>
      </c>
      <c r="AA64" s="235">
        <f t="shared" si="80"/>
        <v>0</v>
      </c>
      <c r="AB64" s="235">
        <f t="shared" ref="AB64:CM64" si="81">AB63*AB62</f>
        <v>0</v>
      </c>
      <c r="AC64" s="235">
        <f t="shared" si="81"/>
        <v>0</v>
      </c>
      <c r="AD64" s="235">
        <f t="shared" si="81"/>
        <v>0</v>
      </c>
      <c r="AE64" s="235">
        <f t="shared" si="81"/>
        <v>0</v>
      </c>
      <c r="AF64" s="235">
        <f t="shared" si="81"/>
        <v>0</v>
      </c>
      <c r="AG64" s="235">
        <f t="shared" si="81"/>
        <v>0</v>
      </c>
      <c r="AH64" s="235">
        <f t="shared" si="81"/>
        <v>0</v>
      </c>
      <c r="AI64" s="235">
        <f t="shared" si="81"/>
        <v>0</v>
      </c>
      <c r="AJ64" s="235">
        <f t="shared" si="81"/>
        <v>0</v>
      </c>
      <c r="AK64" s="235">
        <f t="shared" si="81"/>
        <v>0</v>
      </c>
      <c r="AL64" s="235">
        <f t="shared" si="81"/>
        <v>0</v>
      </c>
      <c r="AM64" s="235">
        <f t="shared" si="81"/>
        <v>0</v>
      </c>
      <c r="AN64" s="235">
        <f t="shared" si="81"/>
        <v>0</v>
      </c>
      <c r="AO64" s="235">
        <f t="shared" si="81"/>
        <v>0</v>
      </c>
      <c r="AP64" s="235">
        <f t="shared" si="81"/>
        <v>0</v>
      </c>
      <c r="AQ64" s="235">
        <f t="shared" si="81"/>
        <v>0</v>
      </c>
      <c r="AR64" s="235">
        <f t="shared" si="81"/>
        <v>0</v>
      </c>
      <c r="AS64" s="235">
        <f t="shared" si="81"/>
        <v>0</v>
      </c>
      <c r="AT64" s="235">
        <f t="shared" si="81"/>
        <v>0</v>
      </c>
      <c r="AU64" s="235">
        <f t="shared" si="81"/>
        <v>0</v>
      </c>
      <c r="AV64" s="235">
        <f t="shared" si="81"/>
        <v>0</v>
      </c>
      <c r="AW64" s="235">
        <f t="shared" si="81"/>
        <v>0</v>
      </c>
      <c r="AX64" s="235">
        <f t="shared" si="81"/>
        <v>0</v>
      </c>
      <c r="AY64" s="235">
        <f t="shared" si="81"/>
        <v>0</v>
      </c>
      <c r="AZ64" s="235">
        <f t="shared" si="81"/>
        <v>0</v>
      </c>
      <c r="BA64" s="235">
        <f t="shared" si="81"/>
        <v>0</v>
      </c>
      <c r="BB64" s="235">
        <f t="shared" si="81"/>
        <v>0</v>
      </c>
      <c r="BC64" s="235">
        <f t="shared" si="81"/>
        <v>0</v>
      </c>
      <c r="BD64" s="235">
        <f t="shared" si="81"/>
        <v>0</v>
      </c>
      <c r="BE64" s="235">
        <f t="shared" si="81"/>
        <v>0</v>
      </c>
      <c r="BF64" s="235">
        <f t="shared" si="81"/>
        <v>0</v>
      </c>
      <c r="BG64" s="235">
        <f t="shared" si="81"/>
        <v>0</v>
      </c>
      <c r="BH64" s="235">
        <f t="shared" si="81"/>
        <v>0</v>
      </c>
      <c r="BI64" s="235">
        <f t="shared" si="81"/>
        <v>0</v>
      </c>
      <c r="BJ64" s="235">
        <f t="shared" si="81"/>
        <v>0</v>
      </c>
      <c r="BK64" s="235">
        <f t="shared" si="81"/>
        <v>0</v>
      </c>
      <c r="BL64" s="235">
        <f t="shared" si="81"/>
        <v>0</v>
      </c>
      <c r="BM64" s="235">
        <f t="shared" si="81"/>
        <v>0</v>
      </c>
      <c r="BN64" s="235">
        <f t="shared" si="81"/>
        <v>0</v>
      </c>
      <c r="BO64" s="235">
        <f t="shared" si="81"/>
        <v>0</v>
      </c>
      <c r="BP64" s="235">
        <f t="shared" si="81"/>
        <v>0</v>
      </c>
      <c r="BQ64" s="235">
        <f t="shared" si="81"/>
        <v>0</v>
      </c>
      <c r="BR64" s="235">
        <f t="shared" si="81"/>
        <v>0</v>
      </c>
      <c r="BS64" s="235">
        <f t="shared" si="81"/>
        <v>0</v>
      </c>
      <c r="BT64" s="235">
        <f t="shared" si="81"/>
        <v>0</v>
      </c>
      <c r="BU64" s="235">
        <f t="shared" si="81"/>
        <v>0</v>
      </c>
      <c r="BV64" s="235">
        <f t="shared" si="81"/>
        <v>0</v>
      </c>
      <c r="BW64" s="235">
        <f t="shared" si="81"/>
        <v>0</v>
      </c>
      <c r="BX64" s="235">
        <f t="shared" si="81"/>
        <v>0</v>
      </c>
      <c r="BY64" s="235">
        <f t="shared" si="81"/>
        <v>0</v>
      </c>
      <c r="BZ64" s="235">
        <f t="shared" si="81"/>
        <v>0</v>
      </c>
      <c r="CA64" s="235">
        <f t="shared" si="81"/>
        <v>0</v>
      </c>
      <c r="CB64" s="235">
        <f t="shared" si="81"/>
        <v>0</v>
      </c>
      <c r="CC64" s="235">
        <f t="shared" si="81"/>
        <v>0</v>
      </c>
      <c r="CD64" s="235">
        <f t="shared" si="81"/>
        <v>0</v>
      </c>
      <c r="CE64" s="235">
        <f t="shared" si="81"/>
        <v>0</v>
      </c>
      <c r="CF64" s="235">
        <f t="shared" si="81"/>
        <v>0</v>
      </c>
      <c r="CG64" s="235">
        <f t="shared" si="81"/>
        <v>0</v>
      </c>
      <c r="CH64" s="235">
        <f t="shared" si="81"/>
        <v>0</v>
      </c>
      <c r="CI64" s="235">
        <f t="shared" si="81"/>
        <v>0</v>
      </c>
      <c r="CJ64" s="235">
        <f t="shared" si="81"/>
        <v>0</v>
      </c>
      <c r="CK64" s="235">
        <f t="shared" si="81"/>
        <v>0</v>
      </c>
      <c r="CL64" s="235">
        <f t="shared" si="81"/>
        <v>0</v>
      </c>
      <c r="CM64" s="235">
        <f t="shared" si="81"/>
        <v>0</v>
      </c>
      <c r="CN64" s="235">
        <f t="shared" ref="CN64:DC64" si="82">CN63*CN62</f>
        <v>0</v>
      </c>
      <c r="CO64" s="235">
        <f t="shared" si="82"/>
        <v>0</v>
      </c>
      <c r="CP64" s="235">
        <f t="shared" si="82"/>
        <v>0</v>
      </c>
      <c r="CQ64" s="235">
        <f t="shared" si="82"/>
        <v>0</v>
      </c>
      <c r="CR64" s="235">
        <f t="shared" si="82"/>
        <v>0</v>
      </c>
      <c r="CS64" s="235">
        <f t="shared" si="82"/>
        <v>0</v>
      </c>
      <c r="CT64" s="235">
        <f t="shared" si="82"/>
        <v>0</v>
      </c>
      <c r="CU64" s="235">
        <f t="shared" si="82"/>
        <v>0</v>
      </c>
      <c r="CV64" s="235">
        <f t="shared" si="82"/>
        <v>0</v>
      </c>
      <c r="CW64" s="235">
        <f t="shared" si="82"/>
        <v>0</v>
      </c>
      <c r="CX64" s="235">
        <f t="shared" si="82"/>
        <v>0</v>
      </c>
      <c r="CY64" s="235">
        <f t="shared" si="82"/>
        <v>0</v>
      </c>
      <c r="CZ64" s="235">
        <f t="shared" si="82"/>
        <v>0</v>
      </c>
      <c r="DA64" s="235">
        <f t="shared" si="82"/>
        <v>0</v>
      </c>
      <c r="DB64" s="235">
        <f t="shared" si="82"/>
        <v>0</v>
      </c>
      <c r="DC64" s="235">
        <f t="shared" si="82"/>
        <v>0</v>
      </c>
    </row>
    <row r="65" spans="2:107" x14ac:dyDescent="0.25">
      <c r="B65" s="218">
        <f t="shared" si="60"/>
        <v>33</v>
      </c>
      <c r="C65" s="225" t="s">
        <v>682</v>
      </c>
      <c r="D65" s="225"/>
      <c r="E65" s="287" t="s">
        <v>980</v>
      </c>
      <c r="F65" s="227"/>
      <c r="G65" s="234">
        <f t="shared" si="76"/>
        <v>0</v>
      </c>
      <c r="H65" s="235">
        <f>H63-H64</f>
        <v>0</v>
      </c>
      <c r="I65" s="235">
        <f t="shared" ref="I65:AA65" si="83">I63-I64</f>
        <v>0</v>
      </c>
      <c r="J65" s="235">
        <f t="shared" si="83"/>
        <v>0</v>
      </c>
      <c r="K65" s="235">
        <f t="shared" si="83"/>
        <v>0</v>
      </c>
      <c r="L65" s="235">
        <f t="shared" si="83"/>
        <v>0</v>
      </c>
      <c r="M65" s="235">
        <f t="shared" si="83"/>
        <v>0</v>
      </c>
      <c r="N65" s="235">
        <f t="shared" si="83"/>
        <v>0</v>
      </c>
      <c r="O65" s="235">
        <f t="shared" si="83"/>
        <v>0</v>
      </c>
      <c r="P65" s="235">
        <f t="shared" si="83"/>
        <v>0</v>
      </c>
      <c r="Q65" s="235">
        <f t="shared" si="83"/>
        <v>0</v>
      </c>
      <c r="R65" s="235">
        <f t="shared" si="83"/>
        <v>0</v>
      </c>
      <c r="S65" s="235">
        <f t="shared" si="83"/>
        <v>0</v>
      </c>
      <c r="T65" s="235">
        <f t="shared" si="83"/>
        <v>0</v>
      </c>
      <c r="U65" s="235">
        <f t="shared" si="83"/>
        <v>0</v>
      </c>
      <c r="V65" s="235">
        <f t="shared" si="83"/>
        <v>0</v>
      </c>
      <c r="W65" s="235">
        <f t="shared" si="83"/>
        <v>0</v>
      </c>
      <c r="X65" s="235">
        <f t="shared" si="83"/>
        <v>0</v>
      </c>
      <c r="Y65" s="235">
        <f t="shared" si="83"/>
        <v>0</v>
      </c>
      <c r="Z65" s="235">
        <f t="shared" si="83"/>
        <v>0</v>
      </c>
      <c r="AA65" s="235">
        <f t="shared" si="83"/>
        <v>0</v>
      </c>
      <c r="AB65" s="235">
        <f t="shared" ref="AB65:CM65" si="84">AB63-AB64</f>
        <v>0</v>
      </c>
      <c r="AC65" s="235">
        <f t="shared" si="84"/>
        <v>0</v>
      </c>
      <c r="AD65" s="235">
        <f t="shared" si="84"/>
        <v>0</v>
      </c>
      <c r="AE65" s="235">
        <f t="shared" si="84"/>
        <v>0</v>
      </c>
      <c r="AF65" s="235">
        <f t="shared" si="84"/>
        <v>0</v>
      </c>
      <c r="AG65" s="235">
        <f t="shared" si="84"/>
        <v>0</v>
      </c>
      <c r="AH65" s="235">
        <f t="shared" si="84"/>
        <v>0</v>
      </c>
      <c r="AI65" s="235">
        <f t="shared" si="84"/>
        <v>0</v>
      </c>
      <c r="AJ65" s="235">
        <f t="shared" si="84"/>
        <v>0</v>
      </c>
      <c r="AK65" s="235">
        <f t="shared" si="84"/>
        <v>0</v>
      </c>
      <c r="AL65" s="235">
        <f t="shared" si="84"/>
        <v>0</v>
      </c>
      <c r="AM65" s="235">
        <f t="shared" si="84"/>
        <v>0</v>
      </c>
      <c r="AN65" s="235">
        <f t="shared" si="84"/>
        <v>0</v>
      </c>
      <c r="AO65" s="235">
        <f t="shared" si="84"/>
        <v>0</v>
      </c>
      <c r="AP65" s="235">
        <f t="shared" si="84"/>
        <v>0</v>
      </c>
      <c r="AQ65" s="235">
        <f t="shared" si="84"/>
        <v>0</v>
      </c>
      <c r="AR65" s="235">
        <f t="shared" si="84"/>
        <v>0</v>
      </c>
      <c r="AS65" s="235">
        <f t="shared" si="84"/>
        <v>0</v>
      </c>
      <c r="AT65" s="235">
        <f t="shared" si="84"/>
        <v>0</v>
      </c>
      <c r="AU65" s="235">
        <f t="shared" si="84"/>
        <v>0</v>
      </c>
      <c r="AV65" s="235">
        <f t="shared" si="84"/>
        <v>0</v>
      </c>
      <c r="AW65" s="235">
        <f t="shared" si="84"/>
        <v>0</v>
      </c>
      <c r="AX65" s="235">
        <f t="shared" si="84"/>
        <v>0</v>
      </c>
      <c r="AY65" s="235">
        <f t="shared" si="84"/>
        <v>0</v>
      </c>
      <c r="AZ65" s="235">
        <f t="shared" si="84"/>
        <v>0</v>
      </c>
      <c r="BA65" s="235">
        <f t="shared" si="84"/>
        <v>0</v>
      </c>
      <c r="BB65" s="235">
        <f t="shared" si="84"/>
        <v>0</v>
      </c>
      <c r="BC65" s="235">
        <f t="shared" si="84"/>
        <v>0</v>
      </c>
      <c r="BD65" s="235">
        <f t="shared" si="84"/>
        <v>0</v>
      </c>
      <c r="BE65" s="235">
        <f t="shared" si="84"/>
        <v>0</v>
      </c>
      <c r="BF65" s="235">
        <f t="shared" si="84"/>
        <v>0</v>
      </c>
      <c r="BG65" s="235">
        <f t="shared" si="84"/>
        <v>0</v>
      </c>
      <c r="BH65" s="235">
        <f t="shared" si="84"/>
        <v>0</v>
      </c>
      <c r="BI65" s="235">
        <f t="shared" si="84"/>
        <v>0</v>
      </c>
      <c r="BJ65" s="235">
        <f t="shared" si="84"/>
        <v>0</v>
      </c>
      <c r="BK65" s="235">
        <f t="shared" si="84"/>
        <v>0</v>
      </c>
      <c r="BL65" s="235">
        <f t="shared" si="84"/>
        <v>0</v>
      </c>
      <c r="BM65" s="235">
        <f t="shared" si="84"/>
        <v>0</v>
      </c>
      <c r="BN65" s="235">
        <f t="shared" si="84"/>
        <v>0</v>
      </c>
      <c r="BO65" s="235">
        <f t="shared" si="84"/>
        <v>0</v>
      </c>
      <c r="BP65" s="235">
        <f t="shared" si="84"/>
        <v>0</v>
      </c>
      <c r="BQ65" s="235">
        <f t="shared" si="84"/>
        <v>0</v>
      </c>
      <c r="BR65" s="235">
        <f t="shared" si="84"/>
        <v>0</v>
      </c>
      <c r="BS65" s="235">
        <f t="shared" si="84"/>
        <v>0</v>
      </c>
      <c r="BT65" s="235">
        <f t="shared" si="84"/>
        <v>0</v>
      </c>
      <c r="BU65" s="235">
        <f t="shared" si="84"/>
        <v>0</v>
      </c>
      <c r="BV65" s="235">
        <f t="shared" si="84"/>
        <v>0</v>
      </c>
      <c r="BW65" s="235">
        <f t="shared" si="84"/>
        <v>0</v>
      </c>
      <c r="BX65" s="235">
        <f t="shared" si="84"/>
        <v>0</v>
      </c>
      <c r="BY65" s="235">
        <f t="shared" si="84"/>
        <v>0</v>
      </c>
      <c r="BZ65" s="235">
        <f t="shared" si="84"/>
        <v>0</v>
      </c>
      <c r="CA65" s="235">
        <f t="shared" si="84"/>
        <v>0</v>
      </c>
      <c r="CB65" s="235">
        <f t="shared" si="84"/>
        <v>0</v>
      </c>
      <c r="CC65" s="235">
        <f t="shared" si="84"/>
        <v>0</v>
      </c>
      <c r="CD65" s="235">
        <f t="shared" si="84"/>
        <v>0</v>
      </c>
      <c r="CE65" s="235">
        <f t="shared" si="84"/>
        <v>0</v>
      </c>
      <c r="CF65" s="235">
        <f t="shared" si="84"/>
        <v>0</v>
      </c>
      <c r="CG65" s="235">
        <f t="shared" si="84"/>
        <v>0</v>
      </c>
      <c r="CH65" s="235">
        <f t="shared" si="84"/>
        <v>0</v>
      </c>
      <c r="CI65" s="235">
        <f t="shared" si="84"/>
        <v>0</v>
      </c>
      <c r="CJ65" s="235">
        <f t="shared" si="84"/>
        <v>0</v>
      </c>
      <c r="CK65" s="235">
        <f t="shared" si="84"/>
        <v>0</v>
      </c>
      <c r="CL65" s="235">
        <f t="shared" si="84"/>
        <v>0</v>
      </c>
      <c r="CM65" s="235">
        <f t="shared" si="84"/>
        <v>0</v>
      </c>
      <c r="CN65" s="235">
        <f t="shared" ref="CN65:DC65" si="85">CN63-CN64</f>
        <v>0</v>
      </c>
      <c r="CO65" s="235">
        <f t="shared" si="85"/>
        <v>0</v>
      </c>
      <c r="CP65" s="235">
        <f t="shared" si="85"/>
        <v>0</v>
      </c>
      <c r="CQ65" s="235">
        <f t="shared" si="85"/>
        <v>0</v>
      </c>
      <c r="CR65" s="235">
        <f t="shared" si="85"/>
        <v>0</v>
      </c>
      <c r="CS65" s="235">
        <f t="shared" si="85"/>
        <v>0</v>
      </c>
      <c r="CT65" s="235">
        <f t="shared" si="85"/>
        <v>0</v>
      </c>
      <c r="CU65" s="235">
        <f t="shared" si="85"/>
        <v>0</v>
      </c>
      <c r="CV65" s="235">
        <f t="shared" si="85"/>
        <v>0</v>
      </c>
      <c r="CW65" s="235">
        <f t="shared" si="85"/>
        <v>0</v>
      </c>
      <c r="CX65" s="235">
        <f t="shared" si="85"/>
        <v>0</v>
      </c>
      <c r="CY65" s="235">
        <f t="shared" si="85"/>
        <v>0</v>
      </c>
      <c r="CZ65" s="235">
        <f t="shared" si="85"/>
        <v>0</v>
      </c>
      <c r="DA65" s="235">
        <f t="shared" si="85"/>
        <v>0</v>
      </c>
      <c r="DB65" s="235">
        <f t="shared" si="85"/>
        <v>0</v>
      </c>
      <c r="DC65" s="235">
        <f t="shared" si="85"/>
        <v>0</v>
      </c>
    </row>
    <row r="66" spans="2:107" x14ac:dyDescent="0.25">
      <c r="B66" s="218">
        <f>B65+1</f>
        <v>34</v>
      </c>
      <c r="C66" s="225" t="s">
        <v>973</v>
      </c>
      <c r="D66" s="225"/>
      <c r="E66" s="226" t="s">
        <v>974</v>
      </c>
      <c r="F66" s="227"/>
      <c r="G66" s="234">
        <f t="shared" si="76"/>
        <v>0</v>
      </c>
      <c r="H66" s="235">
        <f>H11-H31</f>
        <v>0</v>
      </c>
      <c r="I66" s="235">
        <f t="shared" ref="I66:AA66" si="86">I11-I31</f>
        <v>0</v>
      </c>
      <c r="J66" s="235">
        <f t="shared" si="86"/>
        <v>0</v>
      </c>
      <c r="K66" s="235">
        <f t="shared" si="86"/>
        <v>0</v>
      </c>
      <c r="L66" s="235">
        <f t="shared" si="86"/>
        <v>0</v>
      </c>
      <c r="M66" s="235">
        <f t="shared" si="86"/>
        <v>0</v>
      </c>
      <c r="N66" s="235">
        <f t="shared" si="86"/>
        <v>0</v>
      </c>
      <c r="O66" s="235">
        <f t="shared" si="86"/>
        <v>0</v>
      </c>
      <c r="P66" s="235">
        <f t="shared" si="86"/>
        <v>0</v>
      </c>
      <c r="Q66" s="235">
        <f t="shared" si="86"/>
        <v>0</v>
      </c>
      <c r="R66" s="235">
        <f t="shared" si="86"/>
        <v>0</v>
      </c>
      <c r="S66" s="235">
        <f t="shared" si="86"/>
        <v>0</v>
      </c>
      <c r="T66" s="235">
        <f t="shared" si="86"/>
        <v>0</v>
      </c>
      <c r="U66" s="235">
        <f t="shared" si="86"/>
        <v>0</v>
      </c>
      <c r="V66" s="235">
        <f t="shared" si="86"/>
        <v>0</v>
      </c>
      <c r="W66" s="235">
        <f t="shared" si="86"/>
        <v>0</v>
      </c>
      <c r="X66" s="235">
        <f t="shared" si="86"/>
        <v>0</v>
      </c>
      <c r="Y66" s="235">
        <f t="shared" si="86"/>
        <v>0</v>
      </c>
      <c r="Z66" s="235">
        <f t="shared" si="86"/>
        <v>0</v>
      </c>
      <c r="AA66" s="235">
        <f t="shared" si="86"/>
        <v>0</v>
      </c>
      <c r="AB66" s="235">
        <f t="shared" ref="AB66:CM66" si="87">AB11-AB31</f>
        <v>0</v>
      </c>
      <c r="AC66" s="235">
        <f t="shared" si="87"/>
        <v>0</v>
      </c>
      <c r="AD66" s="235">
        <f t="shared" si="87"/>
        <v>0</v>
      </c>
      <c r="AE66" s="235">
        <f t="shared" si="87"/>
        <v>0</v>
      </c>
      <c r="AF66" s="235">
        <f t="shared" si="87"/>
        <v>0</v>
      </c>
      <c r="AG66" s="235">
        <f t="shared" si="87"/>
        <v>0</v>
      </c>
      <c r="AH66" s="235">
        <f t="shared" si="87"/>
        <v>0</v>
      </c>
      <c r="AI66" s="235">
        <f t="shared" si="87"/>
        <v>0</v>
      </c>
      <c r="AJ66" s="235">
        <f t="shared" si="87"/>
        <v>0</v>
      </c>
      <c r="AK66" s="235">
        <f t="shared" si="87"/>
        <v>0</v>
      </c>
      <c r="AL66" s="235">
        <f t="shared" si="87"/>
        <v>0</v>
      </c>
      <c r="AM66" s="235">
        <f t="shared" si="87"/>
        <v>0</v>
      </c>
      <c r="AN66" s="235">
        <f t="shared" si="87"/>
        <v>0</v>
      </c>
      <c r="AO66" s="235">
        <f t="shared" si="87"/>
        <v>0</v>
      </c>
      <c r="AP66" s="235">
        <f t="shared" si="87"/>
        <v>0</v>
      </c>
      <c r="AQ66" s="235">
        <f t="shared" si="87"/>
        <v>0</v>
      </c>
      <c r="AR66" s="235">
        <f t="shared" si="87"/>
        <v>0</v>
      </c>
      <c r="AS66" s="235">
        <f t="shared" si="87"/>
        <v>0</v>
      </c>
      <c r="AT66" s="235">
        <f t="shared" si="87"/>
        <v>0</v>
      </c>
      <c r="AU66" s="235">
        <f t="shared" si="87"/>
        <v>0</v>
      </c>
      <c r="AV66" s="235">
        <f t="shared" si="87"/>
        <v>0</v>
      </c>
      <c r="AW66" s="235">
        <f t="shared" si="87"/>
        <v>0</v>
      </c>
      <c r="AX66" s="235">
        <f t="shared" si="87"/>
        <v>0</v>
      </c>
      <c r="AY66" s="235">
        <f t="shared" si="87"/>
        <v>0</v>
      </c>
      <c r="AZ66" s="235">
        <f t="shared" si="87"/>
        <v>0</v>
      </c>
      <c r="BA66" s="235">
        <f t="shared" si="87"/>
        <v>0</v>
      </c>
      <c r="BB66" s="235">
        <f t="shared" si="87"/>
        <v>0</v>
      </c>
      <c r="BC66" s="235">
        <f t="shared" si="87"/>
        <v>0</v>
      </c>
      <c r="BD66" s="235">
        <f t="shared" si="87"/>
        <v>0</v>
      </c>
      <c r="BE66" s="235">
        <f t="shared" si="87"/>
        <v>0</v>
      </c>
      <c r="BF66" s="235">
        <f t="shared" si="87"/>
        <v>0</v>
      </c>
      <c r="BG66" s="235">
        <f t="shared" si="87"/>
        <v>0</v>
      </c>
      <c r="BH66" s="235">
        <f t="shared" si="87"/>
        <v>0</v>
      </c>
      <c r="BI66" s="235">
        <f t="shared" si="87"/>
        <v>0</v>
      </c>
      <c r="BJ66" s="235">
        <f t="shared" si="87"/>
        <v>0</v>
      </c>
      <c r="BK66" s="235">
        <f t="shared" si="87"/>
        <v>0</v>
      </c>
      <c r="BL66" s="235">
        <f t="shared" si="87"/>
        <v>0</v>
      </c>
      <c r="BM66" s="235">
        <f t="shared" si="87"/>
        <v>0</v>
      </c>
      <c r="BN66" s="235">
        <f t="shared" si="87"/>
        <v>0</v>
      </c>
      <c r="BO66" s="235">
        <f t="shared" si="87"/>
        <v>0</v>
      </c>
      <c r="BP66" s="235">
        <f t="shared" si="87"/>
        <v>0</v>
      </c>
      <c r="BQ66" s="235">
        <f t="shared" si="87"/>
        <v>0</v>
      </c>
      <c r="BR66" s="235">
        <f t="shared" si="87"/>
        <v>0</v>
      </c>
      <c r="BS66" s="235">
        <f t="shared" si="87"/>
        <v>0</v>
      </c>
      <c r="BT66" s="235">
        <f t="shared" si="87"/>
        <v>0</v>
      </c>
      <c r="BU66" s="235">
        <f t="shared" si="87"/>
        <v>0</v>
      </c>
      <c r="BV66" s="235">
        <f t="shared" si="87"/>
        <v>0</v>
      </c>
      <c r="BW66" s="235">
        <f t="shared" si="87"/>
        <v>0</v>
      </c>
      <c r="BX66" s="235">
        <f t="shared" si="87"/>
        <v>0</v>
      </c>
      <c r="BY66" s="235">
        <f t="shared" si="87"/>
        <v>0</v>
      </c>
      <c r="BZ66" s="235">
        <f t="shared" si="87"/>
        <v>0</v>
      </c>
      <c r="CA66" s="235">
        <f t="shared" si="87"/>
        <v>0</v>
      </c>
      <c r="CB66" s="235">
        <f t="shared" si="87"/>
        <v>0</v>
      </c>
      <c r="CC66" s="235">
        <f t="shared" si="87"/>
        <v>0</v>
      </c>
      <c r="CD66" s="235">
        <f t="shared" si="87"/>
        <v>0</v>
      </c>
      <c r="CE66" s="235">
        <f t="shared" si="87"/>
        <v>0</v>
      </c>
      <c r="CF66" s="235">
        <f t="shared" si="87"/>
        <v>0</v>
      </c>
      <c r="CG66" s="235">
        <f t="shared" si="87"/>
        <v>0</v>
      </c>
      <c r="CH66" s="235">
        <f t="shared" si="87"/>
        <v>0</v>
      </c>
      <c r="CI66" s="235">
        <f t="shared" si="87"/>
        <v>0</v>
      </c>
      <c r="CJ66" s="235">
        <f t="shared" si="87"/>
        <v>0</v>
      </c>
      <c r="CK66" s="235">
        <f t="shared" si="87"/>
        <v>0</v>
      </c>
      <c r="CL66" s="235">
        <f t="shared" si="87"/>
        <v>0</v>
      </c>
      <c r="CM66" s="235">
        <f t="shared" si="87"/>
        <v>0</v>
      </c>
      <c r="CN66" s="235">
        <f t="shared" ref="CN66:DC66" si="88">CN11-CN31</f>
        <v>0</v>
      </c>
      <c r="CO66" s="235">
        <f t="shared" si="88"/>
        <v>0</v>
      </c>
      <c r="CP66" s="235">
        <f t="shared" si="88"/>
        <v>0</v>
      </c>
      <c r="CQ66" s="235">
        <f t="shared" si="88"/>
        <v>0</v>
      </c>
      <c r="CR66" s="235">
        <f t="shared" si="88"/>
        <v>0</v>
      </c>
      <c r="CS66" s="235">
        <f t="shared" si="88"/>
        <v>0</v>
      </c>
      <c r="CT66" s="235">
        <f t="shared" si="88"/>
        <v>0</v>
      </c>
      <c r="CU66" s="235">
        <f t="shared" si="88"/>
        <v>0</v>
      </c>
      <c r="CV66" s="235">
        <f t="shared" si="88"/>
        <v>0</v>
      </c>
      <c r="CW66" s="235">
        <f t="shared" si="88"/>
        <v>0</v>
      </c>
      <c r="CX66" s="235">
        <f t="shared" si="88"/>
        <v>0</v>
      </c>
      <c r="CY66" s="235">
        <f t="shared" si="88"/>
        <v>0</v>
      </c>
      <c r="CZ66" s="235">
        <f t="shared" si="88"/>
        <v>0</v>
      </c>
      <c r="DA66" s="235">
        <f t="shared" si="88"/>
        <v>0</v>
      </c>
      <c r="DB66" s="235">
        <f t="shared" si="88"/>
        <v>0</v>
      </c>
      <c r="DC66" s="235">
        <f t="shared" si="88"/>
        <v>0</v>
      </c>
    </row>
    <row r="67" spans="2:107" x14ac:dyDescent="0.25">
      <c r="B67" s="218">
        <f>B66+1</f>
        <v>35</v>
      </c>
      <c r="C67" s="225" t="s">
        <v>977</v>
      </c>
      <c r="D67" s="225"/>
      <c r="E67" s="226" t="s">
        <v>974</v>
      </c>
      <c r="F67" s="227"/>
      <c r="G67" s="234">
        <f t="shared" si="76"/>
        <v>0</v>
      </c>
      <c r="H67" s="235">
        <f>H45</f>
        <v>0</v>
      </c>
      <c r="I67" s="235">
        <f t="shared" ref="I67:AA67" si="89">I45</f>
        <v>0</v>
      </c>
      <c r="J67" s="235">
        <f t="shared" si="89"/>
        <v>0</v>
      </c>
      <c r="K67" s="235">
        <f t="shared" si="89"/>
        <v>0</v>
      </c>
      <c r="L67" s="235">
        <f t="shared" si="89"/>
        <v>0</v>
      </c>
      <c r="M67" s="235">
        <f t="shared" si="89"/>
        <v>0</v>
      </c>
      <c r="N67" s="235">
        <f t="shared" si="89"/>
        <v>0</v>
      </c>
      <c r="O67" s="235">
        <f t="shared" si="89"/>
        <v>0</v>
      </c>
      <c r="P67" s="235">
        <f t="shared" si="89"/>
        <v>0</v>
      </c>
      <c r="Q67" s="235">
        <f t="shared" si="89"/>
        <v>0</v>
      </c>
      <c r="R67" s="235">
        <f t="shared" si="89"/>
        <v>0</v>
      </c>
      <c r="S67" s="235">
        <f t="shared" si="89"/>
        <v>0</v>
      </c>
      <c r="T67" s="235">
        <f t="shared" si="89"/>
        <v>0</v>
      </c>
      <c r="U67" s="235">
        <f t="shared" si="89"/>
        <v>0</v>
      </c>
      <c r="V67" s="235">
        <f t="shared" si="89"/>
        <v>0</v>
      </c>
      <c r="W67" s="235">
        <f t="shared" si="89"/>
        <v>0</v>
      </c>
      <c r="X67" s="235">
        <f t="shared" si="89"/>
        <v>0</v>
      </c>
      <c r="Y67" s="235">
        <f t="shared" si="89"/>
        <v>0</v>
      </c>
      <c r="Z67" s="235">
        <f t="shared" si="89"/>
        <v>0</v>
      </c>
      <c r="AA67" s="235">
        <f t="shared" si="89"/>
        <v>0</v>
      </c>
      <c r="AB67" s="235">
        <f t="shared" ref="AB67:CM67" si="90">AB45</f>
        <v>0</v>
      </c>
      <c r="AC67" s="235">
        <f t="shared" si="90"/>
        <v>0</v>
      </c>
      <c r="AD67" s="235">
        <f t="shared" si="90"/>
        <v>0</v>
      </c>
      <c r="AE67" s="235">
        <f t="shared" si="90"/>
        <v>0</v>
      </c>
      <c r="AF67" s="235">
        <f t="shared" si="90"/>
        <v>0</v>
      </c>
      <c r="AG67" s="235">
        <f t="shared" si="90"/>
        <v>0</v>
      </c>
      <c r="AH67" s="235">
        <f t="shared" si="90"/>
        <v>0</v>
      </c>
      <c r="AI67" s="235">
        <f t="shared" si="90"/>
        <v>0</v>
      </c>
      <c r="AJ67" s="235">
        <f t="shared" si="90"/>
        <v>0</v>
      </c>
      <c r="AK67" s="235">
        <f t="shared" si="90"/>
        <v>0</v>
      </c>
      <c r="AL67" s="235">
        <f t="shared" si="90"/>
        <v>0</v>
      </c>
      <c r="AM67" s="235">
        <f t="shared" si="90"/>
        <v>0</v>
      </c>
      <c r="AN67" s="235">
        <f t="shared" si="90"/>
        <v>0</v>
      </c>
      <c r="AO67" s="235">
        <f t="shared" si="90"/>
        <v>0</v>
      </c>
      <c r="AP67" s="235">
        <f t="shared" si="90"/>
        <v>0</v>
      </c>
      <c r="AQ67" s="235">
        <f t="shared" si="90"/>
        <v>0</v>
      </c>
      <c r="AR67" s="235">
        <f t="shared" si="90"/>
        <v>0</v>
      </c>
      <c r="AS67" s="235">
        <f t="shared" si="90"/>
        <v>0</v>
      </c>
      <c r="AT67" s="235">
        <f t="shared" si="90"/>
        <v>0</v>
      </c>
      <c r="AU67" s="235">
        <f t="shared" si="90"/>
        <v>0</v>
      </c>
      <c r="AV67" s="235">
        <f t="shared" si="90"/>
        <v>0</v>
      </c>
      <c r="AW67" s="235">
        <f t="shared" si="90"/>
        <v>0</v>
      </c>
      <c r="AX67" s="235">
        <f t="shared" si="90"/>
        <v>0</v>
      </c>
      <c r="AY67" s="235">
        <f t="shared" si="90"/>
        <v>0</v>
      </c>
      <c r="AZ67" s="235">
        <f t="shared" si="90"/>
        <v>0</v>
      </c>
      <c r="BA67" s="235">
        <f t="shared" si="90"/>
        <v>0</v>
      </c>
      <c r="BB67" s="235">
        <f t="shared" si="90"/>
        <v>0</v>
      </c>
      <c r="BC67" s="235">
        <f t="shared" si="90"/>
        <v>0</v>
      </c>
      <c r="BD67" s="235">
        <f t="shared" si="90"/>
        <v>0</v>
      </c>
      <c r="BE67" s="235">
        <f t="shared" si="90"/>
        <v>0</v>
      </c>
      <c r="BF67" s="235">
        <f t="shared" si="90"/>
        <v>0</v>
      </c>
      <c r="BG67" s="235">
        <f t="shared" si="90"/>
        <v>0</v>
      </c>
      <c r="BH67" s="235">
        <f t="shared" si="90"/>
        <v>0</v>
      </c>
      <c r="BI67" s="235">
        <f t="shared" si="90"/>
        <v>0</v>
      </c>
      <c r="BJ67" s="235">
        <f t="shared" si="90"/>
        <v>0</v>
      </c>
      <c r="BK67" s="235">
        <f t="shared" si="90"/>
        <v>0</v>
      </c>
      <c r="BL67" s="235">
        <f t="shared" si="90"/>
        <v>0</v>
      </c>
      <c r="BM67" s="235">
        <f t="shared" si="90"/>
        <v>0</v>
      </c>
      <c r="BN67" s="235">
        <f t="shared" si="90"/>
        <v>0</v>
      </c>
      <c r="BO67" s="235">
        <f t="shared" si="90"/>
        <v>0</v>
      </c>
      <c r="BP67" s="235">
        <f t="shared" si="90"/>
        <v>0</v>
      </c>
      <c r="BQ67" s="235">
        <f t="shared" si="90"/>
        <v>0</v>
      </c>
      <c r="BR67" s="235">
        <f t="shared" si="90"/>
        <v>0</v>
      </c>
      <c r="BS67" s="235">
        <f t="shared" si="90"/>
        <v>0</v>
      </c>
      <c r="BT67" s="235">
        <f t="shared" si="90"/>
        <v>0</v>
      </c>
      <c r="BU67" s="235">
        <f t="shared" si="90"/>
        <v>0</v>
      </c>
      <c r="BV67" s="235">
        <f t="shared" si="90"/>
        <v>0</v>
      </c>
      <c r="BW67" s="235">
        <f t="shared" si="90"/>
        <v>0</v>
      </c>
      <c r="BX67" s="235">
        <f t="shared" si="90"/>
        <v>0</v>
      </c>
      <c r="BY67" s="235">
        <f t="shared" si="90"/>
        <v>0</v>
      </c>
      <c r="BZ67" s="235">
        <f t="shared" si="90"/>
        <v>0</v>
      </c>
      <c r="CA67" s="235">
        <f t="shared" si="90"/>
        <v>0</v>
      </c>
      <c r="CB67" s="235">
        <f t="shared" si="90"/>
        <v>0</v>
      </c>
      <c r="CC67" s="235">
        <f t="shared" si="90"/>
        <v>0</v>
      </c>
      <c r="CD67" s="235">
        <f t="shared" si="90"/>
        <v>0</v>
      </c>
      <c r="CE67" s="235">
        <f t="shared" si="90"/>
        <v>0</v>
      </c>
      <c r="CF67" s="235">
        <f t="shared" si="90"/>
        <v>0</v>
      </c>
      <c r="CG67" s="235">
        <f t="shared" si="90"/>
        <v>0</v>
      </c>
      <c r="CH67" s="235">
        <f t="shared" si="90"/>
        <v>0</v>
      </c>
      <c r="CI67" s="235">
        <f t="shared" si="90"/>
        <v>0</v>
      </c>
      <c r="CJ67" s="235">
        <f t="shared" si="90"/>
        <v>0</v>
      </c>
      <c r="CK67" s="235">
        <f t="shared" si="90"/>
        <v>0</v>
      </c>
      <c r="CL67" s="235">
        <f t="shared" si="90"/>
        <v>0</v>
      </c>
      <c r="CM67" s="235">
        <f t="shared" si="90"/>
        <v>0</v>
      </c>
      <c r="CN67" s="235">
        <f t="shared" ref="CN67:DC67" si="91">CN45</f>
        <v>0</v>
      </c>
      <c r="CO67" s="235">
        <f t="shared" si="91"/>
        <v>0</v>
      </c>
      <c r="CP67" s="235">
        <f t="shared" si="91"/>
        <v>0</v>
      </c>
      <c r="CQ67" s="235">
        <f t="shared" si="91"/>
        <v>0</v>
      </c>
      <c r="CR67" s="235">
        <f t="shared" si="91"/>
        <v>0</v>
      </c>
      <c r="CS67" s="235">
        <f t="shared" si="91"/>
        <v>0</v>
      </c>
      <c r="CT67" s="235">
        <f t="shared" si="91"/>
        <v>0</v>
      </c>
      <c r="CU67" s="235">
        <f t="shared" si="91"/>
        <v>0</v>
      </c>
      <c r="CV67" s="235">
        <f t="shared" si="91"/>
        <v>0</v>
      </c>
      <c r="CW67" s="235">
        <f t="shared" si="91"/>
        <v>0</v>
      </c>
      <c r="CX67" s="235">
        <f t="shared" si="91"/>
        <v>0</v>
      </c>
      <c r="CY67" s="235">
        <f t="shared" si="91"/>
        <v>0</v>
      </c>
      <c r="CZ67" s="235">
        <f t="shared" si="91"/>
        <v>0</v>
      </c>
      <c r="DA67" s="235">
        <f t="shared" si="91"/>
        <v>0</v>
      </c>
      <c r="DB67" s="235">
        <f t="shared" si="91"/>
        <v>0</v>
      </c>
      <c r="DC67" s="235">
        <f t="shared" si="91"/>
        <v>0</v>
      </c>
    </row>
    <row r="68" spans="2:107" x14ac:dyDescent="0.25">
      <c r="B68" s="218">
        <f>B67+1</f>
        <v>36</v>
      </c>
      <c r="C68" s="225" t="s">
        <v>978</v>
      </c>
      <c r="D68" s="225"/>
      <c r="E68" s="226" t="s">
        <v>974</v>
      </c>
      <c r="F68" s="227"/>
      <c r="G68" s="234">
        <f t="shared" si="76"/>
        <v>0</v>
      </c>
      <c r="H68" s="235">
        <f>H66</f>
        <v>0</v>
      </c>
      <c r="I68" s="235">
        <f t="shared" ref="I68:AA68" si="92">I66</f>
        <v>0</v>
      </c>
      <c r="J68" s="235">
        <f t="shared" si="92"/>
        <v>0</v>
      </c>
      <c r="K68" s="235">
        <f t="shared" si="92"/>
        <v>0</v>
      </c>
      <c r="L68" s="235">
        <f t="shared" si="92"/>
        <v>0</v>
      </c>
      <c r="M68" s="235">
        <f t="shared" si="92"/>
        <v>0</v>
      </c>
      <c r="N68" s="235">
        <f t="shared" si="92"/>
        <v>0</v>
      </c>
      <c r="O68" s="235">
        <f t="shared" si="92"/>
        <v>0</v>
      </c>
      <c r="P68" s="235">
        <f t="shared" si="92"/>
        <v>0</v>
      </c>
      <c r="Q68" s="235">
        <f t="shared" si="92"/>
        <v>0</v>
      </c>
      <c r="R68" s="235">
        <f t="shared" si="92"/>
        <v>0</v>
      </c>
      <c r="S68" s="235">
        <f t="shared" si="92"/>
        <v>0</v>
      </c>
      <c r="T68" s="235">
        <f t="shared" si="92"/>
        <v>0</v>
      </c>
      <c r="U68" s="235">
        <f t="shared" si="92"/>
        <v>0</v>
      </c>
      <c r="V68" s="235">
        <f t="shared" si="92"/>
        <v>0</v>
      </c>
      <c r="W68" s="235">
        <f t="shared" si="92"/>
        <v>0</v>
      </c>
      <c r="X68" s="235">
        <f t="shared" si="92"/>
        <v>0</v>
      </c>
      <c r="Y68" s="235">
        <f t="shared" si="92"/>
        <v>0</v>
      </c>
      <c r="Z68" s="235">
        <f t="shared" si="92"/>
        <v>0</v>
      </c>
      <c r="AA68" s="235">
        <f t="shared" si="92"/>
        <v>0</v>
      </c>
      <c r="AB68" s="235">
        <f t="shared" ref="AB68:CM68" si="93">AB66</f>
        <v>0</v>
      </c>
      <c r="AC68" s="235">
        <f t="shared" si="93"/>
        <v>0</v>
      </c>
      <c r="AD68" s="235">
        <f t="shared" si="93"/>
        <v>0</v>
      </c>
      <c r="AE68" s="235">
        <f t="shared" si="93"/>
        <v>0</v>
      </c>
      <c r="AF68" s="235">
        <f t="shared" si="93"/>
        <v>0</v>
      </c>
      <c r="AG68" s="235">
        <f t="shared" si="93"/>
        <v>0</v>
      </c>
      <c r="AH68" s="235">
        <f t="shared" si="93"/>
        <v>0</v>
      </c>
      <c r="AI68" s="235">
        <f t="shared" si="93"/>
        <v>0</v>
      </c>
      <c r="AJ68" s="235">
        <f t="shared" si="93"/>
        <v>0</v>
      </c>
      <c r="AK68" s="235">
        <f t="shared" si="93"/>
        <v>0</v>
      </c>
      <c r="AL68" s="235">
        <f t="shared" si="93"/>
        <v>0</v>
      </c>
      <c r="AM68" s="235">
        <f t="shared" si="93"/>
        <v>0</v>
      </c>
      <c r="AN68" s="235">
        <f t="shared" si="93"/>
        <v>0</v>
      </c>
      <c r="AO68" s="235">
        <f t="shared" si="93"/>
        <v>0</v>
      </c>
      <c r="AP68" s="235">
        <f t="shared" si="93"/>
        <v>0</v>
      </c>
      <c r="AQ68" s="235">
        <f t="shared" si="93"/>
        <v>0</v>
      </c>
      <c r="AR68" s="235">
        <f t="shared" si="93"/>
        <v>0</v>
      </c>
      <c r="AS68" s="235">
        <f t="shared" si="93"/>
        <v>0</v>
      </c>
      <c r="AT68" s="235">
        <f t="shared" si="93"/>
        <v>0</v>
      </c>
      <c r="AU68" s="235">
        <f t="shared" si="93"/>
        <v>0</v>
      </c>
      <c r="AV68" s="235">
        <f t="shared" si="93"/>
        <v>0</v>
      </c>
      <c r="AW68" s="235">
        <f t="shared" si="93"/>
        <v>0</v>
      </c>
      <c r="AX68" s="235">
        <f t="shared" si="93"/>
        <v>0</v>
      </c>
      <c r="AY68" s="235">
        <f t="shared" si="93"/>
        <v>0</v>
      </c>
      <c r="AZ68" s="235">
        <f t="shared" si="93"/>
        <v>0</v>
      </c>
      <c r="BA68" s="235">
        <f t="shared" si="93"/>
        <v>0</v>
      </c>
      <c r="BB68" s="235">
        <f t="shared" si="93"/>
        <v>0</v>
      </c>
      <c r="BC68" s="235">
        <f t="shared" si="93"/>
        <v>0</v>
      </c>
      <c r="BD68" s="235">
        <f t="shared" si="93"/>
        <v>0</v>
      </c>
      <c r="BE68" s="235">
        <f t="shared" si="93"/>
        <v>0</v>
      </c>
      <c r="BF68" s="235">
        <f t="shared" si="93"/>
        <v>0</v>
      </c>
      <c r="BG68" s="235">
        <f t="shared" si="93"/>
        <v>0</v>
      </c>
      <c r="BH68" s="235">
        <f t="shared" si="93"/>
        <v>0</v>
      </c>
      <c r="BI68" s="235">
        <f t="shared" si="93"/>
        <v>0</v>
      </c>
      <c r="BJ68" s="235">
        <f t="shared" si="93"/>
        <v>0</v>
      </c>
      <c r="BK68" s="235">
        <f t="shared" si="93"/>
        <v>0</v>
      </c>
      <c r="BL68" s="235">
        <f t="shared" si="93"/>
        <v>0</v>
      </c>
      <c r="BM68" s="235">
        <f t="shared" si="93"/>
        <v>0</v>
      </c>
      <c r="BN68" s="235">
        <f t="shared" si="93"/>
        <v>0</v>
      </c>
      <c r="BO68" s="235">
        <f t="shared" si="93"/>
        <v>0</v>
      </c>
      <c r="BP68" s="235">
        <f t="shared" si="93"/>
        <v>0</v>
      </c>
      <c r="BQ68" s="235">
        <f t="shared" si="93"/>
        <v>0</v>
      </c>
      <c r="BR68" s="235">
        <f t="shared" si="93"/>
        <v>0</v>
      </c>
      <c r="BS68" s="235">
        <f t="shared" si="93"/>
        <v>0</v>
      </c>
      <c r="BT68" s="235">
        <f t="shared" si="93"/>
        <v>0</v>
      </c>
      <c r="BU68" s="235">
        <f t="shared" si="93"/>
        <v>0</v>
      </c>
      <c r="BV68" s="235">
        <f t="shared" si="93"/>
        <v>0</v>
      </c>
      <c r="BW68" s="235">
        <f t="shared" si="93"/>
        <v>0</v>
      </c>
      <c r="BX68" s="235">
        <f t="shared" si="93"/>
        <v>0</v>
      </c>
      <c r="BY68" s="235">
        <f t="shared" si="93"/>
        <v>0</v>
      </c>
      <c r="BZ68" s="235">
        <f t="shared" si="93"/>
        <v>0</v>
      </c>
      <c r="CA68" s="235">
        <f t="shared" si="93"/>
        <v>0</v>
      </c>
      <c r="CB68" s="235">
        <f t="shared" si="93"/>
        <v>0</v>
      </c>
      <c r="CC68" s="235">
        <f t="shared" si="93"/>
        <v>0</v>
      </c>
      <c r="CD68" s="235">
        <f t="shared" si="93"/>
        <v>0</v>
      </c>
      <c r="CE68" s="235">
        <f t="shared" si="93"/>
        <v>0</v>
      </c>
      <c r="CF68" s="235">
        <f t="shared" si="93"/>
        <v>0</v>
      </c>
      <c r="CG68" s="235">
        <f t="shared" si="93"/>
        <v>0</v>
      </c>
      <c r="CH68" s="235">
        <f t="shared" si="93"/>
        <v>0</v>
      </c>
      <c r="CI68" s="235">
        <f t="shared" si="93"/>
        <v>0</v>
      </c>
      <c r="CJ68" s="235">
        <f t="shared" si="93"/>
        <v>0</v>
      </c>
      <c r="CK68" s="235">
        <f t="shared" si="93"/>
        <v>0</v>
      </c>
      <c r="CL68" s="235">
        <f t="shared" si="93"/>
        <v>0</v>
      </c>
      <c r="CM68" s="235">
        <f t="shared" si="93"/>
        <v>0</v>
      </c>
      <c r="CN68" s="235">
        <f t="shared" ref="CN68:DC68" si="94">CN66</f>
        <v>0</v>
      </c>
      <c r="CO68" s="235">
        <f t="shared" si="94"/>
        <v>0</v>
      </c>
      <c r="CP68" s="235">
        <f t="shared" si="94"/>
        <v>0</v>
      </c>
      <c r="CQ68" s="235">
        <f t="shared" si="94"/>
        <v>0</v>
      </c>
      <c r="CR68" s="235">
        <f t="shared" si="94"/>
        <v>0</v>
      </c>
      <c r="CS68" s="235">
        <f t="shared" si="94"/>
        <v>0</v>
      </c>
      <c r="CT68" s="235">
        <f t="shared" si="94"/>
        <v>0</v>
      </c>
      <c r="CU68" s="235">
        <f t="shared" si="94"/>
        <v>0</v>
      </c>
      <c r="CV68" s="235">
        <f t="shared" si="94"/>
        <v>0</v>
      </c>
      <c r="CW68" s="235">
        <f t="shared" si="94"/>
        <v>0</v>
      </c>
      <c r="CX68" s="235">
        <f t="shared" si="94"/>
        <v>0</v>
      </c>
      <c r="CY68" s="235">
        <f t="shared" si="94"/>
        <v>0</v>
      </c>
      <c r="CZ68" s="235">
        <f t="shared" si="94"/>
        <v>0</v>
      </c>
      <c r="DA68" s="235">
        <f t="shared" si="94"/>
        <v>0</v>
      </c>
      <c r="DB68" s="235">
        <f t="shared" si="94"/>
        <v>0</v>
      </c>
      <c r="DC68" s="235">
        <f t="shared" si="94"/>
        <v>0</v>
      </c>
    </row>
  </sheetData>
  <mergeCells count="12">
    <mergeCell ref="B30:B31"/>
    <mergeCell ref="B55:F55"/>
    <mergeCell ref="B15:B19"/>
    <mergeCell ref="B35:B39"/>
    <mergeCell ref="B32:B34"/>
    <mergeCell ref="B43:F43"/>
    <mergeCell ref="B2:G2"/>
    <mergeCell ref="B3:F3"/>
    <mergeCell ref="B10:B11"/>
    <mergeCell ref="B12:B14"/>
    <mergeCell ref="B23:F23"/>
    <mergeCell ref="B4:F4"/>
  </mergeCells>
  <conditionalFormatting sqref="H32:DC32 H57:DC57 H12:DC12">
    <cfRule type="cellIs" dxfId="114" priority="43" operator="greaterThan">
      <formula>24</formula>
    </cfRule>
    <cfRule type="cellIs" dxfId="113" priority="44" operator="lessThan">
      <formula>0</formula>
    </cfRule>
  </conditionalFormatting>
  <conditionalFormatting sqref="G51:G52 H58:DC59">
    <cfRule type="cellIs" dxfId="112" priority="40" operator="lessThan">
      <formula>0</formula>
    </cfRule>
  </conditionalFormatting>
  <conditionalFormatting sqref="G19">
    <cfRule type="cellIs" dxfId="111" priority="39" operator="equal">
      <formula>"ERRO"</formula>
    </cfRule>
  </conditionalFormatting>
  <conditionalFormatting sqref="H58:DC58">
    <cfRule type="cellIs" dxfId="110" priority="31" operator="greaterThan">
      <formula>22</formula>
    </cfRule>
  </conditionalFormatting>
  <conditionalFormatting sqref="H59:DC59">
    <cfRule type="cellIs" dxfId="109" priority="30" operator="greaterThan">
      <formula>3</formula>
    </cfRule>
  </conditionalFormatting>
  <conditionalFormatting sqref="H58:DC59">
    <cfRule type="cellIs" dxfId="108" priority="15" operator="greaterThan">
      <formula>24</formula>
    </cfRule>
    <cfRule type="cellIs" dxfId="107" priority="16" operator="lessThan">
      <formula>0</formula>
    </cfRule>
  </conditionalFormatting>
  <conditionalFormatting sqref="H57:DC57">
    <cfRule type="cellIs" dxfId="106" priority="13" operator="greaterThan">
      <formula>24</formula>
    </cfRule>
    <cfRule type="cellIs" dxfId="105" priority="14" operator="lessThan">
      <formula>0</formula>
    </cfRule>
  </conditionalFormatting>
  <conditionalFormatting sqref="H58:DC59">
    <cfRule type="cellIs" dxfId="104" priority="12" operator="lessThan">
      <formula>0</formula>
    </cfRule>
  </conditionalFormatting>
  <conditionalFormatting sqref="H58:DC58">
    <cfRule type="cellIs" dxfId="103" priority="11" operator="greaterThan">
      <formula>22</formula>
    </cfRule>
  </conditionalFormatting>
  <conditionalFormatting sqref="H59:DC59">
    <cfRule type="cellIs" dxfId="102" priority="10" operator="greaterThan">
      <formula>3</formula>
    </cfRule>
  </conditionalFormatting>
  <conditionalFormatting sqref="H58:DC59">
    <cfRule type="cellIs" dxfId="101" priority="8" operator="greaterThan">
      <formula>24</formula>
    </cfRule>
    <cfRule type="cellIs" dxfId="100" priority="9" operator="lessThan">
      <formula>0</formula>
    </cfRule>
  </conditionalFormatting>
  <conditionalFormatting sqref="H19:DC19">
    <cfRule type="cellIs" dxfId="99" priority="6" operator="greaterThan">
      <formula>1</formula>
    </cfRule>
    <cfRule type="cellIs" dxfId="98" priority="7" operator="lessThan">
      <formula>0</formula>
    </cfRule>
  </conditionalFormatting>
  <conditionalFormatting sqref="H39:DC39">
    <cfRule type="cellIs" dxfId="97" priority="4" operator="greaterThan">
      <formula>1</formula>
    </cfRule>
    <cfRule type="cellIs" dxfId="96" priority="5" operator="lessThan">
      <formula>0</formula>
    </cfRule>
  </conditionalFormatting>
  <conditionalFormatting sqref="H39:DC39">
    <cfRule type="cellIs" dxfId="95" priority="2" operator="greaterThan">
      <formula>1</formula>
    </cfRule>
    <cfRule type="cellIs" dxfId="94" priority="3" operator="lessThan">
      <formula>0</formula>
    </cfRule>
  </conditionalFormatting>
  <conditionalFormatting sqref="G39">
    <cfRule type="cellIs" dxfId="93" priority="1" operator="equal">
      <formula>"ERRO"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B2:P262"/>
  <sheetViews>
    <sheetView showGridLines="0" zoomScaleNormal="100" workbookViewId="0">
      <pane ySplit="4" topLeftCell="A230" activePane="bottomLeft" state="frozen"/>
      <selection activeCell="A120" sqref="A120:XFD129"/>
      <selection pane="bottomLeft" activeCell="B2" sqref="B2:J2"/>
    </sheetView>
  </sheetViews>
  <sheetFormatPr defaultColWidth="9.109375" defaultRowHeight="15" customHeight="1" outlineLevelRow="1" x14ac:dyDescent="0.3"/>
  <cols>
    <col min="1" max="2" width="3.6640625" style="396" customWidth="1"/>
    <col min="3" max="7" width="10.6640625" style="396" customWidth="1"/>
    <col min="8" max="9" width="11.6640625" style="396" customWidth="1"/>
    <col min="10" max="10" width="20.109375" style="396" bestFit="1" customWidth="1"/>
    <col min="11" max="16" width="28.5546875" style="396" customWidth="1"/>
    <col min="17" max="16384" width="9.109375" style="396"/>
  </cols>
  <sheetData>
    <row r="2" spans="2:16" ht="22.5" customHeight="1" x14ac:dyDescent="0.3">
      <c r="B2" s="956" t="s">
        <v>1217</v>
      </c>
      <c r="C2" s="957"/>
      <c r="D2" s="957"/>
      <c r="E2" s="957"/>
      <c r="F2" s="957"/>
      <c r="G2" s="957"/>
      <c r="H2" s="957"/>
      <c r="I2" s="957"/>
      <c r="J2" s="957"/>
      <c r="K2" s="551"/>
      <c r="L2" s="551"/>
      <c r="M2" s="552"/>
      <c r="N2" s="551"/>
      <c r="O2" s="551"/>
      <c r="P2" s="552"/>
    </row>
    <row r="3" spans="2:16" ht="15" customHeight="1" x14ac:dyDescent="0.3">
      <c r="B3" s="946" t="s">
        <v>1057</v>
      </c>
      <c r="C3" s="947"/>
      <c r="D3" s="947"/>
      <c r="E3" s="947"/>
      <c r="F3" s="947"/>
      <c r="G3" s="947"/>
      <c r="H3" s="947"/>
      <c r="I3" s="947"/>
      <c r="J3" s="948"/>
      <c r="K3" s="946" t="s">
        <v>1203</v>
      </c>
      <c r="L3" s="947"/>
      <c r="M3" s="947"/>
      <c r="N3" s="947"/>
      <c r="O3" s="947"/>
      <c r="P3" s="948"/>
    </row>
    <row r="4" spans="2:16" ht="15" customHeight="1" x14ac:dyDescent="0.3">
      <c r="B4" s="958"/>
      <c r="C4" s="959"/>
      <c r="D4" s="959"/>
      <c r="E4" s="959"/>
      <c r="F4" s="959"/>
      <c r="G4" s="959"/>
      <c r="H4" s="959"/>
      <c r="I4" s="959"/>
      <c r="J4" s="96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3">
      <c r="B5" s="961" t="s">
        <v>955</v>
      </c>
      <c r="C5" s="962"/>
      <c r="D5" s="962"/>
      <c r="E5" s="962"/>
      <c r="F5" s="962"/>
      <c r="G5" s="962"/>
      <c r="H5" s="962"/>
      <c r="I5" s="962"/>
      <c r="J5" s="962"/>
      <c r="K5" s="548"/>
      <c r="L5" s="548"/>
      <c r="M5" s="549"/>
      <c r="N5" s="548"/>
      <c r="O5" s="548"/>
      <c r="P5" s="549"/>
    </row>
    <row r="6" spans="2:16" ht="14.4" x14ac:dyDescent="0.3">
      <c r="B6" s="963" t="s">
        <v>552</v>
      </c>
      <c r="C6" s="964"/>
      <c r="D6" s="964"/>
      <c r="E6" s="964"/>
      <c r="F6" s="964"/>
      <c r="G6" s="964"/>
      <c r="H6" s="964"/>
      <c r="I6" s="964"/>
      <c r="J6" s="965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3">
      <c r="B7" s="938" t="s">
        <v>553</v>
      </c>
      <c r="C7" s="938"/>
      <c r="D7" s="938"/>
      <c r="E7" s="939"/>
      <c r="F7" s="939"/>
      <c r="G7" s="939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3">
      <c r="B8" s="153">
        <v>1</v>
      </c>
      <c r="C8" s="936"/>
      <c r="D8" s="937"/>
      <c r="E8" s="937"/>
      <c r="F8" s="937"/>
      <c r="G8" s="937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3">
      <c r="B9" s="156">
        <v>2</v>
      </c>
      <c r="C9" s="936"/>
      <c r="D9" s="937"/>
      <c r="E9" s="937"/>
      <c r="F9" s="937"/>
      <c r="G9" s="937"/>
      <c r="H9" s="157"/>
      <c r="I9" s="322"/>
      <c r="J9" s="527">
        <f t="shared" ref="J9:J72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3">
      <c r="B10" s="153">
        <v>3</v>
      </c>
      <c r="C10" s="936"/>
      <c r="D10" s="937"/>
      <c r="E10" s="937"/>
      <c r="F10" s="937"/>
      <c r="G10" s="937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3">
      <c r="B11" s="156">
        <v>4</v>
      </c>
      <c r="C11" s="936"/>
      <c r="D11" s="937"/>
      <c r="E11" s="937"/>
      <c r="F11" s="937"/>
      <c r="G11" s="937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3">
      <c r="B12" s="153">
        <v>5</v>
      </c>
      <c r="C12" s="936"/>
      <c r="D12" s="937"/>
      <c r="E12" s="937"/>
      <c r="F12" s="937"/>
      <c r="G12" s="937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3">
      <c r="B13" s="156">
        <v>6</v>
      </c>
      <c r="C13" s="936"/>
      <c r="D13" s="937"/>
      <c r="E13" s="937"/>
      <c r="F13" s="937"/>
      <c r="G13" s="937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3">
      <c r="B14" s="153">
        <v>7</v>
      </c>
      <c r="C14" s="936"/>
      <c r="D14" s="937"/>
      <c r="E14" s="937"/>
      <c r="F14" s="937"/>
      <c r="G14" s="937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3">
      <c r="B15" s="156">
        <v>8</v>
      </c>
      <c r="C15" s="936"/>
      <c r="D15" s="937"/>
      <c r="E15" s="937"/>
      <c r="F15" s="937"/>
      <c r="G15" s="937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3">
      <c r="B16" s="153">
        <v>9</v>
      </c>
      <c r="C16" s="936"/>
      <c r="D16" s="937"/>
      <c r="E16" s="937"/>
      <c r="F16" s="937"/>
      <c r="G16" s="937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3">
      <c r="B17" s="156">
        <v>10</v>
      </c>
      <c r="C17" s="936"/>
      <c r="D17" s="937"/>
      <c r="E17" s="937"/>
      <c r="F17" s="937"/>
      <c r="G17" s="937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3">
      <c r="B18" s="153">
        <v>11</v>
      </c>
      <c r="C18" s="936"/>
      <c r="D18" s="937"/>
      <c r="E18" s="937"/>
      <c r="F18" s="937"/>
      <c r="G18" s="937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3">
      <c r="B19" s="156">
        <v>12</v>
      </c>
      <c r="C19" s="936"/>
      <c r="D19" s="937"/>
      <c r="E19" s="937"/>
      <c r="F19" s="937"/>
      <c r="G19" s="937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3">
      <c r="B20" s="153">
        <v>13</v>
      </c>
      <c r="C20" s="936"/>
      <c r="D20" s="937"/>
      <c r="E20" s="937"/>
      <c r="F20" s="937"/>
      <c r="G20" s="937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3">
      <c r="B21" s="156">
        <v>14</v>
      </c>
      <c r="C21" s="936"/>
      <c r="D21" s="937"/>
      <c r="E21" s="937"/>
      <c r="F21" s="937"/>
      <c r="G21" s="937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3">
      <c r="B22" s="153">
        <v>15</v>
      </c>
      <c r="C22" s="936"/>
      <c r="D22" s="937"/>
      <c r="E22" s="937"/>
      <c r="F22" s="937"/>
      <c r="G22" s="937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3">
      <c r="B23" s="156">
        <v>16</v>
      </c>
      <c r="C23" s="936"/>
      <c r="D23" s="937"/>
      <c r="E23" s="937"/>
      <c r="F23" s="937"/>
      <c r="G23" s="937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3">
      <c r="B24" s="153">
        <v>17</v>
      </c>
      <c r="C24" s="936"/>
      <c r="D24" s="937"/>
      <c r="E24" s="937"/>
      <c r="F24" s="937"/>
      <c r="G24" s="937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3">
      <c r="B25" s="156">
        <v>18</v>
      </c>
      <c r="C25" s="936"/>
      <c r="D25" s="937"/>
      <c r="E25" s="937"/>
      <c r="F25" s="937"/>
      <c r="G25" s="937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3">
      <c r="B26" s="153">
        <v>19</v>
      </c>
      <c r="C26" s="936"/>
      <c r="D26" s="937"/>
      <c r="E26" s="937"/>
      <c r="F26" s="937"/>
      <c r="G26" s="937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3">
      <c r="B27" s="156">
        <v>20</v>
      </c>
      <c r="C27" s="936"/>
      <c r="D27" s="937"/>
      <c r="E27" s="937"/>
      <c r="F27" s="937"/>
      <c r="G27" s="937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3">
      <c r="B28" s="153">
        <v>21</v>
      </c>
      <c r="C28" s="936"/>
      <c r="D28" s="937"/>
      <c r="E28" s="937"/>
      <c r="F28" s="937"/>
      <c r="G28" s="937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3">
      <c r="B29" s="156">
        <v>22</v>
      </c>
      <c r="C29" s="936"/>
      <c r="D29" s="937"/>
      <c r="E29" s="937"/>
      <c r="F29" s="937"/>
      <c r="G29" s="937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3">
      <c r="B30" s="153">
        <v>23</v>
      </c>
      <c r="C30" s="936"/>
      <c r="D30" s="937"/>
      <c r="E30" s="937"/>
      <c r="F30" s="937"/>
      <c r="G30" s="937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3">
      <c r="B31" s="156">
        <v>24</v>
      </c>
      <c r="C31" s="936"/>
      <c r="D31" s="937"/>
      <c r="E31" s="937"/>
      <c r="F31" s="937"/>
      <c r="G31" s="937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3">
      <c r="B32" s="153">
        <v>25</v>
      </c>
      <c r="C32" s="936"/>
      <c r="D32" s="937"/>
      <c r="E32" s="937"/>
      <c r="F32" s="937"/>
      <c r="G32" s="937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3">
      <c r="B33" s="156">
        <v>26</v>
      </c>
      <c r="C33" s="936"/>
      <c r="D33" s="937"/>
      <c r="E33" s="937"/>
      <c r="F33" s="937"/>
      <c r="G33" s="937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3">
      <c r="B34" s="153">
        <v>27</v>
      </c>
      <c r="C34" s="936"/>
      <c r="D34" s="937"/>
      <c r="E34" s="937"/>
      <c r="F34" s="937"/>
      <c r="G34" s="937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3">
      <c r="B35" s="156">
        <v>28</v>
      </c>
      <c r="C35" s="936"/>
      <c r="D35" s="937"/>
      <c r="E35" s="937"/>
      <c r="F35" s="937"/>
      <c r="G35" s="937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3">
      <c r="B36" s="153">
        <v>29</v>
      </c>
      <c r="C36" s="936"/>
      <c r="D36" s="937"/>
      <c r="E36" s="937"/>
      <c r="F36" s="937"/>
      <c r="G36" s="937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3">
      <c r="B37" s="156">
        <v>30</v>
      </c>
      <c r="C37" s="936"/>
      <c r="D37" s="937"/>
      <c r="E37" s="937"/>
      <c r="F37" s="937"/>
      <c r="G37" s="937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3">
      <c r="B38" s="153">
        <v>31</v>
      </c>
      <c r="C38" s="936"/>
      <c r="D38" s="937"/>
      <c r="E38" s="937"/>
      <c r="F38" s="937"/>
      <c r="G38" s="937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3">
      <c r="B39" s="156">
        <v>32</v>
      </c>
      <c r="C39" s="936"/>
      <c r="D39" s="937"/>
      <c r="E39" s="937"/>
      <c r="F39" s="937"/>
      <c r="G39" s="937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3">
      <c r="B40" s="153">
        <v>33</v>
      </c>
      <c r="C40" s="936"/>
      <c r="D40" s="937"/>
      <c r="E40" s="937"/>
      <c r="F40" s="937"/>
      <c r="G40" s="937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3">
      <c r="B41" s="156">
        <v>34</v>
      </c>
      <c r="C41" s="936"/>
      <c r="D41" s="937"/>
      <c r="E41" s="937"/>
      <c r="F41" s="937"/>
      <c r="G41" s="937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3">
      <c r="B42" s="153">
        <v>35</v>
      </c>
      <c r="C42" s="936"/>
      <c r="D42" s="937"/>
      <c r="E42" s="937"/>
      <c r="F42" s="937"/>
      <c r="G42" s="937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3">
      <c r="B43" s="156">
        <v>36</v>
      </c>
      <c r="C43" s="936"/>
      <c r="D43" s="937"/>
      <c r="E43" s="937"/>
      <c r="F43" s="937"/>
      <c r="G43" s="937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3">
      <c r="B44" s="153">
        <v>37</v>
      </c>
      <c r="C44" s="936"/>
      <c r="D44" s="937"/>
      <c r="E44" s="937"/>
      <c r="F44" s="937"/>
      <c r="G44" s="937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3">
      <c r="B45" s="156">
        <v>38</v>
      </c>
      <c r="C45" s="936"/>
      <c r="D45" s="937"/>
      <c r="E45" s="937"/>
      <c r="F45" s="937"/>
      <c r="G45" s="937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3">
      <c r="B46" s="153">
        <v>39</v>
      </c>
      <c r="C46" s="936"/>
      <c r="D46" s="937"/>
      <c r="E46" s="937"/>
      <c r="F46" s="937"/>
      <c r="G46" s="937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3">
      <c r="B47" s="156">
        <v>40</v>
      </c>
      <c r="C47" s="936"/>
      <c r="D47" s="937"/>
      <c r="E47" s="937"/>
      <c r="F47" s="937"/>
      <c r="G47" s="937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5" customHeight="1" outlineLevel="1" x14ac:dyDescent="0.3">
      <c r="B48" s="153">
        <v>41</v>
      </c>
      <c r="C48" s="936"/>
      <c r="D48" s="937"/>
      <c r="E48" s="937"/>
      <c r="F48" s="937"/>
      <c r="G48" s="937"/>
      <c r="H48" s="157"/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ht="15" customHeight="1" outlineLevel="1" x14ac:dyDescent="0.3">
      <c r="B49" s="156">
        <v>42</v>
      </c>
      <c r="C49" s="936"/>
      <c r="D49" s="937"/>
      <c r="E49" s="937"/>
      <c r="F49" s="937"/>
      <c r="G49" s="937"/>
      <c r="H49" s="157"/>
      <c r="I49" s="322"/>
      <c r="J49" s="527">
        <f t="shared" si="0"/>
        <v>0</v>
      </c>
      <c r="K49" s="329"/>
      <c r="L49" s="329"/>
      <c r="M49" s="329"/>
      <c r="N49" s="329"/>
      <c r="O49" s="329"/>
      <c r="P49" s="329"/>
    </row>
    <row r="50" spans="2:16" ht="15" customHeight="1" outlineLevel="1" x14ac:dyDescent="0.3">
      <c r="B50" s="153">
        <v>43</v>
      </c>
      <c r="C50" s="936"/>
      <c r="D50" s="937"/>
      <c r="E50" s="937"/>
      <c r="F50" s="937"/>
      <c r="G50" s="937"/>
      <c r="H50" s="157"/>
      <c r="I50" s="322"/>
      <c r="J50" s="527">
        <f t="shared" si="0"/>
        <v>0</v>
      </c>
      <c r="K50" s="329"/>
      <c r="L50" s="329"/>
      <c r="M50" s="329"/>
      <c r="N50" s="329"/>
      <c r="O50" s="329"/>
      <c r="P50" s="329"/>
    </row>
    <row r="51" spans="2:16" ht="15" customHeight="1" outlineLevel="1" x14ac:dyDescent="0.3">
      <c r="B51" s="156">
        <v>44</v>
      </c>
      <c r="C51" s="936"/>
      <c r="D51" s="937"/>
      <c r="E51" s="937"/>
      <c r="F51" s="937"/>
      <c r="G51" s="937"/>
      <c r="H51" s="157"/>
      <c r="I51" s="322"/>
      <c r="J51" s="527">
        <f t="shared" si="0"/>
        <v>0</v>
      </c>
      <c r="K51" s="329"/>
      <c r="L51" s="329"/>
      <c r="M51" s="329"/>
      <c r="N51" s="329"/>
      <c r="O51" s="329"/>
      <c r="P51" s="329"/>
    </row>
    <row r="52" spans="2:16" ht="15" customHeight="1" outlineLevel="1" x14ac:dyDescent="0.3">
      <c r="B52" s="153">
        <v>45</v>
      </c>
      <c r="C52" s="936"/>
      <c r="D52" s="937"/>
      <c r="E52" s="937"/>
      <c r="F52" s="937"/>
      <c r="G52" s="937"/>
      <c r="H52" s="157"/>
      <c r="I52" s="322"/>
      <c r="J52" s="527">
        <f t="shared" si="0"/>
        <v>0</v>
      </c>
      <c r="K52" s="329"/>
      <c r="L52" s="329"/>
      <c r="M52" s="329"/>
      <c r="N52" s="329"/>
      <c r="O52" s="329"/>
      <c r="P52" s="329"/>
    </row>
    <row r="53" spans="2:16" ht="15" customHeight="1" outlineLevel="1" x14ac:dyDescent="0.3">
      <c r="B53" s="156">
        <v>46</v>
      </c>
      <c r="C53" s="936"/>
      <c r="D53" s="937"/>
      <c r="E53" s="937"/>
      <c r="F53" s="937"/>
      <c r="G53" s="937"/>
      <c r="H53" s="157"/>
      <c r="I53" s="322"/>
      <c r="J53" s="527">
        <f t="shared" si="0"/>
        <v>0</v>
      </c>
      <c r="K53" s="329"/>
      <c r="L53" s="329"/>
      <c r="M53" s="329"/>
      <c r="N53" s="329"/>
      <c r="O53" s="329"/>
      <c r="P53" s="329"/>
    </row>
    <row r="54" spans="2:16" ht="15" customHeight="1" outlineLevel="1" x14ac:dyDescent="0.3">
      <c r="B54" s="153">
        <v>47</v>
      </c>
      <c r="C54" s="936"/>
      <c r="D54" s="937"/>
      <c r="E54" s="937"/>
      <c r="F54" s="937"/>
      <c r="G54" s="937"/>
      <c r="H54" s="157"/>
      <c r="I54" s="322"/>
      <c r="J54" s="527">
        <f t="shared" si="0"/>
        <v>0</v>
      </c>
      <c r="K54" s="329"/>
      <c r="L54" s="329"/>
      <c r="M54" s="329"/>
      <c r="N54" s="329"/>
      <c r="O54" s="329"/>
      <c r="P54" s="329"/>
    </row>
    <row r="55" spans="2:16" ht="15" customHeight="1" outlineLevel="1" x14ac:dyDescent="0.3">
      <c r="B55" s="156">
        <v>48</v>
      </c>
      <c r="C55" s="936"/>
      <c r="D55" s="937"/>
      <c r="E55" s="937"/>
      <c r="F55" s="937"/>
      <c r="G55" s="937"/>
      <c r="H55" s="157"/>
      <c r="I55" s="322"/>
      <c r="J55" s="527">
        <f t="shared" si="0"/>
        <v>0</v>
      </c>
      <c r="K55" s="329"/>
      <c r="L55" s="329"/>
      <c r="M55" s="329"/>
      <c r="N55" s="329"/>
      <c r="O55" s="329"/>
      <c r="P55" s="329"/>
    </row>
    <row r="56" spans="2:16" ht="15" customHeight="1" outlineLevel="1" x14ac:dyDescent="0.3">
      <c r="B56" s="153">
        <v>49</v>
      </c>
      <c r="C56" s="936"/>
      <c r="D56" s="937"/>
      <c r="E56" s="937"/>
      <c r="F56" s="937"/>
      <c r="G56" s="937"/>
      <c r="H56" s="157"/>
      <c r="I56" s="322"/>
      <c r="J56" s="527">
        <f t="shared" si="0"/>
        <v>0</v>
      </c>
      <c r="K56" s="329"/>
      <c r="L56" s="329"/>
      <c r="M56" s="329"/>
      <c r="N56" s="329"/>
      <c r="O56" s="329"/>
      <c r="P56" s="329"/>
    </row>
    <row r="57" spans="2:16" ht="15" customHeight="1" outlineLevel="1" x14ac:dyDescent="0.3">
      <c r="B57" s="156">
        <v>50</v>
      </c>
      <c r="C57" s="936"/>
      <c r="D57" s="937"/>
      <c r="E57" s="937"/>
      <c r="F57" s="937"/>
      <c r="G57" s="937"/>
      <c r="H57" s="328"/>
      <c r="I57" s="322"/>
      <c r="J57" s="527">
        <f t="shared" si="0"/>
        <v>0</v>
      </c>
      <c r="K57" s="329"/>
      <c r="L57" s="329"/>
      <c r="M57" s="329"/>
      <c r="N57" s="329"/>
      <c r="O57" s="329"/>
      <c r="P57" s="329"/>
    </row>
    <row r="58" spans="2:16" ht="15" customHeight="1" outlineLevel="1" x14ac:dyDescent="0.3">
      <c r="B58" s="153">
        <v>51</v>
      </c>
      <c r="C58" s="936"/>
      <c r="D58" s="937"/>
      <c r="E58" s="937"/>
      <c r="F58" s="937"/>
      <c r="G58" s="937"/>
      <c r="H58" s="157"/>
      <c r="I58" s="322"/>
      <c r="J58" s="527">
        <f t="shared" si="0"/>
        <v>0</v>
      </c>
      <c r="K58" s="329"/>
      <c r="L58" s="329"/>
      <c r="M58" s="329"/>
      <c r="N58" s="329"/>
      <c r="O58" s="329"/>
      <c r="P58" s="329"/>
    </row>
    <row r="59" spans="2:16" ht="15" customHeight="1" outlineLevel="1" x14ac:dyDescent="0.3">
      <c r="B59" s="156">
        <v>52</v>
      </c>
      <c r="C59" s="936"/>
      <c r="D59" s="937"/>
      <c r="E59" s="937"/>
      <c r="F59" s="937"/>
      <c r="G59" s="937"/>
      <c r="H59" s="157"/>
      <c r="I59" s="322"/>
      <c r="J59" s="527">
        <f t="shared" si="0"/>
        <v>0</v>
      </c>
      <c r="K59" s="329"/>
      <c r="L59" s="329"/>
      <c r="M59" s="329"/>
      <c r="N59" s="329"/>
      <c r="O59" s="329"/>
      <c r="P59" s="329"/>
    </row>
    <row r="60" spans="2:16" ht="15" customHeight="1" outlineLevel="1" x14ac:dyDescent="0.3">
      <c r="B60" s="153">
        <v>53</v>
      </c>
      <c r="C60" s="936"/>
      <c r="D60" s="937"/>
      <c r="E60" s="937"/>
      <c r="F60" s="937"/>
      <c r="G60" s="937"/>
      <c r="H60" s="328"/>
      <c r="I60" s="322"/>
      <c r="J60" s="527">
        <f t="shared" si="0"/>
        <v>0</v>
      </c>
      <c r="K60" s="329"/>
      <c r="L60" s="329"/>
      <c r="M60" s="329"/>
      <c r="N60" s="329"/>
      <c r="O60" s="329"/>
      <c r="P60" s="329"/>
    </row>
    <row r="61" spans="2:16" ht="15" customHeight="1" outlineLevel="1" x14ac:dyDescent="0.3">
      <c r="B61" s="156">
        <v>54</v>
      </c>
      <c r="C61" s="936"/>
      <c r="D61" s="937"/>
      <c r="E61" s="937"/>
      <c r="F61" s="937"/>
      <c r="G61" s="937"/>
      <c r="H61" s="157"/>
      <c r="I61" s="322"/>
      <c r="J61" s="527">
        <f t="shared" si="0"/>
        <v>0</v>
      </c>
      <c r="K61" s="329"/>
      <c r="L61" s="329"/>
      <c r="M61" s="329"/>
      <c r="N61" s="329"/>
      <c r="O61" s="329"/>
      <c r="P61" s="329"/>
    </row>
    <row r="62" spans="2:16" ht="15" customHeight="1" outlineLevel="1" x14ac:dyDescent="0.3">
      <c r="B62" s="153">
        <v>55</v>
      </c>
      <c r="C62" s="936"/>
      <c r="D62" s="937"/>
      <c r="E62" s="937"/>
      <c r="F62" s="937"/>
      <c r="G62" s="937"/>
      <c r="H62" s="157"/>
      <c r="I62" s="322"/>
      <c r="J62" s="527">
        <f t="shared" si="0"/>
        <v>0</v>
      </c>
      <c r="K62" s="329"/>
      <c r="L62" s="329"/>
      <c r="M62" s="329"/>
      <c r="N62" s="329"/>
      <c r="O62" s="329"/>
      <c r="P62" s="329"/>
    </row>
    <row r="63" spans="2:16" ht="15" customHeight="1" outlineLevel="1" x14ac:dyDescent="0.3">
      <c r="B63" s="156">
        <v>56</v>
      </c>
      <c r="C63" s="936"/>
      <c r="D63" s="937"/>
      <c r="E63" s="937"/>
      <c r="F63" s="937"/>
      <c r="G63" s="937"/>
      <c r="H63" s="157"/>
      <c r="I63" s="322"/>
      <c r="J63" s="527">
        <f t="shared" si="0"/>
        <v>0</v>
      </c>
      <c r="K63" s="329"/>
      <c r="L63" s="329"/>
      <c r="M63" s="329"/>
      <c r="N63" s="329"/>
      <c r="O63" s="329"/>
      <c r="P63" s="329"/>
    </row>
    <row r="64" spans="2:16" ht="15" customHeight="1" outlineLevel="1" x14ac:dyDescent="0.3">
      <c r="B64" s="153">
        <v>57</v>
      </c>
      <c r="C64" s="936"/>
      <c r="D64" s="937"/>
      <c r="E64" s="937"/>
      <c r="F64" s="937"/>
      <c r="G64" s="937"/>
      <c r="H64" s="157"/>
      <c r="I64" s="322"/>
      <c r="J64" s="527">
        <f t="shared" si="0"/>
        <v>0</v>
      </c>
      <c r="K64" s="329"/>
      <c r="L64" s="329"/>
      <c r="M64" s="329"/>
      <c r="N64" s="329"/>
      <c r="O64" s="329"/>
      <c r="P64" s="329"/>
    </row>
    <row r="65" spans="2:16" ht="15" customHeight="1" outlineLevel="1" x14ac:dyDescent="0.3">
      <c r="B65" s="156">
        <v>58</v>
      </c>
      <c r="C65" s="936"/>
      <c r="D65" s="937"/>
      <c r="E65" s="937"/>
      <c r="F65" s="937"/>
      <c r="G65" s="937"/>
      <c r="H65" s="157"/>
      <c r="I65" s="322"/>
      <c r="J65" s="527">
        <f t="shared" si="0"/>
        <v>0</v>
      </c>
      <c r="K65" s="329"/>
      <c r="L65" s="329"/>
      <c r="M65" s="329"/>
      <c r="N65" s="329"/>
      <c r="O65" s="329"/>
      <c r="P65" s="329"/>
    </row>
    <row r="66" spans="2:16" ht="15" customHeight="1" outlineLevel="1" x14ac:dyDescent="0.3">
      <c r="B66" s="153">
        <v>59</v>
      </c>
      <c r="C66" s="936"/>
      <c r="D66" s="937"/>
      <c r="E66" s="937"/>
      <c r="F66" s="937"/>
      <c r="G66" s="937"/>
      <c r="H66" s="157"/>
      <c r="I66" s="322"/>
      <c r="J66" s="527">
        <f t="shared" si="0"/>
        <v>0</v>
      </c>
      <c r="K66" s="329"/>
      <c r="L66" s="329"/>
      <c r="M66" s="329"/>
      <c r="N66" s="329"/>
      <c r="O66" s="329"/>
      <c r="P66" s="329"/>
    </row>
    <row r="67" spans="2:16" ht="15" customHeight="1" outlineLevel="1" x14ac:dyDescent="0.3">
      <c r="B67" s="156">
        <v>60</v>
      </c>
      <c r="C67" s="936"/>
      <c r="D67" s="937"/>
      <c r="E67" s="937"/>
      <c r="F67" s="937"/>
      <c r="G67" s="937"/>
      <c r="H67" s="157"/>
      <c r="I67" s="322"/>
      <c r="J67" s="527">
        <f t="shared" si="0"/>
        <v>0</v>
      </c>
      <c r="K67" s="329"/>
      <c r="L67" s="329"/>
      <c r="M67" s="329"/>
      <c r="N67" s="329"/>
      <c r="O67" s="329"/>
      <c r="P67" s="329"/>
    </row>
    <row r="68" spans="2:16" ht="15" customHeight="1" outlineLevel="1" x14ac:dyDescent="0.3">
      <c r="B68" s="153">
        <v>61</v>
      </c>
      <c r="C68" s="936"/>
      <c r="D68" s="937"/>
      <c r="E68" s="937"/>
      <c r="F68" s="937"/>
      <c r="G68" s="937"/>
      <c r="H68" s="157"/>
      <c r="I68" s="322"/>
      <c r="J68" s="527">
        <f t="shared" si="0"/>
        <v>0</v>
      </c>
      <c r="K68" s="329"/>
      <c r="L68" s="329"/>
      <c r="M68" s="329"/>
      <c r="N68" s="329"/>
      <c r="O68" s="329"/>
      <c r="P68" s="329"/>
    </row>
    <row r="69" spans="2:16" ht="15" customHeight="1" outlineLevel="1" x14ac:dyDescent="0.3">
      <c r="B69" s="156">
        <v>62</v>
      </c>
      <c r="C69" s="936"/>
      <c r="D69" s="937"/>
      <c r="E69" s="937"/>
      <c r="F69" s="937"/>
      <c r="G69" s="937"/>
      <c r="H69" s="157"/>
      <c r="I69" s="322"/>
      <c r="J69" s="527">
        <f t="shared" si="0"/>
        <v>0</v>
      </c>
      <c r="K69" s="329"/>
      <c r="L69" s="329"/>
      <c r="M69" s="329"/>
      <c r="N69" s="329"/>
      <c r="O69" s="329"/>
      <c r="P69" s="329"/>
    </row>
    <row r="70" spans="2:16" ht="15" customHeight="1" outlineLevel="1" x14ac:dyDescent="0.3">
      <c r="B70" s="153">
        <v>63</v>
      </c>
      <c r="C70" s="936"/>
      <c r="D70" s="937"/>
      <c r="E70" s="937"/>
      <c r="F70" s="937"/>
      <c r="G70" s="937"/>
      <c r="H70" s="157"/>
      <c r="I70" s="322"/>
      <c r="J70" s="527">
        <f t="shared" si="0"/>
        <v>0</v>
      </c>
      <c r="K70" s="329"/>
      <c r="L70" s="329"/>
      <c r="M70" s="329"/>
      <c r="N70" s="329"/>
      <c r="O70" s="329"/>
      <c r="P70" s="329"/>
    </row>
    <row r="71" spans="2:16" ht="15" customHeight="1" outlineLevel="1" x14ac:dyDescent="0.3">
      <c r="B71" s="156">
        <v>64</v>
      </c>
      <c r="C71" s="936"/>
      <c r="D71" s="937"/>
      <c r="E71" s="937"/>
      <c r="F71" s="937"/>
      <c r="G71" s="937"/>
      <c r="H71" s="157"/>
      <c r="I71" s="322"/>
      <c r="J71" s="527">
        <f t="shared" si="0"/>
        <v>0</v>
      </c>
      <c r="K71" s="329"/>
      <c r="L71" s="329"/>
      <c r="M71" s="329"/>
      <c r="N71" s="329"/>
      <c r="O71" s="329"/>
      <c r="P71" s="329"/>
    </row>
    <row r="72" spans="2:16" ht="15" customHeight="1" outlineLevel="1" x14ac:dyDescent="0.3">
      <c r="B72" s="153">
        <v>65</v>
      </c>
      <c r="C72" s="936"/>
      <c r="D72" s="937"/>
      <c r="E72" s="937"/>
      <c r="F72" s="937"/>
      <c r="G72" s="937"/>
      <c r="H72" s="157"/>
      <c r="I72" s="322"/>
      <c r="J72" s="527">
        <f t="shared" si="0"/>
        <v>0</v>
      </c>
      <c r="K72" s="329"/>
      <c r="L72" s="329"/>
      <c r="M72" s="329"/>
      <c r="N72" s="329"/>
      <c r="O72" s="329"/>
      <c r="P72" s="329"/>
    </row>
    <row r="73" spans="2:16" ht="15" customHeight="1" outlineLevel="1" x14ac:dyDescent="0.3">
      <c r="B73" s="156">
        <v>66</v>
      </c>
      <c r="C73" s="936"/>
      <c r="D73" s="937"/>
      <c r="E73" s="937"/>
      <c r="F73" s="937"/>
      <c r="G73" s="937"/>
      <c r="H73" s="157"/>
      <c r="I73" s="322"/>
      <c r="J73" s="527">
        <f t="shared" ref="J73:J208" si="1">IFERROR(SMALL(K73:P73,1),0)</f>
        <v>0</v>
      </c>
      <c r="K73" s="329"/>
      <c r="L73" s="329"/>
      <c r="M73" s="329"/>
      <c r="N73" s="329"/>
      <c r="O73" s="329"/>
      <c r="P73" s="329"/>
    </row>
    <row r="74" spans="2:16" ht="15" customHeight="1" outlineLevel="1" x14ac:dyDescent="0.3">
      <c r="B74" s="153">
        <v>67</v>
      </c>
      <c r="C74" s="936"/>
      <c r="D74" s="937"/>
      <c r="E74" s="937"/>
      <c r="F74" s="937"/>
      <c r="G74" s="937"/>
      <c r="H74" s="15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outlineLevel="1" x14ac:dyDescent="0.3">
      <c r="B75" s="156">
        <v>68</v>
      </c>
      <c r="C75" s="936"/>
      <c r="D75" s="937"/>
      <c r="E75" s="937"/>
      <c r="F75" s="937"/>
      <c r="G75" s="937"/>
      <c r="H75" s="15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outlineLevel="1" x14ac:dyDescent="0.3">
      <c r="B76" s="153">
        <v>69</v>
      </c>
      <c r="C76" s="936"/>
      <c r="D76" s="937"/>
      <c r="E76" s="937"/>
      <c r="F76" s="937"/>
      <c r="G76" s="937"/>
      <c r="H76" s="15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outlineLevel="1" x14ac:dyDescent="0.3">
      <c r="B77" s="156">
        <v>70</v>
      </c>
      <c r="C77" s="936"/>
      <c r="D77" s="937"/>
      <c r="E77" s="937"/>
      <c r="F77" s="937"/>
      <c r="G77" s="937"/>
      <c r="H77" s="15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outlineLevel="1" x14ac:dyDescent="0.3">
      <c r="B78" s="153">
        <v>71</v>
      </c>
      <c r="C78" s="936"/>
      <c r="D78" s="937"/>
      <c r="E78" s="937"/>
      <c r="F78" s="937"/>
      <c r="G78" s="937"/>
      <c r="H78" s="15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outlineLevel="1" x14ac:dyDescent="0.3">
      <c r="B79" s="156">
        <v>72</v>
      </c>
      <c r="C79" s="936"/>
      <c r="D79" s="937"/>
      <c r="E79" s="937"/>
      <c r="F79" s="937"/>
      <c r="G79" s="937"/>
      <c r="H79" s="15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ht="15" customHeight="1" outlineLevel="1" x14ac:dyDescent="0.3">
      <c r="B80" s="153">
        <v>73</v>
      </c>
      <c r="C80" s="936"/>
      <c r="D80" s="937"/>
      <c r="E80" s="937"/>
      <c r="F80" s="937"/>
      <c r="G80" s="937"/>
      <c r="H80" s="157"/>
      <c r="I80" s="322"/>
      <c r="J80" s="527">
        <f t="shared" si="1"/>
        <v>0</v>
      </c>
      <c r="K80" s="329"/>
      <c r="L80" s="329"/>
      <c r="M80" s="329"/>
      <c r="N80" s="329"/>
      <c r="O80" s="329"/>
      <c r="P80" s="329"/>
    </row>
    <row r="81" spans="2:16" ht="15" customHeight="1" outlineLevel="1" x14ac:dyDescent="0.3">
      <c r="B81" s="156">
        <v>74</v>
      </c>
      <c r="C81" s="936"/>
      <c r="D81" s="937"/>
      <c r="E81" s="937"/>
      <c r="F81" s="937"/>
      <c r="G81" s="937"/>
      <c r="H81" s="157"/>
      <c r="I81" s="322"/>
      <c r="J81" s="527">
        <f t="shared" si="1"/>
        <v>0</v>
      </c>
      <c r="K81" s="329"/>
      <c r="L81" s="329"/>
      <c r="M81" s="329"/>
      <c r="N81" s="329"/>
      <c r="O81" s="329"/>
      <c r="P81" s="329"/>
    </row>
    <row r="82" spans="2:16" ht="15" customHeight="1" outlineLevel="1" x14ac:dyDescent="0.3">
      <c r="B82" s="153">
        <v>75</v>
      </c>
      <c r="C82" s="936"/>
      <c r="D82" s="937"/>
      <c r="E82" s="937"/>
      <c r="F82" s="937"/>
      <c r="G82" s="937"/>
      <c r="H82" s="157"/>
      <c r="I82" s="322"/>
      <c r="J82" s="527">
        <f t="shared" si="1"/>
        <v>0</v>
      </c>
      <c r="K82" s="329"/>
      <c r="L82" s="329"/>
      <c r="M82" s="329"/>
      <c r="N82" s="329"/>
      <c r="O82" s="329"/>
      <c r="P82" s="329"/>
    </row>
    <row r="83" spans="2:16" ht="15" customHeight="1" outlineLevel="1" x14ac:dyDescent="0.3">
      <c r="B83" s="156">
        <v>76</v>
      </c>
      <c r="C83" s="936"/>
      <c r="D83" s="937"/>
      <c r="E83" s="937"/>
      <c r="F83" s="937"/>
      <c r="G83" s="937"/>
      <c r="H83" s="157"/>
      <c r="I83" s="322"/>
      <c r="J83" s="527">
        <f t="shared" si="1"/>
        <v>0</v>
      </c>
      <c r="K83" s="329"/>
      <c r="L83" s="329"/>
      <c r="M83" s="329"/>
      <c r="N83" s="329"/>
      <c r="O83" s="329"/>
      <c r="P83" s="329"/>
    </row>
    <row r="84" spans="2:16" ht="15" customHeight="1" outlineLevel="1" x14ac:dyDescent="0.3">
      <c r="B84" s="153">
        <v>77</v>
      </c>
      <c r="C84" s="936"/>
      <c r="D84" s="937"/>
      <c r="E84" s="937"/>
      <c r="F84" s="937"/>
      <c r="G84" s="937"/>
      <c r="H84" s="157"/>
      <c r="I84" s="322"/>
      <c r="J84" s="527">
        <f t="shared" si="1"/>
        <v>0</v>
      </c>
      <c r="K84" s="329"/>
      <c r="L84" s="329"/>
      <c r="M84" s="329"/>
      <c r="N84" s="329"/>
      <c r="O84" s="329"/>
      <c r="P84" s="329"/>
    </row>
    <row r="85" spans="2:16" ht="15" customHeight="1" outlineLevel="1" x14ac:dyDescent="0.3">
      <c r="B85" s="156">
        <v>78</v>
      </c>
      <c r="C85" s="936"/>
      <c r="D85" s="937"/>
      <c r="E85" s="937"/>
      <c r="F85" s="937"/>
      <c r="G85" s="937"/>
      <c r="H85" s="157"/>
      <c r="I85" s="322"/>
      <c r="J85" s="527">
        <f t="shared" si="1"/>
        <v>0</v>
      </c>
      <c r="K85" s="329"/>
      <c r="L85" s="329"/>
      <c r="M85" s="329"/>
      <c r="N85" s="329"/>
      <c r="O85" s="329"/>
      <c r="P85" s="329"/>
    </row>
    <row r="86" spans="2:16" ht="15" customHeight="1" outlineLevel="1" x14ac:dyDescent="0.3">
      <c r="B86" s="153">
        <v>79</v>
      </c>
      <c r="C86" s="936"/>
      <c r="D86" s="937"/>
      <c r="E86" s="937"/>
      <c r="F86" s="937"/>
      <c r="G86" s="937"/>
      <c r="H86" s="157"/>
      <c r="I86" s="322"/>
      <c r="J86" s="527">
        <f t="shared" si="1"/>
        <v>0</v>
      </c>
      <c r="K86" s="329"/>
      <c r="L86" s="329"/>
      <c r="M86" s="329"/>
      <c r="N86" s="329"/>
      <c r="O86" s="329"/>
      <c r="P86" s="329"/>
    </row>
    <row r="87" spans="2:16" ht="15" customHeight="1" outlineLevel="1" x14ac:dyDescent="0.3">
      <c r="B87" s="156">
        <v>80</v>
      </c>
      <c r="C87" s="936"/>
      <c r="D87" s="937"/>
      <c r="E87" s="937"/>
      <c r="F87" s="937"/>
      <c r="G87" s="937"/>
      <c r="H87" s="157"/>
      <c r="I87" s="322"/>
      <c r="J87" s="527">
        <f t="shared" si="1"/>
        <v>0</v>
      </c>
      <c r="K87" s="329"/>
      <c r="L87" s="329"/>
      <c r="M87" s="329"/>
      <c r="N87" s="329"/>
      <c r="O87" s="329"/>
      <c r="P87" s="329"/>
    </row>
    <row r="88" spans="2:16" ht="15" customHeight="1" outlineLevel="1" x14ac:dyDescent="0.3">
      <c r="B88" s="153">
        <v>81</v>
      </c>
      <c r="C88" s="936"/>
      <c r="D88" s="937"/>
      <c r="E88" s="937"/>
      <c r="F88" s="937"/>
      <c r="G88" s="937"/>
      <c r="H88" s="157"/>
      <c r="I88" s="322"/>
      <c r="J88" s="527">
        <f t="shared" si="1"/>
        <v>0</v>
      </c>
      <c r="K88" s="329"/>
      <c r="L88" s="329"/>
      <c r="M88" s="329"/>
      <c r="N88" s="329"/>
      <c r="O88" s="329"/>
      <c r="P88" s="329"/>
    </row>
    <row r="89" spans="2:16" ht="15" customHeight="1" outlineLevel="1" x14ac:dyDescent="0.3">
      <c r="B89" s="156">
        <v>82</v>
      </c>
      <c r="C89" s="936"/>
      <c r="D89" s="937"/>
      <c r="E89" s="937"/>
      <c r="F89" s="937"/>
      <c r="G89" s="937"/>
      <c r="H89" s="157"/>
      <c r="I89" s="322"/>
      <c r="J89" s="527">
        <f t="shared" si="1"/>
        <v>0</v>
      </c>
      <c r="K89" s="329"/>
      <c r="L89" s="329"/>
      <c r="M89" s="329"/>
      <c r="N89" s="329"/>
      <c r="O89" s="329"/>
      <c r="P89" s="329"/>
    </row>
    <row r="90" spans="2:16" ht="15" customHeight="1" outlineLevel="1" x14ac:dyDescent="0.3">
      <c r="B90" s="153">
        <v>83</v>
      </c>
      <c r="C90" s="936"/>
      <c r="D90" s="937"/>
      <c r="E90" s="937"/>
      <c r="F90" s="937"/>
      <c r="G90" s="937"/>
      <c r="H90" s="157"/>
      <c r="I90" s="322"/>
      <c r="J90" s="527">
        <f t="shared" si="1"/>
        <v>0</v>
      </c>
      <c r="K90" s="329"/>
      <c r="L90" s="329"/>
      <c r="M90" s="329"/>
      <c r="N90" s="329"/>
      <c r="O90" s="329"/>
      <c r="P90" s="329"/>
    </row>
    <row r="91" spans="2:16" ht="15" customHeight="1" outlineLevel="1" x14ac:dyDescent="0.3">
      <c r="B91" s="156">
        <v>84</v>
      </c>
      <c r="C91" s="936"/>
      <c r="D91" s="937"/>
      <c r="E91" s="937"/>
      <c r="F91" s="937"/>
      <c r="G91" s="937"/>
      <c r="H91" s="157"/>
      <c r="I91" s="322"/>
      <c r="J91" s="527">
        <f t="shared" si="1"/>
        <v>0</v>
      </c>
      <c r="K91" s="329"/>
      <c r="L91" s="329"/>
      <c r="M91" s="329"/>
      <c r="N91" s="329"/>
      <c r="O91" s="329"/>
      <c r="P91" s="329"/>
    </row>
    <row r="92" spans="2:16" ht="15" customHeight="1" outlineLevel="1" x14ac:dyDescent="0.3">
      <c r="B92" s="153">
        <v>85</v>
      </c>
      <c r="C92" s="936"/>
      <c r="D92" s="937"/>
      <c r="E92" s="937"/>
      <c r="F92" s="937"/>
      <c r="G92" s="937"/>
      <c r="H92" s="157"/>
      <c r="I92" s="322"/>
      <c r="J92" s="527">
        <f t="shared" si="1"/>
        <v>0</v>
      </c>
      <c r="K92" s="329"/>
      <c r="L92" s="329"/>
      <c r="M92" s="329"/>
      <c r="N92" s="329"/>
      <c r="O92" s="329"/>
      <c r="P92" s="329"/>
    </row>
    <row r="93" spans="2:16" ht="15" customHeight="1" outlineLevel="1" x14ac:dyDescent="0.3">
      <c r="B93" s="156">
        <v>86</v>
      </c>
      <c r="C93" s="936"/>
      <c r="D93" s="937"/>
      <c r="E93" s="937"/>
      <c r="F93" s="937"/>
      <c r="G93" s="937"/>
      <c r="H93" s="157"/>
      <c r="I93" s="322"/>
      <c r="J93" s="527">
        <f t="shared" si="1"/>
        <v>0</v>
      </c>
      <c r="K93" s="329"/>
      <c r="L93" s="329"/>
      <c r="M93" s="329"/>
      <c r="N93" s="329"/>
      <c r="O93" s="329"/>
      <c r="P93" s="329"/>
    </row>
    <row r="94" spans="2:16" ht="15" customHeight="1" outlineLevel="1" x14ac:dyDescent="0.3">
      <c r="B94" s="153">
        <v>87</v>
      </c>
      <c r="C94" s="936"/>
      <c r="D94" s="937"/>
      <c r="E94" s="937"/>
      <c r="F94" s="937"/>
      <c r="G94" s="937"/>
      <c r="H94" s="157"/>
      <c r="I94" s="322"/>
      <c r="J94" s="527">
        <f t="shared" si="1"/>
        <v>0</v>
      </c>
      <c r="K94" s="329"/>
      <c r="L94" s="329"/>
      <c r="M94" s="329"/>
      <c r="N94" s="329"/>
      <c r="O94" s="329"/>
      <c r="P94" s="329"/>
    </row>
    <row r="95" spans="2:16" ht="15" customHeight="1" outlineLevel="1" x14ac:dyDescent="0.3">
      <c r="B95" s="156">
        <v>88</v>
      </c>
      <c r="C95" s="936"/>
      <c r="D95" s="937"/>
      <c r="E95" s="937"/>
      <c r="F95" s="937"/>
      <c r="G95" s="937"/>
      <c r="H95" s="157"/>
      <c r="I95" s="322"/>
      <c r="J95" s="527">
        <f t="shared" si="1"/>
        <v>0</v>
      </c>
      <c r="K95" s="329"/>
      <c r="L95" s="329"/>
      <c r="M95" s="329"/>
      <c r="N95" s="329"/>
      <c r="O95" s="329"/>
      <c r="P95" s="329"/>
    </row>
    <row r="96" spans="2:16" ht="15" customHeight="1" outlineLevel="1" x14ac:dyDescent="0.3">
      <c r="B96" s="153">
        <v>89</v>
      </c>
      <c r="C96" s="936"/>
      <c r="D96" s="937"/>
      <c r="E96" s="937"/>
      <c r="F96" s="937"/>
      <c r="G96" s="937"/>
      <c r="H96" s="157"/>
      <c r="I96" s="322"/>
      <c r="J96" s="527">
        <f t="shared" si="1"/>
        <v>0</v>
      </c>
      <c r="K96" s="329"/>
      <c r="L96" s="329"/>
      <c r="M96" s="329"/>
      <c r="N96" s="329"/>
      <c r="O96" s="329"/>
      <c r="P96" s="329"/>
    </row>
    <row r="97" spans="2:16" ht="15" customHeight="1" outlineLevel="1" x14ac:dyDescent="0.3">
      <c r="B97" s="156">
        <v>90</v>
      </c>
      <c r="C97" s="936"/>
      <c r="D97" s="937"/>
      <c r="E97" s="937"/>
      <c r="F97" s="937"/>
      <c r="G97" s="937"/>
      <c r="H97" s="157"/>
      <c r="I97" s="322"/>
      <c r="J97" s="527">
        <f t="shared" si="1"/>
        <v>0</v>
      </c>
      <c r="K97" s="329"/>
      <c r="L97" s="329"/>
      <c r="M97" s="329"/>
      <c r="N97" s="329"/>
      <c r="O97" s="329"/>
      <c r="P97" s="329"/>
    </row>
    <row r="98" spans="2:16" ht="15" customHeight="1" outlineLevel="1" x14ac:dyDescent="0.3">
      <c r="B98" s="153">
        <v>91</v>
      </c>
      <c r="C98" s="936"/>
      <c r="D98" s="937"/>
      <c r="E98" s="937"/>
      <c r="F98" s="937"/>
      <c r="G98" s="937"/>
      <c r="H98" s="157"/>
      <c r="I98" s="322"/>
      <c r="J98" s="527">
        <f t="shared" si="1"/>
        <v>0</v>
      </c>
      <c r="K98" s="329"/>
      <c r="L98" s="329"/>
      <c r="M98" s="329"/>
      <c r="N98" s="329"/>
      <c r="O98" s="329"/>
      <c r="P98" s="329"/>
    </row>
    <row r="99" spans="2:16" ht="15" customHeight="1" outlineLevel="1" x14ac:dyDescent="0.3">
      <c r="B99" s="156">
        <v>92</v>
      </c>
      <c r="C99" s="936"/>
      <c r="D99" s="937"/>
      <c r="E99" s="937"/>
      <c r="F99" s="937"/>
      <c r="G99" s="937"/>
      <c r="H99" s="157"/>
      <c r="I99" s="322"/>
      <c r="J99" s="527">
        <f t="shared" si="1"/>
        <v>0</v>
      </c>
      <c r="K99" s="329"/>
      <c r="L99" s="329"/>
      <c r="M99" s="329"/>
      <c r="N99" s="329"/>
      <c r="O99" s="329"/>
      <c r="P99" s="329"/>
    </row>
    <row r="100" spans="2:16" ht="15" customHeight="1" outlineLevel="1" x14ac:dyDescent="0.3">
      <c r="B100" s="153">
        <v>93</v>
      </c>
      <c r="C100" s="936"/>
      <c r="D100" s="937"/>
      <c r="E100" s="937"/>
      <c r="F100" s="937"/>
      <c r="G100" s="937"/>
      <c r="H100" s="157"/>
      <c r="I100" s="322"/>
      <c r="J100" s="527">
        <f t="shared" si="1"/>
        <v>0</v>
      </c>
      <c r="K100" s="329"/>
      <c r="L100" s="329"/>
      <c r="M100" s="329"/>
      <c r="N100" s="329"/>
      <c r="O100" s="329"/>
      <c r="P100" s="329"/>
    </row>
    <row r="101" spans="2:16" ht="15" customHeight="1" outlineLevel="1" x14ac:dyDescent="0.3">
      <c r="B101" s="156">
        <v>94</v>
      </c>
      <c r="C101" s="936"/>
      <c r="D101" s="937"/>
      <c r="E101" s="937"/>
      <c r="F101" s="937"/>
      <c r="G101" s="937"/>
      <c r="H101" s="157"/>
      <c r="I101" s="322"/>
      <c r="J101" s="527">
        <f t="shared" si="1"/>
        <v>0</v>
      </c>
      <c r="K101" s="329"/>
      <c r="L101" s="329"/>
      <c r="M101" s="329"/>
      <c r="N101" s="329"/>
      <c r="O101" s="329"/>
      <c r="P101" s="329"/>
    </row>
    <row r="102" spans="2:16" ht="15" customHeight="1" outlineLevel="1" x14ac:dyDescent="0.3">
      <c r="B102" s="153">
        <v>95</v>
      </c>
      <c r="C102" s="936"/>
      <c r="D102" s="937"/>
      <c r="E102" s="937"/>
      <c r="F102" s="937"/>
      <c r="G102" s="937"/>
      <c r="H102" s="157"/>
      <c r="I102" s="322"/>
      <c r="J102" s="527">
        <f t="shared" si="1"/>
        <v>0</v>
      </c>
      <c r="K102" s="329"/>
      <c r="L102" s="329"/>
      <c r="M102" s="329"/>
      <c r="N102" s="329"/>
      <c r="O102" s="329"/>
      <c r="P102" s="329"/>
    </row>
    <row r="103" spans="2:16" ht="15" customHeight="1" outlineLevel="1" x14ac:dyDescent="0.3">
      <c r="B103" s="156">
        <v>96</v>
      </c>
      <c r="C103" s="936"/>
      <c r="D103" s="937"/>
      <c r="E103" s="937"/>
      <c r="F103" s="937"/>
      <c r="G103" s="937"/>
      <c r="H103" s="157"/>
      <c r="I103" s="322"/>
      <c r="J103" s="527">
        <f t="shared" si="1"/>
        <v>0</v>
      </c>
      <c r="K103" s="329"/>
      <c r="L103" s="329"/>
      <c r="M103" s="329"/>
      <c r="N103" s="329"/>
      <c r="O103" s="329"/>
      <c r="P103" s="329"/>
    </row>
    <row r="104" spans="2:16" ht="15" customHeight="1" outlineLevel="1" x14ac:dyDescent="0.3">
      <c r="B104" s="153">
        <v>97</v>
      </c>
      <c r="C104" s="936"/>
      <c r="D104" s="937"/>
      <c r="E104" s="937"/>
      <c r="F104" s="937"/>
      <c r="G104" s="937"/>
      <c r="H104" s="157"/>
      <c r="I104" s="322"/>
      <c r="J104" s="527">
        <f t="shared" si="1"/>
        <v>0</v>
      </c>
      <c r="K104" s="329"/>
      <c r="L104" s="329"/>
      <c r="M104" s="329"/>
      <c r="N104" s="329"/>
      <c r="O104" s="329"/>
      <c r="P104" s="329"/>
    </row>
    <row r="105" spans="2:16" ht="15" customHeight="1" outlineLevel="1" x14ac:dyDescent="0.3">
      <c r="B105" s="156">
        <v>98</v>
      </c>
      <c r="C105" s="936"/>
      <c r="D105" s="937"/>
      <c r="E105" s="937"/>
      <c r="F105" s="937"/>
      <c r="G105" s="937"/>
      <c r="H105" s="157"/>
      <c r="I105" s="322"/>
      <c r="J105" s="527">
        <f t="shared" si="1"/>
        <v>0</v>
      </c>
      <c r="K105" s="329"/>
      <c r="L105" s="329"/>
      <c r="M105" s="329"/>
      <c r="N105" s="329"/>
      <c r="O105" s="329"/>
      <c r="P105" s="329"/>
    </row>
    <row r="106" spans="2:16" ht="15" customHeight="1" outlineLevel="1" x14ac:dyDescent="0.3">
      <c r="B106" s="153">
        <v>99</v>
      </c>
      <c r="C106" s="936"/>
      <c r="D106" s="937"/>
      <c r="E106" s="937"/>
      <c r="F106" s="937"/>
      <c r="G106" s="937"/>
      <c r="H106" s="157"/>
      <c r="I106" s="322"/>
      <c r="J106" s="527">
        <f t="shared" si="1"/>
        <v>0</v>
      </c>
      <c r="K106" s="329"/>
      <c r="L106" s="329"/>
      <c r="M106" s="329"/>
      <c r="N106" s="329"/>
      <c r="O106" s="329"/>
      <c r="P106" s="329"/>
    </row>
    <row r="107" spans="2:16" ht="15" customHeight="1" outlineLevel="1" x14ac:dyDescent="0.3">
      <c r="B107" s="156">
        <v>100</v>
      </c>
      <c r="C107" s="936"/>
      <c r="D107" s="937"/>
      <c r="E107" s="937"/>
      <c r="F107" s="937"/>
      <c r="G107" s="937"/>
      <c r="H107" s="157"/>
      <c r="I107" s="322"/>
      <c r="J107" s="527">
        <f t="shared" si="1"/>
        <v>0</v>
      </c>
      <c r="K107" s="329"/>
      <c r="L107" s="329"/>
      <c r="M107" s="329"/>
      <c r="N107" s="329"/>
      <c r="O107" s="329"/>
      <c r="P107" s="329"/>
    </row>
    <row r="108" spans="2:16" ht="15" customHeight="1" outlineLevel="1" x14ac:dyDescent="0.3">
      <c r="B108" s="156">
        <v>101</v>
      </c>
      <c r="C108" s="936"/>
      <c r="D108" s="937"/>
      <c r="E108" s="937"/>
      <c r="F108" s="937"/>
      <c r="G108" s="937"/>
      <c r="H108" s="157"/>
      <c r="I108" s="322"/>
      <c r="J108" s="527">
        <f t="shared" ref="J108:J171" si="2">IFERROR(SMALL(K108:P108,1),0)</f>
        <v>0</v>
      </c>
      <c r="K108" s="329"/>
      <c r="L108" s="329"/>
      <c r="M108" s="329"/>
      <c r="N108" s="329"/>
      <c r="O108" s="329"/>
      <c r="P108" s="329"/>
    </row>
    <row r="109" spans="2:16" ht="15" customHeight="1" outlineLevel="1" x14ac:dyDescent="0.3">
      <c r="B109" s="156">
        <v>102</v>
      </c>
      <c r="C109" s="936"/>
      <c r="D109" s="937"/>
      <c r="E109" s="937"/>
      <c r="F109" s="937"/>
      <c r="G109" s="937"/>
      <c r="H109" s="157"/>
      <c r="I109" s="322"/>
      <c r="J109" s="527">
        <f t="shared" si="2"/>
        <v>0</v>
      </c>
      <c r="K109" s="329"/>
      <c r="L109" s="329"/>
      <c r="M109" s="329"/>
      <c r="N109" s="329"/>
      <c r="O109" s="329"/>
      <c r="P109" s="329"/>
    </row>
    <row r="110" spans="2:16" ht="15" customHeight="1" outlineLevel="1" x14ac:dyDescent="0.3">
      <c r="B110" s="156">
        <v>103</v>
      </c>
      <c r="C110" s="936"/>
      <c r="D110" s="937"/>
      <c r="E110" s="937"/>
      <c r="F110" s="937"/>
      <c r="G110" s="937"/>
      <c r="H110" s="157"/>
      <c r="I110" s="322"/>
      <c r="J110" s="527">
        <f t="shared" si="2"/>
        <v>0</v>
      </c>
      <c r="K110" s="329"/>
      <c r="L110" s="329"/>
      <c r="M110" s="329"/>
      <c r="N110" s="329"/>
      <c r="O110" s="329"/>
      <c r="P110" s="329"/>
    </row>
    <row r="111" spans="2:16" ht="15" customHeight="1" outlineLevel="1" x14ac:dyDescent="0.3">
      <c r="B111" s="156">
        <v>104</v>
      </c>
      <c r="C111" s="936"/>
      <c r="D111" s="937"/>
      <c r="E111" s="937"/>
      <c r="F111" s="937"/>
      <c r="G111" s="937"/>
      <c r="H111" s="157"/>
      <c r="I111" s="322"/>
      <c r="J111" s="527">
        <f t="shared" si="2"/>
        <v>0</v>
      </c>
      <c r="K111" s="329"/>
      <c r="L111" s="329"/>
      <c r="M111" s="329"/>
      <c r="N111" s="329"/>
      <c r="O111" s="329"/>
      <c r="P111" s="329"/>
    </row>
    <row r="112" spans="2:16" ht="15" customHeight="1" outlineLevel="1" x14ac:dyDescent="0.3">
      <c r="B112" s="156">
        <v>105</v>
      </c>
      <c r="C112" s="936"/>
      <c r="D112" s="937"/>
      <c r="E112" s="937"/>
      <c r="F112" s="937"/>
      <c r="G112" s="937"/>
      <c r="H112" s="157"/>
      <c r="I112" s="322"/>
      <c r="J112" s="527">
        <f t="shared" si="2"/>
        <v>0</v>
      </c>
      <c r="K112" s="329"/>
      <c r="L112" s="329"/>
      <c r="M112" s="329"/>
      <c r="N112" s="329"/>
      <c r="O112" s="329"/>
      <c r="P112" s="329"/>
    </row>
    <row r="113" spans="2:16" ht="15" customHeight="1" outlineLevel="1" x14ac:dyDescent="0.3">
      <c r="B113" s="156">
        <v>106</v>
      </c>
      <c r="C113" s="936"/>
      <c r="D113" s="937"/>
      <c r="E113" s="937"/>
      <c r="F113" s="937"/>
      <c r="G113" s="937"/>
      <c r="H113" s="157"/>
      <c r="I113" s="322"/>
      <c r="J113" s="527">
        <f t="shared" si="2"/>
        <v>0</v>
      </c>
      <c r="K113" s="329"/>
      <c r="L113" s="329"/>
      <c r="M113" s="329"/>
      <c r="N113" s="329"/>
      <c r="O113" s="329"/>
      <c r="P113" s="329"/>
    </row>
    <row r="114" spans="2:16" ht="15" customHeight="1" outlineLevel="1" x14ac:dyDescent="0.3">
      <c r="B114" s="156">
        <v>107</v>
      </c>
      <c r="C114" s="936"/>
      <c r="D114" s="937"/>
      <c r="E114" s="937"/>
      <c r="F114" s="937"/>
      <c r="G114" s="937"/>
      <c r="H114" s="157"/>
      <c r="I114" s="322"/>
      <c r="J114" s="527">
        <f t="shared" si="2"/>
        <v>0</v>
      </c>
      <c r="K114" s="329"/>
      <c r="L114" s="329"/>
      <c r="M114" s="329"/>
      <c r="N114" s="329"/>
      <c r="O114" s="329"/>
      <c r="P114" s="329"/>
    </row>
    <row r="115" spans="2:16" ht="15" customHeight="1" outlineLevel="1" x14ac:dyDescent="0.3">
      <c r="B115" s="156">
        <v>108</v>
      </c>
      <c r="C115" s="936"/>
      <c r="D115" s="937"/>
      <c r="E115" s="937"/>
      <c r="F115" s="937"/>
      <c r="G115" s="937"/>
      <c r="H115" s="157"/>
      <c r="I115" s="322"/>
      <c r="J115" s="527">
        <f t="shared" si="2"/>
        <v>0</v>
      </c>
      <c r="K115" s="329"/>
      <c r="L115" s="329"/>
      <c r="M115" s="329"/>
      <c r="N115" s="329"/>
      <c r="O115" s="329"/>
      <c r="P115" s="329"/>
    </row>
    <row r="116" spans="2:16" ht="15" customHeight="1" outlineLevel="1" x14ac:dyDescent="0.3">
      <c r="B116" s="156">
        <v>109</v>
      </c>
      <c r="C116" s="936"/>
      <c r="D116" s="937"/>
      <c r="E116" s="937"/>
      <c r="F116" s="937"/>
      <c r="G116" s="937"/>
      <c r="H116" s="157"/>
      <c r="I116" s="322"/>
      <c r="J116" s="527">
        <f t="shared" si="2"/>
        <v>0</v>
      </c>
      <c r="K116" s="329"/>
      <c r="L116" s="329"/>
      <c r="M116" s="329"/>
      <c r="N116" s="329"/>
      <c r="O116" s="329"/>
      <c r="P116" s="329"/>
    </row>
    <row r="117" spans="2:16" ht="15" customHeight="1" outlineLevel="1" x14ac:dyDescent="0.3">
      <c r="B117" s="156">
        <v>110</v>
      </c>
      <c r="C117" s="936"/>
      <c r="D117" s="937"/>
      <c r="E117" s="937"/>
      <c r="F117" s="937"/>
      <c r="G117" s="937"/>
      <c r="H117" s="157"/>
      <c r="I117" s="322"/>
      <c r="J117" s="527">
        <f t="shared" si="2"/>
        <v>0</v>
      </c>
      <c r="K117" s="329"/>
      <c r="L117" s="329"/>
      <c r="M117" s="329"/>
      <c r="N117" s="329"/>
      <c r="O117" s="329"/>
      <c r="P117" s="329"/>
    </row>
    <row r="118" spans="2:16" ht="15" customHeight="1" outlineLevel="1" x14ac:dyDescent="0.3">
      <c r="B118" s="156">
        <v>111</v>
      </c>
      <c r="C118" s="936"/>
      <c r="D118" s="937"/>
      <c r="E118" s="937"/>
      <c r="F118" s="937"/>
      <c r="G118" s="937"/>
      <c r="H118" s="157"/>
      <c r="I118" s="322"/>
      <c r="J118" s="527">
        <f t="shared" si="2"/>
        <v>0</v>
      </c>
      <c r="K118" s="329"/>
      <c r="L118" s="329"/>
      <c r="M118" s="329"/>
      <c r="N118" s="329"/>
      <c r="O118" s="329"/>
      <c r="P118" s="329"/>
    </row>
    <row r="119" spans="2:16" ht="15" customHeight="1" outlineLevel="1" x14ac:dyDescent="0.3">
      <c r="B119" s="156">
        <v>112</v>
      </c>
      <c r="C119" s="936"/>
      <c r="D119" s="937"/>
      <c r="E119" s="937"/>
      <c r="F119" s="937"/>
      <c r="G119" s="937"/>
      <c r="H119" s="157"/>
      <c r="I119" s="322"/>
      <c r="J119" s="527">
        <f t="shared" si="2"/>
        <v>0</v>
      </c>
      <c r="K119" s="329"/>
      <c r="L119" s="329"/>
      <c r="M119" s="329"/>
      <c r="N119" s="329"/>
      <c r="O119" s="329"/>
      <c r="P119" s="329"/>
    </row>
    <row r="120" spans="2:16" ht="15" customHeight="1" outlineLevel="1" x14ac:dyDescent="0.3">
      <c r="B120" s="156">
        <v>113</v>
      </c>
      <c r="C120" s="936"/>
      <c r="D120" s="937"/>
      <c r="E120" s="937"/>
      <c r="F120" s="937"/>
      <c r="G120" s="937"/>
      <c r="H120" s="157"/>
      <c r="I120" s="322"/>
      <c r="J120" s="527">
        <f t="shared" si="2"/>
        <v>0</v>
      </c>
      <c r="K120" s="329"/>
      <c r="L120" s="329"/>
      <c r="M120" s="329"/>
      <c r="N120" s="329"/>
      <c r="O120" s="329"/>
      <c r="P120" s="329"/>
    </row>
    <row r="121" spans="2:16" ht="15" customHeight="1" outlineLevel="1" x14ac:dyDescent="0.3">
      <c r="B121" s="156">
        <v>114</v>
      </c>
      <c r="C121" s="936"/>
      <c r="D121" s="937"/>
      <c r="E121" s="937"/>
      <c r="F121" s="937"/>
      <c r="G121" s="937"/>
      <c r="H121" s="157"/>
      <c r="I121" s="322"/>
      <c r="J121" s="527">
        <f t="shared" si="2"/>
        <v>0</v>
      </c>
      <c r="K121" s="329"/>
      <c r="L121" s="329"/>
      <c r="M121" s="329"/>
      <c r="N121" s="329"/>
      <c r="O121" s="329"/>
      <c r="P121" s="329"/>
    </row>
    <row r="122" spans="2:16" ht="15" customHeight="1" outlineLevel="1" x14ac:dyDescent="0.3">
      <c r="B122" s="156">
        <v>115</v>
      </c>
      <c r="C122" s="936"/>
      <c r="D122" s="937"/>
      <c r="E122" s="937"/>
      <c r="F122" s="937"/>
      <c r="G122" s="937"/>
      <c r="H122" s="157"/>
      <c r="I122" s="322"/>
      <c r="J122" s="527">
        <f t="shared" si="2"/>
        <v>0</v>
      </c>
      <c r="K122" s="329"/>
      <c r="L122" s="329"/>
      <c r="M122" s="329"/>
      <c r="N122" s="329"/>
      <c r="O122" s="329"/>
      <c r="P122" s="329"/>
    </row>
    <row r="123" spans="2:16" ht="15" customHeight="1" outlineLevel="1" x14ac:dyDescent="0.3">
      <c r="B123" s="156">
        <v>116</v>
      </c>
      <c r="C123" s="936"/>
      <c r="D123" s="937"/>
      <c r="E123" s="937"/>
      <c r="F123" s="937"/>
      <c r="G123" s="937"/>
      <c r="H123" s="157"/>
      <c r="I123" s="322"/>
      <c r="J123" s="527">
        <f t="shared" si="2"/>
        <v>0</v>
      </c>
      <c r="K123" s="329"/>
      <c r="L123" s="329"/>
      <c r="M123" s="329"/>
      <c r="N123" s="329"/>
      <c r="O123" s="329"/>
      <c r="P123" s="329"/>
    </row>
    <row r="124" spans="2:16" ht="15" customHeight="1" outlineLevel="1" x14ac:dyDescent="0.3">
      <c r="B124" s="156">
        <v>117</v>
      </c>
      <c r="C124" s="936"/>
      <c r="D124" s="937"/>
      <c r="E124" s="937"/>
      <c r="F124" s="937"/>
      <c r="G124" s="937"/>
      <c r="H124" s="157"/>
      <c r="I124" s="322"/>
      <c r="J124" s="527">
        <f t="shared" si="2"/>
        <v>0</v>
      </c>
      <c r="K124" s="329"/>
      <c r="L124" s="329"/>
      <c r="M124" s="329"/>
      <c r="N124" s="329"/>
      <c r="O124" s="329"/>
      <c r="P124" s="329"/>
    </row>
    <row r="125" spans="2:16" ht="15" customHeight="1" outlineLevel="1" x14ac:dyDescent="0.3">
      <c r="B125" s="156">
        <v>118</v>
      </c>
      <c r="C125" s="936"/>
      <c r="D125" s="937"/>
      <c r="E125" s="937"/>
      <c r="F125" s="937"/>
      <c r="G125" s="937"/>
      <c r="H125" s="157"/>
      <c r="I125" s="322"/>
      <c r="J125" s="527">
        <f t="shared" si="2"/>
        <v>0</v>
      </c>
      <c r="K125" s="329"/>
      <c r="L125" s="329"/>
      <c r="M125" s="329"/>
      <c r="N125" s="329"/>
      <c r="O125" s="329"/>
      <c r="P125" s="329"/>
    </row>
    <row r="126" spans="2:16" ht="15" customHeight="1" outlineLevel="1" x14ac:dyDescent="0.3">
      <c r="B126" s="156">
        <v>119</v>
      </c>
      <c r="C126" s="936"/>
      <c r="D126" s="937"/>
      <c r="E126" s="937"/>
      <c r="F126" s="937"/>
      <c r="G126" s="937"/>
      <c r="H126" s="157"/>
      <c r="I126" s="322"/>
      <c r="J126" s="527">
        <f t="shared" si="2"/>
        <v>0</v>
      </c>
      <c r="K126" s="329"/>
      <c r="L126" s="329"/>
      <c r="M126" s="329"/>
      <c r="N126" s="329"/>
      <c r="O126" s="329"/>
      <c r="P126" s="329"/>
    </row>
    <row r="127" spans="2:16" ht="15" customHeight="1" outlineLevel="1" x14ac:dyDescent="0.3">
      <c r="B127" s="156">
        <v>120</v>
      </c>
      <c r="C127" s="936"/>
      <c r="D127" s="937"/>
      <c r="E127" s="937"/>
      <c r="F127" s="937"/>
      <c r="G127" s="937"/>
      <c r="H127" s="157"/>
      <c r="I127" s="322"/>
      <c r="J127" s="527">
        <f t="shared" si="2"/>
        <v>0</v>
      </c>
      <c r="K127" s="329"/>
      <c r="L127" s="329"/>
      <c r="M127" s="329"/>
      <c r="N127" s="329"/>
      <c r="O127" s="329"/>
      <c r="P127" s="329"/>
    </row>
    <row r="128" spans="2:16" ht="15" customHeight="1" outlineLevel="1" x14ac:dyDescent="0.3">
      <c r="B128" s="156">
        <v>121</v>
      </c>
      <c r="C128" s="936"/>
      <c r="D128" s="937"/>
      <c r="E128" s="937"/>
      <c r="F128" s="937"/>
      <c r="G128" s="937"/>
      <c r="H128" s="157"/>
      <c r="I128" s="322"/>
      <c r="J128" s="527">
        <f t="shared" si="2"/>
        <v>0</v>
      </c>
      <c r="K128" s="329"/>
      <c r="L128" s="329"/>
      <c r="M128" s="329"/>
      <c r="N128" s="329"/>
      <c r="O128" s="329"/>
      <c r="P128" s="329"/>
    </row>
    <row r="129" spans="2:16" ht="15" customHeight="1" outlineLevel="1" x14ac:dyDescent="0.3">
      <c r="B129" s="156">
        <v>122</v>
      </c>
      <c r="C129" s="936"/>
      <c r="D129" s="937"/>
      <c r="E129" s="937"/>
      <c r="F129" s="937"/>
      <c r="G129" s="937"/>
      <c r="H129" s="157"/>
      <c r="I129" s="322"/>
      <c r="J129" s="527">
        <f t="shared" si="2"/>
        <v>0</v>
      </c>
      <c r="K129" s="329"/>
      <c r="L129" s="329"/>
      <c r="M129" s="329"/>
      <c r="N129" s="329"/>
      <c r="O129" s="329"/>
      <c r="P129" s="329"/>
    </row>
    <row r="130" spans="2:16" ht="15" customHeight="1" outlineLevel="1" x14ac:dyDescent="0.3">
      <c r="B130" s="156">
        <v>123</v>
      </c>
      <c r="C130" s="936"/>
      <c r="D130" s="937"/>
      <c r="E130" s="937"/>
      <c r="F130" s="937"/>
      <c r="G130" s="937"/>
      <c r="H130" s="157"/>
      <c r="I130" s="322"/>
      <c r="J130" s="527">
        <f t="shared" si="2"/>
        <v>0</v>
      </c>
      <c r="K130" s="329"/>
      <c r="L130" s="329"/>
      <c r="M130" s="329"/>
      <c r="N130" s="329"/>
      <c r="O130" s="329"/>
      <c r="P130" s="329"/>
    </row>
    <row r="131" spans="2:16" ht="15" customHeight="1" outlineLevel="1" x14ac:dyDescent="0.3">
      <c r="B131" s="156">
        <v>124</v>
      </c>
      <c r="C131" s="936"/>
      <c r="D131" s="937"/>
      <c r="E131" s="937"/>
      <c r="F131" s="937"/>
      <c r="G131" s="937"/>
      <c r="H131" s="157"/>
      <c r="I131" s="322"/>
      <c r="J131" s="527">
        <f t="shared" si="2"/>
        <v>0</v>
      </c>
      <c r="K131" s="329"/>
      <c r="L131" s="329"/>
      <c r="M131" s="329"/>
      <c r="N131" s="329"/>
      <c r="O131" s="329"/>
      <c r="P131" s="329"/>
    </row>
    <row r="132" spans="2:16" ht="15" customHeight="1" outlineLevel="1" x14ac:dyDescent="0.3">
      <c r="B132" s="156">
        <v>125</v>
      </c>
      <c r="C132" s="936"/>
      <c r="D132" s="937"/>
      <c r="E132" s="937"/>
      <c r="F132" s="937"/>
      <c r="G132" s="937"/>
      <c r="H132" s="157"/>
      <c r="I132" s="322"/>
      <c r="J132" s="527">
        <f t="shared" si="2"/>
        <v>0</v>
      </c>
      <c r="K132" s="329"/>
      <c r="L132" s="329"/>
      <c r="M132" s="329"/>
      <c r="N132" s="329"/>
      <c r="O132" s="329"/>
      <c r="P132" s="329"/>
    </row>
    <row r="133" spans="2:16" ht="15" customHeight="1" outlineLevel="1" x14ac:dyDescent="0.3">
      <c r="B133" s="156">
        <v>126</v>
      </c>
      <c r="C133" s="936"/>
      <c r="D133" s="937"/>
      <c r="E133" s="937"/>
      <c r="F133" s="937"/>
      <c r="G133" s="937"/>
      <c r="H133" s="157"/>
      <c r="I133" s="322"/>
      <c r="J133" s="527">
        <f t="shared" si="2"/>
        <v>0</v>
      </c>
      <c r="K133" s="329"/>
      <c r="L133" s="329"/>
      <c r="M133" s="329"/>
      <c r="N133" s="329"/>
      <c r="O133" s="329"/>
      <c r="P133" s="329"/>
    </row>
    <row r="134" spans="2:16" ht="15" customHeight="1" outlineLevel="1" x14ac:dyDescent="0.3">
      <c r="B134" s="156">
        <v>127</v>
      </c>
      <c r="C134" s="936"/>
      <c r="D134" s="937"/>
      <c r="E134" s="937"/>
      <c r="F134" s="937"/>
      <c r="G134" s="937"/>
      <c r="H134" s="157"/>
      <c r="I134" s="322"/>
      <c r="J134" s="527">
        <f t="shared" si="2"/>
        <v>0</v>
      </c>
      <c r="K134" s="329"/>
      <c r="L134" s="329"/>
      <c r="M134" s="329"/>
      <c r="N134" s="329"/>
      <c r="O134" s="329"/>
      <c r="P134" s="329"/>
    </row>
    <row r="135" spans="2:16" ht="15" customHeight="1" outlineLevel="1" x14ac:dyDescent="0.3">
      <c r="B135" s="156">
        <v>128</v>
      </c>
      <c r="C135" s="936"/>
      <c r="D135" s="937"/>
      <c r="E135" s="937"/>
      <c r="F135" s="937"/>
      <c r="G135" s="937"/>
      <c r="H135" s="157"/>
      <c r="I135" s="322"/>
      <c r="J135" s="527">
        <f t="shared" si="2"/>
        <v>0</v>
      </c>
      <c r="K135" s="329"/>
      <c r="L135" s="329"/>
      <c r="M135" s="329"/>
      <c r="N135" s="329"/>
      <c r="O135" s="329"/>
      <c r="P135" s="329"/>
    </row>
    <row r="136" spans="2:16" ht="15" customHeight="1" outlineLevel="1" x14ac:dyDescent="0.3">
      <c r="B136" s="156">
        <v>129</v>
      </c>
      <c r="C136" s="936"/>
      <c r="D136" s="937"/>
      <c r="E136" s="937"/>
      <c r="F136" s="937"/>
      <c r="G136" s="937"/>
      <c r="H136" s="157"/>
      <c r="I136" s="322"/>
      <c r="J136" s="527">
        <f t="shared" si="2"/>
        <v>0</v>
      </c>
      <c r="K136" s="329"/>
      <c r="L136" s="329"/>
      <c r="M136" s="329"/>
      <c r="N136" s="329"/>
      <c r="O136" s="329"/>
      <c r="P136" s="329"/>
    </row>
    <row r="137" spans="2:16" ht="15" customHeight="1" outlineLevel="1" x14ac:dyDescent="0.3">
      <c r="B137" s="156">
        <v>130</v>
      </c>
      <c r="C137" s="936"/>
      <c r="D137" s="937"/>
      <c r="E137" s="937"/>
      <c r="F137" s="937"/>
      <c r="G137" s="937"/>
      <c r="H137" s="157"/>
      <c r="I137" s="322"/>
      <c r="J137" s="527">
        <f t="shared" si="2"/>
        <v>0</v>
      </c>
      <c r="K137" s="329"/>
      <c r="L137" s="329"/>
      <c r="M137" s="329"/>
      <c r="N137" s="329"/>
      <c r="O137" s="329"/>
      <c r="P137" s="329"/>
    </row>
    <row r="138" spans="2:16" ht="15" customHeight="1" outlineLevel="1" x14ac:dyDescent="0.3">
      <c r="B138" s="156">
        <v>131</v>
      </c>
      <c r="C138" s="936"/>
      <c r="D138" s="937"/>
      <c r="E138" s="937"/>
      <c r="F138" s="937"/>
      <c r="G138" s="937"/>
      <c r="H138" s="157"/>
      <c r="I138" s="322"/>
      <c r="J138" s="527">
        <f t="shared" si="2"/>
        <v>0</v>
      </c>
      <c r="K138" s="329"/>
      <c r="L138" s="329"/>
      <c r="M138" s="329"/>
      <c r="N138" s="329"/>
      <c r="O138" s="329"/>
      <c r="P138" s="329"/>
    </row>
    <row r="139" spans="2:16" ht="15" customHeight="1" outlineLevel="1" x14ac:dyDescent="0.3">
      <c r="B139" s="156">
        <v>132</v>
      </c>
      <c r="C139" s="936"/>
      <c r="D139" s="937"/>
      <c r="E139" s="937"/>
      <c r="F139" s="937"/>
      <c r="G139" s="937"/>
      <c r="H139" s="157"/>
      <c r="I139" s="322"/>
      <c r="J139" s="527">
        <f t="shared" si="2"/>
        <v>0</v>
      </c>
      <c r="K139" s="329"/>
      <c r="L139" s="329"/>
      <c r="M139" s="329"/>
      <c r="N139" s="329"/>
      <c r="O139" s="329"/>
      <c r="P139" s="329"/>
    </row>
    <row r="140" spans="2:16" ht="15" customHeight="1" outlineLevel="1" x14ac:dyDescent="0.3">
      <c r="B140" s="156">
        <v>133</v>
      </c>
      <c r="C140" s="936"/>
      <c r="D140" s="937"/>
      <c r="E140" s="937"/>
      <c r="F140" s="937"/>
      <c r="G140" s="937"/>
      <c r="H140" s="157"/>
      <c r="I140" s="322"/>
      <c r="J140" s="527">
        <f t="shared" si="2"/>
        <v>0</v>
      </c>
      <c r="K140" s="329"/>
      <c r="L140" s="329"/>
      <c r="M140" s="329"/>
      <c r="N140" s="329"/>
      <c r="O140" s="329"/>
      <c r="P140" s="329"/>
    </row>
    <row r="141" spans="2:16" ht="15" customHeight="1" outlineLevel="1" x14ac:dyDescent="0.3">
      <c r="B141" s="156">
        <v>134</v>
      </c>
      <c r="C141" s="936"/>
      <c r="D141" s="937"/>
      <c r="E141" s="937"/>
      <c r="F141" s="937"/>
      <c r="G141" s="937"/>
      <c r="H141" s="157"/>
      <c r="I141" s="322"/>
      <c r="J141" s="527">
        <f t="shared" si="2"/>
        <v>0</v>
      </c>
      <c r="K141" s="329"/>
      <c r="L141" s="329"/>
      <c r="M141" s="329"/>
      <c r="N141" s="329"/>
      <c r="O141" s="329"/>
      <c r="P141" s="329"/>
    </row>
    <row r="142" spans="2:16" ht="15" customHeight="1" outlineLevel="1" x14ac:dyDescent="0.3">
      <c r="B142" s="156">
        <v>135</v>
      </c>
      <c r="C142" s="936"/>
      <c r="D142" s="937"/>
      <c r="E142" s="937"/>
      <c r="F142" s="937"/>
      <c r="G142" s="937"/>
      <c r="H142" s="157"/>
      <c r="I142" s="322"/>
      <c r="J142" s="527">
        <f t="shared" si="2"/>
        <v>0</v>
      </c>
      <c r="K142" s="329"/>
      <c r="L142" s="329"/>
      <c r="M142" s="329"/>
      <c r="N142" s="329"/>
      <c r="O142" s="329"/>
      <c r="P142" s="329"/>
    </row>
    <row r="143" spans="2:16" ht="15" customHeight="1" outlineLevel="1" x14ac:dyDescent="0.3">
      <c r="B143" s="156">
        <v>136</v>
      </c>
      <c r="C143" s="936"/>
      <c r="D143" s="937"/>
      <c r="E143" s="937"/>
      <c r="F143" s="937"/>
      <c r="G143" s="937"/>
      <c r="H143" s="157"/>
      <c r="I143" s="322"/>
      <c r="J143" s="527">
        <f t="shared" si="2"/>
        <v>0</v>
      </c>
      <c r="K143" s="329"/>
      <c r="L143" s="329"/>
      <c r="M143" s="329"/>
      <c r="N143" s="329"/>
      <c r="O143" s="329"/>
      <c r="P143" s="329"/>
    </row>
    <row r="144" spans="2:16" ht="15" customHeight="1" outlineLevel="1" x14ac:dyDescent="0.3">
      <c r="B144" s="156">
        <v>137</v>
      </c>
      <c r="C144" s="936"/>
      <c r="D144" s="937"/>
      <c r="E144" s="937"/>
      <c r="F144" s="937"/>
      <c r="G144" s="937"/>
      <c r="H144" s="157"/>
      <c r="I144" s="322"/>
      <c r="J144" s="527">
        <f t="shared" si="2"/>
        <v>0</v>
      </c>
      <c r="K144" s="329"/>
      <c r="L144" s="329"/>
      <c r="M144" s="329"/>
      <c r="N144" s="329"/>
      <c r="O144" s="329"/>
      <c r="P144" s="329"/>
    </row>
    <row r="145" spans="2:16" ht="15" customHeight="1" outlineLevel="1" x14ac:dyDescent="0.3">
      <c r="B145" s="156">
        <v>138</v>
      </c>
      <c r="C145" s="936"/>
      <c r="D145" s="937"/>
      <c r="E145" s="937"/>
      <c r="F145" s="937"/>
      <c r="G145" s="937"/>
      <c r="H145" s="157"/>
      <c r="I145" s="322"/>
      <c r="J145" s="527">
        <f t="shared" si="2"/>
        <v>0</v>
      </c>
      <c r="K145" s="329"/>
      <c r="L145" s="329"/>
      <c r="M145" s="329"/>
      <c r="N145" s="329"/>
      <c r="O145" s="329"/>
      <c r="P145" s="329"/>
    </row>
    <row r="146" spans="2:16" ht="15" customHeight="1" outlineLevel="1" x14ac:dyDescent="0.3">
      <c r="B146" s="156">
        <v>139</v>
      </c>
      <c r="C146" s="936"/>
      <c r="D146" s="937"/>
      <c r="E146" s="937"/>
      <c r="F146" s="937"/>
      <c r="G146" s="937"/>
      <c r="H146" s="157"/>
      <c r="I146" s="322"/>
      <c r="J146" s="527">
        <f t="shared" si="2"/>
        <v>0</v>
      </c>
      <c r="K146" s="329"/>
      <c r="L146" s="329"/>
      <c r="M146" s="329"/>
      <c r="N146" s="329"/>
      <c r="O146" s="329"/>
      <c r="P146" s="329"/>
    </row>
    <row r="147" spans="2:16" ht="15" customHeight="1" outlineLevel="1" x14ac:dyDescent="0.3">
      <c r="B147" s="156">
        <v>140</v>
      </c>
      <c r="C147" s="936"/>
      <c r="D147" s="937"/>
      <c r="E147" s="937"/>
      <c r="F147" s="937"/>
      <c r="G147" s="937"/>
      <c r="H147" s="157"/>
      <c r="I147" s="322"/>
      <c r="J147" s="527">
        <f t="shared" si="2"/>
        <v>0</v>
      </c>
      <c r="K147" s="329"/>
      <c r="L147" s="329"/>
      <c r="M147" s="329"/>
      <c r="N147" s="329"/>
      <c r="O147" s="329"/>
      <c r="P147" s="329"/>
    </row>
    <row r="148" spans="2:16" ht="15" customHeight="1" outlineLevel="1" x14ac:dyDescent="0.3">
      <c r="B148" s="156">
        <v>141</v>
      </c>
      <c r="C148" s="936"/>
      <c r="D148" s="937"/>
      <c r="E148" s="937"/>
      <c r="F148" s="937"/>
      <c r="G148" s="937"/>
      <c r="H148" s="157"/>
      <c r="I148" s="322"/>
      <c r="J148" s="527">
        <f t="shared" si="2"/>
        <v>0</v>
      </c>
      <c r="K148" s="329"/>
      <c r="L148" s="329"/>
      <c r="M148" s="329"/>
      <c r="N148" s="329"/>
      <c r="O148" s="329"/>
      <c r="P148" s="329"/>
    </row>
    <row r="149" spans="2:16" ht="15" customHeight="1" outlineLevel="1" x14ac:dyDescent="0.3">
      <c r="B149" s="156">
        <v>142</v>
      </c>
      <c r="C149" s="936"/>
      <c r="D149" s="937"/>
      <c r="E149" s="937"/>
      <c r="F149" s="937"/>
      <c r="G149" s="937"/>
      <c r="H149" s="157"/>
      <c r="I149" s="322"/>
      <c r="J149" s="527">
        <f t="shared" si="2"/>
        <v>0</v>
      </c>
      <c r="K149" s="329"/>
      <c r="L149" s="329"/>
      <c r="M149" s="329"/>
      <c r="N149" s="329"/>
      <c r="O149" s="329"/>
      <c r="P149" s="329"/>
    </row>
    <row r="150" spans="2:16" ht="15" customHeight="1" outlineLevel="1" x14ac:dyDescent="0.3">
      <c r="B150" s="156">
        <v>143</v>
      </c>
      <c r="C150" s="936"/>
      <c r="D150" s="937"/>
      <c r="E150" s="937"/>
      <c r="F150" s="937"/>
      <c r="G150" s="937"/>
      <c r="H150" s="157"/>
      <c r="I150" s="322"/>
      <c r="J150" s="527">
        <f t="shared" si="2"/>
        <v>0</v>
      </c>
      <c r="K150" s="329"/>
      <c r="L150" s="329"/>
      <c r="M150" s="329"/>
      <c r="N150" s="329"/>
      <c r="O150" s="329"/>
      <c r="P150" s="329"/>
    </row>
    <row r="151" spans="2:16" ht="15" customHeight="1" outlineLevel="1" x14ac:dyDescent="0.3">
      <c r="B151" s="156">
        <v>144</v>
      </c>
      <c r="C151" s="936"/>
      <c r="D151" s="937"/>
      <c r="E151" s="937"/>
      <c r="F151" s="937"/>
      <c r="G151" s="937"/>
      <c r="H151" s="157"/>
      <c r="I151" s="322"/>
      <c r="J151" s="527">
        <f t="shared" si="2"/>
        <v>0</v>
      </c>
      <c r="K151" s="329"/>
      <c r="L151" s="329"/>
      <c r="M151" s="329"/>
      <c r="N151" s="329"/>
      <c r="O151" s="329"/>
      <c r="P151" s="329"/>
    </row>
    <row r="152" spans="2:16" ht="15" customHeight="1" outlineLevel="1" x14ac:dyDescent="0.3">
      <c r="B152" s="156">
        <v>145</v>
      </c>
      <c r="C152" s="936"/>
      <c r="D152" s="937"/>
      <c r="E152" s="937"/>
      <c r="F152" s="937"/>
      <c r="G152" s="937"/>
      <c r="H152" s="157"/>
      <c r="I152" s="322"/>
      <c r="J152" s="527">
        <f t="shared" si="2"/>
        <v>0</v>
      </c>
      <c r="K152" s="329"/>
      <c r="L152" s="329"/>
      <c r="M152" s="329"/>
      <c r="N152" s="329"/>
      <c r="O152" s="329"/>
      <c r="P152" s="329"/>
    </row>
    <row r="153" spans="2:16" ht="15" customHeight="1" outlineLevel="1" x14ac:dyDescent="0.3">
      <c r="B153" s="156">
        <v>146</v>
      </c>
      <c r="C153" s="936"/>
      <c r="D153" s="937"/>
      <c r="E153" s="937"/>
      <c r="F153" s="937"/>
      <c r="G153" s="937"/>
      <c r="H153" s="157"/>
      <c r="I153" s="322"/>
      <c r="J153" s="527">
        <f t="shared" si="2"/>
        <v>0</v>
      </c>
      <c r="K153" s="329"/>
      <c r="L153" s="329"/>
      <c r="M153" s="329"/>
      <c r="N153" s="329"/>
      <c r="O153" s="329"/>
      <c r="P153" s="329"/>
    </row>
    <row r="154" spans="2:16" ht="15" customHeight="1" outlineLevel="1" x14ac:dyDescent="0.3">
      <c r="B154" s="156">
        <v>147</v>
      </c>
      <c r="C154" s="936"/>
      <c r="D154" s="937"/>
      <c r="E154" s="937"/>
      <c r="F154" s="937"/>
      <c r="G154" s="937"/>
      <c r="H154" s="157"/>
      <c r="I154" s="322"/>
      <c r="J154" s="527">
        <f t="shared" si="2"/>
        <v>0</v>
      </c>
      <c r="K154" s="329"/>
      <c r="L154" s="329"/>
      <c r="M154" s="329"/>
      <c r="N154" s="329"/>
      <c r="O154" s="329"/>
      <c r="P154" s="329"/>
    </row>
    <row r="155" spans="2:16" ht="15" customHeight="1" outlineLevel="1" x14ac:dyDescent="0.3">
      <c r="B155" s="156">
        <v>148</v>
      </c>
      <c r="C155" s="936"/>
      <c r="D155" s="937"/>
      <c r="E155" s="937"/>
      <c r="F155" s="937"/>
      <c r="G155" s="937"/>
      <c r="H155" s="157"/>
      <c r="I155" s="322"/>
      <c r="J155" s="527">
        <f t="shared" si="2"/>
        <v>0</v>
      </c>
      <c r="K155" s="329"/>
      <c r="L155" s="329"/>
      <c r="M155" s="329"/>
      <c r="N155" s="329"/>
      <c r="O155" s="329"/>
      <c r="P155" s="329"/>
    </row>
    <row r="156" spans="2:16" ht="15" customHeight="1" outlineLevel="1" x14ac:dyDescent="0.3">
      <c r="B156" s="156">
        <v>149</v>
      </c>
      <c r="C156" s="936"/>
      <c r="D156" s="937"/>
      <c r="E156" s="937"/>
      <c r="F156" s="937"/>
      <c r="G156" s="937"/>
      <c r="H156" s="157"/>
      <c r="I156" s="322"/>
      <c r="J156" s="527">
        <f t="shared" si="2"/>
        <v>0</v>
      </c>
      <c r="K156" s="329"/>
      <c r="L156" s="329"/>
      <c r="M156" s="329"/>
      <c r="N156" s="329"/>
      <c r="O156" s="329"/>
      <c r="P156" s="329"/>
    </row>
    <row r="157" spans="2:16" ht="15" customHeight="1" outlineLevel="1" x14ac:dyDescent="0.3">
      <c r="B157" s="156">
        <v>150</v>
      </c>
      <c r="C157" s="936"/>
      <c r="D157" s="937"/>
      <c r="E157" s="937"/>
      <c r="F157" s="937"/>
      <c r="G157" s="937"/>
      <c r="H157" s="157"/>
      <c r="I157" s="322"/>
      <c r="J157" s="527">
        <f t="shared" si="2"/>
        <v>0</v>
      </c>
      <c r="K157" s="329"/>
      <c r="L157" s="329"/>
      <c r="M157" s="329"/>
      <c r="N157" s="329"/>
      <c r="O157" s="329"/>
      <c r="P157" s="329"/>
    </row>
    <row r="158" spans="2:16" ht="15" customHeight="1" outlineLevel="1" x14ac:dyDescent="0.3">
      <c r="B158" s="156">
        <v>151</v>
      </c>
      <c r="C158" s="936"/>
      <c r="D158" s="937"/>
      <c r="E158" s="937"/>
      <c r="F158" s="937"/>
      <c r="G158" s="937"/>
      <c r="H158" s="157"/>
      <c r="I158" s="322"/>
      <c r="J158" s="527">
        <f t="shared" si="2"/>
        <v>0</v>
      </c>
      <c r="K158" s="329"/>
      <c r="L158" s="329"/>
      <c r="M158" s="329"/>
      <c r="N158" s="329"/>
      <c r="O158" s="329"/>
      <c r="P158" s="329"/>
    </row>
    <row r="159" spans="2:16" ht="15" customHeight="1" outlineLevel="1" x14ac:dyDescent="0.3">
      <c r="B159" s="156">
        <v>152</v>
      </c>
      <c r="C159" s="936"/>
      <c r="D159" s="937"/>
      <c r="E159" s="937"/>
      <c r="F159" s="937"/>
      <c r="G159" s="937"/>
      <c r="H159" s="157"/>
      <c r="I159" s="322"/>
      <c r="J159" s="527">
        <f t="shared" si="2"/>
        <v>0</v>
      </c>
      <c r="K159" s="329"/>
      <c r="L159" s="329"/>
      <c r="M159" s="329"/>
      <c r="N159" s="329"/>
      <c r="O159" s="329"/>
      <c r="P159" s="329"/>
    </row>
    <row r="160" spans="2:16" ht="15" customHeight="1" outlineLevel="1" x14ac:dyDescent="0.3">
      <c r="B160" s="156">
        <v>153</v>
      </c>
      <c r="C160" s="936"/>
      <c r="D160" s="937"/>
      <c r="E160" s="937"/>
      <c r="F160" s="937"/>
      <c r="G160" s="937"/>
      <c r="H160" s="157"/>
      <c r="I160" s="322"/>
      <c r="J160" s="527">
        <f t="shared" si="2"/>
        <v>0</v>
      </c>
      <c r="K160" s="329"/>
      <c r="L160" s="329"/>
      <c r="M160" s="329"/>
      <c r="N160" s="329"/>
      <c r="O160" s="329"/>
      <c r="P160" s="329"/>
    </row>
    <row r="161" spans="2:16" ht="15" customHeight="1" outlineLevel="1" x14ac:dyDescent="0.3">
      <c r="B161" s="156">
        <v>154</v>
      </c>
      <c r="C161" s="936"/>
      <c r="D161" s="937"/>
      <c r="E161" s="937"/>
      <c r="F161" s="937"/>
      <c r="G161" s="937"/>
      <c r="H161" s="157"/>
      <c r="I161" s="322"/>
      <c r="J161" s="527">
        <f t="shared" si="2"/>
        <v>0</v>
      </c>
      <c r="K161" s="329"/>
      <c r="L161" s="329"/>
      <c r="M161" s="329"/>
      <c r="N161" s="329"/>
      <c r="O161" s="329"/>
      <c r="P161" s="329"/>
    </row>
    <row r="162" spans="2:16" ht="15" customHeight="1" outlineLevel="1" x14ac:dyDescent="0.3">
      <c r="B162" s="156">
        <v>155</v>
      </c>
      <c r="C162" s="936"/>
      <c r="D162" s="937"/>
      <c r="E162" s="937"/>
      <c r="F162" s="937"/>
      <c r="G162" s="937"/>
      <c r="H162" s="157"/>
      <c r="I162" s="322"/>
      <c r="J162" s="527">
        <f t="shared" si="2"/>
        <v>0</v>
      </c>
      <c r="K162" s="329"/>
      <c r="L162" s="329"/>
      <c r="M162" s="329"/>
      <c r="N162" s="329"/>
      <c r="O162" s="329"/>
      <c r="P162" s="329"/>
    </row>
    <row r="163" spans="2:16" ht="15" customHeight="1" outlineLevel="1" x14ac:dyDescent="0.3">
      <c r="B163" s="156">
        <v>156</v>
      </c>
      <c r="C163" s="936"/>
      <c r="D163" s="937"/>
      <c r="E163" s="937"/>
      <c r="F163" s="937"/>
      <c r="G163" s="937"/>
      <c r="H163" s="157"/>
      <c r="I163" s="322"/>
      <c r="J163" s="527">
        <f t="shared" si="2"/>
        <v>0</v>
      </c>
      <c r="K163" s="329"/>
      <c r="L163" s="329"/>
      <c r="M163" s="329"/>
      <c r="N163" s="329"/>
      <c r="O163" s="329"/>
      <c r="P163" s="329"/>
    </row>
    <row r="164" spans="2:16" ht="15" customHeight="1" outlineLevel="1" x14ac:dyDescent="0.3">
      <c r="B164" s="156">
        <v>157</v>
      </c>
      <c r="C164" s="936"/>
      <c r="D164" s="937"/>
      <c r="E164" s="937"/>
      <c r="F164" s="937"/>
      <c r="G164" s="937"/>
      <c r="H164" s="157"/>
      <c r="I164" s="322"/>
      <c r="J164" s="527">
        <f t="shared" si="2"/>
        <v>0</v>
      </c>
      <c r="K164" s="329"/>
      <c r="L164" s="329"/>
      <c r="M164" s="329"/>
      <c r="N164" s="329"/>
      <c r="O164" s="329"/>
      <c r="P164" s="329"/>
    </row>
    <row r="165" spans="2:16" ht="15" customHeight="1" outlineLevel="1" x14ac:dyDescent="0.3">
      <c r="B165" s="156">
        <v>158</v>
      </c>
      <c r="C165" s="936"/>
      <c r="D165" s="937"/>
      <c r="E165" s="937"/>
      <c r="F165" s="937"/>
      <c r="G165" s="937"/>
      <c r="H165" s="157"/>
      <c r="I165" s="322"/>
      <c r="J165" s="527">
        <f t="shared" si="2"/>
        <v>0</v>
      </c>
      <c r="K165" s="329"/>
      <c r="L165" s="329"/>
      <c r="M165" s="329"/>
      <c r="N165" s="329"/>
      <c r="O165" s="329"/>
      <c r="P165" s="329"/>
    </row>
    <row r="166" spans="2:16" ht="15" customHeight="1" outlineLevel="1" x14ac:dyDescent="0.3">
      <c r="B166" s="156">
        <v>159</v>
      </c>
      <c r="C166" s="936"/>
      <c r="D166" s="937"/>
      <c r="E166" s="937"/>
      <c r="F166" s="937"/>
      <c r="G166" s="937"/>
      <c r="H166" s="157"/>
      <c r="I166" s="322"/>
      <c r="J166" s="527">
        <f t="shared" si="2"/>
        <v>0</v>
      </c>
      <c r="K166" s="329"/>
      <c r="L166" s="329"/>
      <c r="M166" s="329"/>
      <c r="N166" s="329"/>
      <c r="O166" s="329"/>
      <c r="P166" s="329"/>
    </row>
    <row r="167" spans="2:16" ht="15" customHeight="1" outlineLevel="1" x14ac:dyDescent="0.3">
      <c r="B167" s="156">
        <v>160</v>
      </c>
      <c r="C167" s="936"/>
      <c r="D167" s="937"/>
      <c r="E167" s="937"/>
      <c r="F167" s="937"/>
      <c r="G167" s="937"/>
      <c r="H167" s="157"/>
      <c r="I167" s="322"/>
      <c r="J167" s="527">
        <f t="shared" si="2"/>
        <v>0</v>
      </c>
      <c r="K167" s="329"/>
      <c r="L167" s="329"/>
      <c r="M167" s="329"/>
      <c r="N167" s="329"/>
      <c r="O167" s="329"/>
      <c r="P167" s="329"/>
    </row>
    <row r="168" spans="2:16" ht="15" customHeight="1" outlineLevel="1" x14ac:dyDescent="0.3">
      <c r="B168" s="156">
        <v>161</v>
      </c>
      <c r="C168" s="936"/>
      <c r="D168" s="937"/>
      <c r="E168" s="937"/>
      <c r="F168" s="937"/>
      <c r="G168" s="937"/>
      <c r="H168" s="157"/>
      <c r="I168" s="322"/>
      <c r="J168" s="527">
        <f t="shared" si="2"/>
        <v>0</v>
      </c>
      <c r="K168" s="329"/>
      <c r="L168" s="329"/>
      <c r="M168" s="329"/>
      <c r="N168" s="329"/>
      <c r="O168" s="329"/>
      <c r="P168" s="329"/>
    </row>
    <row r="169" spans="2:16" ht="15" customHeight="1" outlineLevel="1" x14ac:dyDescent="0.3">
      <c r="B169" s="156">
        <v>162</v>
      </c>
      <c r="C169" s="936"/>
      <c r="D169" s="937"/>
      <c r="E169" s="937"/>
      <c r="F169" s="937"/>
      <c r="G169" s="937"/>
      <c r="H169" s="157"/>
      <c r="I169" s="322"/>
      <c r="J169" s="527">
        <f t="shared" si="2"/>
        <v>0</v>
      </c>
      <c r="K169" s="329"/>
      <c r="L169" s="329"/>
      <c r="M169" s="329"/>
      <c r="N169" s="329"/>
      <c r="O169" s="329"/>
      <c r="P169" s="329"/>
    </row>
    <row r="170" spans="2:16" ht="15" customHeight="1" outlineLevel="1" x14ac:dyDescent="0.3">
      <c r="B170" s="156">
        <v>163</v>
      </c>
      <c r="C170" s="936"/>
      <c r="D170" s="937"/>
      <c r="E170" s="937"/>
      <c r="F170" s="937"/>
      <c r="G170" s="937"/>
      <c r="H170" s="157"/>
      <c r="I170" s="322"/>
      <c r="J170" s="527">
        <f t="shared" si="2"/>
        <v>0</v>
      </c>
      <c r="K170" s="329"/>
      <c r="L170" s="329"/>
      <c r="M170" s="329"/>
      <c r="N170" s="329"/>
      <c r="O170" s="329"/>
      <c r="P170" s="329"/>
    </row>
    <row r="171" spans="2:16" ht="15" customHeight="1" outlineLevel="1" x14ac:dyDescent="0.3">
      <c r="B171" s="156">
        <v>164</v>
      </c>
      <c r="C171" s="936"/>
      <c r="D171" s="937"/>
      <c r="E171" s="937"/>
      <c r="F171" s="937"/>
      <c r="G171" s="937"/>
      <c r="H171" s="157"/>
      <c r="I171" s="322"/>
      <c r="J171" s="527">
        <f t="shared" si="2"/>
        <v>0</v>
      </c>
      <c r="K171" s="329"/>
      <c r="L171" s="329"/>
      <c r="M171" s="329"/>
      <c r="N171" s="329"/>
      <c r="O171" s="329"/>
      <c r="P171" s="329"/>
    </row>
    <row r="172" spans="2:16" ht="15" customHeight="1" outlineLevel="1" x14ac:dyDescent="0.3">
      <c r="B172" s="156">
        <v>165</v>
      </c>
      <c r="C172" s="936"/>
      <c r="D172" s="937"/>
      <c r="E172" s="937"/>
      <c r="F172" s="937"/>
      <c r="G172" s="937"/>
      <c r="H172" s="157"/>
      <c r="I172" s="322"/>
      <c r="J172" s="527">
        <f t="shared" ref="J172:J207" si="3">IFERROR(SMALL(K172:P172,1),0)</f>
        <v>0</v>
      </c>
      <c r="K172" s="329"/>
      <c r="L172" s="329"/>
      <c r="M172" s="329"/>
      <c r="N172" s="329"/>
      <c r="O172" s="329"/>
      <c r="P172" s="329"/>
    </row>
    <row r="173" spans="2:16" ht="15" customHeight="1" outlineLevel="1" x14ac:dyDescent="0.3">
      <c r="B173" s="156">
        <v>166</v>
      </c>
      <c r="C173" s="936"/>
      <c r="D173" s="937"/>
      <c r="E173" s="937"/>
      <c r="F173" s="937"/>
      <c r="G173" s="937"/>
      <c r="H173" s="157"/>
      <c r="I173" s="322"/>
      <c r="J173" s="527">
        <f t="shared" si="3"/>
        <v>0</v>
      </c>
      <c r="K173" s="329"/>
      <c r="L173" s="329"/>
      <c r="M173" s="329"/>
      <c r="N173" s="329"/>
      <c r="O173" s="329"/>
      <c r="P173" s="329"/>
    </row>
    <row r="174" spans="2:16" ht="15" customHeight="1" outlineLevel="1" x14ac:dyDescent="0.3">
      <c r="B174" s="156">
        <v>167</v>
      </c>
      <c r="C174" s="936"/>
      <c r="D174" s="937"/>
      <c r="E174" s="937"/>
      <c r="F174" s="937"/>
      <c r="G174" s="937"/>
      <c r="H174" s="157"/>
      <c r="I174" s="322"/>
      <c r="J174" s="527">
        <f t="shared" si="3"/>
        <v>0</v>
      </c>
      <c r="K174" s="329"/>
      <c r="L174" s="329"/>
      <c r="M174" s="329"/>
      <c r="N174" s="329"/>
      <c r="O174" s="329"/>
      <c r="P174" s="329"/>
    </row>
    <row r="175" spans="2:16" ht="15" customHeight="1" outlineLevel="1" x14ac:dyDescent="0.3">
      <c r="B175" s="156">
        <v>168</v>
      </c>
      <c r="C175" s="936"/>
      <c r="D175" s="937"/>
      <c r="E175" s="937"/>
      <c r="F175" s="937"/>
      <c r="G175" s="937"/>
      <c r="H175" s="157"/>
      <c r="I175" s="322"/>
      <c r="J175" s="527">
        <f t="shared" si="3"/>
        <v>0</v>
      </c>
      <c r="K175" s="329"/>
      <c r="L175" s="329"/>
      <c r="M175" s="329"/>
      <c r="N175" s="329"/>
      <c r="O175" s="329"/>
      <c r="P175" s="329"/>
    </row>
    <row r="176" spans="2:16" ht="15" customHeight="1" outlineLevel="1" x14ac:dyDescent="0.3">
      <c r="B176" s="156">
        <v>169</v>
      </c>
      <c r="C176" s="936"/>
      <c r="D176" s="937"/>
      <c r="E176" s="937"/>
      <c r="F176" s="937"/>
      <c r="G176" s="937"/>
      <c r="H176" s="157"/>
      <c r="I176" s="322"/>
      <c r="J176" s="527">
        <f t="shared" si="3"/>
        <v>0</v>
      </c>
      <c r="K176" s="329"/>
      <c r="L176" s="329"/>
      <c r="M176" s="329"/>
      <c r="N176" s="329"/>
      <c r="O176" s="329"/>
      <c r="P176" s="329"/>
    </row>
    <row r="177" spans="2:16" ht="15" customHeight="1" outlineLevel="1" x14ac:dyDescent="0.3">
      <c r="B177" s="156">
        <v>170</v>
      </c>
      <c r="C177" s="936"/>
      <c r="D177" s="937"/>
      <c r="E177" s="937"/>
      <c r="F177" s="937"/>
      <c r="G177" s="937"/>
      <c r="H177" s="157"/>
      <c r="I177" s="322"/>
      <c r="J177" s="527">
        <f t="shared" si="3"/>
        <v>0</v>
      </c>
      <c r="K177" s="329"/>
      <c r="L177" s="329"/>
      <c r="M177" s="329"/>
      <c r="N177" s="329"/>
      <c r="O177" s="329"/>
      <c r="P177" s="329"/>
    </row>
    <row r="178" spans="2:16" ht="15" customHeight="1" outlineLevel="1" x14ac:dyDescent="0.3">
      <c r="B178" s="156">
        <v>171</v>
      </c>
      <c r="C178" s="936"/>
      <c r="D178" s="937"/>
      <c r="E178" s="937"/>
      <c r="F178" s="937"/>
      <c r="G178" s="937"/>
      <c r="H178" s="157"/>
      <c r="I178" s="322"/>
      <c r="J178" s="527">
        <f t="shared" si="3"/>
        <v>0</v>
      </c>
      <c r="K178" s="329"/>
      <c r="L178" s="329"/>
      <c r="M178" s="329"/>
      <c r="N178" s="329"/>
      <c r="O178" s="329"/>
      <c r="P178" s="329"/>
    </row>
    <row r="179" spans="2:16" ht="15" customHeight="1" outlineLevel="1" x14ac:dyDescent="0.3">
      <c r="B179" s="156">
        <v>172</v>
      </c>
      <c r="C179" s="936"/>
      <c r="D179" s="937"/>
      <c r="E179" s="937"/>
      <c r="F179" s="937"/>
      <c r="G179" s="937"/>
      <c r="H179" s="157"/>
      <c r="I179" s="322"/>
      <c r="J179" s="527">
        <f t="shared" si="3"/>
        <v>0</v>
      </c>
      <c r="K179" s="329"/>
      <c r="L179" s="329"/>
      <c r="M179" s="329"/>
      <c r="N179" s="329"/>
      <c r="O179" s="329"/>
      <c r="P179" s="329"/>
    </row>
    <row r="180" spans="2:16" ht="15" customHeight="1" outlineLevel="1" x14ac:dyDescent="0.3">
      <c r="B180" s="156">
        <v>173</v>
      </c>
      <c r="C180" s="936"/>
      <c r="D180" s="937"/>
      <c r="E180" s="937"/>
      <c r="F180" s="937"/>
      <c r="G180" s="937"/>
      <c r="H180" s="157"/>
      <c r="I180" s="322"/>
      <c r="J180" s="527">
        <f t="shared" si="3"/>
        <v>0</v>
      </c>
      <c r="K180" s="329"/>
      <c r="L180" s="329"/>
      <c r="M180" s="329"/>
      <c r="N180" s="329"/>
      <c r="O180" s="329"/>
      <c r="P180" s="329"/>
    </row>
    <row r="181" spans="2:16" ht="15" customHeight="1" outlineLevel="1" x14ac:dyDescent="0.3">
      <c r="B181" s="156">
        <v>174</v>
      </c>
      <c r="C181" s="936"/>
      <c r="D181" s="937"/>
      <c r="E181" s="937"/>
      <c r="F181" s="937"/>
      <c r="G181" s="937"/>
      <c r="H181" s="157"/>
      <c r="I181" s="322"/>
      <c r="J181" s="527">
        <f t="shared" si="3"/>
        <v>0</v>
      </c>
      <c r="K181" s="329"/>
      <c r="L181" s="329"/>
      <c r="M181" s="329"/>
      <c r="N181" s="329"/>
      <c r="O181" s="329"/>
      <c r="P181" s="329"/>
    </row>
    <row r="182" spans="2:16" ht="15" customHeight="1" outlineLevel="1" x14ac:dyDescent="0.3">
      <c r="B182" s="156">
        <v>175</v>
      </c>
      <c r="C182" s="936"/>
      <c r="D182" s="937"/>
      <c r="E182" s="937"/>
      <c r="F182" s="937"/>
      <c r="G182" s="937"/>
      <c r="H182" s="157"/>
      <c r="I182" s="322"/>
      <c r="J182" s="527">
        <f t="shared" si="3"/>
        <v>0</v>
      </c>
      <c r="K182" s="329"/>
      <c r="L182" s="329"/>
      <c r="M182" s="329"/>
      <c r="N182" s="329"/>
      <c r="O182" s="329"/>
      <c r="P182" s="329"/>
    </row>
    <row r="183" spans="2:16" ht="15" customHeight="1" outlineLevel="1" x14ac:dyDescent="0.3">
      <c r="B183" s="156">
        <v>176</v>
      </c>
      <c r="C183" s="936"/>
      <c r="D183" s="937"/>
      <c r="E183" s="937"/>
      <c r="F183" s="937"/>
      <c r="G183" s="937"/>
      <c r="H183" s="157"/>
      <c r="I183" s="322"/>
      <c r="J183" s="527">
        <f t="shared" si="3"/>
        <v>0</v>
      </c>
      <c r="K183" s="329"/>
      <c r="L183" s="329"/>
      <c r="M183" s="329"/>
      <c r="N183" s="329"/>
      <c r="O183" s="329"/>
      <c r="P183" s="329"/>
    </row>
    <row r="184" spans="2:16" ht="15" customHeight="1" outlineLevel="1" x14ac:dyDescent="0.3">
      <c r="B184" s="156">
        <v>177</v>
      </c>
      <c r="C184" s="936"/>
      <c r="D184" s="937"/>
      <c r="E184" s="937"/>
      <c r="F184" s="937"/>
      <c r="G184" s="937"/>
      <c r="H184" s="157"/>
      <c r="I184" s="322"/>
      <c r="J184" s="527">
        <f t="shared" si="3"/>
        <v>0</v>
      </c>
      <c r="K184" s="329"/>
      <c r="L184" s="329"/>
      <c r="M184" s="329"/>
      <c r="N184" s="329"/>
      <c r="O184" s="329"/>
      <c r="P184" s="329"/>
    </row>
    <row r="185" spans="2:16" ht="15" customHeight="1" outlineLevel="1" x14ac:dyDescent="0.3">
      <c r="B185" s="156">
        <v>178</v>
      </c>
      <c r="C185" s="936"/>
      <c r="D185" s="937"/>
      <c r="E185" s="937"/>
      <c r="F185" s="937"/>
      <c r="G185" s="937"/>
      <c r="H185" s="157"/>
      <c r="I185" s="322"/>
      <c r="J185" s="527">
        <f t="shared" si="3"/>
        <v>0</v>
      </c>
      <c r="K185" s="329"/>
      <c r="L185" s="329"/>
      <c r="M185" s="329"/>
      <c r="N185" s="329"/>
      <c r="O185" s="329"/>
      <c r="P185" s="329"/>
    </row>
    <row r="186" spans="2:16" ht="15" customHeight="1" outlineLevel="1" x14ac:dyDescent="0.3">
      <c r="B186" s="156">
        <v>179</v>
      </c>
      <c r="C186" s="936"/>
      <c r="D186" s="937"/>
      <c r="E186" s="937"/>
      <c r="F186" s="937"/>
      <c r="G186" s="937"/>
      <c r="H186" s="157"/>
      <c r="I186" s="322"/>
      <c r="J186" s="527">
        <f t="shared" si="3"/>
        <v>0</v>
      </c>
      <c r="K186" s="329"/>
      <c r="L186" s="329"/>
      <c r="M186" s="329"/>
      <c r="N186" s="329"/>
      <c r="O186" s="329"/>
      <c r="P186" s="329"/>
    </row>
    <row r="187" spans="2:16" ht="15" customHeight="1" outlineLevel="1" x14ac:dyDescent="0.3">
      <c r="B187" s="156">
        <v>180</v>
      </c>
      <c r="C187" s="936"/>
      <c r="D187" s="937"/>
      <c r="E187" s="937"/>
      <c r="F187" s="937"/>
      <c r="G187" s="937"/>
      <c r="H187" s="157"/>
      <c r="I187" s="322"/>
      <c r="J187" s="527">
        <f t="shared" si="3"/>
        <v>0</v>
      </c>
      <c r="K187" s="329"/>
      <c r="L187" s="329"/>
      <c r="M187" s="329"/>
      <c r="N187" s="329"/>
      <c r="O187" s="329"/>
      <c r="P187" s="329"/>
    </row>
    <row r="188" spans="2:16" ht="15" customHeight="1" outlineLevel="1" x14ac:dyDescent="0.3">
      <c r="B188" s="156">
        <v>181</v>
      </c>
      <c r="C188" s="936"/>
      <c r="D188" s="937"/>
      <c r="E188" s="937"/>
      <c r="F188" s="937"/>
      <c r="G188" s="937"/>
      <c r="H188" s="157"/>
      <c r="I188" s="322"/>
      <c r="J188" s="527">
        <f t="shared" si="3"/>
        <v>0</v>
      </c>
      <c r="K188" s="329"/>
      <c r="L188" s="329"/>
      <c r="M188" s="329"/>
      <c r="N188" s="329"/>
      <c r="O188" s="329"/>
      <c r="P188" s="329"/>
    </row>
    <row r="189" spans="2:16" ht="15" customHeight="1" outlineLevel="1" x14ac:dyDescent="0.3">
      <c r="B189" s="156">
        <v>182</v>
      </c>
      <c r="C189" s="936"/>
      <c r="D189" s="937"/>
      <c r="E189" s="937"/>
      <c r="F189" s="937"/>
      <c r="G189" s="937"/>
      <c r="H189" s="157"/>
      <c r="I189" s="322"/>
      <c r="J189" s="527">
        <f t="shared" si="3"/>
        <v>0</v>
      </c>
      <c r="K189" s="329"/>
      <c r="L189" s="329"/>
      <c r="M189" s="329"/>
      <c r="N189" s="329"/>
      <c r="O189" s="329"/>
      <c r="P189" s="329"/>
    </row>
    <row r="190" spans="2:16" ht="15" customHeight="1" outlineLevel="1" x14ac:dyDescent="0.3">
      <c r="B190" s="156">
        <v>183</v>
      </c>
      <c r="C190" s="936"/>
      <c r="D190" s="937"/>
      <c r="E190" s="937"/>
      <c r="F190" s="937"/>
      <c r="G190" s="937"/>
      <c r="H190" s="157"/>
      <c r="I190" s="322"/>
      <c r="J190" s="527">
        <f t="shared" si="3"/>
        <v>0</v>
      </c>
      <c r="K190" s="329"/>
      <c r="L190" s="329"/>
      <c r="M190" s="329"/>
      <c r="N190" s="329"/>
      <c r="O190" s="329"/>
      <c r="P190" s="329"/>
    </row>
    <row r="191" spans="2:16" ht="15" customHeight="1" outlineLevel="1" x14ac:dyDescent="0.3">
      <c r="B191" s="156">
        <v>184</v>
      </c>
      <c r="C191" s="936"/>
      <c r="D191" s="937"/>
      <c r="E191" s="937"/>
      <c r="F191" s="937"/>
      <c r="G191" s="937"/>
      <c r="H191" s="157"/>
      <c r="I191" s="322"/>
      <c r="J191" s="527">
        <f t="shared" si="3"/>
        <v>0</v>
      </c>
      <c r="K191" s="329"/>
      <c r="L191" s="329"/>
      <c r="M191" s="329"/>
      <c r="N191" s="329"/>
      <c r="O191" s="329"/>
      <c r="P191" s="329"/>
    </row>
    <row r="192" spans="2:16" ht="15" customHeight="1" outlineLevel="1" x14ac:dyDescent="0.3">
      <c r="B192" s="156">
        <v>185</v>
      </c>
      <c r="C192" s="936"/>
      <c r="D192" s="937"/>
      <c r="E192" s="937"/>
      <c r="F192" s="937"/>
      <c r="G192" s="937"/>
      <c r="H192" s="157"/>
      <c r="I192" s="322"/>
      <c r="J192" s="527">
        <f t="shared" si="3"/>
        <v>0</v>
      </c>
      <c r="K192" s="329"/>
      <c r="L192" s="329"/>
      <c r="M192" s="329"/>
      <c r="N192" s="329"/>
      <c r="O192" s="329"/>
      <c r="P192" s="329"/>
    </row>
    <row r="193" spans="2:16" ht="15" customHeight="1" outlineLevel="1" x14ac:dyDescent="0.3">
      <c r="B193" s="156">
        <v>186</v>
      </c>
      <c r="C193" s="936"/>
      <c r="D193" s="937"/>
      <c r="E193" s="937"/>
      <c r="F193" s="937"/>
      <c r="G193" s="937"/>
      <c r="H193" s="157"/>
      <c r="I193" s="322"/>
      <c r="J193" s="527">
        <f t="shared" si="3"/>
        <v>0</v>
      </c>
      <c r="K193" s="329"/>
      <c r="L193" s="329"/>
      <c r="M193" s="329"/>
      <c r="N193" s="329"/>
      <c r="O193" s="329"/>
      <c r="P193" s="329"/>
    </row>
    <row r="194" spans="2:16" ht="15" customHeight="1" outlineLevel="1" x14ac:dyDescent="0.3">
      <c r="B194" s="156">
        <v>187</v>
      </c>
      <c r="C194" s="936"/>
      <c r="D194" s="937"/>
      <c r="E194" s="937"/>
      <c r="F194" s="937"/>
      <c r="G194" s="937"/>
      <c r="H194" s="157"/>
      <c r="I194" s="322"/>
      <c r="J194" s="527">
        <f t="shared" si="3"/>
        <v>0</v>
      </c>
      <c r="K194" s="329"/>
      <c r="L194" s="329"/>
      <c r="M194" s="329"/>
      <c r="N194" s="329"/>
      <c r="O194" s="329"/>
      <c r="P194" s="329"/>
    </row>
    <row r="195" spans="2:16" ht="15" customHeight="1" outlineLevel="1" x14ac:dyDescent="0.3">
      <c r="B195" s="156">
        <v>188</v>
      </c>
      <c r="C195" s="936"/>
      <c r="D195" s="937"/>
      <c r="E195" s="937"/>
      <c r="F195" s="937"/>
      <c r="G195" s="937"/>
      <c r="H195" s="157"/>
      <c r="I195" s="322"/>
      <c r="J195" s="527">
        <f t="shared" si="3"/>
        <v>0</v>
      </c>
      <c r="K195" s="329"/>
      <c r="L195" s="329"/>
      <c r="M195" s="329"/>
      <c r="N195" s="329"/>
      <c r="O195" s="329"/>
      <c r="P195" s="329"/>
    </row>
    <row r="196" spans="2:16" ht="15" customHeight="1" outlineLevel="1" x14ac:dyDescent="0.3">
      <c r="B196" s="156">
        <v>189</v>
      </c>
      <c r="C196" s="936"/>
      <c r="D196" s="937"/>
      <c r="E196" s="937"/>
      <c r="F196" s="937"/>
      <c r="G196" s="937"/>
      <c r="H196" s="157"/>
      <c r="I196" s="322"/>
      <c r="J196" s="527">
        <f t="shared" si="3"/>
        <v>0</v>
      </c>
      <c r="K196" s="329"/>
      <c r="L196" s="329"/>
      <c r="M196" s="329"/>
      <c r="N196" s="329"/>
      <c r="O196" s="329"/>
      <c r="P196" s="329"/>
    </row>
    <row r="197" spans="2:16" ht="15" customHeight="1" outlineLevel="1" x14ac:dyDescent="0.3">
      <c r="B197" s="156">
        <v>190</v>
      </c>
      <c r="C197" s="936"/>
      <c r="D197" s="937"/>
      <c r="E197" s="937"/>
      <c r="F197" s="937"/>
      <c r="G197" s="937"/>
      <c r="H197" s="157"/>
      <c r="I197" s="322"/>
      <c r="J197" s="527">
        <f t="shared" si="3"/>
        <v>0</v>
      </c>
      <c r="K197" s="329"/>
      <c r="L197" s="329"/>
      <c r="M197" s="329"/>
      <c r="N197" s="329"/>
      <c r="O197" s="329"/>
      <c r="P197" s="329"/>
    </row>
    <row r="198" spans="2:16" ht="15" customHeight="1" outlineLevel="1" x14ac:dyDescent="0.3">
      <c r="B198" s="156">
        <v>191</v>
      </c>
      <c r="C198" s="936"/>
      <c r="D198" s="937"/>
      <c r="E198" s="937"/>
      <c r="F198" s="937"/>
      <c r="G198" s="937"/>
      <c r="H198" s="157"/>
      <c r="I198" s="322"/>
      <c r="J198" s="527">
        <f t="shared" si="3"/>
        <v>0</v>
      </c>
      <c r="K198" s="329"/>
      <c r="L198" s="329"/>
      <c r="M198" s="329"/>
      <c r="N198" s="329"/>
      <c r="O198" s="329"/>
      <c r="P198" s="329"/>
    </row>
    <row r="199" spans="2:16" ht="15" customHeight="1" outlineLevel="1" x14ac:dyDescent="0.3">
      <c r="B199" s="156">
        <v>192</v>
      </c>
      <c r="C199" s="936"/>
      <c r="D199" s="937"/>
      <c r="E199" s="937"/>
      <c r="F199" s="937"/>
      <c r="G199" s="937"/>
      <c r="H199" s="157"/>
      <c r="I199" s="322"/>
      <c r="J199" s="527">
        <f t="shared" si="3"/>
        <v>0</v>
      </c>
      <c r="K199" s="329"/>
      <c r="L199" s="329"/>
      <c r="M199" s="329"/>
      <c r="N199" s="329"/>
      <c r="O199" s="329"/>
      <c r="P199" s="329"/>
    </row>
    <row r="200" spans="2:16" ht="15" customHeight="1" outlineLevel="1" x14ac:dyDescent="0.3">
      <c r="B200" s="156">
        <v>193</v>
      </c>
      <c r="C200" s="936"/>
      <c r="D200" s="937"/>
      <c r="E200" s="937"/>
      <c r="F200" s="937"/>
      <c r="G200" s="937"/>
      <c r="H200" s="157"/>
      <c r="I200" s="322"/>
      <c r="J200" s="527">
        <f t="shared" si="3"/>
        <v>0</v>
      </c>
      <c r="K200" s="329"/>
      <c r="L200" s="329"/>
      <c r="M200" s="329"/>
      <c r="N200" s="329"/>
      <c r="O200" s="329"/>
      <c r="P200" s="329"/>
    </row>
    <row r="201" spans="2:16" ht="15" customHeight="1" outlineLevel="1" x14ac:dyDescent="0.3">
      <c r="B201" s="156">
        <v>194</v>
      </c>
      <c r="C201" s="936"/>
      <c r="D201" s="937"/>
      <c r="E201" s="937"/>
      <c r="F201" s="937"/>
      <c r="G201" s="937"/>
      <c r="H201" s="157"/>
      <c r="I201" s="322"/>
      <c r="J201" s="527">
        <f t="shared" si="3"/>
        <v>0</v>
      </c>
      <c r="K201" s="329"/>
      <c r="L201" s="329"/>
      <c r="M201" s="329"/>
      <c r="N201" s="329"/>
      <c r="O201" s="329"/>
      <c r="P201" s="329"/>
    </row>
    <row r="202" spans="2:16" ht="15" customHeight="1" outlineLevel="1" x14ac:dyDescent="0.3">
      <c r="B202" s="156">
        <v>195</v>
      </c>
      <c r="C202" s="936"/>
      <c r="D202" s="937"/>
      <c r="E202" s="937"/>
      <c r="F202" s="937"/>
      <c r="G202" s="937"/>
      <c r="H202" s="157"/>
      <c r="I202" s="322"/>
      <c r="J202" s="527">
        <f t="shared" si="3"/>
        <v>0</v>
      </c>
      <c r="K202" s="329"/>
      <c r="L202" s="329"/>
      <c r="M202" s="329"/>
      <c r="N202" s="329"/>
      <c r="O202" s="329"/>
      <c r="P202" s="329"/>
    </row>
    <row r="203" spans="2:16" ht="15" customHeight="1" outlineLevel="1" x14ac:dyDescent="0.3">
      <c r="B203" s="156">
        <v>196</v>
      </c>
      <c r="C203" s="936"/>
      <c r="D203" s="937"/>
      <c r="E203" s="937"/>
      <c r="F203" s="937"/>
      <c r="G203" s="937"/>
      <c r="H203" s="157"/>
      <c r="I203" s="322"/>
      <c r="J203" s="527">
        <f t="shared" si="3"/>
        <v>0</v>
      </c>
      <c r="K203" s="329"/>
      <c r="L203" s="329"/>
      <c r="M203" s="329"/>
      <c r="N203" s="329"/>
      <c r="O203" s="329"/>
      <c r="P203" s="329"/>
    </row>
    <row r="204" spans="2:16" ht="15" customHeight="1" outlineLevel="1" x14ac:dyDescent="0.3">
      <c r="B204" s="156">
        <v>197</v>
      </c>
      <c r="C204" s="936"/>
      <c r="D204" s="937"/>
      <c r="E204" s="937"/>
      <c r="F204" s="937"/>
      <c r="G204" s="937"/>
      <c r="H204" s="157"/>
      <c r="I204" s="322"/>
      <c r="J204" s="527">
        <f t="shared" si="3"/>
        <v>0</v>
      </c>
      <c r="K204" s="329"/>
      <c r="L204" s="329"/>
      <c r="M204" s="329"/>
      <c r="N204" s="329"/>
      <c r="O204" s="329"/>
      <c r="P204" s="329"/>
    </row>
    <row r="205" spans="2:16" ht="15" customHeight="1" outlineLevel="1" x14ac:dyDescent="0.3">
      <c r="B205" s="156">
        <v>198</v>
      </c>
      <c r="C205" s="936"/>
      <c r="D205" s="937"/>
      <c r="E205" s="937"/>
      <c r="F205" s="937"/>
      <c r="G205" s="937"/>
      <c r="H205" s="157"/>
      <c r="I205" s="322"/>
      <c r="J205" s="527">
        <f t="shared" si="3"/>
        <v>0</v>
      </c>
      <c r="K205" s="329"/>
      <c r="L205" s="329"/>
      <c r="M205" s="329"/>
      <c r="N205" s="329"/>
      <c r="O205" s="329"/>
      <c r="P205" s="329"/>
    </row>
    <row r="206" spans="2:16" ht="15" customHeight="1" outlineLevel="1" x14ac:dyDescent="0.3">
      <c r="B206" s="156">
        <v>199</v>
      </c>
      <c r="C206" s="936"/>
      <c r="D206" s="937"/>
      <c r="E206" s="937"/>
      <c r="F206" s="937"/>
      <c r="G206" s="937"/>
      <c r="H206" s="157"/>
      <c r="I206" s="322"/>
      <c r="J206" s="527">
        <f t="shared" si="3"/>
        <v>0</v>
      </c>
      <c r="K206" s="329"/>
      <c r="L206" s="329"/>
      <c r="M206" s="329"/>
      <c r="N206" s="329"/>
      <c r="O206" s="329"/>
      <c r="P206" s="329"/>
    </row>
    <row r="207" spans="2:16" ht="15" customHeight="1" outlineLevel="1" x14ac:dyDescent="0.3">
      <c r="B207" s="156">
        <v>200</v>
      </c>
      <c r="C207" s="936"/>
      <c r="D207" s="937"/>
      <c r="E207" s="937"/>
      <c r="F207" s="937"/>
      <c r="G207" s="937"/>
      <c r="H207" s="157"/>
      <c r="I207" s="322"/>
      <c r="J207" s="527">
        <f t="shared" si="3"/>
        <v>0</v>
      </c>
      <c r="K207" s="329"/>
      <c r="L207" s="329"/>
      <c r="M207" s="329"/>
      <c r="N207" s="329"/>
      <c r="O207" s="329"/>
      <c r="P207" s="329"/>
    </row>
    <row r="208" spans="2:16" ht="14.4" x14ac:dyDescent="0.3">
      <c r="B208" s="153"/>
      <c r="C208" s="950" t="s">
        <v>558</v>
      </c>
      <c r="D208" s="951"/>
      <c r="E208" s="951"/>
      <c r="F208" s="951"/>
      <c r="G208" s="951"/>
      <c r="H208" s="158">
        <v>20</v>
      </c>
      <c r="I208" s="322"/>
      <c r="J208" s="527">
        <f t="shared" si="1"/>
        <v>0</v>
      </c>
      <c r="K208" s="329"/>
      <c r="L208" s="329"/>
      <c r="M208" s="329"/>
      <c r="N208" s="329"/>
      <c r="O208" s="329"/>
      <c r="P208" s="329"/>
    </row>
    <row r="209" spans="2:16" s="486" customFormat="1" ht="15" customHeight="1" x14ac:dyDescent="0.25">
      <c r="B209" s="492"/>
      <c r="C209" s="949" t="s">
        <v>1183</v>
      </c>
      <c r="D209" s="949"/>
      <c r="E209" s="949"/>
      <c r="F209" s="949"/>
      <c r="G209" s="949"/>
      <c r="H209" s="949"/>
      <c r="I209" s="949"/>
      <c r="J209" s="949"/>
      <c r="K209" s="497" t="s">
        <v>1172</v>
      </c>
      <c r="L209" s="497" t="s">
        <v>1181</v>
      </c>
      <c r="M209" s="497" t="s">
        <v>1182</v>
      </c>
      <c r="N209" s="497" t="s">
        <v>1200</v>
      </c>
      <c r="O209" s="497" t="s">
        <v>1201</v>
      </c>
      <c r="P209" s="497" t="s">
        <v>1202</v>
      </c>
    </row>
    <row r="210" spans="2:16" s="485" customFormat="1" ht="15" customHeight="1" x14ac:dyDescent="0.25">
      <c r="B210" s="940" t="s">
        <v>1173</v>
      </c>
      <c r="C210" s="941"/>
      <c r="D210" s="941"/>
      <c r="E210" s="941"/>
      <c r="F210" s="941"/>
      <c r="G210" s="941"/>
      <c r="H210" s="941"/>
      <c r="I210" s="941"/>
      <c r="J210" s="942"/>
      <c r="K210" s="498"/>
      <c r="L210" s="498"/>
      <c r="M210" s="498"/>
      <c r="N210" s="498"/>
      <c r="O210" s="498"/>
      <c r="P210" s="498"/>
    </row>
    <row r="211" spans="2:16" s="485" customFormat="1" ht="15" customHeight="1" x14ac:dyDescent="0.25">
      <c r="B211" s="940" t="s">
        <v>1174</v>
      </c>
      <c r="C211" s="941"/>
      <c r="D211" s="941"/>
      <c r="E211" s="941"/>
      <c r="F211" s="941"/>
      <c r="G211" s="941"/>
      <c r="H211" s="941"/>
      <c r="I211" s="941"/>
      <c r="J211" s="942"/>
      <c r="K211" s="499"/>
      <c r="L211" s="499"/>
      <c r="M211" s="499"/>
      <c r="N211" s="499"/>
      <c r="O211" s="499"/>
      <c r="P211" s="499"/>
    </row>
    <row r="212" spans="2:16" s="485" customFormat="1" ht="15" customHeight="1" x14ac:dyDescent="0.25">
      <c r="B212" s="940" t="s">
        <v>1175</v>
      </c>
      <c r="C212" s="941"/>
      <c r="D212" s="941"/>
      <c r="E212" s="941"/>
      <c r="F212" s="941"/>
      <c r="G212" s="941"/>
      <c r="H212" s="941"/>
      <c r="I212" s="941"/>
      <c r="J212" s="942"/>
      <c r="K212" s="500"/>
      <c r="L212" s="500"/>
      <c r="M212" s="500"/>
      <c r="N212" s="500"/>
      <c r="O212" s="500"/>
      <c r="P212" s="500"/>
    </row>
    <row r="213" spans="2:16" s="485" customFormat="1" ht="15" customHeight="1" x14ac:dyDescent="0.25">
      <c r="B213" s="940" t="s">
        <v>1176</v>
      </c>
      <c r="C213" s="941"/>
      <c r="D213" s="941"/>
      <c r="E213" s="941"/>
      <c r="F213" s="941"/>
      <c r="G213" s="941"/>
      <c r="H213" s="941"/>
      <c r="I213" s="941"/>
      <c r="J213" s="942"/>
      <c r="K213" s="500"/>
      <c r="L213" s="500"/>
      <c r="M213" s="500"/>
      <c r="N213" s="500"/>
      <c r="O213" s="500"/>
      <c r="P213" s="500"/>
    </row>
    <row r="214" spans="2:16" s="485" customFormat="1" ht="15" customHeight="1" x14ac:dyDescent="0.25">
      <c r="B214" s="940" t="s">
        <v>1177</v>
      </c>
      <c r="C214" s="941"/>
      <c r="D214" s="941"/>
      <c r="E214" s="941"/>
      <c r="F214" s="941"/>
      <c r="G214" s="941"/>
      <c r="H214" s="941"/>
      <c r="I214" s="941"/>
      <c r="J214" s="942"/>
      <c r="K214" s="498"/>
      <c r="L214" s="498"/>
      <c r="M214" s="498"/>
      <c r="N214" s="498"/>
      <c r="O214" s="498"/>
      <c r="P214" s="498"/>
    </row>
    <row r="215" spans="2:16" s="485" customFormat="1" ht="14.4" x14ac:dyDescent="0.25">
      <c r="B215" s="940" t="s">
        <v>1178</v>
      </c>
      <c r="C215" s="941"/>
      <c r="D215" s="941"/>
      <c r="E215" s="941"/>
      <c r="F215" s="941"/>
      <c r="G215" s="941"/>
      <c r="H215" s="941"/>
      <c r="I215" s="941"/>
      <c r="J215" s="942"/>
      <c r="K215" s="501"/>
      <c r="L215" s="501"/>
      <c r="M215" s="501"/>
      <c r="N215" s="501"/>
      <c r="O215" s="501"/>
      <c r="P215" s="501"/>
    </row>
    <row r="216" spans="2:16" s="485" customFormat="1" ht="14.4" x14ac:dyDescent="0.25">
      <c r="B216" s="940" t="s">
        <v>1179</v>
      </c>
      <c r="C216" s="941"/>
      <c r="D216" s="941"/>
      <c r="E216" s="941"/>
      <c r="F216" s="941"/>
      <c r="G216" s="941"/>
      <c r="H216" s="941"/>
      <c r="I216" s="941"/>
      <c r="J216" s="942"/>
      <c r="K216" s="502"/>
      <c r="L216" s="502"/>
      <c r="M216" s="502"/>
      <c r="N216" s="502"/>
      <c r="O216" s="502"/>
      <c r="P216" s="502"/>
    </row>
    <row r="217" spans="2:16" s="554" customFormat="1" ht="15" customHeight="1" x14ac:dyDescent="0.25">
      <c r="B217" s="952" t="s">
        <v>1180</v>
      </c>
      <c r="C217" s="953"/>
      <c r="D217" s="953"/>
      <c r="E217" s="953"/>
      <c r="F217" s="953"/>
      <c r="G217" s="953"/>
      <c r="H217" s="953"/>
      <c r="I217" s="953"/>
      <c r="J217" s="954"/>
      <c r="K217" s="955" t="s">
        <v>1170</v>
      </c>
      <c r="L217" s="955"/>
      <c r="M217" s="955"/>
      <c r="N217" s="955" t="s">
        <v>1170</v>
      </c>
      <c r="O217" s="955"/>
      <c r="P217" s="955"/>
    </row>
    <row r="218" spans="2:16" ht="14.4" x14ac:dyDescent="0.3">
      <c r="B218" s="963" t="s">
        <v>561</v>
      </c>
      <c r="C218" s="964"/>
      <c r="D218" s="964"/>
      <c r="E218" s="964"/>
      <c r="F218" s="964"/>
      <c r="G218" s="964"/>
      <c r="H218" s="964"/>
      <c r="I218" s="964"/>
      <c r="J218" s="965"/>
      <c r="K218" s="531" t="s">
        <v>1172</v>
      </c>
      <c r="L218" s="531" t="s">
        <v>1181</v>
      </c>
      <c r="M218" s="531" t="s">
        <v>1182</v>
      </c>
      <c r="N218" s="531" t="s">
        <v>1200</v>
      </c>
      <c r="O218" s="531" t="s">
        <v>1201</v>
      </c>
      <c r="P218" s="531" t="s">
        <v>1202</v>
      </c>
    </row>
    <row r="219" spans="2:16" ht="28.8" x14ac:dyDescent="0.3">
      <c r="B219" s="318"/>
      <c r="C219" s="944" t="s">
        <v>563</v>
      </c>
      <c r="D219" s="944"/>
      <c r="E219" s="944"/>
      <c r="F219" s="944"/>
      <c r="G219" s="945"/>
      <c r="H219" s="114" t="s">
        <v>16</v>
      </c>
      <c r="I219" s="539" t="s">
        <v>564</v>
      </c>
      <c r="J219" s="539" t="s">
        <v>1205</v>
      </c>
      <c r="K219" s="539" t="s">
        <v>1206</v>
      </c>
      <c r="L219" s="539" t="s">
        <v>1206</v>
      </c>
      <c r="M219" s="539" t="s">
        <v>1206</v>
      </c>
      <c r="N219" s="539" t="s">
        <v>1206</v>
      </c>
      <c r="O219" s="539" t="s">
        <v>1206</v>
      </c>
      <c r="P219" s="539" t="s">
        <v>1206</v>
      </c>
    </row>
    <row r="220" spans="2:16" ht="15" customHeight="1" outlineLevel="1" x14ac:dyDescent="0.3">
      <c r="B220" s="153">
        <v>1</v>
      </c>
      <c r="C220" s="943"/>
      <c r="D220" s="943"/>
      <c r="E220" s="943"/>
      <c r="F220" s="943"/>
      <c r="G220" s="936"/>
      <c r="H220" s="166"/>
      <c r="I220" s="321"/>
      <c r="J220" s="527">
        <f>IFERROR(SMALL(K220:P220,1),0)</f>
        <v>0</v>
      </c>
      <c r="K220" s="329"/>
      <c r="L220" s="329"/>
      <c r="M220" s="329"/>
      <c r="N220" s="329"/>
      <c r="O220" s="329"/>
      <c r="P220" s="329"/>
    </row>
    <row r="221" spans="2:16" ht="15" customHeight="1" outlineLevel="1" x14ac:dyDescent="0.3">
      <c r="B221" s="156">
        <v>2</v>
      </c>
      <c r="C221" s="701"/>
      <c r="D221" s="701"/>
      <c r="E221" s="701"/>
      <c r="F221" s="701"/>
      <c r="G221" s="700"/>
      <c r="H221" s="166"/>
      <c r="I221" s="321"/>
      <c r="J221" s="527">
        <f t="shared" ref="J221:J239" si="4">IFERROR(SMALL(K221:P221,1),0)</f>
        <v>0</v>
      </c>
      <c r="K221" s="329"/>
      <c r="L221" s="329"/>
      <c r="M221" s="329"/>
      <c r="N221" s="329"/>
      <c r="O221" s="329"/>
      <c r="P221" s="329"/>
    </row>
    <row r="222" spans="2:16" ht="15" customHeight="1" outlineLevel="1" x14ac:dyDescent="0.3">
      <c r="B222" s="153">
        <v>3</v>
      </c>
      <c r="C222" s="701"/>
      <c r="D222" s="701"/>
      <c r="E222" s="701"/>
      <c r="F222" s="701"/>
      <c r="G222" s="700"/>
      <c r="H222" s="166"/>
      <c r="I222" s="321"/>
      <c r="J222" s="527">
        <f t="shared" si="4"/>
        <v>0</v>
      </c>
      <c r="K222" s="329"/>
      <c r="L222" s="329"/>
      <c r="M222" s="329"/>
      <c r="N222" s="329"/>
      <c r="O222" s="329"/>
      <c r="P222" s="329"/>
    </row>
    <row r="223" spans="2:16" ht="15" customHeight="1" outlineLevel="1" x14ac:dyDescent="0.3">
      <c r="B223" s="156">
        <v>4</v>
      </c>
      <c r="C223" s="701"/>
      <c r="D223" s="701"/>
      <c r="E223" s="701"/>
      <c r="F223" s="701"/>
      <c r="G223" s="700"/>
      <c r="H223" s="166"/>
      <c r="I223" s="321"/>
      <c r="J223" s="527">
        <f t="shared" si="4"/>
        <v>0</v>
      </c>
      <c r="K223" s="329"/>
      <c r="L223" s="329"/>
      <c r="M223" s="329"/>
      <c r="N223" s="329"/>
      <c r="O223" s="329"/>
      <c r="P223" s="329"/>
    </row>
    <row r="224" spans="2:16" ht="15" customHeight="1" outlineLevel="1" x14ac:dyDescent="0.3">
      <c r="B224" s="153">
        <v>5</v>
      </c>
      <c r="C224" s="701"/>
      <c r="D224" s="701"/>
      <c r="E224" s="701"/>
      <c r="F224" s="701"/>
      <c r="G224" s="700"/>
      <c r="H224" s="166"/>
      <c r="I224" s="321"/>
      <c r="J224" s="527">
        <f t="shared" si="4"/>
        <v>0</v>
      </c>
      <c r="K224" s="329"/>
      <c r="L224" s="329"/>
      <c r="M224" s="329"/>
      <c r="N224" s="329"/>
      <c r="O224" s="329"/>
      <c r="P224" s="329"/>
    </row>
    <row r="225" spans="2:16" ht="15" customHeight="1" outlineLevel="1" x14ac:dyDescent="0.3">
      <c r="B225" s="153">
        <v>6</v>
      </c>
      <c r="C225" s="701"/>
      <c r="D225" s="701"/>
      <c r="E225" s="701"/>
      <c r="F225" s="701"/>
      <c r="G225" s="700"/>
      <c r="H225" s="166"/>
      <c r="I225" s="321"/>
      <c r="J225" s="527">
        <f t="shared" si="4"/>
        <v>0</v>
      </c>
      <c r="K225" s="329"/>
      <c r="L225" s="329"/>
      <c r="M225" s="329"/>
      <c r="N225" s="329"/>
      <c r="O225" s="329"/>
      <c r="P225" s="329"/>
    </row>
    <row r="226" spans="2:16" ht="15" customHeight="1" outlineLevel="1" x14ac:dyDescent="0.3">
      <c r="B226" s="153">
        <v>7</v>
      </c>
      <c r="C226" s="701"/>
      <c r="D226" s="701"/>
      <c r="E226" s="701"/>
      <c r="F226" s="701"/>
      <c r="G226" s="700"/>
      <c r="H226" s="166"/>
      <c r="I226" s="321"/>
      <c r="J226" s="527">
        <f t="shared" si="4"/>
        <v>0</v>
      </c>
      <c r="K226" s="329"/>
      <c r="L226" s="329"/>
      <c r="M226" s="329"/>
      <c r="N226" s="329"/>
      <c r="O226" s="329"/>
      <c r="P226" s="329"/>
    </row>
    <row r="227" spans="2:16" ht="15" customHeight="1" outlineLevel="1" x14ac:dyDescent="0.3">
      <c r="B227" s="153">
        <v>8</v>
      </c>
      <c r="C227" s="701"/>
      <c r="D227" s="701"/>
      <c r="E227" s="701"/>
      <c r="F227" s="701"/>
      <c r="G227" s="700"/>
      <c r="H227" s="166"/>
      <c r="I227" s="321"/>
      <c r="J227" s="527">
        <f t="shared" si="4"/>
        <v>0</v>
      </c>
      <c r="K227" s="329"/>
      <c r="L227" s="329"/>
      <c r="M227" s="329"/>
      <c r="N227" s="329"/>
      <c r="O227" s="329"/>
      <c r="P227" s="329"/>
    </row>
    <row r="228" spans="2:16" ht="15" customHeight="1" outlineLevel="1" x14ac:dyDescent="0.3">
      <c r="B228" s="153">
        <v>9</v>
      </c>
      <c r="C228" s="701"/>
      <c r="D228" s="701"/>
      <c r="E228" s="701"/>
      <c r="F228" s="701"/>
      <c r="G228" s="700"/>
      <c r="H228" s="166"/>
      <c r="I228" s="321"/>
      <c r="J228" s="527">
        <f t="shared" si="4"/>
        <v>0</v>
      </c>
      <c r="K228" s="329"/>
      <c r="L228" s="329"/>
      <c r="M228" s="329"/>
      <c r="N228" s="329"/>
      <c r="O228" s="329"/>
      <c r="P228" s="329"/>
    </row>
    <row r="229" spans="2:16" ht="15" customHeight="1" outlineLevel="1" x14ac:dyDescent="0.3">
      <c r="B229" s="153">
        <v>10</v>
      </c>
      <c r="C229" s="701"/>
      <c r="D229" s="701"/>
      <c r="E229" s="701"/>
      <c r="F229" s="701"/>
      <c r="G229" s="700"/>
      <c r="H229" s="166"/>
      <c r="I229" s="321"/>
      <c r="J229" s="527">
        <f t="shared" si="4"/>
        <v>0</v>
      </c>
      <c r="K229" s="329"/>
      <c r="L229" s="329"/>
      <c r="M229" s="329"/>
      <c r="N229" s="329"/>
      <c r="O229" s="329"/>
      <c r="P229" s="329"/>
    </row>
    <row r="230" spans="2:16" ht="15" customHeight="1" outlineLevel="1" x14ac:dyDescent="0.3">
      <c r="B230" s="153">
        <v>11</v>
      </c>
      <c r="C230" s="701"/>
      <c r="D230" s="701"/>
      <c r="E230" s="701"/>
      <c r="F230" s="701"/>
      <c r="G230" s="700"/>
      <c r="H230" s="166"/>
      <c r="I230" s="321"/>
      <c r="J230" s="527">
        <f t="shared" si="4"/>
        <v>0</v>
      </c>
      <c r="K230" s="329"/>
      <c r="L230" s="329"/>
      <c r="M230" s="329"/>
      <c r="N230" s="329"/>
      <c r="O230" s="329"/>
      <c r="P230" s="329"/>
    </row>
    <row r="231" spans="2:16" ht="15" customHeight="1" outlineLevel="1" x14ac:dyDescent="0.3">
      <c r="B231" s="153">
        <v>12</v>
      </c>
      <c r="C231" s="943"/>
      <c r="D231" s="943"/>
      <c r="E231" s="943"/>
      <c r="F231" s="943"/>
      <c r="G231" s="936"/>
      <c r="H231" s="167"/>
      <c r="I231" s="322"/>
      <c r="J231" s="527">
        <f t="shared" si="4"/>
        <v>0</v>
      </c>
      <c r="K231" s="329"/>
      <c r="L231" s="329"/>
      <c r="M231" s="329"/>
      <c r="N231" s="329"/>
      <c r="O231" s="329"/>
      <c r="P231" s="329"/>
    </row>
    <row r="232" spans="2:16" ht="15" customHeight="1" outlineLevel="1" x14ac:dyDescent="0.3">
      <c r="B232" s="153">
        <v>13</v>
      </c>
      <c r="C232" s="943"/>
      <c r="D232" s="943"/>
      <c r="E232" s="943"/>
      <c r="F232" s="943"/>
      <c r="G232" s="936"/>
      <c r="H232" s="167"/>
      <c r="I232" s="322"/>
      <c r="J232" s="527">
        <f t="shared" si="4"/>
        <v>0</v>
      </c>
      <c r="K232" s="329"/>
      <c r="L232" s="329"/>
      <c r="M232" s="329"/>
      <c r="N232" s="329"/>
      <c r="O232" s="329"/>
      <c r="P232" s="329"/>
    </row>
    <row r="233" spans="2:16" ht="15" customHeight="1" outlineLevel="1" x14ac:dyDescent="0.3">
      <c r="B233" s="153">
        <v>14</v>
      </c>
      <c r="C233" s="943"/>
      <c r="D233" s="943"/>
      <c r="E233" s="943"/>
      <c r="F233" s="943"/>
      <c r="G233" s="936"/>
      <c r="H233" s="167"/>
      <c r="I233" s="322"/>
      <c r="J233" s="527">
        <f t="shared" si="4"/>
        <v>0</v>
      </c>
      <c r="K233" s="329"/>
      <c r="L233" s="329"/>
      <c r="M233" s="329"/>
      <c r="N233" s="329"/>
      <c r="O233" s="329"/>
      <c r="P233" s="329"/>
    </row>
    <row r="234" spans="2:16" ht="15" customHeight="1" outlineLevel="1" x14ac:dyDescent="0.3">
      <c r="B234" s="153">
        <v>15</v>
      </c>
      <c r="C234" s="943"/>
      <c r="D234" s="943"/>
      <c r="E234" s="943"/>
      <c r="F234" s="943"/>
      <c r="G234" s="936"/>
      <c r="H234" s="167"/>
      <c r="I234" s="322"/>
      <c r="J234" s="527">
        <f t="shared" si="4"/>
        <v>0</v>
      </c>
      <c r="K234" s="329"/>
      <c r="L234" s="329"/>
      <c r="M234" s="329"/>
      <c r="N234" s="329"/>
      <c r="O234" s="329"/>
      <c r="P234" s="329"/>
    </row>
    <row r="235" spans="2:16" ht="15" customHeight="1" outlineLevel="1" x14ac:dyDescent="0.3">
      <c r="B235" s="153">
        <v>16</v>
      </c>
      <c r="C235" s="943"/>
      <c r="D235" s="943"/>
      <c r="E235" s="943"/>
      <c r="F235" s="943"/>
      <c r="G235" s="936"/>
      <c r="H235" s="167"/>
      <c r="I235" s="322"/>
      <c r="J235" s="527">
        <f t="shared" si="4"/>
        <v>0</v>
      </c>
      <c r="K235" s="329"/>
      <c r="L235" s="329"/>
      <c r="M235" s="329"/>
      <c r="N235" s="329"/>
      <c r="O235" s="329"/>
      <c r="P235" s="329"/>
    </row>
    <row r="236" spans="2:16" ht="15" customHeight="1" outlineLevel="1" x14ac:dyDescent="0.3">
      <c r="B236" s="153">
        <v>17</v>
      </c>
      <c r="C236" s="943"/>
      <c r="D236" s="943"/>
      <c r="E236" s="943"/>
      <c r="F236" s="943"/>
      <c r="G236" s="936"/>
      <c r="H236" s="167"/>
      <c r="I236" s="322"/>
      <c r="J236" s="527">
        <f t="shared" si="4"/>
        <v>0</v>
      </c>
      <c r="K236" s="329"/>
      <c r="L236" s="329"/>
      <c r="M236" s="329"/>
      <c r="N236" s="329"/>
      <c r="O236" s="329"/>
      <c r="P236" s="329"/>
    </row>
    <row r="237" spans="2:16" ht="15" customHeight="1" outlineLevel="1" x14ac:dyDescent="0.3">
      <c r="B237" s="153">
        <v>18</v>
      </c>
      <c r="C237" s="943"/>
      <c r="D237" s="943"/>
      <c r="E237" s="943"/>
      <c r="F237" s="943"/>
      <c r="G237" s="936"/>
      <c r="H237" s="167"/>
      <c r="I237" s="322"/>
      <c r="J237" s="527">
        <f t="shared" si="4"/>
        <v>0</v>
      </c>
      <c r="K237" s="329"/>
      <c r="L237" s="329"/>
      <c r="M237" s="329"/>
      <c r="N237" s="329"/>
      <c r="O237" s="329"/>
      <c r="P237" s="329"/>
    </row>
    <row r="238" spans="2:16" ht="15" customHeight="1" outlineLevel="1" x14ac:dyDescent="0.3">
      <c r="B238" s="153">
        <v>19</v>
      </c>
      <c r="C238" s="943"/>
      <c r="D238" s="943"/>
      <c r="E238" s="943"/>
      <c r="F238" s="943"/>
      <c r="G238" s="936"/>
      <c r="H238" s="167"/>
      <c r="I238" s="322"/>
      <c r="J238" s="527">
        <f t="shared" si="4"/>
        <v>0</v>
      </c>
      <c r="K238" s="329"/>
      <c r="L238" s="329"/>
      <c r="M238" s="329"/>
      <c r="N238" s="329"/>
      <c r="O238" s="329"/>
      <c r="P238" s="329"/>
    </row>
    <row r="239" spans="2:16" ht="15" customHeight="1" outlineLevel="1" x14ac:dyDescent="0.3">
      <c r="B239" s="153">
        <v>20</v>
      </c>
      <c r="C239" s="943"/>
      <c r="D239" s="943"/>
      <c r="E239" s="943"/>
      <c r="F239" s="943"/>
      <c r="G239" s="936"/>
      <c r="H239" s="167"/>
      <c r="I239" s="322"/>
      <c r="J239" s="527">
        <f t="shared" si="4"/>
        <v>0</v>
      </c>
      <c r="K239" s="329"/>
      <c r="L239" s="329"/>
      <c r="M239" s="329"/>
      <c r="N239" s="329"/>
      <c r="O239" s="329"/>
      <c r="P239" s="329"/>
    </row>
    <row r="240" spans="2:16" s="486" customFormat="1" ht="15" customHeight="1" x14ac:dyDescent="0.25">
      <c r="B240" s="492"/>
      <c r="C240" s="949" t="s">
        <v>1183</v>
      </c>
      <c r="D240" s="949"/>
      <c r="E240" s="949"/>
      <c r="F240" s="949"/>
      <c r="G240" s="949"/>
      <c r="H240" s="949"/>
      <c r="I240" s="949"/>
      <c r="J240" s="949"/>
      <c r="K240" s="497" t="s">
        <v>1172</v>
      </c>
      <c r="L240" s="497" t="s">
        <v>1181</v>
      </c>
      <c r="M240" s="497" t="s">
        <v>1182</v>
      </c>
      <c r="N240" s="497" t="s">
        <v>1200</v>
      </c>
      <c r="O240" s="497" t="s">
        <v>1201</v>
      </c>
      <c r="P240" s="497" t="s">
        <v>1202</v>
      </c>
    </row>
    <row r="241" spans="2:16" s="485" customFormat="1" ht="15" customHeight="1" x14ac:dyDescent="0.25">
      <c r="B241" s="940" t="s">
        <v>1173</v>
      </c>
      <c r="C241" s="941"/>
      <c r="D241" s="941"/>
      <c r="E241" s="941"/>
      <c r="F241" s="941"/>
      <c r="G241" s="941"/>
      <c r="H241" s="941"/>
      <c r="I241" s="941"/>
      <c r="J241" s="942"/>
      <c r="K241" s="498"/>
      <c r="L241" s="498"/>
      <c r="M241" s="498"/>
      <c r="N241" s="498"/>
      <c r="O241" s="498"/>
      <c r="P241" s="498"/>
    </row>
    <row r="242" spans="2:16" s="485" customFormat="1" ht="15" customHeight="1" x14ac:dyDescent="0.25">
      <c r="B242" s="940" t="s">
        <v>1174</v>
      </c>
      <c r="C242" s="941"/>
      <c r="D242" s="941"/>
      <c r="E242" s="941"/>
      <c r="F242" s="941"/>
      <c r="G242" s="941"/>
      <c r="H242" s="941"/>
      <c r="I242" s="941"/>
      <c r="J242" s="942"/>
      <c r="K242" s="499"/>
      <c r="L242" s="499"/>
      <c r="M242" s="499"/>
      <c r="N242" s="499"/>
      <c r="O242" s="499"/>
      <c r="P242" s="499"/>
    </row>
    <row r="243" spans="2:16" s="485" customFormat="1" ht="15" customHeight="1" x14ac:dyDescent="0.25">
      <c r="B243" s="940" t="s">
        <v>1175</v>
      </c>
      <c r="C243" s="941"/>
      <c r="D243" s="941"/>
      <c r="E243" s="941"/>
      <c r="F243" s="941"/>
      <c r="G243" s="941"/>
      <c r="H243" s="941"/>
      <c r="I243" s="941"/>
      <c r="J243" s="942"/>
      <c r="K243" s="500"/>
      <c r="L243" s="500"/>
      <c r="M243" s="500"/>
      <c r="N243" s="500"/>
      <c r="O243" s="500"/>
      <c r="P243" s="500"/>
    </row>
    <row r="244" spans="2:16" s="485" customFormat="1" ht="15" customHeight="1" x14ac:dyDescent="0.25">
      <c r="B244" s="940" t="s">
        <v>1176</v>
      </c>
      <c r="C244" s="941"/>
      <c r="D244" s="941"/>
      <c r="E244" s="941"/>
      <c r="F244" s="941"/>
      <c r="G244" s="941"/>
      <c r="H244" s="941"/>
      <c r="I244" s="941"/>
      <c r="J244" s="942"/>
      <c r="K244" s="500"/>
      <c r="L244" s="500"/>
      <c r="M244" s="500"/>
      <c r="N244" s="500"/>
      <c r="O244" s="500"/>
      <c r="P244" s="500"/>
    </row>
    <row r="245" spans="2:16" s="485" customFormat="1" ht="15" customHeight="1" x14ac:dyDescent="0.25">
      <c r="B245" s="940" t="s">
        <v>1177</v>
      </c>
      <c r="C245" s="941"/>
      <c r="D245" s="941"/>
      <c r="E245" s="941"/>
      <c r="F245" s="941"/>
      <c r="G245" s="941"/>
      <c r="H245" s="941"/>
      <c r="I245" s="941"/>
      <c r="J245" s="942"/>
      <c r="K245" s="498"/>
      <c r="L245" s="498"/>
      <c r="M245" s="498"/>
      <c r="N245" s="498"/>
      <c r="O245" s="498"/>
      <c r="P245" s="498"/>
    </row>
    <row r="246" spans="2:16" s="485" customFormat="1" ht="14.4" x14ac:dyDescent="0.25">
      <c r="B246" s="940" t="s">
        <v>1178</v>
      </c>
      <c r="C246" s="941"/>
      <c r="D246" s="941"/>
      <c r="E246" s="941"/>
      <c r="F246" s="941"/>
      <c r="G246" s="941"/>
      <c r="H246" s="941"/>
      <c r="I246" s="941"/>
      <c r="J246" s="942"/>
      <c r="K246" s="501"/>
      <c r="L246" s="501"/>
      <c r="M246" s="501"/>
      <c r="N246" s="501"/>
      <c r="O246" s="501"/>
      <c r="P246" s="501"/>
    </row>
    <row r="247" spans="2:16" s="485" customFormat="1" ht="14.4" x14ac:dyDescent="0.25">
      <c r="B247" s="940" t="s">
        <v>1179</v>
      </c>
      <c r="C247" s="941"/>
      <c r="D247" s="941"/>
      <c r="E247" s="941"/>
      <c r="F247" s="941"/>
      <c r="G247" s="941"/>
      <c r="H247" s="941"/>
      <c r="I247" s="941"/>
      <c r="J247" s="942"/>
      <c r="K247" s="502"/>
      <c r="L247" s="502"/>
      <c r="M247" s="502"/>
      <c r="N247" s="502"/>
      <c r="O247" s="502"/>
      <c r="P247" s="502"/>
    </row>
    <row r="248" spans="2:16" s="554" customFormat="1" ht="15" customHeight="1" x14ac:dyDescent="0.25">
      <c r="B248" s="952" t="s">
        <v>1180</v>
      </c>
      <c r="C248" s="953"/>
      <c r="D248" s="953"/>
      <c r="E248" s="953"/>
      <c r="F248" s="953"/>
      <c r="G248" s="953"/>
      <c r="H248" s="953"/>
      <c r="I248" s="953"/>
      <c r="J248" s="954"/>
      <c r="K248" s="955" t="s">
        <v>1170</v>
      </c>
      <c r="L248" s="955"/>
      <c r="M248" s="955"/>
      <c r="N248" s="955" t="s">
        <v>1170</v>
      </c>
      <c r="O248" s="955"/>
      <c r="P248" s="955"/>
    </row>
    <row r="249" spans="2:16" ht="15" customHeight="1" x14ac:dyDescent="0.3">
      <c r="B249" s="961" t="s">
        <v>969</v>
      </c>
      <c r="C249" s="962"/>
      <c r="D249" s="962"/>
      <c r="E249" s="962"/>
      <c r="F249" s="962"/>
      <c r="G249" s="962"/>
      <c r="H249" s="962"/>
      <c r="I249" s="962"/>
      <c r="J249" s="966"/>
      <c r="K249" s="532" t="s">
        <v>1172</v>
      </c>
      <c r="L249" s="532" t="s">
        <v>1181</v>
      </c>
      <c r="M249" s="532" t="s">
        <v>1182</v>
      </c>
      <c r="N249" s="532" t="s">
        <v>1200</v>
      </c>
      <c r="O249" s="532" t="s">
        <v>1201</v>
      </c>
      <c r="P249" s="532" t="s">
        <v>1202</v>
      </c>
    </row>
    <row r="250" spans="2:16" ht="15" customHeight="1" x14ac:dyDescent="0.3">
      <c r="B250" s="967" t="s">
        <v>15</v>
      </c>
      <c r="C250" s="968"/>
      <c r="D250" s="968"/>
      <c r="E250" s="968"/>
      <c r="F250" s="968"/>
      <c r="G250" s="968"/>
      <c r="H250" s="969"/>
      <c r="I250" s="539" t="s">
        <v>16</v>
      </c>
      <c r="J250" s="539" t="s">
        <v>1204</v>
      </c>
      <c r="K250" s="539" t="s">
        <v>1184</v>
      </c>
      <c r="L250" s="539" t="s">
        <v>1184</v>
      </c>
      <c r="M250" s="539" t="s">
        <v>1184</v>
      </c>
      <c r="N250" s="539" t="s">
        <v>1184</v>
      </c>
      <c r="O250" s="539" t="s">
        <v>1184</v>
      </c>
      <c r="P250" s="539" t="s">
        <v>1184</v>
      </c>
    </row>
    <row r="251" spans="2:16" ht="15" customHeight="1" x14ac:dyDescent="0.3">
      <c r="B251" s="168">
        <v>1</v>
      </c>
      <c r="C251" s="970"/>
      <c r="D251" s="970"/>
      <c r="E251" s="970"/>
      <c r="F251" s="970"/>
      <c r="G251" s="970"/>
      <c r="H251" s="971"/>
      <c r="I251" s="322"/>
      <c r="J251" s="527">
        <f t="shared" ref="J251:J253" si="5">IFERROR(SMALL(K251:P251,1),0)</f>
        <v>0</v>
      </c>
      <c r="K251" s="329"/>
      <c r="L251" s="329"/>
      <c r="M251" s="329"/>
      <c r="N251" s="329"/>
      <c r="O251" s="329"/>
      <c r="P251" s="329"/>
    </row>
    <row r="252" spans="2:16" ht="15" customHeight="1" x14ac:dyDescent="0.3">
      <c r="B252" s="168">
        <v>2</v>
      </c>
      <c r="C252" s="970"/>
      <c r="D252" s="970"/>
      <c r="E252" s="970"/>
      <c r="F252" s="970"/>
      <c r="G252" s="970"/>
      <c r="H252" s="971"/>
      <c r="I252" s="322"/>
      <c r="J252" s="527">
        <f t="shared" si="5"/>
        <v>0</v>
      </c>
      <c r="K252" s="329"/>
      <c r="L252" s="329"/>
      <c r="M252" s="329"/>
      <c r="N252" s="329"/>
      <c r="O252" s="329"/>
      <c r="P252" s="329"/>
    </row>
    <row r="253" spans="2:16" ht="15" customHeight="1" x14ac:dyDescent="0.3">
      <c r="B253" s="168">
        <v>3</v>
      </c>
      <c r="C253" s="970"/>
      <c r="D253" s="970"/>
      <c r="E253" s="970"/>
      <c r="F253" s="970"/>
      <c r="G253" s="970"/>
      <c r="H253" s="971"/>
      <c r="I253" s="322"/>
      <c r="J253" s="527">
        <f t="shared" si="5"/>
        <v>0</v>
      </c>
      <c r="K253" s="329"/>
      <c r="L253" s="329"/>
      <c r="M253" s="329"/>
      <c r="N253" s="329"/>
      <c r="O253" s="329"/>
      <c r="P253" s="329"/>
    </row>
    <row r="254" spans="2:16" s="486" customFormat="1" ht="15" customHeight="1" x14ac:dyDescent="0.25">
      <c r="B254" s="492"/>
      <c r="C254" s="949" t="s">
        <v>1183</v>
      </c>
      <c r="D254" s="949"/>
      <c r="E254" s="949"/>
      <c r="F254" s="949"/>
      <c r="G254" s="949"/>
      <c r="H254" s="949"/>
      <c r="I254" s="949"/>
      <c r="J254" s="949"/>
      <c r="K254" s="497" t="s">
        <v>1172</v>
      </c>
      <c r="L254" s="497" t="s">
        <v>1181</v>
      </c>
      <c r="M254" s="497" t="s">
        <v>1182</v>
      </c>
      <c r="N254" s="497" t="s">
        <v>1200</v>
      </c>
      <c r="O254" s="497" t="s">
        <v>1201</v>
      </c>
      <c r="P254" s="497" t="s">
        <v>1202</v>
      </c>
    </row>
    <row r="255" spans="2:16" s="485" customFormat="1" ht="15" customHeight="1" x14ac:dyDescent="0.25">
      <c r="B255" s="940" t="s">
        <v>1173</v>
      </c>
      <c r="C255" s="941"/>
      <c r="D255" s="941"/>
      <c r="E255" s="941"/>
      <c r="F255" s="941"/>
      <c r="G255" s="941"/>
      <c r="H255" s="941"/>
      <c r="I255" s="941"/>
      <c r="J255" s="942"/>
      <c r="K255" s="498"/>
      <c r="L255" s="498"/>
      <c r="M255" s="498"/>
      <c r="N255" s="498"/>
      <c r="O255" s="498"/>
      <c r="P255" s="498"/>
    </row>
    <row r="256" spans="2:16" s="485" customFormat="1" ht="15" customHeight="1" x14ac:dyDescent="0.25">
      <c r="B256" s="940" t="s">
        <v>1174</v>
      </c>
      <c r="C256" s="941"/>
      <c r="D256" s="941"/>
      <c r="E256" s="941"/>
      <c r="F256" s="941"/>
      <c r="G256" s="941"/>
      <c r="H256" s="941"/>
      <c r="I256" s="941"/>
      <c r="J256" s="942"/>
      <c r="K256" s="499"/>
      <c r="L256" s="499"/>
      <c r="M256" s="499"/>
      <c r="N256" s="499"/>
      <c r="O256" s="499"/>
      <c r="P256" s="499"/>
    </row>
    <row r="257" spans="2:16" s="485" customFormat="1" ht="15" customHeight="1" x14ac:dyDescent="0.25">
      <c r="B257" s="940" t="s">
        <v>1175</v>
      </c>
      <c r="C257" s="941"/>
      <c r="D257" s="941"/>
      <c r="E257" s="941"/>
      <c r="F257" s="941"/>
      <c r="G257" s="941"/>
      <c r="H257" s="941"/>
      <c r="I257" s="941"/>
      <c r="J257" s="942"/>
      <c r="K257" s="500"/>
      <c r="L257" s="500"/>
      <c r="M257" s="500"/>
      <c r="N257" s="500"/>
      <c r="O257" s="500"/>
      <c r="P257" s="500"/>
    </row>
    <row r="258" spans="2:16" s="485" customFormat="1" ht="15" customHeight="1" x14ac:dyDescent="0.25">
      <c r="B258" s="940" t="s">
        <v>1176</v>
      </c>
      <c r="C258" s="941"/>
      <c r="D258" s="941"/>
      <c r="E258" s="941"/>
      <c r="F258" s="941"/>
      <c r="G258" s="941"/>
      <c r="H258" s="941"/>
      <c r="I258" s="941"/>
      <c r="J258" s="942"/>
      <c r="K258" s="500"/>
      <c r="L258" s="500"/>
      <c r="M258" s="500"/>
      <c r="N258" s="500"/>
      <c r="O258" s="500"/>
      <c r="P258" s="500"/>
    </row>
    <row r="259" spans="2:16" s="485" customFormat="1" ht="15" customHeight="1" x14ac:dyDescent="0.25">
      <c r="B259" s="940" t="s">
        <v>1177</v>
      </c>
      <c r="C259" s="941"/>
      <c r="D259" s="941"/>
      <c r="E259" s="941"/>
      <c r="F259" s="941"/>
      <c r="G259" s="941"/>
      <c r="H259" s="941"/>
      <c r="I259" s="941"/>
      <c r="J259" s="942"/>
      <c r="K259" s="498"/>
      <c r="L259" s="498"/>
      <c r="M259" s="498"/>
      <c r="N259" s="498"/>
      <c r="O259" s="498"/>
      <c r="P259" s="498"/>
    </row>
    <row r="260" spans="2:16" s="485" customFormat="1" ht="14.4" x14ac:dyDescent="0.25">
      <c r="B260" s="940" t="s">
        <v>1178</v>
      </c>
      <c r="C260" s="941"/>
      <c r="D260" s="941"/>
      <c r="E260" s="941"/>
      <c r="F260" s="941"/>
      <c r="G260" s="941"/>
      <c r="H260" s="941"/>
      <c r="I260" s="941"/>
      <c r="J260" s="942"/>
      <c r="K260" s="501"/>
      <c r="L260" s="501"/>
      <c r="M260" s="501"/>
      <c r="N260" s="501"/>
      <c r="O260" s="501"/>
      <c r="P260" s="501"/>
    </row>
    <row r="261" spans="2:16" s="485" customFormat="1" ht="14.4" x14ac:dyDescent="0.25">
      <c r="B261" s="940" t="s">
        <v>1179</v>
      </c>
      <c r="C261" s="941"/>
      <c r="D261" s="941"/>
      <c r="E261" s="941"/>
      <c r="F261" s="941"/>
      <c r="G261" s="941"/>
      <c r="H261" s="941"/>
      <c r="I261" s="941"/>
      <c r="J261" s="942"/>
      <c r="K261" s="502"/>
      <c r="L261" s="502"/>
      <c r="M261" s="502"/>
      <c r="N261" s="502"/>
      <c r="O261" s="502"/>
      <c r="P261" s="502"/>
    </row>
    <row r="262" spans="2:16" s="554" customFormat="1" ht="15" customHeight="1" x14ac:dyDescent="0.25">
      <c r="B262" s="952" t="s">
        <v>1180</v>
      </c>
      <c r="C262" s="953"/>
      <c r="D262" s="953"/>
      <c r="E262" s="953"/>
      <c r="F262" s="953"/>
      <c r="G262" s="953"/>
      <c r="H262" s="953"/>
      <c r="I262" s="953"/>
      <c r="J262" s="954"/>
      <c r="K262" s="955" t="s">
        <v>1170</v>
      </c>
      <c r="L262" s="955"/>
      <c r="M262" s="955"/>
      <c r="N262" s="955" t="s">
        <v>1170</v>
      </c>
      <c r="O262" s="955"/>
      <c r="P262" s="955"/>
    </row>
  </sheetData>
  <mergeCells count="257">
    <mergeCell ref="B259:J259"/>
    <mergeCell ref="B260:J260"/>
    <mergeCell ref="B261:J261"/>
    <mergeCell ref="B262:J262"/>
    <mergeCell ref="K262:M262"/>
    <mergeCell ref="N262:P262"/>
    <mergeCell ref="C253:H253"/>
    <mergeCell ref="C254:J254"/>
    <mergeCell ref="B255:J255"/>
    <mergeCell ref="B256:J256"/>
    <mergeCell ref="B257:J257"/>
    <mergeCell ref="B258:J258"/>
    <mergeCell ref="B249:J249"/>
    <mergeCell ref="B250:H250"/>
    <mergeCell ref="C251:H251"/>
    <mergeCell ref="C252:H252"/>
    <mergeCell ref="B247:J247"/>
    <mergeCell ref="B248:J248"/>
    <mergeCell ref="N248:P248"/>
    <mergeCell ref="K248:M248"/>
    <mergeCell ref="N217:P217"/>
    <mergeCell ref="B218:J218"/>
    <mergeCell ref="C219:G219"/>
    <mergeCell ref="B241:J241"/>
    <mergeCell ref="B242:J242"/>
    <mergeCell ref="B243:J243"/>
    <mergeCell ref="B244:J244"/>
    <mergeCell ref="B245:J245"/>
    <mergeCell ref="B246:J246"/>
    <mergeCell ref="C240:J240"/>
    <mergeCell ref="C120:G120"/>
    <mergeCell ref="C121:G121"/>
    <mergeCell ref="C122:G122"/>
    <mergeCell ref="B216:J216"/>
    <mergeCell ref="B217:J217"/>
    <mergeCell ref="K217:M217"/>
    <mergeCell ref="C237:G237"/>
    <mergeCell ref="C238:G238"/>
    <mergeCell ref="C239:G239"/>
    <mergeCell ref="C123:G123"/>
    <mergeCell ref="C124:G124"/>
    <mergeCell ref="C125:G125"/>
    <mergeCell ref="C126:G126"/>
    <mergeCell ref="C127:G127"/>
    <mergeCell ref="C128:G128"/>
    <mergeCell ref="C129:G129"/>
    <mergeCell ref="C130:G130"/>
    <mergeCell ref="C131:G131"/>
    <mergeCell ref="C132:G132"/>
    <mergeCell ref="C133:G133"/>
    <mergeCell ref="C134:G134"/>
    <mergeCell ref="C135:G135"/>
    <mergeCell ref="C136:G136"/>
    <mergeCell ref="C137:G137"/>
    <mergeCell ref="C111:G111"/>
    <mergeCell ref="C112:G112"/>
    <mergeCell ref="C113:G113"/>
    <mergeCell ref="C114:G114"/>
    <mergeCell ref="C115:G115"/>
    <mergeCell ref="C116:G116"/>
    <mergeCell ref="C117:G117"/>
    <mergeCell ref="C118:G118"/>
    <mergeCell ref="C119:G119"/>
    <mergeCell ref="C98:G98"/>
    <mergeCell ref="C99:G99"/>
    <mergeCell ref="C100:G100"/>
    <mergeCell ref="C101:G101"/>
    <mergeCell ref="C102:G102"/>
    <mergeCell ref="C103:G103"/>
    <mergeCell ref="C108:G108"/>
    <mergeCell ref="C109:G109"/>
    <mergeCell ref="C110:G110"/>
    <mergeCell ref="C104:G104"/>
    <mergeCell ref="C105:G105"/>
    <mergeCell ref="C106:G106"/>
    <mergeCell ref="C107:G107"/>
    <mergeCell ref="C92:G92"/>
    <mergeCell ref="C93:G93"/>
    <mergeCell ref="C94:G94"/>
    <mergeCell ref="C95:G95"/>
    <mergeCell ref="C96:G96"/>
    <mergeCell ref="C97:G97"/>
    <mergeCell ref="C86:G86"/>
    <mergeCell ref="C87:G87"/>
    <mergeCell ref="C88:G88"/>
    <mergeCell ref="C89:G89"/>
    <mergeCell ref="C90:G90"/>
    <mergeCell ref="C91:G91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56:G56"/>
    <mergeCell ref="C57:G57"/>
    <mergeCell ref="C58:G58"/>
    <mergeCell ref="C59:G59"/>
    <mergeCell ref="C60:G60"/>
    <mergeCell ref="C61:G61"/>
    <mergeCell ref="C50:G50"/>
    <mergeCell ref="C51:G51"/>
    <mergeCell ref="C52:G52"/>
    <mergeCell ref="C53:G53"/>
    <mergeCell ref="C54:G54"/>
    <mergeCell ref="C55:G55"/>
    <mergeCell ref="C44:G44"/>
    <mergeCell ref="C45:G45"/>
    <mergeCell ref="C46:G46"/>
    <mergeCell ref="C47:G47"/>
    <mergeCell ref="C48:G48"/>
    <mergeCell ref="C49:G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B2:J2"/>
    <mergeCell ref="B3:J4"/>
    <mergeCell ref="K3:P3"/>
    <mergeCell ref="B5:J5"/>
    <mergeCell ref="B6:J6"/>
    <mergeCell ref="B7:G7"/>
    <mergeCell ref="C138:G138"/>
    <mergeCell ref="C139:G139"/>
    <mergeCell ref="C140:G140"/>
    <mergeCell ref="C141:G141"/>
    <mergeCell ref="C142:G142"/>
    <mergeCell ref="C143:G143"/>
    <mergeCell ref="C144:G144"/>
    <mergeCell ref="C145:G145"/>
    <mergeCell ref="C146:G146"/>
    <mergeCell ref="C147:G147"/>
    <mergeCell ref="C148:G148"/>
    <mergeCell ref="C149:G149"/>
    <mergeCell ref="C150:G150"/>
    <mergeCell ref="C151:G151"/>
    <mergeCell ref="C152:G152"/>
    <mergeCell ref="C153:G153"/>
    <mergeCell ref="C154:G154"/>
    <mergeCell ref="C155:G155"/>
    <mergeCell ref="C156:G156"/>
    <mergeCell ref="C157:G157"/>
    <mergeCell ref="C158:G158"/>
    <mergeCell ref="C159:G159"/>
    <mergeCell ref="C160:G160"/>
    <mergeCell ref="C161:G161"/>
    <mergeCell ref="C162:G162"/>
    <mergeCell ref="C163:G163"/>
    <mergeCell ref="C164:G164"/>
    <mergeCell ref="C165:G165"/>
    <mergeCell ref="C166:G166"/>
    <mergeCell ref="C167:G167"/>
    <mergeCell ref="C168:G168"/>
    <mergeCell ref="C169:G169"/>
    <mergeCell ref="C170:G170"/>
    <mergeCell ref="C171:G171"/>
    <mergeCell ref="C172:G172"/>
    <mergeCell ref="C173:G173"/>
    <mergeCell ref="C174:G174"/>
    <mergeCell ref="C175:G175"/>
    <mergeCell ref="C176:G176"/>
    <mergeCell ref="C177:G177"/>
    <mergeCell ref="C178:G178"/>
    <mergeCell ref="C179:G179"/>
    <mergeCell ref="C180:G180"/>
    <mergeCell ref="C181:G181"/>
    <mergeCell ref="C182:G182"/>
    <mergeCell ref="C183:G183"/>
    <mergeCell ref="C184:G184"/>
    <mergeCell ref="C185:G185"/>
    <mergeCell ref="C186:G186"/>
    <mergeCell ref="C187:G187"/>
    <mergeCell ref="C188:G188"/>
    <mergeCell ref="C189:G189"/>
    <mergeCell ref="C190:G190"/>
    <mergeCell ref="C191:G191"/>
    <mergeCell ref="C192:G192"/>
    <mergeCell ref="C193:G193"/>
    <mergeCell ref="C194:G194"/>
    <mergeCell ref="C195:G195"/>
    <mergeCell ref="C196:G196"/>
    <mergeCell ref="C197:G197"/>
    <mergeCell ref="C198:G198"/>
    <mergeCell ref="C199:G199"/>
    <mergeCell ref="C200:G200"/>
    <mergeCell ref="C201:G201"/>
    <mergeCell ref="C202:G202"/>
    <mergeCell ref="C203:G203"/>
    <mergeCell ref="C204:G204"/>
    <mergeCell ref="C205:G205"/>
    <mergeCell ref="C206:G206"/>
    <mergeCell ref="C207:G207"/>
    <mergeCell ref="C235:G235"/>
    <mergeCell ref="C236:G236"/>
    <mergeCell ref="C220:G220"/>
    <mergeCell ref="C231:G231"/>
    <mergeCell ref="C232:G232"/>
    <mergeCell ref="C233:G233"/>
    <mergeCell ref="C234:G234"/>
    <mergeCell ref="B210:J210"/>
    <mergeCell ref="B211:J211"/>
    <mergeCell ref="B212:J212"/>
    <mergeCell ref="B213:J213"/>
    <mergeCell ref="B214:J214"/>
    <mergeCell ref="B215:J215"/>
    <mergeCell ref="C208:G208"/>
    <mergeCell ref="C209:J209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">
    <tabColor theme="7"/>
  </sheetPr>
  <dimension ref="B2:Z256"/>
  <sheetViews>
    <sheetView showGridLines="0" workbookViewId="0">
      <pane ySplit="5" topLeftCell="A223" activePane="bottomLeft" state="frozen"/>
      <selection activeCell="A120" sqref="A120:XFD129"/>
      <selection pane="bottomLeft" activeCell="K252" sqref="K252"/>
    </sheetView>
  </sheetViews>
  <sheetFormatPr defaultColWidth="9.109375" defaultRowHeight="14.4" outlineLevelRow="1" x14ac:dyDescent="0.3"/>
  <cols>
    <col min="1" max="2" width="3.6640625" style="396" customWidth="1"/>
    <col min="3" max="7" width="10.6640625" style="396" customWidth="1"/>
    <col min="8" max="9" width="11.6640625" style="396" customWidth="1"/>
    <col min="10" max="10" width="13.6640625" style="396" customWidth="1"/>
    <col min="11" max="11" width="17.6640625" style="396" customWidth="1"/>
    <col min="12" max="12" width="16.88671875" style="396" bestFit="1" customWidth="1"/>
    <col min="13" max="14" width="14.6640625" style="396" customWidth="1"/>
    <col min="15" max="16" width="3.6640625" style="396" customWidth="1"/>
    <col min="17" max="17" width="13.88671875" style="396" customWidth="1"/>
    <col min="18" max="21" width="10.6640625" style="396" customWidth="1"/>
    <col min="22" max="22" width="11.6640625" style="396" customWidth="1"/>
    <col min="23" max="23" width="10.6640625" style="396" customWidth="1"/>
    <col min="24" max="24" width="18.6640625" style="396" customWidth="1"/>
    <col min="25" max="25" width="15.88671875" style="396" bestFit="1" customWidth="1"/>
    <col min="26" max="16384" width="9.109375" style="396"/>
  </cols>
  <sheetData>
    <row r="2" spans="2:26" ht="22.5" customHeight="1" x14ac:dyDescent="0.3">
      <c r="B2" s="956" t="s">
        <v>1218</v>
      </c>
      <c r="C2" s="957"/>
      <c r="D2" s="957"/>
      <c r="E2" s="957"/>
      <c r="F2" s="957"/>
      <c r="G2" s="957"/>
      <c r="H2" s="957"/>
      <c r="I2" s="957"/>
      <c r="J2" s="957"/>
      <c r="K2" s="957"/>
      <c r="L2" s="957"/>
      <c r="M2" s="957"/>
      <c r="N2" s="978"/>
      <c r="P2" s="956" t="str">
        <f>B2</f>
        <v>CUSTOS - MOTOR (ORIGEM DOS RECURSOS)</v>
      </c>
      <c r="Q2" s="957"/>
      <c r="R2" s="957"/>
      <c r="S2" s="957"/>
      <c r="T2" s="957"/>
      <c r="U2" s="957"/>
      <c r="V2" s="957"/>
      <c r="W2" s="957"/>
      <c r="X2" s="978"/>
      <c r="Y2" s="403"/>
      <c r="Z2" s="403"/>
    </row>
    <row r="3" spans="2:26" ht="15" customHeight="1" x14ac:dyDescent="0.3">
      <c r="B3" s="946" t="s">
        <v>1057</v>
      </c>
      <c r="C3" s="947"/>
      <c r="D3" s="947"/>
      <c r="E3" s="947"/>
      <c r="F3" s="947"/>
      <c r="G3" s="947"/>
      <c r="H3" s="947"/>
      <c r="I3" s="947"/>
      <c r="J3" s="947"/>
      <c r="K3" s="948"/>
      <c r="L3" s="946" t="s">
        <v>487</v>
      </c>
      <c r="M3" s="947"/>
      <c r="N3" s="948"/>
      <c r="O3" s="397"/>
      <c r="P3" s="946" t="s">
        <v>958</v>
      </c>
      <c r="Q3" s="947"/>
      <c r="R3" s="947"/>
      <c r="S3" s="947"/>
      <c r="T3" s="947"/>
      <c r="U3" s="947"/>
      <c r="V3" s="947"/>
      <c r="W3" s="947"/>
      <c r="X3" s="948"/>
    </row>
    <row r="4" spans="2:26" ht="15" customHeight="1" x14ac:dyDescent="0.3">
      <c r="B4" s="958"/>
      <c r="C4" s="959"/>
      <c r="D4" s="959"/>
      <c r="E4" s="959"/>
      <c r="F4" s="959"/>
      <c r="G4" s="959"/>
      <c r="H4" s="959"/>
      <c r="I4" s="959"/>
      <c r="J4" s="959"/>
      <c r="K4" s="960"/>
      <c r="L4" s="314" t="s">
        <v>1054</v>
      </c>
      <c r="M4" s="314" t="s">
        <v>509</v>
      </c>
      <c r="N4" s="315" t="s">
        <v>510</v>
      </c>
      <c r="O4" s="397"/>
      <c r="P4" s="958"/>
      <c r="Q4" s="959"/>
      <c r="R4" s="959"/>
      <c r="S4" s="959"/>
      <c r="T4" s="959"/>
      <c r="U4" s="959"/>
      <c r="V4" s="959"/>
      <c r="W4" s="959"/>
      <c r="X4" s="960"/>
    </row>
    <row r="5" spans="2:26" ht="15" customHeight="1" x14ac:dyDescent="0.3">
      <c r="B5" s="961" t="s">
        <v>955</v>
      </c>
      <c r="C5" s="962"/>
      <c r="D5" s="962"/>
      <c r="E5" s="962"/>
      <c r="F5" s="962"/>
      <c r="G5" s="962"/>
      <c r="H5" s="962"/>
      <c r="I5" s="962"/>
      <c r="J5" s="962"/>
      <c r="K5" s="962"/>
      <c r="L5" s="962"/>
      <c r="M5" s="962"/>
      <c r="N5" s="966"/>
      <c r="O5" s="397"/>
      <c r="P5" s="300"/>
      <c r="Q5" s="301"/>
      <c r="R5" s="301"/>
      <c r="S5" s="301"/>
      <c r="T5" s="301"/>
      <c r="U5" s="301"/>
      <c r="V5" s="301"/>
      <c r="W5" s="301"/>
      <c r="X5" s="302"/>
    </row>
    <row r="6" spans="2:26" x14ac:dyDescent="0.3">
      <c r="B6" s="963" t="s">
        <v>552</v>
      </c>
      <c r="C6" s="964"/>
      <c r="D6" s="964"/>
      <c r="E6" s="964"/>
      <c r="F6" s="964"/>
      <c r="G6" s="964"/>
      <c r="H6" s="964"/>
      <c r="I6" s="964"/>
      <c r="J6" s="964"/>
      <c r="K6" s="964"/>
      <c r="L6" s="964"/>
      <c r="M6" s="964"/>
      <c r="N6" s="965"/>
      <c r="O6" s="397"/>
      <c r="P6" s="963" t="s">
        <v>552</v>
      </c>
      <c r="Q6" s="964"/>
      <c r="R6" s="964"/>
      <c r="S6" s="964"/>
      <c r="T6" s="964"/>
      <c r="U6" s="964"/>
      <c r="V6" s="964"/>
      <c r="W6" s="964"/>
      <c r="X6" s="965"/>
    </row>
    <row r="7" spans="2:26" x14ac:dyDescent="0.3">
      <c r="B7" s="938" t="s">
        <v>553</v>
      </c>
      <c r="C7" s="938"/>
      <c r="D7" s="938"/>
      <c r="E7" s="939"/>
      <c r="F7" s="939"/>
      <c r="G7" s="939"/>
      <c r="H7" s="303" t="s">
        <v>554</v>
      </c>
      <c r="I7" s="303" t="s">
        <v>16</v>
      </c>
      <c r="J7" s="303" t="s">
        <v>508</v>
      </c>
      <c r="K7" s="152" t="s">
        <v>555</v>
      </c>
      <c r="L7" s="303" t="s">
        <v>1054</v>
      </c>
      <c r="M7" s="114" t="s">
        <v>509</v>
      </c>
      <c r="N7" s="114" t="s">
        <v>510</v>
      </c>
      <c r="O7" s="397"/>
      <c r="P7" s="938" t="str">
        <f>B7</f>
        <v>Materiais e equipamentos</v>
      </c>
      <c r="Q7" s="938"/>
      <c r="R7" s="938"/>
      <c r="S7" s="939"/>
      <c r="T7" s="939"/>
      <c r="U7" s="939"/>
      <c r="V7" s="303" t="s">
        <v>554</v>
      </c>
      <c r="W7" s="152" t="s">
        <v>556</v>
      </c>
      <c r="X7" s="152" t="s">
        <v>557</v>
      </c>
    </row>
    <row r="8" spans="2:26" ht="15" customHeight="1" outlineLevel="1" x14ac:dyDescent="0.3">
      <c r="B8" s="153">
        <v>1</v>
      </c>
      <c r="C8" s="974" t="str">
        <f>IF(ISBLANK('MotorCusto (ORÇ)'!C8)," ",'MotorCusto (ORÇ)'!C8)</f>
        <v xml:space="preserve"> </v>
      </c>
      <c r="D8" s="975"/>
      <c r="E8" s="975"/>
      <c r="F8" s="975"/>
      <c r="G8" s="975"/>
      <c r="H8" s="560">
        <f>'MotorCusto (ORÇ)'!H8</f>
        <v>0</v>
      </c>
      <c r="I8" s="561">
        <f>'MotorCusto (ORÇ)'!I8</f>
        <v>0</v>
      </c>
      <c r="J8" s="553">
        <f>'MotorCusto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976" t="str">
        <f>IF(OR(C8=0,C8=""),"",C8)</f>
        <v xml:space="preserve"> </v>
      </c>
      <c r="R8" s="976"/>
      <c r="S8" s="976"/>
      <c r="T8" s="976"/>
      <c r="U8" s="977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4">
        <f>V8*X8</f>
        <v>0</v>
      </c>
    </row>
    <row r="9" spans="2:26" ht="15" customHeight="1" outlineLevel="1" x14ac:dyDescent="0.3">
      <c r="B9" s="156">
        <v>2</v>
      </c>
      <c r="C9" s="974" t="str">
        <f>IF(ISBLANK('MotorCusto (ORÇ)'!C9)," ",'MotorCusto (ORÇ)'!C9)</f>
        <v xml:space="preserve"> </v>
      </c>
      <c r="D9" s="975"/>
      <c r="E9" s="975"/>
      <c r="F9" s="975"/>
      <c r="G9" s="975"/>
      <c r="H9" s="560">
        <f>'MotorCusto (ORÇ)'!H9</f>
        <v>0</v>
      </c>
      <c r="I9" s="561">
        <f>'MotorCusto (ORÇ)'!I9</f>
        <v>0</v>
      </c>
      <c r="J9" s="553">
        <f>'MotorCusto (ORÇ)'!J9</f>
        <v>0</v>
      </c>
      <c r="K9" s="330">
        <f t="shared" ref="K9:K72" si="0">I9*J9</f>
        <v>0</v>
      </c>
      <c r="L9" s="330">
        <f t="shared" ref="L9:L72" si="1">K9-M9-N9</f>
        <v>0</v>
      </c>
      <c r="M9" s="329"/>
      <c r="N9" s="329"/>
      <c r="O9" s="397"/>
      <c r="P9" s="153">
        <f t="shared" ref="P9:P106" si="2">B9</f>
        <v>2</v>
      </c>
      <c r="Q9" s="976" t="str">
        <f t="shared" ref="Q9:Q72" si="3">IF(OR(C9=0,C9=""),"",C9)</f>
        <v xml:space="preserve"> </v>
      </c>
      <c r="R9" s="976"/>
      <c r="S9" s="976"/>
      <c r="T9" s="976"/>
      <c r="U9" s="977"/>
      <c r="V9" s="155">
        <f t="shared" ref="V9:V72" si="4">IF(H9="",0,H9)</f>
        <v>0</v>
      </c>
      <c r="W9" s="331">
        <f t="shared" ref="W9:W72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4">
        <f t="shared" ref="Y9:Y72" si="6">V9*X9</f>
        <v>0</v>
      </c>
    </row>
    <row r="10" spans="2:26" ht="15" customHeight="1" outlineLevel="1" x14ac:dyDescent="0.3">
      <c r="B10" s="153">
        <v>3</v>
      </c>
      <c r="C10" s="974" t="str">
        <f>IF(ISBLANK('MotorCusto (ORÇ)'!C10)," ",'MotorCusto (ORÇ)'!C10)</f>
        <v xml:space="preserve"> </v>
      </c>
      <c r="D10" s="975"/>
      <c r="E10" s="975"/>
      <c r="F10" s="975"/>
      <c r="G10" s="975"/>
      <c r="H10" s="560">
        <f>'MotorCusto (ORÇ)'!H10</f>
        <v>0</v>
      </c>
      <c r="I10" s="561">
        <f>'MotorCusto (ORÇ)'!I10</f>
        <v>0</v>
      </c>
      <c r="J10" s="553">
        <f>'MotorCusto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976" t="str">
        <f t="shared" si="3"/>
        <v xml:space="preserve"> </v>
      </c>
      <c r="R10" s="976"/>
      <c r="S10" s="976"/>
      <c r="T10" s="976"/>
      <c r="U10" s="977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4">
        <f t="shared" si="6"/>
        <v>0</v>
      </c>
    </row>
    <row r="11" spans="2:26" ht="15" customHeight="1" outlineLevel="1" x14ac:dyDescent="0.3">
      <c r="B11" s="156">
        <v>4</v>
      </c>
      <c r="C11" s="974" t="str">
        <f>IF(ISBLANK('MotorCusto (ORÇ)'!C11)," ",'MotorCusto (ORÇ)'!C11)</f>
        <v xml:space="preserve"> </v>
      </c>
      <c r="D11" s="975"/>
      <c r="E11" s="975"/>
      <c r="F11" s="975"/>
      <c r="G11" s="975"/>
      <c r="H11" s="560">
        <f>'MotorCusto (ORÇ)'!H11</f>
        <v>0</v>
      </c>
      <c r="I11" s="561">
        <f>'MotorCusto (ORÇ)'!I11</f>
        <v>0</v>
      </c>
      <c r="J11" s="553">
        <f>'MotorCusto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976" t="str">
        <f t="shared" si="3"/>
        <v xml:space="preserve"> </v>
      </c>
      <c r="R11" s="976"/>
      <c r="S11" s="976"/>
      <c r="T11" s="976"/>
      <c r="U11" s="977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4">
        <f t="shared" si="6"/>
        <v>0</v>
      </c>
    </row>
    <row r="12" spans="2:26" ht="15" customHeight="1" outlineLevel="1" x14ac:dyDescent="0.3">
      <c r="B12" s="153">
        <v>5</v>
      </c>
      <c r="C12" s="974" t="str">
        <f>IF(ISBLANK('MotorCusto (ORÇ)'!C12)," ",'MotorCusto (ORÇ)'!C12)</f>
        <v xml:space="preserve"> </v>
      </c>
      <c r="D12" s="975"/>
      <c r="E12" s="975"/>
      <c r="F12" s="975"/>
      <c r="G12" s="975"/>
      <c r="H12" s="560">
        <f>'MotorCusto (ORÇ)'!H12</f>
        <v>0</v>
      </c>
      <c r="I12" s="561">
        <f>'MotorCusto (ORÇ)'!I12</f>
        <v>0</v>
      </c>
      <c r="J12" s="553">
        <f>'MotorCusto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976" t="str">
        <f t="shared" si="3"/>
        <v xml:space="preserve"> </v>
      </c>
      <c r="R12" s="976"/>
      <c r="S12" s="976"/>
      <c r="T12" s="976"/>
      <c r="U12" s="977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4">
        <f t="shared" si="6"/>
        <v>0</v>
      </c>
    </row>
    <row r="13" spans="2:26" ht="15" customHeight="1" outlineLevel="1" x14ac:dyDescent="0.3">
      <c r="B13" s="156">
        <v>6</v>
      </c>
      <c r="C13" s="974" t="str">
        <f>IF(ISBLANK('MotorCusto (ORÇ)'!C13)," ",'MotorCusto (ORÇ)'!C13)</f>
        <v xml:space="preserve"> </v>
      </c>
      <c r="D13" s="975"/>
      <c r="E13" s="975"/>
      <c r="F13" s="975"/>
      <c r="G13" s="975"/>
      <c r="H13" s="560">
        <f>'MotorCusto (ORÇ)'!H13</f>
        <v>0</v>
      </c>
      <c r="I13" s="561">
        <f>'MotorCusto (ORÇ)'!I13</f>
        <v>0</v>
      </c>
      <c r="J13" s="553">
        <f>'MotorCusto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976" t="str">
        <f t="shared" si="3"/>
        <v xml:space="preserve"> </v>
      </c>
      <c r="R13" s="976"/>
      <c r="S13" s="976"/>
      <c r="T13" s="976"/>
      <c r="U13" s="977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4">
        <f t="shared" si="6"/>
        <v>0</v>
      </c>
    </row>
    <row r="14" spans="2:26" ht="15" customHeight="1" outlineLevel="1" x14ac:dyDescent="0.3">
      <c r="B14" s="153">
        <v>7</v>
      </c>
      <c r="C14" s="974" t="str">
        <f>IF(ISBLANK('MotorCusto (ORÇ)'!C14)," ",'MotorCusto (ORÇ)'!C14)</f>
        <v xml:space="preserve"> </v>
      </c>
      <c r="D14" s="975"/>
      <c r="E14" s="975"/>
      <c r="F14" s="975"/>
      <c r="G14" s="975"/>
      <c r="H14" s="560">
        <f>'MotorCusto (ORÇ)'!H14</f>
        <v>0</v>
      </c>
      <c r="I14" s="561">
        <f>'MotorCusto (ORÇ)'!I14</f>
        <v>0</v>
      </c>
      <c r="J14" s="553">
        <f>'MotorCusto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976" t="str">
        <f t="shared" si="3"/>
        <v xml:space="preserve"> </v>
      </c>
      <c r="R14" s="976"/>
      <c r="S14" s="976"/>
      <c r="T14" s="976"/>
      <c r="U14" s="977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4">
        <f t="shared" si="6"/>
        <v>0</v>
      </c>
    </row>
    <row r="15" spans="2:26" ht="15" customHeight="1" outlineLevel="1" x14ac:dyDescent="0.3">
      <c r="B15" s="156">
        <v>8</v>
      </c>
      <c r="C15" s="974" t="str">
        <f>IF(ISBLANK('MotorCusto (ORÇ)'!C15)," ",'MotorCusto (ORÇ)'!C15)</f>
        <v xml:space="preserve"> </v>
      </c>
      <c r="D15" s="975"/>
      <c r="E15" s="975"/>
      <c r="F15" s="975"/>
      <c r="G15" s="975"/>
      <c r="H15" s="560">
        <f>'MotorCusto (ORÇ)'!H15</f>
        <v>0</v>
      </c>
      <c r="I15" s="561">
        <f>'MotorCusto (ORÇ)'!I15</f>
        <v>0</v>
      </c>
      <c r="J15" s="553">
        <f>'MotorCusto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976" t="str">
        <f t="shared" si="3"/>
        <v xml:space="preserve"> </v>
      </c>
      <c r="R15" s="976"/>
      <c r="S15" s="976"/>
      <c r="T15" s="976"/>
      <c r="U15" s="977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4">
        <f t="shared" si="6"/>
        <v>0</v>
      </c>
    </row>
    <row r="16" spans="2:26" ht="15" customHeight="1" outlineLevel="1" x14ac:dyDescent="0.3">
      <c r="B16" s="153">
        <v>9</v>
      </c>
      <c r="C16" s="974" t="str">
        <f>IF(ISBLANK('MotorCusto (ORÇ)'!C16)," ",'MotorCusto (ORÇ)'!C16)</f>
        <v xml:space="preserve"> </v>
      </c>
      <c r="D16" s="975"/>
      <c r="E16" s="975"/>
      <c r="F16" s="975"/>
      <c r="G16" s="975"/>
      <c r="H16" s="560">
        <f>'MotorCusto (ORÇ)'!H16</f>
        <v>0</v>
      </c>
      <c r="I16" s="561">
        <f>'MotorCusto (ORÇ)'!I16</f>
        <v>0</v>
      </c>
      <c r="J16" s="553">
        <f>'MotorCusto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976" t="str">
        <f t="shared" si="3"/>
        <v xml:space="preserve"> </v>
      </c>
      <c r="R16" s="976"/>
      <c r="S16" s="976"/>
      <c r="T16" s="976"/>
      <c r="U16" s="977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4">
        <f t="shared" si="6"/>
        <v>0</v>
      </c>
    </row>
    <row r="17" spans="2:25" outlineLevel="1" x14ac:dyDescent="0.3">
      <c r="B17" s="156">
        <v>10</v>
      </c>
      <c r="C17" s="974" t="str">
        <f>IF(ISBLANK('MotorCusto (ORÇ)'!C17)," ",'MotorCusto (ORÇ)'!C17)</f>
        <v xml:space="preserve"> </v>
      </c>
      <c r="D17" s="975"/>
      <c r="E17" s="975"/>
      <c r="F17" s="975"/>
      <c r="G17" s="975"/>
      <c r="H17" s="560">
        <f>'MotorCusto (ORÇ)'!H17</f>
        <v>0</v>
      </c>
      <c r="I17" s="561">
        <f>'MotorCusto (ORÇ)'!I17</f>
        <v>0</v>
      </c>
      <c r="J17" s="553">
        <f>'MotorCusto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976" t="str">
        <f t="shared" si="3"/>
        <v xml:space="preserve"> </v>
      </c>
      <c r="R17" s="976"/>
      <c r="S17" s="976"/>
      <c r="T17" s="976"/>
      <c r="U17" s="977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4">
        <f t="shared" si="6"/>
        <v>0</v>
      </c>
    </row>
    <row r="18" spans="2:25" outlineLevel="1" x14ac:dyDescent="0.3">
      <c r="B18" s="153">
        <v>11</v>
      </c>
      <c r="C18" s="974" t="str">
        <f>IF(ISBLANK('MotorCusto (ORÇ)'!C18)," ",'MotorCusto (ORÇ)'!C18)</f>
        <v xml:space="preserve"> </v>
      </c>
      <c r="D18" s="975"/>
      <c r="E18" s="975"/>
      <c r="F18" s="975"/>
      <c r="G18" s="975"/>
      <c r="H18" s="560">
        <f>'MotorCusto (ORÇ)'!H18</f>
        <v>0</v>
      </c>
      <c r="I18" s="561">
        <f>'MotorCusto (ORÇ)'!I18</f>
        <v>0</v>
      </c>
      <c r="J18" s="553">
        <f>'MotorCusto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976" t="str">
        <f t="shared" si="3"/>
        <v xml:space="preserve"> </v>
      </c>
      <c r="R18" s="976"/>
      <c r="S18" s="976"/>
      <c r="T18" s="976"/>
      <c r="U18" s="977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4">
        <f t="shared" si="6"/>
        <v>0</v>
      </c>
    </row>
    <row r="19" spans="2:25" outlineLevel="1" x14ac:dyDescent="0.3">
      <c r="B19" s="156">
        <v>12</v>
      </c>
      <c r="C19" s="974" t="str">
        <f>IF(ISBLANK('MotorCusto (ORÇ)'!C19)," ",'MotorCusto (ORÇ)'!C19)</f>
        <v xml:space="preserve"> </v>
      </c>
      <c r="D19" s="975"/>
      <c r="E19" s="975"/>
      <c r="F19" s="975"/>
      <c r="G19" s="975"/>
      <c r="H19" s="560">
        <f>'MotorCusto (ORÇ)'!H19</f>
        <v>0</v>
      </c>
      <c r="I19" s="561">
        <f>'MotorCusto (ORÇ)'!I19</f>
        <v>0</v>
      </c>
      <c r="J19" s="553">
        <f>'MotorCusto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976" t="str">
        <f t="shared" si="3"/>
        <v xml:space="preserve"> </v>
      </c>
      <c r="R19" s="976"/>
      <c r="S19" s="976"/>
      <c r="T19" s="976"/>
      <c r="U19" s="977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4">
        <f t="shared" si="6"/>
        <v>0</v>
      </c>
    </row>
    <row r="20" spans="2:25" outlineLevel="1" x14ac:dyDescent="0.3">
      <c r="B20" s="153">
        <v>13</v>
      </c>
      <c r="C20" s="974" t="str">
        <f>IF(ISBLANK('MotorCusto (ORÇ)'!C20)," ",'MotorCusto (ORÇ)'!C20)</f>
        <v xml:space="preserve"> </v>
      </c>
      <c r="D20" s="975"/>
      <c r="E20" s="975"/>
      <c r="F20" s="975"/>
      <c r="G20" s="975"/>
      <c r="H20" s="560">
        <f>'MotorCusto (ORÇ)'!H20</f>
        <v>0</v>
      </c>
      <c r="I20" s="561">
        <f>'MotorCusto (ORÇ)'!I20</f>
        <v>0</v>
      </c>
      <c r="J20" s="553">
        <f>'MotorCusto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976" t="str">
        <f t="shared" si="3"/>
        <v xml:space="preserve"> </v>
      </c>
      <c r="R20" s="976"/>
      <c r="S20" s="976"/>
      <c r="T20" s="976"/>
      <c r="U20" s="977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4">
        <f t="shared" si="6"/>
        <v>0</v>
      </c>
    </row>
    <row r="21" spans="2:25" outlineLevel="1" x14ac:dyDescent="0.3">
      <c r="B21" s="156">
        <v>14</v>
      </c>
      <c r="C21" s="974" t="str">
        <f>IF(ISBLANK('MotorCusto (ORÇ)'!C21)," ",'MotorCusto (ORÇ)'!C21)</f>
        <v xml:space="preserve"> </v>
      </c>
      <c r="D21" s="975"/>
      <c r="E21" s="975"/>
      <c r="F21" s="975"/>
      <c r="G21" s="975"/>
      <c r="H21" s="560">
        <f>'MotorCusto (ORÇ)'!H21</f>
        <v>0</v>
      </c>
      <c r="I21" s="561">
        <f>'MotorCusto (ORÇ)'!I21</f>
        <v>0</v>
      </c>
      <c r="J21" s="553">
        <f>'MotorCusto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976" t="str">
        <f t="shared" si="3"/>
        <v xml:space="preserve"> </v>
      </c>
      <c r="R21" s="976"/>
      <c r="S21" s="976"/>
      <c r="T21" s="976"/>
      <c r="U21" s="977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4">
        <f t="shared" si="6"/>
        <v>0</v>
      </c>
    </row>
    <row r="22" spans="2:25" outlineLevel="1" x14ac:dyDescent="0.3">
      <c r="B22" s="153">
        <v>15</v>
      </c>
      <c r="C22" s="974" t="str">
        <f>IF(ISBLANK('MotorCusto (ORÇ)'!C22)," ",'MotorCusto (ORÇ)'!C22)</f>
        <v xml:space="preserve"> </v>
      </c>
      <c r="D22" s="975"/>
      <c r="E22" s="975"/>
      <c r="F22" s="975"/>
      <c r="G22" s="975"/>
      <c r="H22" s="560">
        <f>'MotorCusto (ORÇ)'!H22</f>
        <v>0</v>
      </c>
      <c r="I22" s="561">
        <f>'MotorCusto (ORÇ)'!I22</f>
        <v>0</v>
      </c>
      <c r="J22" s="553">
        <f>'MotorCusto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976" t="str">
        <f t="shared" si="3"/>
        <v xml:space="preserve"> </v>
      </c>
      <c r="R22" s="976"/>
      <c r="S22" s="976"/>
      <c r="T22" s="976"/>
      <c r="U22" s="977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4">
        <f t="shared" si="6"/>
        <v>0</v>
      </c>
    </row>
    <row r="23" spans="2:25" outlineLevel="1" x14ac:dyDescent="0.3">
      <c r="B23" s="156">
        <v>16</v>
      </c>
      <c r="C23" s="974" t="str">
        <f>IF(ISBLANK('MotorCusto (ORÇ)'!C23)," ",'MotorCusto (ORÇ)'!C23)</f>
        <v xml:space="preserve"> </v>
      </c>
      <c r="D23" s="975"/>
      <c r="E23" s="975"/>
      <c r="F23" s="975"/>
      <c r="G23" s="975"/>
      <c r="H23" s="560">
        <f>'MotorCusto (ORÇ)'!H23</f>
        <v>0</v>
      </c>
      <c r="I23" s="561">
        <f>'MotorCusto (ORÇ)'!I23</f>
        <v>0</v>
      </c>
      <c r="J23" s="553">
        <f>'MotorCusto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976" t="str">
        <f t="shared" si="3"/>
        <v xml:space="preserve"> </v>
      </c>
      <c r="R23" s="976"/>
      <c r="S23" s="976"/>
      <c r="T23" s="976"/>
      <c r="U23" s="977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4">
        <f t="shared" si="6"/>
        <v>0</v>
      </c>
    </row>
    <row r="24" spans="2:25" outlineLevel="1" x14ac:dyDescent="0.3">
      <c r="B24" s="153">
        <v>17</v>
      </c>
      <c r="C24" s="974" t="str">
        <f>IF(ISBLANK('MotorCusto (ORÇ)'!C24)," ",'MotorCusto (ORÇ)'!C24)</f>
        <v xml:space="preserve"> </v>
      </c>
      <c r="D24" s="975"/>
      <c r="E24" s="975"/>
      <c r="F24" s="975"/>
      <c r="G24" s="975"/>
      <c r="H24" s="560">
        <f>'MotorCusto (ORÇ)'!H24</f>
        <v>0</v>
      </c>
      <c r="I24" s="561">
        <f>'MotorCusto (ORÇ)'!I24</f>
        <v>0</v>
      </c>
      <c r="J24" s="553">
        <f>'MotorCusto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976" t="str">
        <f t="shared" si="3"/>
        <v xml:space="preserve"> </v>
      </c>
      <c r="R24" s="976"/>
      <c r="S24" s="976"/>
      <c r="T24" s="976"/>
      <c r="U24" s="977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4">
        <f t="shared" si="6"/>
        <v>0</v>
      </c>
    </row>
    <row r="25" spans="2:25" outlineLevel="1" x14ac:dyDescent="0.3">
      <c r="B25" s="156">
        <v>18</v>
      </c>
      <c r="C25" s="974" t="str">
        <f>IF(ISBLANK('MotorCusto (ORÇ)'!C25)," ",'MotorCusto (ORÇ)'!C25)</f>
        <v xml:space="preserve"> </v>
      </c>
      <c r="D25" s="975"/>
      <c r="E25" s="975"/>
      <c r="F25" s="975"/>
      <c r="G25" s="975"/>
      <c r="H25" s="560">
        <f>'MotorCusto (ORÇ)'!H25</f>
        <v>0</v>
      </c>
      <c r="I25" s="561">
        <f>'MotorCusto (ORÇ)'!I25</f>
        <v>0</v>
      </c>
      <c r="J25" s="553">
        <f>'MotorCusto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976" t="str">
        <f t="shared" si="3"/>
        <v xml:space="preserve"> </v>
      </c>
      <c r="R25" s="976"/>
      <c r="S25" s="976"/>
      <c r="T25" s="976"/>
      <c r="U25" s="977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4">
        <f t="shared" si="6"/>
        <v>0</v>
      </c>
    </row>
    <row r="26" spans="2:25" outlineLevel="1" x14ac:dyDescent="0.3">
      <c r="B26" s="153">
        <v>19</v>
      </c>
      <c r="C26" s="974" t="str">
        <f>IF(ISBLANK('MotorCusto (ORÇ)'!C26)," ",'MotorCusto (ORÇ)'!C26)</f>
        <v xml:space="preserve"> </v>
      </c>
      <c r="D26" s="975"/>
      <c r="E26" s="975"/>
      <c r="F26" s="975"/>
      <c r="G26" s="975"/>
      <c r="H26" s="560">
        <f>'MotorCusto (ORÇ)'!H26</f>
        <v>0</v>
      </c>
      <c r="I26" s="561">
        <f>'MotorCusto (ORÇ)'!I26</f>
        <v>0</v>
      </c>
      <c r="J26" s="553">
        <f>'MotorCusto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976" t="str">
        <f t="shared" si="3"/>
        <v xml:space="preserve"> </v>
      </c>
      <c r="R26" s="976"/>
      <c r="S26" s="976"/>
      <c r="T26" s="976"/>
      <c r="U26" s="977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4">
        <f t="shared" si="6"/>
        <v>0</v>
      </c>
    </row>
    <row r="27" spans="2:25" outlineLevel="1" x14ac:dyDescent="0.3">
      <c r="B27" s="156">
        <v>20</v>
      </c>
      <c r="C27" s="974" t="str">
        <f>IF(ISBLANK('MotorCusto (ORÇ)'!C27)," ",'MotorCusto (ORÇ)'!C27)</f>
        <v xml:space="preserve"> </v>
      </c>
      <c r="D27" s="975"/>
      <c r="E27" s="975"/>
      <c r="F27" s="975"/>
      <c r="G27" s="975"/>
      <c r="H27" s="560">
        <f>'MotorCusto (ORÇ)'!H27</f>
        <v>0</v>
      </c>
      <c r="I27" s="561">
        <f>'MotorCusto (ORÇ)'!I27</f>
        <v>0</v>
      </c>
      <c r="J27" s="553">
        <f>'MotorCusto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976" t="str">
        <f t="shared" si="3"/>
        <v xml:space="preserve"> </v>
      </c>
      <c r="R27" s="976"/>
      <c r="S27" s="976"/>
      <c r="T27" s="976"/>
      <c r="U27" s="977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4">
        <f t="shared" si="6"/>
        <v>0</v>
      </c>
    </row>
    <row r="28" spans="2:25" outlineLevel="1" x14ac:dyDescent="0.3">
      <c r="B28" s="153">
        <v>21</v>
      </c>
      <c r="C28" s="974" t="str">
        <f>IF(ISBLANK('MotorCusto (ORÇ)'!C28)," ",'MotorCusto (ORÇ)'!C28)</f>
        <v xml:space="preserve"> </v>
      </c>
      <c r="D28" s="975"/>
      <c r="E28" s="975"/>
      <c r="F28" s="975"/>
      <c r="G28" s="975"/>
      <c r="H28" s="560">
        <f>'MotorCusto (ORÇ)'!H28</f>
        <v>0</v>
      </c>
      <c r="I28" s="561">
        <f>'MotorCusto (ORÇ)'!I28</f>
        <v>0</v>
      </c>
      <c r="J28" s="553">
        <f>'MotorCusto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976" t="str">
        <f t="shared" si="3"/>
        <v xml:space="preserve"> </v>
      </c>
      <c r="R28" s="976"/>
      <c r="S28" s="976"/>
      <c r="T28" s="976"/>
      <c r="U28" s="977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4">
        <f t="shared" si="6"/>
        <v>0</v>
      </c>
    </row>
    <row r="29" spans="2:25" outlineLevel="1" x14ac:dyDescent="0.3">
      <c r="B29" s="156">
        <v>22</v>
      </c>
      <c r="C29" s="974" t="str">
        <f>IF(ISBLANK('MotorCusto (ORÇ)'!C29)," ",'MotorCusto (ORÇ)'!C29)</f>
        <v xml:space="preserve"> </v>
      </c>
      <c r="D29" s="975"/>
      <c r="E29" s="975"/>
      <c r="F29" s="975"/>
      <c r="G29" s="975"/>
      <c r="H29" s="560">
        <f>'MotorCusto (ORÇ)'!H29</f>
        <v>0</v>
      </c>
      <c r="I29" s="561">
        <f>'MotorCusto (ORÇ)'!I29</f>
        <v>0</v>
      </c>
      <c r="J29" s="553">
        <f>'MotorCusto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976" t="str">
        <f t="shared" si="3"/>
        <v xml:space="preserve"> </v>
      </c>
      <c r="R29" s="976"/>
      <c r="S29" s="976"/>
      <c r="T29" s="976"/>
      <c r="U29" s="977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4">
        <f t="shared" si="6"/>
        <v>0</v>
      </c>
    </row>
    <row r="30" spans="2:25" outlineLevel="1" x14ac:dyDescent="0.3">
      <c r="B30" s="153">
        <v>23</v>
      </c>
      <c r="C30" s="974" t="str">
        <f>IF(ISBLANK('MotorCusto (ORÇ)'!C30)," ",'MotorCusto (ORÇ)'!C30)</f>
        <v xml:space="preserve"> </v>
      </c>
      <c r="D30" s="975"/>
      <c r="E30" s="975"/>
      <c r="F30" s="975"/>
      <c r="G30" s="975"/>
      <c r="H30" s="560">
        <f>'MotorCusto (ORÇ)'!H30</f>
        <v>0</v>
      </c>
      <c r="I30" s="561">
        <f>'MotorCusto (ORÇ)'!I30</f>
        <v>0</v>
      </c>
      <c r="J30" s="553">
        <f>'MotorCusto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976" t="str">
        <f t="shared" si="3"/>
        <v xml:space="preserve"> </v>
      </c>
      <c r="R30" s="976"/>
      <c r="S30" s="976"/>
      <c r="T30" s="976"/>
      <c r="U30" s="977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4">
        <f t="shared" si="6"/>
        <v>0</v>
      </c>
    </row>
    <row r="31" spans="2:25" outlineLevel="1" x14ac:dyDescent="0.3">
      <c r="B31" s="156">
        <v>24</v>
      </c>
      <c r="C31" s="974" t="str">
        <f>IF(ISBLANK('MotorCusto (ORÇ)'!C31)," ",'MotorCusto (ORÇ)'!C31)</f>
        <v xml:space="preserve"> </v>
      </c>
      <c r="D31" s="975"/>
      <c r="E31" s="975"/>
      <c r="F31" s="975"/>
      <c r="G31" s="975"/>
      <c r="H31" s="560">
        <f>'MotorCusto (ORÇ)'!H31</f>
        <v>0</v>
      </c>
      <c r="I31" s="561">
        <f>'MotorCusto (ORÇ)'!I31</f>
        <v>0</v>
      </c>
      <c r="J31" s="553">
        <f>'MotorCusto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976" t="str">
        <f t="shared" si="3"/>
        <v xml:space="preserve"> </v>
      </c>
      <c r="R31" s="976"/>
      <c r="S31" s="976"/>
      <c r="T31" s="976"/>
      <c r="U31" s="977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4">
        <f t="shared" si="6"/>
        <v>0</v>
      </c>
    </row>
    <row r="32" spans="2:25" outlineLevel="1" x14ac:dyDescent="0.3">
      <c r="B32" s="153">
        <v>25</v>
      </c>
      <c r="C32" s="974" t="str">
        <f>IF(ISBLANK('MotorCusto (ORÇ)'!C32)," ",'MotorCusto (ORÇ)'!C32)</f>
        <v xml:space="preserve"> </v>
      </c>
      <c r="D32" s="975"/>
      <c r="E32" s="975"/>
      <c r="F32" s="975"/>
      <c r="G32" s="975"/>
      <c r="H32" s="560">
        <f>'MotorCusto (ORÇ)'!H32</f>
        <v>0</v>
      </c>
      <c r="I32" s="561">
        <f>'MotorCusto (ORÇ)'!I32</f>
        <v>0</v>
      </c>
      <c r="J32" s="553">
        <f>'MotorCusto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976" t="str">
        <f t="shared" si="3"/>
        <v xml:space="preserve"> </v>
      </c>
      <c r="R32" s="976"/>
      <c r="S32" s="976"/>
      <c r="T32" s="976"/>
      <c r="U32" s="977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4">
        <f t="shared" si="6"/>
        <v>0</v>
      </c>
    </row>
    <row r="33" spans="2:25" outlineLevel="1" x14ac:dyDescent="0.3">
      <c r="B33" s="156">
        <v>26</v>
      </c>
      <c r="C33" s="974" t="str">
        <f>IF(ISBLANK('MotorCusto (ORÇ)'!C33)," ",'MotorCusto (ORÇ)'!C33)</f>
        <v xml:space="preserve"> </v>
      </c>
      <c r="D33" s="975"/>
      <c r="E33" s="975"/>
      <c r="F33" s="975"/>
      <c r="G33" s="975"/>
      <c r="H33" s="560">
        <f>'MotorCusto (ORÇ)'!H33</f>
        <v>0</v>
      </c>
      <c r="I33" s="561">
        <f>'MotorCusto (ORÇ)'!I33</f>
        <v>0</v>
      </c>
      <c r="J33" s="553">
        <f>'MotorCusto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976" t="str">
        <f t="shared" si="3"/>
        <v xml:space="preserve"> </v>
      </c>
      <c r="R33" s="976"/>
      <c r="S33" s="976"/>
      <c r="T33" s="976"/>
      <c r="U33" s="977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4">
        <f t="shared" si="6"/>
        <v>0</v>
      </c>
    </row>
    <row r="34" spans="2:25" outlineLevel="1" x14ac:dyDescent="0.3">
      <c r="B34" s="153">
        <v>27</v>
      </c>
      <c r="C34" s="974" t="str">
        <f>IF(ISBLANK('MotorCusto (ORÇ)'!C34)," ",'MotorCusto (ORÇ)'!C34)</f>
        <v xml:space="preserve"> </v>
      </c>
      <c r="D34" s="975"/>
      <c r="E34" s="975"/>
      <c r="F34" s="975"/>
      <c r="G34" s="975"/>
      <c r="H34" s="560">
        <f>'MotorCusto (ORÇ)'!H34</f>
        <v>0</v>
      </c>
      <c r="I34" s="561">
        <f>'MotorCusto (ORÇ)'!I34</f>
        <v>0</v>
      </c>
      <c r="J34" s="553">
        <f>'MotorCusto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976" t="str">
        <f t="shared" si="3"/>
        <v xml:space="preserve"> </v>
      </c>
      <c r="R34" s="976"/>
      <c r="S34" s="976"/>
      <c r="T34" s="976"/>
      <c r="U34" s="977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4">
        <f t="shared" si="6"/>
        <v>0</v>
      </c>
    </row>
    <row r="35" spans="2:25" outlineLevel="1" x14ac:dyDescent="0.3">
      <c r="B35" s="156">
        <v>28</v>
      </c>
      <c r="C35" s="974" t="str">
        <f>IF(ISBLANK('MotorCusto (ORÇ)'!C35)," ",'MotorCusto (ORÇ)'!C35)</f>
        <v xml:space="preserve"> </v>
      </c>
      <c r="D35" s="975"/>
      <c r="E35" s="975"/>
      <c r="F35" s="975"/>
      <c r="G35" s="975"/>
      <c r="H35" s="560">
        <f>'MotorCusto (ORÇ)'!H35</f>
        <v>0</v>
      </c>
      <c r="I35" s="561">
        <f>'MotorCusto (ORÇ)'!I35</f>
        <v>0</v>
      </c>
      <c r="J35" s="553">
        <f>'MotorCusto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976" t="str">
        <f t="shared" si="3"/>
        <v xml:space="preserve"> </v>
      </c>
      <c r="R35" s="976"/>
      <c r="S35" s="976"/>
      <c r="T35" s="976"/>
      <c r="U35" s="977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4">
        <f t="shared" si="6"/>
        <v>0</v>
      </c>
    </row>
    <row r="36" spans="2:25" outlineLevel="1" x14ac:dyDescent="0.3">
      <c r="B36" s="153">
        <v>29</v>
      </c>
      <c r="C36" s="974" t="str">
        <f>IF(ISBLANK('MotorCusto (ORÇ)'!C36)," ",'MotorCusto (ORÇ)'!C36)</f>
        <v xml:space="preserve"> </v>
      </c>
      <c r="D36" s="975"/>
      <c r="E36" s="975"/>
      <c r="F36" s="975"/>
      <c r="G36" s="975"/>
      <c r="H36" s="560">
        <f>'MotorCusto (ORÇ)'!H36</f>
        <v>0</v>
      </c>
      <c r="I36" s="561">
        <f>'MotorCusto (ORÇ)'!I36</f>
        <v>0</v>
      </c>
      <c r="J36" s="553">
        <f>'MotorCusto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976" t="str">
        <f t="shared" si="3"/>
        <v xml:space="preserve"> </v>
      </c>
      <c r="R36" s="976"/>
      <c r="S36" s="976"/>
      <c r="T36" s="976"/>
      <c r="U36" s="977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4">
        <f t="shared" si="6"/>
        <v>0</v>
      </c>
    </row>
    <row r="37" spans="2:25" outlineLevel="1" x14ac:dyDescent="0.3">
      <c r="B37" s="156">
        <v>30</v>
      </c>
      <c r="C37" s="974" t="str">
        <f>IF(ISBLANK('MotorCusto (ORÇ)'!C37)," ",'MotorCusto (ORÇ)'!C37)</f>
        <v xml:space="preserve"> </v>
      </c>
      <c r="D37" s="975"/>
      <c r="E37" s="975"/>
      <c r="F37" s="975"/>
      <c r="G37" s="975"/>
      <c r="H37" s="560">
        <f>'MotorCusto (ORÇ)'!H37</f>
        <v>0</v>
      </c>
      <c r="I37" s="561">
        <f>'MotorCusto (ORÇ)'!I37</f>
        <v>0</v>
      </c>
      <c r="J37" s="553">
        <f>'MotorCusto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976" t="str">
        <f t="shared" si="3"/>
        <v xml:space="preserve"> </v>
      </c>
      <c r="R37" s="976"/>
      <c r="S37" s="976"/>
      <c r="T37" s="976"/>
      <c r="U37" s="977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4">
        <f t="shared" si="6"/>
        <v>0</v>
      </c>
    </row>
    <row r="38" spans="2:25" outlineLevel="1" x14ac:dyDescent="0.3">
      <c r="B38" s="153">
        <v>31</v>
      </c>
      <c r="C38" s="974" t="str">
        <f>IF(ISBLANK('MotorCusto (ORÇ)'!C38)," ",'MotorCusto (ORÇ)'!C38)</f>
        <v xml:space="preserve"> </v>
      </c>
      <c r="D38" s="975"/>
      <c r="E38" s="975"/>
      <c r="F38" s="975"/>
      <c r="G38" s="975"/>
      <c r="H38" s="560">
        <f>'MotorCusto (ORÇ)'!H38</f>
        <v>0</v>
      </c>
      <c r="I38" s="561">
        <f>'MotorCusto (ORÇ)'!I38</f>
        <v>0</v>
      </c>
      <c r="J38" s="553">
        <f>'MotorCusto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976" t="str">
        <f t="shared" si="3"/>
        <v xml:space="preserve"> </v>
      </c>
      <c r="R38" s="976"/>
      <c r="S38" s="976"/>
      <c r="T38" s="976"/>
      <c r="U38" s="977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4">
        <f t="shared" si="6"/>
        <v>0</v>
      </c>
    </row>
    <row r="39" spans="2:25" outlineLevel="1" x14ac:dyDescent="0.3">
      <c r="B39" s="156">
        <v>32</v>
      </c>
      <c r="C39" s="974" t="str">
        <f>IF(ISBLANK('MotorCusto (ORÇ)'!C39)," ",'MotorCusto (ORÇ)'!C39)</f>
        <v xml:space="preserve"> </v>
      </c>
      <c r="D39" s="975"/>
      <c r="E39" s="975"/>
      <c r="F39" s="975"/>
      <c r="G39" s="975"/>
      <c r="H39" s="560">
        <f>'MotorCusto (ORÇ)'!H39</f>
        <v>0</v>
      </c>
      <c r="I39" s="561">
        <f>'MotorCusto (ORÇ)'!I39</f>
        <v>0</v>
      </c>
      <c r="J39" s="553">
        <f>'MotorCusto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976" t="str">
        <f t="shared" si="3"/>
        <v xml:space="preserve"> </v>
      </c>
      <c r="R39" s="976"/>
      <c r="S39" s="976"/>
      <c r="T39" s="976"/>
      <c r="U39" s="977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4">
        <f t="shared" si="6"/>
        <v>0</v>
      </c>
    </row>
    <row r="40" spans="2:25" outlineLevel="1" x14ac:dyDescent="0.3">
      <c r="B40" s="153">
        <v>33</v>
      </c>
      <c r="C40" s="974" t="str">
        <f>IF(ISBLANK('MotorCusto (ORÇ)'!C40)," ",'MotorCusto (ORÇ)'!C40)</f>
        <v xml:space="preserve"> </v>
      </c>
      <c r="D40" s="975"/>
      <c r="E40" s="975"/>
      <c r="F40" s="975"/>
      <c r="G40" s="975"/>
      <c r="H40" s="560">
        <f>'MotorCusto (ORÇ)'!H40</f>
        <v>0</v>
      </c>
      <c r="I40" s="561">
        <f>'MotorCusto (ORÇ)'!I40</f>
        <v>0</v>
      </c>
      <c r="J40" s="553">
        <f>'MotorCusto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976" t="str">
        <f t="shared" si="3"/>
        <v xml:space="preserve"> </v>
      </c>
      <c r="R40" s="976"/>
      <c r="S40" s="976"/>
      <c r="T40" s="976"/>
      <c r="U40" s="977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4">
        <f t="shared" si="6"/>
        <v>0</v>
      </c>
    </row>
    <row r="41" spans="2:25" outlineLevel="1" x14ac:dyDescent="0.3">
      <c r="B41" s="156">
        <v>34</v>
      </c>
      <c r="C41" s="974" t="str">
        <f>IF(ISBLANK('MotorCusto (ORÇ)'!C41)," ",'MotorCusto (ORÇ)'!C41)</f>
        <v xml:space="preserve"> </v>
      </c>
      <c r="D41" s="975"/>
      <c r="E41" s="975"/>
      <c r="F41" s="975"/>
      <c r="G41" s="975"/>
      <c r="H41" s="560">
        <f>'MotorCusto (ORÇ)'!H41</f>
        <v>0</v>
      </c>
      <c r="I41" s="561">
        <f>'MotorCusto (ORÇ)'!I41</f>
        <v>0</v>
      </c>
      <c r="J41" s="553">
        <f>'MotorCusto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976" t="str">
        <f t="shared" si="3"/>
        <v xml:space="preserve"> </v>
      </c>
      <c r="R41" s="976"/>
      <c r="S41" s="976"/>
      <c r="T41" s="976"/>
      <c r="U41" s="977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4">
        <f t="shared" si="6"/>
        <v>0</v>
      </c>
    </row>
    <row r="42" spans="2:25" outlineLevel="1" x14ac:dyDescent="0.3">
      <c r="B42" s="153">
        <v>35</v>
      </c>
      <c r="C42" s="974" t="str">
        <f>IF(ISBLANK('MotorCusto (ORÇ)'!C42)," ",'MotorCusto (ORÇ)'!C42)</f>
        <v xml:space="preserve"> </v>
      </c>
      <c r="D42" s="975"/>
      <c r="E42" s="975"/>
      <c r="F42" s="975"/>
      <c r="G42" s="975"/>
      <c r="H42" s="560">
        <f>'MotorCusto (ORÇ)'!H42</f>
        <v>0</v>
      </c>
      <c r="I42" s="561">
        <f>'MotorCusto (ORÇ)'!I42</f>
        <v>0</v>
      </c>
      <c r="J42" s="553">
        <f>'MotorCusto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976" t="str">
        <f t="shared" si="3"/>
        <v xml:space="preserve"> </v>
      </c>
      <c r="R42" s="976"/>
      <c r="S42" s="976"/>
      <c r="T42" s="976"/>
      <c r="U42" s="977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4">
        <f t="shared" si="6"/>
        <v>0</v>
      </c>
    </row>
    <row r="43" spans="2:25" outlineLevel="1" x14ac:dyDescent="0.3">
      <c r="B43" s="156">
        <v>36</v>
      </c>
      <c r="C43" s="974" t="str">
        <f>IF(ISBLANK('MotorCusto (ORÇ)'!C43)," ",'MotorCusto (ORÇ)'!C43)</f>
        <v xml:space="preserve"> </v>
      </c>
      <c r="D43" s="975"/>
      <c r="E43" s="975"/>
      <c r="F43" s="975"/>
      <c r="G43" s="975"/>
      <c r="H43" s="560">
        <f>'MotorCusto (ORÇ)'!H43</f>
        <v>0</v>
      </c>
      <c r="I43" s="561">
        <f>'MotorCusto (ORÇ)'!I43</f>
        <v>0</v>
      </c>
      <c r="J43" s="553">
        <f>'MotorCusto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976" t="str">
        <f t="shared" si="3"/>
        <v xml:space="preserve"> </v>
      </c>
      <c r="R43" s="976"/>
      <c r="S43" s="976"/>
      <c r="T43" s="976"/>
      <c r="U43" s="977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4">
        <f t="shared" si="6"/>
        <v>0</v>
      </c>
    </row>
    <row r="44" spans="2:25" outlineLevel="1" x14ac:dyDescent="0.3">
      <c r="B44" s="153">
        <v>37</v>
      </c>
      <c r="C44" s="974" t="str">
        <f>IF(ISBLANK('MotorCusto (ORÇ)'!C44)," ",'MotorCusto (ORÇ)'!C44)</f>
        <v xml:space="preserve"> </v>
      </c>
      <c r="D44" s="975"/>
      <c r="E44" s="975"/>
      <c r="F44" s="975"/>
      <c r="G44" s="975"/>
      <c r="H44" s="560">
        <f>'MotorCusto (ORÇ)'!H44</f>
        <v>0</v>
      </c>
      <c r="I44" s="561">
        <f>'MotorCusto (ORÇ)'!I44</f>
        <v>0</v>
      </c>
      <c r="J44" s="553">
        <f>'MotorCusto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976" t="str">
        <f t="shared" si="3"/>
        <v xml:space="preserve"> </v>
      </c>
      <c r="R44" s="976"/>
      <c r="S44" s="976"/>
      <c r="T44" s="976"/>
      <c r="U44" s="977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4">
        <f t="shared" si="6"/>
        <v>0</v>
      </c>
    </row>
    <row r="45" spans="2:25" outlineLevel="1" x14ac:dyDescent="0.3">
      <c r="B45" s="156">
        <v>38</v>
      </c>
      <c r="C45" s="974" t="str">
        <f>IF(ISBLANK('MotorCusto (ORÇ)'!C45)," ",'MotorCusto (ORÇ)'!C45)</f>
        <v xml:space="preserve"> </v>
      </c>
      <c r="D45" s="975"/>
      <c r="E45" s="975"/>
      <c r="F45" s="975"/>
      <c r="G45" s="975"/>
      <c r="H45" s="560">
        <f>'MotorCusto (ORÇ)'!H45</f>
        <v>0</v>
      </c>
      <c r="I45" s="561">
        <f>'MotorCusto (ORÇ)'!I45</f>
        <v>0</v>
      </c>
      <c r="J45" s="553">
        <f>'MotorCusto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976" t="str">
        <f t="shared" si="3"/>
        <v xml:space="preserve"> </v>
      </c>
      <c r="R45" s="976"/>
      <c r="S45" s="976"/>
      <c r="T45" s="976"/>
      <c r="U45" s="977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4">
        <f t="shared" si="6"/>
        <v>0</v>
      </c>
    </row>
    <row r="46" spans="2:25" outlineLevel="1" x14ac:dyDescent="0.3">
      <c r="B46" s="153">
        <v>39</v>
      </c>
      <c r="C46" s="974" t="str">
        <f>IF(ISBLANK('MotorCusto (ORÇ)'!C46)," ",'MotorCusto (ORÇ)'!C46)</f>
        <v xml:space="preserve"> </v>
      </c>
      <c r="D46" s="975"/>
      <c r="E46" s="975"/>
      <c r="F46" s="975"/>
      <c r="G46" s="975"/>
      <c r="H46" s="560">
        <f>'MotorCusto (ORÇ)'!H46</f>
        <v>0</v>
      </c>
      <c r="I46" s="561">
        <f>'MotorCusto (ORÇ)'!I46</f>
        <v>0</v>
      </c>
      <c r="J46" s="553">
        <f>'MotorCusto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976" t="str">
        <f t="shared" si="3"/>
        <v xml:space="preserve"> </v>
      </c>
      <c r="R46" s="976"/>
      <c r="S46" s="976"/>
      <c r="T46" s="976"/>
      <c r="U46" s="977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4">
        <f t="shared" si="6"/>
        <v>0</v>
      </c>
    </row>
    <row r="47" spans="2:25" outlineLevel="1" x14ac:dyDescent="0.3">
      <c r="B47" s="156">
        <v>40</v>
      </c>
      <c r="C47" s="974" t="str">
        <f>IF(ISBLANK('MotorCusto (ORÇ)'!C47)," ",'MotorCusto (ORÇ)'!C47)</f>
        <v xml:space="preserve"> </v>
      </c>
      <c r="D47" s="975"/>
      <c r="E47" s="975"/>
      <c r="F47" s="975"/>
      <c r="G47" s="975"/>
      <c r="H47" s="560">
        <f>'MotorCusto (ORÇ)'!H47</f>
        <v>0</v>
      </c>
      <c r="I47" s="561">
        <f>'MotorCusto (ORÇ)'!I47</f>
        <v>0</v>
      </c>
      <c r="J47" s="553">
        <f>'MotorCusto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976" t="str">
        <f t="shared" si="3"/>
        <v xml:space="preserve"> </v>
      </c>
      <c r="R47" s="976"/>
      <c r="S47" s="976"/>
      <c r="T47" s="976"/>
      <c r="U47" s="977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4">
        <f t="shared" si="6"/>
        <v>0</v>
      </c>
    </row>
    <row r="48" spans="2:25" outlineLevel="1" x14ac:dyDescent="0.3">
      <c r="B48" s="153">
        <v>41</v>
      </c>
      <c r="C48" s="974" t="str">
        <f>IF(ISBLANK('MotorCusto (ORÇ)'!C48)," ",'MotorCusto (ORÇ)'!C48)</f>
        <v xml:space="preserve"> </v>
      </c>
      <c r="D48" s="975"/>
      <c r="E48" s="975"/>
      <c r="F48" s="975"/>
      <c r="G48" s="975"/>
      <c r="H48" s="560">
        <f>'MotorCusto (ORÇ)'!H48</f>
        <v>0</v>
      </c>
      <c r="I48" s="561">
        <f>'MotorCusto (ORÇ)'!I48</f>
        <v>0</v>
      </c>
      <c r="J48" s="553">
        <f>'MotorCusto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>
        <f t="shared" si="2"/>
        <v>41</v>
      </c>
      <c r="Q48" s="976" t="str">
        <f t="shared" si="3"/>
        <v xml:space="preserve"> </v>
      </c>
      <c r="R48" s="976"/>
      <c r="S48" s="976"/>
      <c r="T48" s="976"/>
      <c r="U48" s="977"/>
      <c r="V48" s="155">
        <f t="shared" si="4"/>
        <v>0</v>
      </c>
      <c r="W48" s="331">
        <f t="shared" si="5"/>
        <v>0</v>
      </c>
      <c r="X48" s="332">
        <f>IF(AND(K48&gt;0,'Custo Contábil'!$D$7&gt;0),ROUND(K48*('Custo Contábil'!$D$19/'Custo Contábil'!$D$7)*W48,2),0)</f>
        <v>0</v>
      </c>
      <c r="Y48" s="404">
        <f t="shared" si="6"/>
        <v>0</v>
      </c>
    </row>
    <row r="49" spans="2:25" outlineLevel="1" x14ac:dyDescent="0.3">
      <c r="B49" s="156">
        <v>42</v>
      </c>
      <c r="C49" s="974" t="str">
        <f>IF(ISBLANK('MotorCusto (ORÇ)'!C49)," ",'MotorCusto (ORÇ)'!C49)</f>
        <v xml:space="preserve"> </v>
      </c>
      <c r="D49" s="975"/>
      <c r="E49" s="975"/>
      <c r="F49" s="975"/>
      <c r="G49" s="975"/>
      <c r="H49" s="560">
        <f>'MotorCusto (ORÇ)'!H49</f>
        <v>0</v>
      </c>
      <c r="I49" s="561">
        <f>'MotorCusto (ORÇ)'!I49</f>
        <v>0</v>
      </c>
      <c r="J49" s="553">
        <f>'MotorCusto (ORÇ)'!J49</f>
        <v>0</v>
      </c>
      <c r="K49" s="330">
        <f t="shared" si="0"/>
        <v>0</v>
      </c>
      <c r="L49" s="330">
        <f t="shared" si="1"/>
        <v>0</v>
      </c>
      <c r="M49" s="329"/>
      <c r="N49" s="329"/>
      <c r="O49" s="397"/>
      <c r="P49" s="153">
        <f t="shared" si="2"/>
        <v>42</v>
      </c>
      <c r="Q49" s="976" t="str">
        <f t="shared" si="3"/>
        <v xml:space="preserve"> </v>
      </c>
      <c r="R49" s="976"/>
      <c r="S49" s="976"/>
      <c r="T49" s="976"/>
      <c r="U49" s="977"/>
      <c r="V49" s="155">
        <f t="shared" si="4"/>
        <v>0</v>
      </c>
      <c r="W49" s="331">
        <f t="shared" si="5"/>
        <v>0</v>
      </c>
      <c r="X49" s="332">
        <f>IF(AND(K49&gt;0,'Custo Contábil'!$D$7&gt;0),ROUND(K49*('Custo Contábil'!$D$19/'Custo Contábil'!$D$7)*W49,2),0)</f>
        <v>0</v>
      </c>
      <c r="Y49" s="404">
        <f t="shared" si="6"/>
        <v>0</v>
      </c>
    </row>
    <row r="50" spans="2:25" outlineLevel="1" x14ac:dyDescent="0.3">
      <c r="B50" s="153">
        <v>43</v>
      </c>
      <c r="C50" s="974" t="str">
        <f>IF(ISBLANK('MotorCusto (ORÇ)'!C50)," ",'MotorCusto (ORÇ)'!C50)</f>
        <v xml:space="preserve"> </v>
      </c>
      <c r="D50" s="975"/>
      <c r="E50" s="975"/>
      <c r="F50" s="975"/>
      <c r="G50" s="975"/>
      <c r="H50" s="560">
        <f>'MotorCusto (ORÇ)'!H50</f>
        <v>0</v>
      </c>
      <c r="I50" s="561">
        <f>'MotorCusto (ORÇ)'!I50</f>
        <v>0</v>
      </c>
      <c r="J50" s="553">
        <f>'MotorCusto (ORÇ)'!J50</f>
        <v>0</v>
      </c>
      <c r="K50" s="330">
        <f t="shared" si="0"/>
        <v>0</v>
      </c>
      <c r="L50" s="330">
        <f t="shared" si="1"/>
        <v>0</v>
      </c>
      <c r="M50" s="329"/>
      <c r="N50" s="329"/>
      <c r="O50" s="397"/>
      <c r="P50" s="153">
        <f t="shared" si="2"/>
        <v>43</v>
      </c>
      <c r="Q50" s="976" t="str">
        <f t="shared" si="3"/>
        <v xml:space="preserve"> </v>
      </c>
      <c r="R50" s="976"/>
      <c r="S50" s="976"/>
      <c r="T50" s="976"/>
      <c r="U50" s="977"/>
      <c r="V50" s="155">
        <f t="shared" si="4"/>
        <v>0</v>
      </c>
      <c r="W50" s="331">
        <f t="shared" si="5"/>
        <v>0</v>
      </c>
      <c r="X50" s="332">
        <f>IF(AND(K50&gt;0,'Custo Contábil'!$D$7&gt;0),ROUND(K50*('Custo Contábil'!$D$19/'Custo Contábil'!$D$7)*W50,2),0)</f>
        <v>0</v>
      </c>
      <c r="Y50" s="404">
        <f t="shared" si="6"/>
        <v>0</v>
      </c>
    </row>
    <row r="51" spans="2:25" outlineLevel="1" x14ac:dyDescent="0.3">
      <c r="B51" s="156">
        <v>44</v>
      </c>
      <c r="C51" s="974" t="str">
        <f>IF(ISBLANK('MotorCusto (ORÇ)'!C51)," ",'MotorCusto (ORÇ)'!C51)</f>
        <v xml:space="preserve"> </v>
      </c>
      <c r="D51" s="975"/>
      <c r="E51" s="975"/>
      <c r="F51" s="975"/>
      <c r="G51" s="975"/>
      <c r="H51" s="560">
        <f>'MotorCusto (ORÇ)'!H51</f>
        <v>0</v>
      </c>
      <c r="I51" s="561">
        <f>'MotorCusto (ORÇ)'!I51</f>
        <v>0</v>
      </c>
      <c r="J51" s="553">
        <f>'MotorCusto (ORÇ)'!J51</f>
        <v>0</v>
      </c>
      <c r="K51" s="330">
        <f t="shared" si="0"/>
        <v>0</v>
      </c>
      <c r="L51" s="330">
        <f t="shared" si="1"/>
        <v>0</v>
      </c>
      <c r="M51" s="329"/>
      <c r="N51" s="329"/>
      <c r="O51" s="397"/>
      <c r="P51" s="153">
        <f t="shared" si="2"/>
        <v>44</v>
      </c>
      <c r="Q51" s="976" t="str">
        <f t="shared" si="3"/>
        <v xml:space="preserve"> </v>
      </c>
      <c r="R51" s="976"/>
      <c r="S51" s="976"/>
      <c r="T51" s="976"/>
      <c r="U51" s="977"/>
      <c r="V51" s="155">
        <f t="shared" si="4"/>
        <v>0</v>
      </c>
      <c r="W51" s="331">
        <f t="shared" si="5"/>
        <v>0</v>
      </c>
      <c r="X51" s="332">
        <f>IF(AND(K51&gt;0,'Custo Contábil'!$D$7&gt;0),ROUND(K51*('Custo Contábil'!$D$19/'Custo Contábil'!$D$7)*W51,2),0)</f>
        <v>0</v>
      </c>
      <c r="Y51" s="404">
        <f t="shared" si="6"/>
        <v>0</v>
      </c>
    </row>
    <row r="52" spans="2:25" outlineLevel="1" x14ac:dyDescent="0.3">
      <c r="B52" s="153">
        <v>45</v>
      </c>
      <c r="C52" s="974" t="str">
        <f>IF(ISBLANK('MotorCusto (ORÇ)'!C52)," ",'MotorCusto (ORÇ)'!C52)</f>
        <v xml:space="preserve"> </v>
      </c>
      <c r="D52" s="975"/>
      <c r="E52" s="975"/>
      <c r="F52" s="975"/>
      <c r="G52" s="975"/>
      <c r="H52" s="560">
        <f>'MotorCusto (ORÇ)'!H52</f>
        <v>0</v>
      </c>
      <c r="I52" s="561">
        <f>'MotorCusto (ORÇ)'!I52</f>
        <v>0</v>
      </c>
      <c r="J52" s="553">
        <f>'MotorCusto (ORÇ)'!J52</f>
        <v>0</v>
      </c>
      <c r="K52" s="330">
        <f t="shared" si="0"/>
        <v>0</v>
      </c>
      <c r="L52" s="330">
        <f t="shared" si="1"/>
        <v>0</v>
      </c>
      <c r="M52" s="329"/>
      <c r="N52" s="329"/>
      <c r="O52" s="397"/>
      <c r="P52" s="153">
        <f t="shared" si="2"/>
        <v>45</v>
      </c>
      <c r="Q52" s="976" t="str">
        <f t="shared" si="3"/>
        <v xml:space="preserve"> </v>
      </c>
      <c r="R52" s="976"/>
      <c r="S52" s="976"/>
      <c r="T52" s="976"/>
      <c r="U52" s="977"/>
      <c r="V52" s="155">
        <f t="shared" si="4"/>
        <v>0</v>
      </c>
      <c r="W52" s="331">
        <f t="shared" si="5"/>
        <v>0</v>
      </c>
      <c r="X52" s="332">
        <f>IF(AND(K52&gt;0,'Custo Contábil'!$D$7&gt;0),ROUND(K52*('Custo Contábil'!$D$19/'Custo Contábil'!$D$7)*W52,2),0)</f>
        <v>0</v>
      </c>
      <c r="Y52" s="404">
        <f t="shared" si="6"/>
        <v>0</v>
      </c>
    </row>
    <row r="53" spans="2:25" outlineLevel="1" x14ac:dyDescent="0.3">
      <c r="B53" s="156">
        <v>46</v>
      </c>
      <c r="C53" s="974" t="str">
        <f>IF(ISBLANK('MotorCusto (ORÇ)'!C53)," ",'MotorCusto (ORÇ)'!C53)</f>
        <v xml:space="preserve"> </v>
      </c>
      <c r="D53" s="975"/>
      <c r="E53" s="975"/>
      <c r="F53" s="975"/>
      <c r="G53" s="975"/>
      <c r="H53" s="560">
        <f>'MotorCusto (ORÇ)'!H53</f>
        <v>0</v>
      </c>
      <c r="I53" s="561">
        <f>'MotorCusto (ORÇ)'!I53</f>
        <v>0</v>
      </c>
      <c r="J53" s="553">
        <f>'MotorCusto (ORÇ)'!J53</f>
        <v>0</v>
      </c>
      <c r="K53" s="330">
        <f t="shared" si="0"/>
        <v>0</v>
      </c>
      <c r="L53" s="330">
        <f t="shared" si="1"/>
        <v>0</v>
      </c>
      <c r="M53" s="329"/>
      <c r="N53" s="329"/>
      <c r="O53" s="397"/>
      <c r="P53" s="153">
        <f t="shared" si="2"/>
        <v>46</v>
      </c>
      <c r="Q53" s="976" t="str">
        <f t="shared" si="3"/>
        <v xml:space="preserve"> </v>
      </c>
      <c r="R53" s="976"/>
      <c r="S53" s="976"/>
      <c r="T53" s="976"/>
      <c r="U53" s="977"/>
      <c r="V53" s="155">
        <f t="shared" si="4"/>
        <v>0</v>
      </c>
      <c r="W53" s="331">
        <f t="shared" si="5"/>
        <v>0</v>
      </c>
      <c r="X53" s="332">
        <f>IF(AND(K53&gt;0,'Custo Contábil'!$D$7&gt;0),ROUND(K53*('Custo Contábil'!$D$19/'Custo Contábil'!$D$7)*W53,2),0)</f>
        <v>0</v>
      </c>
      <c r="Y53" s="404">
        <f t="shared" si="6"/>
        <v>0</v>
      </c>
    </row>
    <row r="54" spans="2:25" outlineLevel="1" x14ac:dyDescent="0.3">
      <c r="B54" s="153">
        <v>47</v>
      </c>
      <c r="C54" s="974" t="str">
        <f>IF(ISBLANK('MotorCusto (ORÇ)'!C54)," ",'MotorCusto (ORÇ)'!C54)</f>
        <v xml:space="preserve"> </v>
      </c>
      <c r="D54" s="975"/>
      <c r="E54" s="975"/>
      <c r="F54" s="975"/>
      <c r="G54" s="975"/>
      <c r="H54" s="560">
        <f>'MotorCusto (ORÇ)'!H54</f>
        <v>0</v>
      </c>
      <c r="I54" s="561">
        <f>'MotorCusto (ORÇ)'!I54</f>
        <v>0</v>
      </c>
      <c r="J54" s="553">
        <f>'MotorCusto (ORÇ)'!J54</f>
        <v>0</v>
      </c>
      <c r="K54" s="330">
        <f t="shared" si="0"/>
        <v>0</v>
      </c>
      <c r="L54" s="330">
        <f t="shared" si="1"/>
        <v>0</v>
      </c>
      <c r="M54" s="329"/>
      <c r="N54" s="329"/>
      <c r="O54" s="397"/>
      <c r="P54" s="153">
        <f t="shared" si="2"/>
        <v>47</v>
      </c>
      <c r="Q54" s="976" t="str">
        <f t="shared" si="3"/>
        <v xml:space="preserve"> </v>
      </c>
      <c r="R54" s="976"/>
      <c r="S54" s="976"/>
      <c r="T54" s="976"/>
      <c r="U54" s="977"/>
      <c r="V54" s="155">
        <f t="shared" si="4"/>
        <v>0</v>
      </c>
      <c r="W54" s="331">
        <f t="shared" si="5"/>
        <v>0</v>
      </c>
      <c r="X54" s="332">
        <f>IF(AND(K54&gt;0,'Custo Contábil'!$D$7&gt;0),ROUND(K54*('Custo Contábil'!$D$19/'Custo Contábil'!$D$7)*W54,2),0)</f>
        <v>0</v>
      </c>
      <c r="Y54" s="404">
        <f t="shared" si="6"/>
        <v>0</v>
      </c>
    </row>
    <row r="55" spans="2:25" outlineLevel="1" x14ac:dyDescent="0.3">
      <c r="B55" s="156">
        <v>48</v>
      </c>
      <c r="C55" s="974" t="str">
        <f>IF(ISBLANK('MotorCusto (ORÇ)'!C55)," ",'MotorCusto (ORÇ)'!C55)</f>
        <v xml:space="preserve"> </v>
      </c>
      <c r="D55" s="975"/>
      <c r="E55" s="975"/>
      <c r="F55" s="975"/>
      <c r="G55" s="975"/>
      <c r="H55" s="560">
        <f>'MotorCusto (ORÇ)'!H55</f>
        <v>0</v>
      </c>
      <c r="I55" s="561">
        <f>'MotorCusto (ORÇ)'!I55</f>
        <v>0</v>
      </c>
      <c r="J55" s="553">
        <f>'MotorCusto (ORÇ)'!J55</f>
        <v>0</v>
      </c>
      <c r="K55" s="330">
        <f t="shared" si="0"/>
        <v>0</v>
      </c>
      <c r="L55" s="330">
        <f t="shared" si="1"/>
        <v>0</v>
      </c>
      <c r="M55" s="329"/>
      <c r="N55" s="329"/>
      <c r="O55" s="397"/>
      <c r="P55" s="153">
        <f t="shared" si="2"/>
        <v>48</v>
      </c>
      <c r="Q55" s="976" t="str">
        <f t="shared" si="3"/>
        <v xml:space="preserve"> </v>
      </c>
      <c r="R55" s="976"/>
      <c r="S55" s="976"/>
      <c r="T55" s="976"/>
      <c r="U55" s="977"/>
      <c r="V55" s="155">
        <f t="shared" si="4"/>
        <v>0</v>
      </c>
      <c r="W55" s="331">
        <f t="shared" si="5"/>
        <v>0</v>
      </c>
      <c r="X55" s="332">
        <f>IF(AND(K55&gt;0,'Custo Contábil'!$D$7&gt;0),ROUND(K55*('Custo Contábil'!$D$19/'Custo Contábil'!$D$7)*W55,2),0)</f>
        <v>0</v>
      </c>
      <c r="Y55" s="404">
        <f t="shared" si="6"/>
        <v>0</v>
      </c>
    </row>
    <row r="56" spans="2:25" outlineLevel="1" x14ac:dyDescent="0.3">
      <c r="B56" s="153">
        <v>49</v>
      </c>
      <c r="C56" s="974" t="str">
        <f>IF(ISBLANK('MotorCusto (ORÇ)'!C56)," ",'MotorCusto (ORÇ)'!C56)</f>
        <v xml:space="preserve"> </v>
      </c>
      <c r="D56" s="975"/>
      <c r="E56" s="975"/>
      <c r="F56" s="975"/>
      <c r="G56" s="975"/>
      <c r="H56" s="560">
        <f>'MotorCusto (ORÇ)'!H56</f>
        <v>0</v>
      </c>
      <c r="I56" s="561">
        <f>'MotorCusto (ORÇ)'!I56</f>
        <v>0</v>
      </c>
      <c r="J56" s="553">
        <f>'MotorCusto (ORÇ)'!J56</f>
        <v>0</v>
      </c>
      <c r="K56" s="330">
        <f t="shared" si="0"/>
        <v>0</v>
      </c>
      <c r="L56" s="330">
        <f t="shared" si="1"/>
        <v>0</v>
      </c>
      <c r="M56" s="329"/>
      <c r="N56" s="329"/>
      <c r="O56" s="397"/>
      <c r="P56" s="153">
        <f t="shared" si="2"/>
        <v>49</v>
      </c>
      <c r="Q56" s="976" t="str">
        <f t="shared" si="3"/>
        <v xml:space="preserve"> </v>
      </c>
      <c r="R56" s="976"/>
      <c r="S56" s="976"/>
      <c r="T56" s="976"/>
      <c r="U56" s="977"/>
      <c r="V56" s="155">
        <f t="shared" si="4"/>
        <v>0</v>
      </c>
      <c r="W56" s="331">
        <f t="shared" si="5"/>
        <v>0</v>
      </c>
      <c r="X56" s="332">
        <f>IF(AND(K56&gt;0,'Custo Contábil'!$D$7&gt;0),ROUND(K56*('Custo Contábil'!$D$19/'Custo Contábil'!$D$7)*W56,2),0)</f>
        <v>0</v>
      </c>
      <c r="Y56" s="404">
        <f t="shared" si="6"/>
        <v>0</v>
      </c>
    </row>
    <row r="57" spans="2:25" outlineLevel="1" x14ac:dyDescent="0.3">
      <c r="B57" s="156">
        <v>50</v>
      </c>
      <c r="C57" s="974" t="str">
        <f>IF(ISBLANK('MotorCusto (ORÇ)'!C57)," ",'MotorCusto (ORÇ)'!C57)</f>
        <v xml:space="preserve"> </v>
      </c>
      <c r="D57" s="975"/>
      <c r="E57" s="975"/>
      <c r="F57" s="975"/>
      <c r="G57" s="975"/>
      <c r="H57" s="560">
        <f>'MotorCusto (ORÇ)'!H57</f>
        <v>0</v>
      </c>
      <c r="I57" s="561">
        <f>'MotorCusto (ORÇ)'!I57</f>
        <v>0</v>
      </c>
      <c r="J57" s="553">
        <f>'MotorCusto (ORÇ)'!J57</f>
        <v>0</v>
      </c>
      <c r="K57" s="330">
        <f t="shared" si="0"/>
        <v>0</v>
      </c>
      <c r="L57" s="330">
        <f t="shared" si="1"/>
        <v>0</v>
      </c>
      <c r="M57" s="329"/>
      <c r="N57" s="329"/>
      <c r="O57" s="397"/>
      <c r="P57" s="153">
        <f t="shared" si="2"/>
        <v>50</v>
      </c>
      <c r="Q57" s="976" t="str">
        <f t="shared" si="3"/>
        <v xml:space="preserve"> </v>
      </c>
      <c r="R57" s="976"/>
      <c r="S57" s="976"/>
      <c r="T57" s="976"/>
      <c r="U57" s="977"/>
      <c r="V57" s="155">
        <f t="shared" si="4"/>
        <v>0</v>
      </c>
      <c r="W57" s="331">
        <f t="shared" si="5"/>
        <v>0</v>
      </c>
      <c r="X57" s="332">
        <f>IF(AND(K57&gt;0,'Custo Contábil'!$D$7&gt;0),ROUND(K57*('Custo Contábil'!$D$19/'Custo Contábil'!$D$7)*W57,2),0)</f>
        <v>0</v>
      </c>
      <c r="Y57" s="404">
        <f t="shared" si="6"/>
        <v>0</v>
      </c>
    </row>
    <row r="58" spans="2:25" outlineLevel="1" x14ac:dyDescent="0.3">
      <c r="B58" s="153">
        <v>51</v>
      </c>
      <c r="C58" s="974" t="str">
        <f>IF(ISBLANK('MotorCusto (ORÇ)'!C58)," ",'MotorCusto (ORÇ)'!C58)</f>
        <v xml:space="preserve"> </v>
      </c>
      <c r="D58" s="975"/>
      <c r="E58" s="975"/>
      <c r="F58" s="975"/>
      <c r="G58" s="975"/>
      <c r="H58" s="560">
        <f>'MotorCusto (ORÇ)'!H58</f>
        <v>0</v>
      </c>
      <c r="I58" s="561">
        <f>'MotorCusto (ORÇ)'!I58</f>
        <v>0</v>
      </c>
      <c r="J58" s="553">
        <f>'MotorCusto (ORÇ)'!J58</f>
        <v>0</v>
      </c>
      <c r="K58" s="330">
        <f t="shared" si="0"/>
        <v>0</v>
      </c>
      <c r="L58" s="330">
        <f t="shared" si="1"/>
        <v>0</v>
      </c>
      <c r="M58" s="329"/>
      <c r="N58" s="329"/>
      <c r="O58" s="397"/>
      <c r="P58" s="153">
        <f t="shared" si="2"/>
        <v>51</v>
      </c>
      <c r="Q58" s="976" t="str">
        <f t="shared" si="3"/>
        <v xml:space="preserve"> </v>
      </c>
      <c r="R58" s="976"/>
      <c r="S58" s="976"/>
      <c r="T58" s="976"/>
      <c r="U58" s="977"/>
      <c r="V58" s="155">
        <f t="shared" si="4"/>
        <v>0</v>
      </c>
      <c r="W58" s="331">
        <f t="shared" si="5"/>
        <v>0</v>
      </c>
      <c r="X58" s="332">
        <f>IF(AND(K58&gt;0,'Custo Contábil'!$D$7&gt;0),ROUND(K58*('Custo Contábil'!$D$19/'Custo Contábil'!$D$7)*W58,2),0)</f>
        <v>0</v>
      </c>
      <c r="Y58" s="404">
        <f t="shared" si="6"/>
        <v>0</v>
      </c>
    </row>
    <row r="59" spans="2:25" outlineLevel="1" x14ac:dyDescent="0.3">
      <c r="B59" s="156">
        <v>52</v>
      </c>
      <c r="C59" s="974" t="str">
        <f>IF(ISBLANK('MotorCusto (ORÇ)'!C59)," ",'MotorCusto (ORÇ)'!C59)</f>
        <v xml:space="preserve"> </v>
      </c>
      <c r="D59" s="975"/>
      <c r="E59" s="975"/>
      <c r="F59" s="975"/>
      <c r="G59" s="975"/>
      <c r="H59" s="560">
        <f>'MotorCusto (ORÇ)'!H59</f>
        <v>0</v>
      </c>
      <c r="I59" s="561">
        <f>'MotorCusto (ORÇ)'!I59</f>
        <v>0</v>
      </c>
      <c r="J59" s="553">
        <f>'MotorCusto (ORÇ)'!J59</f>
        <v>0</v>
      </c>
      <c r="K59" s="330">
        <f t="shared" si="0"/>
        <v>0</v>
      </c>
      <c r="L59" s="330">
        <f t="shared" si="1"/>
        <v>0</v>
      </c>
      <c r="M59" s="329"/>
      <c r="N59" s="329"/>
      <c r="O59" s="397"/>
      <c r="P59" s="153">
        <f t="shared" si="2"/>
        <v>52</v>
      </c>
      <c r="Q59" s="976" t="str">
        <f t="shared" si="3"/>
        <v xml:space="preserve"> </v>
      </c>
      <c r="R59" s="976"/>
      <c r="S59" s="976"/>
      <c r="T59" s="976"/>
      <c r="U59" s="977"/>
      <c r="V59" s="155">
        <f t="shared" si="4"/>
        <v>0</v>
      </c>
      <c r="W59" s="331">
        <f t="shared" si="5"/>
        <v>0</v>
      </c>
      <c r="X59" s="332">
        <f>IF(AND(K59&gt;0,'Custo Contábil'!$D$7&gt;0),ROUND(K59*('Custo Contábil'!$D$19/'Custo Contábil'!$D$7)*W59,2),0)</f>
        <v>0</v>
      </c>
      <c r="Y59" s="404">
        <f t="shared" si="6"/>
        <v>0</v>
      </c>
    </row>
    <row r="60" spans="2:25" outlineLevel="1" x14ac:dyDescent="0.3">
      <c r="B60" s="153">
        <v>53</v>
      </c>
      <c r="C60" s="974" t="str">
        <f>IF(ISBLANK('MotorCusto (ORÇ)'!C60)," ",'MotorCusto (ORÇ)'!C60)</f>
        <v xml:space="preserve"> </v>
      </c>
      <c r="D60" s="975"/>
      <c r="E60" s="975"/>
      <c r="F60" s="975"/>
      <c r="G60" s="975"/>
      <c r="H60" s="560">
        <f>'MotorCusto (ORÇ)'!H60</f>
        <v>0</v>
      </c>
      <c r="I60" s="561">
        <f>'MotorCusto (ORÇ)'!I60</f>
        <v>0</v>
      </c>
      <c r="J60" s="553">
        <f>'MotorCusto (ORÇ)'!J60</f>
        <v>0</v>
      </c>
      <c r="K60" s="330">
        <f t="shared" si="0"/>
        <v>0</v>
      </c>
      <c r="L60" s="330">
        <f t="shared" si="1"/>
        <v>0</v>
      </c>
      <c r="M60" s="329"/>
      <c r="N60" s="329"/>
      <c r="O60" s="397"/>
      <c r="P60" s="153">
        <f t="shared" si="2"/>
        <v>53</v>
      </c>
      <c r="Q60" s="976" t="str">
        <f t="shared" si="3"/>
        <v xml:space="preserve"> </v>
      </c>
      <c r="R60" s="976"/>
      <c r="S60" s="976"/>
      <c r="T60" s="976"/>
      <c r="U60" s="977"/>
      <c r="V60" s="155">
        <f t="shared" si="4"/>
        <v>0</v>
      </c>
      <c r="W60" s="331">
        <f t="shared" si="5"/>
        <v>0</v>
      </c>
      <c r="X60" s="332">
        <f>IF(AND(K60&gt;0,'Custo Contábil'!$D$7&gt;0),ROUND(K60*('Custo Contábil'!$D$19/'Custo Contábil'!$D$7)*W60,2),0)</f>
        <v>0</v>
      </c>
      <c r="Y60" s="404">
        <f t="shared" si="6"/>
        <v>0</v>
      </c>
    </row>
    <row r="61" spans="2:25" outlineLevel="1" x14ac:dyDescent="0.3">
      <c r="B61" s="156">
        <v>54</v>
      </c>
      <c r="C61" s="974" t="str">
        <f>IF(ISBLANK('MotorCusto (ORÇ)'!C61)," ",'MotorCusto (ORÇ)'!C61)</f>
        <v xml:space="preserve"> </v>
      </c>
      <c r="D61" s="975"/>
      <c r="E61" s="975"/>
      <c r="F61" s="975"/>
      <c r="G61" s="975"/>
      <c r="H61" s="560">
        <f>'MotorCusto (ORÇ)'!H61</f>
        <v>0</v>
      </c>
      <c r="I61" s="561">
        <f>'MotorCusto (ORÇ)'!I61</f>
        <v>0</v>
      </c>
      <c r="J61" s="553">
        <f>'MotorCusto (ORÇ)'!J61</f>
        <v>0</v>
      </c>
      <c r="K61" s="330">
        <f t="shared" si="0"/>
        <v>0</v>
      </c>
      <c r="L61" s="330">
        <f t="shared" si="1"/>
        <v>0</v>
      </c>
      <c r="M61" s="329"/>
      <c r="N61" s="329"/>
      <c r="O61" s="397"/>
      <c r="P61" s="153">
        <f t="shared" si="2"/>
        <v>54</v>
      </c>
      <c r="Q61" s="976" t="str">
        <f t="shared" si="3"/>
        <v xml:space="preserve"> </v>
      </c>
      <c r="R61" s="976"/>
      <c r="S61" s="976"/>
      <c r="T61" s="976"/>
      <c r="U61" s="977"/>
      <c r="V61" s="155">
        <f t="shared" si="4"/>
        <v>0</v>
      </c>
      <c r="W61" s="331">
        <f t="shared" si="5"/>
        <v>0</v>
      </c>
      <c r="X61" s="332">
        <f>IF(AND(K61&gt;0,'Custo Contábil'!$D$7&gt;0),ROUND(K61*('Custo Contábil'!$D$19/'Custo Contábil'!$D$7)*W61,2),0)</f>
        <v>0</v>
      </c>
      <c r="Y61" s="404">
        <f t="shared" si="6"/>
        <v>0</v>
      </c>
    </row>
    <row r="62" spans="2:25" outlineLevel="1" x14ac:dyDescent="0.3">
      <c r="B62" s="153">
        <v>55</v>
      </c>
      <c r="C62" s="974" t="str">
        <f>IF(ISBLANK('MotorCusto (ORÇ)'!C62)," ",'MotorCusto (ORÇ)'!C62)</f>
        <v xml:space="preserve"> </v>
      </c>
      <c r="D62" s="975"/>
      <c r="E62" s="975"/>
      <c r="F62" s="975"/>
      <c r="G62" s="975"/>
      <c r="H62" s="560">
        <f>'MotorCusto (ORÇ)'!H62</f>
        <v>0</v>
      </c>
      <c r="I62" s="561">
        <f>'MotorCusto (ORÇ)'!I62</f>
        <v>0</v>
      </c>
      <c r="J62" s="553">
        <f>'MotorCusto (ORÇ)'!J62</f>
        <v>0</v>
      </c>
      <c r="K62" s="330">
        <f t="shared" si="0"/>
        <v>0</v>
      </c>
      <c r="L62" s="330">
        <f t="shared" si="1"/>
        <v>0</v>
      </c>
      <c r="M62" s="329"/>
      <c r="N62" s="329"/>
      <c r="O62" s="397"/>
      <c r="P62" s="153">
        <f t="shared" si="2"/>
        <v>55</v>
      </c>
      <c r="Q62" s="976" t="str">
        <f t="shared" si="3"/>
        <v xml:space="preserve"> </v>
      </c>
      <c r="R62" s="976"/>
      <c r="S62" s="976"/>
      <c r="T62" s="976"/>
      <c r="U62" s="977"/>
      <c r="V62" s="155">
        <f t="shared" si="4"/>
        <v>0</v>
      </c>
      <c r="W62" s="331">
        <f t="shared" si="5"/>
        <v>0</v>
      </c>
      <c r="X62" s="332">
        <f>IF(AND(K62&gt;0,'Custo Contábil'!$D$7&gt;0),ROUND(K62*('Custo Contábil'!$D$19/'Custo Contábil'!$D$7)*W62,2),0)</f>
        <v>0</v>
      </c>
      <c r="Y62" s="404">
        <f t="shared" si="6"/>
        <v>0</v>
      </c>
    </row>
    <row r="63" spans="2:25" outlineLevel="1" x14ac:dyDescent="0.3">
      <c r="B63" s="156">
        <v>56</v>
      </c>
      <c r="C63" s="974" t="str">
        <f>IF(ISBLANK('MotorCusto (ORÇ)'!C63)," ",'MotorCusto (ORÇ)'!C63)</f>
        <v xml:space="preserve"> </v>
      </c>
      <c r="D63" s="975"/>
      <c r="E63" s="975"/>
      <c r="F63" s="975"/>
      <c r="G63" s="975"/>
      <c r="H63" s="560">
        <f>'MotorCusto (ORÇ)'!H63</f>
        <v>0</v>
      </c>
      <c r="I63" s="561">
        <f>'MotorCusto (ORÇ)'!I63</f>
        <v>0</v>
      </c>
      <c r="J63" s="553">
        <f>'MotorCusto (ORÇ)'!J63</f>
        <v>0</v>
      </c>
      <c r="K63" s="330">
        <f t="shared" si="0"/>
        <v>0</v>
      </c>
      <c r="L63" s="330">
        <f t="shared" si="1"/>
        <v>0</v>
      </c>
      <c r="M63" s="329"/>
      <c r="N63" s="329"/>
      <c r="O63" s="397"/>
      <c r="P63" s="153">
        <f t="shared" si="2"/>
        <v>56</v>
      </c>
      <c r="Q63" s="976" t="str">
        <f t="shared" si="3"/>
        <v xml:space="preserve"> </v>
      </c>
      <c r="R63" s="976"/>
      <c r="S63" s="976"/>
      <c r="T63" s="976"/>
      <c r="U63" s="977"/>
      <c r="V63" s="155">
        <f t="shared" si="4"/>
        <v>0</v>
      </c>
      <c r="W63" s="331">
        <f t="shared" si="5"/>
        <v>0</v>
      </c>
      <c r="X63" s="332">
        <f>IF(AND(K63&gt;0,'Custo Contábil'!$D$7&gt;0),ROUND(K63*('Custo Contábil'!$D$19/'Custo Contábil'!$D$7)*W63,2),0)</f>
        <v>0</v>
      </c>
      <c r="Y63" s="404">
        <f t="shared" si="6"/>
        <v>0</v>
      </c>
    </row>
    <row r="64" spans="2:25" outlineLevel="1" x14ac:dyDescent="0.3">
      <c r="B64" s="153">
        <v>57</v>
      </c>
      <c r="C64" s="974" t="str">
        <f>IF(ISBLANK('MotorCusto (ORÇ)'!C64)," ",'MotorCusto (ORÇ)'!C64)</f>
        <v xml:space="preserve"> </v>
      </c>
      <c r="D64" s="975"/>
      <c r="E64" s="975"/>
      <c r="F64" s="975"/>
      <c r="G64" s="975"/>
      <c r="H64" s="560">
        <f>'MotorCusto (ORÇ)'!H64</f>
        <v>0</v>
      </c>
      <c r="I64" s="561">
        <f>'MotorCusto (ORÇ)'!I64</f>
        <v>0</v>
      </c>
      <c r="J64" s="553">
        <f>'MotorCusto (ORÇ)'!J64</f>
        <v>0</v>
      </c>
      <c r="K64" s="330">
        <f t="shared" si="0"/>
        <v>0</v>
      </c>
      <c r="L64" s="330">
        <f t="shared" si="1"/>
        <v>0</v>
      </c>
      <c r="M64" s="329"/>
      <c r="N64" s="329"/>
      <c r="O64" s="397"/>
      <c r="P64" s="153">
        <f t="shared" si="2"/>
        <v>57</v>
      </c>
      <c r="Q64" s="976" t="str">
        <f t="shared" si="3"/>
        <v xml:space="preserve"> </v>
      </c>
      <c r="R64" s="976"/>
      <c r="S64" s="976"/>
      <c r="T64" s="976"/>
      <c r="U64" s="977"/>
      <c r="V64" s="155">
        <f t="shared" si="4"/>
        <v>0</v>
      </c>
      <c r="W64" s="331">
        <f t="shared" si="5"/>
        <v>0</v>
      </c>
      <c r="X64" s="332">
        <f>IF(AND(K64&gt;0,'Custo Contábil'!$D$7&gt;0),ROUND(K64*('Custo Contábil'!$D$19/'Custo Contábil'!$D$7)*W64,2),0)</f>
        <v>0</v>
      </c>
      <c r="Y64" s="404">
        <f t="shared" si="6"/>
        <v>0</v>
      </c>
    </row>
    <row r="65" spans="2:25" outlineLevel="1" x14ac:dyDescent="0.3">
      <c r="B65" s="156">
        <v>58</v>
      </c>
      <c r="C65" s="974" t="str">
        <f>IF(ISBLANK('MotorCusto (ORÇ)'!C65)," ",'MotorCusto (ORÇ)'!C65)</f>
        <v xml:space="preserve"> </v>
      </c>
      <c r="D65" s="975"/>
      <c r="E65" s="975"/>
      <c r="F65" s="975"/>
      <c r="G65" s="975"/>
      <c r="H65" s="560">
        <f>'MotorCusto (ORÇ)'!H65</f>
        <v>0</v>
      </c>
      <c r="I65" s="561">
        <f>'MotorCusto (ORÇ)'!I65</f>
        <v>0</v>
      </c>
      <c r="J65" s="553">
        <f>'MotorCusto (ORÇ)'!J65</f>
        <v>0</v>
      </c>
      <c r="K65" s="330">
        <f t="shared" si="0"/>
        <v>0</v>
      </c>
      <c r="L65" s="330">
        <f t="shared" si="1"/>
        <v>0</v>
      </c>
      <c r="M65" s="329"/>
      <c r="N65" s="329"/>
      <c r="O65" s="397"/>
      <c r="P65" s="153">
        <f t="shared" si="2"/>
        <v>58</v>
      </c>
      <c r="Q65" s="976" t="str">
        <f t="shared" si="3"/>
        <v xml:space="preserve"> </v>
      </c>
      <c r="R65" s="976"/>
      <c r="S65" s="976"/>
      <c r="T65" s="976"/>
      <c r="U65" s="977"/>
      <c r="V65" s="155">
        <f t="shared" si="4"/>
        <v>0</v>
      </c>
      <c r="W65" s="331">
        <f t="shared" si="5"/>
        <v>0</v>
      </c>
      <c r="X65" s="332">
        <f>IF(AND(K65&gt;0,'Custo Contábil'!$D$7&gt;0),ROUND(K65*('Custo Contábil'!$D$19/'Custo Contábil'!$D$7)*W65,2),0)</f>
        <v>0</v>
      </c>
      <c r="Y65" s="404">
        <f t="shared" si="6"/>
        <v>0</v>
      </c>
    </row>
    <row r="66" spans="2:25" outlineLevel="1" x14ac:dyDescent="0.3">
      <c r="B66" s="153">
        <v>59</v>
      </c>
      <c r="C66" s="974" t="str">
        <f>IF(ISBLANK('MotorCusto (ORÇ)'!C66)," ",'MotorCusto (ORÇ)'!C66)</f>
        <v xml:space="preserve"> </v>
      </c>
      <c r="D66" s="975"/>
      <c r="E66" s="975"/>
      <c r="F66" s="975"/>
      <c r="G66" s="975"/>
      <c r="H66" s="560">
        <f>'MotorCusto (ORÇ)'!H66</f>
        <v>0</v>
      </c>
      <c r="I66" s="561">
        <f>'MotorCusto (ORÇ)'!I66</f>
        <v>0</v>
      </c>
      <c r="J66" s="553">
        <f>'MotorCusto (ORÇ)'!J66</f>
        <v>0</v>
      </c>
      <c r="K66" s="330">
        <f t="shared" si="0"/>
        <v>0</v>
      </c>
      <c r="L66" s="330">
        <f t="shared" si="1"/>
        <v>0</v>
      </c>
      <c r="M66" s="329"/>
      <c r="N66" s="329"/>
      <c r="O66" s="397"/>
      <c r="P66" s="153">
        <f t="shared" si="2"/>
        <v>59</v>
      </c>
      <c r="Q66" s="976" t="str">
        <f t="shared" si="3"/>
        <v xml:space="preserve"> </v>
      </c>
      <c r="R66" s="976"/>
      <c r="S66" s="976"/>
      <c r="T66" s="976"/>
      <c r="U66" s="977"/>
      <c r="V66" s="155">
        <f t="shared" si="4"/>
        <v>0</v>
      </c>
      <c r="W66" s="331">
        <f t="shared" si="5"/>
        <v>0</v>
      </c>
      <c r="X66" s="332">
        <f>IF(AND(K66&gt;0,'Custo Contábil'!$D$7&gt;0),ROUND(K66*('Custo Contábil'!$D$19/'Custo Contábil'!$D$7)*W66,2),0)</f>
        <v>0</v>
      </c>
      <c r="Y66" s="404">
        <f t="shared" si="6"/>
        <v>0</v>
      </c>
    </row>
    <row r="67" spans="2:25" outlineLevel="1" x14ac:dyDescent="0.3">
      <c r="B67" s="156">
        <v>60</v>
      </c>
      <c r="C67" s="974" t="str">
        <f>IF(ISBLANK('MotorCusto (ORÇ)'!C67)," ",'MotorCusto (ORÇ)'!C67)</f>
        <v xml:space="preserve"> </v>
      </c>
      <c r="D67" s="975"/>
      <c r="E67" s="975"/>
      <c r="F67" s="975"/>
      <c r="G67" s="975"/>
      <c r="H67" s="560">
        <f>'MotorCusto (ORÇ)'!H67</f>
        <v>0</v>
      </c>
      <c r="I67" s="561">
        <f>'MotorCusto (ORÇ)'!I67</f>
        <v>0</v>
      </c>
      <c r="J67" s="553">
        <f>'MotorCusto (ORÇ)'!J67</f>
        <v>0</v>
      </c>
      <c r="K67" s="330">
        <f t="shared" si="0"/>
        <v>0</v>
      </c>
      <c r="L67" s="330">
        <f t="shared" si="1"/>
        <v>0</v>
      </c>
      <c r="M67" s="329"/>
      <c r="N67" s="329"/>
      <c r="O67" s="397"/>
      <c r="P67" s="153">
        <f t="shared" si="2"/>
        <v>60</v>
      </c>
      <c r="Q67" s="976" t="str">
        <f t="shared" si="3"/>
        <v xml:space="preserve"> </v>
      </c>
      <c r="R67" s="976"/>
      <c r="S67" s="976"/>
      <c r="T67" s="976"/>
      <c r="U67" s="977"/>
      <c r="V67" s="155">
        <f t="shared" si="4"/>
        <v>0</v>
      </c>
      <c r="W67" s="331">
        <f t="shared" si="5"/>
        <v>0</v>
      </c>
      <c r="X67" s="332">
        <f>IF(AND(K67&gt;0,'Custo Contábil'!$D$7&gt;0),ROUND(K67*('Custo Contábil'!$D$19/'Custo Contábil'!$D$7)*W67,2),0)</f>
        <v>0</v>
      </c>
      <c r="Y67" s="404">
        <f t="shared" si="6"/>
        <v>0</v>
      </c>
    </row>
    <row r="68" spans="2:25" outlineLevel="1" x14ac:dyDescent="0.3">
      <c r="B68" s="153">
        <v>61</v>
      </c>
      <c r="C68" s="974" t="str">
        <f>IF(ISBLANK('MotorCusto (ORÇ)'!C68)," ",'MotorCusto (ORÇ)'!C68)</f>
        <v xml:space="preserve"> </v>
      </c>
      <c r="D68" s="975"/>
      <c r="E68" s="975"/>
      <c r="F68" s="975"/>
      <c r="G68" s="975"/>
      <c r="H68" s="560">
        <f>'MotorCusto (ORÇ)'!H68</f>
        <v>0</v>
      </c>
      <c r="I68" s="561">
        <f>'MotorCusto (ORÇ)'!I68</f>
        <v>0</v>
      </c>
      <c r="J68" s="553">
        <f>'MotorCusto (ORÇ)'!J68</f>
        <v>0</v>
      </c>
      <c r="K68" s="330">
        <f t="shared" si="0"/>
        <v>0</v>
      </c>
      <c r="L68" s="330">
        <f t="shared" si="1"/>
        <v>0</v>
      </c>
      <c r="M68" s="329"/>
      <c r="N68" s="329"/>
      <c r="O68" s="397"/>
      <c r="P68" s="153">
        <f t="shared" si="2"/>
        <v>61</v>
      </c>
      <c r="Q68" s="976" t="str">
        <f t="shared" si="3"/>
        <v xml:space="preserve"> </v>
      </c>
      <c r="R68" s="976"/>
      <c r="S68" s="976"/>
      <c r="T68" s="976"/>
      <c r="U68" s="977"/>
      <c r="V68" s="155">
        <f t="shared" si="4"/>
        <v>0</v>
      </c>
      <c r="W68" s="331">
        <f t="shared" si="5"/>
        <v>0</v>
      </c>
      <c r="X68" s="332">
        <f>IF(AND(K68&gt;0,'Custo Contábil'!$D$7&gt;0),ROUND(K68*('Custo Contábil'!$D$19/'Custo Contábil'!$D$7)*W68,2),0)</f>
        <v>0</v>
      </c>
      <c r="Y68" s="404">
        <f t="shared" si="6"/>
        <v>0</v>
      </c>
    </row>
    <row r="69" spans="2:25" outlineLevel="1" x14ac:dyDescent="0.3">
      <c r="B69" s="156">
        <v>62</v>
      </c>
      <c r="C69" s="974" t="str">
        <f>IF(ISBLANK('MotorCusto (ORÇ)'!C69)," ",'MotorCusto (ORÇ)'!C69)</f>
        <v xml:space="preserve"> </v>
      </c>
      <c r="D69" s="975"/>
      <c r="E69" s="975"/>
      <c r="F69" s="975"/>
      <c r="G69" s="975"/>
      <c r="H69" s="560">
        <f>'MotorCusto (ORÇ)'!H69</f>
        <v>0</v>
      </c>
      <c r="I69" s="561">
        <f>'MotorCusto (ORÇ)'!I69</f>
        <v>0</v>
      </c>
      <c r="J69" s="553">
        <f>'MotorCusto (ORÇ)'!J69</f>
        <v>0</v>
      </c>
      <c r="K69" s="330">
        <f t="shared" si="0"/>
        <v>0</v>
      </c>
      <c r="L69" s="330">
        <f t="shared" si="1"/>
        <v>0</v>
      </c>
      <c r="M69" s="329"/>
      <c r="N69" s="329"/>
      <c r="O69" s="397"/>
      <c r="P69" s="153">
        <f t="shared" si="2"/>
        <v>62</v>
      </c>
      <c r="Q69" s="976" t="str">
        <f t="shared" si="3"/>
        <v xml:space="preserve"> </v>
      </c>
      <c r="R69" s="976"/>
      <c r="S69" s="976"/>
      <c r="T69" s="976"/>
      <c r="U69" s="977"/>
      <c r="V69" s="155">
        <f t="shared" si="4"/>
        <v>0</v>
      </c>
      <c r="W69" s="331">
        <f t="shared" si="5"/>
        <v>0</v>
      </c>
      <c r="X69" s="332">
        <f>IF(AND(K69&gt;0,'Custo Contábil'!$D$7&gt;0),ROUND(K69*('Custo Contábil'!$D$19/'Custo Contábil'!$D$7)*W69,2),0)</f>
        <v>0</v>
      </c>
      <c r="Y69" s="404">
        <f t="shared" si="6"/>
        <v>0</v>
      </c>
    </row>
    <row r="70" spans="2:25" outlineLevel="1" x14ac:dyDescent="0.3">
      <c r="B70" s="153">
        <v>63</v>
      </c>
      <c r="C70" s="974" t="str">
        <f>IF(ISBLANK('MotorCusto (ORÇ)'!C70)," ",'MotorCusto (ORÇ)'!C70)</f>
        <v xml:space="preserve"> </v>
      </c>
      <c r="D70" s="975"/>
      <c r="E70" s="975"/>
      <c r="F70" s="975"/>
      <c r="G70" s="975"/>
      <c r="H70" s="560">
        <f>'MotorCusto (ORÇ)'!H70</f>
        <v>0</v>
      </c>
      <c r="I70" s="561">
        <f>'MotorCusto (ORÇ)'!I70</f>
        <v>0</v>
      </c>
      <c r="J70" s="553">
        <f>'MotorCusto (ORÇ)'!J70</f>
        <v>0</v>
      </c>
      <c r="K70" s="330">
        <f t="shared" si="0"/>
        <v>0</v>
      </c>
      <c r="L70" s="330">
        <f t="shared" si="1"/>
        <v>0</v>
      </c>
      <c r="M70" s="329"/>
      <c r="N70" s="329"/>
      <c r="O70" s="397"/>
      <c r="P70" s="153">
        <f t="shared" si="2"/>
        <v>63</v>
      </c>
      <c r="Q70" s="976" t="str">
        <f t="shared" si="3"/>
        <v xml:space="preserve"> </v>
      </c>
      <c r="R70" s="976"/>
      <c r="S70" s="976"/>
      <c r="T70" s="976"/>
      <c r="U70" s="977"/>
      <c r="V70" s="155">
        <f t="shared" si="4"/>
        <v>0</v>
      </c>
      <c r="W70" s="331">
        <f t="shared" si="5"/>
        <v>0</v>
      </c>
      <c r="X70" s="332">
        <f>IF(AND(K70&gt;0,'Custo Contábil'!$D$7&gt;0),ROUND(K70*('Custo Contábil'!$D$19/'Custo Contábil'!$D$7)*W70,2),0)</f>
        <v>0</v>
      </c>
      <c r="Y70" s="404">
        <f t="shared" si="6"/>
        <v>0</v>
      </c>
    </row>
    <row r="71" spans="2:25" outlineLevel="1" x14ac:dyDescent="0.3">
      <c r="B71" s="156">
        <v>64</v>
      </c>
      <c r="C71" s="974" t="str">
        <f>IF(ISBLANK('MotorCusto (ORÇ)'!C71)," ",'MotorCusto (ORÇ)'!C71)</f>
        <v xml:space="preserve"> </v>
      </c>
      <c r="D71" s="975"/>
      <c r="E71" s="975"/>
      <c r="F71" s="975"/>
      <c r="G71" s="975"/>
      <c r="H71" s="560">
        <f>'MotorCusto (ORÇ)'!H71</f>
        <v>0</v>
      </c>
      <c r="I71" s="561">
        <f>'MotorCusto (ORÇ)'!I71</f>
        <v>0</v>
      </c>
      <c r="J71" s="553">
        <f>'MotorCusto (ORÇ)'!J71</f>
        <v>0</v>
      </c>
      <c r="K71" s="330">
        <f t="shared" si="0"/>
        <v>0</v>
      </c>
      <c r="L71" s="330">
        <f t="shared" si="1"/>
        <v>0</v>
      </c>
      <c r="M71" s="329"/>
      <c r="N71" s="329"/>
      <c r="O71" s="397"/>
      <c r="P71" s="153">
        <f t="shared" si="2"/>
        <v>64</v>
      </c>
      <c r="Q71" s="976" t="str">
        <f t="shared" si="3"/>
        <v xml:space="preserve"> </v>
      </c>
      <c r="R71" s="976"/>
      <c r="S71" s="976"/>
      <c r="T71" s="976"/>
      <c r="U71" s="977"/>
      <c r="V71" s="155">
        <f t="shared" si="4"/>
        <v>0</v>
      </c>
      <c r="W71" s="331">
        <f t="shared" si="5"/>
        <v>0</v>
      </c>
      <c r="X71" s="332">
        <f>IF(AND(K71&gt;0,'Custo Contábil'!$D$7&gt;0),ROUND(K71*('Custo Contábil'!$D$19/'Custo Contábil'!$D$7)*W71,2),0)</f>
        <v>0</v>
      </c>
      <c r="Y71" s="404">
        <f t="shared" si="6"/>
        <v>0</v>
      </c>
    </row>
    <row r="72" spans="2:25" outlineLevel="1" x14ac:dyDescent="0.3">
      <c r="B72" s="153">
        <v>65</v>
      </c>
      <c r="C72" s="974" t="str">
        <f>IF(ISBLANK('MotorCusto (ORÇ)'!C72)," ",'MotorCusto (ORÇ)'!C72)</f>
        <v xml:space="preserve"> </v>
      </c>
      <c r="D72" s="975"/>
      <c r="E72" s="975"/>
      <c r="F72" s="975"/>
      <c r="G72" s="975"/>
      <c r="H72" s="560">
        <f>'MotorCusto (ORÇ)'!H72</f>
        <v>0</v>
      </c>
      <c r="I72" s="561">
        <f>'MotorCusto (ORÇ)'!I72</f>
        <v>0</v>
      </c>
      <c r="J72" s="553">
        <f>'MotorCusto (ORÇ)'!J72</f>
        <v>0</v>
      </c>
      <c r="K72" s="330">
        <f t="shared" si="0"/>
        <v>0</v>
      </c>
      <c r="L72" s="330">
        <f t="shared" si="1"/>
        <v>0</v>
      </c>
      <c r="M72" s="329"/>
      <c r="N72" s="329"/>
      <c r="O72" s="397"/>
      <c r="P72" s="153">
        <f t="shared" si="2"/>
        <v>65</v>
      </c>
      <c r="Q72" s="976" t="str">
        <f t="shared" si="3"/>
        <v xml:space="preserve"> </v>
      </c>
      <c r="R72" s="976"/>
      <c r="S72" s="976"/>
      <c r="T72" s="976"/>
      <c r="U72" s="977"/>
      <c r="V72" s="155">
        <f t="shared" si="4"/>
        <v>0</v>
      </c>
      <c r="W72" s="331">
        <f t="shared" si="5"/>
        <v>0</v>
      </c>
      <c r="X72" s="332">
        <f>IF(AND(K72&gt;0,'Custo Contábil'!$D$7&gt;0),ROUND(K72*('Custo Contábil'!$D$19/'Custo Contábil'!$D$7)*W72,2),0)</f>
        <v>0</v>
      </c>
      <c r="Y72" s="404">
        <f t="shared" si="6"/>
        <v>0</v>
      </c>
    </row>
    <row r="73" spans="2:25" outlineLevel="1" x14ac:dyDescent="0.3">
      <c r="B73" s="156">
        <v>66</v>
      </c>
      <c r="C73" s="974" t="str">
        <f>IF(ISBLANK('MotorCusto (ORÇ)'!C73)," ",'MotorCusto (ORÇ)'!C73)</f>
        <v xml:space="preserve"> </v>
      </c>
      <c r="D73" s="975"/>
      <c r="E73" s="975"/>
      <c r="F73" s="975"/>
      <c r="G73" s="975"/>
      <c r="H73" s="560">
        <f>'MotorCusto (ORÇ)'!H73</f>
        <v>0</v>
      </c>
      <c r="I73" s="561">
        <f>'MotorCusto (ORÇ)'!I73</f>
        <v>0</v>
      </c>
      <c r="J73" s="553">
        <f>'MotorCusto (ORÇ)'!J73</f>
        <v>0</v>
      </c>
      <c r="K73" s="330">
        <f t="shared" ref="K73:K208" si="7">I73*J73</f>
        <v>0</v>
      </c>
      <c r="L73" s="330">
        <f t="shared" ref="L73:L208" si="8">K73-M73-N73</f>
        <v>0</v>
      </c>
      <c r="M73" s="329"/>
      <c r="N73" s="329"/>
      <c r="O73" s="397"/>
      <c r="P73" s="153">
        <f t="shared" si="2"/>
        <v>66</v>
      </c>
      <c r="Q73" s="976" t="str">
        <f t="shared" ref="Q73:Q107" si="9">IF(OR(C73=0,C73=""),"",C73)</f>
        <v xml:space="preserve"> </v>
      </c>
      <c r="R73" s="976"/>
      <c r="S73" s="976"/>
      <c r="T73" s="976"/>
      <c r="U73" s="977"/>
      <c r="V73" s="155">
        <f t="shared" ref="V73:V107" si="10">IF(H73="",0,H73)</f>
        <v>0</v>
      </c>
      <c r="W73" s="331">
        <f t="shared" ref="W73:W208" si="11">IF(OR(V73="",V73=0),0,(Desc*((1+Desc)^V73))/(((1+Desc)^V73)-1))</f>
        <v>0</v>
      </c>
      <c r="X73" s="332">
        <f>IF(AND(K73&gt;0,'Custo Contábil'!$D$7&gt;0),ROUND(K73*('Custo Contábil'!$D$19/'Custo Contábil'!$D$7)*W73,2),0)</f>
        <v>0</v>
      </c>
      <c r="Y73" s="404">
        <f t="shared" ref="Y73:Y208" si="12">V73*X73</f>
        <v>0</v>
      </c>
    </row>
    <row r="74" spans="2:25" outlineLevel="1" x14ac:dyDescent="0.3">
      <c r="B74" s="153">
        <v>67</v>
      </c>
      <c r="C74" s="974" t="str">
        <f>IF(ISBLANK('MotorCusto (ORÇ)'!C74)," ",'MotorCusto (ORÇ)'!C74)</f>
        <v xml:space="preserve"> </v>
      </c>
      <c r="D74" s="975"/>
      <c r="E74" s="975"/>
      <c r="F74" s="975"/>
      <c r="G74" s="975"/>
      <c r="H74" s="560">
        <f>'MotorCusto (ORÇ)'!H74</f>
        <v>0</v>
      </c>
      <c r="I74" s="561">
        <f>'MotorCusto (ORÇ)'!I74</f>
        <v>0</v>
      </c>
      <c r="J74" s="553">
        <f>'MotorCusto (ORÇ)'!J74</f>
        <v>0</v>
      </c>
      <c r="K74" s="330">
        <f t="shared" si="7"/>
        <v>0</v>
      </c>
      <c r="L74" s="330">
        <f t="shared" si="8"/>
        <v>0</v>
      </c>
      <c r="M74" s="329"/>
      <c r="N74" s="329"/>
      <c r="O74" s="397"/>
      <c r="P74" s="153">
        <f t="shared" si="2"/>
        <v>67</v>
      </c>
      <c r="Q74" s="976" t="str">
        <f t="shared" si="9"/>
        <v xml:space="preserve"> </v>
      </c>
      <c r="R74" s="976"/>
      <c r="S74" s="976"/>
      <c r="T74" s="976"/>
      <c r="U74" s="977"/>
      <c r="V74" s="155">
        <f t="shared" si="10"/>
        <v>0</v>
      </c>
      <c r="W74" s="331">
        <f t="shared" si="11"/>
        <v>0</v>
      </c>
      <c r="X74" s="332">
        <f>IF(AND(K74&gt;0,'Custo Contábil'!$D$7&gt;0),ROUND(K74*('Custo Contábil'!$D$19/'Custo Contábil'!$D$7)*W74,2),0)</f>
        <v>0</v>
      </c>
      <c r="Y74" s="404">
        <f t="shared" si="12"/>
        <v>0</v>
      </c>
    </row>
    <row r="75" spans="2:25" outlineLevel="1" x14ac:dyDescent="0.3">
      <c r="B75" s="156">
        <v>68</v>
      </c>
      <c r="C75" s="974" t="str">
        <f>IF(ISBLANK('MotorCusto (ORÇ)'!C75)," ",'MotorCusto (ORÇ)'!C75)</f>
        <v xml:space="preserve"> </v>
      </c>
      <c r="D75" s="975"/>
      <c r="E75" s="975"/>
      <c r="F75" s="975"/>
      <c r="G75" s="975"/>
      <c r="H75" s="560">
        <f>'MotorCusto (ORÇ)'!H75</f>
        <v>0</v>
      </c>
      <c r="I75" s="561">
        <f>'MotorCusto (ORÇ)'!I75</f>
        <v>0</v>
      </c>
      <c r="J75" s="553">
        <f>'MotorCusto (ORÇ)'!J75</f>
        <v>0</v>
      </c>
      <c r="K75" s="330">
        <f t="shared" si="7"/>
        <v>0</v>
      </c>
      <c r="L75" s="330">
        <f t="shared" si="8"/>
        <v>0</v>
      </c>
      <c r="M75" s="329"/>
      <c r="N75" s="329"/>
      <c r="O75" s="397"/>
      <c r="P75" s="153">
        <f t="shared" si="2"/>
        <v>68</v>
      </c>
      <c r="Q75" s="976" t="str">
        <f t="shared" si="9"/>
        <v xml:space="preserve"> </v>
      </c>
      <c r="R75" s="976"/>
      <c r="S75" s="976"/>
      <c r="T75" s="976"/>
      <c r="U75" s="977"/>
      <c r="V75" s="155">
        <f t="shared" si="10"/>
        <v>0</v>
      </c>
      <c r="W75" s="331">
        <f t="shared" si="11"/>
        <v>0</v>
      </c>
      <c r="X75" s="332">
        <f>IF(AND(K75&gt;0,'Custo Contábil'!$D$7&gt;0),ROUND(K75*('Custo Contábil'!$D$19/'Custo Contábil'!$D$7)*W75,2),0)</f>
        <v>0</v>
      </c>
      <c r="Y75" s="404">
        <f t="shared" si="12"/>
        <v>0</v>
      </c>
    </row>
    <row r="76" spans="2:25" outlineLevel="1" x14ac:dyDescent="0.3">
      <c r="B76" s="153">
        <v>69</v>
      </c>
      <c r="C76" s="974" t="str">
        <f>IF(ISBLANK('MotorCusto (ORÇ)'!C76)," ",'MotorCusto (ORÇ)'!C76)</f>
        <v xml:space="preserve"> </v>
      </c>
      <c r="D76" s="975"/>
      <c r="E76" s="975"/>
      <c r="F76" s="975"/>
      <c r="G76" s="975"/>
      <c r="H76" s="560">
        <f>'MotorCusto (ORÇ)'!H76</f>
        <v>0</v>
      </c>
      <c r="I76" s="561">
        <f>'MotorCusto (ORÇ)'!I76</f>
        <v>0</v>
      </c>
      <c r="J76" s="553">
        <f>'MotorCusto (ORÇ)'!J76</f>
        <v>0</v>
      </c>
      <c r="K76" s="330">
        <f t="shared" si="7"/>
        <v>0</v>
      </c>
      <c r="L76" s="330">
        <f t="shared" si="8"/>
        <v>0</v>
      </c>
      <c r="M76" s="329"/>
      <c r="N76" s="329"/>
      <c r="O76" s="397"/>
      <c r="P76" s="153">
        <f t="shared" si="2"/>
        <v>69</v>
      </c>
      <c r="Q76" s="976" t="str">
        <f t="shared" si="9"/>
        <v xml:space="preserve"> </v>
      </c>
      <c r="R76" s="976"/>
      <c r="S76" s="976"/>
      <c r="T76" s="976"/>
      <c r="U76" s="977"/>
      <c r="V76" s="155">
        <f t="shared" si="10"/>
        <v>0</v>
      </c>
      <c r="W76" s="331">
        <f t="shared" si="11"/>
        <v>0</v>
      </c>
      <c r="X76" s="332">
        <f>IF(AND(K76&gt;0,'Custo Contábil'!$D$7&gt;0),ROUND(K76*('Custo Contábil'!$D$19/'Custo Contábil'!$D$7)*W76,2),0)</f>
        <v>0</v>
      </c>
      <c r="Y76" s="404">
        <f t="shared" si="12"/>
        <v>0</v>
      </c>
    </row>
    <row r="77" spans="2:25" outlineLevel="1" x14ac:dyDescent="0.3">
      <c r="B77" s="156">
        <v>70</v>
      </c>
      <c r="C77" s="974" t="str">
        <f>IF(ISBLANK('MotorCusto (ORÇ)'!C77)," ",'MotorCusto (ORÇ)'!C77)</f>
        <v xml:space="preserve"> </v>
      </c>
      <c r="D77" s="975"/>
      <c r="E77" s="975"/>
      <c r="F77" s="975"/>
      <c r="G77" s="975"/>
      <c r="H77" s="560">
        <f>'MotorCusto (ORÇ)'!H77</f>
        <v>0</v>
      </c>
      <c r="I77" s="561">
        <f>'MotorCusto (ORÇ)'!I77</f>
        <v>0</v>
      </c>
      <c r="J77" s="553">
        <f>'MotorCusto (ORÇ)'!J77</f>
        <v>0</v>
      </c>
      <c r="K77" s="330">
        <f t="shared" si="7"/>
        <v>0</v>
      </c>
      <c r="L77" s="330">
        <f t="shared" si="8"/>
        <v>0</v>
      </c>
      <c r="M77" s="329"/>
      <c r="N77" s="329"/>
      <c r="O77" s="397"/>
      <c r="P77" s="153">
        <f t="shared" si="2"/>
        <v>70</v>
      </c>
      <c r="Q77" s="976" t="str">
        <f t="shared" si="9"/>
        <v xml:space="preserve"> </v>
      </c>
      <c r="R77" s="976"/>
      <c r="S77" s="976"/>
      <c r="T77" s="976"/>
      <c r="U77" s="977"/>
      <c r="V77" s="155">
        <f t="shared" si="10"/>
        <v>0</v>
      </c>
      <c r="W77" s="331">
        <f t="shared" si="11"/>
        <v>0</v>
      </c>
      <c r="X77" s="332">
        <f>IF(AND(K77&gt;0,'Custo Contábil'!$D$7&gt;0),ROUND(K77*('Custo Contábil'!$D$19/'Custo Contábil'!$D$7)*W77,2),0)</f>
        <v>0</v>
      </c>
      <c r="Y77" s="404">
        <f t="shared" si="12"/>
        <v>0</v>
      </c>
    </row>
    <row r="78" spans="2:25" outlineLevel="1" x14ac:dyDescent="0.3">
      <c r="B78" s="153">
        <v>71</v>
      </c>
      <c r="C78" s="974" t="str">
        <f>IF(ISBLANK('MotorCusto (ORÇ)'!C78)," ",'MotorCusto (ORÇ)'!C78)</f>
        <v xml:space="preserve"> </v>
      </c>
      <c r="D78" s="975"/>
      <c r="E78" s="975"/>
      <c r="F78" s="975"/>
      <c r="G78" s="975"/>
      <c r="H78" s="560">
        <f>'MotorCusto (ORÇ)'!H78</f>
        <v>0</v>
      </c>
      <c r="I78" s="561">
        <f>'MotorCusto (ORÇ)'!I78</f>
        <v>0</v>
      </c>
      <c r="J78" s="553">
        <f>'MotorCusto (ORÇ)'!J78</f>
        <v>0</v>
      </c>
      <c r="K78" s="330">
        <f t="shared" si="7"/>
        <v>0</v>
      </c>
      <c r="L78" s="330">
        <f t="shared" si="8"/>
        <v>0</v>
      </c>
      <c r="M78" s="329"/>
      <c r="N78" s="329"/>
      <c r="O78" s="397"/>
      <c r="P78" s="153">
        <f t="shared" si="2"/>
        <v>71</v>
      </c>
      <c r="Q78" s="976" t="str">
        <f t="shared" si="9"/>
        <v xml:space="preserve"> </v>
      </c>
      <c r="R78" s="976"/>
      <c r="S78" s="976"/>
      <c r="T78" s="976"/>
      <c r="U78" s="977"/>
      <c r="V78" s="155">
        <f t="shared" si="10"/>
        <v>0</v>
      </c>
      <c r="W78" s="331">
        <f t="shared" si="11"/>
        <v>0</v>
      </c>
      <c r="X78" s="332">
        <f>IF(AND(K78&gt;0,'Custo Contábil'!$D$7&gt;0),ROUND(K78*('Custo Contábil'!$D$19/'Custo Contábil'!$D$7)*W78,2),0)</f>
        <v>0</v>
      </c>
      <c r="Y78" s="404">
        <f t="shared" si="12"/>
        <v>0</v>
      </c>
    </row>
    <row r="79" spans="2:25" outlineLevel="1" x14ac:dyDescent="0.3">
      <c r="B79" s="156">
        <v>72</v>
      </c>
      <c r="C79" s="974" t="str">
        <f>IF(ISBLANK('MotorCusto (ORÇ)'!C79)," ",'MotorCusto (ORÇ)'!C79)</f>
        <v xml:space="preserve"> </v>
      </c>
      <c r="D79" s="975"/>
      <c r="E79" s="975"/>
      <c r="F79" s="975"/>
      <c r="G79" s="975"/>
      <c r="H79" s="560">
        <f>'MotorCusto (ORÇ)'!H79</f>
        <v>0</v>
      </c>
      <c r="I79" s="561">
        <f>'MotorCusto (ORÇ)'!I79</f>
        <v>0</v>
      </c>
      <c r="J79" s="553">
        <f>'MotorCusto (ORÇ)'!J79</f>
        <v>0</v>
      </c>
      <c r="K79" s="330">
        <f t="shared" si="7"/>
        <v>0</v>
      </c>
      <c r="L79" s="330">
        <f t="shared" si="8"/>
        <v>0</v>
      </c>
      <c r="M79" s="329"/>
      <c r="N79" s="329"/>
      <c r="O79" s="397"/>
      <c r="P79" s="153">
        <f t="shared" si="2"/>
        <v>72</v>
      </c>
      <c r="Q79" s="976" t="str">
        <f t="shared" si="9"/>
        <v xml:space="preserve"> </v>
      </c>
      <c r="R79" s="976"/>
      <c r="S79" s="976"/>
      <c r="T79" s="976"/>
      <c r="U79" s="977"/>
      <c r="V79" s="155">
        <f t="shared" si="10"/>
        <v>0</v>
      </c>
      <c r="W79" s="331">
        <f t="shared" si="11"/>
        <v>0</v>
      </c>
      <c r="X79" s="332">
        <f>IF(AND(K79&gt;0,'Custo Contábil'!$D$7&gt;0),ROUND(K79*('Custo Contábil'!$D$19/'Custo Contábil'!$D$7)*W79,2),0)</f>
        <v>0</v>
      </c>
      <c r="Y79" s="404">
        <f t="shared" si="12"/>
        <v>0</v>
      </c>
    </row>
    <row r="80" spans="2:25" outlineLevel="1" x14ac:dyDescent="0.3">
      <c r="B80" s="153">
        <v>73</v>
      </c>
      <c r="C80" s="974" t="str">
        <f>IF(ISBLANK('MotorCusto (ORÇ)'!C80)," ",'MotorCusto (ORÇ)'!C80)</f>
        <v xml:space="preserve"> </v>
      </c>
      <c r="D80" s="975"/>
      <c r="E80" s="975"/>
      <c r="F80" s="975"/>
      <c r="G80" s="975"/>
      <c r="H80" s="560">
        <f>'MotorCusto (ORÇ)'!H80</f>
        <v>0</v>
      </c>
      <c r="I80" s="561">
        <f>'MotorCusto (ORÇ)'!I80</f>
        <v>0</v>
      </c>
      <c r="J80" s="553">
        <f>'MotorCusto (ORÇ)'!J80</f>
        <v>0</v>
      </c>
      <c r="K80" s="330">
        <f t="shared" si="7"/>
        <v>0</v>
      </c>
      <c r="L80" s="330">
        <f t="shared" si="8"/>
        <v>0</v>
      </c>
      <c r="M80" s="329"/>
      <c r="N80" s="329"/>
      <c r="O80" s="397"/>
      <c r="P80" s="153">
        <f t="shared" si="2"/>
        <v>73</v>
      </c>
      <c r="Q80" s="976" t="str">
        <f t="shared" si="9"/>
        <v xml:space="preserve"> </v>
      </c>
      <c r="R80" s="976"/>
      <c r="S80" s="976"/>
      <c r="T80" s="976"/>
      <c r="U80" s="977"/>
      <c r="V80" s="155">
        <f t="shared" si="10"/>
        <v>0</v>
      </c>
      <c r="W80" s="331">
        <f t="shared" si="11"/>
        <v>0</v>
      </c>
      <c r="X80" s="332">
        <f>IF(AND(K80&gt;0,'Custo Contábil'!$D$7&gt;0),ROUND(K80*('Custo Contábil'!$D$19/'Custo Contábil'!$D$7)*W80,2),0)</f>
        <v>0</v>
      </c>
      <c r="Y80" s="404">
        <f t="shared" si="12"/>
        <v>0</v>
      </c>
    </row>
    <row r="81" spans="2:25" outlineLevel="1" x14ac:dyDescent="0.3">
      <c r="B81" s="156">
        <v>74</v>
      </c>
      <c r="C81" s="974" t="str">
        <f>IF(ISBLANK('MotorCusto (ORÇ)'!C81)," ",'MotorCusto (ORÇ)'!C81)</f>
        <v xml:space="preserve"> </v>
      </c>
      <c r="D81" s="975"/>
      <c r="E81" s="975"/>
      <c r="F81" s="975"/>
      <c r="G81" s="975"/>
      <c r="H81" s="560">
        <f>'MotorCusto (ORÇ)'!H81</f>
        <v>0</v>
      </c>
      <c r="I81" s="561">
        <f>'MotorCusto (ORÇ)'!I81</f>
        <v>0</v>
      </c>
      <c r="J81" s="553">
        <f>'MotorCusto (ORÇ)'!J81</f>
        <v>0</v>
      </c>
      <c r="K81" s="330">
        <f t="shared" si="7"/>
        <v>0</v>
      </c>
      <c r="L81" s="330">
        <f t="shared" si="8"/>
        <v>0</v>
      </c>
      <c r="M81" s="329"/>
      <c r="N81" s="329"/>
      <c r="O81" s="397"/>
      <c r="P81" s="153">
        <f t="shared" si="2"/>
        <v>74</v>
      </c>
      <c r="Q81" s="976" t="str">
        <f t="shared" si="9"/>
        <v xml:space="preserve"> </v>
      </c>
      <c r="R81" s="976"/>
      <c r="S81" s="976"/>
      <c r="T81" s="976"/>
      <c r="U81" s="977"/>
      <c r="V81" s="155">
        <f t="shared" si="10"/>
        <v>0</v>
      </c>
      <c r="W81" s="331">
        <f t="shared" si="11"/>
        <v>0</v>
      </c>
      <c r="X81" s="332">
        <f>IF(AND(K81&gt;0,'Custo Contábil'!$D$7&gt;0),ROUND(K81*('Custo Contábil'!$D$19/'Custo Contábil'!$D$7)*W81,2),0)</f>
        <v>0</v>
      </c>
      <c r="Y81" s="404">
        <f t="shared" si="12"/>
        <v>0</v>
      </c>
    </row>
    <row r="82" spans="2:25" outlineLevel="1" x14ac:dyDescent="0.3">
      <c r="B82" s="153">
        <v>75</v>
      </c>
      <c r="C82" s="974" t="str">
        <f>IF(ISBLANK('MotorCusto (ORÇ)'!C82)," ",'MotorCusto (ORÇ)'!C82)</f>
        <v xml:space="preserve"> </v>
      </c>
      <c r="D82" s="975"/>
      <c r="E82" s="975"/>
      <c r="F82" s="975"/>
      <c r="G82" s="975"/>
      <c r="H82" s="560">
        <f>'MotorCusto (ORÇ)'!H82</f>
        <v>0</v>
      </c>
      <c r="I82" s="561">
        <f>'MotorCusto (ORÇ)'!I82</f>
        <v>0</v>
      </c>
      <c r="J82" s="553">
        <f>'MotorCusto (ORÇ)'!J82</f>
        <v>0</v>
      </c>
      <c r="K82" s="330">
        <f t="shared" si="7"/>
        <v>0</v>
      </c>
      <c r="L82" s="330">
        <f t="shared" si="8"/>
        <v>0</v>
      </c>
      <c r="M82" s="329"/>
      <c r="N82" s="329"/>
      <c r="O82" s="397"/>
      <c r="P82" s="153">
        <f t="shared" si="2"/>
        <v>75</v>
      </c>
      <c r="Q82" s="976" t="str">
        <f t="shared" si="9"/>
        <v xml:space="preserve"> </v>
      </c>
      <c r="R82" s="976"/>
      <c r="S82" s="976"/>
      <c r="T82" s="976"/>
      <c r="U82" s="977"/>
      <c r="V82" s="155">
        <f t="shared" si="10"/>
        <v>0</v>
      </c>
      <c r="W82" s="331">
        <f t="shared" si="11"/>
        <v>0</v>
      </c>
      <c r="X82" s="332">
        <f>IF(AND(K82&gt;0,'Custo Contábil'!$D$7&gt;0),ROUND(K82*('Custo Contábil'!$D$19/'Custo Contábil'!$D$7)*W82,2),0)</f>
        <v>0</v>
      </c>
      <c r="Y82" s="404">
        <f t="shared" si="12"/>
        <v>0</v>
      </c>
    </row>
    <row r="83" spans="2:25" outlineLevel="1" x14ac:dyDescent="0.3">
      <c r="B83" s="156">
        <v>76</v>
      </c>
      <c r="C83" s="974" t="str">
        <f>IF(ISBLANK('MotorCusto (ORÇ)'!C83)," ",'MotorCusto (ORÇ)'!C83)</f>
        <v xml:space="preserve"> </v>
      </c>
      <c r="D83" s="975"/>
      <c r="E83" s="975"/>
      <c r="F83" s="975"/>
      <c r="G83" s="975"/>
      <c r="H83" s="560">
        <f>'MotorCusto (ORÇ)'!H83</f>
        <v>0</v>
      </c>
      <c r="I83" s="561">
        <f>'MotorCusto (ORÇ)'!I83</f>
        <v>0</v>
      </c>
      <c r="J83" s="553">
        <f>'MotorCusto (ORÇ)'!J83</f>
        <v>0</v>
      </c>
      <c r="K83" s="330">
        <f t="shared" si="7"/>
        <v>0</v>
      </c>
      <c r="L83" s="330">
        <f t="shared" si="8"/>
        <v>0</v>
      </c>
      <c r="M83" s="329"/>
      <c r="N83" s="329"/>
      <c r="O83" s="397"/>
      <c r="P83" s="153">
        <f t="shared" si="2"/>
        <v>76</v>
      </c>
      <c r="Q83" s="976" t="str">
        <f t="shared" si="9"/>
        <v xml:space="preserve"> </v>
      </c>
      <c r="R83" s="976"/>
      <c r="S83" s="976"/>
      <c r="T83" s="976"/>
      <c r="U83" s="977"/>
      <c r="V83" s="155">
        <f t="shared" si="10"/>
        <v>0</v>
      </c>
      <c r="W83" s="331">
        <f t="shared" si="11"/>
        <v>0</v>
      </c>
      <c r="X83" s="332">
        <f>IF(AND(K83&gt;0,'Custo Contábil'!$D$7&gt;0),ROUND(K83*('Custo Contábil'!$D$19/'Custo Contábil'!$D$7)*W83,2),0)</f>
        <v>0</v>
      </c>
      <c r="Y83" s="404">
        <f t="shared" si="12"/>
        <v>0</v>
      </c>
    </row>
    <row r="84" spans="2:25" outlineLevel="1" x14ac:dyDescent="0.3">
      <c r="B84" s="153">
        <v>77</v>
      </c>
      <c r="C84" s="974" t="str">
        <f>IF(ISBLANK('MotorCusto (ORÇ)'!C84)," ",'MotorCusto (ORÇ)'!C84)</f>
        <v xml:space="preserve"> </v>
      </c>
      <c r="D84" s="975"/>
      <c r="E84" s="975"/>
      <c r="F84" s="975"/>
      <c r="G84" s="975"/>
      <c r="H84" s="560">
        <f>'MotorCusto (ORÇ)'!H84</f>
        <v>0</v>
      </c>
      <c r="I84" s="561">
        <f>'MotorCusto (ORÇ)'!I84</f>
        <v>0</v>
      </c>
      <c r="J84" s="553">
        <f>'MotorCusto (ORÇ)'!J84</f>
        <v>0</v>
      </c>
      <c r="K84" s="330">
        <f t="shared" si="7"/>
        <v>0</v>
      </c>
      <c r="L84" s="330">
        <f t="shared" si="8"/>
        <v>0</v>
      </c>
      <c r="M84" s="329"/>
      <c r="N84" s="329"/>
      <c r="O84" s="397"/>
      <c r="P84" s="153">
        <f t="shared" si="2"/>
        <v>77</v>
      </c>
      <c r="Q84" s="976" t="str">
        <f t="shared" si="9"/>
        <v xml:space="preserve"> </v>
      </c>
      <c r="R84" s="976"/>
      <c r="S84" s="976"/>
      <c r="T84" s="976"/>
      <c r="U84" s="977"/>
      <c r="V84" s="155">
        <f t="shared" si="10"/>
        <v>0</v>
      </c>
      <c r="W84" s="331">
        <f t="shared" si="11"/>
        <v>0</v>
      </c>
      <c r="X84" s="332">
        <f>IF(AND(K84&gt;0,'Custo Contábil'!$D$7&gt;0),ROUND(K84*('Custo Contábil'!$D$19/'Custo Contábil'!$D$7)*W84,2),0)</f>
        <v>0</v>
      </c>
      <c r="Y84" s="404">
        <f t="shared" si="12"/>
        <v>0</v>
      </c>
    </row>
    <row r="85" spans="2:25" outlineLevel="1" x14ac:dyDescent="0.3">
      <c r="B85" s="156">
        <v>78</v>
      </c>
      <c r="C85" s="974" t="str">
        <f>IF(ISBLANK('MotorCusto (ORÇ)'!C85)," ",'MotorCusto (ORÇ)'!C85)</f>
        <v xml:space="preserve"> </v>
      </c>
      <c r="D85" s="975"/>
      <c r="E85" s="975"/>
      <c r="F85" s="975"/>
      <c r="G85" s="975"/>
      <c r="H85" s="560">
        <f>'MotorCusto (ORÇ)'!H85</f>
        <v>0</v>
      </c>
      <c r="I85" s="561">
        <f>'MotorCusto (ORÇ)'!I85</f>
        <v>0</v>
      </c>
      <c r="J85" s="553">
        <f>'MotorCusto (ORÇ)'!J85</f>
        <v>0</v>
      </c>
      <c r="K85" s="330">
        <f t="shared" si="7"/>
        <v>0</v>
      </c>
      <c r="L85" s="330">
        <f t="shared" si="8"/>
        <v>0</v>
      </c>
      <c r="M85" s="329"/>
      <c r="N85" s="329"/>
      <c r="O85" s="397"/>
      <c r="P85" s="153">
        <f t="shared" si="2"/>
        <v>78</v>
      </c>
      <c r="Q85" s="976" t="str">
        <f t="shared" si="9"/>
        <v xml:space="preserve"> </v>
      </c>
      <c r="R85" s="976"/>
      <c r="S85" s="976"/>
      <c r="T85" s="976"/>
      <c r="U85" s="977"/>
      <c r="V85" s="155">
        <f t="shared" si="10"/>
        <v>0</v>
      </c>
      <c r="W85" s="331">
        <f t="shared" si="11"/>
        <v>0</v>
      </c>
      <c r="X85" s="332">
        <f>IF(AND(K85&gt;0,'Custo Contábil'!$D$7&gt;0),ROUND(K85*('Custo Contábil'!$D$19/'Custo Contábil'!$D$7)*W85,2),0)</f>
        <v>0</v>
      </c>
      <c r="Y85" s="404">
        <f t="shared" si="12"/>
        <v>0</v>
      </c>
    </row>
    <row r="86" spans="2:25" outlineLevel="1" x14ac:dyDescent="0.3">
      <c r="B86" s="153">
        <v>79</v>
      </c>
      <c r="C86" s="974" t="str">
        <f>IF(ISBLANK('MotorCusto (ORÇ)'!C86)," ",'MotorCusto (ORÇ)'!C86)</f>
        <v xml:space="preserve"> </v>
      </c>
      <c r="D86" s="975"/>
      <c r="E86" s="975"/>
      <c r="F86" s="975"/>
      <c r="G86" s="975"/>
      <c r="H86" s="560">
        <f>'MotorCusto (ORÇ)'!H86</f>
        <v>0</v>
      </c>
      <c r="I86" s="561">
        <f>'MotorCusto (ORÇ)'!I86</f>
        <v>0</v>
      </c>
      <c r="J86" s="553">
        <f>'MotorCusto (ORÇ)'!J86</f>
        <v>0</v>
      </c>
      <c r="K86" s="330">
        <f t="shared" si="7"/>
        <v>0</v>
      </c>
      <c r="L86" s="330">
        <f t="shared" si="8"/>
        <v>0</v>
      </c>
      <c r="M86" s="329"/>
      <c r="N86" s="329"/>
      <c r="O86" s="397"/>
      <c r="P86" s="153">
        <f t="shared" si="2"/>
        <v>79</v>
      </c>
      <c r="Q86" s="976" t="str">
        <f t="shared" si="9"/>
        <v xml:space="preserve"> </v>
      </c>
      <c r="R86" s="976"/>
      <c r="S86" s="976"/>
      <c r="T86" s="976"/>
      <c r="U86" s="977"/>
      <c r="V86" s="155">
        <f t="shared" si="10"/>
        <v>0</v>
      </c>
      <c r="W86" s="331">
        <f t="shared" si="11"/>
        <v>0</v>
      </c>
      <c r="X86" s="332">
        <f>IF(AND(K86&gt;0,'Custo Contábil'!$D$7&gt;0),ROUND(K86*('Custo Contábil'!$D$19/'Custo Contábil'!$D$7)*W86,2),0)</f>
        <v>0</v>
      </c>
      <c r="Y86" s="404">
        <f t="shared" si="12"/>
        <v>0</v>
      </c>
    </row>
    <row r="87" spans="2:25" outlineLevel="1" x14ac:dyDescent="0.3">
      <c r="B87" s="156">
        <v>80</v>
      </c>
      <c r="C87" s="974" t="str">
        <f>IF(ISBLANK('MotorCusto (ORÇ)'!C87)," ",'MotorCusto (ORÇ)'!C87)</f>
        <v xml:space="preserve"> </v>
      </c>
      <c r="D87" s="975"/>
      <c r="E87" s="975"/>
      <c r="F87" s="975"/>
      <c r="G87" s="975"/>
      <c r="H87" s="560">
        <f>'MotorCusto (ORÇ)'!H87</f>
        <v>0</v>
      </c>
      <c r="I87" s="561">
        <f>'MotorCusto (ORÇ)'!I87</f>
        <v>0</v>
      </c>
      <c r="J87" s="553">
        <f>'MotorCusto (ORÇ)'!J87</f>
        <v>0</v>
      </c>
      <c r="K87" s="330">
        <f t="shared" si="7"/>
        <v>0</v>
      </c>
      <c r="L87" s="330">
        <f t="shared" si="8"/>
        <v>0</v>
      </c>
      <c r="M87" s="329"/>
      <c r="N87" s="329"/>
      <c r="O87" s="397"/>
      <c r="P87" s="153">
        <f t="shared" si="2"/>
        <v>80</v>
      </c>
      <c r="Q87" s="976" t="str">
        <f t="shared" si="9"/>
        <v xml:space="preserve"> </v>
      </c>
      <c r="R87" s="976"/>
      <c r="S87" s="976"/>
      <c r="T87" s="976"/>
      <c r="U87" s="977"/>
      <c r="V87" s="155">
        <f t="shared" si="10"/>
        <v>0</v>
      </c>
      <c r="W87" s="331">
        <f t="shared" si="11"/>
        <v>0</v>
      </c>
      <c r="X87" s="332">
        <f>IF(AND(K87&gt;0,'Custo Contábil'!$D$7&gt;0),ROUND(K87*('Custo Contábil'!$D$19/'Custo Contábil'!$D$7)*W87,2),0)</f>
        <v>0</v>
      </c>
      <c r="Y87" s="404">
        <f t="shared" si="12"/>
        <v>0</v>
      </c>
    </row>
    <row r="88" spans="2:25" outlineLevel="1" x14ac:dyDescent="0.3">
      <c r="B88" s="153">
        <v>81</v>
      </c>
      <c r="C88" s="974" t="str">
        <f>IF(ISBLANK('MotorCusto (ORÇ)'!C88)," ",'MotorCusto (ORÇ)'!C88)</f>
        <v xml:space="preserve"> </v>
      </c>
      <c r="D88" s="975"/>
      <c r="E88" s="975"/>
      <c r="F88" s="975"/>
      <c r="G88" s="975"/>
      <c r="H88" s="560">
        <f>'MotorCusto (ORÇ)'!H88</f>
        <v>0</v>
      </c>
      <c r="I88" s="561">
        <f>'MotorCusto (ORÇ)'!I88</f>
        <v>0</v>
      </c>
      <c r="J88" s="553">
        <f>'MotorCusto (ORÇ)'!J88</f>
        <v>0</v>
      </c>
      <c r="K88" s="330">
        <f t="shared" si="7"/>
        <v>0</v>
      </c>
      <c r="L88" s="330">
        <f t="shared" si="8"/>
        <v>0</v>
      </c>
      <c r="M88" s="329"/>
      <c r="N88" s="329"/>
      <c r="O88" s="397"/>
      <c r="P88" s="153">
        <f t="shared" si="2"/>
        <v>81</v>
      </c>
      <c r="Q88" s="976" t="str">
        <f t="shared" si="9"/>
        <v xml:space="preserve"> </v>
      </c>
      <c r="R88" s="976"/>
      <c r="S88" s="976"/>
      <c r="T88" s="976"/>
      <c r="U88" s="977"/>
      <c r="V88" s="155">
        <f t="shared" si="10"/>
        <v>0</v>
      </c>
      <c r="W88" s="331">
        <f t="shared" si="11"/>
        <v>0</v>
      </c>
      <c r="X88" s="332">
        <f>IF(AND(K88&gt;0,'Custo Contábil'!$D$7&gt;0),ROUND(K88*('Custo Contábil'!$D$19/'Custo Contábil'!$D$7)*W88,2),0)</f>
        <v>0</v>
      </c>
      <c r="Y88" s="404">
        <f t="shared" si="12"/>
        <v>0</v>
      </c>
    </row>
    <row r="89" spans="2:25" outlineLevel="1" x14ac:dyDescent="0.3">
      <c r="B89" s="156">
        <v>82</v>
      </c>
      <c r="C89" s="974" t="str">
        <f>IF(ISBLANK('MotorCusto (ORÇ)'!C89)," ",'MotorCusto (ORÇ)'!C89)</f>
        <v xml:space="preserve"> </v>
      </c>
      <c r="D89" s="975"/>
      <c r="E89" s="975"/>
      <c r="F89" s="975"/>
      <c r="G89" s="975"/>
      <c r="H89" s="560">
        <f>'MotorCusto (ORÇ)'!H89</f>
        <v>0</v>
      </c>
      <c r="I89" s="561">
        <f>'MotorCusto (ORÇ)'!I89</f>
        <v>0</v>
      </c>
      <c r="J89" s="553">
        <f>'MotorCusto (ORÇ)'!J89</f>
        <v>0</v>
      </c>
      <c r="K89" s="330">
        <f t="shared" si="7"/>
        <v>0</v>
      </c>
      <c r="L89" s="330">
        <f t="shared" si="8"/>
        <v>0</v>
      </c>
      <c r="M89" s="329"/>
      <c r="N89" s="329"/>
      <c r="O89" s="397"/>
      <c r="P89" s="153">
        <f t="shared" si="2"/>
        <v>82</v>
      </c>
      <c r="Q89" s="976" t="str">
        <f t="shared" si="9"/>
        <v xml:space="preserve"> </v>
      </c>
      <c r="R89" s="976"/>
      <c r="S89" s="976"/>
      <c r="T89" s="976"/>
      <c r="U89" s="977"/>
      <c r="V89" s="155">
        <f t="shared" si="10"/>
        <v>0</v>
      </c>
      <c r="W89" s="331">
        <f t="shared" si="11"/>
        <v>0</v>
      </c>
      <c r="X89" s="332">
        <f>IF(AND(K89&gt;0,'Custo Contábil'!$D$7&gt;0),ROUND(K89*('Custo Contábil'!$D$19/'Custo Contábil'!$D$7)*W89,2),0)</f>
        <v>0</v>
      </c>
      <c r="Y89" s="404">
        <f t="shared" si="12"/>
        <v>0</v>
      </c>
    </row>
    <row r="90" spans="2:25" outlineLevel="1" x14ac:dyDescent="0.3">
      <c r="B90" s="153">
        <v>83</v>
      </c>
      <c r="C90" s="974" t="str">
        <f>IF(ISBLANK('MotorCusto (ORÇ)'!C90)," ",'MotorCusto (ORÇ)'!C90)</f>
        <v xml:space="preserve"> </v>
      </c>
      <c r="D90" s="975"/>
      <c r="E90" s="975"/>
      <c r="F90" s="975"/>
      <c r="G90" s="975"/>
      <c r="H90" s="560">
        <f>'MotorCusto (ORÇ)'!H90</f>
        <v>0</v>
      </c>
      <c r="I90" s="561">
        <f>'MotorCusto (ORÇ)'!I90</f>
        <v>0</v>
      </c>
      <c r="J90" s="553">
        <f>'MotorCusto (ORÇ)'!J90</f>
        <v>0</v>
      </c>
      <c r="K90" s="330">
        <f t="shared" si="7"/>
        <v>0</v>
      </c>
      <c r="L90" s="330">
        <f t="shared" si="8"/>
        <v>0</v>
      </c>
      <c r="M90" s="329"/>
      <c r="N90" s="329"/>
      <c r="O90" s="397"/>
      <c r="P90" s="153">
        <f t="shared" si="2"/>
        <v>83</v>
      </c>
      <c r="Q90" s="976" t="str">
        <f t="shared" si="9"/>
        <v xml:space="preserve"> </v>
      </c>
      <c r="R90" s="976"/>
      <c r="S90" s="976"/>
      <c r="T90" s="976"/>
      <c r="U90" s="977"/>
      <c r="V90" s="155">
        <f t="shared" si="10"/>
        <v>0</v>
      </c>
      <c r="W90" s="331">
        <f t="shared" si="11"/>
        <v>0</v>
      </c>
      <c r="X90" s="332">
        <f>IF(AND(K90&gt;0,'Custo Contábil'!$D$7&gt;0),ROUND(K90*('Custo Contábil'!$D$19/'Custo Contábil'!$D$7)*W90,2),0)</f>
        <v>0</v>
      </c>
      <c r="Y90" s="404">
        <f t="shared" si="12"/>
        <v>0</v>
      </c>
    </row>
    <row r="91" spans="2:25" outlineLevel="1" x14ac:dyDescent="0.3">
      <c r="B91" s="156">
        <v>84</v>
      </c>
      <c r="C91" s="974" t="str">
        <f>IF(ISBLANK('MotorCusto (ORÇ)'!C91)," ",'MotorCusto (ORÇ)'!C91)</f>
        <v xml:space="preserve"> </v>
      </c>
      <c r="D91" s="975"/>
      <c r="E91" s="975"/>
      <c r="F91" s="975"/>
      <c r="G91" s="975"/>
      <c r="H91" s="560">
        <f>'MotorCusto (ORÇ)'!H91</f>
        <v>0</v>
      </c>
      <c r="I91" s="561">
        <f>'MotorCusto (ORÇ)'!I91</f>
        <v>0</v>
      </c>
      <c r="J91" s="553">
        <f>'MotorCusto (ORÇ)'!J91</f>
        <v>0</v>
      </c>
      <c r="K91" s="330">
        <f t="shared" si="7"/>
        <v>0</v>
      </c>
      <c r="L91" s="330">
        <f t="shared" si="8"/>
        <v>0</v>
      </c>
      <c r="M91" s="329"/>
      <c r="N91" s="329"/>
      <c r="O91" s="397"/>
      <c r="P91" s="153">
        <f t="shared" si="2"/>
        <v>84</v>
      </c>
      <c r="Q91" s="976" t="str">
        <f t="shared" si="9"/>
        <v xml:space="preserve"> </v>
      </c>
      <c r="R91" s="976"/>
      <c r="S91" s="976"/>
      <c r="T91" s="976"/>
      <c r="U91" s="977"/>
      <c r="V91" s="155">
        <f t="shared" si="10"/>
        <v>0</v>
      </c>
      <c r="W91" s="331">
        <f t="shared" si="11"/>
        <v>0</v>
      </c>
      <c r="X91" s="332">
        <f>IF(AND(K91&gt;0,'Custo Contábil'!$D$7&gt;0),ROUND(K91*('Custo Contábil'!$D$19/'Custo Contábil'!$D$7)*W91,2),0)</f>
        <v>0</v>
      </c>
      <c r="Y91" s="404">
        <f t="shared" si="12"/>
        <v>0</v>
      </c>
    </row>
    <row r="92" spans="2:25" outlineLevel="1" x14ac:dyDescent="0.3">
      <c r="B92" s="153">
        <v>85</v>
      </c>
      <c r="C92" s="974" t="str">
        <f>IF(ISBLANK('MotorCusto (ORÇ)'!C92)," ",'MotorCusto (ORÇ)'!C92)</f>
        <v xml:space="preserve"> </v>
      </c>
      <c r="D92" s="975"/>
      <c r="E92" s="975"/>
      <c r="F92" s="975"/>
      <c r="G92" s="975"/>
      <c r="H92" s="560">
        <f>'MotorCusto (ORÇ)'!H92</f>
        <v>0</v>
      </c>
      <c r="I92" s="561">
        <f>'MotorCusto (ORÇ)'!I92</f>
        <v>0</v>
      </c>
      <c r="J92" s="553">
        <f>'MotorCusto (ORÇ)'!J92</f>
        <v>0</v>
      </c>
      <c r="K92" s="330">
        <f t="shared" si="7"/>
        <v>0</v>
      </c>
      <c r="L92" s="330">
        <f t="shared" si="8"/>
        <v>0</v>
      </c>
      <c r="M92" s="329"/>
      <c r="N92" s="329"/>
      <c r="O92" s="397"/>
      <c r="P92" s="153">
        <f t="shared" si="2"/>
        <v>85</v>
      </c>
      <c r="Q92" s="976" t="str">
        <f t="shared" si="9"/>
        <v xml:space="preserve"> </v>
      </c>
      <c r="R92" s="976"/>
      <c r="S92" s="976"/>
      <c r="T92" s="976"/>
      <c r="U92" s="977"/>
      <c r="V92" s="155">
        <f t="shared" si="10"/>
        <v>0</v>
      </c>
      <c r="W92" s="331">
        <f t="shared" si="11"/>
        <v>0</v>
      </c>
      <c r="X92" s="332">
        <f>IF(AND(K92&gt;0,'Custo Contábil'!$D$7&gt;0),ROUND(K92*('Custo Contábil'!$D$19/'Custo Contábil'!$D$7)*W92,2),0)</f>
        <v>0</v>
      </c>
      <c r="Y92" s="404">
        <f t="shared" si="12"/>
        <v>0</v>
      </c>
    </row>
    <row r="93" spans="2:25" outlineLevel="1" x14ac:dyDescent="0.3">
      <c r="B93" s="156">
        <v>86</v>
      </c>
      <c r="C93" s="974" t="str">
        <f>IF(ISBLANK('MotorCusto (ORÇ)'!C93)," ",'MotorCusto (ORÇ)'!C93)</f>
        <v xml:space="preserve"> </v>
      </c>
      <c r="D93" s="975"/>
      <c r="E93" s="975"/>
      <c r="F93" s="975"/>
      <c r="G93" s="975"/>
      <c r="H93" s="560">
        <f>'MotorCusto (ORÇ)'!H93</f>
        <v>0</v>
      </c>
      <c r="I93" s="561">
        <f>'MotorCusto (ORÇ)'!I93</f>
        <v>0</v>
      </c>
      <c r="J93" s="553">
        <f>'MotorCusto (ORÇ)'!J93</f>
        <v>0</v>
      </c>
      <c r="K93" s="330">
        <f t="shared" si="7"/>
        <v>0</v>
      </c>
      <c r="L93" s="330">
        <f t="shared" si="8"/>
        <v>0</v>
      </c>
      <c r="M93" s="329"/>
      <c r="N93" s="329"/>
      <c r="O93" s="397"/>
      <c r="P93" s="153">
        <f t="shared" si="2"/>
        <v>86</v>
      </c>
      <c r="Q93" s="976" t="str">
        <f t="shared" si="9"/>
        <v xml:space="preserve"> </v>
      </c>
      <c r="R93" s="976"/>
      <c r="S93" s="976"/>
      <c r="T93" s="976"/>
      <c r="U93" s="977"/>
      <c r="V93" s="155">
        <f t="shared" si="10"/>
        <v>0</v>
      </c>
      <c r="W93" s="331">
        <f t="shared" si="11"/>
        <v>0</v>
      </c>
      <c r="X93" s="332">
        <f>IF(AND(K93&gt;0,'Custo Contábil'!$D$7&gt;0),ROUND(K93*('Custo Contábil'!$D$19/'Custo Contábil'!$D$7)*W93,2),0)</f>
        <v>0</v>
      </c>
      <c r="Y93" s="404">
        <f t="shared" si="12"/>
        <v>0</v>
      </c>
    </row>
    <row r="94" spans="2:25" outlineLevel="1" x14ac:dyDescent="0.3">
      <c r="B94" s="153">
        <v>87</v>
      </c>
      <c r="C94" s="974" t="str">
        <f>IF(ISBLANK('MotorCusto (ORÇ)'!C94)," ",'MotorCusto (ORÇ)'!C94)</f>
        <v xml:space="preserve"> </v>
      </c>
      <c r="D94" s="975"/>
      <c r="E94" s="975"/>
      <c r="F94" s="975"/>
      <c r="G94" s="975"/>
      <c r="H94" s="560">
        <f>'MotorCusto (ORÇ)'!H94</f>
        <v>0</v>
      </c>
      <c r="I94" s="561">
        <f>'MotorCusto (ORÇ)'!I94</f>
        <v>0</v>
      </c>
      <c r="J94" s="553">
        <f>'MotorCusto (ORÇ)'!J94</f>
        <v>0</v>
      </c>
      <c r="K94" s="330">
        <f t="shared" si="7"/>
        <v>0</v>
      </c>
      <c r="L94" s="330">
        <f t="shared" si="8"/>
        <v>0</v>
      </c>
      <c r="M94" s="329"/>
      <c r="N94" s="329"/>
      <c r="O94" s="397"/>
      <c r="P94" s="153">
        <f t="shared" si="2"/>
        <v>87</v>
      </c>
      <c r="Q94" s="976" t="str">
        <f t="shared" si="9"/>
        <v xml:space="preserve"> </v>
      </c>
      <c r="R94" s="976"/>
      <c r="S94" s="976"/>
      <c r="T94" s="976"/>
      <c r="U94" s="977"/>
      <c r="V94" s="155">
        <f t="shared" si="10"/>
        <v>0</v>
      </c>
      <c r="W94" s="331">
        <f t="shared" si="11"/>
        <v>0</v>
      </c>
      <c r="X94" s="332">
        <f>IF(AND(K94&gt;0,'Custo Contábil'!$D$7&gt;0),ROUND(K94*('Custo Contábil'!$D$19/'Custo Contábil'!$D$7)*W94,2),0)</f>
        <v>0</v>
      </c>
      <c r="Y94" s="404">
        <f t="shared" si="12"/>
        <v>0</v>
      </c>
    </row>
    <row r="95" spans="2:25" outlineLevel="1" x14ac:dyDescent="0.3">
      <c r="B95" s="156">
        <v>88</v>
      </c>
      <c r="C95" s="974" t="str">
        <f>IF(ISBLANK('MotorCusto (ORÇ)'!C95)," ",'MotorCusto (ORÇ)'!C95)</f>
        <v xml:space="preserve"> </v>
      </c>
      <c r="D95" s="975"/>
      <c r="E95" s="975"/>
      <c r="F95" s="975"/>
      <c r="G95" s="975"/>
      <c r="H95" s="560">
        <f>'MotorCusto (ORÇ)'!H95</f>
        <v>0</v>
      </c>
      <c r="I95" s="561">
        <f>'MotorCusto (ORÇ)'!I95</f>
        <v>0</v>
      </c>
      <c r="J95" s="553">
        <f>'MotorCusto (ORÇ)'!J95</f>
        <v>0</v>
      </c>
      <c r="K95" s="330">
        <f t="shared" si="7"/>
        <v>0</v>
      </c>
      <c r="L95" s="330">
        <f t="shared" si="8"/>
        <v>0</v>
      </c>
      <c r="M95" s="329"/>
      <c r="N95" s="329"/>
      <c r="O95" s="397"/>
      <c r="P95" s="153">
        <f t="shared" si="2"/>
        <v>88</v>
      </c>
      <c r="Q95" s="976" t="str">
        <f t="shared" si="9"/>
        <v xml:space="preserve"> </v>
      </c>
      <c r="R95" s="976"/>
      <c r="S95" s="976"/>
      <c r="T95" s="976"/>
      <c r="U95" s="977"/>
      <c r="V95" s="155">
        <f t="shared" si="10"/>
        <v>0</v>
      </c>
      <c r="W95" s="331">
        <f t="shared" si="11"/>
        <v>0</v>
      </c>
      <c r="X95" s="332">
        <f>IF(AND(K95&gt;0,'Custo Contábil'!$D$7&gt;0),ROUND(K95*('Custo Contábil'!$D$19/'Custo Contábil'!$D$7)*W95,2),0)</f>
        <v>0</v>
      </c>
      <c r="Y95" s="404">
        <f t="shared" si="12"/>
        <v>0</v>
      </c>
    </row>
    <row r="96" spans="2:25" outlineLevel="1" x14ac:dyDescent="0.3">
      <c r="B96" s="153">
        <v>89</v>
      </c>
      <c r="C96" s="974" t="str">
        <f>IF(ISBLANK('MotorCusto (ORÇ)'!C96)," ",'MotorCusto (ORÇ)'!C96)</f>
        <v xml:space="preserve"> </v>
      </c>
      <c r="D96" s="975"/>
      <c r="E96" s="975"/>
      <c r="F96" s="975"/>
      <c r="G96" s="975"/>
      <c r="H96" s="560">
        <f>'MotorCusto (ORÇ)'!H96</f>
        <v>0</v>
      </c>
      <c r="I96" s="561">
        <f>'MotorCusto (ORÇ)'!I96</f>
        <v>0</v>
      </c>
      <c r="J96" s="553">
        <f>'MotorCusto (ORÇ)'!J96</f>
        <v>0</v>
      </c>
      <c r="K96" s="330">
        <f t="shared" si="7"/>
        <v>0</v>
      </c>
      <c r="L96" s="330">
        <f t="shared" si="8"/>
        <v>0</v>
      </c>
      <c r="M96" s="329"/>
      <c r="N96" s="329"/>
      <c r="O96" s="397"/>
      <c r="P96" s="153">
        <f t="shared" si="2"/>
        <v>89</v>
      </c>
      <c r="Q96" s="976" t="str">
        <f t="shared" si="9"/>
        <v xml:space="preserve"> </v>
      </c>
      <c r="R96" s="976"/>
      <c r="S96" s="976"/>
      <c r="T96" s="976"/>
      <c r="U96" s="977"/>
      <c r="V96" s="155">
        <f t="shared" si="10"/>
        <v>0</v>
      </c>
      <c r="W96" s="331">
        <f t="shared" si="11"/>
        <v>0</v>
      </c>
      <c r="X96" s="332">
        <f>IF(AND(K96&gt;0,'Custo Contábil'!$D$7&gt;0),ROUND(K96*('Custo Contábil'!$D$19/'Custo Contábil'!$D$7)*W96,2),0)</f>
        <v>0</v>
      </c>
      <c r="Y96" s="404">
        <f t="shared" si="12"/>
        <v>0</v>
      </c>
    </row>
    <row r="97" spans="2:25" outlineLevel="1" x14ac:dyDescent="0.3">
      <c r="B97" s="156">
        <v>90</v>
      </c>
      <c r="C97" s="974" t="str">
        <f>IF(ISBLANK('MotorCusto (ORÇ)'!C97)," ",'MotorCusto (ORÇ)'!C97)</f>
        <v xml:space="preserve"> </v>
      </c>
      <c r="D97" s="975"/>
      <c r="E97" s="975"/>
      <c r="F97" s="975"/>
      <c r="G97" s="975"/>
      <c r="H97" s="560">
        <f>'MotorCusto (ORÇ)'!H97</f>
        <v>0</v>
      </c>
      <c r="I97" s="561">
        <f>'MotorCusto (ORÇ)'!I97</f>
        <v>0</v>
      </c>
      <c r="J97" s="553">
        <f>'MotorCusto (ORÇ)'!J97</f>
        <v>0</v>
      </c>
      <c r="K97" s="330">
        <f t="shared" si="7"/>
        <v>0</v>
      </c>
      <c r="L97" s="330">
        <f t="shared" si="8"/>
        <v>0</v>
      </c>
      <c r="M97" s="329"/>
      <c r="N97" s="329"/>
      <c r="O97" s="397"/>
      <c r="P97" s="153">
        <f t="shared" si="2"/>
        <v>90</v>
      </c>
      <c r="Q97" s="976" t="str">
        <f t="shared" si="9"/>
        <v xml:space="preserve"> </v>
      </c>
      <c r="R97" s="976"/>
      <c r="S97" s="976"/>
      <c r="T97" s="976"/>
      <c r="U97" s="977"/>
      <c r="V97" s="155">
        <f t="shared" si="10"/>
        <v>0</v>
      </c>
      <c r="W97" s="331">
        <f t="shared" si="11"/>
        <v>0</v>
      </c>
      <c r="X97" s="332">
        <f>IF(AND(K97&gt;0,'Custo Contábil'!$D$7&gt;0),ROUND(K97*('Custo Contábil'!$D$19/'Custo Contábil'!$D$7)*W97,2),0)</f>
        <v>0</v>
      </c>
      <c r="Y97" s="404">
        <f t="shared" si="12"/>
        <v>0</v>
      </c>
    </row>
    <row r="98" spans="2:25" outlineLevel="1" x14ac:dyDescent="0.3">
      <c r="B98" s="153">
        <v>91</v>
      </c>
      <c r="C98" s="974" t="str">
        <f>IF(ISBLANK('MotorCusto (ORÇ)'!C98)," ",'MotorCusto (ORÇ)'!C98)</f>
        <v xml:space="preserve"> </v>
      </c>
      <c r="D98" s="975"/>
      <c r="E98" s="975"/>
      <c r="F98" s="975"/>
      <c r="G98" s="975"/>
      <c r="H98" s="560">
        <f>'MotorCusto (ORÇ)'!H98</f>
        <v>0</v>
      </c>
      <c r="I98" s="561">
        <f>'MotorCusto (ORÇ)'!I98</f>
        <v>0</v>
      </c>
      <c r="J98" s="553">
        <f>'MotorCusto (ORÇ)'!J98</f>
        <v>0</v>
      </c>
      <c r="K98" s="330">
        <f t="shared" si="7"/>
        <v>0</v>
      </c>
      <c r="L98" s="330">
        <f t="shared" si="8"/>
        <v>0</v>
      </c>
      <c r="M98" s="329"/>
      <c r="N98" s="329"/>
      <c r="O98" s="397"/>
      <c r="P98" s="153">
        <f t="shared" si="2"/>
        <v>91</v>
      </c>
      <c r="Q98" s="976" t="str">
        <f t="shared" si="9"/>
        <v xml:space="preserve"> </v>
      </c>
      <c r="R98" s="976"/>
      <c r="S98" s="976"/>
      <c r="T98" s="976"/>
      <c r="U98" s="977"/>
      <c r="V98" s="155">
        <f t="shared" si="10"/>
        <v>0</v>
      </c>
      <c r="W98" s="331">
        <f t="shared" si="11"/>
        <v>0</v>
      </c>
      <c r="X98" s="332">
        <f>IF(AND(K98&gt;0,'Custo Contábil'!$D$7&gt;0),ROUND(K98*('Custo Contábil'!$D$19/'Custo Contábil'!$D$7)*W98,2),0)</f>
        <v>0</v>
      </c>
      <c r="Y98" s="404">
        <f t="shared" si="12"/>
        <v>0</v>
      </c>
    </row>
    <row r="99" spans="2:25" outlineLevel="1" x14ac:dyDescent="0.3">
      <c r="B99" s="156">
        <v>92</v>
      </c>
      <c r="C99" s="974" t="str">
        <f>IF(ISBLANK('MotorCusto (ORÇ)'!C99)," ",'MotorCusto (ORÇ)'!C99)</f>
        <v xml:space="preserve"> </v>
      </c>
      <c r="D99" s="975"/>
      <c r="E99" s="975"/>
      <c r="F99" s="975"/>
      <c r="G99" s="975"/>
      <c r="H99" s="560">
        <f>'MotorCusto (ORÇ)'!H99</f>
        <v>0</v>
      </c>
      <c r="I99" s="561">
        <f>'MotorCusto (ORÇ)'!I99</f>
        <v>0</v>
      </c>
      <c r="J99" s="553">
        <f>'MotorCusto (ORÇ)'!J99</f>
        <v>0</v>
      </c>
      <c r="K99" s="330">
        <f t="shared" si="7"/>
        <v>0</v>
      </c>
      <c r="L99" s="330">
        <f t="shared" si="8"/>
        <v>0</v>
      </c>
      <c r="M99" s="329"/>
      <c r="N99" s="329"/>
      <c r="O99" s="397"/>
      <c r="P99" s="153">
        <f t="shared" si="2"/>
        <v>92</v>
      </c>
      <c r="Q99" s="976" t="str">
        <f t="shared" si="9"/>
        <v xml:space="preserve"> </v>
      </c>
      <c r="R99" s="976"/>
      <c r="S99" s="976"/>
      <c r="T99" s="976"/>
      <c r="U99" s="977"/>
      <c r="V99" s="155">
        <f t="shared" si="10"/>
        <v>0</v>
      </c>
      <c r="W99" s="331">
        <f t="shared" si="11"/>
        <v>0</v>
      </c>
      <c r="X99" s="332">
        <f>IF(AND(K99&gt;0,'Custo Contábil'!$D$7&gt;0),ROUND(K99*('Custo Contábil'!$D$19/'Custo Contábil'!$D$7)*W99,2),0)</f>
        <v>0</v>
      </c>
      <c r="Y99" s="404">
        <f t="shared" si="12"/>
        <v>0</v>
      </c>
    </row>
    <row r="100" spans="2:25" outlineLevel="1" x14ac:dyDescent="0.3">
      <c r="B100" s="153">
        <v>93</v>
      </c>
      <c r="C100" s="974" t="str">
        <f>IF(ISBLANK('MotorCusto (ORÇ)'!C100)," ",'MotorCusto (ORÇ)'!C100)</f>
        <v xml:space="preserve"> </v>
      </c>
      <c r="D100" s="975"/>
      <c r="E100" s="975"/>
      <c r="F100" s="975"/>
      <c r="G100" s="975"/>
      <c r="H100" s="560">
        <f>'MotorCusto (ORÇ)'!H100</f>
        <v>0</v>
      </c>
      <c r="I100" s="561">
        <f>'MotorCusto (ORÇ)'!I100</f>
        <v>0</v>
      </c>
      <c r="J100" s="553">
        <f>'MotorCusto (ORÇ)'!J100</f>
        <v>0</v>
      </c>
      <c r="K100" s="330">
        <f t="shared" si="7"/>
        <v>0</v>
      </c>
      <c r="L100" s="330">
        <f t="shared" si="8"/>
        <v>0</v>
      </c>
      <c r="M100" s="329"/>
      <c r="N100" s="329"/>
      <c r="O100" s="397"/>
      <c r="P100" s="153">
        <f t="shared" si="2"/>
        <v>93</v>
      </c>
      <c r="Q100" s="976" t="str">
        <f t="shared" si="9"/>
        <v xml:space="preserve"> </v>
      </c>
      <c r="R100" s="976"/>
      <c r="S100" s="976"/>
      <c r="T100" s="976"/>
      <c r="U100" s="977"/>
      <c r="V100" s="155">
        <f t="shared" si="10"/>
        <v>0</v>
      </c>
      <c r="W100" s="331">
        <f t="shared" si="11"/>
        <v>0</v>
      </c>
      <c r="X100" s="332">
        <f>IF(AND(K100&gt;0,'Custo Contábil'!$D$7&gt;0),ROUND(K100*('Custo Contábil'!$D$19/'Custo Contábil'!$D$7)*W100,2),0)</f>
        <v>0</v>
      </c>
      <c r="Y100" s="404">
        <f t="shared" si="12"/>
        <v>0</v>
      </c>
    </row>
    <row r="101" spans="2:25" outlineLevel="1" x14ac:dyDescent="0.3">
      <c r="B101" s="156">
        <v>94</v>
      </c>
      <c r="C101" s="974" t="str">
        <f>IF(ISBLANK('MotorCusto (ORÇ)'!C101)," ",'MotorCusto (ORÇ)'!C101)</f>
        <v xml:space="preserve"> </v>
      </c>
      <c r="D101" s="975"/>
      <c r="E101" s="975"/>
      <c r="F101" s="975"/>
      <c r="G101" s="975"/>
      <c r="H101" s="560">
        <f>'MotorCusto (ORÇ)'!H101</f>
        <v>0</v>
      </c>
      <c r="I101" s="561">
        <f>'MotorCusto (ORÇ)'!I101</f>
        <v>0</v>
      </c>
      <c r="J101" s="553">
        <f>'MotorCusto (ORÇ)'!J101</f>
        <v>0</v>
      </c>
      <c r="K101" s="330">
        <f t="shared" si="7"/>
        <v>0</v>
      </c>
      <c r="L101" s="330">
        <f t="shared" si="8"/>
        <v>0</v>
      </c>
      <c r="M101" s="329"/>
      <c r="N101" s="329"/>
      <c r="O101" s="397"/>
      <c r="P101" s="153">
        <f t="shared" si="2"/>
        <v>94</v>
      </c>
      <c r="Q101" s="976" t="str">
        <f t="shared" si="9"/>
        <v xml:space="preserve"> </v>
      </c>
      <c r="R101" s="976"/>
      <c r="S101" s="976"/>
      <c r="T101" s="976"/>
      <c r="U101" s="977"/>
      <c r="V101" s="155">
        <f t="shared" si="10"/>
        <v>0</v>
      </c>
      <c r="W101" s="331">
        <f t="shared" si="11"/>
        <v>0</v>
      </c>
      <c r="X101" s="332">
        <f>IF(AND(K101&gt;0,'Custo Contábil'!$D$7&gt;0),ROUND(K101*('Custo Contábil'!$D$19/'Custo Contábil'!$D$7)*W101,2),0)</f>
        <v>0</v>
      </c>
      <c r="Y101" s="404">
        <f t="shared" si="12"/>
        <v>0</v>
      </c>
    </row>
    <row r="102" spans="2:25" outlineLevel="1" x14ac:dyDescent="0.3">
      <c r="B102" s="153">
        <v>95</v>
      </c>
      <c r="C102" s="974" t="str">
        <f>IF(ISBLANK('MotorCusto (ORÇ)'!C102)," ",'MotorCusto (ORÇ)'!C102)</f>
        <v xml:space="preserve"> </v>
      </c>
      <c r="D102" s="975"/>
      <c r="E102" s="975"/>
      <c r="F102" s="975"/>
      <c r="G102" s="975"/>
      <c r="H102" s="560">
        <f>'MotorCusto (ORÇ)'!H102</f>
        <v>0</v>
      </c>
      <c r="I102" s="561">
        <f>'MotorCusto (ORÇ)'!I102</f>
        <v>0</v>
      </c>
      <c r="J102" s="553">
        <f>'MotorCusto (ORÇ)'!J102</f>
        <v>0</v>
      </c>
      <c r="K102" s="330">
        <f t="shared" si="7"/>
        <v>0</v>
      </c>
      <c r="L102" s="330">
        <f t="shared" si="8"/>
        <v>0</v>
      </c>
      <c r="M102" s="329"/>
      <c r="N102" s="329"/>
      <c r="O102" s="397"/>
      <c r="P102" s="153">
        <f t="shared" si="2"/>
        <v>95</v>
      </c>
      <c r="Q102" s="976" t="str">
        <f t="shared" si="9"/>
        <v xml:space="preserve"> </v>
      </c>
      <c r="R102" s="976"/>
      <c r="S102" s="976"/>
      <c r="T102" s="976"/>
      <c r="U102" s="977"/>
      <c r="V102" s="155">
        <f t="shared" si="10"/>
        <v>0</v>
      </c>
      <c r="W102" s="331">
        <f t="shared" si="11"/>
        <v>0</v>
      </c>
      <c r="X102" s="332">
        <f>IF(AND(K102&gt;0,'Custo Contábil'!$D$7&gt;0),ROUND(K102*('Custo Contábil'!$D$19/'Custo Contábil'!$D$7)*W102,2),0)</f>
        <v>0</v>
      </c>
      <c r="Y102" s="404">
        <f t="shared" si="12"/>
        <v>0</v>
      </c>
    </row>
    <row r="103" spans="2:25" outlineLevel="1" x14ac:dyDescent="0.3">
      <c r="B103" s="156">
        <v>96</v>
      </c>
      <c r="C103" s="974" t="str">
        <f>IF(ISBLANK('MotorCusto (ORÇ)'!C103)," ",'MotorCusto (ORÇ)'!C103)</f>
        <v xml:space="preserve"> </v>
      </c>
      <c r="D103" s="975"/>
      <c r="E103" s="975"/>
      <c r="F103" s="975"/>
      <c r="G103" s="975"/>
      <c r="H103" s="560">
        <f>'MotorCusto (ORÇ)'!H103</f>
        <v>0</v>
      </c>
      <c r="I103" s="561">
        <f>'MotorCusto (ORÇ)'!I103</f>
        <v>0</v>
      </c>
      <c r="J103" s="553">
        <f>'MotorCusto (ORÇ)'!J103</f>
        <v>0</v>
      </c>
      <c r="K103" s="330">
        <f t="shared" si="7"/>
        <v>0</v>
      </c>
      <c r="L103" s="330">
        <f t="shared" si="8"/>
        <v>0</v>
      </c>
      <c r="M103" s="329"/>
      <c r="N103" s="329"/>
      <c r="O103" s="397"/>
      <c r="P103" s="153">
        <f t="shared" si="2"/>
        <v>96</v>
      </c>
      <c r="Q103" s="976" t="str">
        <f t="shared" si="9"/>
        <v xml:space="preserve"> </v>
      </c>
      <c r="R103" s="976"/>
      <c r="S103" s="976"/>
      <c r="T103" s="976"/>
      <c r="U103" s="977"/>
      <c r="V103" s="155">
        <f t="shared" si="10"/>
        <v>0</v>
      </c>
      <c r="W103" s="331">
        <f t="shared" si="11"/>
        <v>0</v>
      </c>
      <c r="X103" s="332">
        <f>IF(AND(K103&gt;0,'Custo Contábil'!$D$7&gt;0),ROUND(K103*('Custo Contábil'!$D$19/'Custo Contábil'!$D$7)*W103,2),0)</f>
        <v>0</v>
      </c>
      <c r="Y103" s="404">
        <f t="shared" si="12"/>
        <v>0</v>
      </c>
    </row>
    <row r="104" spans="2:25" outlineLevel="1" x14ac:dyDescent="0.3">
      <c r="B104" s="153">
        <v>97</v>
      </c>
      <c r="C104" s="974" t="str">
        <f>IF(ISBLANK('MotorCusto (ORÇ)'!C104)," ",'MotorCusto (ORÇ)'!C104)</f>
        <v xml:space="preserve"> </v>
      </c>
      <c r="D104" s="975"/>
      <c r="E104" s="975"/>
      <c r="F104" s="975"/>
      <c r="G104" s="975"/>
      <c r="H104" s="560">
        <f>'MotorCusto (ORÇ)'!H104</f>
        <v>0</v>
      </c>
      <c r="I104" s="561">
        <f>'MotorCusto (ORÇ)'!I104</f>
        <v>0</v>
      </c>
      <c r="J104" s="553">
        <f>'MotorCusto (ORÇ)'!J104</f>
        <v>0</v>
      </c>
      <c r="K104" s="330">
        <f t="shared" si="7"/>
        <v>0</v>
      </c>
      <c r="L104" s="330">
        <f t="shared" si="8"/>
        <v>0</v>
      </c>
      <c r="M104" s="329"/>
      <c r="N104" s="329"/>
      <c r="O104" s="397"/>
      <c r="P104" s="153">
        <f t="shared" si="2"/>
        <v>97</v>
      </c>
      <c r="Q104" s="976" t="str">
        <f t="shared" si="9"/>
        <v xml:space="preserve"> </v>
      </c>
      <c r="R104" s="976"/>
      <c r="S104" s="976"/>
      <c r="T104" s="976"/>
      <c r="U104" s="977"/>
      <c r="V104" s="155">
        <f t="shared" si="10"/>
        <v>0</v>
      </c>
      <c r="W104" s="331">
        <f t="shared" si="11"/>
        <v>0</v>
      </c>
      <c r="X104" s="332">
        <f>IF(AND(K104&gt;0,'Custo Contábil'!$D$7&gt;0),ROUND(K104*('Custo Contábil'!$D$19/'Custo Contábil'!$D$7)*W104,2),0)</f>
        <v>0</v>
      </c>
      <c r="Y104" s="404">
        <f t="shared" si="12"/>
        <v>0</v>
      </c>
    </row>
    <row r="105" spans="2:25" outlineLevel="1" x14ac:dyDescent="0.3">
      <c r="B105" s="156">
        <v>98</v>
      </c>
      <c r="C105" s="974" t="str">
        <f>IF(ISBLANK('MotorCusto (ORÇ)'!C105)," ",'MotorCusto (ORÇ)'!C105)</f>
        <v xml:space="preserve"> </v>
      </c>
      <c r="D105" s="975"/>
      <c r="E105" s="975"/>
      <c r="F105" s="975"/>
      <c r="G105" s="975"/>
      <c r="H105" s="560">
        <f>'MotorCusto (ORÇ)'!H105</f>
        <v>0</v>
      </c>
      <c r="I105" s="561">
        <f>'MotorCusto (ORÇ)'!I105</f>
        <v>0</v>
      </c>
      <c r="J105" s="553">
        <f>'MotorCusto (ORÇ)'!J105</f>
        <v>0</v>
      </c>
      <c r="K105" s="330">
        <f t="shared" si="7"/>
        <v>0</v>
      </c>
      <c r="L105" s="330">
        <f t="shared" si="8"/>
        <v>0</v>
      </c>
      <c r="M105" s="329"/>
      <c r="N105" s="329"/>
      <c r="O105" s="397"/>
      <c r="P105" s="153">
        <f t="shared" si="2"/>
        <v>98</v>
      </c>
      <c r="Q105" s="976" t="str">
        <f t="shared" si="9"/>
        <v xml:space="preserve"> </v>
      </c>
      <c r="R105" s="976"/>
      <c r="S105" s="976"/>
      <c r="T105" s="976"/>
      <c r="U105" s="977"/>
      <c r="V105" s="155">
        <f t="shared" si="10"/>
        <v>0</v>
      </c>
      <c r="W105" s="331">
        <f t="shared" si="11"/>
        <v>0</v>
      </c>
      <c r="X105" s="332">
        <f>IF(AND(K105&gt;0,'Custo Contábil'!$D$7&gt;0),ROUND(K105*('Custo Contábil'!$D$19/'Custo Contábil'!$D$7)*W105,2),0)</f>
        <v>0</v>
      </c>
      <c r="Y105" s="404">
        <f t="shared" si="12"/>
        <v>0</v>
      </c>
    </row>
    <row r="106" spans="2:25" outlineLevel="1" x14ac:dyDescent="0.3">
      <c r="B106" s="153">
        <v>99</v>
      </c>
      <c r="C106" s="974" t="str">
        <f>IF(ISBLANK('MotorCusto (ORÇ)'!C106)," ",'MotorCusto (ORÇ)'!C106)</f>
        <v xml:space="preserve"> </v>
      </c>
      <c r="D106" s="975"/>
      <c r="E106" s="975"/>
      <c r="F106" s="975"/>
      <c r="G106" s="975"/>
      <c r="H106" s="560">
        <f>'MotorCusto (ORÇ)'!H106</f>
        <v>0</v>
      </c>
      <c r="I106" s="561">
        <f>'MotorCusto (ORÇ)'!I106</f>
        <v>0</v>
      </c>
      <c r="J106" s="553">
        <f>'MotorCusto (ORÇ)'!J106</f>
        <v>0</v>
      </c>
      <c r="K106" s="330">
        <f t="shared" si="7"/>
        <v>0</v>
      </c>
      <c r="L106" s="330">
        <f t="shared" si="8"/>
        <v>0</v>
      </c>
      <c r="M106" s="329"/>
      <c r="N106" s="329"/>
      <c r="O106" s="397"/>
      <c r="P106" s="153">
        <f t="shared" si="2"/>
        <v>99</v>
      </c>
      <c r="Q106" s="976" t="str">
        <f t="shared" si="9"/>
        <v xml:space="preserve"> </v>
      </c>
      <c r="R106" s="976"/>
      <c r="S106" s="976"/>
      <c r="T106" s="976"/>
      <c r="U106" s="977"/>
      <c r="V106" s="155">
        <f t="shared" si="10"/>
        <v>0</v>
      </c>
      <c r="W106" s="331">
        <f t="shared" si="11"/>
        <v>0</v>
      </c>
      <c r="X106" s="332">
        <f>IF(AND(K106&gt;0,'Custo Contábil'!$D$7&gt;0),ROUND(K106*('Custo Contábil'!$D$19/'Custo Contábil'!$D$7)*W106,2),0)</f>
        <v>0</v>
      </c>
      <c r="Y106" s="404">
        <f t="shared" si="12"/>
        <v>0</v>
      </c>
    </row>
    <row r="107" spans="2:25" outlineLevel="1" x14ac:dyDescent="0.3">
      <c r="B107" s="156">
        <v>100</v>
      </c>
      <c r="C107" s="974" t="str">
        <f>IF(ISBLANK('MotorCusto (ORÇ)'!C107)," ",'MotorCusto (ORÇ)'!C107)</f>
        <v xml:space="preserve"> </v>
      </c>
      <c r="D107" s="975"/>
      <c r="E107" s="975"/>
      <c r="F107" s="975"/>
      <c r="G107" s="975"/>
      <c r="H107" s="560">
        <f>'MotorCusto (ORÇ)'!H107</f>
        <v>0</v>
      </c>
      <c r="I107" s="561">
        <f>'MotorCusto (ORÇ)'!I107</f>
        <v>0</v>
      </c>
      <c r="J107" s="553">
        <f>'MotorCusto (ORÇ)'!J107</f>
        <v>0</v>
      </c>
      <c r="K107" s="330">
        <f t="shared" si="7"/>
        <v>0</v>
      </c>
      <c r="L107" s="330">
        <f t="shared" si="8"/>
        <v>0</v>
      </c>
      <c r="M107" s="329"/>
      <c r="N107" s="329"/>
      <c r="O107" s="397"/>
      <c r="P107" s="153">
        <f>B107</f>
        <v>100</v>
      </c>
      <c r="Q107" s="976" t="str">
        <f t="shared" si="9"/>
        <v xml:space="preserve"> </v>
      </c>
      <c r="R107" s="976"/>
      <c r="S107" s="976"/>
      <c r="T107" s="976"/>
      <c r="U107" s="977"/>
      <c r="V107" s="155">
        <f t="shared" si="10"/>
        <v>0</v>
      </c>
      <c r="W107" s="331">
        <f t="shared" si="11"/>
        <v>0</v>
      </c>
      <c r="X107" s="332">
        <f>IF(AND(K107&gt;0,'Custo Contábil'!$D$7&gt;0),ROUND(K107*('Custo Contábil'!$D$19/'Custo Contábil'!$D$7)*W107,2),0)</f>
        <v>0</v>
      </c>
      <c r="Y107" s="404">
        <f t="shared" si="12"/>
        <v>0</v>
      </c>
    </row>
    <row r="108" spans="2:25" outlineLevel="1" x14ac:dyDescent="0.3">
      <c r="B108" s="156">
        <v>101</v>
      </c>
      <c r="C108" s="974" t="str">
        <f>IF(ISBLANK('MotorCusto (ORÇ)'!C108)," ",'MotorCusto (ORÇ)'!C108)</f>
        <v xml:space="preserve"> </v>
      </c>
      <c r="D108" s="975"/>
      <c r="E108" s="975"/>
      <c r="F108" s="975"/>
      <c r="G108" s="975"/>
      <c r="H108" s="560">
        <f>'MotorCusto (ORÇ)'!H108</f>
        <v>0</v>
      </c>
      <c r="I108" s="561">
        <f>'MotorCusto (ORÇ)'!I108</f>
        <v>0</v>
      </c>
      <c r="J108" s="553">
        <f>'MotorCusto (ORÇ)'!J108</f>
        <v>0</v>
      </c>
      <c r="K108" s="330">
        <f t="shared" ref="K108:K171" si="13">I108*J108</f>
        <v>0</v>
      </c>
      <c r="L108" s="330">
        <f t="shared" ref="L108:L171" si="14">K108-M108-N108</f>
        <v>0</v>
      </c>
      <c r="M108" s="329"/>
      <c r="N108" s="329"/>
      <c r="O108" s="397"/>
      <c r="P108" s="153">
        <f t="shared" ref="P108:P171" si="15">B108</f>
        <v>101</v>
      </c>
      <c r="Q108" s="976" t="str">
        <f t="shared" ref="Q108:Q171" si="16">IF(OR(C108=0,C108=""),"",C108)</f>
        <v xml:space="preserve"> </v>
      </c>
      <c r="R108" s="976"/>
      <c r="S108" s="976"/>
      <c r="T108" s="976"/>
      <c r="U108" s="977"/>
      <c r="V108" s="155">
        <f t="shared" ref="V108:V171" si="17">IF(H108="",0,H108)</f>
        <v>0</v>
      </c>
      <c r="W108" s="331">
        <f t="shared" ref="W108:W171" si="18">IF(OR(V108="",V108=0),0,(Desc*((1+Desc)^V108))/(((1+Desc)^V108)-1))</f>
        <v>0</v>
      </c>
      <c r="X108" s="332">
        <f>IF(AND(K108&gt;0,'Custo Contábil'!$D$7&gt;0),ROUND(K108*('Custo Contábil'!$D$19/'Custo Contábil'!$D$7)*W108,2),0)</f>
        <v>0</v>
      </c>
      <c r="Y108" s="404">
        <f t="shared" ref="Y108:Y171" si="19">V108*X108</f>
        <v>0</v>
      </c>
    </row>
    <row r="109" spans="2:25" outlineLevel="1" x14ac:dyDescent="0.3">
      <c r="B109" s="156">
        <v>102</v>
      </c>
      <c r="C109" s="974" t="str">
        <f>IF(ISBLANK('MotorCusto (ORÇ)'!C109)," ",'MotorCusto (ORÇ)'!C109)</f>
        <v xml:space="preserve"> </v>
      </c>
      <c r="D109" s="975"/>
      <c r="E109" s="975"/>
      <c r="F109" s="975"/>
      <c r="G109" s="975"/>
      <c r="H109" s="560">
        <f>'MotorCusto (ORÇ)'!H109</f>
        <v>0</v>
      </c>
      <c r="I109" s="561">
        <f>'MotorCusto (ORÇ)'!I109</f>
        <v>0</v>
      </c>
      <c r="J109" s="553">
        <f>'MotorCusto (ORÇ)'!J109</f>
        <v>0</v>
      </c>
      <c r="K109" s="330">
        <f t="shared" si="13"/>
        <v>0</v>
      </c>
      <c r="L109" s="330">
        <f t="shared" si="14"/>
        <v>0</v>
      </c>
      <c r="M109" s="329"/>
      <c r="N109" s="329"/>
      <c r="O109" s="397"/>
      <c r="P109" s="153">
        <f t="shared" si="15"/>
        <v>102</v>
      </c>
      <c r="Q109" s="976" t="str">
        <f t="shared" si="16"/>
        <v xml:space="preserve"> </v>
      </c>
      <c r="R109" s="976"/>
      <c r="S109" s="976"/>
      <c r="T109" s="976"/>
      <c r="U109" s="977"/>
      <c r="V109" s="155">
        <f t="shared" si="17"/>
        <v>0</v>
      </c>
      <c r="W109" s="331">
        <f t="shared" si="18"/>
        <v>0</v>
      </c>
      <c r="X109" s="332">
        <f>IF(AND(K109&gt;0,'Custo Contábil'!$D$7&gt;0),ROUND(K109*('Custo Contábil'!$D$19/'Custo Contábil'!$D$7)*W109,2),0)</f>
        <v>0</v>
      </c>
      <c r="Y109" s="404">
        <f t="shared" si="19"/>
        <v>0</v>
      </c>
    </row>
    <row r="110" spans="2:25" outlineLevel="1" x14ac:dyDescent="0.3">
      <c r="B110" s="156">
        <v>103</v>
      </c>
      <c r="C110" s="974" t="str">
        <f>IF(ISBLANK('MotorCusto (ORÇ)'!C110)," ",'MotorCusto (ORÇ)'!C110)</f>
        <v xml:space="preserve"> </v>
      </c>
      <c r="D110" s="975"/>
      <c r="E110" s="975"/>
      <c r="F110" s="975"/>
      <c r="G110" s="975"/>
      <c r="H110" s="560">
        <f>'MotorCusto (ORÇ)'!H110</f>
        <v>0</v>
      </c>
      <c r="I110" s="561">
        <f>'MotorCusto (ORÇ)'!I110</f>
        <v>0</v>
      </c>
      <c r="J110" s="553">
        <f>'MotorCusto (ORÇ)'!J110</f>
        <v>0</v>
      </c>
      <c r="K110" s="330">
        <f t="shared" si="13"/>
        <v>0</v>
      </c>
      <c r="L110" s="330">
        <f t="shared" si="14"/>
        <v>0</v>
      </c>
      <c r="M110" s="329"/>
      <c r="N110" s="329"/>
      <c r="O110" s="397"/>
      <c r="P110" s="153">
        <f t="shared" si="15"/>
        <v>103</v>
      </c>
      <c r="Q110" s="976" t="str">
        <f t="shared" si="16"/>
        <v xml:space="preserve"> </v>
      </c>
      <c r="R110" s="976"/>
      <c r="S110" s="976"/>
      <c r="T110" s="976"/>
      <c r="U110" s="977"/>
      <c r="V110" s="155">
        <f t="shared" si="17"/>
        <v>0</v>
      </c>
      <c r="W110" s="331">
        <f t="shared" si="18"/>
        <v>0</v>
      </c>
      <c r="X110" s="332">
        <f>IF(AND(K110&gt;0,'Custo Contábil'!$D$7&gt;0),ROUND(K110*('Custo Contábil'!$D$19/'Custo Contábil'!$D$7)*W110,2),0)</f>
        <v>0</v>
      </c>
      <c r="Y110" s="404">
        <f t="shared" si="19"/>
        <v>0</v>
      </c>
    </row>
    <row r="111" spans="2:25" outlineLevel="1" x14ac:dyDescent="0.3">
      <c r="B111" s="156">
        <v>104</v>
      </c>
      <c r="C111" s="974" t="str">
        <f>IF(ISBLANK('MotorCusto (ORÇ)'!C111)," ",'MotorCusto (ORÇ)'!C111)</f>
        <v xml:space="preserve"> </v>
      </c>
      <c r="D111" s="975"/>
      <c r="E111" s="975"/>
      <c r="F111" s="975"/>
      <c r="G111" s="975"/>
      <c r="H111" s="560">
        <f>'MotorCusto (ORÇ)'!H111</f>
        <v>0</v>
      </c>
      <c r="I111" s="561">
        <f>'MotorCusto (ORÇ)'!I111</f>
        <v>0</v>
      </c>
      <c r="J111" s="553">
        <f>'MotorCusto (ORÇ)'!J111</f>
        <v>0</v>
      </c>
      <c r="K111" s="330">
        <f t="shared" si="13"/>
        <v>0</v>
      </c>
      <c r="L111" s="330">
        <f t="shared" si="14"/>
        <v>0</v>
      </c>
      <c r="M111" s="329"/>
      <c r="N111" s="329"/>
      <c r="O111" s="397"/>
      <c r="P111" s="153">
        <f t="shared" si="15"/>
        <v>104</v>
      </c>
      <c r="Q111" s="976" t="str">
        <f t="shared" si="16"/>
        <v xml:space="preserve"> </v>
      </c>
      <c r="R111" s="976"/>
      <c r="S111" s="976"/>
      <c r="T111" s="976"/>
      <c r="U111" s="977"/>
      <c r="V111" s="155">
        <f t="shared" si="17"/>
        <v>0</v>
      </c>
      <c r="W111" s="331">
        <f t="shared" si="18"/>
        <v>0</v>
      </c>
      <c r="X111" s="332">
        <f>IF(AND(K111&gt;0,'Custo Contábil'!$D$7&gt;0),ROUND(K111*('Custo Contábil'!$D$19/'Custo Contábil'!$D$7)*W111,2),0)</f>
        <v>0</v>
      </c>
      <c r="Y111" s="404">
        <f t="shared" si="19"/>
        <v>0</v>
      </c>
    </row>
    <row r="112" spans="2:25" outlineLevel="1" x14ac:dyDescent="0.3">
      <c r="B112" s="156">
        <v>105</v>
      </c>
      <c r="C112" s="974" t="str">
        <f>IF(ISBLANK('MotorCusto (ORÇ)'!C112)," ",'MotorCusto (ORÇ)'!C112)</f>
        <v xml:space="preserve"> </v>
      </c>
      <c r="D112" s="975"/>
      <c r="E112" s="975"/>
      <c r="F112" s="975"/>
      <c r="G112" s="975"/>
      <c r="H112" s="560">
        <f>'MotorCusto (ORÇ)'!H112</f>
        <v>0</v>
      </c>
      <c r="I112" s="561">
        <f>'MotorCusto (ORÇ)'!I112</f>
        <v>0</v>
      </c>
      <c r="J112" s="553">
        <f>'MotorCusto (ORÇ)'!J112</f>
        <v>0</v>
      </c>
      <c r="K112" s="330">
        <f t="shared" si="13"/>
        <v>0</v>
      </c>
      <c r="L112" s="330">
        <f t="shared" si="14"/>
        <v>0</v>
      </c>
      <c r="M112" s="329"/>
      <c r="N112" s="329"/>
      <c r="O112" s="397"/>
      <c r="P112" s="153">
        <f t="shared" si="15"/>
        <v>105</v>
      </c>
      <c r="Q112" s="976" t="str">
        <f t="shared" si="16"/>
        <v xml:space="preserve"> </v>
      </c>
      <c r="R112" s="976"/>
      <c r="S112" s="976"/>
      <c r="T112" s="976"/>
      <c r="U112" s="977"/>
      <c r="V112" s="155">
        <f t="shared" si="17"/>
        <v>0</v>
      </c>
      <c r="W112" s="331">
        <f t="shared" si="18"/>
        <v>0</v>
      </c>
      <c r="X112" s="332">
        <f>IF(AND(K112&gt;0,'Custo Contábil'!$D$7&gt;0),ROUND(K112*('Custo Contábil'!$D$19/'Custo Contábil'!$D$7)*W112,2),0)</f>
        <v>0</v>
      </c>
      <c r="Y112" s="404">
        <f t="shared" si="19"/>
        <v>0</v>
      </c>
    </row>
    <row r="113" spans="2:25" outlineLevel="1" x14ac:dyDescent="0.3">
      <c r="B113" s="156">
        <v>106</v>
      </c>
      <c r="C113" s="974" t="str">
        <f>IF(ISBLANK('MotorCusto (ORÇ)'!C113)," ",'MotorCusto (ORÇ)'!C113)</f>
        <v xml:space="preserve"> </v>
      </c>
      <c r="D113" s="975"/>
      <c r="E113" s="975"/>
      <c r="F113" s="975"/>
      <c r="G113" s="975"/>
      <c r="H113" s="560">
        <f>'MotorCusto (ORÇ)'!H113</f>
        <v>0</v>
      </c>
      <c r="I113" s="561">
        <f>'MotorCusto (ORÇ)'!I113</f>
        <v>0</v>
      </c>
      <c r="J113" s="553">
        <f>'MotorCusto (ORÇ)'!J113</f>
        <v>0</v>
      </c>
      <c r="K113" s="330">
        <f t="shared" si="13"/>
        <v>0</v>
      </c>
      <c r="L113" s="330">
        <f t="shared" si="14"/>
        <v>0</v>
      </c>
      <c r="M113" s="329"/>
      <c r="N113" s="329"/>
      <c r="O113" s="397"/>
      <c r="P113" s="153">
        <f t="shared" si="15"/>
        <v>106</v>
      </c>
      <c r="Q113" s="976" t="str">
        <f t="shared" si="16"/>
        <v xml:space="preserve"> </v>
      </c>
      <c r="R113" s="976"/>
      <c r="S113" s="976"/>
      <c r="T113" s="976"/>
      <c r="U113" s="977"/>
      <c r="V113" s="155">
        <f t="shared" si="17"/>
        <v>0</v>
      </c>
      <c r="W113" s="331">
        <f t="shared" si="18"/>
        <v>0</v>
      </c>
      <c r="X113" s="332">
        <f>IF(AND(K113&gt;0,'Custo Contábil'!$D$7&gt;0),ROUND(K113*('Custo Contábil'!$D$19/'Custo Contábil'!$D$7)*W113,2),0)</f>
        <v>0</v>
      </c>
      <c r="Y113" s="404">
        <f t="shared" si="19"/>
        <v>0</v>
      </c>
    </row>
    <row r="114" spans="2:25" outlineLevel="1" x14ac:dyDescent="0.3">
      <c r="B114" s="156">
        <v>107</v>
      </c>
      <c r="C114" s="974" t="str">
        <f>IF(ISBLANK('MotorCusto (ORÇ)'!C114)," ",'MotorCusto (ORÇ)'!C114)</f>
        <v xml:space="preserve"> </v>
      </c>
      <c r="D114" s="975"/>
      <c r="E114" s="975"/>
      <c r="F114" s="975"/>
      <c r="G114" s="975"/>
      <c r="H114" s="560">
        <f>'MotorCusto (ORÇ)'!H114</f>
        <v>0</v>
      </c>
      <c r="I114" s="561">
        <f>'MotorCusto (ORÇ)'!I114</f>
        <v>0</v>
      </c>
      <c r="J114" s="553">
        <f>'MotorCusto (ORÇ)'!J114</f>
        <v>0</v>
      </c>
      <c r="K114" s="330">
        <f t="shared" si="13"/>
        <v>0</v>
      </c>
      <c r="L114" s="330">
        <f t="shared" si="14"/>
        <v>0</v>
      </c>
      <c r="M114" s="329"/>
      <c r="N114" s="329"/>
      <c r="O114" s="397"/>
      <c r="P114" s="153">
        <f t="shared" si="15"/>
        <v>107</v>
      </c>
      <c r="Q114" s="976" t="str">
        <f t="shared" si="16"/>
        <v xml:space="preserve"> </v>
      </c>
      <c r="R114" s="976"/>
      <c r="S114" s="976"/>
      <c r="T114" s="976"/>
      <c r="U114" s="977"/>
      <c r="V114" s="155">
        <f t="shared" si="17"/>
        <v>0</v>
      </c>
      <c r="W114" s="331">
        <f t="shared" si="18"/>
        <v>0</v>
      </c>
      <c r="X114" s="332">
        <f>IF(AND(K114&gt;0,'Custo Contábil'!$D$7&gt;0),ROUND(K114*('Custo Contábil'!$D$19/'Custo Contábil'!$D$7)*W114,2),0)</f>
        <v>0</v>
      </c>
      <c r="Y114" s="404">
        <f t="shared" si="19"/>
        <v>0</v>
      </c>
    </row>
    <row r="115" spans="2:25" outlineLevel="1" x14ac:dyDescent="0.3">
      <c r="B115" s="156">
        <v>108</v>
      </c>
      <c r="C115" s="974" t="str">
        <f>IF(ISBLANK('MotorCusto (ORÇ)'!C115)," ",'MotorCusto (ORÇ)'!C115)</f>
        <v xml:space="preserve"> </v>
      </c>
      <c r="D115" s="975"/>
      <c r="E115" s="975"/>
      <c r="F115" s="975"/>
      <c r="G115" s="975"/>
      <c r="H115" s="560">
        <f>'MotorCusto (ORÇ)'!H115</f>
        <v>0</v>
      </c>
      <c r="I115" s="561">
        <f>'MotorCusto (ORÇ)'!I115</f>
        <v>0</v>
      </c>
      <c r="J115" s="553">
        <f>'MotorCusto (ORÇ)'!J115</f>
        <v>0</v>
      </c>
      <c r="K115" s="330">
        <f t="shared" si="13"/>
        <v>0</v>
      </c>
      <c r="L115" s="330">
        <f t="shared" si="14"/>
        <v>0</v>
      </c>
      <c r="M115" s="329"/>
      <c r="N115" s="329"/>
      <c r="O115" s="397"/>
      <c r="P115" s="153">
        <f t="shared" si="15"/>
        <v>108</v>
      </c>
      <c r="Q115" s="976" t="str">
        <f t="shared" si="16"/>
        <v xml:space="preserve"> </v>
      </c>
      <c r="R115" s="976"/>
      <c r="S115" s="976"/>
      <c r="T115" s="976"/>
      <c r="U115" s="977"/>
      <c r="V115" s="155">
        <f t="shared" si="17"/>
        <v>0</v>
      </c>
      <c r="W115" s="331">
        <f t="shared" si="18"/>
        <v>0</v>
      </c>
      <c r="X115" s="332">
        <f>IF(AND(K115&gt;0,'Custo Contábil'!$D$7&gt;0),ROUND(K115*('Custo Contábil'!$D$19/'Custo Contábil'!$D$7)*W115,2),0)</f>
        <v>0</v>
      </c>
      <c r="Y115" s="404">
        <f t="shared" si="19"/>
        <v>0</v>
      </c>
    </row>
    <row r="116" spans="2:25" outlineLevel="1" x14ac:dyDescent="0.3">
      <c r="B116" s="156">
        <v>109</v>
      </c>
      <c r="C116" s="974" t="str">
        <f>IF(ISBLANK('MotorCusto (ORÇ)'!C116)," ",'MotorCusto (ORÇ)'!C116)</f>
        <v xml:space="preserve"> </v>
      </c>
      <c r="D116" s="975"/>
      <c r="E116" s="975"/>
      <c r="F116" s="975"/>
      <c r="G116" s="975"/>
      <c r="H116" s="560">
        <f>'MotorCusto (ORÇ)'!H116</f>
        <v>0</v>
      </c>
      <c r="I116" s="561">
        <f>'MotorCusto (ORÇ)'!I116</f>
        <v>0</v>
      </c>
      <c r="J116" s="553">
        <f>'MotorCusto (ORÇ)'!J116</f>
        <v>0</v>
      </c>
      <c r="K116" s="330">
        <f t="shared" si="13"/>
        <v>0</v>
      </c>
      <c r="L116" s="330">
        <f t="shared" si="14"/>
        <v>0</v>
      </c>
      <c r="M116" s="329"/>
      <c r="N116" s="329"/>
      <c r="O116" s="397"/>
      <c r="P116" s="153">
        <f t="shared" si="15"/>
        <v>109</v>
      </c>
      <c r="Q116" s="976" t="str">
        <f t="shared" si="16"/>
        <v xml:space="preserve"> </v>
      </c>
      <c r="R116" s="976"/>
      <c r="S116" s="976"/>
      <c r="T116" s="976"/>
      <c r="U116" s="977"/>
      <c r="V116" s="155">
        <f t="shared" si="17"/>
        <v>0</v>
      </c>
      <c r="W116" s="331">
        <f t="shared" si="18"/>
        <v>0</v>
      </c>
      <c r="X116" s="332">
        <f>IF(AND(K116&gt;0,'Custo Contábil'!$D$7&gt;0),ROUND(K116*('Custo Contábil'!$D$19/'Custo Contábil'!$D$7)*W116,2),0)</f>
        <v>0</v>
      </c>
      <c r="Y116" s="404">
        <f t="shared" si="19"/>
        <v>0</v>
      </c>
    </row>
    <row r="117" spans="2:25" outlineLevel="1" x14ac:dyDescent="0.3">
      <c r="B117" s="156">
        <v>110</v>
      </c>
      <c r="C117" s="974" t="str">
        <f>IF(ISBLANK('MotorCusto (ORÇ)'!C117)," ",'MotorCusto (ORÇ)'!C117)</f>
        <v xml:space="preserve"> </v>
      </c>
      <c r="D117" s="975"/>
      <c r="E117" s="975"/>
      <c r="F117" s="975"/>
      <c r="G117" s="975"/>
      <c r="H117" s="560">
        <f>'MotorCusto (ORÇ)'!H117</f>
        <v>0</v>
      </c>
      <c r="I117" s="561">
        <f>'MotorCusto (ORÇ)'!I117</f>
        <v>0</v>
      </c>
      <c r="J117" s="553">
        <f>'MotorCusto (ORÇ)'!J117</f>
        <v>0</v>
      </c>
      <c r="K117" s="330">
        <f t="shared" si="13"/>
        <v>0</v>
      </c>
      <c r="L117" s="330">
        <f t="shared" si="14"/>
        <v>0</v>
      </c>
      <c r="M117" s="329"/>
      <c r="N117" s="329"/>
      <c r="O117" s="397"/>
      <c r="P117" s="153">
        <f t="shared" si="15"/>
        <v>110</v>
      </c>
      <c r="Q117" s="976" t="str">
        <f t="shared" si="16"/>
        <v xml:space="preserve"> </v>
      </c>
      <c r="R117" s="976"/>
      <c r="S117" s="976"/>
      <c r="T117" s="976"/>
      <c r="U117" s="977"/>
      <c r="V117" s="155">
        <f t="shared" si="17"/>
        <v>0</v>
      </c>
      <c r="W117" s="331">
        <f t="shared" si="18"/>
        <v>0</v>
      </c>
      <c r="X117" s="332">
        <f>IF(AND(K117&gt;0,'Custo Contábil'!$D$7&gt;0),ROUND(K117*('Custo Contábil'!$D$19/'Custo Contábil'!$D$7)*W117,2),0)</f>
        <v>0</v>
      </c>
      <c r="Y117" s="404">
        <f t="shared" si="19"/>
        <v>0</v>
      </c>
    </row>
    <row r="118" spans="2:25" outlineLevel="1" x14ac:dyDescent="0.3">
      <c r="B118" s="156">
        <v>111</v>
      </c>
      <c r="C118" s="974" t="str">
        <f>IF(ISBLANK('MotorCusto (ORÇ)'!C118)," ",'MotorCusto (ORÇ)'!C118)</f>
        <v xml:space="preserve"> </v>
      </c>
      <c r="D118" s="975"/>
      <c r="E118" s="975"/>
      <c r="F118" s="975"/>
      <c r="G118" s="975"/>
      <c r="H118" s="560">
        <f>'MotorCusto (ORÇ)'!H118</f>
        <v>0</v>
      </c>
      <c r="I118" s="561">
        <f>'MotorCusto (ORÇ)'!I118</f>
        <v>0</v>
      </c>
      <c r="J118" s="553">
        <f>'MotorCusto (ORÇ)'!J118</f>
        <v>0</v>
      </c>
      <c r="K118" s="330">
        <f t="shared" si="13"/>
        <v>0</v>
      </c>
      <c r="L118" s="330">
        <f t="shared" si="14"/>
        <v>0</v>
      </c>
      <c r="M118" s="329"/>
      <c r="N118" s="329"/>
      <c r="O118" s="397"/>
      <c r="P118" s="153">
        <f t="shared" si="15"/>
        <v>111</v>
      </c>
      <c r="Q118" s="976" t="str">
        <f t="shared" si="16"/>
        <v xml:space="preserve"> </v>
      </c>
      <c r="R118" s="976"/>
      <c r="S118" s="976"/>
      <c r="T118" s="976"/>
      <c r="U118" s="977"/>
      <c r="V118" s="155">
        <f t="shared" si="17"/>
        <v>0</v>
      </c>
      <c r="W118" s="331">
        <f t="shared" si="18"/>
        <v>0</v>
      </c>
      <c r="X118" s="332">
        <f>IF(AND(K118&gt;0,'Custo Contábil'!$D$7&gt;0),ROUND(K118*('Custo Contábil'!$D$19/'Custo Contábil'!$D$7)*W118,2),0)</f>
        <v>0</v>
      </c>
      <c r="Y118" s="404">
        <f t="shared" si="19"/>
        <v>0</v>
      </c>
    </row>
    <row r="119" spans="2:25" outlineLevel="1" x14ac:dyDescent="0.3">
      <c r="B119" s="156">
        <v>112</v>
      </c>
      <c r="C119" s="974" t="str">
        <f>IF(ISBLANK('MotorCusto (ORÇ)'!C119)," ",'MotorCusto (ORÇ)'!C119)</f>
        <v xml:space="preserve"> </v>
      </c>
      <c r="D119" s="975"/>
      <c r="E119" s="975"/>
      <c r="F119" s="975"/>
      <c r="G119" s="975"/>
      <c r="H119" s="560">
        <f>'MotorCusto (ORÇ)'!H119</f>
        <v>0</v>
      </c>
      <c r="I119" s="561">
        <f>'MotorCusto (ORÇ)'!I119</f>
        <v>0</v>
      </c>
      <c r="J119" s="553">
        <f>'MotorCusto (ORÇ)'!J119</f>
        <v>0</v>
      </c>
      <c r="K119" s="330">
        <f t="shared" si="13"/>
        <v>0</v>
      </c>
      <c r="L119" s="330">
        <f t="shared" si="14"/>
        <v>0</v>
      </c>
      <c r="M119" s="329"/>
      <c r="N119" s="329"/>
      <c r="O119" s="397"/>
      <c r="P119" s="153">
        <f t="shared" si="15"/>
        <v>112</v>
      </c>
      <c r="Q119" s="976" t="str">
        <f t="shared" si="16"/>
        <v xml:space="preserve"> </v>
      </c>
      <c r="R119" s="976"/>
      <c r="S119" s="976"/>
      <c r="T119" s="976"/>
      <c r="U119" s="977"/>
      <c r="V119" s="155">
        <f t="shared" si="17"/>
        <v>0</v>
      </c>
      <c r="W119" s="331">
        <f t="shared" si="18"/>
        <v>0</v>
      </c>
      <c r="X119" s="332">
        <f>IF(AND(K119&gt;0,'Custo Contábil'!$D$7&gt;0),ROUND(K119*('Custo Contábil'!$D$19/'Custo Contábil'!$D$7)*W119,2),0)</f>
        <v>0</v>
      </c>
      <c r="Y119" s="404">
        <f t="shared" si="19"/>
        <v>0</v>
      </c>
    </row>
    <row r="120" spans="2:25" outlineLevel="1" x14ac:dyDescent="0.3">
      <c r="B120" s="156">
        <v>113</v>
      </c>
      <c r="C120" s="974" t="str">
        <f>IF(ISBLANK('MotorCusto (ORÇ)'!C120)," ",'MotorCusto (ORÇ)'!C120)</f>
        <v xml:space="preserve"> </v>
      </c>
      <c r="D120" s="975"/>
      <c r="E120" s="975"/>
      <c r="F120" s="975"/>
      <c r="G120" s="975"/>
      <c r="H120" s="560">
        <f>'MotorCusto (ORÇ)'!H120</f>
        <v>0</v>
      </c>
      <c r="I120" s="561">
        <f>'MotorCusto (ORÇ)'!I120</f>
        <v>0</v>
      </c>
      <c r="J120" s="553">
        <f>'MotorCusto (ORÇ)'!J120</f>
        <v>0</v>
      </c>
      <c r="K120" s="330">
        <f t="shared" si="13"/>
        <v>0</v>
      </c>
      <c r="L120" s="330">
        <f t="shared" si="14"/>
        <v>0</v>
      </c>
      <c r="M120" s="329"/>
      <c r="N120" s="329"/>
      <c r="O120" s="397"/>
      <c r="P120" s="153">
        <f t="shared" si="15"/>
        <v>113</v>
      </c>
      <c r="Q120" s="976" t="str">
        <f t="shared" si="16"/>
        <v xml:space="preserve"> </v>
      </c>
      <c r="R120" s="976"/>
      <c r="S120" s="976"/>
      <c r="T120" s="976"/>
      <c r="U120" s="977"/>
      <c r="V120" s="155">
        <f t="shared" si="17"/>
        <v>0</v>
      </c>
      <c r="W120" s="331">
        <f t="shared" si="18"/>
        <v>0</v>
      </c>
      <c r="X120" s="332">
        <f>IF(AND(K120&gt;0,'Custo Contábil'!$D$7&gt;0),ROUND(K120*('Custo Contábil'!$D$19/'Custo Contábil'!$D$7)*W120,2),0)</f>
        <v>0</v>
      </c>
      <c r="Y120" s="404">
        <f t="shared" si="19"/>
        <v>0</v>
      </c>
    </row>
    <row r="121" spans="2:25" outlineLevel="1" x14ac:dyDescent="0.3">
      <c r="B121" s="156">
        <v>114</v>
      </c>
      <c r="C121" s="974" t="str">
        <f>IF(ISBLANK('MotorCusto (ORÇ)'!C121)," ",'MotorCusto (ORÇ)'!C121)</f>
        <v xml:space="preserve"> </v>
      </c>
      <c r="D121" s="975"/>
      <c r="E121" s="975"/>
      <c r="F121" s="975"/>
      <c r="G121" s="975"/>
      <c r="H121" s="560">
        <f>'MotorCusto (ORÇ)'!H121</f>
        <v>0</v>
      </c>
      <c r="I121" s="561">
        <f>'MotorCusto (ORÇ)'!I121</f>
        <v>0</v>
      </c>
      <c r="J121" s="553">
        <f>'MotorCusto (ORÇ)'!J121</f>
        <v>0</v>
      </c>
      <c r="K121" s="330">
        <f t="shared" si="13"/>
        <v>0</v>
      </c>
      <c r="L121" s="330">
        <f t="shared" si="14"/>
        <v>0</v>
      </c>
      <c r="M121" s="329"/>
      <c r="N121" s="329"/>
      <c r="O121" s="397"/>
      <c r="P121" s="153">
        <f t="shared" si="15"/>
        <v>114</v>
      </c>
      <c r="Q121" s="976" t="str">
        <f t="shared" si="16"/>
        <v xml:space="preserve"> </v>
      </c>
      <c r="R121" s="976"/>
      <c r="S121" s="976"/>
      <c r="T121" s="976"/>
      <c r="U121" s="977"/>
      <c r="V121" s="155">
        <f t="shared" si="17"/>
        <v>0</v>
      </c>
      <c r="W121" s="331">
        <f t="shared" si="18"/>
        <v>0</v>
      </c>
      <c r="X121" s="332">
        <f>IF(AND(K121&gt;0,'Custo Contábil'!$D$7&gt;0),ROUND(K121*('Custo Contábil'!$D$19/'Custo Contábil'!$D$7)*W121,2),0)</f>
        <v>0</v>
      </c>
      <c r="Y121" s="404">
        <f t="shared" si="19"/>
        <v>0</v>
      </c>
    </row>
    <row r="122" spans="2:25" outlineLevel="1" x14ac:dyDescent="0.3">
      <c r="B122" s="156">
        <v>115</v>
      </c>
      <c r="C122" s="974" t="str">
        <f>IF(ISBLANK('MotorCusto (ORÇ)'!C122)," ",'MotorCusto (ORÇ)'!C122)</f>
        <v xml:space="preserve"> </v>
      </c>
      <c r="D122" s="975"/>
      <c r="E122" s="975"/>
      <c r="F122" s="975"/>
      <c r="G122" s="975"/>
      <c r="H122" s="560">
        <f>'MotorCusto (ORÇ)'!H122</f>
        <v>0</v>
      </c>
      <c r="I122" s="561">
        <f>'MotorCusto (ORÇ)'!I122</f>
        <v>0</v>
      </c>
      <c r="J122" s="553">
        <f>'MotorCusto (ORÇ)'!J122</f>
        <v>0</v>
      </c>
      <c r="K122" s="330">
        <f t="shared" si="13"/>
        <v>0</v>
      </c>
      <c r="L122" s="330">
        <f t="shared" si="14"/>
        <v>0</v>
      </c>
      <c r="M122" s="329"/>
      <c r="N122" s="329"/>
      <c r="O122" s="397"/>
      <c r="P122" s="153">
        <f t="shared" si="15"/>
        <v>115</v>
      </c>
      <c r="Q122" s="976" t="str">
        <f t="shared" si="16"/>
        <v xml:space="preserve"> </v>
      </c>
      <c r="R122" s="976"/>
      <c r="S122" s="976"/>
      <c r="T122" s="976"/>
      <c r="U122" s="977"/>
      <c r="V122" s="155">
        <f t="shared" si="17"/>
        <v>0</v>
      </c>
      <c r="W122" s="331">
        <f t="shared" si="18"/>
        <v>0</v>
      </c>
      <c r="X122" s="332">
        <f>IF(AND(K122&gt;0,'Custo Contábil'!$D$7&gt;0),ROUND(K122*('Custo Contábil'!$D$19/'Custo Contábil'!$D$7)*W122,2),0)</f>
        <v>0</v>
      </c>
      <c r="Y122" s="404">
        <f t="shared" si="19"/>
        <v>0</v>
      </c>
    </row>
    <row r="123" spans="2:25" outlineLevel="1" x14ac:dyDescent="0.3">
      <c r="B123" s="156">
        <v>116</v>
      </c>
      <c r="C123" s="974" t="str">
        <f>IF(ISBLANK('MotorCusto (ORÇ)'!C123)," ",'MotorCusto (ORÇ)'!C123)</f>
        <v xml:space="preserve"> </v>
      </c>
      <c r="D123" s="975"/>
      <c r="E123" s="975"/>
      <c r="F123" s="975"/>
      <c r="G123" s="975"/>
      <c r="H123" s="560">
        <f>'MotorCusto (ORÇ)'!H123</f>
        <v>0</v>
      </c>
      <c r="I123" s="561">
        <f>'MotorCusto (ORÇ)'!I123</f>
        <v>0</v>
      </c>
      <c r="J123" s="553">
        <f>'MotorCusto (ORÇ)'!J123</f>
        <v>0</v>
      </c>
      <c r="K123" s="330">
        <f t="shared" si="13"/>
        <v>0</v>
      </c>
      <c r="L123" s="330">
        <f t="shared" si="14"/>
        <v>0</v>
      </c>
      <c r="M123" s="329"/>
      <c r="N123" s="329"/>
      <c r="O123" s="397"/>
      <c r="P123" s="153">
        <f t="shared" si="15"/>
        <v>116</v>
      </c>
      <c r="Q123" s="976" t="str">
        <f t="shared" si="16"/>
        <v xml:space="preserve"> </v>
      </c>
      <c r="R123" s="976"/>
      <c r="S123" s="976"/>
      <c r="T123" s="976"/>
      <c r="U123" s="977"/>
      <c r="V123" s="155">
        <f t="shared" si="17"/>
        <v>0</v>
      </c>
      <c r="W123" s="331">
        <f t="shared" si="18"/>
        <v>0</v>
      </c>
      <c r="X123" s="332">
        <f>IF(AND(K123&gt;0,'Custo Contábil'!$D$7&gt;0),ROUND(K123*('Custo Contábil'!$D$19/'Custo Contábil'!$D$7)*W123,2),0)</f>
        <v>0</v>
      </c>
      <c r="Y123" s="404">
        <f t="shared" si="19"/>
        <v>0</v>
      </c>
    </row>
    <row r="124" spans="2:25" outlineLevel="1" x14ac:dyDescent="0.3">
      <c r="B124" s="156">
        <v>117</v>
      </c>
      <c r="C124" s="974" t="str">
        <f>IF(ISBLANK('MotorCusto (ORÇ)'!C124)," ",'MotorCusto (ORÇ)'!C124)</f>
        <v xml:space="preserve"> </v>
      </c>
      <c r="D124" s="975"/>
      <c r="E124" s="975"/>
      <c r="F124" s="975"/>
      <c r="G124" s="975"/>
      <c r="H124" s="560">
        <f>'MotorCusto (ORÇ)'!H124</f>
        <v>0</v>
      </c>
      <c r="I124" s="561">
        <f>'MotorCusto (ORÇ)'!I124</f>
        <v>0</v>
      </c>
      <c r="J124" s="553">
        <f>'MotorCusto (ORÇ)'!J124</f>
        <v>0</v>
      </c>
      <c r="K124" s="330">
        <f t="shared" si="13"/>
        <v>0</v>
      </c>
      <c r="L124" s="330">
        <f t="shared" si="14"/>
        <v>0</v>
      </c>
      <c r="M124" s="329"/>
      <c r="N124" s="329"/>
      <c r="O124" s="397"/>
      <c r="P124" s="153">
        <f t="shared" si="15"/>
        <v>117</v>
      </c>
      <c r="Q124" s="976" t="str">
        <f t="shared" si="16"/>
        <v xml:space="preserve"> </v>
      </c>
      <c r="R124" s="976"/>
      <c r="S124" s="976"/>
      <c r="T124" s="976"/>
      <c r="U124" s="977"/>
      <c r="V124" s="155">
        <f t="shared" si="17"/>
        <v>0</v>
      </c>
      <c r="W124" s="331">
        <f t="shared" si="18"/>
        <v>0</v>
      </c>
      <c r="X124" s="332">
        <f>IF(AND(K124&gt;0,'Custo Contábil'!$D$7&gt;0),ROUND(K124*('Custo Contábil'!$D$19/'Custo Contábil'!$D$7)*W124,2),0)</f>
        <v>0</v>
      </c>
      <c r="Y124" s="404">
        <f t="shared" si="19"/>
        <v>0</v>
      </c>
    </row>
    <row r="125" spans="2:25" outlineLevel="1" x14ac:dyDescent="0.3">
      <c r="B125" s="156">
        <v>118</v>
      </c>
      <c r="C125" s="974" t="str">
        <f>IF(ISBLANK('MotorCusto (ORÇ)'!C125)," ",'MotorCusto (ORÇ)'!C125)</f>
        <v xml:space="preserve"> </v>
      </c>
      <c r="D125" s="975"/>
      <c r="E125" s="975"/>
      <c r="F125" s="975"/>
      <c r="G125" s="975"/>
      <c r="H125" s="560">
        <f>'MotorCusto (ORÇ)'!H125</f>
        <v>0</v>
      </c>
      <c r="I125" s="561">
        <f>'MotorCusto (ORÇ)'!I125</f>
        <v>0</v>
      </c>
      <c r="J125" s="553">
        <f>'MotorCusto (ORÇ)'!J125</f>
        <v>0</v>
      </c>
      <c r="K125" s="330">
        <f t="shared" si="13"/>
        <v>0</v>
      </c>
      <c r="L125" s="330">
        <f t="shared" si="14"/>
        <v>0</v>
      </c>
      <c r="M125" s="329"/>
      <c r="N125" s="329"/>
      <c r="O125" s="397"/>
      <c r="P125" s="153">
        <f t="shared" si="15"/>
        <v>118</v>
      </c>
      <c r="Q125" s="976" t="str">
        <f t="shared" si="16"/>
        <v xml:space="preserve"> </v>
      </c>
      <c r="R125" s="976"/>
      <c r="S125" s="976"/>
      <c r="T125" s="976"/>
      <c r="U125" s="977"/>
      <c r="V125" s="155">
        <f t="shared" si="17"/>
        <v>0</v>
      </c>
      <c r="W125" s="331">
        <f t="shared" si="18"/>
        <v>0</v>
      </c>
      <c r="X125" s="332">
        <f>IF(AND(K125&gt;0,'Custo Contábil'!$D$7&gt;0),ROUND(K125*('Custo Contábil'!$D$19/'Custo Contábil'!$D$7)*W125,2),0)</f>
        <v>0</v>
      </c>
      <c r="Y125" s="404">
        <f t="shared" si="19"/>
        <v>0</v>
      </c>
    </row>
    <row r="126" spans="2:25" outlineLevel="1" x14ac:dyDescent="0.3">
      <c r="B126" s="156">
        <v>119</v>
      </c>
      <c r="C126" s="974" t="str">
        <f>IF(ISBLANK('MotorCusto (ORÇ)'!C126)," ",'MotorCusto (ORÇ)'!C126)</f>
        <v xml:space="preserve"> </v>
      </c>
      <c r="D126" s="975"/>
      <c r="E126" s="975"/>
      <c r="F126" s="975"/>
      <c r="G126" s="975"/>
      <c r="H126" s="560">
        <f>'MotorCusto (ORÇ)'!H126</f>
        <v>0</v>
      </c>
      <c r="I126" s="561">
        <f>'MotorCusto (ORÇ)'!I126</f>
        <v>0</v>
      </c>
      <c r="J126" s="553">
        <f>'MotorCusto (ORÇ)'!J126</f>
        <v>0</v>
      </c>
      <c r="K126" s="330">
        <f t="shared" si="13"/>
        <v>0</v>
      </c>
      <c r="L126" s="330">
        <f t="shared" si="14"/>
        <v>0</v>
      </c>
      <c r="M126" s="329"/>
      <c r="N126" s="329"/>
      <c r="O126" s="397"/>
      <c r="P126" s="153">
        <f t="shared" si="15"/>
        <v>119</v>
      </c>
      <c r="Q126" s="976" t="str">
        <f t="shared" si="16"/>
        <v xml:space="preserve"> </v>
      </c>
      <c r="R126" s="976"/>
      <c r="S126" s="976"/>
      <c r="T126" s="976"/>
      <c r="U126" s="977"/>
      <c r="V126" s="155">
        <f t="shared" si="17"/>
        <v>0</v>
      </c>
      <c r="W126" s="331">
        <f t="shared" si="18"/>
        <v>0</v>
      </c>
      <c r="X126" s="332">
        <f>IF(AND(K126&gt;0,'Custo Contábil'!$D$7&gt;0),ROUND(K126*('Custo Contábil'!$D$19/'Custo Contábil'!$D$7)*W126,2),0)</f>
        <v>0</v>
      </c>
      <c r="Y126" s="404">
        <f t="shared" si="19"/>
        <v>0</v>
      </c>
    </row>
    <row r="127" spans="2:25" outlineLevel="1" x14ac:dyDescent="0.3">
      <c r="B127" s="156">
        <v>120</v>
      </c>
      <c r="C127" s="974" t="str">
        <f>IF(ISBLANK('MotorCusto (ORÇ)'!C127)," ",'MotorCusto (ORÇ)'!C127)</f>
        <v xml:space="preserve"> </v>
      </c>
      <c r="D127" s="975"/>
      <c r="E127" s="975"/>
      <c r="F127" s="975"/>
      <c r="G127" s="975"/>
      <c r="H127" s="560">
        <f>'MotorCusto (ORÇ)'!H127</f>
        <v>0</v>
      </c>
      <c r="I127" s="561">
        <f>'MotorCusto (ORÇ)'!I127</f>
        <v>0</v>
      </c>
      <c r="J127" s="553">
        <f>'MotorCusto (ORÇ)'!J127</f>
        <v>0</v>
      </c>
      <c r="K127" s="330">
        <f t="shared" si="13"/>
        <v>0</v>
      </c>
      <c r="L127" s="330">
        <f t="shared" si="14"/>
        <v>0</v>
      </c>
      <c r="M127" s="329"/>
      <c r="N127" s="329"/>
      <c r="O127" s="397"/>
      <c r="P127" s="153">
        <f t="shared" si="15"/>
        <v>120</v>
      </c>
      <c r="Q127" s="976" t="str">
        <f t="shared" si="16"/>
        <v xml:space="preserve"> </v>
      </c>
      <c r="R127" s="976"/>
      <c r="S127" s="976"/>
      <c r="T127" s="976"/>
      <c r="U127" s="977"/>
      <c r="V127" s="155">
        <f t="shared" si="17"/>
        <v>0</v>
      </c>
      <c r="W127" s="331">
        <f t="shared" si="18"/>
        <v>0</v>
      </c>
      <c r="X127" s="332">
        <f>IF(AND(K127&gt;0,'Custo Contábil'!$D$7&gt;0),ROUND(K127*('Custo Contábil'!$D$19/'Custo Contábil'!$D$7)*W127,2),0)</f>
        <v>0</v>
      </c>
      <c r="Y127" s="404">
        <f t="shared" si="19"/>
        <v>0</v>
      </c>
    </row>
    <row r="128" spans="2:25" outlineLevel="1" x14ac:dyDescent="0.3">
      <c r="B128" s="156">
        <v>121</v>
      </c>
      <c r="C128" s="974" t="str">
        <f>IF(ISBLANK('MotorCusto (ORÇ)'!C128)," ",'MotorCusto (ORÇ)'!C128)</f>
        <v xml:space="preserve"> </v>
      </c>
      <c r="D128" s="975"/>
      <c r="E128" s="975"/>
      <c r="F128" s="975"/>
      <c r="G128" s="975"/>
      <c r="H128" s="560">
        <f>'MotorCusto (ORÇ)'!H128</f>
        <v>0</v>
      </c>
      <c r="I128" s="561">
        <f>'MotorCusto (ORÇ)'!I128</f>
        <v>0</v>
      </c>
      <c r="J128" s="553">
        <f>'MotorCusto (ORÇ)'!J128</f>
        <v>0</v>
      </c>
      <c r="K128" s="330">
        <f t="shared" si="13"/>
        <v>0</v>
      </c>
      <c r="L128" s="330">
        <f t="shared" si="14"/>
        <v>0</v>
      </c>
      <c r="M128" s="329"/>
      <c r="N128" s="329"/>
      <c r="O128" s="397"/>
      <c r="P128" s="153">
        <f t="shared" si="15"/>
        <v>121</v>
      </c>
      <c r="Q128" s="976" t="str">
        <f t="shared" si="16"/>
        <v xml:space="preserve"> </v>
      </c>
      <c r="R128" s="976"/>
      <c r="S128" s="976"/>
      <c r="T128" s="976"/>
      <c r="U128" s="977"/>
      <c r="V128" s="155">
        <f t="shared" si="17"/>
        <v>0</v>
      </c>
      <c r="W128" s="331">
        <f t="shared" si="18"/>
        <v>0</v>
      </c>
      <c r="X128" s="332">
        <f>IF(AND(K128&gt;0,'Custo Contábil'!$D$7&gt;0),ROUND(K128*('Custo Contábil'!$D$19/'Custo Contábil'!$D$7)*W128,2),0)</f>
        <v>0</v>
      </c>
      <c r="Y128" s="404">
        <f t="shared" si="19"/>
        <v>0</v>
      </c>
    </row>
    <row r="129" spans="2:25" outlineLevel="1" x14ac:dyDescent="0.3">
      <c r="B129" s="156">
        <v>122</v>
      </c>
      <c r="C129" s="974" t="str">
        <f>IF(ISBLANK('MotorCusto (ORÇ)'!C129)," ",'MotorCusto (ORÇ)'!C129)</f>
        <v xml:space="preserve"> </v>
      </c>
      <c r="D129" s="975"/>
      <c r="E129" s="975"/>
      <c r="F129" s="975"/>
      <c r="G129" s="975"/>
      <c r="H129" s="560">
        <f>'MotorCusto (ORÇ)'!H129</f>
        <v>0</v>
      </c>
      <c r="I129" s="561">
        <f>'MotorCusto (ORÇ)'!I129</f>
        <v>0</v>
      </c>
      <c r="J129" s="553">
        <f>'MotorCusto (ORÇ)'!J129</f>
        <v>0</v>
      </c>
      <c r="K129" s="330">
        <f t="shared" si="13"/>
        <v>0</v>
      </c>
      <c r="L129" s="330">
        <f t="shared" si="14"/>
        <v>0</v>
      </c>
      <c r="M129" s="329"/>
      <c r="N129" s="329"/>
      <c r="O129" s="397"/>
      <c r="P129" s="153">
        <f t="shared" si="15"/>
        <v>122</v>
      </c>
      <c r="Q129" s="976" t="str">
        <f t="shared" si="16"/>
        <v xml:space="preserve"> </v>
      </c>
      <c r="R129" s="976"/>
      <c r="S129" s="976"/>
      <c r="T129" s="976"/>
      <c r="U129" s="977"/>
      <c r="V129" s="155">
        <f t="shared" si="17"/>
        <v>0</v>
      </c>
      <c r="W129" s="331">
        <f t="shared" si="18"/>
        <v>0</v>
      </c>
      <c r="X129" s="332">
        <f>IF(AND(K129&gt;0,'Custo Contábil'!$D$7&gt;0),ROUND(K129*('Custo Contábil'!$D$19/'Custo Contábil'!$D$7)*W129,2),0)</f>
        <v>0</v>
      </c>
      <c r="Y129" s="404">
        <f t="shared" si="19"/>
        <v>0</v>
      </c>
    </row>
    <row r="130" spans="2:25" outlineLevel="1" x14ac:dyDescent="0.3">
      <c r="B130" s="156">
        <v>123</v>
      </c>
      <c r="C130" s="974" t="str">
        <f>IF(ISBLANK('MotorCusto (ORÇ)'!C130)," ",'MotorCusto (ORÇ)'!C130)</f>
        <v xml:space="preserve"> </v>
      </c>
      <c r="D130" s="975"/>
      <c r="E130" s="975"/>
      <c r="F130" s="975"/>
      <c r="G130" s="975"/>
      <c r="H130" s="560">
        <f>'MotorCusto (ORÇ)'!H130</f>
        <v>0</v>
      </c>
      <c r="I130" s="561">
        <f>'MotorCusto (ORÇ)'!I130</f>
        <v>0</v>
      </c>
      <c r="J130" s="553">
        <f>'MotorCusto (ORÇ)'!J130</f>
        <v>0</v>
      </c>
      <c r="K130" s="330">
        <f t="shared" si="13"/>
        <v>0</v>
      </c>
      <c r="L130" s="330">
        <f t="shared" si="14"/>
        <v>0</v>
      </c>
      <c r="M130" s="329"/>
      <c r="N130" s="329"/>
      <c r="O130" s="397"/>
      <c r="P130" s="153">
        <f t="shared" si="15"/>
        <v>123</v>
      </c>
      <c r="Q130" s="976" t="str">
        <f t="shared" si="16"/>
        <v xml:space="preserve"> </v>
      </c>
      <c r="R130" s="976"/>
      <c r="S130" s="976"/>
      <c r="T130" s="976"/>
      <c r="U130" s="977"/>
      <c r="V130" s="155">
        <f t="shared" si="17"/>
        <v>0</v>
      </c>
      <c r="W130" s="331">
        <f t="shared" si="18"/>
        <v>0</v>
      </c>
      <c r="X130" s="332">
        <f>IF(AND(K130&gt;0,'Custo Contábil'!$D$7&gt;0),ROUND(K130*('Custo Contábil'!$D$19/'Custo Contábil'!$D$7)*W130,2),0)</f>
        <v>0</v>
      </c>
      <c r="Y130" s="404">
        <f t="shared" si="19"/>
        <v>0</v>
      </c>
    </row>
    <row r="131" spans="2:25" outlineLevel="1" x14ac:dyDescent="0.3">
      <c r="B131" s="156">
        <v>124</v>
      </c>
      <c r="C131" s="974" t="str">
        <f>IF(ISBLANK('MotorCusto (ORÇ)'!C131)," ",'MotorCusto (ORÇ)'!C131)</f>
        <v xml:space="preserve"> </v>
      </c>
      <c r="D131" s="975"/>
      <c r="E131" s="975"/>
      <c r="F131" s="975"/>
      <c r="G131" s="975"/>
      <c r="H131" s="560">
        <f>'MotorCusto (ORÇ)'!H131</f>
        <v>0</v>
      </c>
      <c r="I131" s="561">
        <f>'MotorCusto (ORÇ)'!I131</f>
        <v>0</v>
      </c>
      <c r="J131" s="553">
        <f>'MotorCusto (ORÇ)'!J131</f>
        <v>0</v>
      </c>
      <c r="K131" s="330">
        <f t="shared" si="13"/>
        <v>0</v>
      </c>
      <c r="L131" s="330">
        <f t="shared" si="14"/>
        <v>0</v>
      </c>
      <c r="M131" s="329"/>
      <c r="N131" s="329"/>
      <c r="O131" s="397"/>
      <c r="P131" s="153">
        <f t="shared" si="15"/>
        <v>124</v>
      </c>
      <c r="Q131" s="976" t="str">
        <f t="shared" si="16"/>
        <v xml:space="preserve"> </v>
      </c>
      <c r="R131" s="976"/>
      <c r="S131" s="976"/>
      <c r="T131" s="976"/>
      <c r="U131" s="977"/>
      <c r="V131" s="155">
        <f t="shared" si="17"/>
        <v>0</v>
      </c>
      <c r="W131" s="331">
        <f t="shared" si="18"/>
        <v>0</v>
      </c>
      <c r="X131" s="332">
        <f>IF(AND(K131&gt;0,'Custo Contábil'!$D$7&gt;0),ROUND(K131*('Custo Contábil'!$D$19/'Custo Contábil'!$D$7)*W131,2),0)</f>
        <v>0</v>
      </c>
      <c r="Y131" s="404">
        <f t="shared" si="19"/>
        <v>0</v>
      </c>
    </row>
    <row r="132" spans="2:25" outlineLevel="1" x14ac:dyDescent="0.3">
      <c r="B132" s="156">
        <v>125</v>
      </c>
      <c r="C132" s="974" t="str">
        <f>IF(ISBLANK('MotorCusto (ORÇ)'!C132)," ",'MotorCusto (ORÇ)'!C132)</f>
        <v xml:space="preserve"> </v>
      </c>
      <c r="D132" s="975"/>
      <c r="E132" s="975"/>
      <c r="F132" s="975"/>
      <c r="G132" s="975"/>
      <c r="H132" s="560">
        <f>'MotorCusto (ORÇ)'!H132</f>
        <v>0</v>
      </c>
      <c r="I132" s="561">
        <f>'MotorCusto (ORÇ)'!I132</f>
        <v>0</v>
      </c>
      <c r="J132" s="553">
        <f>'MotorCusto (ORÇ)'!J132</f>
        <v>0</v>
      </c>
      <c r="K132" s="330">
        <f t="shared" si="13"/>
        <v>0</v>
      </c>
      <c r="L132" s="330">
        <f t="shared" si="14"/>
        <v>0</v>
      </c>
      <c r="M132" s="329"/>
      <c r="N132" s="329"/>
      <c r="O132" s="397"/>
      <c r="P132" s="153">
        <f t="shared" si="15"/>
        <v>125</v>
      </c>
      <c r="Q132" s="976" t="str">
        <f t="shared" si="16"/>
        <v xml:space="preserve"> </v>
      </c>
      <c r="R132" s="976"/>
      <c r="S132" s="976"/>
      <c r="T132" s="976"/>
      <c r="U132" s="977"/>
      <c r="V132" s="155">
        <f t="shared" si="17"/>
        <v>0</v>
      </c>
      <c r="W132" s="331">
        <f t="shared" si="18"/>
        <v>0</v>
      </c>
      <c r="X132" s="332">
        <f>IF(AND(K132&gt;0,'Custo Contábil'!$D$7&gt;0),ROUND(K132*('Custo Contábil'!$D$19/'Custo Contábil'!$D$7)*W132,2),0)</f>
        <v>0</v>
      </c>
      <c r="Y132" s="404">
        <f t="shared" si="19"/>
        <v>0</v>
      </c>
    </row>
    <row r="133" spans="2:25" outlineLevel="1" x14ac:dyDescent="0.3">
      <c r="B133" s="156">
        <v>126</v>
      </c>
      <c r="C133" s="974" t="str">
        <f>IF(ISBLANK('MotorCusto (ORÇ)'!C133)," ",'MotorCusto (ORÇ)'!C133)</f>
        <v xml:space="preserve"> </v>
      </c>
      <c r="D133" s="975"/>
      <c r="E133" s="975"/>
      <c r="F133" s="975"/>
      <c r="G133" s="975"/>
      <c r="H133" s="560">
        <f>'MotorCusto (ORÇ)'!H133</f>
        <v>0</v>
      </c>
      <c r="I133" s="561">
        <f>'MotorCusto (ORÇ)'!I133</f>
        <v>0</v>
      </c>
      <c r="J133" s="553">
        <f>'MotorCusto (ORÇ)'!J133</f>
        <v>0</v>
      </c>
      <c r="K133" s="330">
        <f t="shared" si="13"/>
        <v>0</v>
      </c>
      <c r="L133" s="330">
        <f t="shared" si="14"/>
        <v>0</v>
      </c>
      <c r="M133" s="329"/>
      <c r="N133" s="329"/>
      <c r="O133" s="397"/>
      <c r="P133" s="153">
        <f t="shared" si="15"/>
        <v>126</v>
      </c>
      <c r="Q133" s="976" t="str">
        <f t="shared" si="16"/>
        <v xml:space="preserve"> </v>
      </c>
      <c r="R133" s="976"/>
      <c r="S133" s="976"/>
      <c r="T133" s="976"/>
      <c r="U133" s="977"/>
      <c r="V133" s="155">
        <f t="shared" si="17"/>
        <v>0</v>
      </c>
      <c r="W133" s="331">
        <f t="shared" si="18"/>
        <v>0</v>
      </c>
      <c r="X133" s="332">
        <f>IF(AND(K133&gt;0,'Custo Contábil'!$D$7&gt;0),ROUND(K133*('Custo Contábil'!$D$19/'Custo Contábil'!$D$7)*W133,2),0)</f>
        <v>0</v>
      </c>
      <c r="Y133" s="404">
        <f t="shared" si="19"/>
        <v>0</v>
      </c>
    </row>
    <row r="134" spans="2:25" outlineLevel="1" x14ac:dyDescent="0.3">
      <c r="B134" s="156">
        <v>127</v>
      </c>
      <c r="C134" s="974" t="str">
        <f>IF(ISBLANK('MotorCusto (ORÇ)'!C134)," ",'MotorCusto (ORÇ)'!C134)</f>
        <v xml:space="preserve"> </v>
      </c>
      <c r="D134" s="975"/>
      <c r="E134" s="975"/>
      <c r="F134" s="975"/>
      <c r="G134" s="975"/>
      <c r="H134" s="560">
        <f>'MotorCusto (ORÇ)'!H134</f>
        <v>0</v>
      </c>
      <c r="I134" s="561">
        <f>'MotorCusto (ORÇ)'!I134</f>
        <v>0</v>
      </c>
      <c r="J134" s="553">
        <f>'MotorCusto (ORÇ)'!J134</f>
        <v>0</v>
      </c>
      <c r="K134" s="330">
        <f t="shared" si="13"/>
        <v>0</v>
      </c>
      <c r="L134" s="330">
        <f t="shared" si="14"/>
        <v>0</v>
      </c>
      <c r="M134" s="329"/>
      <c r="N134" s="329"/>
      <c r="O134" s="397"/>
      <c r="P134" s="153">
        <f t="shared" si="15"/>
        <v>127</v>
      </c>
      <c r="Q134" s="976" t="str">
        <f t="shared" si="16"/>
        <v xml:space="preserve"> </v>
      </c>
      <c r="R134" s="976"/>
      <c r="S134" s="976"/>
      <c r="T134" s="976"/>
      <c r="U134" s="977"/>
      <c r="V134" s="155">
        <f t="shared" si="17"/>
        <v>0</v>
      </c>
      <c r="W134" s="331">
        <f t="shared" si="18"/>
        <v>0</v>
      </c>
      <c r="X134" s="332">
        <f>IF(AND(K134&gt;0,'Custo Contábil'!$D$7&gt;0),ROUND(K134*('Custo Contábil'!$D$19/'Custo Contábil'!$D$7)*W134,2),0)</f>
        <v>0</v>
      </c>
      <c r="Y134" s="404">
        <f t="shared" si="19"/>
        <v>0</v>
      </c>
    </row>
    <row r="135" spans="2:25" outlineLevel="1" x14ac:dyDescent="0.3">
      <c r="B135" s="156">
        <v>128</v>
      </c>
      <c r="C135" s="974" t="str">
        <f>IF(ISBLANK('MotorCusto (ORÇ)'!C135)," ",'MotorCusto (ORÇ)'!C135)</f>
        <v xml:space="preserve"> </v>
      </c>
      <c r="D135" s="975"/>
      <c r="E135" s="975"/>
      <c r="F135" s="975"/>
      <c r="G135" s="975"/>
      <c r="H135" s="560">
        <f>'MotorCusto (ORÇ)'!H135</f>
        <v>0</v>
      </c>
      <c r="I135" s="561">
        <f>'MotorCusto (ORÇ)'!I135</f>
        <v>0</v>
      </c>
      <c r="J135" s="553">
        <f>'MotorCusto (ORÇ)'!J135</f>
        <v>0</v>
      </c>
      <c r="K135" s="330">
        <f t="shared" si="13"/>
        <v>0</v>
      </c>
      <c r="L135" s="330">
        <f t="shared" si="14"/>
        <v>0</v>
      </c>
      <c r="M135" s="329"/>
      <c r="N135" s="329"/>
      <c r="O135" s="397"/>
      <c r="P135" s="153">
        <f t="shared" si="15"/>
        <v>128</v>
      </c>
      <c r="Q135" s="976" t="str">
        <f t="shared" si="16"/>
        <v xml:space="preserve"> </v>
      </c>
      <c r="R135" s="976"/>
      <c r="S135" s="976"/>
      <c r="T135" s="976"/>
      <c r="U135" s="977"/>
      <c r="V135" s="155">
        <f t="shared" si="17"/>
        <v>0</v>
      </c>
      <c r="W135" s="331">
        <f t="shared" si="18"/>
        <v>0</v>
      </c>
      <c r="X135" s="332">
        <f>IF(AND(K135&gt;0,'Custo Contábil'!$D$7&gt;0),ROUND(K135*('Custo Contábil'!$D$19/'Custo Contábil'!$D$7)*W135,2),0)</f>
        <v>0</v>
      </c>
      <c r="Y135" s="404">
        <f t="shared" si="19"/>
        <v>0</v>
      </c>
    </row>
    <row r="136" spans="2:25" outlineLevel="1" x14ac:dyDescent="0.3">
      <c r="B136" s="156">
        <v>129</v>
      </c>
      <c r="C136" s="974" t="str">
        <f>IF(ISBLANK('MotorCusto (ORÇ)'!C136)," ",'MotorCusto (ORÇ)'!C136)</f>
        <v xml:space="preserve"> </v>
      </c>
      <c r="D136" s="975"/>
      <c r="E136" s="975"/>
      <c r="F136" s="975"/>
      <c r="G136" s="975"/>
      <c r="H136" s="560">
        <f>'MotorCusto (ORÇ)'!H136</f>
        <v>0</v>
      </c>
      <c r="I136" s="561">
        <f>'MotorCusto (ORÇ)'!I136</f>
        <v>0</v>
      </c>
      <c r="J136" s="553">
        <f>'MotorCusto (ORÇ)'!J136</f>
        <v>0</v>
      </c>
      <c r="K136" s="330">
        <f t="shared" si="13"/>
        <v>0</v>
      </c>
      <c r="L136" s="330">
        <f t="shared" si="14"/>
        <v>0</v>
      </c>
      <c r="M136" s="329"/>
      <c r="N136" s="329"/>
      <c r="O136" s="397"/>
      <c r="P136" s="153">
        <f t="shared" si="15"/>
        <v>129</v>
      </c>
      <c r="Q136" s="976" t="str">
        <f t="shared" si="16"/>
        <v xml:space="preserve"> </v>
      </c>
      <c r="R136" s="976"/>
      <c r="S136" s="976"/>
      <c r="T136" s="976"/>
      <c r="U136" s="977"/>
      <c r="V136" s="155">
        <f t="shared" si="17"/>
        <v>0</v>
      </c>
      <c r="W136" s="331">
        <f t="shared" si="18"/>
        <v>0</v>
      </c>
      <c r="X136" s="332">
        <f>IF(AND(K136&gt;0,'Custo Contábil'!$D$7&gt;0),ROUND(K136*('Custo Contábil'!$D$19/'Custo Contábil'!$D$7)*W136,2),0)</f>
        <v>0</v>
      </c>
      <c r="Y136" s="404">
        <f t="shared" si="19"/>
        <v>0</v>
      </c>
    </row>
    <row r="137" spans="2:25" outlineLevel="1" x14ac:dyDescent="0.3">
      <c r="B137" s="156">
        <v>130</v>
      </c>
      <c r="C137" s="974" t="str">
        <f>IF(ISBLANK('MotorCusto (ORÇ)'!C137)," ",'MotorCusto (ORÇ)'!C137)</f>
        <v xml:space="preserve"> </v>
      </c>
      <c r="D137" s="975"/>
      <c r="E137" s="975"/>
      <c r="F137" s="975"/>
      <c r="G137" s="975"/>
      <c r="H137" s="560">
        <f>'MotorCusto (ORÇ)'!H137</f>
        <v>0</v>
      </c>
      <c r="I137" s="561">
        <f>'MotorCusto (ORÇ)'!I137</f>
        <v>0</v>
      </c>
      <c r="J137" s="553">
        <f>'MotorCusto (ORÇ)'!J137</f>
        <v>0</v>
      </c>
      <c r="K137" s="330">
        <f t="shared" si="13"/>
        <v>0</v>
      </c>
      <c r="L137" s="330">
        <f t="shared" si="14"/>
        <v>0</v>
      </c>
      <c r="M137" s="329"/>
      <c r="N137" s="329"/>
      <c r="O137" s="397"/>
      <c r="P137" s="153">
        <f t="shared" si="15"/>
        <v>130</v>
      </c>
      <c r="Q137" s="976" t="str">
        <f t="shared" si="16"/>
        <v xml:space="preserve"> </v>
      </c>
      <c r="R137" s="976"/>
      <c r="S137" s="976"/>
      <c r="T137" s="976"/>
      <c r="U137" s="977"/>
      <c r="V137" s="155">
        <f t="shared" si="17"/>
        <v>0</v>
      </c>
      <c r="W137" s="331">
        <f t="shared" si="18"/>
        <v>0</v>
      </c>
      <c r="X137" s="332">
        <f>IF(AND(K137&gt;0,'Custo Contábil'!$D$7&gt;0),ROUND(K137*('Custo Contábil'!$D$19/'Custo Contábil'!$D$7)*W137,2),0)</f>
        <v>0</v>
      </c>
      <c r="Y137" s="404">
        <f t="shared" si="19"/>
        <v>0</v>
      </c>
    </row>
    <row r="138" spans="2:25" outlineLevel="1" x14ac:dyDescent="0.3">
      <c r="B138" s="156">
        <v>131</v>
      </c>
      <c r="C138" s="974" t="str">
        <f>IF(ISBLANK('MotorCusto (ORÇ)'!C138)," ",'MotorCusto (ORÇ)'!C138)</f>
        <v xml:space="preserve"> </v>
      </c>
      <c r="D138" s="975"/>
      <c r="E138" s="975"/>
      <c r="F138" s="975"/>
      <c r="G138" s="975"/>
      <c r="H138" s="560">
        <f>'MotorCusto (ORÇ)'!H138</f>
        <v>0</v>
      </c>
      <c r="I138" s="561">
        <f>'MotorCusto (ORÇ)'!I138</f>
        <v>0</v>
      </c>
      <c r="J138" s="553">
        <f>'MotorCusto (ORÇ)'!J138</f>
        <v>0</v>
      </c>
      <c r="K138" s="330">
        <f t="shared" si="13"/>
        <v>0</v>
      </c>
      <c r="L138" s="330">
        <f t="shared" si="14"/>
        <v>0</v>
      </c>
      <c r="M138" s="329"/>
      <c r="N138" s="329"/>
      <c r="O138" s="397"/>
      <c r="P138" s="153">
        <f t="shared" si="15"/>
        <v>131</v>
      </c>
      <c r="Q138" s="976" t="str">
        <f t="shared" si="16"/>
        <v xml:space="preserve"> </v>
      </c>
      <c r="R138" s="976"/>
      <c r="S138" s="976"/>
      <c r="T138" s="976"/>
      <c r="U138" s="977"/>
      <c r="V138" s="155">
        <f t="shared" si="17"/>
        <v>0</v>
      </c>
      <c r="W138" s="331">
        <f t="shared" si="18"/>
        <v>0</v>
      </c>
      <c r="X138" s="332">
        <f>IF(AND(K138&gt;0,'Custo Contábil'!$D$7&gt;0),ROUND(K138*('Custo Contábil'!$D$19/'Custo Contábil'!$D$7)*W138,2),0)</f>
        <v>0</v>
      </c>
      <c r="Y138" s="404">
        <f t="shared" si="19"/>
        <v>0</v>
      </c>
    </row>
    <row r="139" spans="2:25" outlineLevel="1" x14ac:dyDescent="0.3">
      <c r="B139" s="156">
        <v>132</v>
      </c>
      <c r="C139" s="974" t="str">
        <f>IF(ISBLANK('MotorCusto (ORÇ)'!C139)," ",'MotorCusto (ORÇ)'!C139)</f>
        <v xml:space="preserve"> </v>
      </c>
      <c r="D139" s="975"/>
      <c r="E139" s="975"/>
      <c r="F139" s="975"/>
      <c r="G139" s="975"/>
      <c r="H139" s="560">
        <f>'MotorCusto (ORÇ)'!H139</f>
        <v>0</v>
      </c>
      <c r="I139" s="561">
        <f>'MotorCusto (ORÇ)'!I139</f>
        <v>0</v>
      </c>
      <c r="J139" s="553">
        <f>'MotorCusto (ORÇ)'!J139</f>
        <v>0</v>
      </c>
      <c r="K139" s="330">
        <f t="shared" si="13"/>
        <v>0</v>
      </c>
      <c r="L139" s="330">
        <f t="shared" si="14"/>
        <v>0</v>
      </c>
      <c r="M139" s="329"/>
      <c r="N139" s="329"/>
      <c r="O139" s="397"/>
      <c r="P139" s="153">
        <f t="shared" si="15"/>
        <v>132</v>
      </c>
      <c r="Q139" s="976" t="str">
        <f t="shared" si="16"/>
        <v xml:space="preserve"> </v>
      </c>
      <c r="R139" s="976"/>
      <c r="S139" s="976"/>
      <c r="T139" s="976"/>
      <c r="U139" s="977"/>
      <c r="V139" s="155">
        <f t="shared" si="17"/>
        <v>0</v>
      </c>
      <c r="W139" s="331">
        <f t="shared" si="18"/>
        <v>0</v>
      </c>
      <c r="X139" s="332">
        <f>IF(AND(K139&gt;0,'Custo Contábil'!$D$7&gt;0),ROUND(K139*('Custo Contábil'!$D$19/'Custo Contábil'!$D$7)*W139,2),0)</f>
        <v>0</v>
      </c>
      <c r="Y139" s="404">
        <f t="shared" si="19"/>
        <v>0</v>
      </c>
    </row>
    <row r="140" spans="2:25" outlineLevel="1" x14ac:dyDescent="0.3">
      <c r="B140" s="156">
        <v>133</v>
      </c>
      <c r="C140" s="974" t="str">
        <f>IF(ISBLANK('MotorCusto (ORÇ)'!C140)," ",'MotorCusto (ORÇ)'!C140)</f>
        <v xml:space="preserve"> </v>
      </c>
      <c r="D140" s="975"/>
      <c r="E140" s="975"/>
      <c r="F140" s="975"/>
      <c r="G140" s="975"/>
      <c r="H140" s="560">
        <f>'MotorCusto (ORÇ)'!H140</f>
        <v>0</v>
      </c>
      <c r="I140" s="561">
        <f>'MotorCusto (ORÇ)'!I140</f>
        <v>0</v>
      </c>
      <c r="J140" s="553">
        <f>'MotorCusto (ORÇ)'!J140</f>
        <v>0</v>
      </c>
      <c r="K140" s="330">
        <f t="shared" si="13"/>
        <v>0</v>
      </c>
      <c r="L140" s="330">
        <f t="shared" si="14"/>
        <v>0</v>
      </c>
      <c r="M140" s="329"/>
      <c r="N140" s="329"/>
      <c r="O140" s="397"/>
      <c r="P140" s="153">
        <f t="shared" si="15"/>
        <v>133</v>
      </c>
      <c r="Q140" s="976" t="str">
        <f t="shared" si="16"/>
        <v xml:space="preserve"> </v>
      </c>
      <c r="R140" s="976"/>
      <c r="S140" s="976"/>
      <c r="T140" s="976"/>
      <c r="U140" s="977"/>
      <c r="V140" s="155">
        <f t="shared" si="17"/>
        <v>0</v>
      </c>
      <c r="W140" s="331">
        <f t="shared" si="18"/>
        <v>0</v>
      </c>
      <c r="X140" s="332">
        <f>IF(AND(K140&gt;0,'Custo Contábil'!$D$7&gt;0),ROUND(K140*('Custo Contábil'!$D$19/'Custo Contábil'!$D$7)*W140,2),0)</f>
        <v>0</v>
      </c>
      <c r="Y140" s="404">
        <f t="shared" si="19"/>
        <v>0</v>
      </c>
    </row>
    <row r="141" spans="2:25" outlineLevel="1" x14ac:dyDescent="0.3">
      <c r="B141" s="156">
        <v>134</v>
      </c>
      <c r="C141" s="974" t="str">
        <f>IF(ISBLANK('MotorCusto (ORÇ)'!C141)," ",'MotorCusto (ORÇ)'!C141)</f>
        <v xml:space="preserve"> </v>
      </c>
      <c r="D141" s="975"/>
      <c r="E141" s="975"/>
      <c r="F141" s="975"/>
      <c r="G141" s="975"/>
      <c r="H141" s="560">
        <f>'MotorCusto (ORÇ)'!H141</f>
        <v>0</v>
      </c>
      <c r="I141" s="561">
        <f>'MotorCusto (ORÇ)'!I141</f>
        <v>0</v>
      </c>
      <c r="J141" s="553">
        <f>'MotorCusto (ORÇ)'!J141</f>
        <v>0</v>
      </c>
      <c r="K141" s="330">
        <f t="shared" si="13"/>
        <v>0</v>
      </c>
      <c r="L141" s="330">
        <f t="shared" si="14"/>
        <v>0</v>
      </c>
      <c r="M141" s="329"/>
      <c r="N141" s="329"/>
      <c r="O141" s="397"/>
      <c r="P141" s="153">
        <f t="shared" si="15"/>
        <v>134</v>
      </c>
      <c r="Q141" s="976" t="str">
        <f t="shared" si="16"/>
        <v xml:space="preserve"> </v>
      </c>
      <c r="R141" s="976"/>
      <c r="S141" s="976"/>
      <c r="T141" s="976"/>
      <c r="U141" s="977"/>
      <c r="V141" s="155">
        <f t="shared" si="17"/>
        <v>0</v>
      </c>
      <c r="W141" s="331">
        <f t="shared" si="18"/>
        <v>0</v>
      </c>
      <c r="X141" s="332">
        <f>IF(AND(K141&gt;0,'Custo Contábil'!$D$7&gt;0),ROUND(K141*('Custo Contábil'!$D$19/'Custo Contábil'!$D$7)*W141,2),0)</f>
        <v>0</v>
      </c>
      <c r="Y141" s="404">
        <f t="shared" si="19"/>
        <v>0</v>
      </c>
    </row>
    <row r="142" spans="2:25" outlineLevel="1" x14ac:dyDescent="0.3">
      <c r="B142" s="156">
        <v>135</v>
      </c>
      <c r="C142" s="974" t="str">
        <f>IF(ISBLANK('MotorCusto (ORÇ)'!C142)," ",'MotorCusto (ORÇ)'!C142)</f>
        <v xml:space="preserve"> </v>
      </c>
      <c r="D142" s="975"/>
      <c r="E142" s="975"/>
      <c r="F142" s="975"/>
      <c r="G142" s="975"/>
      <c r="H142" s="560">
        <f>'MotorCusto (ORÇ)'!H142</f>
        <v>0</v>
      </c>
      <c r="I142" s="561">
        <f>'MotorCusto (ORÇ)'!I142</f>
        <v>0</v>
      </c>
      <c r="J142" s="553">
        <f>'MotorCusto (ORÇ)'!J142</f>
        <v>0</v>
      </c>
      <c r="K142" s="330">
        <f t="shared" si="13"/>
        <v>0</v>
      </c>
      <c r="L142" s="330">
        <f t="shared" si="14"/>
        <v>0</v>
      </c>
      <c r="M142" s="329"/>
      <c r="N142" s="329"/>
      <c r="O142" s="397"/>
      <c r="P142" s="153">
        <f t="shared" si="15"/>
        <v>135</v>
      </c>
      <c r="Q142" s="976" t="str">
        <f t="shared" si="16"/>
        <v xml:space="preserve"> </v>
      </c>
      <c r="R142" s="976"/>
      <c r="S142" s="976"/>
      <c r="T142" s="976"/>
      <c r="U142" s="977"/>
      <c r="V142" s="155">
        <f t="shared" si="17"/>
        <v>0</v>
      </c>
      <c r="W142" s="331">
        <f t="shared" si="18"/>
        <v>0</v>
      </c>
      <c r="X142" s="332">
        <f>IF(AND(K142&gt;0,'Custo Contábil'!$D$7&gt;0),ROUND(K142*('Custo Contábil'!$D$19/'Custo Contábil'!$D$7)*W142,2),0)</f>
        <v>0</v>
      </c>
      <c r="Y142" s="404">
        <f t="shared" si="19"/>
        <v>0</v>
      </c>
    </row>
    <row r="143" spans="2:25" outlineLevel="1" x14ac:dyDescent="0.3">
      <c r="B143" s="156">
        <v>136</v>
      </c>
      <c r="C143" s="974" t="str">
        <f>IF(ISBLANK('MotorCusto (ORÇ)'!C143)," ",'MotorCusto (ORÇ)'!C143)</f>
        <v xml:space="preserve"> </v>
      </c>
      <c r="D143" s="975"/>
      <c r="E143" s="975"/>
      <c r="F143" s="975"/>
      <c r="G143" s="975"/>
      <c r="H143" s="560">
        <f>'MotorCusto (ORÇ)'!H143</f>
        <v>0</v>
      </c>
      <c r="I143" s="561">
        <f>'MotorCusto (ORÇ)'!I143</f>
        <v>0</v>
      </c>
      <c r="J143" s="553">
        <f>'MotorCusto (ORÇ)'!J143</f>
        <v>0</v>
      </c>
      <c r="K143" s="330">
        <f t="shared" si="13"/>
        <v>0</v>
      </c>
      <c r="L143" s="330">
        <f t="shared" si="14"/>
        <v>0</v>
      </c>
      <c r="M143" s="329"/>
      <c r="N143" s="329"/>
      <c r="O143" s="397"/>
      <c r="P143" s="153">
        <f t="shared" si="15"/>
        <v>136</v>
      </c>
      <c r="Q143" s="976" t="str">
        <f t="shared" si="16"/>
        <v xml:space="preserve"> </v>
      </c>
      <c r="R143" s="976"/>
      <c r="S143" s="976"/>
      <c r="T143" s="976"/>
      <c r="U143" s="977"/>
      <c r="V143" s="155">
        <f t="shared" si="17"/>
        <v>0</v>
      </c>
      <c r="W143" s="331">
        <f t="shared" si="18"/>
        <v>0</v>
      </c>
      <c r="X143" s="332">
        <f>IF(AND(K143&gt;0,'Custo Contábil'!$D$7&gt;0),ROUND(K143*('Custo Contábil'!$D$19/'Custo Contábil'!$D$7)*W143,2),0)</f>
        <v>0</v>
      </c>
      <c r="Y143" s="404">
        <f t="shared" si="19"/>
        <v>0</v>
      </c>
    </row>
    <row r="144" spans="2:25" outlineLevel="1" x14ac:dyDescent="0.3">
      <c r="B144" s="156">
        <v>137</v>
      </c>
      <c r="C144" s="974" t="str">
        <f>IF(ISBLANK('MotorCusto (ORÇ)'!C144)," ",'MotorCusto (ORÇ)'!C144)</f>
        <v xml:space="preserve"> </v>
      </c>
      <c r="D144" s="975"/>
      <c r="E144" s="975"/>
      <c r="F144" s="975"/>
      <c r="G144" s="975"/>
      <c r="H144" s="560">
        <f>'MotorCusto (ORÇ)'!H144</f>
        <v>0</v>
      </c>
      <c r="I144" s="561">
        <f>'MotorCusto (ORÇ)'!I144</f>
        <v>0</v>
      </c>
      <c r="J144" s="553">
        <f>'MotorCusto (ORÇ)'!J144</f>
        <v>0</v>
      </c>
      <c r="K144" s="330">
        <f t="shared" si="13"/>
        <v>0</v>
      </c>
      <c r="L144" s="330">
        <f t="shared" si="14"/>
        <v>0</v>
      </c>
      <c r="M144" s="329"/>
      <c r="N144" s="329"/>
      <c r="O144" s="397"/>
      <c r="P144" s="153">
        <f t="shared" si="15"/>
        <v>137</v>
      </c>
      <c r="Q144" s="976" t="str">
        <f t="shared" si="16"/>
        <v xml:space="preserve"> </v>
      </c>
      <c r="R144" s="976"/>
      <c r="S144" s="976"/>
      <c r="T144" s="976"/>
      <c r="U144" s="977"/>
      <c r="V144" s="155">
        <f t="shared" si="17"/>
        <v>0</v>
      </c>
      <c r="W144" s="331">
        <f t="shared" si="18"/>
        <v>0</v>
      </c>
      <c r="X144" s="332">
        <f>IF(AND(K144&gt;0,'Custo Contábil'!$D$7&gt;0),ROUND(K144*('Custo Contábil'!$D$19/'Custo Contábil'!$D$7)*W144,2),0)</f>
        <v>0</v>
      </c>
      <c r="Y144" s="404">
        <f t="shared" si="19"/>
        <v>0</v>
      </c>
    </row>
    <row r="145" spans="2:25" outlineLevel="1" x14ac:dyDescent="0.3">
      <c r="B145" s="156">
        <v>138</v>
      </c>
      <c r="C145" s="974" t="str">
        <f>IF(ISBLANK('MotorCusto (ORÇ)'!C145)," ",'MotorCusto (ORÇ)'!C145)</f>
        <v xml:space="preserve"> </v>
      </c>
      <c r="D145" s="975"/>
      <c r="E145" s="975"/>
      <c r="F145" s="975"/>
      <c r="G145" s="975"/>
      <c r="H145" s="560">
        <f>'MotorCusto (ORÇ)'!H145</f>
        <v>0</v>
      </c>
      <c r="I145" s="561">
        <f>'MotorCusto (ORÇ)'!I145</f>
        <v>0</v>
      </c>
      <c r="J145" s="553">
        <f>'MotorCusto (ORÇ)'!J145</f>
        <v>0</v>
      </c>
      <c r="K145" s="330">
        <f t="shared" si="13"/>
        <v>0</v>
      </c>
      <c r="L145" s="330">
        <f t="shared" si="14"/>
        <v>0</v>
      </c>
      <c r="M145" s="329"/>
      <c r="N145" s="329"/>
      <c r="O145" s="397"/>
      <c r="P145" s="153">
        <f t="shared" si="15"/>
        <v>138</v>
      </c>
      <c r="Q145" s="976" t="str">
        <f t="shared" si="16"/>
        <v xml:space="preserve"> </v>
      </c>
      <c r="R145" s="976"/>
      <c r="S145" s="976"/>
      <c r="T145" s="976"/>
      <c r="U145" s="977"/>
      <c r="V145" s="155">
        <f t="shared" si="17"/>
        <v>0</v>
      </c>
      <c r="W145" s="331">
        <f t="shared" si="18"/>
        <v>0</v>
      </c>
      <c r="X145" s="332">
        <f>IF(AND(K145&gt;0,'Custo Contábil'!$D$7&gt;0),ROUND(K145*('Custo Contábil'!$D$19/'Custo Contábil'!$D$7)*W145,2),0)</f>
        <v>0</v>
      </c>
      <c r="Y145" s="404">
        <f t="shared" si="19"/>
        <v>0</v>
      </c>
    </row>
    <row r="146" spans="2:25" outlineLevel="1" x14ac:dyDescent="0.3">
      <c r="B146" s="156">
        <v>139</v>
      </c>
      <c r="C146" s="974" t="str">
        <f>IF(ISBLANK('MotorCusto (ORÇ)'!C146)," ",'MotorCusto (ORÇ)'!C146)</f>
        <v xml:space="preserve"> </v>
      </c>
      <c r="D146" s="975"/>
      <c r="E146" s="975"/>
      <c r="F146" s="975"/>
      <c r="G146" s="975"/>
      <c r="H146" s="560">
        <f>'MotorCusto (ORÇ)'!H146</f>
        <v>0</v>
      </c>
      <c r="I146" s="561">
        <f>'MotorCusto (ORÇ)'!I146</f>
        <v>0</v>
      </c>
      <c r="J146" s="553">
        <f>'MotorCusto (ORÇ)'!J146</f>
        <v>0</v>
      </c>
      <c r="K146" s="330">
        <f t="shared" si="13"/>
        <v>0</v>
      </c>
      <c r="L146" s="330">
        <f t="shared" si="14"/>
        <v>0</v>
      </c>
      <c r="M146" s="329"/>
      <c r="N146" s="329"/>
      <c r="O146" s="397"/>
      <c r="P146" s="153">
        <f t="shared" si="15"/>
        <v>139</v>
      </c>
      <c r="Q146" s="976" t="str">
        <f t="shared" si="16"/>
        <v xml:space="preserve"> </v>
      </c>
      <c r="R146" s="976"/>
      <c r="S146" s="976"/>
      <c r="T146" s="976"/>
      <c r="U146" s="977"/>
      <c r="V146" s="155">
        <f t="shared" si="17"/>
        <v>0</v>
      </c>
      <c r="W146" s="331">
        <f t="shared" si="18"/>
        <v>0</v>
      </c>
      <c r="X146" s="332">
        <f>IF(AND(K146&gt;0,'Custo Contábil'!$D$7&gt;0),ROUND(K146*('Custo Contábil'!$D$19/'Custo Contábil'!$D$7)*W146,2),0)</f>
        <v>0</v>
      </c>
      <c r="Y146" s="404">
        <f t="shared" si="19"/>
        <v>0</v>
      </c>
    </row>
    <row r="147" spans="2:25" outlineLevel="1" x14ac:dyDescent="0.3">
      <c r="B147" s="156">
        <v>140</v>
      </c>
      <c r="C147" s="974" t="str">
        <f>IF(ISBLANK('MotorCusto (ORÇ)'!C147)," ",'MotorCusto (ORÇ)'!C147)</f>
        <v xml:space="preserve"> </v>
      </c>
      <c r="D147" s="975"/>
      <c r="E147" s="975"/>
      <c r="F147" s="975"/>
      <c r="G147" s="975"/>
      <c r="H147" s="560">
        <f>'MotorCusto (ORÇ)'!H147</f>
        <v>0</v>
      </c>
      <c r="I147" s="561">
        <f>'MotorCusto (ORÇ)'!I147</f>
        <v>0</v>
      </c>
      <c r="J147" s="553">
        <f>'MotorCusto (ORÇ)'!J147</f>
        <v>0</v>
      </c>
      <c r="K147" s="330">
        <f t="shared" si="13"/>
        <v>0</v>
      </c>
      <c r="L147" s="330">
        <f t="shared" si="14"/>
        <v>0</v>
      </c>
      <c r="M147" s="329"/>
      <c r="N147" s="329"/>
      <c r="O147" s="397"/>
      <c r="P147" s="153">
        <f t="shared" si="15"/>
        <v>140</v>
      </c>
      <c r="Q147" s="976" t="str">
        <f t="shared" si="16"/>
        <v xml:space="preserve"> </v>
      </c>
      <c r="R147" s="976"/>
      <c r="S147" s="976"/>
      <c r="T147" s="976"/>
      <c r="U147" s="977"/>
      <c r="V147" s="155">
        <f t="shared" si="17"/>
        <v>0</v>
      </c>
      <c r="W147" s="331">
        <f t="shared" si="18"/>
        <v>0</v>
      </c>
      <c r="X147" s="332">
        <f>IF(AND(K147&gt;0,'Custo Contábil'!$D$7&gt;0),ROUND(K147*('Custo Contábil'!$D$19/'Custo Contábil'!$D$7)*W147,2),0)</f>
        <v>0</v>
      </c>
      <c r="Y147" s="404">
        <f t="shared" si="19"/>
        <v>0</v>
      </c>
    </row>
    <row r="148" spans="2:25" outlineLevel="1" x14ac:dyDescent="0.3">
      <c r="B148" s="156">
        <v>141</v>
      </c>
      <c r="C148" s="974" t="str">
        <f>IF(ISBLANK('MotorCusto (ORÇ)'!C148)," ",'MotorCusto (ORÇ)'!C148)</f>
        <v xml:space="preserve"> </v>
      </c>
      <c r="D148" s="975"/>
      <c r="E148" s="975"/>
      <c r="F148" s="975"/>
      <c r="G148" s="975"/>
      <c r="H148" s="560">
        <f>'MotorCusto (ORÇ)'!H148</f>
        <v>0</v>
      </c>
      <c r="I148" s="561">
        <f>'MotorCusto (ORÇ)'!I148</f>
        <v>0</v>
      </c>
      <c r="J148" s="553">
        <f>'MotorCusto (ORÇ)'!J148</f>
        <v>0</v>
      </c>
      <c r="K148" s="330">
        <f t="shared" si="13"/>
        <v>0</v>
      </c>
      <c r="L148" s="330">
        <f t="shared" si="14"/>
        <v>0</v>
      </c>
      <c r="M148" s="329"/>
      <c r="N148" s="329"/>
      <c r="O148" s="397"/>
      <c r="P148" s="153">
        <f t="shared" si="15"/>
        <v>141</v>
      </c>
      <c r="Q148" s="976" t="str">
        <f t="shared" si="16"/>
        <v xml:space="preserve"> </v>
      </c>
      <c r="R148" s="976"/>
      <c r="S148" s="976"/>
      <c r="T148" s="976"/>
      <c r="U148" s="977"/>
      <c r="V148" s="155">
        <f t="shared" si="17"/>
        <v>0</v>
      </c>
      <c r="W148" s="331">
        <f t="shared" si="18"/>
        <v>0</v>
      </c>
      <c r="X148" s="332">
        <f>IF(AND(K148&gt;0,'Custo Contábil'!$D$7&gt;0),ROUND(K148*('Custo Contábil'!$D$19/'Custo Contábil'!$D$7)*W148,2),0)</f>
        <v>0</v>
      </c>
      <c r="Y148" s="404">
        <f t="shared" si="19"/>
        <v>0</v>
      </c>
    </row>
    <row r="149" spans="2:25" outlineLevel="1" x14ac:dyDescent="0.3">
      <c r="B149" s="156">
        <v>142</v>
      </c>
      <c r="C149" s="974" t="str">
        <f>IF(ISBLANK('MotorCusto (ORÇ)'!C149)," ",'MotorCusto (ORÇ)'!C149)</f>
        <v xml:space="preserve"> </v>
      </c>
      <c r="D149" s="975"/>
      <c r="E149" s="975"/>
      <c r="F149" s="975"/>
      <c r="G149" s="975"/>
      <c r="H149" s="560">
        <f>'MotorCusto (ORÇ)'!H149</f>
        <v>0</v>
      </c>
      <c r="I149" s="561">
        <f>'MotorCusto (ORÇ)'!I149</f>
        <v>0</v>
      </c>
      <c r="J149" s="553">
        <f>'MotorCusto (ORÇ)'!J149</f>
        <v>0</v>
      </c>
      <c r="K149" s="330">
        <f t="shared" si="13"/>
        <v>0</v>
      </c>
      <c r="L149" s="330">
        <f t="shared" si="14"/>
        <v>0</v>
      </c>
      <c r="M149" s="329"/>
      <c r="N149" s="329"/>
      <c r="O149" s="397"/>
      <c r="P149" s="153">
        <f t="shared" si="15"/>
        <v>142</v>
      </c>
      <c r="Q149" s="976" t="str">
        <f t="shared" si="16"/>
        <v xml:space="preserve"> </v>
      </c>
      <c r="R149" s="976"/>
      <c r="S149" s="976"/>
      <c r="T149" s="976"/>
      <c r="U149" s="977"/>
      <c r="V149" s="155">
        <f t="shared" si="17"/>
        <v>0</v>
      </c>
      <c r="W149" s="331">
        <f t="shared" si="18"/>
        <v>0</v>
      </c>
      <c r="X149" s="332">
        <f>IF(AND(K149&gt;0,'Custo Contábil'!$D$7&gt;0),ROUND(K149*('Custo Contábil'!$D$19/'Custo Contábil'!$D$7)*W149,2),0)</f>
        <v>0</v>
      </c>
      <c r="Y149" s="404">
        <f t="shared" si="19"/>
        <v>0</v>
      </c>
    </row>
    <row r="150" spans="2:25" outlineLevel="1" x14ac:dyDescent="0.3">
      <c r="B150" s="156">
        <v>143</v>
      </c>
      <c r="C150" s="974" t="str">
        <f>IF(ISBLANK('MotorCusto (ORÇ)'!C150)," ",'MotorCusto (ORÇ)'!C150)</f>
        <v xml:space="preserve"> </v>
      </c>
      <c r="D150" s="975"/>
      <c r="E150" s="975"/>
      <c r="F150" s="975"/>
      <c r="G150" s="975"/>
      <c r="H150" s="560">
        <f>'MotorCusto (ORÇ)'!H150</f>
        <v>0</v>
      </c>
      <c r="I150" s="561">
        <f>'MotorCusto (ORÇ)'!I150</f>
        <v>0</v>
      </c>
      <c r="J150" s="553">
        <f>'MotorCusto (ORÇ)'!J150</f>
        <v>0</v>
      </c>
      <c r="K150" s="330">
        <f t="shared" si="13"/>
        <v>0</v>
      </c>
      <c r="L150" s="330">
        <f t="shared" si="14"/>
        <v>0</v>
      </c>
      <c r="M150" s="329"/>
      <c r="N150" s="329"/>
      <c r="O150" s="397"/>
      <c r="P150" s="153">
        <f t="shared" si="15"/>
        <v>143</v>
      </c>
      <c r="Q150" s="976" t="str">
        <f t="shared" si="16"/>
        <v xml:space="preserve"> </v>
      </c>
      <c r="R150" s="976"/>
      <c r="S150" s="976"/>
      <c r="T150" s="976"/>
      <c r="U150" s="977"/>
      <c r="V150" s="155">
        <f t="shared" si="17"/>
        <v>0</v>
      </c>
      <c r="W150" s="331">
        <f t="shared" si="18"/>
        <v>0</v>
      </c>
      <c r="X150" s="332">
        <f>IF(AND(K150&gt;0,'Custo Contábil'!$D$7&gt;0),ROUND(K150*('Custo Contábil'!$D$19/'Custo Contábil'!$D$7)*W150,2),0)</f>
        <v>0</v>
      </c>
      <c r="Y150" s="404">
        <f t="shared" si="19"/>
        <v>0</v>
      </c>
    </row>
    <row r="151" spans="2:25" outlineLevel="1" x14ac:dyDescent="0.3">
      <c r="B151" s="156">
        <v>144</v>
      </c>
      <c r="C151" s="974" t="str">
        <f>IF(ISBLANK('MotorCusto (ORÇ)'!C151)," ",'MotorCusto (ORÇ)'!C151)</f>
        <v xml:space="preserve"> </v>
      </c>
      <c r="D151" s="975"/>
      <c r="E151" s="975"/>
      <c r="F151" s="975"/>
      <c r="G151" s="975"/>
      <c r="H151" s="560">
        <f>'MotorCusto (ORÇ)'!H151</f>
        <v>0</v>
      </c>
      <c r="I151" s="561">
        <f>'MotorCusto (ORÇ)'!I151</f>
        <v>0</v>
      </c>
      <c r="J151" s="553">
        <f>'MotorCusto (ORÇ)'!J151</f>
        <v>0</v>
      </c>
      <c r="K151" s="330">
        <f t="shared" si="13"/>
        <v>0</v>
      </c>
      <c r="L151" s="330">
        <f t="shared" si="14"/>
        <v>0</v>
      </c>
      <c r="M151" s="329"/>
      <c r="N151" s="329"/>
      <c r="O151" s="397"/>
      <c r="P151" s="153">
        <f t="shared" si="15"/>
        <v>144</v>
      </c>
      <c r="Q151" s="976" t="str">
        <f t="shared" si="16"/>
        <v xml:space="preserve"> </v>
      </c>
      <c r="R151" s="976"/>
      <c r="S151" s="976"/>
      <c r="T151" s="976"/>
      <c r="U151" s="977"/>
      <c r="V151" s="155">
        <f t="shared" si="17"/>
        <v>0</v>
      </c>
      <c r="W151" s="331">
        <f t="shared" si="18"/>
        <v>0</v>
      </c>
      <c r="X151" s="332">
        <f>IF(AND(K151&gt;0,'Custo Contábil'!$D$7&gt;0),ROUND(K151*('Custo Contábil'!$D$19/'Custo Contábil'!$D$7)*W151,2),0)</f>
        <v>0</v>
      </c>
      <c r="Y151" s="404">
        <f t="shared" si="19"/>
        <v>0</v>
      </c>
    </row>
    <row r="152" spans="2:25" outlineLevel="1" x14ac:dyDescent="0.3">
      <c r="B152" s="156">
        <v>145</v>
      </c>
      <c r="C152" s="974" t="str">
        <f>IF(ISBLANK('MotorCusto (ORÇ)'!C152)," ",'MotorCusto (ORÇ)'!C152)</f>
        <v xml:space="preserve"> </v>
      </c>
      <c r="D152" s="975"/>
      <c r="E152" s="975"/>
      <c r="F152" s="975"/>
      <c r="G152" s="975"/>
      <c r="H152" s="560">
        <f>'MotorCusto (ORÇ)'!H152</f>
        <v>0</v>
      </c>
      <c r="I152" s="561">
        <f>'MotorCusto (ORÇ)'!I152</f>
        <v>0</v>
      </c>
      <c r="J152" s="553">
        <f>'MotorCusto (ORÇ)'!J152</f>
        <v>0</v>
      </c>
      <c r="K152" s="330">
        <f t="shared" si="13"/>
        <v>0</v>
      </c>
      <c r="L152" s="330">
        <f t="shared" si="14"/>
        <v>0</v>
      </c>
      <c r="M152" s="329"/>
      <c r="N152" s="329"/>
      <c r="O152" s="397"/>
      <c r="P152" s="153">
        <f t="shared" si="15"/>
        <v>145</v>
      </c>
      <c r="Q152" s="976" t="str">
        <f t="shared" si="16"/>
        <v xml:space="preserve"> </v>
      </c>
      <c r="R152" s="976"/>
      <c r="S152" s="976"/>
      <c r="T152" s="976"/>
      <c r="U152" s="977"/>
      <c r="V152" s="155">
        <f t="shared" si="17"/>
        <v>0</v>
      </c>
      <c r="W152" s="331">
        <f t="shared" si="18"/>
        <v>0</v>
      </c>
      <c r="X152" s="332">
        <f>IF(AND(K152&gt;0,'Custo Contábil'!$D$7&gt;0),ROUND(K152*('Custo Contábil'!$D$19/'Custo Contábil'!$D$7)*W152,2),0)</f>
        <v>0</v>
      </c>
      <c r="Y152" s="404">
        <f t="shared" si="19"/>
        <v>0</v>
      </c>
    </row>
    <row r="153" spans="2:25" outlineLevel="1" x14ac:dyDescent="0.3">
      <c r="B153" s="156">
        <v>146</v>
      </c>
      <c r="C153" s="974" t="str">
        <f>IF(ISBLANK('MotorCusto (ORÇ)'!C153)," ",'MotorCusto (ORÇ)'!C153)</f>
        <v xml:space="preserve"> </v>
      </c>
      <c r="D153" s="975"/>
      <c r="E153" s="975"/>
      <c r="F153" s="975"/>
      <c r="G153" s="975"/>
      <c r="H153" s="560">
        <f>'MotorCusto (ORÇ)'!H153</f>
        <v>0</v>
      </c>
      <c r="I153" s="561">
        <f>'MotorCusto (ORÇ)'!I153</f>
        <v>0</v>
      </c>
      <c r="J153" s="553">
        <f>'MotorCusto (ORÇ)'!J153</f>
        <v>0</v>
      </c>
      <c r="K153" s="330">
        <f t="shared" si="13"/>
        <v>0</v>
      </c>
      <c r="L153" s="330">
        <f t="shared" si="14"/>
        <v>0</v>
      </c>
      <c r="M153" s="329"/>
      <c r="N153" s="329"/>
      <c r="O153" s="397"/>
      <c r="P153" s="153">
        <f t="shared" si="15"/>
        <v>146</v>
      </c>
      <c r="Q153" s="976" t="str">
        <f t="shared" si="16"/>
        <v xml:space="preserve"> </v>
      </c>
      <c r="R153" s="976"/>
      <c r="S153" s="976"/>
      <c r="T153" s="976"/>
      <c r="U153" s="977"/>
      <c r="V153" s="155">
        <f t="shared" si="17"/>
        <v>0</v>
      </c>
      <c r="W153" s="331">
        <f t="shared" si="18"/>
        <v>0</v>
      </c>
      <c r="X153" s="332">
        <f>IF(AND(K153&gt;0,'Custo Contábil'!$D$7&gt;0),ROUND(K153*('Custo Contábil'!$D$19/'Custo Contábil'!$D$7)*W153,2),0)</f>
        <v>0</v>
      </c>
      <c r="Y153" s="404">
        <f t="shared" si="19"/>
        <v>0</v>
      </c>
    </row>
    <row r="154" spans="2:25" outlineLevel="1" x14ac:dyDescent="0.3">
      <c r="B154" s="156">
        <v>147</v>
      </c>
      <c r="C154" s="974" t="str">
        <f>IF(ISBLANK('MotorCusto (ORÇ)'!C154)," ",'MotorCusto (ORÇ)'!C154)</f>
        <v xml:space="preserve"> </v>
      </c>
      <c r="D154" s="975"/>
      <c r="E154" s="975"/>
      <c r="F154" s="975"/>
      <c r="G154" s="975"/>
      <c r="H154" s="560">
        <f>'MotorCusto (ORÇ)'!H154</f>
        <v>0</v>
      </c>
      <c r="I154" s="561">
        <f>'MotorCusto (ORÇ)'!I154</f>
        <v>0</v>
      </c>
      <c r="J154" s="553">
        <f>'MotorCusto (ORÇ)'!J154</f>
        <v>0</v>
      </c>
      <c r="K154" s="330">
        <f t="shared" si="13"/>
        <v>0</v>
      </c>
      <c r="L154" s="330">
        <f t="shared" si="14"/>
        <v>0</v>
      </c>
      <c r="M154" s="329"/>
      <c r="N154" s="329"/>
      <c r="O154" s="397"/>
      <c r="P154" s="153">
        <f t="shared" si="15"/>
        <v>147</v>
      </c>
      <c r="Q154" s="976" t="str">
        <f t="shared" si="16"/>
        <v xml:space="preserve"> </v>
      </c>
      <c r="R154" s="976"/>
      <c r="S154" s="976"/>
      <c r="T154" s="976"/>
      <c r="U154" s="977"/>
      <c r="V154" s="155">
        <f t="shared" si="17"/>
        <v>0</v>
      </c>
      <c r="W154" s="331">
        <f t="shared" si="18"/>
        <v>0</v>
      </c>
      <c r="X154" s="332">
        <f>IF(AND(K154&gt;0,'Custo Contábil'!$D$7&gt;0),ROUND(K154*('Custo Contábil'!$D$19/'Custo Contábil'!$D$7)*W154,2),0)</f>
        <v>0</v>
      </c>
      <c r="Y154" s="404">
        <f t="shared" si="19"/>
        <v>0</v>
      </c>
    </row>
    <row r="155" spans="2:25" outlineLevel="1" x14ac:dyDescent="0.3">
      <c r="B155" s="156">
        <v>148</v>
      </c>
      <c r="C155" s="974" t="str">
        <f>IF(ISBLANK('MotorCusto (ORÇ)'!C155)," ",'MotorCusto (ORÇ)'!C155)</f>
        <v xml:space="preserve"> </v>
      </c>
      <c r="D155" s="975"/>
      <c r="E155" s="975"/>
      <c r="F155" s="975"/>
      <c r="G155" s="975"/>
      <c r="H155" s="560">
        <f>'MotorCusto (ORÇ)'!H155</f>
        <v>0</v>
      </c>
      <c r="I155" s="561">
        <f>'MotorCusto (ORÇ)'!I155</f>
        <v>0</v>
      </c>
      <c r="J155" s="553">
        <f>'MotorCusto (ORÇ)'!J155</f>
        <v>0</v>
      </c>
      <c r="K155" s="330">
        <f t="shared" si="13"/>
        <v>0</v>
      </c>
      <c r="L155" s="330">
        <f t="shared" si="14"/>
        <v>0</v>
      </c>
      <c r="M155" s="329"/>
      <c r="N155" s="329"/>
      <c r="O155" s="397"/>
      <c r="P155" s="153">
        <f t="shared" si="15"/>
        <v>148</v>
      </c>
      <c r="Q155" s="976" t="str">
        <f t="shared" si="16"/>
        <v xml:space="preserve"> </v>
      </c>
      <c r="R155" s="976"/>
      <c r="S155" s="976"/>
      <c r="T155" s="976"/>
      <c r="U155" s="977"/>
      <c r="V155" s="155">
        <f t="shared" si="17"/>
        <v>0</v>
      </c>
      <c r="W155" s="331">
        <f t="shared" si="18"/>
        <v>0</v>
      </c>
      <c r="X155" s="332">
        <f>IF(AND(K155&gt;0,'Custo Contábil'!$D$7&gt;0),ROUND(K155*('Custo Contábil'!$D$19/'Custo Contábil'!$D$7)*W155,2),0)</f>
        <v>0</v>
      </c>
      <c r="Y155" s="404">
        <f t="shared" si="19"/>
        <v>0</v>
      </c>
    </row>
    <row r="156" spans="2:25" outlineLevel="1" x14ac:dyDescent="0.3">
      <c r="B156" s="156">
        <v>149</v>
      </c>
      <c r="C156" s="974" t="str">
        <f>IF(ISBLANK('MotorCusto (ORÇ)'!C156)," ",'MotorCusto (ORÇ)'!C156)</f>
        <v xml:space="preserve"> </v>
      </c>
      <c r="D156" s="975"/>
      <c r="E156" s="975"/>
      <c r="F156" s="975"/>
      <c r="G156" s="975"/>
      <c r="H156" s="560">
        <f>'MotorCusto (ORÇ)'!H156</f>
        <v>0</v>
      </c>
      <c r="I156" s="561">
        <f>'MotorCusto (ORÇ)'!I156</f>
        <v>0</v>
      </c>
      <c r="J156" s="553">
        <f>'MotorCusto (ORÇ)'!J156</f>
        <v>0</v>
      </c>
      <c r="K156" s="330">
        <f t="shared" si="13"/>
        <v>0</v>
      </c>
      <c r="L156" s="330">
        <f t="shared" si="14"/>
        <v>0</v>
      </c>
      <c r="M156" s="329"/>
      <c r="N156" s="329"/>
      <c r="O156" s="397"/>
      <c r="P156" s="153">
        <f t="shared" si="15"/>
        <v>149</v>
      </c>
      <c r="Q156" s="976" t="str">
        <f t="shared" si="16"/>
        <v xml:space="preserve"> </v>
      </c>
      <c r="R156" s="976"/>
      <c r="S156" s="976"/>
      <c r="T156" s="976"/>
      <c r="U156" s="977"/>
      <c r="V156" s="155">
        <f t="shared" si="17"/>
        <v>0</v>
      </c>
      <c r="W156" s="331">
        <f t="shared" si="18"/>
        <v>0</v>
      </c>
      <c r="X156" s="332">
        <f>IF(AND(K156&gt;0,'Custo Contábil'!$D$7&gt;0),ROUND(K156*('Custo Contábil'!$D$19/'Custo Contábil'!$D$7)*W156,2),0)</f>
        <v>0</v>
      </c>
      <c r="Y156" s="404">
        <f t="shared" si="19"/>
        <v>0</v>
      </c>
    </row>
    <row r="157" spans="2:25" outlineLevel="1" x14ac:dyDescent="0.3">
      <c r="B157" s="156">
        <v>150</v>
      </c>
      <c r="C157" s="974" t="str">
        <f>IF(ISBLANK('MotorCusto (ORÇ)'!C157)," ",'MotorCusto (ORÇ)'!C157)</f>
        <v xml:space="preserve"> </v>
      </c>
      <c r="D157" s="975"/>
      <c r="E157" s="975"/>
      <c r="F157" s="975"/>
      <c r="G157" s="975"/>
      <c r="H157" s="560">
        <f>'MotorCusto (ORÇ)'!H157</f>
        <v>0</v>
      </c>
      <c r="I157" s="561">
        <f>'MotorCusto (ORÇ)'!I157</f>
        <v>0</v>
      </c>
      <c r="J157" s="553">
        <f>'MotorCusto (ORÇ)'!J157</f>
        <v>0</v>
      </c>
      <c r="K157" s="330">
        <f t="shared" si="13"/>
        <v>0</v>
      </c>
      <c r="L157" s="330">
        <f t="shared" si="14"/>
        <v>0</v>
      </c>
      <c r="M157" s="329"/>
      <c r="N157" s="329"/>
      <c r="O157" s="397"/>
      <c r="P157" s="153">
        <f t="shared" si="15"/>
        <v>150</v>
      </c>
      <c r="Q157" s="976" t="str">
        <f t="shared" si="16"/>
        <v xml:space="preserve"> </v>
      </c>
      <c r="R157" s="976"/>
      <c r="S157" s="976"/>
      <c r="T157" s="976"/>
      <c r="U157" s="977"/>
      <c r="V157" s="155">
        <f t="shared" si="17"/>
        <v>0</v>
      </c>
      <c r="W157" s="331">
        <f t="shared" si="18"/>
        <v>0</v>
      </c>
      <c r="X157" s="332">
        <f>IF(AND(K157&gt;0,'Custo Contábil'!$D$7&gt;0),ROUND(K157*('Custo Contábil'!$D$19/'Custo Contábil'!$D$7)*W157,2),0)</f>
        <v>0</v>
      </c>
      <c r="Y157" s="404">
        <f t="shared" si="19"/>
        <v>0</v>
      </c>
    </row>
    <row r="158" spans="2:25" outlineLevel="1" x14ac:dyDescent="0.3">
      <c r="B158" s="156">
        <v>151</v>
      </c>
      <c r="C158" s="974" t="str">
        <f>IF(ISBLANK('MotorCusto (ORÇ)'!C158)," ",'MotorCusto (ORÇ)'!C158)</f>
        <v xml:space="preserve"> </v>
      </c>
      <c r="D158" s="975"/>
      <c r="E158" s="975"/>
      <c r="F158" s="975"/>
      <c r="G158" s="975"/>
      <c r="H158" s="560">
        <f>'MotorCusto (ORÇ)'!H158</f>
        <v>0</v>
      </c>
      <c r="I158" s="561">
        <f>'MotorCusto (ORÇ)'!I158</f>
        <v>0</v>
      </c>
      <c r="J158" s="553">
        <f>'MotorCusto (ORÇ)'!J158</f>
        <v>0</v>
      </c>
      <c r="K158" s="330">
        <f t="shared" si="13"/>
        <v>0</v>
      </c>
      <c r="L158" s="330">
        <f t="shared" si="14"/>
        <v>0</v>
      </c>
      <c r="M158" s="329"/>
      <c r="N158" s="329"/>
      <c r="O158" s="397"/>
      <c r="P158" s="153">
        <f t="shared" si="15"/>
        <v>151</v>
      </c>
      <c r="Q158" s="976" t="str">
        <f t="shared" si="16"/>
        <v xml:space="preserve"> </v>
      </c>
      <c r="R158" s="976"/>
      <c r="S158" s="976"/>
      <c r="T158" s="976"/>
      <c r="U158" s="977"/>
      <c r="V158" s="155">
        <f t="shared" si="17"/>
        <v>0</v>
      </c>
      <c r="W158" s="331">
        <f t="shared" si="18"/>
        <v>0</v>
      </c>
      <c r="X158" s="332">
        <f>IF(AND(K158&gt;0,'Custo Contábil'!$D$7&gt;0),ROUND(K158*('Custo Contábil'!$D$19/'Custo Contábil'!$D$7)*W158,2),0)</f>
        <v>0</v>
      </c>
      <c r="Y158" s="404">
        <f t="shared" si="19"/>
        <v>0</v>
      </c>
    </row>
    <row r="159" spans="2:25" outlineLevel="1" x14ac:dyDescent="0.3">
      <c r="B159" s="156">
        <v>152</v>
      </c>
      <c r="C159" s="974" t="str">
        <f>IF(ISBLANK('MotorCusto (ORÇ)'!C159)," ",'MotorCusto (ORÇ)'!C159)</f>
        <v xml:space="preserve"> </v>
      </c>
      <c r="D159" s="975"/>
      <c r="E159" s="975"/>
      <c r="F159" s="975"/>
      <c r="G159" s="975"/>
      <c r="H159" s="560">
        <f>'MotorCusto (ORÇ)'!H159</f>
        <v>0</v>
      </c>
      <c r="I159" s="561">
        <f>'MotorCusto (ORÇ)'!I159</f>
        <v>0</v>
      </c>
      <c r="J159" s="553">
        <f>'MotorCusto (ORÇ)'!J159</f>
        <v>0</v>
      </c>
      <c r="K159" s="330">
        <f t="shared" si="13"/>
        <v>0</v>
      </c>
      <c r="L159" s="330">
        <f t="shared" si="14"/>
        <v>0</v>
      </c>
      <c r="M159" s="329"/>
      <c r="N159" s="329"/>
      <c r="O159" s="397"/>
      <c r="P159" s="153">
        <f t="shared" si="15"/>
        <v>152</v>
      </c>
      <c r="Q159" s="976" t="str">
        <f t="shared" si="16"/>
        <v xml:space="preserve"> </v>
      </c>
      <c r="R159" s="976"/>
      <c r="S159" s="976"/>
      <c r="T159" s="976"/>
      <c r="U159" s="977"/>
      <c r="V159" s="155">
        <f t="shared" si="17"/>
        <v>0</v>
      </c>
      <c r="W159" s="331">
        <f t="shared" si="18"/>
        <v>0</v>
      </c>
      <c r="X159" s="332">
        <f>IF(AND(K159&gt;0,'Custo Contábil'!$D$7&gt;0),ROUND(K159*('Custo Contábil'!$D$19/'Custo Contábil'!$D$7)*W159,2),0)</f>
        <v>0</v>
      </c>
      <c r="Y159" s="404">
        <f t="shared" si="19"/>
        <v>0</v>
      </c>
    </row>
    <row r="160" spans="2:25" outlineLevel="1" x14ac:dyDescent="0.3">
      <c r="B160" s="156">
        <v>153</v>
      </c>
      <c r="C160" s="974" t="str">
        <f>IF(ISBLANK('MotorCusto (ORÇ)'!C160)," ",'MotorCusto (ORÇ)'!C160)</f>
        <v xml:space="preserve"> </v>
      </c>
      <c r="D160" s="975"/>
      <c r="E160" s="975"/>
      <c r="F160" s="975"/>
      <c r="G160" s="975"/>
      <c r="H160" s="560">
        <f>'MotorCusto (ORÇ)'!H160</f>
        <v>0</v>
      </c>
      <c r="I160" s="561">
        <f>'MotorCusto (ORÇ)'!I160</f>
        <v>0</v>
      </c>
      <c r="J160" s="553">
        <f>'MotorCusto (ORÇ)'!J160</f>
        <v>0</v>
      </c>
      <c r="K160" s="330">
        <f t="shared" si="13"/>
        <v>0</v>
      </c>
      <c r="L160" s="330">
        <f t="shared" si="14"/>
        <v>0</v>
      </c>
      <c r="M160" s="329"/>
      <c r="N160" s="329"/>
      <c r="O160" s="397"/>
      <c r="P160" s="153">
        <f t="shared" si="15"/>
        <v>153</v>
      </c>
      <c r="Q160" s="976" t="str">
        <f t="shared" si="16"/>
        <v xml:space="preserve"> </v>
      </c>
      <c r="R160" s="976"/>
      <c r="S160" s="976"/>
      <c r="T160" s="976"/>
      <c r="U160" s="977"/>
      <c r="V160" s="155">
        <f t="shared" si="17"/>
        <v>0</v>
      </c>
      <c r="W160" s="331">
        <f t="shared" si="18"/>
        <v>0</v>
      </c>
      <c r="X160" s="332">
        <f>IF(AND(K160&gt;0,'Custo Contábil'!$D$7&gt;0),ROUND(K160*('Custo Contábil'!$D$19/'Custo Contábil'!$D$7)*W160,2),0)</f>
        <v>0</v>
      </c>
      <c r="Y160" s="404">
        <f t="shared" si="19"/>
        <v>0</v>
      </c>
    </row>
    <row r="161" spans="2:25" outlineLevel="1" x14ac:dyDescent="0.3">
      <c r="B161" s="156">
        <v>154</v>
      </c>
      <c r="C161" s="974" t="str">
        <f>IF(ISBLANK('MotorCusto (ORÇ)'!C161)," ",'MotorCusto (ORÇ)'!C161)</f>
        <v xml:space="preserve"> </v>
      </c>
      <c r="D161" s="975"/>
      <c r="E161" s="975"/>
      <c r="F161" s="975"/>
      <c r="G161" s="975"/>
      <c r="H161" s="560">
        <f>'MotorCusto (ORÇ)'!H161</f>
        <v>0</v>
      </c>
      <c r="I161" s="561">
        <f>'MotorCusto (ORÇ)'!I161</f>
        <v>0</v>
      </c>
      <c r="J161" s="553">
        <f>'MotorCusto (ORÇ)'!J161</f>
        <v>0</v>
      </c>
      <c r="K161" s="330">
        <f t="shared" si="13"/>
        <v>0</v>
      </c>
      <c r="L161" s="330">
        <f t="shared" si="14"/>
        <v>0</v>
      </c>
      <c r="M161" s="329"/>
      <c r="N161" s="329"/>
      <c r="O161" s="397"/>
      <c r="P161" s="153">
        <f t="shared" si="15"/>
        <v>154</v>
      </c>
      <c r="Q161" s="976" t="str">
        <f t="shared" si="16"/>
        <v xml:space="preserve"> </v>
      </c>
      <c r="R161" s="976"/>
      <c r="S161" s="976"/>
      <c r="T161" s="976"/>
      <c r="U161" s="977"/>
      <c r="V161" s="155">
        <f t="shared" si="17"/>
        <v>0</v>
      </c>
      <c r="W161" s="331">
        <f t="shared" si="18"/>
        <v>0</v>
      </c>
      <c r="X161" s="332">
        <f>IF(AND(K161&gt;0,'Custo Contábil'!$D$7&gt;0),ROUND(K161*('Custo Contábil'!$D$19/'Custo Contábil'!$D$7)*W161,2),0)</f>
        <v>0</v>
      </c>
      <c r="Y161" s="404">
        <f t="shared" si="19"/>
        <v>0</v>
      </c>
    </row>
    <row r="162" spans="2:25" outlineLevel="1" x14ac:dyDescent="0.3">
      <c r="B162" s="156">
        <v>155</v>
      </c>
      <c r="C162" s="974" t="str">
        <f>IF(ISBLANK('MotorCusto (ORÇ)'!C162)," ",'MotorCusto (ORÇ)'!C162)</f>
        <v xml:space="preserve"> </v>
      </c>
      <c r="D162" s="975"/>
      <c r="E162" s="975"/>
      <c r="F162" s="975"/>
      <c r="G162" s="975"/>
      <c r="H162" s="560">
        <f>'MotorCusto (ORÇ)'!H162</f>
        <v>0</v>
      </c>
      <c r="I162" s="561">
        <f>'MotorCusto (ORÇ)'!I162</f>
        <v>0</v>
      </c>
      <c r="J162" s="553">
        <f>'MotorCusto (ORÇ)'!J162</f>
        <v>0</v>
      </c>
      <c r="K162" s="330">
        <f t="shared" si="13"/>
        <v>0</v>
      </c>
      <c r="L162" s="330">
        <f t="shared" si="14"/>
        <v>0</v>
      </c>
      <c r="M162" s="329"/>
      <c r="N162" s="329"/>
      <c r="O162" s="397"/>
      <c r="P162" s="153">
        <f t="shared" si="15"/>
        <v>155</v>
      </c>
      <c r="Q162" s="976" t="str">
        <f t="shared" si="16"/>
        <v xml:space="preserve"> </v>
      </c>
      <c r="R162" s="976"/>
      <c r="S162" s="976"/>
      <c r="T162" s="976"/>
      <c r="U162" s="977"/>
      <c r="V162" s="155">
        <f t="shared" si="17"/>
        <v>0</v>
      </c>
      <c r="W162" s="331">
        <f t="shared" si="18"/>
        <v>0</v>
      </c>
      <c r="X162" s="332">
        <f>IF(AND(K162&gt;0,'Custo Contábil'!$D$7&gt;0),ROUND(K162*('Custo Contábil'!$D$19/'Custo Contábil'!$D$7)*W162,2),0)</f>
        <v>0</v>
      </c>
      <c r="Y162" s="404">
        <f t="shared" si="19"/>
        <v>0</v>
      </c>
    </row>
    <row r="163" spans="2:25" outlineLevel="1" x14ac:dyDescent="0.3">
      <c r="B163" s="156">
        <v>156</v>
      </c>
      <c r="C163" s="974" t="str">
        <f>IF(ISBLANK('MotorCusto (ORÇ)'!C163)," ",'MotorCusto (ORÇ)'!C163)</f>
        <v xml:space="preserve"> </v>
      </c>
      <c r="D163" s="975"/>
      <c r="E163" s="975"/>
      <c r="F163" s="975"/>
      <c r="G163" s="975"/>
      <c r="H163" s="560">
        <f>'MotorCusto (ORÇ)'!H163</f>
        <v>0</v>
      </c>
      <c r="I163" s="561">
        <f>'MotorCusto (ORÇ)'!I163</f>
        <v>0</v>
      </c>
      <c r="J163" s="553">
        <f>'MotorCusto (ORÇ)'!J163</f>
        <v>0</v>
      </c>
      <c r="K163" s="330">
        <f t="shared" si="13"/>
        <v>0</v>
      </c>
      <c r="L163" s="330">
        <f t="shared" si="14"/>
        <v>0</v>
      </c>
      <c r="M163" s="329"/>
      <c r="N163" s="329"/>
      <c r="O163" s="397"/>
      <c r="P163" s="153">
        <f t="shared" si="15"/>
        <v>156</v>
      </c>
      <c r="Q163" s="976" t="str">
        <f t="shared" si="16"/>
        <v xml:space="preserve"> </v>
      </c>
      <c r="R163" s="976"/>
      <c r="S163" s="976"/>
      <c r="T163" s="976"/>
      <c r="U163" s="977"/>
      <c r="V163" s="155">
        <f t="shared" si="17"/>
        <v>0</v>
      </c>
      <c r="W163" s="331">
        <f t="shared" si="18"/>
        <v>0</v>
      </c>
      <c r="X163" s="332">
        <f>IF(AND(K163&gt;0,'Custo Contábil'!$D$7&gt;0),ROUND(K163*('Custo Contábil'!$D$19/'Custo Contábil'!$D$7)*W163,2),0)</f>
        <v>0</v>
      </c>
      <c r="Y163" s="404">
        <f t="shared" si="19"/>
        <v>0</v>
      </c>
    </row>
    <row r="164" spans="2:25" outlineLevel="1" x14ac:dyDescent="0.3">
      <c r="B164" s="156">
        <v>157</v>
      </c>
      <c r="C164" s="974" t="str">
        <f>IF(ISBLANK('MotorCusto (ORÇ)'!C164)," ",'MotorCusto (ORÇ)'!C164)</f>
        <v xml:space="preserve"> </v>
      </c>
      <c r="D164" s="975"/>
      <c r="E164" s="975"/>
      <c r="F164" s="975"/>
      <c r="G164" s="975"/>
      <c r="H164" s="560">
        <f>'MotorCusto (ORÇ)'!H164</f>
        <v>0</v>
      </c>
      <c r="I164" s="561">
        <f>'MotorCusto (ORÇ)'!I164</f>
        <v>0</v>
      </c>
      <c r="J164" s="553">
        <f>'MotorCusto (ORÇ)'!J164</f>
        <v>0</v>
      </c>
      <c r="K164" s="330">
        <f t="shared" si="13"/>
        <v>0</v>
      </c>
      <c r="L164" s="330">
        <f t="shared" si="14"/>
        <v>0</v>
      </c>
      <c r="M164" s="329"/>
      <c r="N164" s="329"/>
      <c r="O164" s="397"/>
      <c r="P164" s="153">
        <f t="shared" si="15"/>
        <v>157</v>
      </c>
      <c r="Q164" s="976" t="str">
        <f t="shared" si="16"/>
        <v xml:space="preserve"> </v>
      </c>
      <c r="R164" s="976"/>
      <c r="S164" s="976"/>
      <c r="T164" s="976"/>
      <c r="U164" s="977"/>
      <c r="V164" s="155">
        <f t="shared" si="17"/>
        <v>0</v>
      </c>
      <c r="W164" s="331">
        <f t="shared" si="18"/>
        <v>0</v>
      </c>
      <c r="X164" s="332">
        <f>IF(AND(K164&gt;0,'Custo Contábil'!$D$7&gt;0),ROUND(K164*('Custo Contábil'!$D$19/'Custo Contábil'!$D$7)*W164,2),0)</f>
        <v>0</v>
      </c>
      <c r="Y164" s="404">
        <f t="shared" si="19"/>
        <v>0</v>
      </c>
    </row>
    <row r="165" spans="2:25" outlineLevel="1" x14ac:dyDescent="0.3">
      <c r="B165" s="156">
        <v>158</v>
      </c>
      <c r="C165" s="974" t="str">
        <f>IF(ISBLANK('MotorCusto (ORÇ)'!C165)," ",'MotorCusto (ORÇ)'!C165)</f>
        <v xml:space="preserve"> </v>
      </c>
      <c r="D165" s="975"/>
      <c r="E165" s="975"/>
      <c r="F165" s="975"/>
      <c r="G165" s="975"/>
      <c r="H165" s="560">
        <f>'MotorCusto (ORÇ)'!H165</f>
        <v>0</v>
      </c>
      <c r="I165" s="561">
        <f>'MotorCusto (ORÇ)'!I165</f>
        <v>0</v>
      </c>
      <c r="J165" s="553">
        <f>'MotorCusto (ORÇ)'!J165</f>
        <v>0</v>
      </c>
      <c r="K165" s="330">
        <f t="shared" si="13"/>
        <v>0</v>
      </c>
      <c r="L165" s="330">
        <f t="shared" si="14"/>
        <v>0</v>
      </c>
      <c r="M165" s="329"/>
      <c r="N165" s="329"/>
      <c r="O165" s="397"/>
      <c r="P165" s="153">
        <f t="shared" si="15"/>
        <v>158</v>
      </c>
      <c r="Q165" s="976" t="str">
        <f t="shared" si="16"/>
        <v xml:space="preserve"> </v>
      </c>
      <c r="R165" s="976"/>
      <c r="S165" s="976"/>
      <c r="T165" s="976"/>
      <c r="U165" s="977"/>
      <c r="V165" s="155">
        <f t="shared" si="17"/>
        <v>0</v>
      </c>
      <c r="W165" s="331">
        <f t="shared" si="18"/>
        <v>0</v>
      </c>
      <c r="X165" s="332">
        <f>IF(AND(K165&gt;0,'Custo Contábil'!$D$7&gt;0),ROUND(K165*('Custo Contábil'!$D$19/'Custo Contábil'!$D$7)*W165,2),0)</f>
        <v>0</v>
      </c>
      <c r="Y165" s="404">
        <f t="shared" si="19"/>
        <v>0</v>
      </c>
    </row>
    <row r="166" spans="2:25" outlineLevel="1" x14ac:dyDescent="0.3">
      <c r="B166" s="156">
        <v>159</v>
      </c>
      <c r="C166" s="974" t="str">
        <f>IF(ISBLANK('MotorCusto (ORÇ)'!C166)," ",'MotorCusto (ORÇ)'!C166)</f>
        <v xml:space="preserve"> </v>
      </c>
      <c r="D166" s="975"/>
      <c r="E166" s="975"/>
      <c r="F166" s="975"/>
      <c r="G166" s="975"/>
      <c r="H166" s="560">
        <f>'MotorCusto (ORÇ)'!H166</f>
        <v>0</v>
      </c>
      <c r="I166" s="561">
        <f>'MotorCusto (ORÇ)'!I166</f>
        <v>0</v>
      </c>
      <c r="J166" s="553">
        <f>'MotorCusto (ORÇ)'!J166</f>
        <v>0</v>
      </c>
      <c r="K166" s="330">
        <f t="shared" si="13"/>
        <v>0</v>
      </c>
      <c r="L166" s="330">
        <f t="shared" si="14"/>
        <v>0</v>
      </c>
      <c r="M166" s="329"/>
      <c r="N166" s="329"/>
      <c r="O166" s="397"/>
      <c r="P166" s="153">
        <f t="shared" si="15"/>
        <v>159</v>
      </c>
      <c r="Q166" s="976" t="str">
        <f t="shared" si="16"/>
        <v xml:space="preserve"> </v>
      </c>
      <c r="R166" s="976"/>
      <c r="S166" s="976"/>
      <c r="T166" s="976"/>
      <c r="U166" s="977"/>
      <c r="V166" s="155">
        <f t="shared" si="17"/>
        <v>0</v>
      </c>
      <c r="W166" s="331">
        <f t="shared" si="18"/>
        <v>0</v>
      </c>
      <c r="X166" s="332">
        <f>IF(AND(K166&gt;0,'Custo Contábil'!$D$7&gt;0),ROUND(K166*('Custo Contábil'!$D$19/'Custo Contábil'!$D$7)*W166,2),0)</f>
        <v>0</v>
      </c>
      <c r="Y166" s="404">
        <f t="shared" si="19"/>
        <v>0</v>
      </c>
    </row>
    <row r="167" spans="2:25" outlineLevel="1" x14ac:dyDescent="0.3">
      <c r="B167" s="156">
        <v>160</v>
      </c>
      <c r="C167" s="974" t="str">
        <f>IF(ISBLANK('MotorCusto (ORÇ)'!C167)," ",'MotorCusto (ORÇ)'!C167)</f>
        <v xml:space="preserve"> </v>
      </c>
      <c r="D167" s="975"/>
      <c r="E167" s="975"/>
      <c r="F167" s="975"/>
      <c r="G167" s="975"/>
      <c r="H167" s="560">
        <f>'MotorCusto (ORÇ)'!H167</f>
        <v>0</v>
      </c>
      <c r="I167" s="561">
        <f>'MotorCusto (ORÇ)'!I167</f>
        <v>0</v>
      </c>
      <c r="J167" s="553">
        <f>'MotorCusto (ORÇ)'!J167</f>
        <v>0</v>
      </c>
      <c r="K167" s="330">
        <f t="shared" si="13"/>
        <v>0</v>
      </c>
      <c r="L167" s="330">
        <f t="shared" si="14"/>
        <v>0</v>
      </c>
      <c r="M167" s="329"/>
      <c r="N167" s="329"/>
      <c r="O167" s="397"/>
      <c r="P167" s="153">
        <f t="shared" si="15"/>
        <v>160</v>
      </c>
      <c r="Q167" s="976" t="str">
        <f t="shared" si="16"/>
        <v xml:space="preserve"> </v>
      </c>
      <c r="R167" s="976"/>
      <c r="S167" s="976"/>
      <c r="T167" s="976"/>
      <c r="U167" s="977"/>
      <c r="V167" s="155">
        <f t="shared" si="17"/>
        <v>0</v>
      </c>
      <c r="W167" s="331">
        <f t="shared" si="18"/>
        <v>0</v>
      </c>
      <c r="X167" s="332">
        <f>IF(AND(K167&gt;0,'Custo Contábil'!$D$7&gt;0),ROUND(K167*('Custo Contábil'!$D$19/'Custo Contábil'!$D$7)*W167,2),0)</f>
        <v>0</v>
      </c>
      <c r="Y167" s="404">
        <f t="shared" si="19"/>
        <v>0</v>
      </c>
    </row>
    <row r="168" spans="2:25" outlineLevel="1" x14ac:dyDescent="0.3">
      <c r="B168" s="156">
        <v>161</v>
      </c>
      <c r="C168" s="974" t="str">
        <f>IF(ISBLANK('MotorCusto (ORÇ)'!C168)," ",'MotorCusto (ORÇ)'!C168)</f>
        <v xml:space="preserve"> </v>
      </c>
      <c r="D168" s="975"/>
      <c r="E168" s="975"/>
      <c r="F168" s="975"/>
      <c r="G168" s="975"/>
      <c r="H168" s="560">
        <f>'MotorCusto (ORÇ)'!H168</f>
        <v>0</v>
      </c>
      <c r="I168" s="561">
        <f>'MotorCusto (ORÇ)'!I168</f>
        <v>0</v>
      </c>
      <c r="J168" s="553">
        <f>'MotorCusto (ORÇ)'!J168</f>
        <v>0</v>
      </c>
      <c r="K168" s="330">
        <f t="shared" si="13"/>
        <v>0</v>
      </c>
      <c r="L168" s="330">
        <f t="shared" si="14"/>
        <v>0</v>
      </c>
      <c r="M168" s="329"/>
      <c r="N168" s="329"/>
      <c r="O168" s="397"/>
      <c r="P168" s="153">
        <f t="shared" si="15"/>
        <v>161</v>
      </c>
      <c r="Q168" s="976" t="str">
        <f t="shared" si="16"/>
        <v xml:space="preserve"> </v>
      </c>
      <c r="R168" s="976"/>
      <c r="S168" s="976"/>
      <c r="T168" s="976"/>
      <c r="U168" s="977"/>
      <c r="V168" s="155">
        <f t="shared" si="17"/>
        <v>0</v>
      </c>
      <c r="W168" s="331">
        <f t="shared" si="18"/>
        <v>0</v>
      </c>
      <c r="X168" s="332">
        <f>IF(AND(K168&gt;0,'Custo Contábil'!$D$7&gt;0),ROUND(K168*('Custo Contábil'!$D$19/'Custo Contábil'!$D$7)*W168,2),0)</f>
        <v>0</v>
      </c>
      <c r="Y168" s="404">
        <f t="shared" si="19"/>
        <v>0</v>
      </c>
    </row>
    <row r="169" spans="2:25" outlineLevel="1" x14ac:dyDescent="0.3">
      <c r="B169" s="156">
        <v>162</v>
      </c>
      <c r="C169" s="974" t="str">
        <f>IF(ISBLANK('MotorCusto (ORÇ)'!C169)," ",'MotorCusto (ORÇ)'!C169)</f>
        <v xml:space="preserve"> </v>
      </c>
      <c r="D169" s="975"/>
      <c r="E169" s="975"/>
      <c r="F169" s="975"/>
      <c r="G169" s="975"/>
      <c r="H169" s="560">
        <f>'MotorCusto (ORÇ)'!H169</f>
        <v>0</v>
      </c>
      <c r="I169" s="561">
        <f>'MotorCusto (ORÇ)'!I169</f>
        <v>0</v>
      </c>
      <c r="J169" s="553">
        <f>'MotorCusto (ORÇ)'!J169</f>
        <v>0</v>
      </c>
      <c r="K169" s="330">
        <f t="shared" si="13"/>
        <v>0</v>
      </c>
      <c r="L169" s="330">
        <f t="shared" si="14"/>
        <v>0</v>
      </c>
      <c r="M169" s="329"/>
      <c r="N169" s="329"/>
      <c r="O169" s="397"/>
      <c r="P169" s="153">
        <f t="shared" si="15"/>
        <v>162</v>
      </c>
      <c r="Q169" s="976" t="str">
        <f t="shared" si="16"/>
        <v xml:space="preserve"> </v>
      </c>
      <c r="R169" s="976"/>
      <c r="S169" s="976"/>
      <c r="T169" s="976"/>
      <c r="U169" s="977"/>
      <c r="V169" s="155">
        <f t="shared" si="17"/>
        <v>0</v>
      </c>
      <c r="W169" s="331">
        <f t="shared" si="18"/>
        <v>0</v>
      </c>
      <c r="X169" s="332">
        <f>IF(AND(K169&gt;0,'Custo Contábil'!$D$7&gt;0),ROUND(K169*('Custo Contábil'!$D$19/'Custo Contábil'!$D$7)*W169,2),0)</f>
        <v>0</v>
      </c>
      <c r="Y169" s="404">
        <f t="shared" si="19"/>
        <v>0</v>
      </c>
    </row>
    <row r="170" spans="2:25" outlineLevel="1" x14ac:dyDescent="0.3">
      <c r="B170" s="156">
        <v>163</v>
      </c>
      <c r="C170" s="974" t="str">
        <f>IF(ISBLANK('MotorCusto (ORÇ)'!C170)," ",'MotorCusto (ORÇ)'!C170)</f>
        <v xml:space="preserve"> </v>
      </c>
      <c r="D170" s="975"/>
      <c r="E170" s="975"/>
      <c r="F170" s="975"/>
      <c r="G170" s="975"/>
      <c r="H170" s="560">
        <f>'MotorCusto (ORÇ)'!H170</f>
        <v>0</v>
      </c>
      <c r="I170" s="561">
        <f>'MotorCusto (ORÇ)'!I170</f>
        <v>0</v>
      </c>
      <c r="J170" s="553">
        <f>'MotorCusto (ORÇ)'!J170</f>
        <v>0</v>
      </c>
      <c r="K170" s="330">
        <f t="shared" si="13"/>
        <v>0</v>
      </c>
      <c r="L170" s="330">
        <f t="shared" si="14"/>
        <v>0</v>
      </c>
      <c r="M170" s="329"/>
      <c r="N170" s="329"/>
      <c r="O170" s="397"/>
      <c r="P170" s="153">
        <f t="shared" si="15"/>
        <v>163</v>
      </c>
      <c r="Q170" s="976" t="str">
        <f t="shared" si="16"/>
        <v xml:space="preserve"> </v>
      </c>
      <c r="R170" s="976"/>
      <c r="S170" s="976"/>
      <c r="T170" s="976"/>
      <c r="U170" s="977"/>
      <c r="V170" s="155">
        <f t="shared" si="17"/>
        <v>0</v>
      </c>
      <c r="W170" s="331">
        <f t="shared" si="18"/>
        <v>0</v>
      </c>
      <c r="X170" s="332">
        <f>IF(AND(K170&gt;0,'Custo Contábil'!$D$7&gt;0),ROUND(K170*('Custo Contábil'!$D$19/'Custo Contábil'!$D$7)*W170,2),0)</f>
        <v>0</v>
      </c>
      <c r="Y170" s="404">
        <f t="shared" si="19"/>
        <v>0</v>
      </c>
    </row>
    <row r="171" spans="2:25" outlineLevel="1" x14ac:dyDescent="0.3">
      <c r="B171" s="156">
        <v>164</v>
      </c>
      <c r="C171" s="974" t="str">
        <f>IF(ISBLANK('MotorCusto (ORÇ)'!C171)," ",'MotorCusto (ORÇ)'!C171)</f>
        <v xml:space="preserve"> </v>
      </c>
      <c r="D171" s="975"/>
      <c r="E171" s="975"/>
      <c r="F171" s="975"/>
      <c r="G171" s="975"/>
      <c r="H171" s="560">
        <f>'MotorCusto (ORÇ)'!H171</f>
        <v>0</v>
      </c>
      <c r="I171" s="561">
        <f>'MotorCusto (ORÇ)'!I171</f>
        <v>0</v>
      </c>
      <c r="J171" s="553">
        <f>'MotorCusto (ORÇ)'!J171</f>
        <v>0</v>
      </c>
      <c r="K171" s="330">
        <f t="shared" si="13"/>
        <v>0</v>
      </c>
      <c r="L171" s="330">
        <f t="shared" si="14"/>
        <v>0</v>
      </c>
      <c r="M171" s="329"/>
      <c r="N171" s="329"/>
      <c r="O171" s="397"/>
      <c r="P171" s="153">
        <f t="shared" si="15"/>
        <v>164</v>
      </c>
      <c r="Q171" s="976" t="str">
        <f t="shared" si="16"/>
        <v xml:space="preserve"> </v>
      </c>
      <c r="R171" s="976"/>
      <c r="S171" s="976"/>
      <c r="T171" s="976"/>
      <c r="U171" s="977"/>
      <c r="V171" s="155">
        <f t="shared" si="17"/>
        <v>0</v>
      </c>
      <c r="W171" s="331">
        <f t="shared" si="18"/>
        <v>0</v>
      </c>
      <c r="X171" s="332">
        <f>IF(AND(K171&gt;0,'Custo Contábil'!$D$7&gt;0),ROUND(K171*('Custo Contábil'!$D$19/'Custo Contábil'!$D$7)*W171,2),0)</f>
        <v>0</v>
      </c>
      <c r="Y171" s="404">
        <f t="shared" si="19"/>
        <v>0</v>
      </c>
    </row>
    <row r="172" spans="2:25" outlineLevel="1" x14ac:dyDescent="0.3">
      <c r="B172" s="156">
        <v>165</v>
      </c>
      <c r="C172" s="974" t="str">
        <f>IF(ISBLANK('MotorCusto (ORÇ)'!C172)," ",'MotorCusto (ORÇ)'!C172)</f>
        <v xml:space="preserve"> </v>
      </c>
      <c r="D172" s="975"/>
      <c r="E172" s="975"/>
      <c r="F172" s="975"/>
      <c r="G172" s="975"/>
      <c r="H172" s="560">
        <f>'MotorCusto (ORÇ)'!H172</f>
        <v>0</v>
      </c>
      <c r="I172" s="561">
        <f>'MotorCusto (ORÇ)'!I172</f>
        <v>0</v>
      </c>
      <c r="J172" s="553">
        <f>'MotorCusto (ORÇ)'!J172</f>
        <v>0</v>
      </c>
      <c r="K172" s="330">
        <f t="shared" ref="K172:K207" si="20">I172*J172</f>
        <v>0</v>
      </c>
      <c r="L172" s="330">
        <f t="shared" ref="L172:L207" si="21">K172-M172-N172</f>
        <v>0</v>
      </c>
      <c r="M172" s="329"/>
      <c r="N172" s="329"/>
      <c r="O172" s="397"/>
      <c r="P172" s="153">
        <f t="shared" ref="P172:P207" si="22">B172</f>
        <v>165</v>
      </c>
      <c r="Q172" s="976" t="str">
        <f t="shared" ref="Q172:Q207" si="23">IF(OR(C172=0,C172=""),"",C172)</f>
        <v xml:space="preserve"> </v>
      </c>
      <c r="R172" s="976"/>
      <c r="S172" s="976"/>
      <c r="T172" s="976"/>
      <c r="U172" s="977"/>
      <c r="V172" s="155">
        <f t="shared" ref="V172:V207" si="24">IF(H172="",0,H172)</f>
        <v>0</v>
      </c>
      <c r="W172" s="331">
        <f t="shared" ref="W172:W207" si="25">IF(OR(V172="",V172=0),0,(Desc*((1+Desc)^V172))/(((1+Desc)^V172)-1))</f>
        <v>0</v>
      </c>
      <c r="X172" s="332">
        <f>IF(AND(K172&gt;0,'Custo Contábil'!$D$7&gt;0),ROUND(K172*('Custo Contábil'!$D$19/'Custo Contábil'!$D$7)*W172,2),0)</f>
        <v>0</v>
      </c>
      <c r="Y172" s="404">
        <f t="shared" ref="Y172:Y207" si="26">V172*X172</f>
        <v>0</v>
      </c>
    </row>
    <row r="173" spans="2:25" outlineLevel="1" x14ac:dyDescent="0.3">
      <c r="B173" s="156">
        <v>166</v>
      </c>
      <c r="C173" s="974" t="str">
        <f>IF(ISBLANK('MotorCusto (ORÇ)'!C173)," ",'MotorCusto (ORÇ)'!C173)</f>
        <v xml:space="preserve"> </v>
      </c>
      <c r="D173" s="975"/>
      <c r="E173" s="975"/>
      <c r="F173" s="975"/>
      <c r="G173" s="975"/>
      <c r="H173" s="560">
        <f>'MotorCusto (ORÇ)'!H173</f>
        <v>0</v>
      </c>
      <c r="I173" s="561">
        <f>'MotorCusto (ORÇ)'!I173</f>
        <v>0</v>
      </c>
      <c r="J173" s="553">
        <f>'MotorCusto (ORÇ)'!J173</f>
        <v>0</v>
      </c>
      <c r="K173" s="330">
        <f t="shared" si="20"/>
        <v>0</v>
      </c>
      <c r="L173" s="330">
        <f t="shared" si="21"/>
        <v>0</v>
      </c>
      <c r="M173" s="329"/>
      <c r="N173" s="329"/>
      <c r="O173" s="397"/>
      <c r="P173" s="153">
        <f t="shared" si="22"/>
        <v>166</v>
      </c>
      <c r="Q173" s="976" t="str">
        <f t="shared" si="23"/>
        <v xml:space="preserve"> </v>
      </c>
      <c r="R173" s="976"/>
      <c r="S173" s="976"/>
      <c r="T173" s="976"/>
      <c r="U173" s="977"/>
      <c r="V173" s="155">
        <f t="shared" si="24"/>
        <v>0</v>
      </c>
      <c r="W173" s="331">
        <f t="shared" si="25"/>
        <v>0</v>
      </c>
      <c r="X173" s="332">
        <f>IF(AND(K173&gt;0,'Custo Contábil'!$D$7&gt;0),ROUND(K173*('Custo Contábil'!$D$19/'Custo Contábil'!$D$7)*W173,2),0)</f>
        <v>0</v>
      </c>
      <c r="Y173" s="404">
        <f t="shared" si="26"/>
        <v>0</v>
      </c>
    </row>
    <row r="174" spans="2:25" outlineLevel="1" x14ac:dyDescent="0.3">
      <c r="B174" s="156">
        <v>167</v>
      </c>
      <c r="C174" s="974" t="str">
        <f>IF(ISBLANK('MotorCusto (ORÇ)'!C174)," ",'MotorCusto (ORÇ)'!C174)</f>
        <v xml:space="preserve"> </v>
      </c>
      <c r="D174" s="975"/>
      <c r="E174" s="975"/>
      <c r="F174" s="975"/>
      <c r="G174" s="975"/>
      <c r="H174" s="560">
        <f>'MotorCusto (ORÇ)'!H174</f>
        <v>0</v>
      </c>
      <c r="I174" s="561">
        <f>'MotorCusto (ORÇ)'!I174</f>
        <v>0</v>
      </c>
      <c r="J174" s="553">
        <f>'MotorCusto (ORÇ)'!J174</f>
        <v>0</v>
      </c>
      <c r="K174" s="330">
        <f t="shared" si="20"/>
        <v>0</v>
      </c>
      <c r="L174" s="330">
        <f t="shared" si="21"/>
        <v>0</v>
      </c>
      <c r="M174" s="329"/>
      <c r="N174" s="329"/>
      <c r="O174" s="397"/>
      <c r="P174" s="153">
        <f t="shared" si="22"/>
        <v>167</v>
      </c>
      <c r="Q174" s="976" t="str">
        <f t="shared" si="23"/>
        <v xml:space="preserve"> </v>
      </c>
      <c r="R174" s="976"/>
      <c r="S174" s="976"/>
      <c r="T174" s="976"/>
      <c r="U174" s="977"/>
      <c r="V174" s="155">
        <f t="shared" si="24"/>
        <v>0</v>
      </c>
      <c r="W174" s="331">
        <f t="shared" si="25"/>
        <v>0</v>
      </c>
      <c r="X174" s="332">
        <f>IF(AND(K174&gt;0,'Custo Contábil'!$D$7&gt;0),ROUND(K174*('Custo Contábil'!$D$19/'Custo Contábil'!$D$7)*W174,2),0)</f>
        <v>0</v>
      </c>
      <c r="Y174" s="404">
        <f t="shared" si="26"/>
        <v>0</v>
      </c>
    </row>
    <row r="175" spans="2:25" outlineLevel="1" x14ac:dyDescent="0.3">
      <c r="B175" s="156">
        <v>168</v>
      </c>
      <c r="C175" s="974" t="str">
        <f>IF(ISBLANK('MotorCusto (ORÇ)'!C175)," ",'MotorCusto (ORÇ)'!C175)</f>
        <v xml:space="preserve"> </v>
      </c>
      <c r="D175" s="975"/>
      <c r="E175" s="975"/>
      <c r="F175" s="975"/>
      <c r="G175" s="975"/>
      <c r="H175" s="560">
        <f>'MotorCusto (ORÇ)'!H175</f>
        <v>0</v>
      </c>
      <c r="I175" s="561">
        <f>'MotorCusto (ORÇ)'!I175</f>
        <v>0</v>
      </c>
      <c r="J175" s="553">
        <f>'MotorCusto (ORÇ)'!J175</f>
        <v>0</v>
      </c>
      <c r="K175" s="330">
        <f t="shared" si="20"/>
        <v>0</v>
      </c>
      <c r="L175" s="330">
        <f t="shared" si="21"/>
        <v>0</v>
      </c>
      <c r="M175" s="329"/>
      <c r="N175" s="329"/>
      <c r="O175" s="397"/>
      <c r="P175" s="153">
        <f t="shared" si="22"/>
        <v>168</v>
      </c>
      <c r="Q175" s="976" t="str">
        <f t="shared" si="23"/>
        <v xml:space="preserve"> </v>
      </c>
      <c r="R175" s="976"/>
      <c r="S175" s="976"/>
      <c r="T175" s="976"/>
      <c r="U175" s="977"/>
      <c r="V175" s="155">
        <f t="shared" si="24"/>
        <v>0</v>
      </c>
      <c r="W175" s="331">
        <f t="shared" si="25"/>
        <v>0</v>
      </c>
      <c r="X175" s="332">
        <f>IF(AND(K175&gt;0,'Custo Contábil'!$D$7&gt;0),ROUND(K175*('Custo Contábil'!$D$19/'Custo Contábil'!$D$7)*W175,2),0)</f>
        <v>0</v>
      </c>
      <c r="Y175" s="404">
        <f t="shared" si="26"/>
        <v>0</v>
      </c>
    </row>
    <row r="176" spans="2:25" outlineLevel="1" x14ac:dyDescent="0.3">
      <c r="B176" s="156">
        <v>169</v>
      </c>
      <c r="C176" s="974" t="str">
        <f>IF(ISBLANK('MotorCusto (ORÇ)'!C176)," ",'MotorCusto (ORÇ)'!C176)</f>
        <v xml:space="preserve"> </v>
      </c>
      <c r="D176" s="975"/>
      <c r="E176" s="975"/>
      <c r="F176" s="975"/>
      <c r="G176" s="975"/>
      <c r="H176" s="560">
        <f>'MotorCusto (ORÇ)'!H176</f>
        <v>0</v>
      </c>
      <c r="I176" s="561">
        <f>'MotorCusto (ORÇ)'!I176</f>
        <v>0</v>
      </c>
      <c r="J176" s="553">
        <f>'MotorCusto (ORÇ)'!J176</f>
        <v>0</v>
      </c>
      <c r="K176" s="330">
        <f t="shared" si="20"/>
        <v>0</v>
      </c>
      <c r="L176" s="330">
        <f t="shared" si="21"/>
        <v>0</v>
      </c>
      <c r="M176" s="329"/>
      <c r="N176" s="329"/>
      <c r="O176" s="397"/>
      <c r="P176" s="153">
        <f t="shared" si="22"/>
        <v>169</v>
      </c>
      <c r="Q176" s="976" t="str">
        <f t="shared" si="23"/>
        <v xml:space="preserve"> </v>
      </c>
      <c r="R176" s="976"/>
      <c r="S176" s="976"/>
      <c r="T176" s="976"/>
      <c r="U176" s="977"/>
      <c r="V176" s="155">
        <f t="shared" si="24"/>
        <v>0</v>
      </c>
      <c r="W176" s="331">
        <f t="shared" si="25"/>
        <v>0</v>
      </c>
      <c r="X176" s="332">
        <f>IF(AND(K176&gt;0,'Custo Contábil'!$D$7&gt;0),ROUND(K176*('Custo Contábil'!$D$19/'Custo Contábil'!$D$7)*W176,2),0)</f>
        <v>0</v>
      </c>
      <c r="Y176" s="404">
        <f t="shared" si="26"/>
        <v>0</v>
      </c>
    </row>
    <row r="177" spans="2:25" outlineLevel="1" x14ac:dyDescent="0.3">
      <c r="B177" s="156">
        <v>170</v>
      </c>
      <c r="C177" s="974" t="str">
        <f>IF(ISBLANK('MotorCusto (ORÇ)'!C177)," ",'MotorCusto (ORÇ)'!C177)</f>
        <v xml:space="preserve"> </v>
      </c>
      <c r="D177" s="975"/>
      <c r="E177" s="975"/>
      <c r="F177" s="975"/>
      <c r="G177" s="975"/>
      <c r="H177" s="560">
        <f>'MotorCusto (ORÇ)'!H177</f>
        <v>0</v>
      </c>
      <c r="I177" s="561">
        <f>'MotorCusto (ORÇ)'!I177</f>
        <v>0</v>
      </c>
      <c r="J177" s="553">
        <f>'MotorCusto (ORÇ)'!J177</f>
        <v>0</v>
      </c>
      <c r="K177" s="330">
        <f t="shared" si="20"/>
        <v>0</v>
      </c>
      <c r="L177" s="330">
        <f t="shared" si="21"/>
        <v>0</v>
      </c>
      <c r="M177" s="329"/>
      <c r="N177" s="329"/>
      <c r="O177" s="397"/>
      <c r="P177" s="153">
        <f t="shared" si="22"/>
        <v>170</v>
      </c>
      <c r="Q177" s="976" t="str">
        <f t="shared" si="23"/>
        <v xml:space="preserve"> </v>
      </c>
      <c r="R177" s="976"/>
      <c r="S177" s="976"/>
      <c r="T177" s="976"/>
      <c r="U177" s="977"/>
      <c r="V177" s="155">
        <f t="shared" si="24"/>
        <v>0</v>
      </c>
      <c r="W177" s="331">
        <f t="shared" si="25"/>
        <v>0</v>
      </c>
      <c r="X177" s="332">
        <f>IF(AND(K177&gt;0,'Custo Contábil'!$D$7&gt;0),ROUND(K177*('Custo Contábil'!$D$19/'Custo Contábil'!$D$7)*W177,2),0)</f>
        <v>0</v>
      </c>
      <c r="Y177" s="404">
        <f t="shared" si="26"/>
        <v>0</v>
      </c>
    </row>
    <row r="178" spans="2:25" outlineLevel="1" x14ac:dyDescent="0.3">
      <c r="B178" s="156">
        <v>171</v>
      </c>
      <c r="C178" s="974" t="str">
        <f>IF(ISBLANK('MotorCusto (ORÇ)'!C178)," ",'MotorCusto (ORÇ)'!C178)</f>
        <v xml:space="preserve"> </v>
      </c>
      <c r="D178" s="975"/>
      <c r="E178" s="975"/>
      <c r="F178" s="975"/>
      <c r="G178" s="975"/>
      <c r="H178" s="560">
        <f>'MotorCusto (ORÇ)'!H178</f>
        <v>0</v>
      </c>
      <c r="I178" s="561">
        <f>'MotorCusto (ORÇ)'!I178</f>
        <v>0</v>
      </c>
      <c r="J178" s="553">
        <f>'MotorCusto (ORÇ)'!J178</f>
        <v>0</v>
      </c>
      <c r="K178" s="330">
        <f t="shared" si="20"/>
        <v>0</v>
      </c>
      <c r="L178" s="330">
        <f t="shared" si="21"/>
        <v>0</v>
      </c>
      <c r="M178" s="329"/>
      <c r="N178" s="329"/>
      <c r="O178" s="397"/>
      <c r="P178" s="153">
        <f t="shared" si="22"/>
        <v>171</v>
      </c>
      <c r="Q178" s="976" t="str">
        <f t="shared" si="23"/>
        <v xml:space="preserve"> </v>
      </c>
      <c r="R178" s="976"/>
      <c r="S178" s="976"/>
      <c r="T178" s="976"/>
      <c r="U178" s="977"/>
      <c r="V178" s="155">
        <f t="shared" si="24"/>
        <v>0</v>
      </c>
      <c r="W178" s="331">
        <f t="shared" si="25"/>
        <v>0</v>
      </c>
      <c r="X178" s="332">
        <f>IF(AND(K178&gt;0,'Custo Contábil'!$D$7&gt;0),ROUND(K178*('Custo Contábil'!$D$19/'Custo Contábil'!$D$7)*W178,2),0)</f>
        <v>0</v>
      </c>
      <c r="Y178" s="404">
        <f t="shared" si="26"/>
        <v>0</v>
      </c>
    </row>
    <row r="179" spans="2:25" outlineLevel="1" x14ac:dyDescent="0.3">
      <c r="B179" s="156">
        <v>172</v>
      </c>
      <c r="C179" s="974" t="str">
        <f>IF(ISBLANK('MotorCusto (ORÇ)'!C179)," ",'MotorCusto (ORÇ)'!C179)</f>
        <v xml:space="preserve"> </v>
      </c>
      <c r="D179" s="975"/>
      <c r="E179" s="975"/>
      <c r="F179" s="975"/>
      <c r="G179" s="975"/>
      <c r="H179" s="560">
        <f>'MotorCusto (ORÇ)'!H179</f>
        <v>0</v>
      </c>
      <c r="I179" s="561">
        <f>'MotorCusto (ORÇ)'!I179</f>
        <v>0</v>
      </c>
      <c r="J179" s="553">
        <f>'MotorCusto (ORÇ)'!J179</f>
        <v>0</v>
      </c>
      <c r="K179" s="330">
        <f t="shared" si="20"/>
        <v>0</v>
      </c>
      <c r="L179" s="330">
        <f t="shared" si="21"/>
        <v>0</v>
      </c>
      <c r="M179" s="329"/>
      <c r="N179" s="329"/>
      <c r="O179" s="397"/>
      <c r="P179" s="153">
        <f t="shared" si="22"/>
        <v>172</v>
      </c>
      <c r="Q179" s="976" t="str">
        <f t="shared" si="23"/>
        <v xml:space="preserve"> </v>
      </c>
      <c r="R179" s="976"/>
      <c r="S179" s="976"/>
      <c r="T179" s="976"/>
      <c r="U179" s="977"/>
      <c r="V179" s="155">
        <f t="shared" si="24"/>
        <v>0</v>
      </c>
      <c r="W179" s="331">
        <f t="shared" si="25"/>
        <v>0</v>
      </c>
      <c r="X179" s="332">
        <f>IF(AND(K179&gt;0,'Custo Contábil'!$D$7&gt;0),ROUND(K179*('Custo Contábil'!$D$19/'Custo Contábil'!$D$7)*W179,2),0)</f>
        <v>0</v>
      </c>
      <c r="Y179" s="404">
        <f t="shared" si="26"/>
        <v>0</v>
      </c>
    </row>
    <row r="180" spans="2:25" outlineLevel="1" x14ac:dyDescent="0.3">
      <c r="B180" s="156">
        <v>173</v>
      </c>
      <c r="C180" s="974" t="str">
        <f>IF(ISBLANK('MotorCusto (ORÇ)'!C180)," ",'MotorCusto (ORÇ)'!C180)</f>
        <v xml:space="preserve"> </v>
      </c>
      <c r="D180" s="975"/>
      <c r="E180" s="975"/>
      <c r="F180" s="975"/>
      <c r="G180" s="975"/>
      <c r="H180" s="560">
        <f>'MotorCusto (ORÇ)'!H180</f>
        <v>0</v>
      </c>
      <c r="I180" s="561">
        <f>'MotorCusto (ORÇ)'!I180</f>
        <v>0</v>
      </c>
      <c r="J180" s="553">
        <f>'MotorCusto (ORÇ)'!J180</f>
        <v>0</v>
      </c>
      <c r="K180" s="330">
        <f t="shared" si="20"/>
        <v>0</v>
      </c>
      <c r="L180" s="330">
        <f t="shared" si="21"/>
        <v>0</v>
      </c>
      <c r="M180" s="329"/>
      <c r="N180" s="329"/>
      <c r="O180" s="397"/>
      <c r="P180" s="153">
        <f t="shared" si="22"/>
        <v>173</v>
      </c>
      <c r="Q180" s="976" t="str">
        <f t="shared" si="23"/>
        <v xml:space="preserve"> </v>
      </c>
      <c r="R180" s="976"/>
      <c r="S180" s="976"/>
      <c r="T180" s="976"/>
      <c r="U180" s="977"/>
      <c r="V180" s="155">
        <f t="shared" si="24"/>
        <v>0</v>
      </c>
      <c r="W180" s="331">
        <f t="shared" si="25"/>
        <v>0</v>
      </c>
      <c r="X180" s="332">
        <f>IF(AND(K180&gt;0,'Custo Contábil'!$D$7&gt;0),ROUND(K180*('Custo Contábil'!$D$19/'Custo Contábil'!$D$7)*W180,2),0)</f>
        <v>0</v>
      </c>
      <c r="Y180" s="404">
        <f t="shared" si="26"/>
        <v>0</v>
      </c>
    </row>
    <row r="181" spans="2:25" outlineLevel="1" x14ac:dyDescent="0.3">
      <c r="B181" s="156">
        <v>174</v>
      </c>
      <c r="C181" s="974" t="str">
        <f>IF(ISBLANK('MotorCusto (ORÇ)'!C181)," ",'MotorCusto (ORÇ)'!C181)</f>
        <v xml:space="preserve"> </v>
      </c>
      <c r="D181" s="975"/>
      <c r="E181" s="975"/>
      <c r="F181" s="975"/>
      <c r="G181" s="975"/>
      <c r="H181" s="560">
        <f>'MotorCusto (ORÇ)'!H181</f>
        <v>0</v>
      </c>
      <c r="I181" s="561">
        <f>'MotorCusto (ORÇ)'!I181</f>
        <v>0</v>
      </c>
      <c r="J181" s="553">
        <f>'MotorCusto (ORÇ)'!J181</f>
        <v>0</v>
      </c>
      <c r="K181" s="330">
        <f t="shared" si="20"/>
        <v>0</v>
      </c>
      <c r="L181" s="330">
        <f t="shared" si="21"/>
        <v>0</v>
      </c>
      <c r="M181" s="329"/>
      <c r="N181" s="329"/>
      <c r="O181" s="397"/>
      <c r="P181" s="153">
        <f t="shared" si="22"/>
        <v>174</v>
      </c>
      <c r="Q181" s="976" t="str">
        <f t="shared" si="23"/>
        <v xml:space="preserve"> </v>
      </c>
      <c r="R181" s="976"/>
      <c r="S181" s="976"/>
      <c r="T181" s="976"/>
      <c r="U181" s="977"/>
      <c r="V181" s="155">
        <f t="shared" si="24"/>
        <v>0</v>
      </c>
      <c r="W181" s="331">
        <f t="shared" si="25"/>
        <v>0</v>
      </c>
      <c r="X181" s="332">
        <f>IF(AND(K181&gt;0,'Custo Contábil'!$D$7&gt;0),ROUND(K181*('Custo Contábil'!$D$19/'Custo Contábil'!$D$7)*W181,2),0)</f>
        <v>0</v>
      </c>
      <c r="Y181" s="404">
        <f t="shared" si="26"/>
        <v>0</v>
      </c>
    </row>
    <row r="182" spans="2:25" outlineLevel="1" x14ac:dyDescent="0.3">
      <c r="B182" s="156">
        <v>175</v>
      </c>
      <c r="C182" s="974" t="str">
        <f>IF(ISBLANK('MotorCusto (ORÇ)'!C182)," ",'MotorCusto (ORÇ)'!C182)</f>
        <v xml:space="preserve"> </v>
      </c>
      <c r="D182" s="975"/>
      <c r="E182" s="975"/>
      <c r="F182" s="975"/>
      <c r="G182" s="975"/>
      <c r="H182" s="560">
        <f>'MotorCusto (ORÇ)'!H182</f>
        <v>0</v>
      </c>
      <c r="I182" s="561">
        <f>'MotorCusto (ORÇ)'!I182</f>
        <v>0</v>
      </c>
      <c r="J182" s="553">
        <f>'MotorCusto (ORÇ)'!J182</f>
        <v>0</v>
      </c>
      <c r="K182" s="330">
        <f t="shared" si="20"/>
        <v>0</v>
      </c>
      <c r="L182" s="330">
        <f t="shared" si="21"/>
        <v>0</v>
      </c>
      <c r="M182" s="329"/>
      <c r="N182" s="329"/>
      <c r="O182" s="397"/>
      <c r="P182" s="153">
        <f t="shared" si="22"/>
        <v>175</v>
      </c>
      <c r="Q182" s="976" t="str">
        <f t="shared" si="23"/>
        <v xml:space="preserve"> </v>
      </c>
      <c r="R182" s="976"/>
      <c r="S182" s="976"/>
      <c r="T182" s="976"/>
      <c r="U182" s="977"/>
      <c r="V182" s="155">
        <f t="shared" si="24"/>
        <v>0</v>
      </c>
      <c r="W182" s="331">
        <f t="shared" si="25"/>
        <v>0</v>
      </c>
      <c r="X182" s="332">
        <f>IF(AND(K182&gt;0,'Custo Contábil'!$D$7&gt;0),ROUND(K182*('Custo Contábil'!$D$19/'Custo Contábil'!$D$7)*W182,2),0)</f>
        <v>0</v>
      </c>
      <c r="Y182" s="404">
        <f t="shared" si="26"/>
        <v>0</v>
      </c>
    </row>
    <row r="183" spans="2:25" outlineLevel="1" x14ac:dyDescent="0.3">
      <c r="B183" s="156">
        <v>176</v>
      </c>
      <c r="C183" s="974" t="str">
        <f>IF(ISBLANK('MotorCusto (ORÇ)'!C183)," ",'MotorCusto (ORÇ)'!C183)</f>
        <v xml:space="preserve"> </v>
      </c>
      <c r="D183" s="975"/>
      <c r="E183" s="975"/>
      <c r="F183" s="975"/>
      <c r="G183" s="975"/>
      <c r="H183" s="560">
        <f>'MotorCusto (ORÇ)'!H183</f>
        <v>0</v>
      </c>
      <c r="I183" s="561">
        <f>'MotorCusto (ORÇ)'!I183</f>
        <v>0</v>
      </c>
      <c r="J183" s="553">
        <f>'MotorCusto (ORÇ)'!J183</f>
        <v>0</v>
      </c>
      <c r="K183" s="330">
        <f t="shared" si="20"/>
        <v>0</v>
      </c>
      <c r="L183" s="330">
        <f t="shared" si="21"/>
        <v>0</v>
      </c>
      <c r="M183" s="329"/>
      <c r="N183" s="329"/>
      <c r="O183" s="397"/>
      <c r="P183" s="153">
        <f t="shared" si="22"/>
        <v>176</v>
      </c>
      <c r="Q183" s="976" t="str">
        <f t="shared" si="23"/>
        <v xml:space="preserve"> </v>
      </c>
      <c r="R183" s="976"/>
      <c r="S183" s="976"/>
      <c r="T183" s="976"/>
      <c r="U183" s="977"/>
      <c r="V183" s="155">
        <f t="shared" si="24"/>
        <v>0</v>
      </c>
      <c r="W183" s="331">
        <f t="shared" si="25"/>
        <v>0</v>
      </c>
      <c r="X183" s="332">
        <f>IF(AND(K183&gt;0,'Custo Contábil'!$D$7&gt;0),ROUND(K183*('Custo Contábil'!$D$19/'Custo Contábil'!$D$7)*W183,2),0)</f>
        <v>0</v>
      </c>
      <c r="Y183" s="404">
        <f t="shared" si="26"/>
        <v>0</v>
      </c>
    </row>
    <row r="184" spans="2:25" outlineLevel="1" x14ac:dyDescent="0.3">
      <c r="B184" s="156">
        <v>177</v>
      </c>
      <c r="C184" s="974" t="str">
        <f>IF(ISBLANK('MotorCusto (ORÇ)'!C184)," ",'MotorCusto (ORÇ)'!C184)</f>
        <v xml:space="preserve"> </v>
      </c>
      <c r="D184" s="975"/>
      <c r="E184" s="975"/>
      <c r="F184" s="975"/>
      <c r="G184" s="975"/>
      <c r="H184" s="560">
        <f>'MotorCusto (ORÇ)'!H184</f>
        <v>0</v>
      </c>
      <c r="I184" s="561">
        <f>'MotorCusto (ORÇ)'!I184</f>
        <v>0</v>
      </c>
      <c r="J184" s="553">
        <f>'MotorCusto (ORÇ)'!J184</f>
        <v>0</v>
      </c>
      <c r="K184" s="330">
        <f t="shared" si="20"/>
        <v>0</v>
      </c>
      <c r="L184" s="330">
        <f t="shared" si="21"/>
        <v>0</v>
      </c>
      <c r="M184" s="329"/>
      <c r="N184" s="329"/>
      <c r="O184" s="397"/>
      <c r="P184" s="153">
        <f t="shared" si="22"/>
        <v>177</v>
      </c>
      <c r="Q184" s="976" t="str">
        <f t="shared" si="23"/>
        <v xml:space="preserve"> </v>
      </c>
      <c r="R184" s="976"/>
      <c r="S184" s="976"/>
      <c r="T184" s="976"/>
      <c r="U184" s="977"/>
      <c r="V184" s="155">
        <f t="shared" si="24"/>
        <v>0</v>
      </c>
      <c r="W184" s="331">
        <f t="shared" si="25"/>
        <v>0</v>
      </c>
      <c r="X184" s="332">
        <f>IF(AND(K184&gt;0,'Custo Contábil'!$D$7&gt;0),ROUND(K184*('Custo Contábil'!$D$19/'Custo Contábil'!$D$7)*W184,2),0)</f>
        <v>0</v>
      </c>
      <c r="Y184" s="404">
        <f t="shared" si="26"/>
        <v>0</v>
      </c>
    </row>
    <row r="185" spans="2:25" outlineLevel="1" x14ac:dyDescent="0.3">
      <c r="B185" s="156">
        <v>178</v>
      </c>
      <c r="C185" s="974" t="str">
        <f>IF(ISBLANK('MotorCusto (ORÇ)'!C185)," ",'MotorCusto (ORÇ)'!C185)</f>
        <v xml:space="preserve"> </v>
      </c>
      <c r="D185" s="975"/>
      <c r="E185" s="975"/>
      <c r="F185" s="975"/>
      <c r="G185" s="975"/>
      <c r="H185" s="560">
        <f>'MotorCusto (ORÇ)'!H185</f>
        <v>0</v>
      </c>
      <c r="I185" s="561">
        <f>'MotorCusto (ORÇ)'!I185</f>
        <v>0</v>
      </c>
      <c r="J185" s="553">
        <f>'MotorCusto (ORÇ)'!J185</f>
        <v>0</v>
      </c>
      <c r="K185" s="330">
        <f t="shared" si="20"/>
        <v>0</v>
      </c>
      <c r="L185" s="330">
        <f t="shared" si="21"/>
        <v>0</v>
      </c>
      <c r="M185" s="329"/>
      <c r="N185" s="329"/>
      <c r="O185" s="397"/>
      <c r="P185" s="153">
        <f t="shared" si="22"/>
        <v>178</v>
      </c>
      <c r="Q185" s="976" t="str">
        <f t="shared" si="23"/>
        <v xml:space="preserve"> </v>
      </c>
      <c r="R185" s="976"/>
      <c r="S185" s="976"/>
      <c r="T185" s="976"/>
      <c r="U185" s="977"/>
      <c r="V185" s="155">
        <f t="shared" si="24"/>
        <v>0</v>
      </c>
      <c r="W185" s="331">
        <f t="shared" si="25"/>
        <v>0</v>
      </c>
      <c r="X185" s="332">
        <f>IF(AND(K185&gt;0,'Custo Contábil'!$D$7&gt;0),ROUND(K185*('Custo Contábil'!$D$19/'Custo Contábil'!$D$7)*W185,2),0)</f>
        <v>0</v>
      </c>
      <c r="Y185" s="404">
        <f t="shared" si="26"/>
        <v>0</v>
      </c>
    </row>
    <row r="186" spans="2:25" outlineLevel="1" x14ac:dyDescent="0.3">
      <c r="B186" s="156">
        <v>179</v>
      </c>
      <c r="C186" s="974" t="str">
        <f>IF(ISBLANK('MotorCusto (ORÇ)'!C186)," ",'MotorCusto (ORÇ)'!C186)</f>
        <v xml:space="preserve"> </v>
      </c>
      <c r="D186" s="975"/>
      <c r="E186" s="975"/>
      <c r="F186" s="975"/>
      <c r="G186" s="975"/>
      <c r="H186" s="560">
        <f>'MotorCusto (ORÇ)'!H186</f>
        <v>0</v>
      </c>
      <c r="I186" s="561">
        <f>'MotorCusto (ORÇ)'!I186</f>
        <v>0</v>
      </c>
      <c r="J186" s="553">
        <f>'MotorCusto (ORÇ)'!J186</f>
        <v>0</v>
      </c>
      <c r="K186" s="330">
        <f t="shared" si="20"/>
        <v>0</v>
      </c>
      <c r="L186" s="330">
        <f t="shared" si="21"/>
        <v>0</v>
      </c>
      <c r="M186" s="329"/>
      <c r="N186" s="329"/>
      <c r="O186" s="397"/>
      <c r="P186" s="153">
        <f t="shared" si="22"/>
        <v>179</v>
      </c>
      <c r="Q186" s="976" t="str">
        <f t="shared" si="23"/>
        <v xml:space="preserve"> </v>
      </c>
      <c r="R186" s="976"/>
      <c r="S186" s="976"/>
      <c r="T186" s="976"/>
      <c r="U186" s="977"/>
      <c r="V186" s="155">
        <f t="shared" si="24"/>
        <v>0</v>
      </c>
      <c r="W186" s="331">
        <f t="shared" si="25"/>
        <v>0</v>
      </c>
      <c r="X186" s="332">
        <f>IF(AND(K186&gt;0,'Custo Contábil'!$D$7&gt;0),ROUND(K186*('Custo Contábil'!$D$19/'Custo Contábil'!$D$7)*W186,2),0)</f>
        <v>0</v>
      </c>
      <c r="Y186" s="404">
        <f t="shared" si="26"/>
        <v>0</v>
      </c>
    </row>
    <row r="187" spans="2:25" outlineLevel="1" x14ac:dyDescent="0.3">
      <c r="B187" s="156">
        <v>180</v>
      </c>
      <c r="C187" s="974" t="str">
        <f>IF(ISBLANK('MotorCusto (ORÇ)'!C187)," ",'MotorCusto (ORÇ)'!C187)</f>
        <v xml:space="preserve"> </v>
      </c>
      <c r="D187" s="975"/>
      <c r="E187" s="975"/>
      <c r="F187" s="975"/>
      <c r="G187" s="975"/>
      <c r="H187" s="560">
        <f>'MotorCusto (ORÇ)'!H187</f>
        <v>0</v>
      </c>
      <c r="I187" s="561">
        <f>'MotorCusto (ORÇ)'!I187</f>
        <v>0</v>
      </c>
      <c r="J187" s="553">
        <f>'MotorCusto (ORÇ)'!J187</f>
        <v>0</v>
      </c>
      <c r="K187" s="330">
        <f t="shared" si="20"/>
        <v>0</v>
      </c>
      <c r="L187" s="330">
        <f t="shared" si="21"/>
        <v>0</v>
      </c>
      <c r="M187" s="329"/>
      <c r="N187" s="329"/>
      <c r="O187" s="397"/>
      <c r="P187" s="153">
        <f t="shared" si="22"/>
        <v>180</v>
      </c>
      <c r="Q187" s="976" t="str">
        <f t="shared" si="23"/>
        <v xml:space="preserve"> </v>
      </c>
      <c r="R187" s="976"/>
      <c r="S187" s="976"/>
      <c r="T187" s="976"/>
      <c r="U187" s="977"/>
      <c r="V187" s="155">
        <f t="shared" si="24"/>
        <v>0</v>
      </c>
      <c r="W187" s="331">
        <f t="shared" si="25"/>
        <v>0</v>
      </c>
      <c r="X187" s="332">
        <f>IF(AND(K187&gt;0,'Custo Contábil'!$D$7&gt;0),ROUND(K187*('Custo Contábil'!$D$19/'Custo Contábil'!$D$7)*W187,2),0)</f>
        <v>0</v>
      </c>
      <c r="Y187" s="404">
        <f t="shared" si="26"/>
        <v>0</v>
      </c>
    </row>
    <row r="188" spans="2:25" outlineLevel="1" x14ac:dyDescent="0.3">
      <c r="B188" s="156">
        <v>181</v>
      </c>
      <c r="C188" s="974" t="str">
        <f>IF(ISBLANK('MotorCusto (ORÇ)'!C188)," ",'MotorCusto (ORÇ)'!C188)</f>
        <v xml:space="preserve"> </v>
      </c>
      <c r="D188" s="975"/>
      <c r="E188" s="975"/>
      <c r="F188" s="975"/>
      <c r="G188" s="975"/>
      <c r="H188" s="560">
        <f>'MotorCusto (ORÇ)'!H188</f>
        <v>0</v>
      </c>
      <c r="I188" s="561">
        <f>'MotorCusto (ORÇ)'!I188</f>
        <v>0</v>
      </c>
      <c r="J188" s="553">
        <f>'MotorCusto (ORÇ)'!J188</f>
        <v>0</v>
      </c>
      <c r="K188" s="330">
        <f t="shared" si="20"/>
        <v>0</v>
      </c>
      <c r="L188" s="330">
        <f t="shared" si="21"/>
        <v>0</v>
      </c>
      <c r="M188" s="329"/>
      <c r="N188" s="329"/>
      <c r="O188" s="397"/>
      <c r="P188" s="153">
        <f t="shared" si="22"/>
        <v>181</v>
      </c>
      <c r="Q188" s="976" t="str">
        <f t="shared" si="23"/>
        <v xml:space="preserve"> </v>
      </c>
      <c r="R188" s="976"/>
      <c r="S188" s="976"/>
      <c r="T188" s="976"/>
      <c r="U188" s="977"/>
      <c r="V188" s="155">
        <f t="shared" si="24"/>
        <v>0</v>
      </c>
      <c r="W188" s="331">
        <f t="shared" si="25"/>
        <v>0</v>
      </c>
      <c r="X188" s="332">
        <f>IF(AND(K188&gt;0,'Custo Contábil'!$D$7&gt;0),ROUND(K188*('Custo Contábil'!$D$19/'Custo Contábil'!$D$7)*W188,2),0)</f>
        <v>0</v>
      </c>
      <c r="Y188" s="404">
        <f t="shared" si="26"/>
        <v>0</v>
      </c>
    </row>
    <row r="189" spans="2:25" outlineLevel="1" x14ac:dyDescent="0.3">
      <c r="B189" s="156">
        <v>182</v>
      </c>
      <c r="C189" s="974" t="str">
        <f>IF(ISBLANK('MotorCusto (ORÇ)'!C189)," ",'MotorCusto (ORÇ)'!C189)</f>
        <v xml:space="preserve"> </v>
      </c>
      <c r="D189" s="975"/>
      <c r="E189" s="975"/>
      <c r="F189" s="975"/>
      <c r="G189" s="975"/>
      <c r="H189" s="560">
        <f>'MotorCusto (ORÇ)'!H189</f>
        <v>0</v>
      </c>
      <c r="I189" s="561">
        <f>'MotorCusto (ORÇ)'!I189</f>
        <v>0</v>
      </c>
      <c r="J189" s="553">
        <f>'MotorCusto (ORÇ)'!J189</f>
        <v>0</v>
      </c>
      <c r="K189" s="330">
        <f t="shared" si="20"/>
        <v>0</v>
      </c>
      <c r="L189" s="330">
        <f t="shared" si="21"/>
        <v>0</v>
      </c>
      <c r="M189" s="329"/>
      <c r="N189" s="329"/>
      <c r="O189" s="397"/>
      <c r="P189" s="153">
        <f t="shared" si="22"/>
        <v>182</v>
      </c>
      <c r="Q189" s="976" t="str">
        <f t="shared" si="23"/>
        <v xml:space="preserve"> </v>
      </c>
      <c r="R189" s="976"/>
      <c r="S189" s="976"/>
      <c r="T189" s="976"/>
      <c r="U189" s="977"/>
      <c r="V189" s="155">
        <f t="shared" si="24"/>
        <v>0</v>
      </c>
      <c r="W189" s="331">
        <f t="shared" si="25"/>
        <v>0</v>
      </c>
      <c r="X189" s="332">
        <f>IF(AND(K189&gt;0,'Custo Contábil'!$D$7&gt;0),ROUND(K189*('Custo Contábil'!$D$19/'Custo Contábil'!$D$7)*W189,2),0)</f>
        <v>0</v>
      </c>
      <c r="Y189" s="404">
        <f t="shared" si="26"/>
        <v>0</v>
      </c>
    </row>
    <row r="190" spans="2:25" outlineLevel="1" x14ac:dyDescent="0.3">
      <c r="B190" s="156">
        <v>183</v>
      </c>
      <c r="C190" s="974" t="str">
        <f>IF(ISBLANK('MotorCusto (ORÇ)'!C190)," ",'MotorCusto (ORÇ)'!C190)</f>
        <v xml:space="preserve"> </v>
      </c>
      <c r="D190" s="975"/>
      <c r="E190" s="975"/>
      <c r="F190" s="975"/>
      <c r="G190" s="975"/>
      <c r="H190" s="560">
        <f>'MotorCusto (ORÇ)'!H190</f>
        <v>0</v>
      </c>
      <c r="I190" s="561">
        <f>'MotorCusto (ORÇ)'!I190</f>
        <v>0</v>
      </c>
      <c r="J190" s="553">
        <f>'MotorCusto (ORÇ)'!J190</f>
        <v>0</v>
      </c>
      <c r="K190" s="330">
        <f t="shared" si="20"/>
        <v>0</v>
      </c>
      <c r="L190" s="330">
        <f t="shared" si="21"/>
        <v>0</v>
      </c>
      <c r="M190" s="329"/>
      <c r="N190" s="329"/>
      <c r="O190" s="397"/>
      <c r="P190" s="153">
        <f t="shared" si="22"/>
        <v>183</v>
      </c>
      <c r="Q190" s="976" t="str">
        <f t="shared" si="23"/>
        <v xml:space="preserve"> </v>
      </c>
      <c r="R190" s="976"/>
      <c r="S190" s="976"/>
      <c r="T190" s="976"/>
      <c r="U190" s="977"/>
      <c r="V190" s="155">
        <f t="shared" si="24"/>
        <v>0</v>
      </c>
      <c r="W190" s="331">
        <f t="shared" si="25"/>
        <v>0</v>
      </c>
      <c r="X190" s="332">
        <f>IF(AND(K190&gt;0,'Custo Contábil'!$D$7&gt;0),ROUND(K190*('Custo Contábil'!$D$19/'Custo Contábil'!$D$7)*W190,2),0)</f>
        <v>0</v>
      </c>
      <c r="Y190" s="404">
        <f t="shared" si="26"/>
        <v>0</v>
      </c>
    </row>
    <row r="191" spans="2:25" outlineLevel="1" x14ac:dyDescent="0.3">
      <c r="B191" s="156">
        <v>184</v>
      </c>
      <c r="C191" s="974" t="str">
        <f>IF(ISBLANK('MotorCusto (ORÇ)'!C191)," ",'MotorCusto (ORÇ)'!C191)</f>
        <v xml:space="preserve"> </v>
      </c>
      <c r="D191" s="975"/>
      <c r="E191" s="975"/>
      <c r="F191" s="975"/>
      <c r="G191" s="975"/>
      <c r="H191" s="560">
        <f>'MotorCusto (ORÇ)'!H191</f>
        <v>0</v>
      </c>
      <c r="I191" s="561">
        <f>'MotorCusto (ORÇ)'!I191</f>
        <v>0</v>
      </c>
      <c r="J191" s="553">
        <f>'MotorCusto (ORÇ)'!J191</f>
        <v>0</v>
      </c>
      <c r="K191" s="330">
        <f t="shared" si="20"/>
        <v>0</v>
      </c>
      <c r="L191" s="330">
        <f t="shared" si="21"/>
        <v>0</v>
      </c>
      <c r="M191" s="329"/>
      <c r="N191" s="329"/>
      <c r="O191" s="397"/>
      <c r="P191" s="153">
        <f t="shared" si="22"/>
        <v>184</v>
      </c>
      <c r="Q191" s="976" t="str">
        <f t="shared" si="23"/>
        <v xml:space="preserve"> </v>
      </c>
      <c r="R191" s="976"/>
      <c r="S191" s="976"/>
      <c r="T191" s="976"/>
      <c r="U191" s="977"/>
      <c r="V191" s="155">
        <f t="shared" si="24"/>
        <v>0</v>
      </c>
      <c r="W191" s="331">
        <f t="shared" si="25"/>
        <v>0</v>
      </c>
      <c r="X191" s="332">
        <f>IF(AND(K191&gt;0,'Custo Contábil'!$D$7&gt;0),ROUND(K191*('Custo Contábil'!$D$19/'Custo Contábil'!$D$7)*W191,2),0)</f>
        <v>0</v>
      </c>
      <c r="Y191" s="404">
        <f t="shared" si="26"/>
        <v>0</v>
      </c>
    </row>
    <row r="192" spans="2:25" outlineLevel="1" x14ac:dyDescent="0.3">
      <c r="B192" s="156">
        <v>185</v>
      </c>
      <c r="C192" s="974" t="str">
        <f>IF(ISBLANK('MotorCusto (ORÇ)'!C192)," ",'MotorCusto (ORÇ)'!C192)</f>
        <v xml:space="preserve"> </v>
      </c>
      <c r="D192" s="975"/>
      <c r="E192" s="975"/>
      <c r="F192" s="975"/>
      <c r="G192" s="975"/>
      <c r="H192" s="560">
        <f>'MotorCusto (ORÇ)'!H192</f>
        <v>0</v>
      </c>
      <c r="I192" s="561">
        <f>'MotorCusto (ORÇ)'!I192</f>
        <v>0</v>
      </c>
      <c r="J192" s="553">
        <f>'MotorCusto (ORÇ)'!J192</f>
        <v>0</v>
      </c>
      <c r="K192" s="330">
        <f t="shared" si="20"/>
        <v>0</v>
      </c>
      <c r="L192" s="330">
        <f t="shared" si="21"/>
        <v>0</v>
      </c>
      <c r="M192" s="329"/>
      <c r="N192" s="329"/>
      <c r="O192" s="397"/>
      <c r="P192" s="153">
        <f t="shared" si="22"/>
        <v>185</v>
      </c>
      <c r="Q192" s="976" t="str">
        <f t="shared" si="23"/>
        <v xml:space="preserve"> </v>
      </c>
      <c r="R192" s="976"/>
      <c r="S192" s="976"/>
      <c r="T192" s="976"/>
      <c r="U192" s="977"/>
      <c r="V192" s="155">
        <f t="shared" si="24"/>
        <v>0</v>
      </c>
      <c r="W192" s="331">
        <f t="shared" si="25"/>
        <v>0</v>
      </c>
      <c r="X192" s="332">
        <f>IF(AND(K192&gt;0,'Custo Contábil'!$D$7&gt;0),ROUND(K192*('Custo Contábil'!$D$19/'Custo Contábil'!$D$7)*W192,2),0)</f>
        <v>0</v>
      </c>
      <c r="Y192" s="404">
        <f t="shared" si="26"/>
        <v>0</v>
      </c>
    </row>
    <row r="193" spans="2:25" outlineLevel="1" x14ac:dyDescent="0.3">
      <c r="B193" s="156">
        <v>186</v>
      </c>
      <c r="C193" s="974" t="str">
        <f>IF(ISBLANK('MotorCusto (ORÇ)'!C193)," ",'MotorCusto (ORÇ)'!C193)</f>
        <v xml:space="preserve"> </v>
      </c>
      <c r="D193" s="975"/>
      <c r="E193" s="975"/>
      <c r="F193" s="975"/>
      <c r="G193" s="975"/>
      <c r="H193" s="560">
        <f>'MotorCusto (ORÇ)'!H193</f>
        <v>0</v>
      </c>
      <c r="I193" s="561">
        <f>'MotorCusto (ORÇ)'!I193</f>
        <v>0</v>
      </c>
      <c r="J193" s="553">
        <f>'MotorCusto (ORÇ)'!J193</f>
        <v>0</v>
      </c>
      <c r="K193" s="330">
        <f t="shared" si="20"/>
        <v>0</v>
      </c>
      <c r="L193" s="330">
        <f t="shared" si="21"/>
        <v>0</v>
      </c>
      <c r="M193" s="329"/>
      <c r="N193" s="329"/>
      <c r="O193" s="397"/>
      <c r="P193" s="153">
        <f t="shared" si="22"/>
        <v>186</v>
      </c>
      <c r="Q193" s="976" t="str">
        <f t="shared" si="23"/>
        <v xml:space="preserve"> </v>
      </c>
      <c r="R193" s="976"/>
      <c r="S193" s="976"/>
      <c r="T193" s="976"/>
      <c r="U193" s="977"/>
      <c r="V193" s="155">
        <f t="shared" si="24"/>
        <v>0</v>
      </c>
      <c r="W193" s="331">
        <f t="shared" si="25"/>
        <v>0</v>
      </c>
      <c r="X193" s="332">
        <f>IF(AND(K193&gt;0,'Custo Contábil'!$D$7&gt;0),ROUND(K193*('Custo Contábil'!$D$19/'Custo Contábil'!$D$7)*W193,2),0)</f>
        <v>0</v>
      </c>
      <c r="Y193" s="404">
        <f t="shared" si="26"/>
        <v>0</v>
      </c>
    </row>
    <row r="194" spans="2:25" outlineLevel="1" x14ac:dyDescent="0.3">
      <c r="B194" s="156">
        <v>187</v>
      </c>
      <c r="C194" s="974" t="str">
        <f>IF(ISBLANK('MotorCusto (ORÇ)'!C194)," ",'MotorCusto (ORÇ)'!C194)</f>
        <v xml:space="preserve"> </v>
      </c>
      <c r="D194" s="975"/>
      <c r="E194" s="975"/>
      <c r="F194" s="975"/>
      <c r="G194" s="975"/>
      <c r="H194" s="560">
        <f>'MotorCusto (ORÇ)'!H194</f>
        <v>0</v>
      </c>
      <c r="I194" s="561">
        <f>'MotorCusto (ORÇ)'!I194</f>
        <v>0</v>
      </c>
      <c r="J194" s="553">
        <f>'MotorCusto (ORÇ)'!J194</f>
        <v>0</v>
      </c>
      <c r="K194" s="330">
        <f t="shared" si="20"/>
        <v>0</v>
      </c>
      <c r="L194" s="330">
        <f t="shared" si="21"/>
        <v>0</v>
      </c>
      <c r="M194" s="329"/>
      <c r="N194" s="329"/>
      <c r="O194" s="397"/>
      <c r="P194" s="153">
        <f t="shared" si="22"/>
        <v>187</v>
      </c>
      <c r="Q194" s="976" t="str">
        <f t="shared" si="23"/>
        <v xml:space="preserve"> </v>
      </c>
      <c r="R194" s="976"/>
      <c r="S194" s="976"/>
      <c r="T194" s="976"/>
      <c r="U194" s="977"/>
      <c r="V194" s="155">
        <f t="shared" si="24"/>
        <v>0</v>
      </c>
      <c r="W194" s="331">
        <f t="shared" si="25"/>
        <v>0</v>
      </c>
      <c r="X194" s="332">
        <f>IF(AND(K194&gt;0,'Custo Contábil'!$D$7&gt;0),ROUND(K194*('Custo Contábil'!$D$19/'Custo Contábil'!$D$7)*W194,2),0)</f>
        <v>0</v>
      </c>
      <c r="Y194" s="404">
        <f t="shared" si="26"/>
        <v>0</v>
      </c>
    </row>
    <row r="195" spans="2:25" outlineLevel="1" x14ac:dyDescent="0.3">
      <c r="B195" s="156">
        <v>188</v>
      </c>
      <c r="C195" s="974" t="str">
        <f>IF(ISBLANK('MotorCusto (ORÇ)'!C195)," ",'MotorCusto (ORÇ)'!C195)</f>
        <v xml:space="preserve"> </v>
      </c>
      <c r="D195" s="975"/>
      <c r="E195" s="975"/>
      <c r="F195" s="975"/>
      <c r="G195" s="975"/>
      <c r="H195" s="560">
        <f>'MotorCusto (ORÇ)'!H195</f>
        <v>0</v>
      </c>
      <c r="I195" s="561">
        <f>'MotorCusto (ORÇ)'!I195</f>
        <v>0</v>
      </c>
      <c r="J195" s="553">
        <f>'MotorCusto (ORÇ)'!J195</f>
        <v>0</v>
      </c>
      <c r="K195" s="330">
        <f t="shared" si="20"/>
        <v>0</v>
      </c>
      <c r="L195" s="330">
        <f t="shared" si="21"/>
        <v>0</v>
      </c>
      <c r="M195" s="329"/>
      <c r="N195" s="329"/>
      <c r="O195" s="397"/>
      <c r="P195" s="153">
        <f t="shared" si="22"/>
        <v>188</v>
      </c>
      <c r="Q195" s="976" t="str">
        <f t="shared" si="23"/>
        <v xml:space="preserve"> </v>
      </c>
      <c r="R195" s="976"/>
      <c r="S195" s="976"/>
      <c r="T195" s="976"/>
      <c r="U195" s="977"/>
      <c r="V195" s="155">
        <f t="shared" si="24"/>
        <v>0</v>
      </c>
      <c r="W195" s="331">
        <f t="shared" si="25"/>
        <v>0</v>
      </c>
      <c r="X195" s="332">
        <f>IF(AND(K195&gt;0,'Custo Contábil'!$D$7&gt;0),ROUND(K195*('Custo Contábil'!$D$19/'Custo Contábil'!$D$7)*W195,2),0)</f>
        <v>0</v>
      </c>
      <c r="Y195" s="404">
        <f t="shared" si="26"/>
        <v>0</v>
      </c>
    </row>
    <row r="196" spans="2:25" outlineLevel="1" x14ac:dyDescent="0.3">
      <c r="B196" s="156">
        <v>189</v>
      </c>
      <c r="C196" s="974" t="str">
        <f>IF(ISBLANK('MotorCusto (ORÇ)'!C196)," ",'MotorCusto (ORÇ)'!C196)</f>
        <v xml:space="preserve"> </v>
      </c>
      <c r="D196" s="975"/>
      <c r="E196" s="975"/>
      <c r="F196" s="975"/>
      <c r="G196" s="975"/>
      <c r="H196" s="560">
        <f>'MotorCusto (ORÇ)'!H196</f>
        <v>0</v>
      </c>
      <c r="I196" s="561">
        <f>'MotorCusto (ORÇ)'!I196</f>
        <v>0</v>
      </c>
      <c r="J196" s="553">
        <f>'MotorCusto (ORÇ)'!J196</f>
        <v>0</v>
      </c>
      <c r="K196" s="330">
        <f t="shared" si="20"/>
        <v>0</v>
      </c>
      <c r="L196" s="330">
        <f t="shared" si="21"/>
        <v>0</v>
      </c>
      <c r="M196" s="329"/>
      <c r="N196" s="329"/>
      <c r="O196" s="397"/>
      <c r="P196" s="153">
        <f t="shared" si="22"/>
        <v>189</v>
      </c>
      <c r="Q196" s="976" t="str">
        <f t="shared" si="23"/>
        <v xml:space="preserve"> </v>
      </c>
      <c r="R196" s="976"/>
      <c r="S196" s="976"/>
      <c r="T196" s="976"/>
      <c r="U196" s="977"/>
      <c r="V196" s="155">
        <f t="shared" si="24"/>
        <v>0</v>
      </c>
      <c r="W196" s="331">
        <f t="shared" si="25"/>
        <v>0</v>
      </c>
      <c r="X196" s="332">
        <f>IF(AND(K196&gt;0,'Custo Contábil'!$D$7&gt;0),ROUND(K196*('Custo Contábil'!$D$19/'Custo Contábil'!$D$7)*W196,2),0)</f>
        <v>0</v>
      </c>
      <c r="Y196" s="404">
        <f t="shared" si="26"/>
        <v>0</v>
      </c>
    </row>
    <row r="197" spans="2:25" outlineLevel="1" x14ac:dyDescent="0.3">
      <c r="B197" s="156">
        <v>190</v>
      </c>
      <c r="C197" s="974" t="str">
        <f>IF(ISBLANK('MotorCusto (ORÇ)'!C197)," ",'MotorCusto (ORÇ)'!C197)</f>
        <v xml:space="preserve"> </v>
      </c>
      <c r="D197" s="975"/>
      <c r="E197" s="975"/>
      <c r="F197" s="975"/>
      <c r="G197" s="975"/>
      <c r="H197" s="560">
        <f>'MotorCusto (ORÇ)'!H197</f>
        <v>0</v>
      </c>
      <c r="I197" s="561">
        <f>'MotorCusto (ORÇ)'!I197</f>
        <v>0</v>
      </c>
      <c r="J197" s="553">
        <f>'MotorCusto (ORÇ)'!J197</f>
        <v>0</v>
      </c>
      <c r="K197" s="330">
        <f t="shared" si="20"/>
        <v>0</v>
      </c>
      <c r="L197" s="330">
        <f t="shared" si="21"/>
        <v>0</v>
      </c>
      <c r="M197" s="329"/>
      <c r="N197" s="329"/>
      <c r="O197" s="397"/>
      <c r="P197" s="153">
        <f t="shared" si="22"/>
        <v>190</v>
      </c>
      <c r="Q197" s="976" t="str">
        <f t="shared" si="23"/>
        <v xml:space="preserve"> </v>
      </c>
      <c r="R197" s="976"/>
      <c r="S197" s="976"/>
      <c r="T197" s="976"/>
      <c r="U197" s="977"/>
      <c r="V197" s="155">
        <f t="shared" si="24"/>
        <v>0</v>
      </c>
      <c r="W197" s="331">
        <f t="shared" si="25"/>
        <v>0</v>
      </c>
      <c r="X197" s="332">
        <f>IF(AND(K197&gt;0,'Custo Contábil'!$D$7&gt;0),ROUND(K197*('Custo Contábil'!$D$19/'Custo Contábil'!$D$7)*W197,2),0)</f>
        <v>0</v>
      </c>
      <c r="Y197" s="404">
        <f t="shared" si="26"/>
        <v>0</v>
      </c>
    </row>
    <row r="198" spans="2:25" outlineLevel="1" x14ac:dyDescent="0.3">
      <c r="B198" s="156">
        <v>191</v>
      </c>
      <c r="C198" s="974" t="str">
        <f>IF(ISBLANK('MotorCusto (ORÇ)'!C198)," ",'MotorCusto (ORÇ)'!C198)</f>
        <v xml:space="preserve"> </v>
      </c>
      <c r="D198" s="975"/>
      <c r="E198" s="975"/>
      <c r="F198" s="975"/>
      <c r="G198" s="975"/>
      <c r="H198" s="560">
        <f>'MotorCusto (ORÇ)'!H198</f>
        <v>0</v>
      </c>
      <c r="I198" s="561">
        <f>'MotorCusto (ORÇ)'!I198</f>
        <v>0</v>
      </c>
      <c r="J198" s="553">
        <f>'MotorCusto (ORÇ)'!J198</f>
        <v>0</v>
      </c>
      <c r="K198" s="330">
        <f t="shared" si="20"/>
        <v>0</v>
      </c>
      <c r="L198" s="330">
        <f t="shared" si="21"/>
        <v>0</v>
      </c>
      <c r="M198" s="329"/>
      <c r="N198" s="329"/>
      <c r="O198" s="397"/>
      <c r="P198" s="153">
        <f t="shared" si="22"/>
        <v>191</v>
      </c>
      <c r="Q198" s="976" t="str">
        <f t="shared" si="23"/>
        <v xml:space="preserve"> </v>
      </c>
      <c r="R198" s="976"/>
      <c r="S198" s="976"/>
      <c r="T198" s="976"/>
      <c r="U198" s="977"/>
      <c r="V198" s="155">
        <f t="shared" si="24"/>
        <v>0</v>
      </c>
      <c r="W198" s="331">
        <f t="shared" si="25"/>
        <v>0</v>
      </c>
      <c r="X198" s="332">
        <f>IF(AND(K198&gt;0,'Custo Contábil'!$D$7&gt;0),ROUND(K198*('Custo Contábil'!$D$19/'Custo Contábil'!$D$7)*W198,2),0)</f>
        <v>0</v>
      </c>
      <c r="Y198" s="404">
        <f t="shared" si="26"/>
        <v>0</v>
      </c>
    </row>
    <row r="199" spans="2:25" outlineLevel="1" x14ac:dyDescent="0.3">
      <c r="B199" s="156">
        <v>192</v>
      </c>
      <c r="C199" s="974" t="str">
        <f>IF(ISBLANK('MotorCusto (ORÇ)'!C199)," ",'MotorCusto (ORÇ)'!C199)</f>
        <v xml:space="preserve"> </v>
      </c>
      <c r="D199" s="975"/>
      <c r="E199" s="975"/>
      <c r="F199" s="975"/>
      <c r="G199" s="975"/>
      <c r="H199" s="560">
        <f>'MotorCusto (ORÇ)'!H199</f>
        <v>0</v>
      </c>
      <c r="I199" s="561">
        <f>'MotorCusto (ORÇ)'!I199</f>
        <v>0</v>
      </c>
      <c r="J199" s="553">
        <f>'MotorCusto (ORÇ)'!J199</f>
        <v>0</v>
      </c>
      <c r="K199" s="330">
        <f t="shared" si="20"/>
        <v>0</v>
      </c>
      <c r="L199" s="330">
        <f t="shared" si="21"/>
        <v>0</v>
      </c>
      <c r="M199" s="329"/>
      <c r="N199" s="329"/>
      <c r="O199" s="397"/>
      <c r="P199" s="153">
        <f t="shared" si="22"/>
        <v>192</v>
      </c>
      <c r="Q199" s="976" t="str">
        <f t="shared" si="23"/>
        <v xml:space="preserve"> </v>
      </c>
      <c r="R199" s="976"/>
      <c r="S199" s="976"/>
      <c r="T199" s="976"/>
      <c r="U199" s="977"/>
      <c r="V199" s="155">
        <f t="shared" si="24"/>
        <v>0</v>
      </c>
      <c r="W199" s="331">
        <f t="shared" si="25"/>
        <v>0</v>
      </c>
      <c r="X199" s="332">
        <f>IF(AND(K199&gt;0,'Custo Contábil'!$D$7&gt;0),ROUND(K199*('Custo Contábil'!$D$19/'Custo Contábil'!$D$7)*W199,2),0)</f>
        <v>0</v>
      </c>
      <c r="Y199" s="404">
        <f t="shared" si="26"/>
        <v>0</v>
      </c>
    </row>
    <row r="200" spans="2:25" outlineLevel="1" x14ac:dyDescent="0.3">
      <c r="B200" s="156">
        <v>193</v>
      </c>
      <c r="C200" s="974" t="str">
        <f>IF(ISBLANK('MotorCusto (ORÇ)'!C200)," ",'MotorCusto (ORÇ)'!C200)</f>
        <v xml:space="preserve"> </v>
      </c>
      <c r="D200" s="975"/>
      <c r="E200" s="975"/>
      <c r="F200" s="975"/>
      <c r="G200" s="975"/>
      <c r="H200" s="560">
        <f>'MotorCusto (ORÇ)'!H200</f>
        <v>0</v>
      </c>
      <c r="I200" s="561">
        <f>'MotorCusto (ORÇ)'!I200</f>
        <v>0</v>
      </c>
      <c r="J200" s="553">
        <f>'MotorCusto (ORÇ)'!J200</f>
        <v>0</v>
      </c>
      <c r="K200" s="330">
        <f t="shared" si="20"/>
        <v>0</v>
      </c>
      <c r="L200" s="330">
        <f t="shared" si="21"/>
        <v>0</v>
      </c>
      <c r="M200" s="329"/>
      <c r="N200" s="329"/>
      <c r="O200" s="397"/>
      <c r="P200" s="153">
        <f t="shared" si="22"/>
        <v>193</v>
      </c>
      <c r="Q200" s="976" t="str">
        <f t="shared" si="23"/>
        <v xml:space="preserve"> </v>
      </c>
      <c r="R200" s="976"/>
      <c r="S200" s="976"/>
      <c r="T200" s="976"/>
      <c r="U200" s="977"/>
      <c r="V200" s="155">
        <f t="shared" si="24"/>
        <v>0</v>
      </c>
      <c r="W200" s="331">
        <f t="shared" si="25"/>
        <v>0</v>
      </c>
      <c r="X200" s="332">
        <f>IF(AND(K200&gt;0,'Custo Contábil'!$D$7&gt;0),ROUND(K200*('Custo Contábil'!$D$19/'Custo Contábil'!$D$7)*W200,2),0)</f>
        <v>0</v>
      </c>
      <c r="Y200" s="404">
        <f t="shared" si="26"/>
        <v>0</v>
      </c>
    </row>
    <row r="201" spans="2:25" outlineLevel="1" x14ac:dyDescent="0.3">
      <c r="B201" s="156">
        <v>194</v>
      </c>
      <c r="C201" s="974" t="str">
        <f>IF(ISBLANK('MotorCusto (ORÇ)'!C201)," ",'MotorCusto (ORÇ)'!C201)</f>
        <v xml:space="preserve"> </v>
      </c>
      <c r="D201" s="975"/>
      <c r="E201" s="975"/>
      <c r="F201" s="975"/>
      <c r="G201" s="975"/>
      <c r="H201" s="560">
        <f>'MotorCusto (ORÇ)'!H201</f>
        <v>0</v>
      </c>
      <c r="I201" s="561">
        <f>'MotorCusto (ORÇ)'!I201</f>
        <v>0</v>
      </c>
      <c r="J201" s="553">
        <f>'MotorCusto (ORÇ)'!J201</f>
        <v>0</v>
      </c>
      <c r="K201" s="330">
        <f t="shared" si="20"/>
        <v>0</v>
      </c>
      <c r="L201" s="330">
        <f t="shared" si="21"/>
        <v>0</v>
      </c>
      <c r="M201" s="329"/>
      <c r="N201" s="329"/>
      <c r="O201" s="397"/>
      <c r="P201" s="153">
        <f t="shared" si="22"/>
        <v>194</v>
      </c>
      <c r="Q201" s="976" t="str">
        <f t="shared" si="23"/>
        <v xml:space="preserve"> </v>
      </c>
      <c r="R201" s="976"/>
      <c r="S201" s="976"/>
      <c r="T201" s="976"/>
      <c r="U201" s="977"/>
      <c r="V201" s="155">
        <f t="shared" si="24"/>
        <v>0</v>
      </c>
      <c r="W201" s="331">
        <f t="shared" si="25"/>
        <v>0</v>
      </c>
      <c r="X201" s="332">
        <f>IF(AND(K201&gt;0,'Custo Contábil'!$D$7&gt;0),ROUND(K201*('Custo Contábil'!$D$19/'Custo Contábil'!$D$7)*W201,2),0)</f>
        <v>0</v>
      </c>
      <c r="Y201" s="404">
        <f t="shared" si="26"/>
        <v>0</v>
      </c>
    </row>
    <row r="202" spans="2:25" outlineLevel="1" x14ac:dyDescent="0.3">
      <c r="B202" s="156">
        <v>195</v>
      </c>
      <c r="C202" s="974" t="str">
        <f>IF(ISBLANK('MotorCusto (ORÇ)'!C202)," ",'MotorCusto (ORÇ)'!C202)</f>
        <v xml:space="preserve"> </v>
      </c>
      <c r="D202" s="975"/>
      <c r="E202" s="975"/>
      <c r="F202" s="975"/>
      <c r="G202" s="975"/>
      <c r="H202" s="560">
        <f>'MotorCusto (ORÇ)'!H202</f>
        <v>0</v>
      </c>
      <c r="I202" s="561">
        <f>'MotorCusto (ORÇ)'!I202</f>
        <v>0</v>
      </c>
      <c r="J202" s="553">
        <f>'MotorCusto (ORÇ)'!J202</f>
        <v>0</v>
      </c>
      <c r="K202" s="330">
        <f t="shared" si="20"/>
        <v>0</v>
      </c>
      <c r="L202" s="330">
        <f t="shared" si="21"/>
        <v>0</v>
      </c>
      <c r="M202" s="329"/>
      <c r="N202" s="329"/>
      <c r="O202" s="397"/>
      <c r="P202" s="153">
        <f t="shared" si="22"/>
        <v>195</v>
      </c>
      <c r="Q202" s="976" t="str">
        <f t="shared" si="23"/>
        <v xml:space="preserve"> </v>
      </c>
      <c r="R202" s="976"/>
      <c r="S202" s="976"/>
      <c r="T202" s="976"/>
      <c r="U202" s="977"/>
      <c r="V202" s="155">
        <f t="shared" si="24"/>
        <v>0</v>
      </c>
      <c r="W202" s="331">
        <f t="shared" si="25"/>
        <v>0</v>
      </c>
      <c r="X202" s="332">
        <f>IF(AND(K202&gt;0,'Custo Contábil'!$D$7&gt;0),ROUND(K202*('Custo Contábil'!$D$19/'Custo Contábil'!$D$7)*W202,2),0)</f>
        <v>0</v>
      </c>
      <c r="Y202" s="404">
        <f t="shared" si="26"/>
        <v>0</v>
      </c>
    </row>
    <row r="203" spans="2:25" outlineLevel="1" x14ac:dyDescent="0.3">
      <c r="B203" s="156">
        <v>196</v>
      </c>
      <c r="C203" s="974" t="str">
        <f>IF(ISBLANK('MotorCusto (ORÇ)'!C203)," ",'MotorCusto (ORÇ)'!C203)</f>
        <v xml:space="preserve"> </v>
      </c>
      <c r="D203" s="975"/>
      <c r="E203" s="975"/>
      <c r="F203" s="975"/>
      <c r="G203" s="975"/>
      <c r="H203" s="560">
        <f>'MotorCusto (ORÇ)'!H203</f>
        <v>0</v>
      </c>
      <c r="I203" s="561">
        <f>'MotorCusto (ORÇ)'!I203</f>
        <v>0</v>
      </c>
      <c r="J203" s="553">
        <f>'MotorCusto (ORÇ)'!J203</f>
        <v>0</v>
      </c>
      <c r="K203" s="330">
        <f t="shared" si="20"/>
        <v>0</v>
      </c>
      <c r="L203" s="330">
        <f t="shared" si="21"/>
        <v>0</v>
      </c>
      <c r="M203" s="329"/>
      <c r="N203" s="329"/>
      <c r="O203" s="397"/>
      <c r="P203" s="153">
        <f t="shared" si="22"/>
        <v>196</v>
      </c>
      <c r="Q203" s="976" t="str">
        <f t="shared" si="23"/>
        <v xml:space="preserve"> </v>
      </c>
      <c r="R203" s="976"/>
      <c r="S203" s="976"/>
      <c r="T203" s="976"/>
      <c r="U203" s="977"/>
      <c r="V203" s="155">
        <f t="shared" si="24"/>
        <v>0</v>
      </c>
      <c r="W203" s="331">
        <f t="shared" si="25"/>
        <v>0</v>
      </c>
      <c r="X203" s="332">
        <f>IF(AND(K203&gt;0,'Custo Contábil'!$D$7&gt;0),ROUND(K203*('Custo Contábil'!$D$19/'Custo Contábil'!$D$7)*W203,2),0)</f>
        <v>0</v>
      </c>
      <c r="Y203" s="404">
        <f t="shared" si="26"/>
        <v>0</v>
      </c>
    </row>
    <row r="204" spans="2:25" outlineLevel="1" x14ac:dyDescent="0.3">
      <c r="B204" s="156">
        <v>197</v>
      </c>
      <c r="C204" s="974" t="str">
        <f>IF(ISBLANK('MotorCusto (ORÇ)'!C204)," ",'MotorCusto (ORÇ)'!C204)</f>
        <v xml:space="preserve"> </v>
      </c>
      <c r="D204" s="975"/>
      <c r="E204" s="975"/>
      <c r="F204" s="975"/>
      <c r="G204" s="975"/>
      <c r="H204" s="560">
        <f>'MotorCusto (ORÇ)'!H204</f>
        <v>0</v>
      </c>
      <c r="I204" s="561">
        <f>'MotorCusto (ORÇ)'!I204</f>
        <v>0</v>
      </c>
      <c r="J204" s="553">
        <f>'MotorCusto (ORÇ)'!J204</f>
        <v>0</v>
      </c>
      <c r="K204" s="330">
        <f t="shared" si="20"/>
        <v>0</v>
      </c>
      <c r="L204" s="330">
        <f t="shared" si="21"/>
        <v>0</v>
      </c>
      <c r="M204" s="329"/>
      <c r="N204" s="329"/>
      <c r="O204" s="397"/>
      <c r="P204" s="153">
        <f t="shared" si="22"/>
        <v>197</v>
      </c>
      <c r="Q204" s="976" t="str">
        <f t="shared" si="23"/>
        <v xml:space="preserve"> </v>
      </c>
      <c r="R204" s="976"/>
      <c r="S204" s="976"/>
      <c r="T204" s="976"/>
      <c r="U204" s="977"/>
      <c r="V204" s="155">
        <f t="shared" si="24"/>
        <v>0</v>
      </c>
      <c r="W204" s="331">
        <f t="shared" si="25"/>
        <v>0</v>
      </c>
      <c r="X204" s="332">
        <f>IF(AND(K204&gt;0,'Custo Contábil'!$D$7&gt;0),ROUND(K204*('Custo Contábil'!$D$19/'Custo Contábil'!$D$7)*W204,2),0)</f>
        <v>0</v>
      </c>
      <c r="Y204" s="404">
        <f t="shared" si="26"/>
        <v>0</v>
      </c>
    </row>
    <row r="205" spans="2:25" outlineLevel="1" x14ac:dyDescent="0.3">
      <c r="B205" s="156">
        <v>198</v>
      </c>
      <c r="C205" s="974" t="str">
        <f>IF(ISBLANK('MotorCusto (ORÇ)'!C205)," ",'MotorCusto (ORÇ)'!C205)</f>
        <v xml:space="preserve"> </v>
      </c>
      <c r="D205" s="975"/>
      <c r="E205" s="975"/>
      <c r="F205" s="975"/>
      <c r="G205" s="975"/>
      <c r="H205" s="560">
        <f>'MotorCusto (ORÇ)'!H205</f>
        <v>0</v>
      </c>
      <c r="I205" s="561">
        <f>'MotorCusto (ORÇ)'!I205</f>
        <v>0</v>
      </c>
      <c r="J205" s="553">
        <f>'MotorCusto (ORÇ)'!J205</f>
        <v>0</v>
      </c>
      <c r="K205" s="330">
        <f t="shared" si="20"/>
        <v>0</v>
      </c>
      <c r="L205" s="330">
        <f t="shared" si="21"/>
        <v>0</v>
      </c>
      <c r="M205" s="329"/>
      <c r="N205" s="329"/>
      <c r="O205" s="397"/>
      <c r="P205" s="153">
        <f t="shared" si="22"/>
        <v>198</v>
      </c>
      <c r="Q205" s="976" t="str">
        <f t="shared" si="23"/>
        <v xml:space="preserve"> </v>
      </c>
      <c r="R205" s="976"/>
      <c r="S205" s="976"/>
      <c r="T205" s="976"/>
      <c r="U205" s="977"/>
      <c r="V205" s="155">
        <f t="shared" si="24"/>
        <v>0</v>
      </c>
      <c r="W205" s="331">
        <f t="shared" si="25"/>
        <v>0</v>
      </c>
      <c r="X205" s="332">
        <f>IF(AND(K205&gt;0,'Custo Contábil'!$D$7&gt;0),ROUND(K205*('Custo Contábil'!$D$19/'Custo Contábil'!$D$7)*W205,2),0)</f>
        <v>0</v>
      </c>
      <c r="Y205" s="404">
        <f t="shared" si="26"/>
        <v>0</v>
      </c>
    </row>
    <row r="206" spans="2:25" outlineLevel="1" x14ac:dyDescent="0.3">
      <c r="B206" s="156">
        <v>199</v>
      </c>
      <c r="C206" s="974" t="str">
        <f>IF(ISBLANK('MotorCusto (ORÇ)'!C206)," ",'MotorCusto (ORÇ)'!C206)</f>
        <v xml:space="preserve"> </v>
      </c>
      <c r="D206" s="975"/>
      <c r="E206" s="975"/>
      <c r="F206" s="975"/>
      <c r="G206" s="975"/>
      <c r="H206" s="560">
        <f>'MotorCusto (ORÇ)'!H206</f>
        <v>0</v>
      </c>
      <c r="I206" s="561">
        <f>'MotorCusto (ORÇ)'!I206</f>
        <v>0</v>
      </c>
      <c r="J206" s="553">
        <f>'MotorCusto (ORÇ)'!J206</f>
        <v>0</v>
      </c>
      <c r="K206" s="330">
        <f t="shared" si="20"/>
        <v>0</v>
      </c>
      <c r="L206" s="330">
        <f t="shared" si="21"/>
        <v>0</v>
      </c>
      <c r="M206" s="329"/>
      <c r="N206" s="329"/>
      <c r="O206" s="397"/>
      <c r="P206" s="153">
        <f t="shared" si="22"/>
        <v>199</v>
      </c>
      <c r="Q206" s="976" t="str">
        <f t="shared" si="23"/>
        <v xml:space="preserve"> </v>
      </c>
      <c r="R206" s="976"/>
      <c r="S206" s="976"/>
      <c r="T206" s="976"/>
      <c r="U206" s="977"/>
      <c r="V206" s="155">
        <f t="shared" si="24"/>
        <v>0</v>
      </c>
      <c r="W206" s="331">
        <f t="shared" si="25"/>
        <v>0</v>
      </c>
      <c r="X206" s="332">
        <f>IF(AND(K206&gt;0,'Custo Contábil'!$D$7&gt;0),ROUND(K206*('Custo Contábil'!$D$19/'Custo Contábil'!$D$7)*W206,2),0)</f>
        <v>0</v>
      </c>
      <c r="Y206" s="404">
        <f t="shared" si="26"/>
        <v>0</v>
      </c>
    </row>
    <row r="207" spans="2:25" outlineLevel="1" x14ac:dyDescent="0.3">
      <c r="B207" s="156">
        <v>200</v>
      </c>
      <c r="C207" s="974" t="str">
        <f>IF(ISBLANK('MotorCusto (ORÇ)'!C207)," ",'MotorCusto (ORÇ)'!C207)</f>
        <v xml:space="preserve"> </v>
      </c>
      <c r="D207" s="975"/>
      <c r="E207" s="975"/>
      <c r="F207" s="975"/>
      <c r="G207" s="975"/>
      <c r="H207" s="560">
        <f>'MotorCusto (ORÇ)'!H207</f>
        <v>0</v>
      </c>
      <c r="I207" s="561">
        <f>'MotorCusto (ORÇ)'!I207</f>
        <v>0</v>
      </c>
      <c r="J207" s="553">
        <f>'MotorCusto (ORÇ)'!J207</f>
        <v>0</v>
      </c>
      <c r="K207" s="330">
        <f t="shared" si="20"/>
        <v>0</v>
      </c>
      <c r="L207" s="330">
        <f t="shared" si="21"/>
        <v>0</v>
      </c>
      <c r="M207" s="329"/>
      <c r="N207" s="329"/>
      <c r="O207" s="397"/>
      <c r="P207" s="153">
        <f t="shared" si="22"/>
        <v>200</v>
      </c>
      <c r="Q207" s="976" t="str">
        <f t="shared" si="23"/>
        <v xml:space="preserve"> </v>
      </c>
      <c r="R207" s="976"/>
      <c r="S207" s="976"/>
      <c r="T207" s="976"/>
      <c r="U207" s="977"/>
      <c r="V207" s="155">
        <f t="shared" si="24"/>
        <v>0</v>
      </c>
      <c r="W207" s="331">
        <f t="shared" si="25"/>
        <v>0</v>
      </c>
      <c r="X207" s="332">
        <f>IF(AND(K207&gt;0,'Custo Contábil'!$D$7&gt;0),ROUND(K207*('Custo Contábil'!$D$19/'Custo Contábil'!$D$7)*W207,2),0)</f>
        <v>0</v>
      </c>
      <c r="Y207" s="404">
        <f t="shared" si="26"/>
        <v>0</v>
      </c>
    </row>
    <row r="208" spans="2:25" x14ac:dyDescent="0.3">
      <c r="B208" s="153"/>
      <c r="C208" s="974" t="str">
        <f>IF(ISBLANK('MotorCusto (ORÇ)'!C208)," ",'MotorCusto (ORÇ)'!C208)</f>
        <v>Acessórios</v>
      </c>
      <c r="D208" s="975"/>
      <c r="E208" s="975"/>
      <c r="F208" s="975"/>
      <c r="G208" s="975"/>
      <c r="H208" s="560">
        <f>'MotorCusto (ORÇ)'!H208</f>
        <v>20</v>
      </c>
      <c r="I208" s="561">
        <f>'MotorCusto (ORÇ)'!I208</f>
        <v>0</v>
      </c>
      <c r="J208" s="553">
        <f>'MotorCusto (ORÇ)'!J208</f>
        <v>0</v>
      </c>
      <c r="K208" s="330">
        <f t="shared" si="7"/>
        <v>0</v>
      </c>
      <c r="L208" s="330">
        <f t="shared" si="8"/>
        <v>0</v>
      </c>
      <c r="M208" s="329"/>
      <c r="N208" s="329"/>
      <c r="O208" s="397"/>
      <c r="P208" s="153"/>
      <c r="Q208" s="976" t="str">
        <f>IF(OR(C208=0,C208=""),"",C208)</f>
        <v>Acessórios</v>
      </c>
      <c r="R208" s="976"/>
      <c r="S208" s="976"/>
      <c r="T208" s="976"/>
      <c r="U208" s="977"/>
      <c r="V208" s="155">
        <f>IF(H208="",0,H208)</f>
        <v>20</v>
      </c>
      <c r="W208" s="331">
        <f t="shared" si="11"/>
        <v>0.10185220882315059</v>
      </c>
      <c r="X208" s="332">
        <f>IF(AND(K208&gt;0,'Custo Contábil'!$D$7&gt;0),ROUND(K208*('Custo Contábil'!$D$19/'Custo Contábil'!$D$7)*W208,2),0)</f>
        <v>0</v>
      </c>
      <c r="Y208" s="404">
        <f t="shared" si="12"/>
        <v>0</v>
      </c>
    </row>
    <row r="209" spans="2:24" ht="15.6" x14ac:dyDescent="0.3">
      <c r="B209" s="323"/>
      <c r="C209" s="985" t="s">
        <v>1070</v>
      </c>
      <c r="D209" s="985"/>
      <c r="E209" s="985"/>
      <c r="F209" s="985"/>
      <c r="G209" s="985"/>
      <c r="H209" s="985"/>
      <c r="I209" s="985"/>
      <c r="J209" s="986"/>
      <c r="K209" s="159">
        <f>SUM(K8:K208)</f>
        <v>0</v>
      </c>
      <c r="L209" s="159">
        <f>SUM(L8:L208)</f>
        <v>0</v>
      </c>
      <c r="M209" s="159">
        <f>SUM(M8:M208)</f>
        <v>0</v>
      </c>
      <c r="N209" s="159">
        <f>SUM(N8:N208)</f>
        <v>0</v>
      </c>
      <c r="O209" s="397"/>
      <c r="P209" s="989" t="s">
        <v>1075</v>
      </c>
      <c r="Q209" s="990"/>
      <c r="R209" s="990"/>
      <c r="S209" s="990"/>
      <c r="T209" s="990"/>
      <c r="U209" s="990"/>
      <c r="V209" s="991"/>
      <c r="W209" s="160" t="s">
        <v>1077</v>
      </c>
      <c r="X209" s="161">
        <f>SUM(X8:X208)</f>
        <v>0</v>
      </c>
    </row>
    <row r="210" spans="2:24" ht="15.6" x14ac:dyDescent="0.3">
      <c r="B210" s="963" t="s">
        <v>561</v>
      </c>
      <c r="C210" s="964"/>
      <c r="D210" s="964"/>
      <c r="E210" s="964"/>
      <c r="F210" s="964"/>
      <c r="G210" s="964"/>
      <c r="H210" s="964"/>
      <c r="I210" s="964"/>
      <c r="J210" s="964"/>
      <c r="K210" s="964"/>
      <c r="L210" s="964"/>
      <c r="M210" s="964"/>
      <c r="N210" s="965"/>
      <c r="O210" s="397"/>
      <c r="P210" s="989" t="s">
        <v>1076</v>
      </c>
      <c r="Q210" s="990"/>
      <c r="R210" s="990"/>
      <c r="S210" s="990"/>
      <c r="T210" s="990"/>
      <c r="U210" s="990"/>
      <c r="V210" s="991"/>
      <c r="W210" s="160" t="s">
        <v>1078</v>
      </c>
      <c r="X210" s="161">
        <f>IFERROR(X209*($L$255/$K$255),0)</f>
        <v>0</v>
      </c>
    </row>
    <row r="211" spans="2:24" ht="18" customHeight="1" x14ac:dyDescent="0.3">
      <c r="B211" s="967" t="s">
        <v>1056</v>
      </c>
      <c r="C211" s="968"/>
      <c r="D211" s="968"/>
      <c r="E211" s="968"/>
      <c r="F211" s="968"/>
      <c r="G211" s="968"/>
      <c r="H211" s="316"/>
      <c r="I211" s="316"/>
      <c r="J211" s="317"/>
      <c r="K211" s="152" t="s">
        <v>555</v>
      </c>
      <c r="L211" s="314" t="s">
        <v>1054</v>
      </c>
      <c r="M211" s="114" t="s">
        <v>509</v>
      </c>
      <c r="N211" s="114" t="s">
        <v>510</v>
      </c>
      <c r="O211" s="397"/>
      <c r="P211" s="398"/>
      <c r="Q211" s="398"/>
      <c r="R211" s="399"/>
      <c r="S211" s="400"/>
      <c r="T211" s="400"/>
      <c r="U211" s="400"/>
      <c r="V211" s="401"/>
    </row>
    <row r="212" spans="2:24" ht="18" customHeight="1" x14ac:dyDescent="0.35">
      <c r="B212" s="162"/>
      <c r="C212" s="972" t="s">
        <v>562</v>
      </c>
      <c r="D212" s="972"/>
      <c r="E212" s="972"/>
      <c r="F212" s="972"/>
      <c r="G212" s="972"/>
      <c r="H212" s="316"/>
      <c r="I212" s="316"/>
      <c r="J212" s="317"/>
      <c r="K212" s="330">
        <f>SUM(L212:N212)</f>
        <v>0</v>
      </c>
      <c r="L212" s="330">
        <f>'Custo Contábil'!F39</f>
        <v>0</v>
      </c>
      <c r="M212" s="330">
        <v>0</v>
      </c>
      <c r="N212" s="330">
        <v>0</v>
      </c>
      <c r="O212" s="397"/>
      <c r="P212" s="702" t="s">
        <v>2118</v>
      </c>
      <c r="Q212" s="325"/>
      <c r="R212" s="165">
        <f>RCB!G7</f>
        <v>0</v>
      </c>
      <c r="T212" s="987" t="s">
        <v>971</v>
      </c>
      <c r="U212" s="988"/>
      <c r="V212" s="339">
        <f>IFERROR(SUM(Y8:Y208)/X209,0)</f>
        <v>0</v>
      </c>
    </row>
    <row r="213" spans="2:24" ht="15" customHeight="1" x14ac:dyDescent="0.35">
      <c r="B213" s="162"/>
      <c r="C213" s="972" t="s">
        <v>452</v>
      </c>
      <c r="D213" s="972"/>
      <c r="E213" s="972"/>
      <c r="F213" s="972"/>
      <c r="G213" s="972"/>
      <c r="H213" s="316"/>
      <c r="I213" s="316"/>
      <c r="J213" s="317"/>
      <c r="K213" s="330">
        <f>SUM(L213:N213)</f>
        <v>0</v>
      </c>
      <c r="L213" s="330">
        <f>Diagnóstico!M20</f>
        <v>0</v>
      </c>
      <c r="M213" s="330">
        <f>Diagnóstico!N20</f>
        <v>0</v>
      </c>
      <c r="N213" s="330">
        <f>Diagnóstico!O20</f>
        <v>0</v>
      </c>
      <c r="O213" s="397"/>
      <c r="P213" s="702" t="s">
        <v>2119</v>
      </c>
      <c r="Q213" s="325"/>
      <c r="R213" s="165">
        <f>RCB!J7</f>
        <v>0</v>
      </c>
    </row>
    <row r="214" spans="2:24" x14ac:dyDescent="0.3">
      <c r="B214" s="318"/>
      <c r="C214" s="944" t="s">
        <v>563</v>
      </c>
      <c r="D214" s="944"/>
      <c r="E214" s="944"/>
      <c r="F214" s="944"/>
      <c r="G214" s="945"/>
      <c r="H214" s="114" t="s">
        <v>16</v>
      </c>
      <c r="I214" s="303" t="s">
        <v>564</v>
      </c>
      <c r="J214" s="303" t="s">
        <v>565</v>
      </c>
      <c r="K214" s="152" t="s">
        <v>555</v>
      </c>
      <c r="L214" s="314" t="s">
        <v>1054</v>
      </c>
      <c r="M214" s="114" t="s">
        <v>509</v>
      </c>
      <c r="N214" s="114" t="s">
        <v>510</v>
      </c>
      <c r="O214" s="397"/>
    </row>
    <row r="215" spans="2:24" x14ac:dyDescent="0.3">
      <c r="B215" s="153">
        <v>1</v>
      </c>
      <c r="C215" s="974" t="str">
        <f>IF(ISBLANK('MotorCusto (ORÇ)'!C220)," ",'MotorCusto (ORÇ)'!C220)</f>
        <v xml:space="preserve"> </v>
      </c>
      <c r="D215" s="975"/>
      <c r="E215" s="975"/>
      <c r="F215" s="975"/>
      <c r="G215" s="975"/>
      <c r="H215" s="560">
        <f>'MotorCusto (ORÇ)'!H220</f>
        <v>0</v>
      </c>
      <c r="I215" s="561">
        <f>'MotorCusto (ORÇ)'!I220</f>
        <v>0</v>
      </c>
      <c r="J215" s="553">
        <f>'MotorCusto (ORÇ)'!J220</f>
        <v>0</v>
      </c>
      <c r="K215" s="330">
        <f>H215*I215*J215</f>
        <v>0</v>
      </c>
      <c r="L215" s="330">
        <f>K215-M215-N215</f>
        <v>0</v>
      </c>
      <c r="M215" s="329"/>
      <c r="N215" s="329"/>
      <c r="O215" s="397"/>
    </row>
    <row r="216" spans="2:24" x14ac:dyDescent="0.3">
      <c r="B216" s="156">
        <v>2</v>
      </c>
      <c r="C216" s="974" t="str">
        <f>IF(ISBLANK('MotorCusto (ORÇ)'!C221)," ",'MotorCusto (ORÇ)'!C221)</f>
        <v xml:space="preserve"> </v>
      </c>
      <c r="D216" s="975"/>
      <c r="E216" s="975"/>
      <c r="F216" s="975"/>
      <c r="G216" s="975"/>
      <c r="H216" s="560">
        <f>'MotorCusto (ORÇ)'!H221</f>
        <v>0</v>
      </c>
      <c r="I216" s="561">
        <f>'MotorCusto (ORÇ)'!I221</f>
        <v>0</v>
      </c>
      <c r="J216" s="553">
        <f>'MotorCusto (ORÇ)'!J221</f>
        <v>0</v>
      </c>
      <c r="K216" s="330">
        <f t="shared" ref="K216:K225" si="27">H216*I216*J216</f>
        <v>0</v>
      </c>
      <c r="L216" s="330">
        <f t="shared" ref="L216:L225" si="28">K216-M216-N216</f>
        <v>0</v>
      </c>
      <c r="M216" s="329"/>
      <c r="N216" s="329"/>
      <c r="O216" s="397"/>
    </row>
    <row r="217" spans="2:24" x14ac:dyDescent="0.3">
      <c r="B217" s="153">
        <v>3</v>
      </c>
      <c r="C217" s="974" t="str">
        <f>IF(ISBLANK('MotorCusto (ORÇ)'!C222)," ",'MotorCusto (ORÇ)'!C222)</f>
        <v xml:space="preserve"> </v>
      </c>
      <c r="D217" s="975"/>
      <c r="E217" s="975"/>
      <c r="F217" s="975"/>
      <c r="G217" s="975"/>
      <c r="H217" s="560">
        <f>'MotorCusto (ORÇ)'!H222</f>
        <v>0</v>
      </c>
      <c r="I217" s="561">
        <f>'MotorCusto (ORÇ)'!I222</f>
        <v>0</v>
      </c>
      <c r="J217" s="553">
        <f>'MotorCusto (ORÇ)'!J222</f>
        <v>0</v>
      </c>
      <c r="K217" s="330">
        <f t="shared" si="27"/>
        <v>0</v>
      </c>
      <c r="L217" s="330">
        <f t="shared" si="28"/>
        <v>0</v>
      </c>
      <c r="M217" s="329"/>
      <c r="N217" s="329"/>
      <c r="O217" s="397"/>
    </row>
    <row r="218" spans="2:24" x14ac:dyDescent="0.3">
      <c r="B218" s="156">
        <v>4</v>
      </c>
      <c r="C218" s="974" t="str">
        <f>IF(ISBLANK('MotorCusto (ORÇ)'!C223)," ",'MotorCusto (ORÇ)'!C223)</f>
        <v xml:space="preserve"> </v>
      </c>
      <c r="D218" s="975"/>
      <c r="E218" s="975"/>
      <c r="F218" s="975"/>
      <c r="G218" s="975"/>
      <c r="H218" s="560">
        <f>'MotorCusto (ORÇ)'!H223</f>
        <v>0</v>
      </c>
      <c r="I218" s="561">
        <f>'MotorCusto (ORÇ)'!I223</f>
        <v>0</v>
      </c>
      <c r="J218" s="553">
        <f>'MotorCusto (ORÇ)'!J223</f>
        <v>0</v>
      </c>
      <c r="K218" s="330">
        <f t="shared" si="27"/>
        <v>0</v>
      </c>
      <c r="L218" s="330">
        <f t="shared" si="28"/>
        <v>0</v>
      </c>
      <c r="M218" s="329"/>
      <c r="N218" s="329"/>
      <c r="O218" s="397"/>
    </row>
    <row r="219" spans="2:24" x14ac:dyDescent="0.3">
      <c r="B219" s="153">
        <v>5</v>
      </c>
      <c r="C219" s="974" t="str">
        <f>IF(ISBLANK('MotorCusto (ORÇ)'!C224)," ",'MotorCusto (ORÇ)'!C224)</f>
        <v xml:space="preserve"> </v>
      </c>
      <c r="D219" s="975"/>
      <c r="E219" s="975"/>
      <c r="F219" s="975"/>
      <c r="G219" s="975"/>
      <c r="H219" s="560">
        <f>'MotorCusto (ORÇ)'!H224</f>
        <v>0</v>
      </c>
      <c r="I219" s="561">
        <f>'MotorCusto (ORÇ)'!I224</f>
        <v>0</v>
      </c>
      <c r="J219" s="553">
        <f>'MotorCusto (ORÇ)'!J224</f>
        <v>0</v>
      </c>
      <c r="K219" s="330">
        <f t="shared" si="27"/>
        <v>0</v>
      </c>
      <c r="L219" s="330">
        <f t="shared" si="28"/>
        <v>0</v>
      </c>
      <c r="M219" s="329"/>
      <c r="N219" s="329"/>
      <c r="O219" s="397"/>
    </row>
    <row r="220" spans="2:24" x14ac:dyDescent="0.3">
      <c r="B220" s="153">
        <v>6</v>
      </c>
      <c r="C220" s="974" t="str">
        <f>IF(ISBLANK('MotorCusto (ORÇ)'!C225)," ",'MotorCusto (ORÇ)'!C225)</f>
        <v xml:space="preserve"> </v>
      </c>
      <c r="D220" s="975"/>
      <c r="E220" s="975"/>
      <c r="F220" s="975"/>
      <c r="G220" s="975"/>
      <c r="H220" s="560">
        <f>'MotorCusto (ORÇ)'!H225</f>
        <v>0</v>
      </c>
      <c r="I220" s="561">
        <f>'MotorCusto (ORÇ)'!I225</f>
        <v>0</v>
      </c>
      <c r="J220" s="553">
        <f>'MotorCusto (ORÇ)'!J225</f>
        <v>0</v>
      </c>
      <c r="K220" s="330">
        <f t="shared" si="27"/>
        <v>0</v>
      </c>
      <c r="L220" s="330">
        <f t="shared" si="28"/>
        <v>0</v>
      </c>
      <c r="M220" s="329"/>
      <c r="N220" s="329"/>
      <c r="O220" s="397"/>
    </row>
    <row r="221" spans="2:24" x14ac:dyDescent="0.3">
      <c r="B221" s="153">
        <v>7</v>
      </c>
      <c r="C221" s="974" t="str">
        <f>IF(ISBLANK('MotorCusto (ORÇ)'!C226)," ",'MotorCusto (ORÇ)'!C226)</f>
        <v xml:space="preserve"> </v>
      </c>
      <c r="D221" s="975"/>
      <c r="E221" s="975"/>
      <c r="F221" s="975"/>
      <c r="G221" s="975"/>
      <c r="H221" s="560">
        <f>'MotorCusto (ORÇ)'!H226</f>
        <v>0</v>
      </c>
      <c r="I221" s="561">
        <f>'MotorCusto (ORÇ)'!I226</f>
        <v>0</v>
      </c>
      <c r="J221" s="553">
        <f>'MotorCusto (ORÇ)'!J226</f>
        <v>0</v>
      </c>
      <c r="K221" s="330">
        <f t="shared" si="27"/>
        <v>0</v>
      </c>
      <c r="L221" s="330">
        <f t="shared" si="28"/>
        <v>0</v>
      </c>
      <c r="M221" s="329"/>
      <c r="N221" s="329"/>
      <c r="O221" s="397"/>
    </row>
    <row r="222" spans="2:24" x14ac:dyDescent="0.3">
      <c r="B222" s="153">
        <v>8</v>
      </c>
      <c r="C222" s="974" t="str">
        <f>IF(ISBLANK('MotorCusto (ORÇ)'!C227)," ",'MotorCusto (ORÇ)'!C227)</f>
        <v xml:space="preserve"> </v>
      </c>
      <c r="D222" s="975"/>
      <c r="E222" s="975"/>
      <c r="F222" s="975"/>
      <c r="G222" s="975"/>
      <c r="H222" s="560">
        <f>'MotorCusto (ORÇ)'!H227</f>
        <v>0</v>
      </c>
      <c r="I222" s="561">
        <f>'MotorCusto (ORÇ)'!I227</f>
        <v>0</v>
      </c>
      <c r="J222" s="553">
        <f>'MotorCusto (ORÇ)'!J227</f>
        <v>0</v>
      </c>
      <c r="K222" s="330">
        <f t="shared" si="27"/>
        <v>0</v>
      </c>
      <c r="L222" s="330">
        <f t="shared" si="28"/>
        <v>0</v>
      </c>
      <c r="M222" s="329"/>
      <c r="N222" s="329"/>
      <c r="O222" s="397"/>
    </row>
    <row r="223" spans="2:24" x14ac:dyDescent="0.3">
      <c r="B223" s="153">
        <v>9</v>
      </c>
      <c r="C223" s="974" t="str">
        <f>IF(ISBLANK('MotorCusto (ORÇ)'!C228)," ",'MotorCusto (ORÇ)'!C228)</f>
        <v xml:space="preserve"> </v>
      </c>
      <c r="D223" s="975"/>
      <c r="E223" s="975"/>
      <c r="F223" s="975"/>
      <c r="G223" s="975"/>
      <c r="H223" s="560">
        <f>'MotorCusto (ORÇ)'!H228</f>
        <v>0</v>
      </c>
      <c r="I223" s="561">
        <f>'MotorCusto (ORÇ)'!I228</f>
        <v>0</v>
      </c>
      <c r="J223" s="553">
        <f>'MotorCusto (ORÇ)'!J228</f>
        <v>0</v>
      </c>
      <c r="K223" s="330">
        <f t="shared" si="27"/>
        <v>0</v>
      </c>
      <c r="L223" s="330">
        <f t="shared" si="28"/>
        <v>0</v>
      </c>
      <c r="M223" s="329"/>
      <c r="N223" s="329"/>
      <c r="O223" s="397"/>
    </row>
    <row r="224" spans="2:24" x14ac:dyDescent="0.3">
      <c r="B224" s="153">
        <v>10</v>
      </c>
      <c r="C224" s="974" t="str">
        <f>IF(ISBLANK('MotorCusto (ORÇ)'!C229)," ",'MotorCusto (ORÇ)'!C229)</f>
        <v xml:space="preserve"> </v>
      </c>
      <c r="D224" s="975"/>
      <c r="E224" s="975"/>
      <c r="F224" s="975"/>
      <c r="G224" s="975"/>
      <c r="H224" s="560">
        <f>'MotorCusto (ORÇ)'!H229</f>
        <v>0</v>
      </c>
      <c r="I224" s="561">
        <f>'MotorCusto (ORÇ)'!I229</f>
        <v>0</v>
      </c>
      <c r="J224" s="553">
        <f>'MotorCusto (ORÇ)'!J229</f>
        <v>0</v>
      </c>
      <c r="K224" s="330">
        <f t="shared" si="27"/>
        <v>0</v>
      </c>
      <c r="L224" s="330">
        <f t="shared" si="28"/>
        <v>0</v>
      </c>
      <c r="M224" s="329"/>
      <c r="N224" s="329"/>
      <c r="O224" s="397"/>
    </row>
    <row r="225" spans="2:15" x14ac:dyDescent="0.3">
      <c r="B225" s="153">
        <v>11</v>
      </c>
      <c r="C225" s="974" t="str">
        <f>IF(ISBLANK('MotorCusto (ORÇ)'!C230)," ",'MotorCusto (ORÇ)'!C230)</f>
        <v xml:space="preserve"> </v>
      </c>
      <c r="D225" s="975"/>
      <c r="E225" s="975"/>
      <c r="F225" s="975"/>
      <c r="G225" s="975"/>
      <c r="H225" s="560">
        <f>'MotorCusto (ORÇ)'!H230</f>
        <v>0</v>
      </c>
      <c r="I225" s="561">
        <f>'MotorCusto (ORÇ)'!I230</f>
        <v>0</v>
      </c>
      <c r="J225" s="553">
        <f>'MotorCusto (ORÇ)'!J230</f>
        <v>0</v>
      </c>
      <c r="K225" s="330">
        <f t="shared" si="27"/>
        <v>0</v>
      </c>
      <c r="L225" s="330">
        <f t="shared" si="28"/>
        <v>0</v>
      </c>
      <c r="M225" s="329"/>
      <c r="N225" s="329"/>
      <c r="O225" s="397"/>
    </row>
    <row r="226" spans="2:15" x14ac:dyDescent="0.3">
      <c r="B226" s="153">
        <v>12</v>
      </c>
      <c r="C226" s="974" t="str">
        <f>IF(ISBLANK('MotorCusto (ORÇ)'!C231)," ",'MotorCusto (ORÇ)'!C231)</f>
        <v xml:space="preserve"> </v>
      </c>
      <c r="D226" s="975"/>
      <c r="E226" s="975"/>
      <c r="F226" s="975"/>
      <c r="G226" s="975"/>
      <c r="H226" s="560">
        <f>'MotorCusto (ORÇ)'!H231</f>
        <v>0</v>
      </c>
      <c r="I226" s="561">
        <f>'MotorCusto (ORÇ)'!I231</f>
        <v>0</v>
      </c>
      <c r="J226" s="553">
        <f>'MotorCusto (ORÇ)'!J231</f>
        <v>0</v>
      </c>
      <c r="K226" s="330">
        <f>H226*I226*J226</f>
        <v>0</v>
      </c>
      <c r="L226" s="330">
        <f>K226-M226-N226</f>
        <v>0</v>
      </c>
      <c r="M226" s="329"/>
      <c r="N226" s="329"/>
      <c r="O226" s="397"/>
    </row>
    <row r="227" spans="2:15" x14ac:dyDescent="0.3">
      <c r="B227" s="153">
        <v>13</v>
      </c>
      <c r="C227" s="974" t="str">
        <f>IF(ISBLANK('MotorCusto (ORÇ)'!C232)," ",'MotorCusto (ORÇ)'!C232)</f>
        <v xml:space="preserve"> </v>
      </c>
      <c r="D227" s="975"/>
      <c r="E227" s="975"/>
      <c r="F227" s="975"/>
      <c r="G227" s="975"/>
      <c r="H227" s="560">
        <f>'MotorCusto (ORÇ)'!H232</f>
        <v>0</v>
      </c>
      <c r="I227" s="561">
        <f>'MotorCusto (ORÇ)'!I232</f>
        <v>0</v>
      </c>
      <c r="J227" s="553">
        <f>'MotorCusto (ORÇ)'!J232</f>
        <v>0</v>
      </c>
      <c r="K227" s="330">
        <f>H227*I227*J227</f>
        <v>0</v>
      </c>
      <c r="L227" s="330">
        <f>K227-M227-N227</f>
        <v>0</v>
      </c>
      <c r="M227" s="329"/>
      <c r="N227" s="329"/>
      <c r="O227" s="397"/>
    </row>
    <row r="228" spans="2:15" x14ac:dyDescent="0.3">
      <c r="B228" s="153">
        <v>14</v>
      </c>
      <c r="C228" s="974" t="str">
        <f>IF(ISBLANK('MotorCusto (ORÇ)'!C233)," ",'MotorCusto (ORÇ)'!C233)</f>
        <v xml:space="preserve"> </v>
      </c>
      <c r="D228" s="975"/>
      <c r="E228" s="975"/>
      <c r="F228" s="975"/>
      <c r="G228" s="975"/>
      <c r="H228" s="560">
        <f>'MotorCusto (ORÇ)'!H233</f>
        <v>0</v>
      </c>
      <c r="I228" s="561">
        <f>'MotorCusto (ORÇ)'!I233</f>
        <v>0</v>
      </c>
      <c r="J228" s="553">
        <f>'MotorCusto (ORÇ)'!J233</f>
        <v>0</v>
      </c>
      <c r="K228" s="330">
        <f>H228*I228*J228</f>
        <v>0</v>
      </c>
      <c r="L228" s="330">
        <f>K228-M228-N228</f>
        <v>0</v>
      </c>
      <c r="M228" s="329"/>
      <c r="N228" s="329"/>
      <c r="O228" s="397"/>
    </row>
    <row r="229" spans="2:15" ht="15" customHeight="1" x14ac:dyDescent="0.3">
      <c r="B229" s="153">
        <v>15</v>
      </c>
      <c r="C229" s="974" t="str">
        <f>IF(ISBLANK('MotorCusto (ORÇ)'!C234)," ",'MotorCusto (ORÇ)'!C234)</f>
        <v xml:space="preserve"> </v>
      </c>
      <c r="D229" s="975"/>
      <c r="E229" s="975"/>
      <c r="F229" s="975"/>
      <c r="G229" s="975"/>
      <c r="H229" s="560">
        <f>'MotorCusto (ORÇ)'!H234</f>
        <v>0</v>
      </c>
      <c r="I229" s="561">
        <f>'MotorCusto (ORÇ)'!I234</f>
        <v>0</v>
      </c>
      <c r="J229" s="553">
        <f>'MotorCusto (ORÇ)'!J234</f>
        <v>0</v>
      </c>
      <c r="K229" s="330">
        <f>H229*I229*J229</f>
        <v>0</v>
      </c>
      <c r="L229" s="330">
        <f>K229-M229-N229</f>
        <v>0</v>
      </c>
      <c r="M229" s="329"/>
      <c r="N229" s="329"/>
      <c r="O229" s="397"/>
    </row>
    <row r="230" spans="2:15" ht="15" customHeight="1" x14ac:dyDescent="0.3">
      <c r="B230" s="153">
        <v>16</v>
      </c>
      <c r="C230" s="974" t="str">
        <f>IF(ISBLANK('MotorCusto (ORÇ)'!C235)," ",'MotorCusto (ORÇ)'!C235)</f>
        <v xml:space="preserve"> </v>
      </c>
      <c r="D230" s="975"/>
      <c r="E230" s="975"/>
      <c r="F230" s="975"/>
      <c r="G230" s="975"/>
      <c r="H230" s="560">
        <f>'MotorCusto (ORÇ)'!H235</f>
        <v>0</v>
      </c>
      <c r="I230" s="561">
        <f>'MotorCusto (ORÇ)'!I235</f>
        <v>0</v>
      </c>
      <c r="J230" s="553">
        <f>'MotorCusto (ORÇ)'!J235</f>
        <v>0</v>
      </c>
      <c r="K230" s="330">
        <f t="shared" ref="K230:K234" si="29">H230*I230*J230</f>
        <v>0</v>
      </c>
      <c r="L230" s="330">
        <f t="shared" ref="L230:L234" si="30">K230-M230-N230</f>
        <v>0</v>
      </c>
      <c r="M230" s="329"/>
      <c r="N230" s="329"/>
      <c r="O230" s="397"/>
    </row>
    <row r="231" spans="2:15" ht="15" customHeight="1" x14ac:dyDescent="0.3">
      <c r="B231" s="153">
        <v>17</v>
      </c>
      <c r="C231" s="974" t="str">
        <f>IF(ISBLANK('MotorCusto (ORÇ)'!C236)," ",'MotorCusto (ORÇ)'!C236)</f>
        <v xml:space="preserve"> </v>
      </c>
      <c r="D231" s="975"/>
      <c r="E231" s="975"/>
      <c r="F231" s="975"/>
      <c r="G231" s="975"/>
      <c r="H231" s="560">
        <f>'MotorCusto (ORÇ)'!H236</f>
        <v>0</v>
      </c>
      <c r="I231" s="561">
        <f>'MotorCusto (ORÇ)'!I236</f>
        <v>0</v>
      </c>
      <c r="J231" s="553">
        <f>'MotorCusto (ORÇ)'!J236</f>
        <v>0</v>
      </c>
      <c r="K231" s="330">
        <f t="shared" si="29"/>
        <v>0</v>
      </c>
      <c r="L231" s="330">
        <f t="shared" si="30"/>
        <v>0</v>
      </c>
      <c r="M231" s="329"/>
      <c r="N231" s="329"/>
      <c r="O231" s="397"/>
    </row>
    <row r="232" spans="2:15" ht="15" customHeight="1" x14ac:dyDescent="0.3">
      <c r="B232" s="153">
        <v>18</v>
      </c>
      <c r="C232" s="974" t="str">
        <f>IF(ISBLANK('MotorCusto (ORÇ)'!C237)," ",'MotorCusto (ORÇ)'!C237)</f>
        <v xml:space="preserve"> </v>
      </c>
      <c r="D232" s="975"/>
      <c r="E232" s="975"/>
      <c r="F232" s="975"/>
      <c r="G232" s="975"/>
      <c r="H232" s="560">
        <f>'MotorCusto (ORÇ)'!H237</f>
        <v>0</v>
      </c>
      <c r="I232" s="561">
        <f>'MotorCusto (ORÇ)'!I237</f>
        <v>0</v>
      </c>
      <c r="J232" s="553">
        <f>'MotorCusto (ORÇ)'!J237</f>
        <v>0</v>
      </c>
      <c r="K232" s="330">
        <f t="shared" si="29"/>
        <v>0</v>
      </c>
      <c r="L232" s="330">
        <f t="shared" si="30"/>
        <v>0</v>
      </c>
      <c r="M232" s="329"/>
      <c r="N232" s="329"/>
      <c r="O232" s="397"/>
    </row>
    <row r="233" spans="2:15" ht="15" customHeight="1" x14ac:dyDescent="0.3">
      <c r="B233" s="153">
        <v>19</v>
      </c>
      <c r="C233" s="974" t="str">
        <f>IF(ISBLANK('MotorCusto (ORÇ)'!C238)," ",'MotorCusto (ORÇ)'!C238)</f>
        <v xml:space="preserve"> </v>
      </c>
      <c r="D233" s="975"/>
      <c r="E233" s="975"/>
      <c r="F233" s="975"/>
      <c r="G233" s="975"/>
      <c r="H233" s="560">
        <f>'MotorCusto (ORÇ)'!H238</f>
        <v>0</v>
      </c>
      <c r="I233" s="561">
        <f>'MotorCusto (ORÇ)'!I238</f>
        <v>0</v>
      </c>
      <c r="J233" s="553">
        <f>'MotorCusto (ORÇ)'!J238</f>
        <v>0</v>
      </c>
      <c r="K233" s="330">
        <f t="shared" si="29"/>
        <v>0</v>
      </c>
      <c r="L233" s="330">
        <f t="shared" si="30"/>
        <v>0</v>
      </c>
      <c r="M233" s="329"/>
      <c r="N233" s="329"/>
      <c r="O233" s="397"/>
    </row>
    <row r="234" spans="2:15" ht="15" customHeight="1" x14ac:dyDescent="0.3">
      <c r="B234" s="153">
        <v>20</v>
      </c>
      <c r="C234" s="974" t="str">
        <f>IF(ISBLANK('MotorCusto (ORÇ)'!C239)," ",'MotorCusto (ORÇ)'!C239)</f>
        <v xml:space="preserve"> </v>
      </c>
      <c r="D234" s="975"/>
      <c r="E234" s="975"/>
      <c r="F234" s="975"/>
      <c r="G234" s="975"/>
      <c r="H234" s="560">
        <f>'MotorCusto (ORÇ)'!H239</f>
        <v>0</v>
      </c>
      <c r="I234" s="561">
        <f>'MotorCusto (ORÇ)'!I239</f>
        <v>0</v>
      </c>
      <c r="J234" s="553">
        <f>'MotorCusto (ORÇ)'!J239</f>
        <v>0</v>
      </c>
      <c r="K234" s="330">
        <f t="shared" si="29"/>
        <v>0</v>
      </c>
      <c r="L234" s="330">
        <f t="shared" si="30"/>
        <v>0</v>
      </c>
      <c r="M234" s="329"/>
      <c r="N234" s="329"/>
      <c r="O234" s="397"/>
    </row>
    <row r="235" spans="2:15" x14ac:dyDescent="0.3">
      <c r="B235" s="162"/>
      <c r="C235" s="983" t="s">
        <v>985</v>
      </c>
      <c r="D235" s="983"/>
      <c r="E235" s="983"/>
      <c r="F235" s="983"/>
      <c r="G235" s="983"/>
      <c r="H235" s="983"/>
      <c r="I235" s="983"/>
      <c r="J235" s="984"/>
      <c r="K235" s="330">
        <f>SUM(K215:K234)</f>
        <v>0</v>
      </c>
      <c r="L235" s="330">
        <f t="shared" ref="L235:N235" si="31">SUM(L215:L234)</f>
        <v>0</v>
      </c>
      <c r="M235" s="330">
        <f t="shared" si="31"/>
        <v>0</v>
      </c>
      <c r="N235" s="330">
        <f t="shared" si="31"/>
        <v>0</v>
      </c>
      <c r="O235" s="397"/>
    </row>
    <row r="236" spans="2:15" x14ac:dyDescent="0.3">
      <c r="B236" s="162"/>
      <c r="C236" s="983" t="s">
        <v>986</v>
      </c>
      <c r="D236" s="983"/>
      <c r="E236" s="983"/>
      <c r="F236" s="983"/>
      <c r="G236" s="983"/>
      <c r="H236" s="983"/>
      <c r="I236" s="983"/>
      <c r="J236" s="984"/>
      <c r="K236" s="330">
        <f>SUM(K235,K212:K213)</f>
        <v>0</v>
      </c>
      <c r="L236" s="330">
        <f>SUM(L235,L212:L213)</f>
        <v>0</v>
      </c>
      <c r="M236" s="330">
        <f>SUM(M235,M212:M213)</f>
        <v>0</v>
      </c>
      <c r="N236" s="330">
        <f>SUM(N235,N212:N213)</f>
        <v>0</v>
      </c>
      <c r="O236" s="397"/>
    </row>
    <row r="237" spans="2:15" x14ac:dyDescent="0.3">
      <c r="B237" s="162"/>
      <c r="C237" s="972" t="s">
        <v>9</v>
      </c>
      <c r="D237" s="972"/>
      <c r="E237" s="972"/>
      <c r="F237" s="972"/>
      <c r="G237" s="972"/>
      <c r="H237" s="972"/>
      <c r="I237" s="972"/>
      <c r="J237" s="973"/>
      <c r="K237" s="330">
        <f>SUM(L237:N237)</f>
        <v>0</v>
      </c>
      <c r="L237" s="333">
        <f>'Custo Contábil'!F41</f>
        <v>0</v>
      </c>
      <c r="M237" s="330">
        <v>0</v>
      </c>
      <c r="N237" s="330">
        <v>0</v>
      </c>
      <c r="O237" s="397"/>
    </row>
    <row r="238" spans="2:15" x14ac:dyDescent="0.3">
      <c r="B238" s="323"/>
      <c r="C238" s="985" t="s">
        <v>2106</v>
      </c>
      <c r="D238" s="985"/>
      <c r="E238" s="985"/>
      <c r="F238" s="985"/>
      <c r="G238" s="985"/>
      <c r="H238" s="985"/>
      <c r="I238" s="985"/>
      <c r="J238" s="986"/>
      <c r="K238" s="159">
        <f>SUM(K237,K236)</f>
        <v>0</v>
      </c>
      <c r="L238" s="159">
        <f t="shared" ref="L238:N238" si="32">SUM(L237,L236)</f>
        <v>0</v>
      </c>
      <c r="M238" s="159">
        <f t="shared" si="32"/>
        <v>0</v>
      </c>
      <c r="N238" s="159">
        <f t="shared" si="32"/>
        <v>0</v>
      </c>
      <c r="O238" s="397"/>
    </row>
    <row r="239" spans="2:15" ht="15" customHeight="1" x14ac:dyDescent="0.3">
      <c r="B239" s="327"/>
      <c r="C239" s="979" t="s">
        <v>987</v>
      </c>
      <c r="D239" s="979"/>
      <c r="E239" s="979"/>
      <c r="F239" s="979"/>
      <c r="G239" s="979"/>
      <c r="H239" s="979"/>
      <c r="I239" s="979"/>
      <c r="J239" s="980"/>
      <c r="K239" s="126">
        <f>SUM(K209,K238)</f>
        <v>0</v>
      </c>
      <c r="L239" s="126">
        <f t="shared" ref="L239:N239" si="33">SUM(L209,L238)</f>
        <v>0</v>
      </c>
      <c r="M239" s="126">
        <f t="shared" si="33"/>
        <v>0</v>
      </c>
      <c r="N239" s="126">
        <f t="shared" si="33"/>
        <v>0</v>
      </c>
      <c r="O239" s="397"/>
    </row>
    <row r="240" spans="2:15" ht="15" customHeight="1" x14ac:dyDescent="0.3">
      <c r="B240" s="961" t="s">
        <v>969</v>
      </c>
      <c r="C240" s="962"/>
      <c r="D240" s="962"/>
      <c r="E240" s="962"/>
      <c r="F240" s="962"/>
      <c r="G240" s="962"/>
      <c r="H240" s="962"/>
      <c r="I240" s="962"/>
      <c r="J240" s="962"/>
      <c r="K240" s="962"/>
      <c r="L240" s="962"/>
      <c r="M240" s="962"/>
      <c r="N240" s="966"/>
      <c r="O240" s="397"/>
    </row>
    <row r="241" spans="2:16" x14ac:dyDescent="0.3">
      <c r="B241" s="967" t="s">
        <v>1056</v>
      </c>
      <c r="C241" s="968"/>
      <c r="D241" s="968"/>
      <c r="E241" s="968"/>
      <c r="F241" s="968"/>
      <c r="G241" s="968"/>
      <c r="H241" s="316"/>
      <c r="I241" s="316"/>
      <c r="J241" s="317"/>
      <c r="K241" s="152" t="s">
        <v>555</v>
      </c>
      <c r="L241" s="314" t="s">
        <v>1054</v>
      </c>
      <c r="M241" s="114" t="s">
        <v>509</v>
      </c>
      <c r="N241" s="114" t="s">
        <v>510</v>
      </c>
      <c r="O241" s="397"/>
    </row>
    <row r="242" spans="2:16" ht="15" customHeight="1" x14ac:dyDescent="0.3">
      <c r="B242" s="162"/>
      <c r="C242" s="972" t="s">
        <v>571</v>
      </c>
      <c r="D242" s="972"/>
      <c r="E242" s="972"/>
      <c r="F242" s="972"/>
      <c r="G242" s="972"/>
      <c r="H242" s="972"/>
      <c r="I242" s="972"/>
      <c r="J242" s="973"/>
      <c r="K242" s="330">
        <f t="shared" ref="K242:K246" si="34">SUM(L242:N242)</f>
        <v>0</v>
      </c>
      <c r="L242" s="330">
        <f>'Custo Contábil'!$F$37*'Custo Contábil'!F12</f>
        <v>0</v>
      </c>
      <c r="M242" s="330">
        <v>0</v>
      </c>
      <c r="N242" s="330">
        <v>0</v>
      </c>
      <c r="O242" s="397"/>
    </row>
    <row r="243" spans="2:16" ht="15" customHeight="1" x14ac:dyDescent="0.3">
      <c r="B243" s="162"/>
      <c r="C243" s="972" t="s">
        <v>451</v>
      </c>
      <c r="D243" s="972"/>
      <c r="E243" s="972"/>
      <c r="F243" s="972"/>
      <c r="G243" s="972"/>
      <c r="H243" s="972"/>
      <c r="I243" s="972"/>
      <c r="J243" s="973"/>
      <c r="K243" s="330">
        <f t="shared" si="34"/>
        <v>0</v>
      </c>
      <c r="L243" s="330">
        <f>Marketing!L20</f>
        <v>0</v>
      </c>
      <c r="M243" s="330">
        <f>Marketing!M20</f>
        <v>0</v>
      </c>
      <c r="N243" s="330">
        <f>Marketing!N20</f>
        <v>0</v>
      </c>
      <c r="O243" s="397"/>
    </row>
    <row r="244" spans="2:16" ht="15" customHeight="1" x14ac:dyDescent="0.3">
      <c r="B244" s="162"/>
      <c r="C244" s="972" t="s">
        <v>572</v>
      </c>
      <c r="D244" s="972"/>
      <c r="E244" s="972"/>
      <c r="F244" s="972"/>
      <c r="G244" s="972"/>
      <c r="H244" s="972"/>
      <c r="I244" s="972"/>
      <c r="J244" s="973"/>
      <c r="K244" s="330">
        <f t="shared" si="34"/>
        <v>0</v>
      </c>
      <c r="L244" s="330">
        <f>Treinamento!L34</f>
        <v>0</v>
      </c>
      <c r="M244" s="330">
        <f>Treinamento!M34</f>
        <v>0</v>
      </c>
      <c r="N244" s="330">
        <f>Treinamento!N34</f>
        <v>0</v>
      </c>
      <c r="O244" s="397"/>
      <c r="P244" s="402"/>
    </row>
    <row r="245" spans="2:16" x14ac:dyDescent="0.3">
      <c r="B245" s="162"/>
      <c r="C245" s="972" t="s">
        <v>573</v>
      </c>
      <c r="D245" s="972"/>
      <c r="E245" s="972"/>
      <c r="F245" s="972"/>
      <c r="G245" s="972"/>
      <c r="H245" s="972"/>
      <c r="I245" s="972"/>
      <c r="J245" s="973"/>
      <c r="K245" s="330">
        <f t="shared" si="34"/>
        <v>0</v>
      </c>
      <c r="L245" s="330">
        <f>Descarte!L43</f>
        <v>0</v>
      </c>
      <c r="M245" s="330">
        <f>Descarte!M43</f>
        <v>0</v>
      </c>
      <c r="N245" s="330">
        <f>Descarte!N43</f>
        <v>0</v>
      </c>
      <c r="O245" s="397"/>
    </row>
    <row r="246" spans="2:16" x14ac:dyDescent="0.3">
      <c r="B246" s="162"/>
      <c r="C246" s="972" t="s">
        <v>574</v>
      </c>
      <c r="D246" s="972"/>
      <c r="E246" s="972"/>
      <c r="F246" s="972"/>
      <c r="G246" s="972"/>
      <c r="H246" s="972"/>
      <c r="I246" s="972"/>
      <c r="J246" s="973"/>
      <c r="K246" s="330">
        <f t="shared" si="34"/>
        <v>0</v>
      </c>
      <c r="L246" s="330">
        <f>'M&amp;V'!N270</f>
        <v>0</v>
      </c>
      <c r="M246" s="330">
        <f>'M&amp;V'!O270</f>
        <v>0</v>
      </c>
      <c r="N246" s="330">
        <f>'M&amp;V'!P270</f>
        <v>0</v>
      </c>
      <c r="O246" s="397"/>
    </row>
    <row r="247" spans="2:16" x14ac:dyDescent="0.3">
      <c r="B247" s="967" t="s">
        <v>15</v>
      </c>
      <c r="C247" s="968"/>
      <c r="D247" s="968"/>
      <c r="E247" s="968"/>
      <c r="F247" s="968"/>
      <c r="G247" s="968"/>
      <c r="H247" s="969"/>
      <c r="I247" s="303" t="s">
        <v>16</v>
      </c>
      <c r="J247" s="303" t="s">
        <v>569</v>
      </c>
      <c r="K247" s="152" t="s">
        <v>555</v>
      </c>
      <c r="L247" s="303" t="s">
        <v>1054</v>
      </c>
      <c r="M247" s="114" t="s">
        <v>509</v>
      </c>
      <c r="N247" s="114" t="s">
        <v>510</v>
      </c>
      <c r="O247" s="397"/>
    </row>
    <row r="248" spans="2:16" ht="15" customHeight="1" x14ac:dyDescent="0.3">
      <c r="B248" s="168">
        <v>1</v>
      </c>
      <c r="C248" s="972" t="str">
        <f>IF(ISBLANK('MotorCusto (ORÇ)'!C251)," ",'MotorCusto (ORÇ)'!C251)</f>
        <v xml:space="preserve"> </v>
      </c>
      <c r="D248" s="972"/>
      <c r="E248" s="972"/>
      <c r="F248" s="972"/>
      <c r="G248" s="972"/>
      <c r="H248" s="973"/>
      <c r="I248" s="561">
        <f>'MotorCusto (ORÇ)'!I251</f>
        <v>0</v>
      </c>
      <c r="J248" s="553">
        <f>'MotorCusto (ORÇ)'!J251</f>
        <v>0</v>
      </c>
      <c r="K248" s="330">
        <f>I248*J248</f>
        <v>0</v>
      </c>
      <c r="L248" s="330">
        <f>K248-M248-N248</f>
        <v>0</v>
      </c>
      <c r="M248" s="329"/>
      <c r="N248" s="329"/>
      <c r="O248" s="397"/>
    </row>
    <row r="249" spans="2:16" x14ac:dyDescent="0.3">
      <c r="B249" s="168">
        <v>2</v>
      </c>
      <c r="C249" s="972" t="str">
        <f>IF(ISBLANK('MotorCusto (ORÇ)'!C252)," ",'MotorCusto (ORÇ)'!C252)</f>
        <v xml:space="preserve"> </v>
      </c>
      <c r="D249" s="972"/>
      <c r="E249" s="972"/>
      <c r="F249" s="972"/>
      <c r="G249" s="972"/>
      <c r="H249" s="973"/>
      <c r="I249" s="561">
        <f>'MotorCusto (ORÇ)'!I252</f>
        <v>0</v>
      </c>
      <c r="J249" s="553">
        <f>'MotorCusto (ORÇ)'!J252</f>
        <v>0</v>
      </c>
      <c r="K249" s="330">
        <f>I249*J249</f>
        <v>0</v>
      </c>
      <c r="L249" s="330">
        <f>K249-M249-N249</f>
        <v>0</v>
      </c>
      <c r="M249" s="329"/>
      <c r="N249" s="329"/>
    </row>
    <row r="250" spans="2:16" x14ac:dyDescent="0.3">
      <c r="B250" s="168">
        <v>3</v>
      </c>
      <c r="C250" s="972" t="str">
        <f>IF(ISBLANK('MotorCusto (ORÇ)'!C253)," ",'MotorCusto (ORÇ)'!C253)</f>
        <v xml:space="preserve"> </v>
      </c>
      <c r="D250" s="972"/>
      <c r="E250" s="972"/>
      <c r="F250" s="972"/>
      <c r="G250" s="972"/>
      <c r="H250" s="973"/>
      <c r="I250" s="561">
        <f>'MotorCusto (ORÇ)'!I253</f>
        <v>0</v>
      </c>
      <c r="J250" s="553">
        <f>'MotorCusto (ORÇ)'!J253</f>
        <v>0</v>
      </c>
      <c r="K250" s="330">
        <f>I250*J250</f>
        <v>0</v>
      </c>
      <c r="L250" s="330">
        <f>K250-M250-N250</f>
        <v>0</v>
      </c>
      <c r="M250" s="329"/>
      <c r="N250" s="329"/>
      <c r="O250" s="397"/>
    </row>
    <row r="251" spans="2:16" x14ac:dyDescent="0.3">
      <c r="B251" s="168">
        <v>4</v>
      </c>
      <c r="C251" s="972" t="s">
        <v>2186</v>
      </c>
      <c r="D251" s="972"/>
      <c r="E251" s="972"/>
      <c r="F251" s="972"/>
      <c r="G251" s="972"/>
      <c r="H251" s="973"/>
      <c r="I251" s="779">
        <f>'Custo Contábil'!$F$37</f>
        <v>0</v>
      </c>
      <c r="J251" s="553">
        <v>500</v>
      </c>
      <c r="K251" s="330">
        <f>I251*J251</f>
        <v>0</v>
      </c>
      <c r="L251" s="330">
        <f>K251-M251-N251</f>
        <v>0</v>
      </c>
      <c r="M251" s="553">
        <v>0</v>
      </c>
      <c r="N251" s="553">
        <v>0</v>
      </c>
      <c r="O251" s="397"/>
    </row>
    <row r="252" spans="2:16" x14ac:dyDescent="0.3">
      <c r="B252" s="162"/>
      <c r="C252" s="983" t="s">
        <v>1073</v>
      </c>
      <c r="D252" s="983"/>
      <c r="E252" s="983"/>
      <c r="F252" s="983"/>
      <c r="G252" s="983"/>
      <c r="H252" s="983"/>
      <c r="I252" s="983"/>
      <c r="J252" s="984"/>
      <c r="K252" s="330">
        <f>SUM(K248:K251)</f>
        <v>0</v>
      </c>
      <c r="L252" s="330">
        <f>SUM(L248:L251)</f>
        <v>0</v>
      </c>
      <c r="M252" s="330">
        <f>SUM(M248:M251)</f>
        <v>0</v>
      </c>
      <c r="N252" s="330">
        <f>SUM(N248:N251)</f>
        <v>0</v>
      </c>
    </row>
    <row r="253" spans="2:16" ht="15" customHeight="1" x14ac:dyDescent="0.3">
      <c r="B253" s="162"/>
      <c r="C253" s="972" t="s">
        <v>12</v>
      </c>
      <c r="D253" s="972"/>
      <c r="E253" s="972"/>
      <c r="F253" s="972"/>
      <c r="G253" s="972"/>
      <c r="H253" s="972"/>
      <c r="I253" s="972"/>
      <c r="J253" s="973"/>
      <c r="K253" s="330">
        <f>SUM(L253:N253)</f>
        <v>0</v>
      </c>
      <c r="L253" s="330">
        <f>'Custo Contábil'!F49</f>
        <v>0</v>
      </c>
      <c r="M253" s="330">
        <v>0</v>
      </c>
      <c r="N253" s="330">
        <v>0</v>
      </c>
      <c r="O253" s="397"/>
    </row>
    <row r="254" spans="2:16" x14ac:dyDescent="0.3">
      <c r="B254" s="327"/>
      <c r="C254" s="979" t="s">
        <v>988</v>
      </c>
      <c r="D254" s="979"/>
      <c r="E254" s="979"/>
      <c r="F254" s="979"/>
      <c r="G254" s="979"/>
      <c r="H254" s="979"/>
      <c r="I254" s="979"/>
      <c r="J254" s="980"/>
      <c r="K254" s="126">
        <f>SUM(K242:K246,K252:K253)</f>
        <v>0</v>
      </c>
      <c r="L254" s="126">
        <f t="shared" ref="L254:N254" si="35">SUM(L242:L246,L252:L253)</f>
        <v>0</v>
      </c>
      <c r="M254" s="126">
        <f t="shared" si="35"/>
        <v>0</v>
      </c>
      <c r="N254" s="126">
        <f t="shared" si="35"/>
        <v>0</v>
      </c>
    </row>
    <row r="255" spans="2:16" x14ac:dyDescent="0.3">
      <c r="B255" s="169"/>
      <c r="C255" s="981" t="s">
        <v>1074</v>
      </c>
      <c r="D255" s="981"/>
      <c r="E255" s="981"/>
      <c r="F255" s="981"/>
      <c r="G255" s="981"/>
      <c r="H255" s="981"/>
      <c r="I255" s="981"/>
      <c r="J255" s="982"/>
      <c r="K255" s="161">
        <f>SUM(K239,K254)</f>
        <v>0</v>
      </c>
      <c r="L255" s="161">
        <f>SUM(L239,L254)</f>
        <v>0</v>
      </c>
      <c r="M255" s="161">
        <f>SUM(M239,M254)</f>
        <v>0</v>
      </c>
      <c r="N255" s="161">
        <f>SUM(N239,N254)</f>
        <v>0</v>
      </c>
    </row>
    <row r="256" spans="2:16" x14ac:dyDescent="0.3">
      <c r="B256" s="397"/>
      <c r="C256" s="397"/>
      <c r="D256" s="397"/>
      <c r="E256" s="397"/>
      <c r="F256" s="397"/>
      <c r="G256" s="397"/>
      <c r="H256" s="397"/>
      <c r="I256" s="408"/>
      <c r="J256" s="397"/>
      <c r="K256" s="409"/>
      <c r="L256" s="397"/>
      <c r="M256" s="397"/>
      <c r="N256" s="397"/>
    </row>
  </sheetData>
  <mergeCells count="462">
    <mergeCell ref="C252:J252"/>
    <mergeCell ref="C254:J254"/>
    <mergeCell ref="C255:J255"/>
    <mergeCell ref="C243:J243"/>
    <mergeCell ref="C238:J238"/>
    <mergeCell ref="B240:N240"/>
    <mergeCell ref="B241:G241"/>
    <mergeCell ref="C244:J244"/>
    <mergeCell ref="C245:J245"/>
    <mergeCell ref="C246:J246"/>
    <mergeCell ref="B247:H247"/>
    <mergeCell ref="C248:H248"/>
    <mergeCell ref="C249:H249"/>
    <mergeCell ref="C250:H250"/>
    <mergeCell ref="C239:J239"/>
    <mergeCell ref="C242:J242"/>
    <mergeCell ref="C253:J253"/>
    <mergeCell ref="C251:H251"/>
    <mergeCell ref="C236:J236"/>
    <mergeCell ref="C237:J237"/>
    <mergeCell ref="C230:G230"/>
    <mergeCell ref="C231:G231"/>
    <mergeCell ref="C232:G232"/>
    <mergeCell ref="C233:G233"/>
    <mergeCell ref="C234:G234"/>
    <mergeCell ref="C221:G221"/>
    <mergeCell ref="C222:G222"/>
    <mergeCell ref="C223:G223"/>
    <mergeCell ref="C224:G224"/>
    <mergeCell ref="C225:G225"/>
    <mergeCell ref="C226:G226"/>
    <mergeCell ref="C227:G227"/>
    <mergeCell ref="C108:G108"/>
    <mergeCell ref="Q108:U108"/>
    <mergeCell ref="C109:G109"/>
    <mergeCell ref="Q109:U109"/>
    <mergeCell ref="C110:G110"/>
    <mergeCell ref="C228:G228"/>
    <mergeCell ref="C235:J235"/>
    <mergeCell ref="C229:G229"/>
    <mergeCell ref="C208:G208"/>
    <mergeCell ref="Q208:U208"/>
    <mergeCell ref="C209:J209"/>
    <mergeCell ref="P209:V209"/>
    <mergeCell ref="B210:N210"/>
    <mergeCell ref="P210:V210"/>
    <mergeCell ref="B211:G211"/>
    <mergeCell ref="C212:G212"/>
    <mergeCell ref="T212:U212"/>
    <mergeCell ref="Q110:U110"/>
    <mergeCell ref="C111:G111"/>
    <mergeCell ref="Q111:U111"/>
    <mergeCell ref="C112:G112"/>
    <mergeCell ref="Q112:U112"/>
    <mergeCell ref="C114:G114"/>
    <mergeCell ref="Q114:U114"/>
    <mergeCell ref="C104:G104"/>
    <mergeCell ref="Q104:U104"/>
    <mergeCell ref="C105:G105"/>
    <mergeCell ref="Q105:U105"/>
    <mergeCell ref="C106:G106"/>
    <mergeCell ref="Q106:U106"/>
    <mergeCell ref="C107:G107"/>
    <mergeCell ref="Q107:U107"/>
    <mergeCell ref="C101:G101"/>
    <mergeCell ref="Q101:U101"/>
    <mergeCell ref="C102:G102"/>
    <mergeCell ref="Q102:U102"/>
    <mergeCell ref="C103:G103"/>
    <mergeCell ref="Q103:U103"/>
    <mergeCell ref="C98:G98"/>
    <mergeCell ref="Q98:U98"/>
    <mergeCell ref="C99:G99"/>
    <mergeCell ref="Q99:U99"/>
    <mergeCell ref="C100:G100"/>
    <mergeCell ref="Q100:U100"/>
    <mergeCell ref="C97:G97"/>
    <mergeCell ref="Q97:U97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42:G42"/>
    <mergeCell ref="Q42:U42"/>
    <mergeCell ref="C43:G43"/>
    <mergeCell ref="Q43:U43"/>
    <mergeCell ref="C44:G44"/>
    <mergeCell ref="Q44:U44"/>
    <mergeCell ref="C47:G47"/>
    <mergeCell ref="C48:G48"/>
    <mergeCell ref="C49:G49"/>
    <mergeCell ref="C45:G45"/>
    <mergeCell ref="Q45:U45"/>
    <mergeCell ref="C46:G46"/>
    <mergeCell ref="Q46:U46"/>
    <mergeCell ref="Q47:U47"/>
    <mergeCell ref="Q48:U48"/>
    <mergeCell ref="Q49:U49"/>
    <mergeCell ref="Q50:U50"/>
    <mergeCell ref="Q51:U51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B2:N2"/>
    <mergeCell ref="C9:G9"/>
    <mergeCell ref="Q9:U9"/>
    <mergeCell ref="C10:G10"/>
    <mergeCell ref="Q10:U10"/>
    <mergeCell ref="C11:G11"/>
    <mergeCell ref="Q11:U11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B5:N5"/>
    <mergeCell ref="B3:K4"/>
    <mergeCell ref="C72:G72"/>
    <mergeCell ref="C73:G73"/>
    <mergeCell ref="C74:G74"/>
    <mergeCell ref="C75:G75"/>
    <mergeCell ref="C76:G76"/>
    <mergeCell ref="C88:G88"/>
    <mergeCell ref="C89:G89"/>
    <mergeCell ref="C90:G90"/>
    <mergeCell ref="C91:G91"/>
    <mergeCell ref="C92:G92"/>
    <mergeCell ref="C93:G93"/>
    <mergeCell ref="C94:G94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Q60:U60"/>
    <mergeCell ref="Q61:U61"/>
    <mergeCell ref="Q62:U62"/>
    <mergeCell ref="Q84:U84"/>
    <mergeCell ref="Q85:U85"/>
    <mergeCell ref="Q69:U69"/>
    <mergeCell ref="Q70:U70"/>
    <mergeCell ref="Q71:U71"/>
    <mergeCell ref="Q66:U66"/>
    <mergeCell ref="Q67:U67"/>
    <mergeCell ref="Q68:U68"/>
    <mergeCell ref="Q72:U72"/>
    <mergeCell ref="Q73:U73"/>
    <mergeCell ref="Q74:U74"/>
    <mergeCell ref="Q75:U75"/>
    <mergeCell ref="Q76:U76"/>
    <mergeCell ref="Q77:U77"/>
    <mergeCell ref="Q52:U52"/>
    <mergeCell ref="Q53:U53"/>
    <mergeCell ref="Q54:U54"/>
    <mergeCell ref="Q55:U55"/>
    <mergeCell ref="Q63:U63"/>
    <mergeCell ref="Q64:U64"/>
    <mergeCell ref="Q65:U65"/>
    <mergeCell ref="C113:G113"/>
    <mergeCell ref="Q113:U113"/>
    <mergeCell ref="C95:G95"/>
    <mergeCell ref="C96:G96"/>
    <mergeCell ref="C86:G86"/>
    <mergeCell ref="C87:G87"/>
    <mergeCell ref="Q93:U93"/>
    <mergeCell ref="Q78:U78"/>
    <mergeCell ref="Q79:U79"/>
    <mergeCell ref="Q80:U80"/>
    <mergeCell ref="Q81:U81"/>
    <mergeCell ref="Q82:U82"/>
    <mergeCell ref="Q83:U83"/>
    <mergeCell ref="Q56:U56"/>
    <mergeCell ref="Q57:U57"/>
    <mergeCell ref="Q58:U58"/>
    <mergeCell ref="Q59:U59"/>
    <mergeCell ref="Q96:U96"/>
    <mergeCell ref="Q94:U94"/>
    <mergeCell ref="Q95:U95"/>
    <mergeCell ref="Q86:U86"/>
    <mergeCell ref="Q87:U87"/>
    <mergeCell ref="Q88:U88"/>
    <mergeCell ref="Q89:U89"/>
    <mergeCell ref="Q90:U90"/>
    <mergeCell ref="Q91:U91"/>
    <mergeCell ref="Q92:U92"/>
    <mergeCell ref="C115:G115"/>
    <mergeCell ref="Q115:U115"/>
    <mergeCell ref="C116:G116"/>
    <mergeCell ref="Q116:U116"/>
    <mergeCell ref="C117:G117"/>
    <mergeCell ref="Q117:U117"/>
    <mergeCell ref="C118:G118"/>
    <mergeCell ref="Q118:U118"/>
    <mergeCell ref="C119:G119"/>
    <mergeCell ref="Q119:U119"/>
    <mergeCell ref="C120:G120"/>
    <mergeCell ref="Q120:U120"/>
    <mergeCell ref="C121:G121"/>
    <mergeCell ref="Q121:U121"/>
    <mergeCell ref="C122:G122"/>
    <mergeCell ref="Q122:U122"/>
    <mergeCell ref="C123:G123"/>
    <mergeCell ref="Q123:U123"/>
    <mergeCell ref="C124:G124"/>
    <mergeCell ref="Q124:U124"/>
    <mergeCell ref="C125:G125"/>
    <mergeCell ref="Q125:U125"/>
    <mergeCell ref="C126:G126"/>
    <mergeCell ref="Q126:U126"/>
    <mergeCell ref="C127:G127"/>
    <mergeCell ref="Q127:U127"/>
    <mergeCell ref="C128:G128"/>
    <mergeCell ref="Q128:U128"/>
    <mergeCell ref="C129:G129"/>
    <mergeCell ref="Q129:U129"/>
    <mergeCell ref="C130:G130"/>
    <mergeCell ref="Q130:U130"/>
    <mergeCell ref="C131:G131"/>
    <mergeCell ref="Q131:U131"/>
    <mergeCell ref="C132:G132"/>
    <mergeCell ref="Q132:U132"/>
    <mergeCell ref="C133:G133"/>
    <mergeCell ref="Q133:U133"/>
    <mergeCell ref="C134:G134"/>
    <mergeCell ref="Q134:U134"/>
    <mergeCell ref="C135:G135"/>
    <mergeCell ref="Q135:U135"/>
    <mergeCell ref="C136:G136"/>
    <mergeCell ref="Q136:U136"/>
    <mergeCell ref="C137:G137"/>
    <mergeCell ref="Q137:U137"/>
    <mergeCell ref="C138:G138"/>
    <mergeCell ref="Q138:U138"/>
    <mergeCell ref="C139:G139"/>
    <mergeCell ref="Q139:U139"/>
    <mergeCell ref="C140:G140"/>
    <mergeCell ref="Q140:U140"/>
    <mergeCell ref="C141:G141"/>
    <mergeCell ref="Q141:U141"/>
    <mergeCell ref="C142:G142"/>
    <mergeCell ref="Q142:U142"/>
    <mergeCell ref="C143:G143"/>
    <mergeCell ref="Q143:U143"/>
    <mergeCell ref="C144:G144"/>
    <mergeCell ref="Q144:U144"/>
    <mergeCell ref="C145:G145"/>
    <mergeCell ref="Q145:U145"/>
    <mergeCell ref="C146:G146"/>
    <mergeCell ref="Q146:U146"/>
    <mergeCell ref="C147:G147"/>
    <mergeCell ref="Q147:U147"/>
    <mergeCell ref="C148:G148"/>
    <mergeCell ref="Q148:U148"/>
    <mergeCell ref="C149:G149"/>
    <mergeCell ref="Q149:U149"/>
    <mergeCell ref="C150:G150"/>
    <mergeCell ref="Q150:U150"/>
    <mergeCell ref="C151:G151"/>
    <mergeCell ref="Q151:U151"/>
    <mergeCell ref="C152:G152"/>
    <mergeCell ref="Q152:U152"/>
    <mergeCell ref="C153:G153"/>
    <mergeCell ref="Q153:U153"/>
    <mergeCell ref="C154:G154"/>
    <mergeCell ref="Q154:U154"/>
    <mergeCell ref="C155:G155"/>
    <mergeCell ref="Q155:U155"/>
    <mergeCell ref="C156:G156"/>
    <mergeCell ref="Q156:U156"/>
    <mergeCell ref="C157:G157"/>
    <mergeCell ref="Q157:U157"/>
    <mergeCell ref="C158:G158"/>
    <mergeCell ref="Q158:U158"/>
    <mergeCell ref="C159:G159"/>
    <mergeCell ref="Q159:U159"/>
    <mergeCell ref="C160:G160"/>
    <mergeCell ref="Q160:U160"/>
    <mergeCell ref="C161:G161"/>
    <mergeCell ref="Q161:U161"/>
    <mergeCell ref="C162:G162"/>
    <mergeCell ref="Q162:U162"/>
    <mergeCell ref="C163:G163"/>
    <mergeCell ref="Q163:U163"/>
    <mergeCell ref="C164:G164"/>
    <mergeCell ref="Q164:U164"/>
    <mergeCell ref="C165:G165"/>
    <mergeCell ref="Q165:U165"/>
    <mergeCell ref="C166:G166"/>
    <mergeCell ref="Q166:U166"/>
    <mergeCell ref="C167:G167"/>
    <mergeCell ref="Q167:U167"/>
    <mergeCell ref="C168:G168"/>
    <mergeCell ref="Q168:U168"/>
    <mergeCell ref="C169:G169"/>
    <mergeCell ref="Q169:U169"/>
    <mergeCell ref="C170:G170"/>
    <mergeCell ref="Q170:U170"/>
    <mergeCell ref="C171:G171"/>
    <mergeCell ref="Q171:U171"/>
    <mergeCell ref="C172:G172"/>
    <mergeCell ref="Q172:U172"/>
    <mergeCell ref="C173:G173"/>
    <mergeCell ref="Q173:U173"/>
    <mergeCell ref="C174:G174"/>
    <mergeCell ref="Q174:U174"/>
    <mergeCell ref="C175:G175"/>
    <mergeCell ref="Q175:U175"/>
    <mergeCell ref="C176:G176"/>
    <mergeCell ref="Q176:U176"/>
    <mergeCell ref="C177:G177"/>
    <mergeCell ref="Q177:U177"/>
    <mergeCell ref="C178:G178"/>
    <mergeCell ref="Q178:U178"/>
    <mergeCell ref="C179:G179"/>
    <mergeCell ref="Q179:U179"/>
    <mergeCell ref="C180:G180"/>
    <mergeCell ref="Q180:U180"/>
    <mergeCell ref="C181:G181"/>
    <mergeCell ref="Q181:U181"/>
    <mergeCell ref="C182:G182"/>
    <mergeCell ref="Q182:U182"/>
    <mergeCell ref="C183:G183"/>
    <mergeCell ref="Q183:U183"/>
    <mergeCell ref="C184:G184"/>
    <mergeCell ref="Q184:U184"/>
    <mergeCell ref="C185:G185"/>
    <mergeCell ref="Q185:U185"/>
    <mergeCell ref="C186:G186"/>
    <mergeCell ref="Q186:U186"/>
    <mergeCell ref="C187:G187"/>
    <mergeCell ref="Q187:U187"/>
    <mergeCell ref="C188:G188"/>
    <mergeCell ref="Q188:U188"/>
    <mergeCell ref="C189:G189"/>
    <mergeCell ref="Q189:U189"/>
    <mergeCell ref="C190:G190"/>
    <mergeCell ref="Q190:U190"/>
    <mergeCell ref="C191:G191"/>
    <mergeCell ref="Q191:U191"/>
    <mergeCell ref="C192:G192"/>
    <mergeCell ref="Q192:U192"/>
    <mergeCell ref="C193:G193"/>
    <mergeCell ref="Q193:U193"/>
    <mergeCell ref="C194:G194"/>
    <mergeCell ref="Q194:U194"/>
    <mergeCell ref="C195:G195"/>
    <mergeCell ref="Q195:U195"/>
    <mergeCell ref="C196:G196"/>
    <mergeCell ref="Q196:U196"/>
    <mergeCell ref="C197:G197"/>
    <mergeCell ref="Q197:U197"/>
    <mergeCell ref="C198:G198"/>
    <mergeCell ref="Q198:U198"/>
    <mergeCell ref="C199:G199"/>
    <mergeCell ref="Q199:U199"/>
    <mergeCell ref="C200:G200"/>
    <mergeCell ref="Q200:U200"/>
    <mergeCell ref="C201:G201"/>
    <mergeCell ref="Q201:U201"/>
    <mergeCell ref="C202:G202"/>
    <mergeCell ref="Q202:U202"/>
    <mergeCell ref="C203:G203"/>
    <mergeCell ref="Q203:U203"/>
    <mergeCell ref="C204:G204"/>
    <mergeCell ref="Q204:U204"/>
    <mergeCell ref="C216:G216"/>
    <mergeCell ref="C217:G217"/>
    <mergeCell ref="C218:G218"/>
    <mergeCell ref="C219:G219"/>
    <mergeCell ref="C220:G220"/>
    <mergeCell ref="C214:G214"/>
    <mergeCell ref="C215:G215"/>
    <mergeCell ref="C205:G205"/>
    <mergeCell ref="Q205:U205"/>
    <mergeCell ref="C206:G206"/>
    <mergeCell ref="Q206:U206"/>
    <mergeCell ref="C207:G207"/>
    <mergeCell ref="Q207:U207"/>
    <mergeCell ref="C213:G213"/>
  </mergeCells>
  <conditionalFormatting sqref="R211:R212">
    <cfRule type="cellIs" dxfId="92" priority="2" operator="lessThan">
      <formula>0</formula>
    </cfRule>
  </conditionalFormatting>
  <conditionalFormatting sqref="R212:R213">
    <cfRule type="cellIs" dxfId="91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">
    <tabColor theme="7"/>
  </sheetPr>
  <dimension ref="B2:GY68"/>
  <sheetViews>
    <sheetView showGridLines="0" workbookViewId="0">
      <pane xSplit="7" ySplit="3" topLeftCell="H46" activePane="bottomRight" state="frozen"/>
      <selection activeCell="A120" sqref="A120:XFD129"/>
      <selection pane="topRight" activeCell="A120" sqref="A120:XFD129"/>
      <selection pane="bottomLeft" activeCell="A120" sqref="A120:XFD129"/>
      <selection pane="bottomRight" activeCell="G68" sqref="G68"/>
    </sheetView>
  </sheetViews>
  <sheetFormatPr defaultColWidth="9.109375" defaultRowHeight="14.4" x14ac:dyDescent="0.25"/>
  <cols>
    <col min="1" max="1" width="3.6640625" style="411" customWidth="1"/>
    <col min="2" max="2" width="3.6640625" style="410" customWidth="1"/>
    <col min="3" max="3" width="40.6640625" style="411" customWidth="1"/>
    <col min="4" max="4" width="17.109375" style="411" customWidth="1"/>
    <col min="5" max="5" width="9.88671875" style="412" bestFit="1" customWidth="1"/>
    <col min="6" max="6" width="8.6640625" style="413" customWidth="1"/>
    <col min="7" max="7" width="12.6640625" style="411" customWidth="1"/>
    <col min="8" max="207" width="11.6640625" style="411" customWidth="1"/>
    <col min="208" max="16384" width="9.109375" style="411"/>
  </cols>
  <sheetData>
    <row r="2" spans="2:207" ht="22.5" customHeight="1" x14ac:dyDescent="0.25">
      <c r="B2" s="992" t="s">
        <v>1048</v>
      </c>
      <c r="C2" s="992"/>
      <c r="D2" s="992"/>
      <c r="E2" s="992"/>
      <c r="F2" s="992"/>
      <c r="G2" s="992"/>
    </row>
    <row r="3" spans="2:207" x14ac:dyDescent="0.25">
      <c r="B3" s="993" t="s">
        <v>944</v>
      </c>
      <c r="C3" s="994"/>
      <c r="D3" s="994"/>
      <c r="E3" s="994"/>
      <c r="F3" s="994"/>
      <c r="G3" s="345" t="s">
        <v>31</v>
      </c>
      <c r="H3" s="415" t="s">
        <v>723</v>
      </c>
      <c r="I3" s="415" t="s">
        <v>724</v>
      </c>
      <c r="J3" s="415" t="s">
        <v>725</v>
      </c>
      <c r="K3" s="415" t="s">
        <v>726</v>
      </c>
      <c r="L3" s="415" t="s">
        <v>727</v>
      </c>
      <c r="M3" s="415" t="s">
        <v>728</v>
      </c>
      <c r="N3" s="415" t="s">
        <v>729</v>
      </c>
      <c r="O3" s="415" t="s">
        <v>730</v>
      </c>
      <c r="P3" s="415" t="s">
        <v>731</v>
      </c>
      <c r="Q3" s="415" t="s">
        <v>732</v>
      </c>
      <c r="R3" s="415" t="s">
        <v>733</v>
      </c>
      <c r="S3" s="415" t="s">
        <v>734</v>
      </c>
      <c r="T3" s="415" t="s">
        <v>735</v>
      </c>
      <c r="U3" s="415" t="s">
        <v>736</v>
      </c>
      <c r="V3" s="415" t="s">
        <v>737</v>
      </c>
      <c r="W3" s="415" t="s">
        <v>738</v>
      </c>
      <c r="X3" s="415" t="s">
        <v>739</v>
      </c>
      <c r="Y3" s="415" t="s">
        <v>740</v>
      </c>
      <c r="Z3" s="415" t="s">
        <v>741</v>
      </c>
      <c r="AA3" s="415" t="s">
        <v>742</v>
      </c>
      <c r="AB3" s="415" t="s">
        <v>743</v>
      </c>
      <c r="AC3" s="415" t="s">
        <v>744</v>
      </c>
      <c r="AD3" s="415" t="s">
        <v>745</v>
      </c>
      <c r="AE3" s="415" t="s">
        <v>746</v>
      </c>
      <c r="AF3" s="415" t="s">
        <v>747</v>
      </c>
      <c r="AG3" s="415" t="s">
        <v>748</v>
      </c>
      <c r="AH3" s="415" t="s">
        <v>749</v>
      </c>
      <c r="AI3" s="415" t="s">
        <v>750</v>
      </c>
      <c r="AJ3" s="415" t="s">
        <v>751</v>
      </c>
      <c r="AK3" s="415" t="s">
        <v>752</v>
      </c>
      <c r="AL3" s="415" t="s">
        <v>753</v>
      </c>
      <c r="AM3" s="415" t="s">
        <v>754</v>
      </c>
      <c r="AN3" s="415" t="s">
        <v>755</v>
      </c>
      <c r="AO3" s="415" t="s">
        <v>756</v>
      </c>
      <c r="AP3" s="415" t="s">
        <v>757</v>
      </c>
      <c r="AQ3" s="415" t="s">
        <v>758</v>
      </c>
      <c r="AR3" s="415" t="s">
        <v>759</v>
      </c>
      <c r="AS3" s="415" t="s">
        <v>760</v>
      </c>
      <c r="AT3" s="415" t="s">
        <v>761</v>
      </c>
      <c r="AU3" s="415" t="s">
        <v>762</v>
      </c>
      <c r="AV3" s="415" t="s">
        <v>763</v>
      </c>
      <c r="AW3" s="415" t="s">
        <v>764</v>
      </c>
      <c r="AX3" s="415" t="s">
        <v>765</v>
      </c>
      <c r="AY3" s="415" t="s">
        <v>766</v>
      </c>
      <c r="AZ3" s="415" t="s">
        <v>767</v>
      </c>
      <c r="BA3" s="415" t="s">
        <v>768</v>
      </c>
      <c r="BB3" s="415" t="s">
        <v>769</v>
      </c>
      <c r="BC3" s="415" t="s">
        <v>770</v>
      </c>
      <c r="BD3" s="415" t="s">
        <v>771</v>
      </c>
      <c r="BE3" s="415" t="s">
        <v>772</v>
      </c>
      <c r="BF3" s="415" t="s">
        <v>1863</v>
      </c>
      <c r="BG3" s="415" t="s">
        <v>1864</v>
      </c>
      <c r="BH3" s="415" t="s">
        <v>1865</v>
      </c>
      <c r="BI3" s="415" t="s">
        <v>1866</v>
      </c>
      <c r="BJ3" s="415" t="s">
        <v>1867</v>
      </c>
      <c r="BK3" s="415" t="s">
        <v>1868</v>
      </c>
      <c r="BL3" s="415" t="s">
        <v>1869</v>
      </c>
      <c r="BM3" s="415" t="s">
        <v>1870</v>
      </c>
      <c r="BN3" s="415" t="s">
        <v>1871</v>
      </c>
      <c r="BO3" s="415" t="s">
        <v>1872</v>
      </c>
      <c r="BP3" s="415" t="s">
        <v>1873</v>
      </c>
      <c r="BQ3" s="415" t="s">
        <v>1874</v>
      </c>
      <c r="BR3" s="415" t="s">
        <v>1875</v>
      </c>
      <c r="BS3" s="415" t="s">
        <v>1876</v>
      </c>
      <c r="BT3" s="415" t="s">
        <v>1877</v>
      </c>
      <c r="BU3" s="415" t="s">
        <v>1878</v>
      </c>
      <c r="BV3" s="415" t="s">
        <v>1879</v>
      </c>
      <c r="BW3" s="415" t="s">
        <v>1880</v>
      </c>
      <c r="BX3" s="415" t="s">
        <v>1881</v>
      </c>
      <c r="BY3" s="415" t="s">
        <v>1882</v>
      </c>
      <c r="BZ3" s="415" t="s">
        <v>1883</v>
      </c>
      <c r="CA3" s="415" t="s">
        <v>1884</v>
      </c>
      <c r="CB3" s="415" t="s">
        <v>1885</v>
      </c>
      <c r="CC3" s="415" t="s">
        <v>1886</v>
      </c>
      <c r="CD3" s="415" t="s">
        <v>1887</v>
      </c>
      <c r="CE3" s="415" t="s">
        <v>1888</v>
      </c>
      <c r="CF3" s="415" t="s">
        <v>1889</v>
      </c>
      <c r="CG3" s="415" t="s">
        <v>1890</v>
      </c>
      <c r="CH3" s="415" t="s">
        <v>1891</v>
      </c>
      <c r="CI3" s="415" t="s">
        <v>1892</v>
      </c>
      <c r="CJ3" s="415" t="s">
        <v>1893</v>
      </c>
      <c r="CK3" s="415" t="s">
        <v>1894</v>
      </c>
      <c r="CL3" s="415" t="s">
        <v>1895</v>
      </c>
      <c r="CM3" s="415" t="s">
        <v>1896</v>
      </c>
      <c r="CN3" s="415" t="s">
        <v>1897</v>
      </c>
      <c r="CO3" s="415" t="s">
        <v>1898</v>
      </c>
      <c r="CP3" s="415" t="s">
        <v>1899</v>
      </c>
      <c r="CQ3" s="415" t="s">
        <v>1900</v>
      </c>
      <c r="CR3" s="415" t="s">
        <v>1901</v>
      </c>
      <c r="CS3" s="415" t="s">
        <v>1902</v>
      </c>
      <c r="CT3" s="415" t="s">
        <v>1903</v>
      </c>
      <c r="CU3" s="415" t="s">
        <v>1904</v>
      </c>
      <c r="CV3" s="415" t="s">
        <v>1905</v>
      </c>
      <c r="CW3" s="415" t="s">
        <v>1906</v>
      </c>
      <c r="CX3" s="415" t="s">
        <v>1907</v>
      </c>
      <c r="CY3" s="415" t="s">
        <v>1908</v>
      </c>
      <c r="CZ3" s="415" t="s">
        <v>1909</v>
      </c>
      <c r="DA3" s="415" t="s">
        <v>1910</v>
      </c>
      <c r="DB3" s="415" t="s">
        <v>1911</v>
      </c>
      <c r="DC3" s="415" t="s">
        <v>1912</v>
      </c>
      <c r="DD3" s="415" t="s">
        <v>1913</v>
      </c>
      <c r="DE3" s="415" t="s">
        <v>1914</v>
      </c>
      <c r="DF3" s="415" t="s">
        <v>1915</v>
      </c>
      <c r="DG3" s="415" t="s">
        <v>1916</v>
      </c>
      <c r="DH3" s="415" t="s">
        <v>1917</v>
      </c>
      <c r="DI3" s="415" t="s">
        <v>1918</v>
      </c>
      <c r="DJ3" s="415" t="s">
        <v>1919</v>
      </c>
      <c r="DK3" s="415" t="s">
        <v>1920</v>
      </c>
      <c r="DL3" s="415" t="s">
        <v>1921</v>
      </c>
      <c r="DM3" s="415" t="s">
        <v>1922</v>
      </c>
      <c r="DN3" s="415" t="s">
        <v>1923</v>
      </c>
      <c r="DO3" s="415" t="s">
        <v>1924</v>
      </c>
      <c r="DP3" s="415" t="s">
        <v>1925</v>
      </c>
      <c r="DQ3" s="415" t="s">
        <v>1926</v>
      </c>
      <c r="DR3" s="415" t="s">
        <v>1927</v>
      </c>
      <c r="DS3" s="415" t="s">
        <v>1928</v>
      </c>
      <c r="DT3" s="415" t="s">
        <v>1929</v>
      </c>
      <c r="DU3" s="415" t="s">
        <v>1930</v>
      </c>
      <c r="DV3" s="415" t="s">
        <v>1931</v>
      </c>
      <c r="DW3" s="415" t="s">
        <v>1932</v>
      </c>
      <c r="DX3" s="415" t="s">
        <v>1933</v>
      </c>
      <c r="DY3" s="415" t="s">
        <v>1934</v>
      </c>
      <c r="DZ3" s="415" t="s">
        <v>1935</v>
      </c>
      <c r="EA3" s="415" t="s">
        <v>1936</v>
      </c>
      <c r="EB3" s="415" t="s">
        <v>1937</v>
      </c>
      <c r="EC3" s="415" t="s">
        <v>1938</v>
      </c>
      <c r="ED3" s="415" t="s">
        <v>1939</v>
      </c>
      <c r="EE3" s="415" t="s">
        <v>1940</v>
      </c>
      <c r="EF3" s="415" t="s">
        <v>1941</v>
      </c>
      <c r="EG3" s="415" t="s">
        <v>1942</v>
      </c>
      <c r="EH3" s="415" t="s">
        <v>1943</v>
      </c>
      <c r="EI3" s="415" t="s">
        <v>1944</v>
      </c>
      <c r="EJ3" s="415" t="s">
        <v>1945</v>
      </c>
      <c r="EK3" s="415" t="s">
        <v>1946</v>
      </c>
      <c r="EL3" s="415" t="s">
        <v>1947</v>
      </c>
      <c r="EM3" s="415" t="s">
        <v>1948</v>
      </c>
      <c r="EN3" s="415" t="s">
        <v>1949</v>
      </c>
      <c r="EO3" s="415" t="s">
        <v>1950</v>
      </c>
      <c r="EP3" s="415" t="s">
        <v>1951</v>
      </c>
      <c r="EQ3" s="415" t="s">
        <v>1952</v>
      </c>
      <c r="ER3" s="415" t="s">
        <v>1953</v>
      </c>
      <c r="ES3" s="415" t="s">
        <v>1954</v>
      </c>
      <c r="ET3" s="415" t="s">
        <v>1955</v>
      </c>
      <c r="EU3" s="415" t="s">
        <v>1956</v>
      </c>
      <c r="EV3" s="415" t="s">
        <v>1957</v>
      </c>
      <c r="EW3" s="415" t="s">
        <v>1958</v>
      </c>
      <c r="EX3" s="415" t="s">
        <v>1959</v>
      </c>
      <c r="EY3" s="415" t="s">
        <v>1960</v>
      </c>
      <c r="EZ3" s="415" t="s">
        <v>1961</v>
      </c>
      <c r="FA3" s="415" t="s">
        <v>1962</v>
      </c>
      <c r="FB3" s="415" t="s">
        <v>1963</v>
      </c>
      <c r="FC3" s="415" t="s">
        <v>1964</v>
      </c>
      <c r="FD3" s="415" t="s">
        <v>1965</v>
      </c>
      <c r="FE3" s="415" t="s">
        <v>1966</v>
      </c>
      <c r="FF3" s="415" t="s">
        <v>1967</v>
      </c>
      <c r="FG3" s="415" t="s">
        <v>1968</v>
      </c>
      <c r="FH3" s="415" t="s">
        <v>1969</v>
      </c>
      <c r="FI3" s="415" t="s">
        <v>1970</v>
      </c>
      <c r="FJ3" s="415" t="s">
        <v>1971</v>
      </c>
      <c r="FK3" s="415" t="s">
        <v>1972</v>
      </c>
      <c r="FL3" s="415" t="s">
        <v>1973</v>
      </c>
      <c r="FM3" s="415" t="s">
        <v>1974</v>
      </c>
      <c r="FN3" s="415" t="s">
        <v>1975</v>
      </c>
      <c r="FO3" s="415" t="s">
        <v>1976</v>
      </c>
      <c r="FP3" s="415" t="s">
        <v>1977</v>
      </c>
      <c r="FQ3" s="415" t="s">
        <v>1978</v>
      </c>
      <c r="FR3" s="415" t="s">
        <v>1979</v>
      </c>
      <c r="FS3" s="415" t="s">
        <v>1980</v>
      </c>
      <c r="FT3" s="415" t="s">
        <v>1981</v>
      </c>
      <c r="FU3" s="415" t="s">
        <v>1982</v>
      </c>
      <c r="FV3" s="415" t="s">
        <v>1983</v>
      </c>
      <c r="FW3" s="415" t="s">
        <v>1984</v>
      </c>
      <c r="FX3" s="415" t="s">
        <v>1985</v>
      </c>
      <c r="FY3" s="415" t="s">
        <v>1986</v>
      </c>
      <c r="FZ3" s="415" t="s">
        <v>1987</v>
      </c>
      <c r="GA3" s="415" t="s">
        <v>1988</v>
      </c>
      <c r="GB3" s="415" t="s">
        <v>1989</v>
      </c>
      <c r="GC3" s="415" t="s">
        <v>1990</v>
      </c>
      <c r="GD3" s="415" t="s">
        <v>1991</v>
      </c>
      <c r="GE3" s="415" t="s">
        <v>1992</v>
      </c>
      <c r="GF3" s="415" t="s">
        <v>1993</v>
      </c>
      <c r="GG3" s="415" t="s">
        <v>1994</v>
      </c>
      <c r="GH3" s="415" t="s">
        <v>1995</v>
      </c>
      <c r="GI3" s="415" t="s">
        <v>1996</v>
      </c>
      <c r="GJ3" s="415" t="s">
        <v>1997</v>
      </c>
      <c r="GK3" s="415" t="s">
        <v>1998</v>
      </c>
      <c r="GL3" s="415" t="s">
        <v>1999</v>
      </c>
      <c r="GM3" s="415" t="s">
        <v>2000</v>
      </c>
      <c r="GN3" s="415" t="s">
        <v>2001</v>
      </c>
      <c r="GO3" s="415" t="s">
        <v>2002</v>
      </c>
      <c r="GP3" s="415" t="s">
        <v>2003</v>
      </c>
      <c r="GQ3" s="415" t="s">
        <v>2004</v>
      </c>
      <c r="GR3" s="415" t="s">
        <v>2005</v>
      </c>
      <c r="GS3" s="415" t="s">
        <v>2006</v>
      </c>
      <c r="GT3" s="415" t="s">
        <v>2007</v>
      </c>
      <c r="GU3" s="415" t="s">
        <v>2008</v>
      </c>
      <c r="GV3" s="415" t="s">
        <v>2009</v>
      </c>
      <c r="GW3" s="415" t="s">
        <v>2010</v>
      </c>
      <c r="GX3" s="415" t="s">
        <v>2011</v>
      </c>
      <c r="GY3" s="415" t="s">
        <v>2012</v>
      </c>
    </row>
    <row r="4" spans="2:207" s="410" customFormat="1" ht="15" customHeight="1" x14ac:dyDescent="0.25">
      <c r="B4" s="993" t="s">
        <v>1104</v>
      </c>
      <c r="C4" s="994"/>
      <c r="D4" s="994"/>
      <c r="E4" s="994"/>
      <c r="F4" s="994"/>
      <c r="G4" s="174" t="s">
        <v>31</v>
      </c>
      <c r="H4" s="175" t="s">
        <v>723</v>
      </c>
      <c r="I4" s="175" t="s">
        <v>724</v>
      </c>
      <c r="J4" s="175" t="s">
        <v>725</v>
      </c>
      <c r="K4" s="175" t="s">
        <v>726</v>
      </c>
      <c r="L4" s="175" t="s">
        <v>727</v>
      </c>
      <c r="M4" s="175" t="s">
        <v>728</v>
      </c>
      <c r="N4" s="175" t="s">
        <v>729</v>
      </c>
      <c r="O4" s="175" t="s">
        <v>730</v>
      </c>
      <c r="P4" s="175" t="s">
        <v>731</v>
      </c>
      <c r="Q4" s="175" t="s">
        <v>732</v>
      </c>
      <c r="R4" s="175" t="s">
        <v>733</v>
      </c>
      <c r="S4" s="175" t="s">
        <v>734</v>
      </c>
      <c r="T4" s="175" t="s">
        <v>735</v>
      </c>
      <c r="U4" s="175" t="s">
        <v>736</v>
      </c>
      <c r="V4" s="175" t="s">
        <v>737</v>
      </c>
      <c r="W4" s="175" t="s">
        <v>738</v>
      </c>
      <c r="X4" s="175" t="s">
        <v>739</v>
      </c>
      <c r="Y4" s="175" t="s">
        <v>740</v>
      </c>
      <c r="Z4" s="175" t="s">
        <v>741</v>
      </c>
      <c r="AA4" s="175" t="s">
        <v>742</v>
      </c>
      <c r="AB4" s="175" t="s">
        <v>743</v>
      </c>
      <c r="AC4" s="175" t="s">
        <v>744</v>
      </c>
      <c r="AD4" s="175" t="s">
        <v>745</v>
      </c>
      <c r="AE4" s="175" t="s">
        <v>746</v>
      </c>
      <c r="AF4" s="175" t="s">
        <v>747</v>
      </c>
      <c r="AG4" s="175" t="s">
        <v>748</v>
      </c>
      <c r="AH4" s="175" t="s">
        <v>749</v>
      </c>
      <c r="AI4" s="175" t="s">
        <v>750</v>
      </c>
      <c r="AJ4" s="175" t="s">
        <v>751</v>
      </c>
      <c r="AK4" s="175" t="s">
        <v>752</v>
      </c>
      <c r="AL4" s="175" t="s">
        <v>753</v>
      </c>
      <c r="AM4" s="175" t="s">
        <v>754</v>
      </c>
      <c r="AN4" s="175" t="s">
        <v>755</v>
      </c>
      <c r="AO4" s="175" t="s">
        <v>756</v>
      </c>
      <c r="AP4" s="175" t="s">
        <v>757</v>
      </c>
      <c r="AQ4" s="175" t="s">
        <v>758</v>
      </c>
      <c r="AR4" s="175" t="s">
        <v>759</v>
      </c>
      <c r="AS4" s="175" t="s">
        <v>760</v>
      </c>
      <c r="AT4" s="175" t="s">
        <v>761</v>
      </c>
      <c r="AU4" s="175" t="s">
        <v>762</v>
      </c>
      <c r="AV4" s="175" t="s">
        <v>763</v>
      </c>
      <c r="AW4" s="175" t="s">
        <v>764</v>
      </c>
      <c r="AX4" s="175" t="s">
        <v>765</v>
      </c>
      <c r="AY4" s="175" t="s">
        <v>766</v>
      </c>
      <c r="AZ4" s="175" t="s">
        <v>767</v>
      </c>
      <c r="BA4" s="175" t="s">
        <v>768</v>
      </c>
      <c r="BB4" s="175" t="s">
        <v>769</v>
      </c>
      <c r="BC4" s="175" t="s">
        <v>770</v>
      </c>
      <c r="BD4" s="175" t="s">
        <v>771</v>
      </c>
      <c r="BE4" s="175" t="s">
        <v>772</v>
      </c>
      <c r="BF4" s="175" t="s">
        <v>1863</v>
      </c>
      <c r="BG4" s="175" t="s">
        <v>1864</v>
      </c>
      <c r="BH4" s="175" t="s">
        <v>1865</v>
      </c>
      <c r="BI4" s="175" t="s">
        <v>1866</v>
      </c>
      <c r="BJ4" s="175" t="s">
        <v>1867</v>
      </c>
      <c r="BK4" s="175" t="s">
        <v>1868</v>
      </c>
      <c r="BL4" s="175" t="s">
        <v>1869</v>
      </c>
      <c r="BM4" s="175" t="s">
        <v>1870</v>
      </c>
      <c r="BN4" s="175" t="s">
        <v>1871</v>
      </c>
      <c r="BO4" s="175" t="s">
        <v>1872</v>
      </c>
      <c r="BP4" s="175" t="s">
        <v>1873</v>
      </c>
      <c r="BQ4" s="175" t="s">
        <v>1874</v>
      </c>
      <c r="BR4" s="175" t="s">
        <v>1875</v>
      </c>
      <c r="BS4" s="175" t="s">
        <v>1876</v>
      </c>
      <c r="BT4" s="175" t="s">
        <v>1877</v>
      </c>
      <c r="BU4" s="175" t="s">
        <v>1878</v>
      </c>
      <c r="BV4" s="175" t="s">
        <v>1879</v>
      </c>
      <c r="BW4" s="175" t="s">
        <v>1880</v>
      </c>
      <c r="BX4" s="175" t="s">
        <v>1881</v>
      </c>
      <c r="BY4" s="175" t="s">
        <v>1882</v>
      </c>
      <c r="BZ4" s="175" t="s">
        <v>1883</v>
      </c>
      <c r="CA4" s="175" t="s">
        <v>1884</v>
      </c>
      <c r="CB4" s="175" t="s">
        <v>1885</v>
      </c>
      <c r="CC4" s="175" t="s">
        <v>1886</v>
      </c>
      <c r="CD4" s="175" t="s">
        <v>1887</v>
      </c>
      <c r="CE4" s="175" t="s">
        <v>1888</v>
      </c>
      <c r="CF4" s="175" t="s">
        <v>1889</v>
      </c>
      <c r="CG4" s="175" t="s">
        <v>1890</v>
      </c>
      <c r="CH4" s="175" t="s">
        <v>1891</v>
      </c>
      <c r="CI4" s="175" t="s">
        <v>1892</v>
      </c>
      <c r="CJ4" s="175" t="s">
        <v>1893</v>
      </c>
      <c r="CK4" s="175" t="s">
        <v>1894</v>
      </c>
      <c r="CL4" s="175" t="s">
        <v>1895</v>
      </c>
      <c r="CM4" s="175" t="s">
        <v>1896</v>
      </c>
      <c r="CN4" s="175" t="s">
        <v>1897</v>
      </c>
      <c r="CO4" s="175" t="s">
        <v>1898</v>
      </c>
      <c r="CP4" s="175" t="s">
        <v>1899</v>
      </c>
      <c r="CQ4" s="175" t="s">
        <v>1900</v>
      </c>
      <c r="CR4" s="175" t="s">
        <v>1901</v>
      </c>
      <c r="CS4" s="175" t="s">
        <v>1902</v>
      </c>
      <c r="CT4" s="175" t="s">
        <v>1903</v>
      </c>
      <c r="CU4" s="175" t="s">
        <v>1904</v>
      </c>
      <c r="CV4" s="175" t="s">
        <v>1905</v>
      </c>
      <c r="CW4" s="175" t="s">
        <v>1906</v>
      </c>
      <c r="CX4" s="175" t="s">
        <v>1907</v>
      </c>
      <c r="CY4" s="175" t="s">
        <v>1908</v>
      </c>
      <c r="CZ4" s="175" t="s">
        <v>1909</v>
      </c>
      <c r="DA4" s="175" t="s">
        <v>1910</v>
      </c>
      <c r="DB4" s="175" t="s">
        <v>1911</v>
      </c>
      <c r="DC4" s="175" t="s">
        <v>1912</v>
      </c>
      <c r="DD4" s="175" t="s">
        <v>1913</v>
      </c>
      <c r="DE4" s="175" t="s">
        <v>1914</v>
      </c>
      <c r="DF4" s="175" t="s">
        <v>1915</v>
      </c>
      <c r="DG4" s="175" t="s">
        <v>1916</v>
      </c>
      <c r="DH4" s="175" t="s">
        <v>1917</v>
      </c>
      <c r="DI4" s="175" t="s">
        <v>1918</v>
      </c>
      <c r="DJ4" s="175" t="s">
        <v>1919</v>
      </c>
      <c r="DK4" s="175" t="s">
        <v>1920</v>
      </c>
      <c r="DL4" s="175" t="s">
        <v>1921</v>
      </c>
      <c r="DM4" s="175" t="s">
        <v>1922</v>
      </c>
      <c r="DN4" s="175" t="s">
        <v>1923</v>
      </c>
      <c r="DO4" s="175" t="s">
        <v>1924</v>
      </c>
      <c r="DP4" s="175" t="s">
        <v>1925</v>
      </c>
      <c r="DQ4" s="175" t="s">
        <v>1926</v>
      </c>
      <c r="DR4" s="175" t="s">
        <v>1927</v>
      </c>
      <c r="DS4" s="175" t="s">
        <v>1928</v>
      </c>
      <c r="DT4" s="175" t="s">
        <v>1929</v>
      </c>
      <c r="DU4" s="175" t="s">
        <v>1930</v>
      </c>
      <c r="DV4" s="175" t="s">
        <v>1931</v>
      </c>
      <c r="DW4" s="175" t="s">
        <v>1932</v>
      </c>
      <c r="DX4" s="175" t="s">
        <v>1933</v>
      </c>
      <c r="DY4" s="175" t="s">
        <v>1934</v>
      </c>
      <c r="DZ4" s="175" t="s">
        <v>1935</v>
      </c>
      <c r="EA4" s="175" t="s">
        <v>1936</v>
      </c>
      <c r="EB4" s="175" t="s">
        <v>1937</v>
      </c>
      <c r="EC4" s="175" t="s">
        <v>1938</v>
      </c>
      <c r="ED4" s="175" t="s">
        <v>1939</v>
      </c>
      <c r="EE4" s="175" t="s">
        <v>1940</v>
      </c>
      <c r="EF4" s="175" t="s">
        <v>1941</v>
      </c>
      <c r="EG4" s="175" t="s">
        <v>1942</v>
      </c>
      <c r="EH4" s="175" t="s">
        <v>1943</v>
      </c>
      <c r="EI4" s="175" t="s">
        <v>1944</v>
      </c>
      <c r="EJ4" s="175" t="s">
        <v>1945</v>
      </c>
      <c r="EK4" s="175" t="s">
        <v>1946</v>
      </c>
      <c r="EL4" s="175" t="s">
        <v>1947</v>
      </c>
      <c r="EM4" s="175" t="s">
        <v>1948</v>
      </c>
      <c r="EN4" s="175" t="s">
        <v>1949</v>
      </c>
      <c r="EO4" s="175" t="s">
        <v>1950</v>
      </c>
      <c r="EP4" s="175" t="s">
        <v>1951</v>
      </c>
      <c r="EQ4" s="175" t="s">
        <v>1952</v>
      </c>
      <c r="ER4" s="175" t="s">
        <v>1953</v>
      </c>
      <c r="ES4" s="175" t="s">
        <v>1954</v>
      </c>
      <c r="ET4" s="175" t="s">
        <v>1955</v>
      </c>
      <c r="EU4" s="175" t="s">
        <v>1956</v>
      </c>
      <c r="EV4" s="175" t="s">
        <v>1957</v>
      </c>
      <c r="EW4" s="175" t="s">
        <v>1958</v>
      </c>
      <c r="EX4" s="175" t="s">
        <v>1959</v>
      </c>
      <c r="EY4" s="175" t="s">
        <v>1960</v>
      </c>
      <c r="EZ4" s="175" t="s">
        <v>1961</v>
      </c>
      <c r="FA4" s="175" t="s">
        <v>1962</v>
      </c>
      <c r="FB4" s="175" t="s">
        <v>1963</v>
      </c>
      <c r="FC4" s="175" t="s">
        <v>1964</v>
      </c>
      <c r="FD4" s="175" t="s">
        <v>1965</v>
      </c>
      <c r="FE4" s="175" t="s">
        <v>1966</v>
      </c>
      <c r="FF4" s="175" t="s">
        <v>1967</v>
      </c>
      <c r="FG4" s="175" t="s">
        <v>1968</v>
      </c>
      <c r="FH4" s="175" t="s">
        <v>1969</v>
      </c>
      <c r="FI4" s="175" t="s">
        <v>1970</v>
      </c>
      <c r="FJ4" s="175" t="s">
        <v>1971</v>
      </c>
      <c r="FK4" s="175" t="s">
        <v>1972</v>
      </c>
      <c r="FL4" s="175" t="s">
        <v>1973</v>
      </c>
      <c r="FM4" s="175" t="s">
        <v>1974</v>
      </c>
      <c r="FN4" s="175" t="s">
        <v>1975</v>
      </c>
      <c r="FO4" s="175" t="s">
        <v>1976</v>
      </c>
      <c r="FP4" s="175" t="s">
        <v>1977</v>
      </c>
      <c r="FQ4" s="175" t="s">
        <v>1978</v>
      </c>
      <c r="FR4" s="175" t="s">
        <v>1979</v>
      </c>
      <c r="FS4" s="175" t="s">
        <v>1980</v>
      </c>
      <c r="FT4" s="175" t="s">
        <v>1981</v>
      </c>
      <c r="FU4" s="175" t="s">
        <v>1982</v>
      </c>
      <c r="FV4" s="175" t="s">
        <v>1983</v>
      </c>
      <c r="FW4" s="175" t="s">
        <v>1984</v>
      </c>
      <c r="FX4" s="175" t="s">
        <v>1985</v>
      </c>
      <c r="FY4" s="175" t="s">
        <v>1986</v>
      </c>
      <c r="FZ4" s="175" t="s">
        <v>1987</v>
      </c>
      <c r="GA4" s="175" t="s">
        <v>1988</v>
      </c>
      <c r="GB4" s="175" t="s">
        <v>1989</v>
      </c>
      <c r="GC4" s="175" t="s">
        <v>1990</v>
      </c>
      <c r="GD4" s="175" t="s">
        <v>1991</v>
      </c>
      <c r="GE4" s="175" t="s">
        <v>1992</v>
      </c>
      <c r="GF4" s="175" t="s">
        <v>1993</v>
      </c>
      <c r="GG4" s="175" t="s">
        <v>1994</v>
      </c>
      <c r="GH4" s="175" t="s">
        <v>1995</v>
      </c>
      <c r="GI4" s="175" t="s">
        <v>1996</v>
      </c>
      <c r="GJ4" s="175" t="s">
        <v>1997</v>
      </c>
      <c r="GK4" s="175" t="s">
        <v>1998</v>
      </c>
      <c r="GL4" s="175" t="s">
        <v>1999</v>
      </c>
      <c r="GM4" s="175" t="s">
        <v>2000</v>
      </c>
      <c r="GN4" s="175" t="s">
        <v>2001</v>
      </c>
      <c r="GO4" s="175" t="s">
        <v>2002</v>
      </c>
      <c r="GP4" s="175" t="s">
        <v>2003</v>
      </c>
      <c r="GQ4" s="175" t="s">
        <v>2004</v>
      </c>
      <c r="GR4" s="175" t="s">
        <v>2005</v>
      </c>
      <c r="GS4" s="175" t="s">
        <v>2006</v>
      </c>
      <c r="GT4" s="175" t="s">
        <v>2007</v>
      </c>
      <c r="GU4" s="175" t="s">
        <v>2008</v>
      </c>
      <c r="GV4" s="175" t="s">
        <v>2009</v>
      </c>
      <c r="GW4" s="175" t="s">
        <v>2010</v>
      </c>
      <c r="GX4" s="175" t="s">
        <v>2011</v>
      </c>
      <c r="GY4" s="175" t="s">
        <v>2012</v>
      </c>
    </row>
    <row r="5" spans="2:207" ht="18" customHeight="1" x14ac:dyDescent="0.25">
      <c r="B5" s="171">
        <v>1</v>
      </c>
      <c r="C5" s="176" t="s">
        <v>773</v>
      </c>
      <c r="D5" s="176"/>
      <c r="E5" s="177" t="s">
        <v>774</v>
      </c>
      <c r="F5" s="183" t="s">
        <v>672</v>
      </c>
      <c r="G5" s="187">
        <f>SUM(H5:GY5)</f>
        <v>0</v>
      </c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  <c r="DD5" s="180"/>
      <c r="DE5" s="180"/>
      <c r="DF5" s="180"/>
      <c r="DG5" s="180"/>
      <c r="DH5" s="180"/>
      <c r="DI5" s="180"/>
      <c r="DJ5" s="180"/>
      <c r="DK5" s="180"/>
      <c r="DL5" s="180"/>
      <c r="DM5" s="180"/>
      <c r="DN5" s="180"/>
      <c r="DO5" s="180"/>
      <c r="DP5" s="180"/>
      <c r="DQ5" s="180"/>
      <c r="DR5" s="180"/>
      <c r="DS5" s="180"/>
      <c r="DT5" s="180"/>
      <c r="DU5" s="180"/>
      <c r="DV5" s="180"/>
      <c r="DW5" s="180"/>
      <c r="DX5" s="180"/>
      <c r="DY5" s="180"/>
      <c r="DZ5" s="180"/>
      <c r="EA5" s="180"/>
      <c r="EB5" s="180"/>
      <c r="EC5" s="180"/>
      <c r="ED5" s="180"/>
      <c r="EE5" s="180"/>
      <c r="EF5" s="180"/>
      <c r="EG5" s="180"/>
      <c r="EH5" s="180"/>
      <c r="EI5" s="180"/>
      <c r="EJ5" s="180"/>
      <c r="EK5" s="180"/>
      <c r="EL5" s="180"/>
      <c r="EM5" s="180"/>
      <c r="EN5" s="180"/>
      <c r="EO5" s="180"/>
      <c r="EP5" s="180"/>
      <c r="EQ5" s="180"/>
      <c r="ER5" s="180"/>
      <c r="ES5" s="180"/>
      <c r="ET5" s="180"/>
      <c r="EU5" s="180"/>
      <c r="EV5" s="180"/>
      <c r="EW5" s="180"/>
      <c r="EX5" s="180"/>
      <c r="EY5" s="180"/>
      <c r="EZ5" s="180"/>
      <c r="FA5" s="180"/>
      <c r="FB5" s="180"/>
      <c r="FC5" s="180"/>
      <c r="FD5" s="180"/>
      <c r="FE5" s="180"/>
      <c r="FF5" s="180"/>
      <c r="FG5" s="180"/>
      <c r="FH5" s="180"/>
      <c r="FI5" s="180"/>
      <c r="FJ5" s="180"/>
      <c r="FK5" s="180"/>
      <c r="FL5" s="180"/>
      <c r="FM5" s="180"/>
      <c r="FN5" s="180"/>
      <c r="FO5" s="180"/>
      <c r="FP5" s="180"/>
      <c r="FQ5" s="180"/>
      <c r="FR5" s="180"/>
      <c r="FS5" s="180"/>
      <c r="FT5" s="180"/>
      <c r="FU5" s="180"/>
      <c r="FV5" s="180"/>
      <c r="FW5" s="180"/>
      <c r="FX5" s="180"/>
      <c r="FY5" s="180"/>
      <c r="FZ5" s="180"/>
      <c r="GA5" s="180"/>
      <c r="GB5" s="180"/>
      <c r="GC5" s="180"/>
      <c r="GD5" s="180"/>
      <c r="GE5" s="180"/>
      <c r="GF5" s="180"/>
      <c r="GG5" s="180"/>
      <c r="GH5" s="180"/>
      <c r="GI5" s="180"/>
      <c r="GJ5" s="180"/>
      <c r="GK5" s="180"/>
      <c r="GL5" s="180"/>
      <c r="GM5" s="180"/>
      <c r="GN5" s="180"/>
      <c r="GO5" s="180"/>
      <c r="GP5" s="180"/>
      <c r="GQ5" s="180"/>
      <c r="GR5" s="180"/>
      <c r="GS5" s="180"/>
      <c r="GT5" s="180"/>
      <c r="GU5" s="180"/>
      <c r="GV5" s="180"/>
      <c r="GW5" s="180"/>
      <c r="GX5" s="180"/>
      <c r="GY5" s="180"/>
    </row>
    <row r="6" spans="2:207" ht="15.6" x14ac:dyDescent="0.25">
      <c r="B6" s="171">
        <f>B5+1</f>
        <v>2</v>
      </c>
      <c r="C6" s="176" t="s">
        <v>775</v>
      </c>
      <c r="D6" s="176"/>
      <c r="E6" s="182"/>
      <c r="F6" s="237" t="s">
        <v>776</v>
      </c>
      <c r="G6" s="190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  <c r="DZ6" s="191"/>
      <c r="EA6" s="191"/>
      <c r="EB6" s="191"/>
      <c r="EC6" s="191"/>
      <c r="ED6" s="191"/>
      <c r="EE6" s="191"/>
      <c r="EF6" s="191"/>
      <c r="EG6" s="191"/>
      <c r="EH6" s="191"/>
      <c r="EI6" s="191"/>
      <c r="EJ6" s="191"/>
      <c r="EK6" s="191"/>
      <c r="EL6" s="191"/>
      <c r="EM6" s="191"/>
      <c r="EN6" s="191"/>
      <c r="EO6" s="191"/>
      <c r="EP6" s="191"/>
      <c r="EQ6" s="191"/>
      <c r="ER6" s="191"/>
      <c r="ES6" s="191"/>
      <c r="ET6" s="191"/>
      <c r="EU6" s="191"/>
      <c r="EV6" s="191"/>
      <c r="EW6" s="191"/>
      <c r="EX6" s="191"/>
      <c r="EY6" s="191"/>
      <c r="EZ6" s="191"/>
      <c r="FA6" s="191"/>
      <c r="FB6" s="191"/>
      <c r="FC6" s="191"/>
      <c r="FD6" s="191"/>
      <c r="FE6" s="191"/>
      <c r="FF6" s="191"/>
      <c r="FG6" s="191"/>
      <c r="FH6" s="191"/>
      <c r="FI6" s="191"/>
      <c r="FJ6" s="191"/>
      <c r="FK6" s="191"/>
      <c r="FL6" s="191"/>
      <c r="FM6" s="191"/>
      <c r="FN6" s="191"/>
      <c r="FO6" s="191"/>
      <c r="FP6" s="191"/>
      <c r="FQ6" s="191"/>
      <c r="FR6" s="191"/>
      <c r="FS6" s="191"/>
      <c r="FT6" s="191"/>
      <c r="FU6" s="191"/>
      <c r="FV6" s="191"/>
      <c r="FW6" s="191"/>
      <c r="FX6" s="191"/>
      <c r="FY6" s="191"/>
      <c r="FZ6" s="191"/>
      <c r="GA6" s="191"/>
      <c r="GB6" s="191"/>
      <c r="GC6" s="191"/>
      <c r="GD6" s="191"/>
      <c r="GE6" s="191"/>
      <c r="GF6" s="191"/>
      <c r="GG6" s="191"/>
      <c r="GH6" s="191"/>
      <c r="GI6" s="191"/>
      <c r="GJ6" s="191"/>
      <c r="GK6" s="191"/>
      <c r="GL6" s="191"/>
      <c r="GM6" s="191"/>
      <c r="GN6" s="191"/>
      <c r="GO6" s="191"/>
      <c r="GP6" s="191"/>
      <c r="GQ6" s="191"/>
      <c r="GR6" s="191"/>
      <c r="GS6" s="191"/>
      <c r="GT6" s="191"/>
      <c r="GU6" s="191"/>
      <c r="GV6" s="191"/>
      <c r="GW6" s="191"/>
      <c r="GX6" s="191"/>
      <c r="GY6" s="191"/>
    </row>
    <row r="7" spans="2:207" ht="15.6" x14ac:dyDescent="0.25">
      <c r="B7" s="997">
        <f>B6+1</f>
        <v>3</v>
      </c>
      <c r="C7" s="176" t="s">
        <v>777</v>
      </c>
      <c r="D7" s="176"/>
      <c r="E7" s="182" t="s">
        <v>3</v>
      </c>
      <c r="F7" s="237" t="s">
        <v>778</v>
      </c>
      <c r="G7" s="187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8"/>
      <c r="AJ7" s="238"/>
      <c r="AK7" s="238"/>
      <c r="AL7" s="238"/>
      <c r="AM7" s="238"/>
      <c r="AN7" s="238"/>
      <c r="AO7" s="238"/>
      <c r="AP7" s="238"/>
      <c r="AQ7" s="238"/>
      <c r="AR7" s="238"/>
      <c r="AS7" s="238"/>
      <c r="AT7" s="238"/>
      <c r="AU7" s="238"/>
      <c r="AV7" s="238"/>
      <c r="AW7" s="238"/>
      <c r="AX7" s="238"/>
      <c r="AY7" s="238"/>
      <c r="AZ7" s="238"/>
      <c r="BA7" s="238"/>
      <c r="BB7" s="238"/>
      <c r="BC7" s="238"/>
      <c r="BD7" s="238"/>
      <c r="BE7" s="238"/>
      <c r="BF7" s="238"/>
      <c r="BG7" s="238"/>
      <c r="BH7" s="238"/>
      <c r="BI7" s="238"/>
      <c r="BJ7" s="238"/>
      <c r="BK7" s="238"/>
      <c r="BL7" s="238"/>
      <c r="BM7" s="238"/>
      <c r="BN7" s="238"/>
      <c r="BO7" s="238"/>
      <c r="BP7" s="238"/>
      <c r="BQ7" s="238"/>
      <c r="BR7" s="238"/>
      <c r="BS7" s="238"/>
      <c r="BT7" s="238"/>
      <c r="BU7" s="238"/>
      <c r="BV7" s="238"/>
      <c r="BW7" s="238"/>
      <c r="BX7" s="238"/>
      <c r="BY7" s="238"/>
      <c r="BZ7" s="238"/>
      <c r="CA7" s="238"/>
      <c r="CB7" s="238"/>
      <c r="CC7" s="238"/>
      <c r="CD7" s="238"/>
      <c r="CE7" s="238"/>
      <c r="CF7" s="238"/>
      <c r="CG7" s="238"/>
      <c r="CH7" s="238"/>
      <c r="CI7" s="238"/>
      <c r="CJ7" s="238"/>
      <c r="CK7" s="238"/>
      <c r="CL7" s="238"/>
      <c r="CM7" s="238"/>
      <c r="CN7" s="238"/>
      <c r="CO7" s="238"/>
      <c r="CP7" s="238"/>
      <c r="CQ7" s="238"/>
      <c r="CR7" s="238"/>
      <c r="CS7" s="238"/>
      <c r="CT7" s="238"/>
      <c r="CU7" s="238"/>
      <c r="CV7" s="238"/>
      <c r="CW7" s="238"/>
      <c r="CX7" s="238"/>
      <c r="CY7" s="238"/>
      <c r="CZ7" s="238"/>
      <c r="DA7" s="238"/>
      <c r="DB7" s="238"/>
      <c r="DC7" s="238"/>
      <c r="DD7" s="238"/>
      <c r="DE7" s="238"/>
      <c r="DF7" s="238"/>
      <c r="DG7" s="238"/>
      <c r="DH7" s="238"/>
      <c r="DI7" s="238"/>
      <c r="DJ7" s="238"/>
      <c r="DK7" s="238"/>
      <c r="DL7" s="238"/>
      <c r="DM7" s="238"/>
      <c r="DN7" s="238"/>
      <c r="DO7" s="238"/>
      <c r="DP7" s="238"/>
      <c r="DQ7" s="238"/>
      <c r="DR7" s="238"/>
      <c r="DS7" s="238"/>
      <c r="DT7" s="238"/>
      <c r="DU7" s="238"/>
      <c r="DV7" s="238"/>
      <c r="DW7" s="238"/>
      <c r="DX7" s="238"/>
      <c r="DY7" s="238"/>
      <c r="DZ7" s="238"/>
      <c r="EA7" s="238"/>
      <c r="EB7" s="238"/>
      <c r="EC7" s="238"/>
      <c r="ED7" s="238"/>
      <c r="EE7" s="238"/>
      <c r="EF7" s="238"/>
      <c r="EG7" s="238"/>
      <c r="EH7" s="238"/>
      <c r="EI7" s="238"/>
      <c r="EJ7" s="238"/>
      <c r="EK7" s="238"/>
      <c r="EL7" s="238"/>
      <c r="EM7" s="238"/>
      <c r="EN7" s="238"/>
      <c r="EO7" s="238"/>
      <c r="EP7" s="238"/>
      <c r="EQ7" s="238"/>
      <c r="ER7" s="238"/>
      <c r="ES7" s="238"/>
      <c r="ET7" s="238"/>
      <c r="EU7" s="238"/>
      <c r="EV7" s="238"/>
      <c r="EW7" s="238"/>
      <c r="EX7" s="238"/>
      <c r="EY7" s="238"/>
      <c r="EZ7" s="238"/>
      <c r="FA7" s="238"/>
      <c r="FB7" s="238"/>
      <c r="FC7" s="238"/>
      <c r="FD7" s="238"/>
      <c r="FE7" s="238"/>
      <c r="FF7" s="238"/>
      <c r="FG7" s="238"/>
      <c r="FH7" s="238"/>
      <c r="FI7" s="238"/>
      <c r="FJ7" s="238"/>
      <c r="FK7" s="238"/>
      <c r="FL7" s="238"/>
      <c r="FM7" s="238"/>
      <c r="FN7" s="238"/>
      <c r="FO7" s="238"/>
      <c r="FP7" s="238"/>
      <c r="FQ7" s="238"/>
      <c r="FR7" s="238"/>
      <c r="FS7" s="238"/>
      <c r="FT7" s="238"/>
      <c r="FU7" s="238"/>
      <c r="FV7" s="238"/>
      <c r="FW7" s="238"/>
      <c r="FX7" s="238"/>
      <c r="FY7" s="238"/>
      <c r="FZ7" s="238"/>
      <c r="GA7" s="238"/>
      <c r="GB7" s="238"/>
      <c r="GC7" s="238"/>
      <c r="GD7" s="238"/>
      <c r="GE7" s="238"/>
      <c r="GF7" s="238"/>
      <c r="GG7" s="238"/>
      <c r="GH7" s="238"/>
      <c r="GI7" s="238"/>
      <c r="GJ7" s="238"/>
      <c r="GK7" s="238"/>
      <c r="GL7" s="238"/>
      <c r="GM7" s="238"/>
      <c r="GN7" s="238"/>
      <c r="GO7" s="238"/>
      <c r="GP7" s="238"/>
      <c r="GQ7" s="238"/>
      <c r="GR7" s="238"/>
      <c r="GS7" s="238"/>
      <c r="GT7" s="238"/>
      <c r="GU7" s="238"/>
      <c r="GV7" s="238"/>
      <c r="GW7" s="238"/>
      <c r="GX7" s="238"/>
      <c r="GY7" s="238"/>
    </row>
    <row r="8" spans="2:207" ht="15.6" x14ac:dyDescent="0.25">
      <c r="B8" s="999"/>
      <c r="C8" s="176" t="s">
        <v>779</v>
      </c>
      <c r="D8" s="176"/>
      <c r="E8" s="182" t="s">
        <v>3</v>
      </c>
      <c r="F8" s="237" t="s">
        <v>780</v>
      </c>
      <c r="G8" s="187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  <c r="AG8" s="238"/>
      <c r="AH8" s="238"/>
      <c r="AI8" s="238"/>
      <c r="AJ8" s="238"/>
      <c r="AK8" s="238"/>
      <c r="AL8" s="238"/>
      <c r="AM8" s="238"/>
      <c r="AN8" s="238"/>
      <c r="AO8" s="238"/>
      <c r="AP8" s="238"/>
      <c r="AQ8" s="238"/>
      <c r="AR8" s="238"/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238"/>
      <c r="BF8" s="238"/>
      <c r="BG8" s="238"/>
      <c r="BH8" s="238"/>
      <c r="BI8" s="238"/>
      <c r="BJ8" s="238"/>
      <c r="BK8" s="238"/>
      <c r="BL8" s="238"/>
      <c r="BM8" s="238"/>
      <c r="BN8" s="238"/>
      <c r="BO8" s="238"/>
      <c r="BP8" s="238"/>
      <c r="BQ8" s="238"/>
      <c r="BR8" s="238"/>
      <c r="BS8" s="238"/>
      <c r="BT8" s="238"/>
      <c r="BU8" s="238"/>
      <c r="BV8" s="238"/>
      <c r="BW8" s="238"/>
      <c r="BX8" s="238"/>
      <c r="BY8" s="238"/>
      <c r="BZ8" s="238"/>
      <c r="CA8" s="238"/>
      <c r="CB8" s="238"/>
      <c r="CC8" s="238"/>
      <c r="CD8" s="238"/>
      <c r="CE8" s="238"/>
      <c r="CF8" s="238"/>
      <c r="CG8" s="238"/>
      <c r="CH8" s="238"/>
      <c r="CI8" s="238"/>
      <c r="CJ8" s="238"/>
      <c r="CK8" s="238"/>
      <c r="CL8" s="238"/>
      <c r="CM8" s="238"/>
      <c r="CN8" s="238"/>
      <c r="CO8" s="238"/>
      <c r="CP8" s="238"/>
      <c r="CQ8" s="238"/>
      <c r="CR8" s="238"/>
      <c r="CS8" s="238"/>
      <c r="CT8" s="238"/>
      <c r="CU8" s="238"/>
      <c r="CV8" s="238"/>
      <c r="CW8" s="238"/>
      <c r="CX8" s="238"/>
      <c r="CY8" s="238"/>
      <c r="CZ8" s="238"/>
      <c r="DA8" s="238"/>
      <c r="DB8" s="238"/>
      <c r="DC8" s="238"/>
      <c r="DD8" s="238"/>
      <c r="DE8" s="238"/>
      <c r="DF8" s="238"/>
      <c r="DG8" s="238"/>
      <c r="DH8" s="238"/>
      <c r="DI8" s="238"/>
      <c r="DJ8" s="238"/>
      <c r="DK8" s="238"/>
      <c r="DL8" s="238"/>
      <c r="DM8" s="238"/>
      <c r="DN8" s="238"/>
      <c r="DO8" s="238"/>
      <c r="DP8" s="238"/>
      <c r="DQ8" s="238"/>
      <c r="DR8" s="238"/>
      <c r="DS8" s="238"/>
      <c r="DT8" s="238"/>
      <c r="DU8" s="238"/>
      <c r="DV8" s="238"/>
      <c r="DW8" s="238"/>
      <c r="DX8" s="238"/>
      <c r="DY8" s="238"/>
      <c r="DZ8" s="238"/>
      <c r="EA8" s="238"/>
      <c r="EB8" s="238"/>
      <c r="EC8" s="238"/>
      <c r="ED8" s="238"/>
      <c r="EE8" s="238"/>
      <c r="EF8" s="238"/>
      <c r="EG8" s="238"/>
      <c r="EH8" s="238"/>
      <c r="EI8" s="238"/>
      <c r="EJ8" s="238"/>
      <c r="EK8" s="238"/>
      <c r="EL8" s="238"/>
      <c r="EM8" s="238"/>
      <c r="EN8" s="238"/>
      <c r="EO8" s="238"/>
      <c r="EP8" s="238"/>
      <c r="EQ8" s="238"/>
      <c r="ER8" s="238"/>
      <c r="ES8" s="238"/>
      <c r="ET8" s="238"/>
      <c r="EU8" s="238"/>
      <c r="EV8" s="238"/>
      <c r="EW8" s="238"/>
      <c r="EX8" s="238"/>
      <c r="EY8" s="238"/>
      <c r="EZ8" s="238"/>
      <c r="FA8" s="238"/>
      <c r="FB8" s="238"/>
      <c r="FC8" s="238"/>
      <c r="FD8" s="238"/>
      <c r="FE8" s="238"/>
      <c r="FF8" s="238"/>
      <c r="FG8" s="238"/>
      <c r="FH8" s="238"/>
      <c r="FI8" s="238"/>
      <c r="FJ8" s="238"/>
      <c r="FK8" s="238"/>
      <c r="FL8" s="238"/>
      <c r="FM8" s="238"/>
      <c r="FN8" s="238"/>
      <c r="FO8" s="238"/>
      <c r="FP8" s="238"/>
      <c r="FQ8" s="238"/>
      <c r="FR8" s="238"/>
      <c r="FS8" s="238"/>
      <c r="FT8" s="238"/>
      <c r="FU8" s="238"/>
      <c r="FV8" s="238"/>
      <c r="FW8" s="238"/>
      <c r="FX8" s="238"/>
      <c r="FY8" s="238"/>
      <c r="FZ8" s="238"/>
      <c r="GA8" s="238"/>
      <c r="GB8" s="238"/>
      <c r="GC8" s="238"/>
      <c r="GD8" s="238"/>
      <c r="GE8" s="238"/>
      <c r="GF8" s="238"/>
      <c r="GG8" s="238"/>
      <c r="GH8" s="238"/>
      <c r="GI8" s="238"/>
      <c r="GJ8" s="238"/>
      <c r="GK8" s="238"/>
      <c r="GL8" s="238"/>
      <c r="GM8" s="238"/>
      <c r="GN8" s="238"/>
      <c r="GO8" s="238"/>
      <c r="GP8" s="238"/>
      <c r="GQ8" s="238"/>
      <c r="GR8" s="238"/>
      <c r="GS8" s="238"/>
      <c r="GT8" s="238"/>
      <c r="GU8" s="238"/>
      <c r="GV8" s="238"/>
      <c r="GW8" s="238"/>
      <c r="GX8" s="238"/>
      <c r="GY8" s="238"/>
    </row>
    <row r="9" spans="2:207" ht="15.6" x14ac:dyDescent="0.25">
      <c r="B9" s="171">
        <f>B7+1</f>
        <v>4</v>
      </c>
      <c r="C9" s="176" t="s">
        <v>16</v>
      </c>
      <c r="D9" s="176"/>
      <c r="E9" s="182"/>
      <c r="F9" s="183" t="s">
        <v>671</v>
      </c>
      <c r="G9" s="187">
        <f>SUM(H9:GY9)</f>
        <v>0</v>
      </c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  <c r="DD9" s="188"/>
      <c r="DE9" s="188"/>
      <c r="DF9" s="188"/>
      <c r="DG9" s="188"/>
      <c r="DH9" s="188"/>
      <c r="DI9" s="188"/>
      <c r="DJ9" s="188"/>
      <c r="DK9" s="188"/>
      <c r="DL9" s="188"/>
      <c r="DM9" s="188"/>
      <c r="DN9" s="188"/>
      <c r="DO9" s="188"/>
      <c r="DP9" s="188"/>
      <c r="DQ9" s="188"/>
      <c r="DR9" s="188"/>
      <c r="DS9" s="188"/>
      <c r="DT9" s="188"/>
      <c r="DU9" s="188"/>
      <c r="DV9" s="188"/>
      <c r="DW9" s="188"/>
      <c r="DX9" s="188"/>
      <c r="DY9" s="188"/>
      <c r="DZ9" s="188"/>
      <c r="EA9" s="188"/>
      <c r="EB9" s="188"/>
      <c r="EC9" s="188"/>
      <c r="ED9" s="188"/>
      <c r="EE9" s="188"/>
      <c r="EF9" s="188"/>
      <c r="EG9" s="188"/>
      <c r="EH9" s="188"/>
      <c r="EI9" s="188"/>
      <c r="EJ9" s="188"/>
      <c r="EK9" s="188"/>
      <c r="EL9" s="188"/>
      <c r="EM9" s="188"/>
      <c r="EN9" s="188"/>
      <c r="EO9" s="188"/>
      <c r="EP9" s="188"/>
      <c r="EQ9" s="188"/>
      <c r="ER9" s="188"/>
      <c r="ES9" s="188"/>
      <c r="ET9" s="188"/>
      <c r="EU9" s="188"/>
      <c r="EV9" s="188"/>
      <c r="EW9" s="188"/>
      <c r="EX9" s="188"/>
      <c r="EY9" s="188"/>
      <c r="EZ9" s="188"/>
      <c r="FA9" s="188"/>
      <c r="FB9" s="188"/>
      <c r="FC9" s="188"/>
      <c r="FD9" s="188"/>
      <c r="FE9" s="188"/>
      <c r="FF9" s="188"/>
      <c r="FG9" s="188"/>
      <c r="FH9" s="188"/>
      <c r="FI9" s="188"/>
      <c r="FJ9" s="188"/>
      <c r="FK9" s="188"/>
      <c r="FL9" s="188"/>
      <c r="FM9" s="188"/>
      <c r="FN9" s="188"/>
      <c r="FO9" s="188"/>
      <c r="FP9" s="188"/>
      <c r="FQ9" s="188"/>
      <c r="FR9" s="188"/>
      <c r="FS9" s="188"/>
      <c r="FT9" s="188"/>
      <c r="FU9" s="188"/>
      <c r="FV9" s="188"/>
      <c r="FW9" s="188"/>
      <c r="FX9" s="188"/>
      <c r="FY9" s="188"/>
      <c r="FZ9" s="188"/>
      <c r="GA9" s="188"/>
      <c r="GB9" s="188"/>
      <c r="GC9" s="188"/>
      <c r="GD9" s="188"/>
      <c r="GE9" s="188"/>
      <c r="GF9" s="188"/>
      <c r="GG9" s="188"/>
      <c r="GH9" s="188"/>
      <c r="GI9" s="188"/>
      <c r="GJ9" s="188"/>
      <c r="GK9" s="188"/>
      <c r="GL9" s="188"/>
      <c r="GM9" s="188"/>
      <c r="GN9" s="188"/>
      <c r="GO9" s="188"/>
      <c r="GP9" s="188"/>
      <c r="GQ9" s="188"/>
      <c r="GR9" s="188"/>
      <c r="GS9" s="188"/>
      <c r="GT9" s="188"/>
      <c r="GU9" s="188"/>
      <c r="GV9" s="188"/>
      <c r="GW9" s="188"/>
      <c r="GX9" s="188"/>
      <c r="GY9" s="188"/>
    </row>
    <row r="10" spans="2:207" ht="15.6" x14ac:dyDescent="0.25">
      <c r="B10" s="171">
        <f>B9+1</f>
        <v>5</v>
      </c>
      <c r="C10" s="176" t="s">
        <v>635</v>
      </c>
      <c r="D10" s="176"/>
      <c r="E10" s="182" t="s">
        <v>636</v>
      </c>
      <c r="F10" s="183" t="s">
        <v>637</v>
      </c>
      <c r="G10" s="198">
        <f>SUM(H10:GY10)</f>
        <v>0</v>
      </c>
      <c r="H10" s="195">
        <f>IFERROR((H5*0.736*H9)/H7,0)</f>
        <v>0</v>
      </c>
      <c r="I10" s="195">
        <f t="shared" ref="I10:BE10" si="0">IFERROR((I5*0.736*I9)/I7,0)</f>
        <v>0</v>
      </c>
      <c r="J10" s="195">
        <f t="shared" si="0"/>
        <v>0</v>
      </c>
      <c r="K10" s="195">
        <f t="shared" si="0"/>
        <v>0</v>
      </c>
      <c r="L10" s="195">
        <f t="shared" si="0"/>
        <v>0</v>
      </c>
      <c r="M10" s="195">
        <f t="shared" si="0"/>
        <v>0</v>
      </c>
      <c r="N10" s="195">
        <f t="shared" si="0"/>
        <v>0</v>
      </c>
      <c r="O10" s="195">
        <f t="shared" si="0"/>
        <v>0</v>
      </c>
      <c r="P10" s="195">
        <f t="shared" si="0"/>
        <v>0</v>
      </c>
      <c r="Q10" s="195">
        <f t="shared" si="0"/>
        <v>0</v>
      </c>
      <c r="R10" s="195">
        <f t="shared" si="0"/>
        <v>0</v>
      </c>
      <c r="S10" s="195">
        <f t="shared" si="0"/>
        <v>0</v>
      </c>
      <c r="T10" s="195">
        <f t="shared" si="0"/>
        <v>0</v>
      </c>
      <c r="U10" s="195">
        <f t="shared" si="0"/>
        <v>0</v>
      </c>
      <c r="V10" s="195">
        <f t="shared" si="0"/>
        <v>0</v>
      </c>
      <c r="W10" s="195">
        <f t="shared" si="0"/>
        <v>0</v>
      </c>
      <c r="X10" s="195">
        <f t="shared" si="0"/>
        <v>0</v>
      </c>
      <c r="Y10" s="195">
        <f t="shared" si="0"/>
        <v>0</v>
      </c>
      <c r="Z10" s="195">
        <f t="shared" si="0"/>
        <v>0</v>
      </c>
      <c r="AA10" s="195">
        <f t="shared" si="0"/>
        <v>0</v>
      </c>
      <c r="AB10" s="195">
        <f t="shared" si="0"/>
        <v>0</v>
      </c>
      <c r="AC10" s="195">
        <f t="shared" si="0"/>
        <v>0</v>
      </c>
      <c r="AD10" s="195">
        <f t="shared" si="0"/>
        <v>0</v>
      </c>
      <c r="AE10" s="195">
        <f t="shared" si="0"/>
        <v>0</v>
      </c>
      <c r="AF10" s="195">
        <f t="shared" si="0"/>
        <v>0</v>
      </c>
      <c r="AG10" s="195">
        <f t="shared" si="0"/>
        <v>0</v>
      </c>
      <c r="AH10" s="195">
        <f t="shared" si="0"/>
        <v>0</v>
      </c>
      <c r="AI10" s="195">
        <f t="shared" si="0"/>
        <v>0</v>
      </c>
      <c r="AJ10" s="195">
        <f t="shared" si="0"/>
        <v>0</v>
      </c>
      <c r="AK10" s="195">
        <f t="shared" si="0"/>
        <v>0</v>
      </c>
      <c r="AL10" s="195">
        <f t="shared" si="0"/>
        <v>0</v>
      </c>
      <c r="AM10" s="195">
        <f t="shared" si="0"/>
        <v>0</v>
      </c>
      <c r="AN10" s="195">
        <f t="shared" si="0"/>
        <v>0</v>
      </c>
      <c r="AO10" s="195">
        <f t="shared" si="0"/>
        <v>0</v>
      </c>
      <c r="AP10" s="195">
        <f t="shared" si="0"/>
        <v>0</v>
      </c>
      <c r="AQ10" s="195">
        <f t="shared" si="0"/>
        <v>0</v>
      </c>
      <c r="AR10" s="195">
        <f t="shared" si="0"/>
        <v>0</v>
      </c>
      <c r="AS10" s="195">
        <f t="shared" si="0"/>
        <v>0</v>
      </c>
      <c r="AT10" s="195">
        <f t="shared" si="0"/>
        <v>0</v>
      </c>
      <c r="AU10" s="195">
        <f t="shared" si="0"/>
        <v>0</v>
      </c>
      <c r="AV10" s="195">
        <f t="shared" si="0"/>
        <v>0</v>
      </c>
      <c r="AW10" s="195">
        <f t="shared" si="0"/>
        <v>0</v>
      </c>
      <c r="AX10" s="195">
        <f t="shared" si="0"/>
        <v>0</v>
      </c>
      <c r="AY10" s="195">
        <f t="shared" si="0"/>
        <v>0</v>
      </c>
      <c r="AZ10" s="195">
        <f t="shared" si="0"/>
        <v>0</v>
      </c>
      <c r="BA10" s="195">
        <f t="shared" si="0"/>
        <v>0</v>
      </c>
      <c r="BB10" s="195">
        <f t="shared" si="0"/>
        <v>0</v>
      </c>
      <c r="BC10" s="195">
        <f t="shared" si="0"/>
        <v>0</v>
      </c>
      <c r="BD10" s="195">
        <f t="shared" si="0"/>
        <v>0</v>
      </c>
      <c r="BE10" s="195">
        <f t="shared" si="0"/>
        <v>0</v>
      </c>
      <c r="BF10" s="195">
        <f t="shared" ref="BF10:DQ10" si="1">IFERROR((BF5*0.736*BF9)/BF7,0)</f>
        <v>0</v>
      </c>
      <c r="BG10" s="195">
        <f t="shared" si="1"/>
        <v>0</v>
      </c>
      <c r="BH10" s="195">
        <f t="shared" si="1"/>
        <v>0</v>
      </c>
      <c r="BI10" s="195">
        <f t="shared" si="1"/>
        <v>0</v>
      </c>
      <c r="BJ10" s="195">
        <f t="shared" si="1"/>
        <v>0</v>
      </c>
      <c r="BK10" s="195">
        <f t="shared" si="1"/>
        <v>0</v>
      </c>
      <c r="BL10" s="195">
        <f t="shared" si="1"/>
        <v>0</v>
      </c>
      <c r="BM10" s="195">
        <f t="shared" si="1"/>
        <v>0</v>
      </c>
      <c r="BN10" s="195">
        <f t="shared" si="1"/>
        <v>0</v>
      </c>
      <c r="BO10" s="195">
        <f t="shared" si="1"/>
        <v>0</v>
      </c>
      <c r="BP10" s="195">
        <f t="shared" si="1"/>
        <v>0</v>
      </c>
      <c r="BQ10" s="195">
        <f t="shared" si="1"/>
        <v>0</v>
      </c>
      <c r="BR10" s="195">
        <f t="shared" si="1"/>
        <v>0</v>
      </c>
      <c r="BS10" s="195">
        <f t="shared" si="1"/>
        <v>0</v>
      </c>
      <c r="BT10" s="195">
        <f t="shared" si="1"/>
        <v>0</v>
      </c>
      <c r="BU10" s="195">
        <f t="shared" si="1"/>
        <v>0</v>
      </c>
      <c r="BV10" s="195">
        <f t="shared" si="1"/>
        <v>0</v>
      </c>
      <c r="BW10" s="195">
        <f t="shared" si="1"/>
        <v>0</v>
      </c>
      <c r="BX10" s="195">
        <f t="shared" si="1"/>
        <v>0</v>
      </c>
      <c r="BY10" s="195">
        <f t="shared" si="1"/>
        <v>0</v>
      </c>
      <c r="BZ10" s="195">
        <f t="shared" si="1"/>
        <v>0</v>
      </c>
      <c r="CA10" s="195">
        <f t="shared" si="1"/>
        <v>0</v>
      </c>
      <c r="CB10" s="195">
        <f t="shared" si="1"/>
        <v>0</v>
      </c>
      <c r="CC10" s="195">
        <f t="shared" si="1"/>
        <v>0</v>
      </c>
      <c r="CD10" s="195">
        <f t="shared" si="1"/>
        <v>0</v>
      </c>
      <c r="CE10" s="195">
        <f t="shared" si="1"/>
        <v>0</v>
      </c>
      <c r="CF10" s="195">
        <f t="shared" si="1"/>
        <v>0</v>
      </c>
      <c r="CG10" s="195">
        <f t="shared" si="1"/>
        <v>0</v>
      </c>
      <c r="CH10" s="195">
        <f t="shared" si="1"/>
        <v>0</v>
      </c>
      <c r="CI10" s="195">
        <f t="shared" si="1"/>
        <v>0</v>
      </c>
      <c r="CJ10" s="195">
        <f t="shared" si="1"/>
        <v>0</v>
      </c>
      <c r="CK10" s="195">
        <f t="shared" si="1"/>
        <v>0</v>
      </c>
      <c r="CL10" s="195">
        <f t="shared" si="1"/>
        <v>0</v>
      </c>
      <c r="CM10" s="195">
        <f t="shared" si="1"/>
        <v>0</v>
      </c>
      <c r="CN10" s="195">
        <f t="shared" si="1"/>
        <v>0</v>
      </c>
      <c r="CO10" s="195">
        <f t="shared" si="1"/>
        <v>0</v>
      </c>
      <c r="CP10" s="195">
        <f t="shared" si="1"/>
        <v>0</v>
      </c>
      <c r="CQ10" s="195">
        <f t="shared" si="1"/>
        <v>0</v>
      </c>
      <c r="CR10" s="195">
        <f t="shared" si="1"/>
        <v>0</v>
      </c>
      <c r="CS10" s="195">
        <f t="shared" si="1"/>
        <v>0</v>
      </c>
      <c r="CT10" s="195">
        <f t="shared" si="1"/>
        <v>0</v>
      </c>
      <c r="CU10" s="195">
        <f t="shared" si="1"/>
        <v>0</v>
      </c>
      <c r="CV10" s="195">
        <f t="shared" si="1"/>
        <v>0</v>
      </c>
      <c r="CW10" s="195">
        <f t="shared" si="1"/>
        <v>0</v>
      </c>
      <c r="CX10" s="195">
        <f t="shared" si="1"/>
        <v>0</v>
      </c>
      <c r="CY10" s="195">
        <f t="shared" si="1"/>
        <v>0</v>
      </c>
      <c r="CZ10" s="195">
        <f t="shared" si="1"/>
        <v>0</v>
      </c>
      <c r="DA10" s="195">
        <f t="shared" si="1"/>
        <v>0</v>
      </c>
      <c r="DB10" s="195">
        <f t="shared" si="1"/>
        <v>0</v>
      </c>
      <c r="DC10" s="195">
        <f t="shared" si="1"/>
        <v>0</v>
      </c>
      <c r="DD10" s="195">
        <f t="shared" si="1"/>
        <v>0</v>
      </c>
      <c r="DE10" s="195">
        <f t="shared" si="1"/>
        <v>0</v>
      </c>
      <c r="DF10" s="195">
        <f t="shared" si="1"/>
        <v>0</v>
      </c>
      <c r="DG10" s="195">
        <f t="shared" si="1"/>
        <v>0</v>
      </c>
      <c r="DH10" s="195">
        <f t="shared" si="1"/>
        <v>0</v>
      </c>
      <c r="DI10" s="195">
        <f t="shared" si="1"/>
        <v>0</v>
      </c>
      <c r="DJ10" s="195">
        <f t="shared" si="1"/>
        <v>0</v>
      </c>
      <c r="DK10" s="195">
        <f t="shared" si="1"/>
        <v>0</v>
      </c>
      <c r="DL10" s="195">
        <f t="shared" si="1"/>
        <v>0</v>
      </c>
      <c r="DM10" s="195">
        <f t="shared" si="1"/>
        <v>0</v>
      </c>
      <c r="DN10" s="195">
        <f t="shared" si="1"/>
        <v>0</v>
      </c>
      <c r="DO10" s="195">
        <f t="shared" si="1"/>
        <v>0</v>
      </c>
      <c r="DP10" s="195">
        <f t="shared" si="1"/>
        <v>0</v>
      </c>
      <c r="DQ10" s="195">
        <f t="shared" si="1"/>
        <v>0</v>
      </c>
      <c r="DR10" s="195">
        <f t="shared" ref="DR10:GC10" si="2">IFERROR((DR5*0.736*DR9)/DR7,0)</f>
        <v>0</v>
      </c>
      <c r="DS10" s="195">
        <f t="shared" si="2"/>
        <v>0</v>
      </c>
      <c r="DT10" s="195">
        <f t="shared" si="2"/>
        <v>0</v>
      </c>
      <c r="DU10" s="195">
        <f t="shared" si="2"/>
        <v>0</v>
      </c>
      <c r="DV10" s="195">
        <f t="shared" si="2"/>
        <v>0</v>
      </c>
      <c r="DW10" s="195">
        <f t="shared" si="2"/>
        <v>0</v>
      </c>
      <c r="DX10" s="195">
        <f t="shared" si="2"/>
        <v>0</v>
      </c>
      <c r="DY10" s="195">
        <f t="shared" si="2"/>
        <v>0</v>
      </c>
      <c r="DZ10" s="195">
        <f t="shared" si="2"/>
        <v>0</v>
      </c>
      <c r="EA10" s="195">
        <f t="shared" si="2"/>
        <v>0</v>
      </c>
      <c r="EB10" s="195">
        <f t="shared" si="2"/>
        <v>0</v>
      </c>
      <c r="EC10" s="195">
        <f t="shared" si="2"/>
        <v>0</v>
      </c>
      <c r="ED10" s="195">
        <f t="shared" si="2"/>
        <v>0</v>
      </c>
      <c r="EE10" s="195">
        <f t="shared" si="2"/>
        <v>0</v>
      </c>
      <c r="EF10" s="195">
        <f t="shared" si="2"/>
        <v>0</v>
      </c>
      <c r="EG10" s="195">
        <f t="shared" si="2"/>
        <v>0</v>
      </c>
      <c r="EH10" s="195">
        <f t="shared" si="2"/>
        <v>0</v>
      </c>
      <c r="EI10" s="195">
        <f t="shared" si="2"/>
        <v>0</v>
      </c>
      <c r="EJ10" s="195">
        <f t="shared" si="2"/>
        <v>0</v>
      </c>
      <c r="EK10" s="195">
        <f t="shared" si="2"/>
        <v>0</v>
      </c>
      <c r="EL10" s="195">
        <f t="shared" si="2"/>
        <v>0</v>
      </c>
      <c r="EM10" s="195">
        <f t="shared" si="2"/>
        <v>0</v>
      </c>
      <c r="EN10" s="195">
        <f t="shared" si="2"/>
        <v>0</v>
      </c>
      <c r="EO10" s="195">
        <f t="shared" si="2"/>
        <v>0</v>
      </c>
      <c r="EP10" s="195">
        <f t="shared" si="2"/>
        <v>0</v>
      </c>
      <c r="EQ10" s="195">
        <f t="shared" si="2"/>
        <v>0</v>
      </c>
      <c r="ER10" s="195">
        <f t="shared" si="2"/>
        <v>0</v>
      </c>
      <c r="ES10" s="195">
        <f t="shared" si="2"/>
        <v>0</v>
      </c>
      <c r="ET10" s="195">
        <f t="shared" si="2"/>
        <v>0</v>
      </c>
      <c r="EU10" s="195">
        <f t="shared" si="2"/>
        <v>0</v>
      </c>
      <c r="EV10" s="195">
        <f t="shared" si="2"/>
        <v>0</v>
      </c>
      <c r="EW10" s="195">
        <f t="shared" si="2"/>
        <v>0</v>
      </c>
      <c r="EX10" s="195">
        <f t="shared" si="2"/>
        <v>0</v>
      </c>
      <c r="EY10" s="195">
        <f t="shared" si="2"/>
        <v>0</v>
      </c>
      <c r="EZ10" s="195">
        <f t="shared" si="2"/>
        <v>0</v>
      </c>
      <c r="FA10" s="195">
        <f t="shared" si="2"/>
        <v>0</v>
      </c>
      <c r="FB10" s="195">
        <f t="shared" si="2"/>
        <v>0</v>
      </c>
      <c r="FC10" s="195">
        <f t="shared" si="2"/>
        <v>0</v>
      </c>
      <c r="FD10" s="195">
        <f t="shared" si="2"/>
        <v>0</v>
      </c>
      <c r="FE10" s="195">
        <f t="shared" si="2"/>
        <v>0</v>
      </c>
      <c r="FF10" s="195">
        <f t="shared" si="2"/>
        <v>0</v>
      </c>
      <c r="FG10" s="195">
        <f t="shared" si="2"/>
        <v>0</v>
      </c>
      <c r="FH10" s="195">
        <f t="shared" si="2"/>
        <v>0</v>
      </c>
      <c r="FI10" s="195">
        <f t="shared" si="2"/>
        <v>0</v>
      </c>
      <c r="FJ10" s="195">
        <f t="shared" si="2"/>
        <v>0</v>
      </c>
      <c r="FK10" s="195">
        <f t="shared" si="2"/>
        <v>0</v>
      </c>
      <c r="FL10" s="195">
        <f t="shared" si="2"/>
        <v>0</v>
      </c>
      <c r="FM10" s="195">
        <f t="shared" si="2"/>
        <v>0</v>
      </c>
      <c r="FN10" s="195">
        <f t="shared" si="2"/>
        <v>0</v>
      </c>
      <c r="FO10" s="195">
        <f t="shared" si="2"/>
        <v>0</v>
      </c>
      <c r="FP10" s="195">
        <f t="shared" si="2"/>
        <v>0</v>
      </c>
      <c r="FQ10" s="195">
        <f t="shared" si="2"/>
        <v>0</v>
      </c>
      <c r="FR10" s="195">
        <f t="shared" si="2"/>
        <v>0</v>
      </c>
      <c r="FS10" s="195">
        <f t="shared" si="2"/>
        <v>0</v>
      </c>
      <c r="FT10" s="195">
        <f t="shared" si="2"/>
        <v>0</v>
      </c>
      <c r="FU10" s="195">
        <f t="shared" si="2"/>
        <v>0</v>
      </c>
      <c r="FV10" s="195">
        <f t="shared" si="2"/>
        <v>0</v>
      </c>
      <c r="FW10" s="195">
        <f t="shared" si="2"/>
        <v>0</v>
      </c>
      <c r="FX10" s="195">
        <f t="shared" si="2"/>
        <v>0</v>
      </c>
      <c r="FY10" s="195">
        <f t="shared" si="2"/>
        <v>0</v>
      </c>
      <c r="FZ10" s="195">
        <f t="shared" si="2"/>
        <v>0</v>
      </c>
      <c r="GA10" s="195">
        <f t="shared" si="2"/>
        <v>0</v>
      </c>
      <c r="GB10" s="195">
        <f t="shared" si="2"/>
        <v>0</v>
      </c>
      <c r="GC10" s="195">
        <f t="shared" si="2"/>
        <v>0</v>
      </c>
      <c r="GD10" s="195">
        <f t="shared" ref="GD10:GY10" si="3">IFERROR((GD5*0.736*GD9)/GD7,0)</f>
        <v>0</v>
      </c>
      <c r="GE10" s="195">
        <f t="shared" si="3"/>
        <v>0</v>
      </c>
      <c r="GF10" s="195">
        <f t="shared" si="3"/>
        <v>0</v>
      </c>
      <c r="GG10" s="195">
        <f t="shared" si="3"/>
        <v>0</v>
      </c>
      <c r="GH10" s="195">
        <f t="shared" si="3"/>
        <v>0</v>
      </c>
      <c r="GI10" s="195">
        <f t="shared" si="3"/>
        <v>0</v>
      </c>
      <c r="GJ10" s="195">
        <f t="shared" si="3"/>
        <v>0</v>
      </c>
      <c r="GK10" s="195">
        <f t="shared" si="3"/>
        <v>0</v>
      </c>
      <c r="GL10" s="195">
        <f t="shared" si="3"/>
        <v>0</v>
      </c>
      <c r="GM10" s="195">
        <f t="shared" si="3"/>
        <v>0</v>
      </c>
      <c r="GN10" s="195">
        <f t="shared" si="3"/>
        <v>0</v>
      </c>
      <c r="GO10" s="195">
        <f t="shared" si="3"/>
        <v>0</v>
      </c>
      <c r="GP10" s="195">
        <f t="shared" si="3"/>
        <v>0</v>
      </c>
      <c r="GQ10" s="195">
        <f t="shared" si="3"/>
        <v>0</v>
      </c>
      <c r="GR10" s="195">
        <f t="shared" si="3"/>
        <v>0</v>
      </c>
      <c r="GS10" s="195">
        <f t="shared" si="3"/>
        <v>0</v>
      </c>
      <c r="GT10" s="195">
        <f t="shared" si="3"/>
        <v>0</v>
      </c>
      <c r="GU10" s="195">
        <f t="shared" si="3"/>
        <v>0</v>
      </c>
      <c r="GV10" s="195">
        <f t="shared" si="3"/>
        <v>0</v>
      </c>
      <c r="GW10" s="195">
        <f t="shared" si="3"/>
        <v>0</v>
      </c>
      <c r="GX10" s="195">
        <f t="shared" si="3"/>
        <v>0</v>
      </c>
      <c r="GY10" s="195">
        <f t="shared" si="3"/>
        <v>0</v>
      </c>
    </row>
    <row r="11" spans="2:207" ht="15.6" x14ac:dyDescent="0.25">
      <c r="B11" s="171">
        <f>B10+1</f>
        <v>6</v>
      </c>
      <c r="C11" s="176" t="s">
        <v>716</v>
      </c>
      <c r="D11" s="176"/>
      <c r="E11" s="182" t="s">
        <v>636</v>
      </c>
      <c r="F11" s="183" t="s">
        <v>717</v>
      </c>
      <c r="G11" s="198">
        <f>SUM(H11:GY11)</f>
        <v>0</v>
      </c>
      <c r="H11" s="195">
        <f>IFERROR(H10*H6*(H7/H8),0)</f>
        <v>0</v>
      </c>
      <c r="I11" s="195">
        <f t="shared" ref="I11:BE11" si="4">IFERROR(I10*I6*(I7/I8),0)</f>
        <v>0</v>
      </c>
      <c r="J11" s="195">
        <f t="shared" si="4"/>
        <v>0</v>
      </c>
      <c r="K11" s="195">
        <f t="shared" si="4"/>
        <v>0</v>
      </c>
      <c r="L11" s="195">
        <f t="shared" si="4"/>
        <v>0</v>
      </c>
      <c r="M11" s="195">
        <f t="shared" si="4"/>
        <v>0</v>
      </c>
      <c r="N11" s="195">
        <f t="shared" si="4"/>
        <v>0</v>
      </c>
      <c r="O11" s="195">
        <f t="shared" si="4"/>
        <v>0</v>
      </c>
      <c r="P11" s="195">
        <f t="shared" si="4"/>
        <v>0</v>
      </c>
      <c r="Q11" s="195">
        <f t="shared" si="4"/>
        <v>0</v>
      </c>
      <c r="R11" s="195">
        <f t="shared" si="4"/>
        <v>0</v>
      </c>
      <c r="S11" s="195">
        <f t="shared" si="4"/>
        <v>0</v>
      </c>
      <c r="T11" s="195">
        <f t="shared" si="4"/>
        <v>0</v>
      </c>
      <c r="U11" s="195">
        <f t="shared" si="4"/>
        <v>0</v>
      </c>
      <c r="V11" s="195">
        <f t="shared" si="4"/>
        <v>0</v>
      </c>
      <c r="W11" s="195">
        <f t="shared" si="4"/>
        <v>0</v>
      </c>
      <c r="X11" s="195">
        <f t="shared" si="4"/>
        <v>0</v>
      </c>
      <c r="Y11" s="195">
        <f t="shared" si="4"/>
        <v>0</v>
      </c>
      <c r="Z11" s="195">
        <f t="shared" si="4"/>
        <v>0</v>
      </c>
      <c r="AA11" s="195">
        <f t="shared" si="4"/>
        <v>0</v>
      </c>
      <c r="AB11" s="195">
        <f t="shared" si="4"/>
        <v>0</v>
      </c>
      <c r="AC11" s="195">
        <f t="shared" si="4"/>
        <v>0</v>
      </c>
      <c r="AD11" s="195">
        <f t="shared" si="4"/>
        <v>0</v>
      </c>
      <c r="AE11" s="195">
        <f t="shared" si="4"/>
        <v>0</v>
      </c>
      <c r="AF11" s="195">
        <f t="shared" si="4"/>
        <v>0</v>
      </c>
      <c r="AG11" s="195">
        <f t="shared" si="4"/>
        <v>0</v>
      </c>
      <c r="AH11" s="195">
        <f t="shared" si="4"/>
        <v>0</v>
      </c>
      <c r="AI11" s="195">
        <f t="shared" si="4"/>
        <v>0</v>
      </c>
      <c r="AJ11" s="195">
        <f t="shared" si="4"/>
        <v>0</v>
      </c>
      <c r="AK11" s="195">
        <f t="shared" si="4"/>
        <v>0</v>
      </c>
      <c r="AL11" s="195">
        <f t="shared" si="4"/>
        <v>0</v>
      </c>
      <c r="AM11" s="195">
        <f t="shared" si="4"/>
        <v>0</v>
      </c>
      <c r="AN11" s="195">
        <f t="shared" si="4"/>
        <v>0</v>
      </c>
      <c r="AO11" s="195">
        <f t="shared" si="4"/>
        <v>0</v>
      </c>
      <c r="AP11" s="195">
        <f t="shared" si="4"/>
        <v>0</v>
      </c>
      <c r="AQ11" s="195">
        <f t="shared" si="4"/>
        <v>0</v>
      </c>
      <c r="AR11" s="195">
        <f t="shared" si="4"/>
        <v>0</v>
      </c>
      <c r="AS11" s="195">
        <f t="shared" si="4"/>
        <v>0</v>
      </c>
      <c r="AT11" s="195">
        <f t="shared" si="4"/>
        <v>0</v>
      </c>
      <c r="AU11" s="195">
        <f t="shared" si="4"/>
        <v>0</v>
      </c>
      <c r="AV11" s="195">
        <f t="shared" si="4"/>
        <v>0</v>
      </c>
      <c r="AW11" s="195">
        <f t="shared" si="4"/>
        <v>0</v>
      </c>
      <c r="AX11" s="195">
        <f t="shared" si="4"/>
        <v>0</v>
      </c>
      <c r="AY11" s="195">
        <f t="shared" si="4"/>
        <v>0</v>
      </c>
      <c r="AZ11" s="195">
        <f t="shared" si="4"/>
        <v>0</v>
      </c>
      <c r="BA11" s="195">
        <f t="shared" si="4"/>
        <v>0</v>
      </c>
      <c r="BB11" s="195">
        <f t="shared" si="4"/>
        <v>0</v>
      </c>
      <c r="BC11" s="195">
        <f t="shared" si="4"/>
        <v>0</v>
      </c>
      <c r="BD11" s="195">
        <f t="shared" si="4"/>
        <v>0</v>
      </c>
      <c r="BE11" s="195">
        <f t="shared" si="4"/>
        <v>0</v>
      </c>
      <c r="BF11" s="195">
        <f t="shared" ref="BF11:DQ11" si="5">IFERROR(BF10*BF6*(BF7/BF8),0)</f>
        <v>0</v>
      </c>
      <c r="BG11" s="195">
        <f t="shared" si="5"/>
        <v>0</v>
      </c>
      <c r="BH11" s="195">
        <f t="shared" si="5"/>
        <v>0</v>
      </c>
      <c r="BI11" s="195">
        <f t="shared" si="5"/>
        <v>0</v>
      </c>
      <c r="BJ11" s="195">
        <f t="shared" si="5"/>
        <v>0</v>
      </c>
      <c r="BK11" s="195">
        <f t="shared" si="5"/>
        <v>0</v>
      </c>
      <c r="BL11" s="195">
        <f t="shared" si="5"/>
        <v>0</v>
      </c>
      <c r="BM11" s="195">
        <f t="shared" si="5"/>
        <v>0</v>
      </c>
      <c r="BN11" s="195">
        <f t="shared" si="5"/>
        <v>0</v>
      </c>
      <c r="BO11" s="195">
        <f t="shared" si="5"/>
        <v>0</v>
      </c>
      <c r="BP11" s="195">
        <f t="shared" si="5"/>
        <v>0</v>
      </c>
      <c r="BQ11" s="195">
        <f t="shared" si="5"/>
        <v>0</v>
      </c>
      <c r="BR11" s="195">
        <f t="shared" si="5"/>
        <v>0</v>
      </c>
      <c r="BS11" s="195">
        <f t="shared" si="5"/>
        <v>0</v>
      </c>
      <c r="BT11" s="195">
        <f t="shared" si="5"/>
        <v>0</v>
      </c>
      <c r="BU11" s="195">
        <f t="shared" si="5"/>
        <v>0</v>
      </c>
      <c r="BV11" s="195">
        <f t="shared" si="5"/>
        <v>0</v>
      </c>
      <c r="BW11" s="195">
        <f t="shared" si="5"/>
        <v>0</v>
      </c>
      <c r="BX11" s="195">
        <f t="shared" si="5"/>
        <v>0</v>
      </c>
      <c r="BY11" s="195">
        <f t="shared" si="5"/>
        <v>0</v>
      </c>
      <c r="BZ11" s="195">
        <f t="shared" si="5"/>
        <v>0</v>
      </c>
      <c r="CA11" s="195">
        <f t="shared" si="5"/>
        <v>0</v>
      </c>
      <c r="CB11" s="195">
        <f t="shared" si="5"/>
        <v>0</v>
      </c>
      <c r="CC11" s="195">
        <f t="shared" si="5"/>
        <v>0</v>
      </c>
      <c r="CD11" s="195">
        <f t="shared" si="5"/>
        <v>0</v>
      </c>
      <c r="CE11" s="195">
        <f t="shared" si="5"/>
        <v>0</v>
      </c>
      <c r="CF11" s="195">
        <f t="shared" si="5"/>
        <v>0</v>
      </c>
      <c r="CG11" s="195">
        <f t="shared" si="5"/>
        <v>0</v>
      </c>
      <c r="CH11" s="195">
        <f t="shared" si="5"/>
        <v>0</v>
      </c>
      <c r="CI11" s="195">
        <f t="shared" si="5"/>
        <v>0</v>
      </c>
      <c r="CJ11" s="195">
        <f t="shared" si="5"/>
        <v>0</v>
      </c>
      <c r="CK11" s="195">
        <f t="shared" si="5"/>
        <v>0</v>
      </c>
      <c r="CL11" s="195">
        <f t="shared" si="5"/>
        <v>0</v>
      </c>
      <c r="CM11" s="195">
        <f t="shared" si="5"/>
        <v>0</v>
      </c>
      <c r="CN11" s="195">
        <f t="shared" si="5"/>
        <v>0</v>
      </c>
      <c r="CO11" s="195">
        <f t="shared" si="5"/>
        <v>0</v>
      </c>
      <c r="CP11" s="195">
        <f t="shared" si="5"/>
        <v>0</v>
      </c>
      <c r="CQ11" s="195">
        <f t="shared" si="5"/>
        <v>0</v>
      </c>
      <c r="CR11" s="195">
        <f t="shared" si="5"/>
        <v>0</v>
      </c>
      <c r="CS11" s="195">
        <f t="shared" si="5"/>
        <v>0</v>
      </c>
      <c r="CT11" s="195">
        <f t="shared" si="5"/>
        <v>0</v>
      </c>
      <c r="CU11" s="195">
        <f t="shared" si="5"/>
        <v>0</v>
      </c>
      <c r="CV11" s="195">
        <f t="shared" si="5"/>
        <v>0</v>
      </c>
      <c r="CW11" s="195">
        <f t="shared" si="5"/>
        <v>0</v>
      </c>
      <c r="CX11" s="195">
        <f t="shared" si="5"/>
        <v>0</v>
      </c>
      <c r="CY11" s="195">
        <f t="shared" si="5"/>
        <v>0</v>
      </c>
      <c r="CZ11" s="195">
        <f t="shared" si="5"/>
        <v>0</v>
      </c>
      <c r="DA11" s="195">
        <f t="shared" si="5"/>
        <v>0</v>
      </c>
      <c r="DB11" s="195">
        <f t="shared" si="5"/>
        <v>0</v>
      </c>
      <c r="DC11" s="195">
        <f t="shared" si="5"/>
        <v>0</v>
      </c>
      <c r="DD11" s="195">
        <f t="shared" si="5"/>
        <v>0</v>
      </c>
      <c r="DE11" s="195">
        <f t="shared" si="5"/>
        <v>0</v>
      </c>
      <c r="DF11" s="195">
        <f t="shared" si="5"/>
        <v>0</v>
      </c>
      <c r="DG11" s="195">
        <f t="shared" si="5"/>
        <v>0</v>
      </c>
      <c r="DH11" s="195">
        <f t="shared" si="5"/>
        <v>0</v>
      </c>
      <c r="DI11" s="195">
        <f t="shared" si="5"/>
        <v>0</v>
      </c>
      <c r="DJ11" s="195">
        <f t="shared" si="5"/>
        <v>0</v>
      </c>
      <c r="DK11" s="195">
        <f t="shared" si="5"/>
        <v>0</v>
      </c>
      <c r="DL11" s="195">
        <f t="shared" si="5"/>
        <v>0</v>
      </c>
      <c r="DM11" s="195">
        <f t="shared" si="5"/>
        <v>0</v>
      </c>
      <c r="DN11" s="195">
        <f t="shared" si="5"/>
        <v>0</v>
      </c>
      <c r="DO11" s="195">
        <f t="shared" si="5"/>
        <v>0</v>
      </c>
      <c r="DP11" s="195">
        <f t="shared" si="5"/>
        <v>0</v>
      </c>
      <c r="DQ11" s="195">
        <f t="shared" si="5"/>
        <v>0</v>
      </c>
      <c r="DR11" s="195">
        <f t="shared" ref="DR11:GC11" si="6">IFERROR(DR10*DR6*(DR7/DR8),0)</f>
        <v>0</v>
      </c>
      <c r="DS11" s="195">
        <f t="shared" si="6"/>
        <v>0</v>
      </c>
      <c r="DT11" s="195">
        <f t="shared" si="6"/>
        <v>0</v>
      </c>
      <c r="DU11" s="195">
        <f t="shared" si="6"/>
        <v>0</v>
      </c>
      <c r="DV11" s="195">
        <f t="shared" si="6"/>
        <v>0</v>
      </c>
      <c r="DW11" s="195">
        <f t="shared" si="6"/>
        <v>0</v>
      </c>
      <c r="DX11" s="195">
        <f t="shared" si="6"/>
        <v>0</v>
      </c>
      <c r="DY11" s="195">
        <f t="shared" si="6"/>
        <v>0</v>
      </c>
      <c r="DZ11" s="195">
        <f t="shared" si="6"/>
        <v>0</v>
      </c>
      <c r="EA11" s="195">
        <f t="shared" si="6"/>
        <v>0</v>
      </c>
      <c r="EB11" s="195">
        <f t="shared" si="6"/>
        <v>0</v>
      </c>
      <c r="EC11" s="195">
        <f t="shared" si="6"/>
        <v>0</v>
      </c>
      <c r="ED11" s="195">
        <f t="shared" si="6"/>
        <v>0</v>
      </c>
      <c r="EE11" s="195">
        <f t="shared" si="6"/>
        <v>0</v>
      </c>
      <c r="EF11" s="195">
        <f t="shared" si="6"/>
        <v>0</v>
      </c>
      <c r="EG11" s="195">
        <f t="shared" si="6"/>
        <v>0</v>
      </c>
      <c r="EH11" s="195">
        <f t="shared" si="6"/>
        <v>0</v>
      </c>
      <c r="EI11" s="195">
        <f t="shared" si="6"/>
        <v>0</v>
      </c>
      <c r="EJ11" s="195">
        <f t="shared" si="6"/>
        <v>0</v>
      </c>
      <c r="EK11" s="195">
        <f t="shared" si="6"/>
        <v>0</v>
      </c>
      <c r="EL11" s="195">
        <f t="shared" si="6"/>
        <v>0</v>
      </c>
      <c r="EM11" s="195">
        <f t="shared" si="6"/>
        <v>0</v>
      </c>
      <c r="EN11" s="195">
        <f t="shared" si="6"/>
        <v>0</v>
      </c>
      <c r="EO11" s="195">
        <f t="shared" si="6"/>
        <v>0</v>
      </c>
      <c r="EP11" s="195">
        <f t="shared" si="6"/>
        <v>0</v>
      </c>
      <c r="EQ11" s="195">
        <f t="shared" si="6"/>
        <v>0</v>
      </c>
      <c r="ER11" s="195">
        <f t="shared" si="6"/>
        <v>0</v>
      </c>
      <c r="ES11" s="195">
        <f t="shared" si="6"/>
        <v>0</v>
      </c>
      <c r="ET11" s="195">
        <f t="shared" si="6"/>
        <v>0</v>
      </c>
      <c r="EU11" s="195">
        <f t="shared" si="6"/>
        <v>0</v>
      </c>
      <c r="EV11" s="195">
        <f t="shared" si="6"/>
        <v>0</v>
      </c>
      <c r="EW11" s="195">
        <f t="shared" si="6"/>
        <v>0</v>
      </c>
      <c r="EX11" s="195">
        <f t="shared" si="6"/>
        <v>0</v>
      </c>
      <c r="EY11" s="195">
        <f t="shared" si="6"/>
        <v>0</v>
      </c>
      <c r="EZ11" s="195">
        <f t="shared" si="6"/>
        <v>0</v>
      </c>
      <c r="FA11" s="195">
        <f t="shared" si="6"/>
        <v>0</v>
      </c>
      <c r="FB11" s="195">
        <f t="shared" si="6"/>
        <v>0</v>
      </c>
      <c r="FC11" s="195">
        <f t="shared" si="6"/>
        <v>0</v>
      </c>
      <c r="FD11" s="195">
        <f t="shared" si="6"/>
        <v>0</v>
      </c>
      <c r="FE11" s="195">
        <f t="shared" si="6"/>
        <v>0</v>
      </c>
      <c r="FF11" s="195">
        <f t="shared" si="6"/>
        <v>0</v>
      </c>
      <c r="FG11" s="195">
        <f t="shared" si="6"/>
        <v>0</v>
      </c>
      <c r="FH11" s="195">
        <f t="shared" si="6"/>
        <v>0</v>
      </c>
      <c r="FI11" s="195">
        <f t="shared" si="6"/>
        <v>0</v>
      </c>
      <c r="FJ11" s="195">
        <f t="shared" si="6"/>
        <v>0</v>
      </c>
      <c r="FK11" s="195">
        <f t="shared" si="6"/>
        <v>0</v>
      </c>
      <c r="FL11" s="195">
        <f t="shared" si="6"/>
        <v>0</v>
      </c>
      <c r="FM11" s="195">
        <f t="shared" si="6"/>
        <v>0</v>
      </c>
      <c r="FN11" s="195">
        <f t="shared" si="6"/>
        <v>0</v>
      </c>
      <c r="FO11" s="195">
        <f t="shared" si="6"/>
        <v>0</v>
      </c>
      <c r="FP11" s="195">
        <f t="shared" si="6"/>
        <v>0</v>
      </c>
      <c r="FQ11" s="195">
        <f t="shared" si="6"/>
        <v>0</v>
      </c>
      <c r="FR11" s="195">
        <f t="shared" si="6"/>
        <v>0</v>
      </c>
      <c r="FS11" s="195">
        <f t="shared" si="6"/>
        <v>0</v>
      </c>
      <c r="FT11" s="195">
        <f t="shared" si="6"/>
        <v>0</v>
      </c>
      <c r="FU11" s="195">
        <f t="shared" si="6"/>
        <v>0</v>
      </c>
      <c r="FV11" s="195">
        <f t="shared" si="6"/>
        <v>0</v>
      </c>
      <c r="FW11" s="195">
        <f t="shared" si="6"/>
        <v>0</v>
      </c>
      <c r="FX11" s="195">
        <f t="shared" si="6"/>
        <v>0</v>
      </c>
      <c r="FY11" s="195">
        <f t="shared" si="6"/>
        <v>0</v>
      </c>
      <c r="FZ11" s="195">
        <f t="shared" si="6"/>
        <v>0</v>
      </c>
      <c r="GA11" s="195">
        <f t="shared" si="6"/>
        <v>0</v>
      </c>
      <c r="GB11" s="195">
        <f t="shared" si="6"/>
        <v>0</v>
      </c>
      <c r="GC11" s="195">
        <f t="shared" si="6"/>
        <v>0</v>
      </c>
      <c r="GD11" s="195">
        <f t="shared" ref="GD11:GY11" si="7">IFERROR(GD10*GD6*(GD7/GD8),0)</f>
        <v>0</v>
      </c>
      <c r="GE11" s="195">
        <f t="shared" si="7"/>
        <v>0</v>
      </c>
      <c r="GF11" s="195">
        <f t="shared" si="7"/>
        <v>0</v>
      </c>
      <c r="GG11" s="195">
        <f t="shared" si="7"/>
        <v>0</v>
      </c>
      <c r="GH11" s="195">
        <f t="shared" si="7"/>
        <v>0</v>
      </c>
      <c r="GI11" s="195">
        <f t="shared" si="7"/>
        <v>0</v>
      </c>
      <c r="GJ11" s="195">
        <f t="shared" si="7"/>
        <v>0</v>
      </c>
      <c r="GK11" s="195">
        <f t="shared" si="7"/>
        <v>0</v>
      </c>
      <c r="GL11" s="195">
        <f t="shared" si="7"/>
        <v>0</v>
      </c>
      <c r="GM11" s="195">
        <f t="shared" si="7"/>
        <v>0</v>
      </c>
      <c r="GN11" s="195">
        <f t="shared" si="7"/>
        <v>0</v>
      </c>
      <c r="GO11" s="195">
        <f t="shared" si="7"/>
        <v>0</v>
      </c>
      <c r="GP11" s="195">
        <f t="shared" si="7"/>
        <v>0</v>
      </c>
      <c r="GQ11" s="195">
        <f t="shared" si="7"/>
        <v>0</v>
      </c>
      <c r="GR11" s="195">
        <f t="shared" si="7"/>
        <v>0</v>
      </c>
      <c r="GS11" s="195">
        <f t="shared" si="7"/>
        <v>0</v>
      </c>
      <c r="GT11" s="195">
        <f t="shared" si="7"/>
        <v>0</v>
      </c>
      <c r="GU11" s="195">
        <f t="shared" si="7"/>
        <v>0</v>
      </c>
      <c r="GV11" s="195">
        <f t="shared" si="7"/>
        <v>0</v>
      </c>
      <c r="GW11" s="195">
        <f t="shared" si="7"/>
        <v>0</v>
      </c>
      <c r="GX11" s="195">
        <f t="shared" si="7"/>
        <v>0</v>
      </c>
      <c r="GY11" s="195">
        <f t="shared" si="7"/>
        <v>0</v>
      </c>
    </row>
    <row r="12" spans="2:207" x14ac:dyDescent="0.25">
      <c r="B12" s="997">
        <f>B11+1</f>
        <v>7</v>
      </c>
      <c r="C12" s="176" t="s">
        <v>638</v>
      </c>
      <c r="D12" s="176"/>
      <c r="E12" s="182" t="s">
        <v>639</v>
      </c>
      <c r="F12" s="183"/>
      <c r="G12" s="190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  <c r="CE12" s="191"/>
      <c r="CF12" s="191"/>
      <c r="CG12" s="191"/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191"/>
      <c r="CU12" s="191"/>
      <c r="CV12" s="191"/>
      <c r="CW12" s="191"/>
      <c r="CX12" s="191"/>
      <c r="CY12" s="191"/>
      <c r="CZ12" s="191"/>
      <c r="DA12" s="191"/>
      <c r="DB12" s="191"/>
      <c r="DC12" s="191"/>
      <c r="DD12" s="191"/>
      <c r="DE12" s="191"/>
      <c r="DF12" s="191"/>
      <c r="DG12" s="191"/>
      <c r="DH12" s="191"/>
      <c r="DI12" s="191"/>
      <c r="DJ12" s="191"/>
      <c r="DK12" s="191"/>
      <c r="DL12" s="191"/>
      <c r="DM12" s="191"/>
      <c r="DN12" s="191"/>
      <c r="DO12" s="191"/>
      <c r="DP12" s="191"/>
      <c r="DQ12" s="191"/>
      <c r="DR12" s="191"/>
      <c r="DS12" s="191"/>
      <c r="DT12" s="191"/>
      <c r="DU12" s="191"/>
      <c r="DV12" s="191"/>
      <c r="DW12" s="191"/>
      <c r="DX12" s="191"/>
      <c r="DY12" s="191"/>
      <c r="DZ12" s="191"/>
      <c r="EA12" s="191"/>
      <c r="EB12" s="191"/>
      <c r="EC12" s="191"/>
      <c r="ED12" s="191"/>
      <c r="EE12" s="191"/>
      <c r="EF12" s="191"/>
      <c r="EG12" s="191"/>
      <c r="EH12" s="191"/>
      <c r="EI12" s="191"/>
      <c r="EJ12" s="191"/>
      <c r="EK12" s="191"/>
      <c r="EL12" s="191"/>
      <c r="EM12" s="191"/>
      <c r="EN12" s="191"/>
      <c r="EO12" s="191"/>
      <c r="EP12" s="191"/>
      <c r="EQ12" s="191"/>
      <c r="ER12" s="191"/>
      <c r="ES12" s="191"/>
      <c r="ET12" s="191"/>
      <c r="EU12" s="191"/>
      <c r="EV12" s="191"/>
      <c r="EW12" s="191"/>
      <c r="EX12" s="191"/>
      <c r="EY12" s="191"/>
      <c r="EZ12" s="191"/>
      <c r="FA12" s="191"/>
      <c r="FB12" s="191"/>
      <c r="FC12" s="191"/>
      <c r="FD12" s="191"/>
      <c r="FE12" s="191"/>
      <c r="FF12" s="191"/>
      <c r="FG12" s="191"/>
      <c r="FH12" s="191"/>
      <c r="FI12" s="191"/>
      <c r="FJ12" s="191"/>
      <c r="FK12" s="191"/>
      <c r="FL12" s="191"/>
      <c r="FM12" s="191"/>
      <c r="FN12" s="191"/>
      <c r="FO12" s="191"/>
      <c r="FP12" s="191"/>
      <c r="FQ12" s="191"/>
      <c r="FR12" s="191"/>
      <c r="FS12" s="191"/>
      <c r="FT12" s="191"/>
      <c r="FU12" s="191"/>
      <c r="FV12" s="191"/>
      <c r="FW12" s="191"/>
      <c r="FX12" s="191"/>
      <c r="FY12" s="191"/>
      <c r="FZ12" s="191"/>
      <c r="GA12" s="191"/>
      <c r="GB12" s="191"/>
      <c r="GC12" s="191"/>
      <c r="GD12" s="191"/>
      <c r="GE12" s="191"/>
      <c r="GF12" s="191"/>
      <c r="GG12" s="191"/>
      <c r="GH12" s="191"/>
      <c r="GI12" s="191"/>
      <c r="GJ12" s="191"/>
      <c r="GK12" s="191"/>
      <c r="GL12" s="191"/>
      <c r="GM12" s="191"/>
      <c r="GN12" s="191"/>
      <c r="GO12" s="191"/>
      <c r="GP12" s="191"/>
      <c r="GQ12" s="191"/>
      <c r="GR12" s="191"/>
      <c r="GS12" s="191"/>
      <c r="GT12" s="191"/>
      <c r="GU12" s="191"/>
      <c r="GV12" s="191"/>
      <c r="GW12" s="191"/>
      <c r="GX12" s="191"/>
      <c r="GY12" s="191"/>
    </row>
    <row r="13" spans="2:207" x14ac:dyDescent="0.25">
      <c r="B13" s="998"/>
      <c r="C13" s="192" t="s">
        <v>640</v>
      </c>
      <c r="D13" s="192"/>
      <c r="E13" s="193" t="s">
        <v>641</v>
      </c>
      <c r="F13" s="183"/>
      <c r="G13" s="190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</row>
    <row r="14" spans="2:207" ht="15.6" x14ac:dyDescent="0.25">
      <c r="B14" s="999"/>
      <c r="C14" s="176" t="s">
        <v>642</v>
      </c>
      <c r="D14" s="176"/>
      <c r="E14" s="182" t="s">
        <v>643</v>
      </c>
      <c r="F14" s="183" t="s">
        <v>644</v>
      </c>
      <c r="G14" s="190"/>
      <c r="H14" s="195">
        <f>H12*H13</f>
        <v>0</v>
      </c>
      <c r="I14" s="195">
        <f t="shared" ref="I14:BE14" si="8">I12*I13</f>
        <v>0</v>
      </c>
      <c r="J14" s="195">
        <f t="shared" si="8"/>
        <v>0</v>
      </c>
      <c r="K14" s="195">
        <f t="shared" si="8"/>
        <v>0</v>
      </c>
      <c r="L14" s="195">
        <f t="shared" si="8"/>
        <v>0</v>
      </c>
      <c r="M14" s="195">
        <f t="shared" si="8"/>
        <v>0</v>
      </c>
      <c r="N14" s="195">
        <f t="shared" si="8"/>
        <v>0</v>
      </c>
      <c r="O14" s="195">
        <f t="shared" si="8"/>
        <v>0</v>
      </c>
      <c r="P14" s="195">
        <f t="shared" si="8"/>
        <v>0</v>
      </c>
      <c r="Q14" s="195">
        <f t="shared" si="8"/>
        <v>0</v>
      </c>
      <c r="R14" s="195">
        <f t="shared" si="8"/>
        <v>0</v>
      </c>
      <c r="S14" s="195">
        <f t="shared" si="8"/>
        <v>0</v>
      </c>
      <c r="T14" s="195">
        <f t="shared" si="8"/>
        <v>0</v>
      </c>
      <c r="U14" s="195">
        <f t="shared" si="8"/>
        <v>0</v>
      </c>
      <c r="V14" s="195">
        <f t="shared" si="8"/>
        <v>0</v>
      </c>
      <c r="W14" s="195">
        <f t="shared" si="8"/>
        <v>0</v>
      </c>
      <c r="X14" s="195">
        <f t="shared" si="8"/>
        <v>0</v>
      </c>
      <c r="Y14" s="195">
        <f t="shared" si="8"/>
        <v>0</v>
      </c>
      <c r="Z14" s="195">
        <f t="shared" si="8"/>
        <v>0</v>
      </c>
      <c r="AA14" s="195">
        <f t="shared" si="8"/>
        <v>0</v>
      </c>
      <c r="AB14" s="195">
        <f t="shared" si="8"/>
        <v>0</v>
      </c>
      <c r="AC14" s="195">
        <f t="shared" si="8"/>
        <v>0</v>
      </c>
      <c r="AD14" s="195">
        <f t="shared" si="8"/>
        <v>0</v>
      </c>
      <c r="AE14" s="195">
        <f t="shared" si="8"/>
        <v>0</v>
      </c>
      <c r="AF14" s="195">
        <f t="shared" si="8"/>
        <v>0</v>
      </c>
      <c r="AG14" s="195">
        <f t="shared" si="8"/>
        <v>0</v>
      </c>
      <c r="AH14" s="195">
        <f t="shared" si="8"/>
        <v>0</v>
      </c>
      <c r="AI14" s="195">
        <f t="shared" si="8"/>
        <v>0</v>
      </c>
      <c r="AJ14" s="195">
        <f t="shared" si="8"/>
        <v>0</v>
      </c>
      <c r="AK14" s="195">
        <f t="shared" si="8"/>
        <v>0</v>
      </c>
      <c r="AL14" s="195">
        <f t="shared" si="8"/>
        <v>0</v>
      </c>
      <c r="AM14" s="195">
        <f t="shared" si="8"/>
        <v>0</v>
      </c>
      <c r="AN14" s="195">
        <f t="shared" si="8"/>
        <v>0</v>
      </c>
      <c r="AO14" s="195">
        <f t="shared" si="8"/>
        <v>0</v>
      </c>
      <c r="AP14" s="195">
        <f t="shared" si="8"/>
        <v>0</v>
      </c>
      <c r="AQ14" s="195">
        <f t="shared" si="8"/>
        <v>0</v>
      </c>
      <c r="AR14" s="195">
        <f t="shared" si="8"/>
        <v>0</v>
      </c>
      <c r="AS14" s="195">
        <f t="shared" si="8"/>
        <v>0</v>
      </c>
      <c r="AT14" s="195">
        <f t="shared" si="8"/>
        <v>0</v>
      </c>
      <c r="AU14" s="195">
        <f t="shared" si="8"/>
        <v>0</v>
      </c>
      <c r="AV14" s="195">
        <f t="shared" si="8"/>
        <v>0</v>
      </c>
      <c r="AW14" s="195">
        <f t="shared" si="8"/>
        <v>0</v>
      </c>
      <c r="AX14" s="195">
        <f t="shared" si="8"/>
        <v>0</v>
      </c>
      <c r="AY14" s="195">
        <f t="shared" si="8"/>
        <v>0</v>
      </c>
      <c r="AZ14" s="195">
        <f t="shared" si="8"/>
        <v>0</v>
      </c>
      <c r="BA14" s="195">
        <f t="shared" si="8"/>
        <v>0</v>
      </c>
      <c r="BB14" s="195">
        <f t="shared" si="8"/>
        <v>0</v>
      </c>
      <c r="BC14" s="195">
        <f t="shared" si="8"/>
        <v>0</v>
      </c>
      <c r="BD14" s="195">
        <f t="shared" si="8"/>
        <v>0</v>
      </c>
      <c r="BE14" s="195">
        <f t="shared" si="8"/>
        <v>0</v>
      </c>
      <c r="BF14" s="195">
        <f t="shared" ref="BF14:DQ14" si="9">BF12*BF13</f>
        <v>0</v>
      </c>
      <c r="BG14" s="195">
        <f t="shared" si="9"/>
        <v>0</v>
      </c>
      <c r="BH14" s="195">
        <f t="shared" si="9"/>
        <v>0</v>
      </c>
      <c r="BI14" s="195">
        <f t="shared" si="9"/>
        <v>0</v>
      </c>
      <c r="BJ14" s="195">
        <f t="shared" si="9"/>
        <v>0</v>
      </c>
      <c r="BK14" s="195">
        <f t="shared" si="9"/>
        <v>0</v>
      </c>
      <c r="BL14" s="195">
        <f t="shared" si="9"/>
        <v>0</v>
      </c>
      <c r="BM14" s="195">
        <f t="shared" si="9"/>
        <v>0</v>
      </c>
      <c r="BN14" s="195">
        <f t="shared" si="9"/>
        <v>0</v>
      </c>
      <c r="BO14" s="195">
        <f t="shared" si="9"/>
        <v>0</v>
      </c>
      <c r="BP14" s="195">
        <f t="shared" si="9"/>
        <v>0</v>
      </c>
      <c r="BQ14" s="195">
        <f t="shared" si="9"/>
        <v>0</v>
      </c>
      <c r="BR14" s="195">
        <f t="shared" si="9"/>
        <v>0</v>
      </c>
      <c r="BS14" s="195">
        <f t="shared" si="9"/>
        <v>0</v>
      </c>
      <c r="BT14" s="195">
        <f t="shared" si="9"/>
        <v>0</v>
      </c>
      <c r="BU14" s="195">
        <f t="shared" si="9"/>
        <v>0</v>
      </c>
      <c r="BV14" s="195">
        <f t="shared" si="9"/>
        <v>0</v>
      </c>
      <c r="BW14" s="195">
        <f t="shared" si="9"/>
        <v>0</v>
      </c>
      <c r="BX14" s="195">
        <f t="shared" si="9"/>
        <v>0</v>
      </c>
      <c r="BY14" s="195">
        <f t="shared" si="9"/>
        <v>0</v>
      </c>
      <c r="BZ14" s="195">
        <f t="shared" si="9"/>
        <v>0</v>
      </c>
      <c r="CA14" s="195">
        <f t="shared" si="9"/>
        <v>0</v>
      </c>
      <c r="CB14" s="195">
        <f t="shared" si="9"/>
        <v>0</v>
      </c>
      <c r="CC14" s="195">
        <f t="shared" si="9"/>
        <v>0</v>
      </c>
      <c r="CD14" s="195">
        <f t="shared" si="9"/>
        <v>0</v>
      </c>
      <c r="CE14" s="195">
        <f t="shared" si="9"/>
        <v>0</v>
      </c>
      <c r="CF14" s="195">
        <f t="shared" si="9"/>
        <v>0</v>
      </c>
      <c r="CG14" s="195">
        <f t="shared" si="9"/>
        <v>0</v>
      </c>
      <c r="CH14" s="195">
        <f t="shared" si="9"/>
        <v>0</v>
      </c>
      <c r="CI14" s="195">
        <f t="shared" si="9"/>
        <v>0</v>
      </c>
      <c r="CJ14" s="195">
        <f t="shared" si="9"/>
        <v>0</v>
      </c>
      <c r="CK14" s="195">
        <f t="shared" si="9"/>
        <v>0</v>
      </c>
      <c r="CL14" s="195">
        <f t="shared" si="9"/>
        <v>0</v>
      </c>
      <c r="CM14" s="195">
        <f t="shared" si="9"/>
        <v>0</v>
      </c>
      <c r="CN14" s="195">
        <f t="shared" si="9"/>
        <v>0</v>
      </c>
      <c r="CO14" s="195">
        <f t="shared" si="9"/>
        <v>0</v>
      </c>
      <c r="CP14" s="195">
        <f t="shared" si="9"/>
        <v>0</v>
      </c>
      <c r="CQ14" s="195">
        <f t="shared" si="9"/>
        <v>0</v>
      </c>
      <c r="CR14" s="195">
        <f t="shared" si="9"/>
        <v>0</v>
      </c>
      <c r="CS14" s="195">
        <f t="shared" si="9"/>
        <v>0</v>
      </c>
      <c r="CT14" s="195">
        <f t="shared" si="9"/>
        <v>0</v>
      </c>
      <c r="CU14" s="195">
        <f t="shared" si="9"/>
        <v>0</v>
      </c>
      <c r="CV14" s="195">
        <f t="shared" si="9"/>
        <v>0</v>
      </c>
      <c r="CW14" s="195">
        <f t="shared" si="9"/>
        <v>0</v>
      </c>
      <c r="CX14" s="195">
        <f t="shared" si="9"/>
        <v>0</v>
      </c>
      <c r="CY14" s="195">
        <f t="shared" si="9"/>
        <v>0</v>
      </c>
      <c r="CZ14" s="195">
        <f t="shared" si="9"/>
        <v>0</v>
      </c>
      <c r="DA14" s="195">
        <f t="shared" si="9"/>
        <v>0</v>
      </c>
      <c r="DB14" s="195">
        <f t="shared" si="9"/>
        <v>0</v>
      </c>
      <c r="DC14" s="195">
        <f t="shared" si="9"/>
        <v>0</v>
      </c>
      <c r="DD14" s="195">
        <f t="shared" si="9"/>
        <v>0</v>
      </c>
      <c r="DE14" s="195">
        <f t="shared" si="9"/>
        <v>0</v>
      </c>
      <c r="DF14" s="195">
        <f t="shared" si="9"/>
        <v>0</v>
      </c>
      <c r="DG14" s="195">
        <f t="shared" si="9"/>
        <v>0</v>
      </c>
      <c r="DH14" s="195">
        <f t="shared" si="9"/>
        <v>0</v>
      </c>
      <c r="DI14" s="195">
        <f t="shared" si="9"/>
        <v>0</v>
      </c>
      <c r="DJ14" s="195">
        <f t="shared" si="9"/>
        <v>0</v>
      </c>
      <c r="DK14" s="195">
        <f t="shared" si="9"/>
        <v>0</v>
      </c>
      <c r="DL14" s="195">
        <f t="shared" si="9"/>
        <v>0</v>
      </c>
      <c r="DM14" s="195">
        <f t="shared" si="9"/>
        <v>0</v>
      </c>
      <c r="DN14" s="195">
        <f t="shared" si="9"/>
        <v>0</v>
      </c>
      <c r="DO14" s="195">
        <f t="shared" si="9"/>
        <v>0</v>
      </c>
      <c r="DP14" s="195">
        <f t="shared" si="9"/>
        <v>0</v>
      </c>
      <c r="DQ14" s="195">
        <f t="shared" si="9"/>
        <v>0</v>
      </c>
      <c r="DR14" s="195">
        <f t="shared" ref="DR14:GC14" si="10">DR12*DR13</f>
        <v>0</v>
      </c>
      <c r="DS14" s="195">
        <f t="shared" si="10"/>
        <v>0</v>
      </c>
      <c r="DT14" s="195">
        <f t="shared" si="10"/>
        <v>0</v>
      </c>
      <c r="DU14" s="195">
        <f t="shared" si="10"/>
        <v>0</v>
      </c>
      <c r="DV14" s="195">
        <f t="shared" si="10"/>
        <v>0</v>
      </c>
      <c r="DW14" s="195">
        <f t="shared" si="10"/>
        <v>0</v>
      </c>
      <c r="DX14" s="195">
        <f t="shared" si="10"/>
        <v>0</v>
      </c>
      <c r="DY14" s="195">
        <f t="shared" si="10"/>
        <v>0</v>
      </c>
      <c r="DZ14" s="195">
        <f t="shared" si="10"/>
        <v>0</v>
      </c>
      <c r="EA14" s="195">
        <f t="shared" si="10"/>
        <v>0</v>
      </c>
      <c r="EB14" s="195">
        <f t="shared" si="10"/>
        <v>0</v>
      </c>
      <c r="EC14" s="195">
        <f t="shared" si="10"/>
        <v>0</v>
      </c>
      <c r="ED14" s="195">
        <f t="shared" si="10"/>
        <v>0</v>
      </c>
      <c r="EE14" s="195">
        <f t="shared" si="10"/>
        <v>0</v>
      </c>
      <c r="EF14" s="195">
        <f t="shared" si="10"/>
        <v>0</v>
      </c>
      <c r="EG14" s="195">
        <f t="shared" si="10"/>
        <v>0</v>
      </c>
      <c r="EH14" s="195">
        <f t="shared" si="10"/>
        <v>0</v>
      </c>
      <c r="EI14" s="195">
        <f t="shared" si="10"/>
        <v>0</v>
      </c>
      <c r="EJ14" s="195">
        <f t="shared" si="10"/>
        <v>0</v>
      </c>
      <c r="EK14" s="195">
        <f t="shared" si="10"/>
        <v>0</v>
      </c>
      <c r="EL14" s="195">
        <f t="shared" si="10"/>
        <v>0</v>
      </c>
      <c r="EM14" s="195">
        <f t="shared" si="10"/>
        <v>0</v>
      </c>
      <c r="EN14" s="195">
        <f t="shared" si="10"/>
        <v>0</v>
      </c>
      <c r="EO14" s="195">
        <f t="shared" si="10"/>
        <v>0</v>
      </c>
      <c r="EP14" s="195">
        <f t="shared" si="10"/>
        <v>0</v>
      </c>
      <c r="EQ14" s="195">
        <f t="shared" si="10"/>
        <v>0</v>
      </c>
      <c r="ER14" s="195">
        <f t="shared" si="10"/>
        <v>0</v>
      </c>
      <c r="ES14" s="195">
        <f t="shared" si="10"/>
        <v>0</v>
      </c>
      <c r="ET14" s="195">
        <f t="shared" si="10"/>
        <v>0</v>
      </c>
      <c r="EU14" s="195">
        <f t="shared" si="10"/>
        <v>0</v>
      </c>
      <c r="EV14" s="195">
        <f t="shared" si="10"/>
        <v>0</v>
      </c>
      <c r="EW14" s="195">
        <f t="shared" si="10"/>
        <v>0</v>
      </c>
      <c r="EX14" s="195">
        <f t="shared" si="10"/>
        <v>0</v>
      </c>
      <c r="EY14" s="195">
        <f t="shared" si="10"/>
        <v>0</v>
      </c>
      <c r="EZ14" s="195">
        <f t="shared" si="10"/>
        <v>0</v>
      </c>
      <c r="FA14" s="195">
        <f t="shared" si="10"/>
        <v>0</v>
      </c>
      <c r="FB14" s="195">
        <f t="shared" si="10"/>
        <v>0</v>
      </c>
      <c r="FC14" s="195">
        <f t="shared" si="10"/>
        <v>0</v>
      </c>
      <c r="FD14" s="195">
        <f t="shared" si="10"/>
        <v>0</v>
      </c>
      <c r="FE14" s="195">
        <f t="shared" si="10"/>
        <v>0</v>
      </c>
      <c r="FF14" s="195">
        <f t="shared" si="10"/>
        <v>0</v>
      </c>
      <c r="FG14" s="195">
        <f t="shared" si="10"/>
        <v>0</v>
      </c>
      <c r="FH14" s="195">
        <f t="shared" si="10"/>
        <v>0</v>
      </c>
      <c r="FI14" s="195">
        <f t="shared" si="10"/>
        <v>0</v>
      </c>
      <c r="FJ14" s="195">
        <f t="shared" si="10"/>
        <v>0</v>
      </c>
      <c r="FK14" s="195">
        <f t="shared" si="10"/>
        <v>0</v>
      </c>
      <c r="FL14" s="195">
        <f t="shared" si="10"/>
        <v>0</v>
      </c>
      <c r="FM14" s="195">
        <f t="shared" si="10"/>
        <v>0</v>
      </c>
      <c r="FN14" s="195">
        <f t="shared" si="10"/>
        <v>0</v>
      </c>
      <c r="FO14" s="195">
        <f t="shared" si="10"/>
        <v>0</v>
      </c>
      <c r="FP14" s="195">
        <f t="shared" si="10"/>
        <v>0</v>
      </c>
      <c r="FQ14" s="195">
        <f t="shared" si="10"/>
        <v>0</v>
      </c>
      <c r="FR14" s="195">
        <f t="shared" si="10"/>
        <v>0</v>
      </c>
      <c r="FS14" s="195">
        <f t="shared" si="10"/>
        <v>0</v>
      </c>
      <c r="FT14" s="195">
        <f t="shared" si="10"/>
        <v>0</v>
      </c>
      <c r="FU14" s="195">
        <f t="shared" si="10"/>
        <v>0</v>
      </c>
      <c r="FV14" s="195">
        <f t="shared" si="10"/>
        <v>0</v>
      </c>
      <c r="FW14" s="195">
        <f t="shared" si="10"/>
        <v>0</v>
      </c>
      <c r="FX14" s="195">
        <f t="shared" si="10"/>
        <v>0</v>
      </c>
      <c r="FY14" s="195">
        <f t="shared" si="10"/>
        <v>0</v>
      </c>
      <c r="FZ14" s="195">
        <f t="shared" si="10"/>
        <v>0</v>
      </c>
      <c r="GA14" s="195">
        <f t="shared" si="10"/>
        <v>0</v>
      </c>
      <c r="GB14" s="195">
        <f t="shared" si="10"/>
        <v>0</v>
      </c>
      <c r="GC14" s="195">
        <f t="shared" si="10"/>
        <v>0</v>
      </c>
      <c r="GD14" s="195">
        <f t="shared" ref="GD14:GY14" si="11">GD12*GD13</f>
        <v>0</v>
      </c>
      <c r="GE14" s="195">
        <f t="shared" si="11"/>
        <v>0</v>
      </c>
      <c r="GF14" s="195">
        <f t="shared" si="11"/>
        <v>0</v>
      </c>
      <c r="GG14" s="195">
        <f t="shared" si="11"/>
        <v>0</v>
      </c>
      <c r="GH14" s="195">
        <f t="shared" si="11"/>
        <v>0</v>
      </c>
      <c r="GI14" s="195">
        <f t="shared" si="11"/>
        <v>0</v>
      </c>
      <c r="GJ14" s="195">
        <f t="shared" si="11"/>
        <v>0</v>
      </c>
      <c r="GK14" s="195">
        <f t="shared" si="11"/>
        <v>0</v>
      </c>
      <c r="GL14" s="195">
        <f t="shared" si="11"/>
        <v>0</v>
      </c>
      <c r="GM14" s="195">
        <f t="shared" si="11"/>
        <v>0</v>
      </c>
      <c r="GN14" s="195">
        <f t="shared" si="11"/>
        <v>0</v>
      </c>
      <c r="GO14" s="195">
        <f t="shared" si="11"/>
        <v>0</v>
      </c>
      <c r="GP14" s="195">
        <f t="shared" si="11"/>
        <v>0</v>
      </c>
      <c r="GQ14" s="195">
        <f t="shared" si="11"/>
        <v>0</v>
      </c>
      <c r="GR14" s="195">
        <f t="shared" si="11"/>
        <v>0</v>
      </c>
      <c r="GS14" s="195">
        <f t="shared" si="11"/>
        <v>0</v>
      </c>
      <c r="GT14" s="195">
        <f t="shared" si="11"/>
        <v>0</v>
      </c>
      <c r="GU14" s="195">
        <f t="shared" si="11"/>
        <v>0</v>
      </c>
      <c r="GV14" s="195">
        <f t="shared" si="11"/>
        <v>0</v>
      </c>
      <c r="GW14" s="195">
        <f t="shared" si="11"/>
        <v>0</v>
      </c>
      <c r="GX14" s="195">
        <f t="shared" si="11"/>
        <v>0</v>
      </c>
      <c r="GY14" s="195">
        <f t="shared" si="11"/>
        <v>0</v>
      </c>
    </row>
    <row r="15" spans="2:207" x14ac:dyDescent="0.25">
      <c r="B15" s="997">
        <f>B12+1</f>
        <v>8</v>
      </c>
      <c r="C15" s="176" t="s">
        <v>964</v>
      </c>
      <c r="D15" s="176"/>
      <c r="E15" s="182" t="s">
        <v>548</v>
      </c>
      <c r="F15" s="183" t="s">
        <v>959</v>
      </c>
      <c r="G15" s="285">
        <v>12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88"/>
      <c r="DX15" s="188"/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/>
      <c r="EK15" s="188"/>
      <c r="EL15" s="188"/>
      <c r="EM15" s="188"/>
      <c r="EN15" s="188"/>
      <c r="EO15" s="188"/>
      <c r="EP15" s="188"/>
      <c r="EQ15" s="188"/>
      <c r="ER15" s="188"/>
      <c r="ES15" s="188"/>
      <c r="ET15" s="188"/>
      <c r="EU15" s="188"/>
      <c r="EV15" s="188"/>
      <c r="EW15" s="188"/>
      <c r="EX15" s="188"/>
      <c r="EY15" s="188"/>
      <c r="EZ15" s="188"/>
      <c r="FA15" s="188"/>
      <c r="FB15" s="188"/>
      <c r="FC15" s="188"/>
      <c r="FD15" s="188"/>
      <c r="FE15" s="188"/>
      <c r="FF15" s="188"/>
      <c r="FG15" s="188"/>
      <c r="FH15" s="188"/>
      <c r="FI15" s="188"/>
      <c r="FJ15" s="188"/>
      <c r="FK15" s="188"/>
      <c r="FL15" s="188"/>
      <c r="FM15" s="188"/>
      <c r="FN15" s="188"/>
      <c r="FO15" s="188"/>
      <c r="FP15" s="188"/>
      <c r="FQ15" s="188"/>
      <c r="FR15" s="188"/>
      <c r="FS15" s="188"/>
      <c r="FT15" s="188"/>
      <c r="FU15" s="188"/>
      <c r="FV15" s="188"/>
      <c r="FW15" s="188"/>
      <c r="FX15" s="188"/>
      <c r="FY15" s="188"/>
      <c r="FZ15" s="188"/>
      <c r="GA15" s="188"/>
      <c r="GB15" s="188"/>
      <c r="GC15" s="188"/>
      <c r="GD15" s="188"/>
      <c r="GE15" s="188"/>
      <c r="GF15" s="188"/>
      <c r="GG15" s="188"/>
      <c r="GH15" s="188"/>
      <c r="GI15" s="188"/>
      <c r="GJ15" s="188"/>
      <c r="GK15" s="188"/>
      <c r="GL15" s="188"/>
      <c r="GM15" s="188"/>
      <c r="GN15" s="188"/>
      <c r="GO15" s="188"/>
      <c r="GP15" s="188"/>
      <c r="GQ15" s="188"/>
      <c r="GR15" s="188"/>
      <c r="GS15" s="188"/>
      <c r="GT15" s="188"/>
      <c r="GU15" s="188"/>
      <c r="GV15" s="188"/>
      <c r="GW15" s="188"/>
      <c r="GX15" s="188"/>
      <c r="GY15" s="188"/>
    </row>
    <row r="16" spans="2:207" x14ac:dyDescent="0.25">
      <c r="B16" s="998"/>
      <c r="C16" s="176" t="s">
        <v>965</v>
      </c>
      <c r="D16" s="176"/>
      <c r="E16" s="177" t="s">
        <v>962</v>
      </c>
      <c r="F16" s="183" t="s">
        <v>960</v>
      </c>
      <c r="G16" s="285">
        <v>22</v>
      </c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88"/>
      <c r="DX16" s="188"/>
      <c r="DY16" s="188"/>
      <c r="DZ16" s="188"/>
      <c r="EA16" s="188"/>
      <c r="EB16" s="188"/>
      <c r="EC16" s="188"/>
      <c r="ED16" s="188"/>
      <c r="EE16" s="188"/>
      <c r="EF16" s="188"/>
      <c r="EG16" s="188"/>
      <c r="EH16" s="188"/>
      <c r="EI16" s="188"/>
      <c r="EJ16" s="188"/>
      <c r="EK16" s="188"/>
      <c r="EL16" s="188"/>
      <c r="EM16" s="188"/>
      <c r="EN16" s="188"/>
      <c r="EO16" s="188"/>
      <c r="EP16" s="188"/>
      <c r="EQ16" s="188"/>
      <c r="ER16" s="188"/>
      <c r="ES16" s="188"/>
      <c r="ET16" s="188"/>
      <c r="EU16" s="188"/>
      <c r="EV16" s="188"/>
      <c r="EW16" s="188"/>
      <c r="EX16" s="188"/>
      <c r="EY16" s="188"/>
      <c r="EZ16" s="188"/>
      <c r="FA16" s="188"/>
      <c r="FB16" s="188"/>
      <c r="FC16" s="188"/>
      <c r="FD16" s="188"/>
      <c r="FE16" s="188"/>
      <c r="FF16" s="188"/>
      <c r="FG16" s="188"/>
      <c r="FH16" s="188"/>
      <c r="FI16" s="188"/>
      <c r="FJ16" s="188"/>
      <c r="FK16" s="188"/>
      <c r="FL16" s="188"/>
      <c r="FM16" s="188"/>
      <c r="FN16" s="188"/>
      <c r="FO16" s="188"/>
      <c r="FP16" s="188"/>
      <c r="FQ16" s="188"/>
      <c r="FR16" s="188"/>
      <c r="FS16" s="188"/>
      <c r="FT16" s="188"/>
      <c r="FU16" s="188"/>
      <c r="FV16" s="188"/>
      <c r="FW16" s="188"/>
      <c r="FX16" s="188"/>
      <c r="FY16" s="188"/>
      <c r="FZ16" s="188"/>
      <c r="GA16" s="188"/>
      <c r="GB16" s="188"/>
      <c r="GC16" s="188"/>
      <c r="GD16" s="188"/>
      <c r="GE16" s="188"/>
      <c r="GF16" s="188"/>
      <c r="GG16" s="188"/>
      <c r="GH16" s="188"/>
      <c r="GI16" s="188"/>
      <c r="GJ16" s="188"/>
      <c r="GK16" s="188"/>
      <c r="GL16" s="188"/>
      <c r="GM16" s="188"/>
      <c r="GN16" s="188"/>
      <c r="GO16" s="188"/>
      <c r="GP16" s="188"/>
      <c r="GQ16" s="188"/>
      <c r="GR16" s="188"/>
      <c r="GS16" s="188"/>
      <c r="GT16" s="188"/>
      <c r="GU16" s="188"/>
      <c r="GV16" s="188"/>
      <c r="GW16" s="188"/>
      <c r="GX16" s="188"/>
      <c r="GY16" s="188"/>
    </row>
    <row r="17" spans="2:207" x14ac:dyDescent="0.25">
      <c r="B17" s="998"/>
      <c r="C17" s="176" t="s">
        <v>966</v>
      </c>
      <c r="D17" s="176"/>
      <c r="E17" s="177" t="s">
        <v>963</v>
      </c>
      <c r="F17" s="183" t="s">
        <v>961</v>
      </c>
      <c r="G17" s="285">
        <v>3</v>
      </c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88"/>
      <c r="DX17" s="188"/>
      <c r="DY17" s="188"/>
      <c r="DZ17" s="188"/>
      <c r="EA17" s="188"/>
      <c r="EB17" s="188"/>
      <c r="EC17" s="188"/>
      <c r="ED17" s="188"/>
      <c r="EE17" s="188"/>
      <c r="EF17" s="188"/>
      <c r="EG17" s="188"/>
      <c r="EH17" s="188"/>
      <c r="EI17" s="188"/>
      <c r="EJ17" s="188"/>
      <c r="EK17" s="188"/>
      <c r="EL17" s="188"/>
      <c r="EM17" s="188"/>
      <c r="EN17" s="188"/>
      <c r="EO17" s="188"/>
      <c r="EP17" s="188"/>
      <c r="EQ17" s="188"/>
      <c r="ER17" s="188"/>
      <c r="ES17" s="188"/>
      <c r="ET17" s="188"/>
      <c r="EU17" s="188"/>
      <c r="EV17" s="188"/>
      <c r="EW17" s="188"/>
      <c r="EX17" s="188"/>
      <c r="EY17" s="188"/>
      <c r="EZ17" s="188"/>
      <c r="FA17" s="188"/>
      <c r="FB17" s="188"/>
      <c r="FC17" s="188"/>
      <c r="FD17" s="188"/>
      <c r="FE17" s="188"/>
      <c r="FF17" s="188"/>
      <c r="FG17" s="188"/>
      <c r="FH17" s="188"/>
      <c r="FI17" s="188"/>
      <c r="FJ17" s="188"/>
      <c r="FK17" s="188"/>
      <c r="FL17" s="188"/>
      <c r="FM17" s="188"/>
      <c r="FN17" s="188"/>
      <c r="FO17" s="188"/>
      <c r="FP17" s="188"/>
      <c r="FQ17" s="188"/>
      <c r="FR17" s="188"/>
      <c r="FS17" s="188"/>
      <c r="FT17" s="188"/>
      <c r="FU17" s="188"/>
      <c r="FV17" s="188"/>
      <c r="FW17" s="188"/>
      <c r="FX17" s="188"/>
      <c r="FY17" s="188"/>
      <c r="FZ17" s="188"/>
      <c r="GA17" s="188"/>
      <c r="GB17" s="188"/>
      <c r="GC17" s="188"/>
      <c r="GD17" s="188"/>
      <c r="GE17" s="188"/>
      <c r="GF17" s="188"/>
      <c r="GG17" s="188"/>
      <c r="GH17" s="188"/>
      <c r="GI17" s="188"/>
      <c r="GJ17" s="188"/>
      <c r="GK17" s="188"/>
      <c r="GL17" s="188"/>
      <c r="GM17" s="188"/>
      <c r="GN17" s="188"/>
      <c r="GO17" s="188"/>
      <c r="GP17" s="188"/>
      <c r="GQ17" s="188"/>
      <c r="GR17" s="188"/>
      <c r="GS17" s="188"/>
      <c r="GT17" s="188"/>
      <c r="GU17" s="188"/>
      <c r="GV17" s="188"/>
      <c r="GW17" s="188"/>
      <c r="GX17" s="188"/>
      <c r="GY17" s="188"/>
    </row>
    <row r="18" spans="2:207" ht="15.6" x14ac:dyDescent="0.25">
      <c r="B18" s="998"/>
      <c r="C18" s="176" t="s">
        <v>645</v>
      </c>
      <c r="D18" s="176"/>
      <c r="E18" s="182" t="s">
        <v>636</v>
      </c>
      <c r="F18" s="183" t="s">
        <v>646</v>
      </c>
      <c r="G18" s="184">
        <f>SUM(H18:GY18)</f>
        <v>0</v>
      </c>
      <c r="H18" s="197">
        <f>H11*((H15*H16*H17)/($G$15*$G$16*$G$17))</f>
        <v>0</v>
      </c>
      <c r="I18" s="197">
        <f t="shared" ref="I18:BE18" si="12">I11*((I15*I16*I17)/($G$15*$G$16*$G$17))</f>
        <v>0</v>
      </c>
      <c r="J18" s="197">
        <f t="shared" si="12"/>
        <v>0</v>
      </c>
      <c r="K18" s="197">
        <f t="shared" si="12"/>
        <v>0</v>
      </c>
      <c r="L18" s="197">
        <f t="shared" si="12"/>
        <v>0</v>
      </c>
      <c r="M18" s="197">
        <f t="shared" si="12"/>
        <v>0</v>
      </c>
      <c r="N18" s="197">
        <f t="shared" si="12"/>
        <v>0</v>
      </c>
      <c r="O18" s="197">
        <f t="shared" si="12"/>
        <v>0</v>
      </c>
      <c r="P18" s="197">
        <f t="shared" si="12"/>
        <v>0</v>
      </c>
      <c r="Q18" s="197">
        <f t="shared" si="12"/>
        <v>0</v>
      </c>
      <c r="R18" s="197">
        <f t="shared" si="12"/>
        <v>0</v>
      </c>
      <c r="S18" s="197">
        <f t="shared" si="12"/>
        <v>0</v>
      </c>
      <c r="T18" s="197">
        <f t="shared" si="12"/>
        <v>0</v>
      </c>
      <c r="U18" s="197">
        <f t="shared" si="12"/>
        <v>0</v>
      </c>
      <c r="V18" s="197">
        <f t="shared" si="12"/>
        <v>0</v>
      </c>
      <c r="W18" s="197">
        <f t="shared" si="12"/>
        <v>0</v>
      </c>
      <c r="X18" s="197">
        <f t="shared" si="12"/>
        <v>0</v>
      </c>
      <c r="Y18" s="197">
        <f t="shared" si="12"/>
        <v>0</v>
      </c>
      <c r="Z18" s="197">
        <f t="shared" si="12"/>
        <v>0</v>
      </c>
      <c r="AA18" s="197">
        <f t="shared" si="12"/>
        <v>0</v>
      </c>
      <c r="AB18" s="197">
        <f t="shared" si="12"/>
        <v>0</v>
      </c>
      <c r="AC18" s="197">
        <f t="shared" si="12"/>
        <v>0</v>
      </c>
      <c r="AD18" s="197">
        <f t="shared" si="12"/>
        <v>0</v>
      </c>
      <c r="AE18" s="197">
        <f t="shared" si="12"/>
        <v>0</v>
      </c>
      <c r="AF18" s="197">
        <f t="shared" si="12"/>
        <v>0</v>
      </c>
      <c r="AG18" s="197">
        <f t="shared" si="12"/>
        <v>0</v>
      </c>
      <c r="AH18" s="197">
        <f t="shared" si="12"/>
        <v>0</v>
      </c>
      <c r="AI18" s="197">
        <f t="shared" si="12"/>
        <v>0</v>
      </c>
      <c r="AJ18" s="197">
        <f t="shared" si="12"/>
        <v>0</v>
      </c>
      <c r="AK18" s="197">
        <f t="shared" si="12"/>
        <v>0</v>
      </c>
      <c r="AL18" s="197">
        <f t="shared" si="12"/>
        <v>0</v>
      </c>
      <c r="AM18" s="197">
        <f t="shared" si="12"/>
        <v>0</v>
      </c>
      <c r="AN18" s="197">
        <f t="shared" si="12"/>
        <v>0</v>
      </c>
      <c r="AO18" s="197">
        <f t="shared" si="12"/>
        <v>0</v>
      </c>
      <c r="AP18" s="197">
        <f t="shared" si="12"/>
        <v>0</v>
      </c>
      <c r="AQ18" s="197">
        <f t="shared" si="12"/>
        <v>0</v>
      </c>
      <c r="AR18" s="197">
        <f t="shared" si="12"/>
        <v>0</v>
      </c>
      <c r="AS18" s="197">
        <f t="shared" si="12"/>
        <v>0</v>
      </c>
      <c r="AT18" s="197">
        <f t="shared" si="12"/>
        <v>0</v>
      </c>
      <c r="AU18" s="197">
        <f t="shared" si="12"/>
        <v>0</v>
      </c>
      <c r="AV18" s="197">
        <f t="shared" si="12"/>
        <v>0</v>
      </c>
      <c r="AW18" s="197">
        <f t="shared" si="12"/>
        <v>0</v>
      </c>
      <c r="AX18" s="197">
        <f t="shared" si="12"/>
        <v>0</v>
      </c>
      <c r="AY18" s="197">
        <f t="shared" si="12"/>
        <v>0</v>
      </c>
      <c r="AZ18" s="197">
        <f t="shared" si="12"/>
        <v>0</v>
      </c>
      <c r="BA18" s="197">
        <f t="shared" si="12"/>
        <v>0</v>
      </c>
      <c r="BB18" s="197">
        <f t="shared" si="12"/>
        <v>0</v>
      </c>
      <c r="BC18" s="197">
        <f t="shared" si="12"/>
        <v>0</v>
      </c>
      <c r="BD18" s="197">
        <f t="shared" si="12"/>
        <v>0</v>
      </c>
      <c r="BE18" s="197">
        <f t="shared" si="12"/>
        <v>0</v>
      </c>
      <c r="BF18" s="197">
        <f t="shared" ref="BF18:DQ18" si="13">BF11*((BF15*BF16*BF17)/($G$15*$G$16*$G$17))</f>
        <v>0</v>
      </c>
      <c r="BG18" s="197">
        <f t="shared" si="13"/>
        <v>0</v>
      </c>
      <c r="BH18" s="197">
        <f t="shared" si="13"/>
        <v>0</v>
      </c>
      <c r="BI18" s="197">
        <f t="shared" si="13"/>
        <v>0</v>
      </c>
      <c r="BJ18" s="197">
        <f t="shared" si="13"/>
        <v>0</v>
      </c>
      <c r="BK18" s="197">
        <f t="shared" si="13"/>
        <v>0</v>
      </c>
      <c r="BL18" s="197">
        <f t="shared" si="13"/>
        <v>0</v>
      </c>
      <c r="BM18" s="197">
        <f t="shared" si="13"/>
        <v>0</v>
      </c>
      <c r="BN18" s="197">
        <f t="shared" si="13"/>
        <v>0</v>
      </c>
      <c r="BO18" s="197">
        <f t="shared" si="13"/>
        <v>0</v>
      </c>
      <c r="BP18" s="197">
        <f t="shared" si="13"/>
        <v>0</v>
      </c>
      <c r="BQ18" s="197">
        <f t="shared" si="13"/>
        <v>0</v>
      </c>
      <c r="BR18" s="197">
        <f t="shared" si="13"/>
        <v>0</v>
      </c>
      <c r="BS18" s="197">
        <f t="shared" si="13"/>
        <v>0</v>
      </c>
      <c r="BT18" s="197">
        <f t="shared" si="13"/>
        <v>0</v>
      </c>
      <c r="BU18" s="197">
        <f t="shared" si="13"/>
        <v>0</v>
      </c>
      <c r="BV18" s="197">
        <f t="shared" si="13"/>
        <v>0</v>
      </c>
      <c r="BW18" s="197">
        <f t="shared" si="13"/>
        <v>0</v>
      </c>
      <c r="BX18" s="197">
        <f t="shared" si="13"/>
        <v>0</v>
      </c>
      <c r="BY18" s="197">
        <f t="shared" si="13"/>
        <v>0</v>
      </c>
      <c r="BZ18" s="197">
        <f t="shared" si="13"/>
        <v>0</v>
      </c>
      <c r="CA18" s="197">
        <f t="shared" si="13"/>
        <v>0</v>
      </c>
      <c r="CB18" s="197">
        <f t="shared" si="13"/>
        <v>0</v>
      </c>
      <c r="CC18" s="197">
        <f t="shared" si="13"/>
        <v>0</v>
      </c>
      <c r="CD18" s="197">
        <f t="shared" si="13"/>
        <v>0</v>
      </c>
      <c r="CE18" s="197">
        <f t="shared" si="13"/>
        <v>0</v>
      </c>
      <c r="CF18" s="197">
        <f t="shared" si="13"/>
        <v>0</v>
      </c>
      <c r="CG18" s="197">
        <f t="shared" si="13"/>
        <v>0</v>
      </c>
      <c r="CH18" s="197">
        <f t="shared" si="13"/>
        <v>0</v>
      </c>
      <c r="CI18" s="197">
        <f t="shared" si="13"/>
        <v>0</v>
      </c>
      <c r="CJ18" s="197">
        <f t="shared" si="13"/>
        <v>0</v>
      </c>
      <c r="CK18" s="197">
        <f t="shared" si="13"/>
        <v>0</v>
      </c>
      <c r="CL18" s="197">
        <f t="shared" si="13"/>
        <v>0</v>
      </c>
      <c r="CM18" s="197">
        <f t="shared" si="13"/>
        <v>0</v>
      </c>
      <c r="CN18" s="197">
        <f t="shared" si="13"/>
        <v>0</v>
      </c>
      <c r="CO18" s="197">
        <f t="shared" si="13"/>
        <v>0</v>
      </c>
      <c r="CP18" s="197">
        <f t="shared" si="13"/>
        <v>0</v>
      </c>
      <c r="CQ18" s="197">
        <f t="shared" si="13"/>
        <v>0</v>
      </c>
      <c r="CR18" s="197">
        <f t="shared" si="13"/>
        <v>0</v>
      </c>
      <c r="CS18" s="197">
        <f t="shared" si="13"/>
        <v>0</v>
      </c>
      <c r="CT18" s="197">
        <f t="shared" si="13"/>
        <v>0</v>
      </c>
      <c r="CU18" s="197">
        <f t="shared" si="13"/>
        <v>0</v>
      </c>
      <c r="CV18" s="197">
        <f t="shared" si="13"/>
        <v>0</v>
      </c>
      <c r="CW18" s="197">
        <f t="shared" si="13"/>
        <v>0</v>
      </c>
      <c r="CX18" s="197">
        <f t="shared" si="13"/>
        <v>0</v>
      </c>
      <c r="CY18" s="197">
        <f t="shared" si="13"/>
        <v>0</v>
      </c>
      <c r="CZ18" s="197">
        <f t="shared" si="13"/>
        <v>0</v>
      </c>
      <c r="DA18" s="197">
        <f t="shared" si="13"/>
        <v>0</v>
      </c>
      <c r="DB18" s="197">
        <f t="shared" si="13"/>
        <v>0</v>
      </c>
      <c r="DC18" s="197">
        <f t="shared" si="13"/>
        <v>0</v>
      </c>
      <c r="DD18" s="197">
        <f t="shared" si="13"/>
        <v>0</v>
      </c>
      <c r="DE18" s="197">
        <f t="shared" si="13"/>
        <v>0</v>
      </c>
      <c r="DF18" s="197">
        <f t="shared" si="13"/>
        <v>0</v>
      </c>
      <c r="DG18" s="197">
        <f t="shared" si="13"/>
        <v>0</v>
      </c>
      <c r="DH18" s="197">
        <f t="shared" si="13"/>
        <v>0</v>
      </c>
      <c r="DI18" s="197">
        <f t="shared" si="13"/>
        <v>0</v>
      </c>
      <c r="DJ18" s="197">
        <f t="shared" si="13"/>
        <v>0</v>
      </c>
      <c r="DK18" s="197">
        <f t="shared" si="13"/>
        <v>0</v>
      </c>
      <c r="DL18" s="197">
        <f t="shared" si="13"/>
        <v>0</v>
      </c>
      <c r="DM18" s="197">
        <f t="shared" si="13"/>
        <v>0</v>
      </c>
      <c r="DN18" s="197">
        <f t="shared" si="13"/>
        <v>0</v>
      </c>
      <c r="DO18" s="197">
        <f t="shared" si="13"/>
        <v>0</v>
      </c>
      <c r="DP18" s="197">
        <f t="shared" si="13"/>
        <v>0</v>
      </c>
      <c r="DQ18" s="197">
        <f t="shared" si="13"/>
        <v>0</v>
      </c>
      <c r="DR18" s="197">
        <f t="shared" ref="DR18:GC18" si="14">DR11*((DR15*DR16*DR17)/($G$15*$G$16*$G$17))</f>
        <v>0</v>
      </c>
      <c r="DS18" s="197">
        <f t="shared" si="14"/>
        <v>0</v>
      </c>
      <c r="DT18" s="197">
        <f t="shared" si="14"/>
        <v>0</v>
      </c>
      <c r="DU18" s="197">
        <f t="shared" si="14"/>
        <v>0</v>
      </c>
      <c r="DV18" s="197">
        <f t="shared" si="14"/>
        <v>0</v>
      </c>
      <c r="DW18" s="197">
        <f t="shared" si="14"/>
        <v>0</v>
      </c>
      <c r="DX18" s="197">
        <f t="shared" si="14"/>
        <v>0</v>
      </c>
      <c r="DY18" s="197">
        <f t="shared" si="14"/>
        <v>0</v>
      </c>
      <c r="DZ18" s="197">
        <f t="shared" si="14"/>
        <v>0</v>
      </c>
      <c r="EA18" s="197">
        <f t="shared" si="14"/>
        <v>0</v>
      </c>
      <c r="EB18" s="197">
        <f t="shared" si="14"/>
        <v>0</v>
      </c>
      <c r="EC18" s="197">
        <f t="shared" si="14"/>
        <v>0</v>
      </c>
      <c r="ED18" s="197">
        <f t="shared" si="14"/>
        <v>0</v>
      </c>
      <c r="EE18" s="197">
        <f t="shared" si="14"/>
        <v>0</v>
      </c>
      <c r="EF18" s="197">
        <f t="shared" si="14"/>
        <v>0</v>
      </c>
      <c r="EG18" s="197">
        <f t="shared" si="14"/>
        <v>0</v>
      </c>
      <c r="EH18" s="197">
        <f t="shared" si="14"/>
        <v>0</v>
      </c>
      <c r="EI18" s="197">
        <f t="shared" si="14"/>
        <v>0</v>
      </c>
      <c r="EJ18" s="197">
        <f t="shared" si="14"/>
        <v>0</v>
      </c>
      <c r="EK18" s="197">
        <f t="shared" si="14"/>
        <v>0</v>
      </c>
      <c r="EL18" s="197">
        <f t="shared" si="14"/>
        <v>0</v>
      </c>
      <c r="EM18" s="197">
        <f t="shared" si="14"/>
        <v>0</v>
      </c>
      <c r="EN18" s="197">
        <f t="shared" si="14"/>
        <v>0</v>
      </c>
      <c r="EO18" s="197">
        <f t="shared" si="14"/>
        <v>0</v>
      </c>
      <c r="EP18" s="197">
        <f t="shared" si="14"/>
        <v>0</v>
      </c>
      <c r="EQ18" s="197">
        <f t="shared" si="14"/>
        <v>0</v>
      </c>
      <c r="ER18" s="197">
        <f t="shared" si="14"/>
        <v>0</v>
      </c>
      <c r="ES18" s="197">
        <f t="shared" si="14"/>
        <v>0</v>
      </c>
      <c r="ET18" s="197">
        <f t="shared" si="14"/>
        <v>0</v>
      </c>
      <c r="EU18" s="197">
        <f t="shared" si="14"/>
        <v>0</v>
      </c>
      <c r="EV18" s="197">
        <f t="shared" si="14"/>
        <v>0</v>
      </c>
      <c r="EW18" s="197">
        <f t="shared" si="14"/>
        <v>0</v>
      </c>
      <c r="EX18" s="197">
        <f t="shared" si="14"/>
        <v>0</v>
      </c>
      <c r="EY18" s="197">
        <f t="shared" si="14"/>
        <v>0</v>
      </c>
      <c r="EZ18" s="197">
        <f t="shared" si="14"/>
        <v>0</v>
      </c>
      <c r="FA18" s="197">
        <f t="shared" si="14"/>
        <v>0</v>
      </c>
      <c r="FB18" s="197">
        <f t="shared" si="14"/>
        <v>0</v>
      </c>
      <c r="FC18" s="197">
        <f t="shared" si="14"/>
        <v>0</v>
      </c>
      <c r="FD18" s="197">
        <f t="shared" si="14"/>
        <v>0</v>
      </c>
      <c r="FE18" s="197">
        <f t="shared" si="14"/>
        <v>0</v>
      </c>
      <c r="FF18" s="197">
        <f t="shared" si="14"/>
        <v>0</v>
      </c>
      <c r="FG18" s="197">
        <f t="shared" si="14"/>
        <v>0</v>
      </c>
      <c r="FH18" s="197">
        <f t="shared" si="14"/>
        <v>0</v>
      </c>
      <c r="FI18" s="197">
        <f t="shared" si="14"/>
        <v>0</v>
      </c>
      <c r="FJ18" s="197">
        <f t="shared" si="14"/>
        <v>0</v>
      </c>
      <c r="FK18" s="197">
        <f t="shared" si="14"/>
        <v>0</v>
      </c>
      <c r="FL18" s="197">
        <f t="shared" si="14"/>
        <v>0</v>
      </c>
      <c r="FM18" s="197">
        <f t="shared" si="14"/>
        <v>0</v>
      </c>
      <c r="FN18" s="197">
        <f t="shared" si="14"/>
        <v>0</v>
      </c>
      <c r="FO18" s="197">
        <f t="shared" si="14"/>
        <v>0</v>
      </c>
      <c r="FP18" s="197">
        <f t="shared" si="14"/>
        <v>0</v>
      </c>
      <c r="FQ18" s="197">
        <f t="shared" si="14"/>
        <v>0</v>
      </c>
      <c r="FR18" s="197">
        <f t="shared" si="14"/>
        <v>0</v>
      </c>
      <c r="FS18" s="197">
        <f t="shared" si="14"/>
        <v>0</v>
      </c>
      <c r="FT18" s="197">
        <f t="shared" si="14"/>
        <v>0</v>
      </c>
      <c r="FU18" s="197">
        <f t="shared" si="14"/>
        <v>0</v>
      </c>
      <c r="FV18" s="197">
        <f t="shared" si="14"/>
        <v>0</v>
      </c>
      <c r="FW18" s="197">
        <f t="shared" si="14"/>
        <v>0</v>
      </c>
      <c r="FX18" s="197">
        <f t="shared" si="14"/>
        <v>0</v>
      </c>
      <c r="FY18" s="197">
        <f t="shared" si="14"/>
        <v>0</v>
      </c>
      <c r="FZ18" s="197">
        <f t="shared" si="14"/>
        <v>0</v>
      </c>
      <c r="GA18" s="197">
        <f t="shared" si="14"/>
        <v>0</v>
      </c>
      <c r="GB18" s="197">
        <f t="shared" si="14"/>
        <v>0</v>
      </c>
      <c r="GC18" s="197">
        <f t="shared" si="14"/>
        <v>0</v>
      </c>
      <c r="GD18" s="197">
        <f t="shared" ref="GD18:GY18" si="15">GD11*((GD15*GD16*GD17)/($G$15*$G$16*$G$17))</f>
        <v>0</v>
      </c>
      <c r="GE18" s="197">
        <f t="shared" si="15"/>
        <v>0</v>
      </c>
      <c r="GF18" s="197">
        <f t="shared" si="15"/>
        <v>0</v>
      </c>
      <c r="GG18" s="197">
        <f t="shared" si="15"/>
        <v>0</v>
      </c>
      <c r="GH18" s="197">
        <f t="shared" si="15"/>
        <v>0</v>
      </c>
      <c r="GI18" s="197">
        <f t="shared" si="15"/>
        <v>0</v>
      </c>
      <c r="GJ18" s="197">
        <f t="shared" si="15"/>
        <v>0</v>
      </c>
      <c r="GK18" s="197">
        <f t="shared" si="15"/>
        <v>0</v>
      </c>
      <c r="GL18" s="197">
        <f t="shared" si="15"/>
        <v>0</v>
      </c>
      <c r="GM18" s="197">
        <f t="shared" si="15"/>
        <v>0</v>
      </c>
      <c r="GN18" s="197">
        <f t="shared" si="15"/>
        <v>0</v>
      </c>
      <c r="GO18" s="197">
        <f t="shared" si="15"/>
        <v>0</v>
      </c>
      <c r="GP18" s="197">
        <f t="shared" si="15"/>
        <v>0</v>
      </c>
      <c r="GQ18" s="197">
        <f t="shared" si="15"/>
        <v>0</v>
      </c>
      <c r="GR18" s="197">
        <f t="shared" si="15"/>
        <v>0</v>
      </c>
      <c r="GS18" s="197">
        <f t="shared" si="15"/>
        <v>0</v>
      </c>
      <c r="GT18" s="197">
        <f t="shared" si="15"/>
        <v>0</v>
      </c>
      <c r="GU18" s="197">
        <f t="shared" si="15"/>
        <v>0</v>
      </c>
      <c r="GV18" s="197">
        <f t="shared" si="15"/>
        <v>0</v>
      </c>
      <c r="GW18" s="197">
        <f t="shared" si="15"/>
        <v>0</v>
      </c>
      <c r="GX18" s="197">
        <f t="shared" si="15"/>
        <v>0</v>
      </c>
      <c r="GY18" s="197">
        <f t="shared" si="15"/>
        <v>0</v>
      </c>
    </row>
    <row r="19" spans="2:207" ht="15.6" x14ac:dyDescent="0.25">
      <c r="B19" s="999"/>
      <c r="C19" s="176" t="s">
        <v>647</v>
      </c>
      <c r="D19" s="176"/>
      <c r="E19" s="176"/>
      <c r="F19" s="183" t="s">
        <v>648</v>
      </c>
      <c r="G19" s="190" t="str">
        <f>IF(LARGE(H19:GY19,1)&gt;1,"ERRO","")</f>
        <v/>
      </c>
      <c r="H19" s="197">
        <f>IFERROR(H18/H11,0)</f>
        <v>0</v>
      </c>
      <c r="I19" s="197">
        <f t="shared" ref="I19:BE19" si="16">IFERROR(I18/I11,0)</f>
        <v>0</v>
      </c>
      <c r="J19" s="197">
        <f t="shared" si="16"/>
        <v>0</v>
      </c>
      <c r="K19" s="197">
        <f t="shared" si="16"/>
        <v>0</v>
      </c>
      <c r="L19" s="197">
        <f t="shared" si="16"/>
        <v>0</v>
      </c>
      <c r="M19" s="197">
        <f t="shared" si="16"/>
        <v>0</v>
      </c>
      <c r="N19" s="197">
        <f t="shared" si="16"/>
        <v>0</v>
      </c>
      <c r="O19" s="197">
        <f t="shared" si="16"/>
        <v>0</v>
      </c>
      <c r="P19" s="197">
        <f t="shared" si="16"/>
        <v>0</v>
      </c>
      <c r="Q19" s="197">
        <f t="shared" si="16"/>
        <v>0</v>
      </c>
      <c r="R19" s="197">
        <f t="shared" si="16"/>
        <v>0</v>
      </c>
      <c r="S19" s="197">
        <f t="shared" si="16"/>
        <v>0</v>
      </c>
      <c r="T19" s="197">
        <f t="shared" si="16"/>
        <v>0</v>
      </c>
      <c r="U19" s="197">
        <f t="shared" si="16"/>
        <v>0</v>
      </c>
      <c r="V19" s="197">
        <f t="shared" si="16"/>
        <v>0</v>
      </c>
      <c r="W19" s="197">
        <f t="shared" si="16"/>
        <v>0</v>
      </c>
      <c r="X19" s="197">
        <f t="shared" si="16"/>
        <v>0</v>
      </c>
      <c r="Y19" s="197">
        <f t="shared" si="16"/>
        <v>0</v>
      </c>
      <c r="Z19" s="197">
        <f t="shared" si="16"/>
        <v>0</v>
      </c>
      <c r="AA19" s="197">
        <f t="shared" si="16"/>
        <v>0</v>
      </c>
      <c r="AB19" s="197">
        <f t="shared" si="16"/>
        <v>0</v>
      </c>
      <c r="AC19" s="197">
        <f t="shared" si="16"/>
        <v>0</v>
      </c>
      <c r="AD19" s="197">
        <f t="shared" si="16"/>
        <v>0</v>
      </c>
      <c r="AE19" s="197">
        <f t="shared" si="16"/>
        <v>0</v>
      </c>
      <c r="AF19" s="197">
        <f t="shared" si="16"/>
        <v>0</v>
      </c>
      <c r="AG19" s="197">
        <f t="shared" si="16"/>
        <v>0</v>
      </c>
      <c r="AH19" s="197">
        <f t="shared" si="16"/>
        <v>0</v>
      </c>
      <c r="AI19" s="197">
        <f t="shared" si="16"/>
        <v>0</v>
      </c>
      <c r="AJ19" s="197">
        <f t="shared" si="16"/>
        <v>0</v>
      </c>
      <c r="AK19" s="197">
        <f t="shared" si="16"/>
        <v>0</v>
      </c>
      <c r="AL19" s="197">
        <f t="shared" si="16"/>
        <v>0</v>
      </c>
      <c r="AM19" s="197">
        <f t="shared" si="16"/>
        <v>0</v>
      </c>
      <c r="AN19" s="197">
        <f t="shared" si="16"/>
        <v>0</v>
      </c>
      <c r="AO19" s="197">
        <f t="shared" si="16"/>
        <v>0</v>
      </c>
      <c r="AP19" s="197">
        <f t="shared" si="16"/>
        <v>0</v>
      </c>
      <c r="AQ19" s="197">
        <f t="shared" si="16"/>
        <v>0</v>
      </c>
      <c r="AR19" s="197">
        <f t="shared" si="16"/>
        <v>0</v>
      </c>
      <c r="AS19" s="197">
        <f t="shared" si="16"/>
        <v>0</v>
      </c>
      <c r="AT19" s="197">
        <f t="shared" si="16"/>
        <v>0</v>
      </c>
      <c r="AU19" s="197">
        <f t="shared" si="16"/>
        <v>0</v>
      </c>
      <c r="AV19" s="197">
        <f t="shared" si="16"/>
        <v>0</v>
      </c>
      <c r="AW19" s="197">
        <f t="shared" si="16"/>
        <v>0</v>
      </c>
      <c r="AX19" s="197">
        <f t="shared" si="16"/>
        <v>0</v>
      </c>
      <c r="AY19" s="197">
        <f t="shared" si="16"/>
        <v>0</v>
      </c>
      <c r="AZ19" s="197">
        <f t="shared" si="16"/>
        <v>0</v>
      </c>
      <c r="BA19" s="197">
        <f t="shared" si="16"/>
        <v>0</v>
      </c>
      <c r="BB19" s="197">
        <f t="shared" si="16"/>
        <v>0</v>
      </c>
      <c r="BC19" s="197">
        <f t="shared" si="16"/>
        <v>0</v>
      </c>
      <c r="BD19" s="197">
        <f t="shared" si="16"/>
        <v>0</v>
      </c>
      <c r="BE19" s="197">
        <f t="shared" si="16"/>
        <v>0</v>
      </c>
      <c r="BF19" s="197">
        <f t="shared" ref="BF19:DQ19" si="17">IFERROR(BF18/BF11,0)</f>
        <v>0</v>
      </c>
      <c r="BG19" s="197">
        <f t="shared" si="17"/>
        <v>0</v>
      </c>
      <c r="BH19" s="197">
        <f t="shared" si="17"/>
        <v>0</v>
      </c>
      <c r="BI19" s="197">
        <f t="shared" si="17"/>
        <v>0</v>
      </c>
      <c r="BJ19" s="197">
        <f t="shared" si="17"/>
        <v>0</v>
      </c>
      <c r="BK19" s="197">
        <f t="shared" si="17"/>
        <v>0</v>
      </c>
      <c r="BL19" s="197">
        <f t="shared" si="17"/>
        <v>0</v>
      </c>
      <c r="BM19" s="197">
        <f t="shared" si="17"/>
        <v>0</v>
      </c>
      <c r="BN19" s="197">
        <f t="shared" si="17"/>
        <v>0</v>
      </c>
      <c r="BO19" s="197">
        <f t="shared" si="17"/>
        <v>0</v>
      </c>
      <c r="BP19" s="197">
        <f t="shared" si="17"/>
        <v>0</v>
      </c>
      <c r="BQ19" s="197">
        <f t="shared" si="17"/>
        <v>0</v>
      </c>
      <c r="BR19" s="197">
        <f t="shared" si="17"/>
        <v>0</v>
      </c>
      <c r="BS19" s="197">
        <f t="shared" si="17"/>
        <v>0</v>
      </c>
      <c r="BT19" s="197">
        <f t="shared" si="17"/>
        <v>0</v>
      </c>
      <c r="BU19" s="197">
        <f t="shared" si="17"/>
        <v>0</v>
      </c>
      <c r="BV19" s="197">
        <f t="shared" si="17"/>
        <v>0</v>
      </c>
      <c r="BW19" s="197">
        <f t="shared" si="17"/>
        <v>0</v>
      </c>
      <c r="BX19" s="197">
        <f t="shared" si="17"/>
        <v>0</v>
      </c>
      <c r="BY19" s="197">
        <f t="shared" si="17"/>
        <v>0</v>
      </c>
      <c r="BZ19" s="197">
        <f t="shared" si="17"/>
        <v>0</v>
      </c>
      <c r="CA19" s="197">
        <f t="shared" si="17"/>
        <v>0</v>
      </c>
      <c r="CB19" s="197">
        <f t="shared" si="17"/>
        <v>0</v>
      </c>
      <c r="CC19" s="197">
        <f t="shared" si="17"/>
        <v>0</v>
      </c>
      <c r="CD19" s="197">
        <f t="shared" si="17"/>
        <v>0</v>
      </c>
      <c r="CE19" s="197">
        <f t="shared" si="17"/>
        <v>0</v>
      </c>
      <c r="CF19" s="197">
        <f t="shared" si="17"/>
        <v>0</v>
      </c>
      <c r="CG19" s="197">
        <f t="shared" si="17"/>
        <v>0</v>
      </c>
      <c r="CH19" s="197">
        <f t="shared" si="17"/>
        <v>0</v>
      </c>
      <c r="CI19" s="197">
        <f t="shared" si="17"/>
        <v>0</v>
      </c>
      <c r="CJ19" s="197">
        <f t="shared" si="17"/>
        <v>0</v>
      </c>
      <c r="CK19" s="197">
        <f t="shared" si="17"/>
        <v>0</v>
      </c>
      <c r="CL19" s="197">
        <f t="shared" si="17"/>
        <v>0</v>
      </c>
      <c r="CM19" s="197">
        <f t="shared" si="17"/>
        <v>0</v>
      </c>
      <c r="CN19" s="197">
        <f t="shared" si="17"/>
        <v>0</v>
      </c>
      <c r="CO19" s="197">
        <f t="shared" si="17"/>
        <v>0</v>
      </c>
      <c r="CP19" s="197">
        <f t="shared" si="17"/>
        <v>0</v>
      </c>
      <c r="CQ19" s="197">
        <f t="shared" si="17"/>
        <v>0</v>
      </c>
      <c r="CR19" s="197">
        <f t="shared" si="17"/>
        <v>0</v>
      </c>
      <c r="CS19" s="197">
        <f t="shared" si="17"/>
        <v>0</v>
      </c>
      <c r="CT19" s="197">
        <f t="shared" si="17"/>
        <v>0</v>
      </c>
      <c r="CU19" s="197">
        <f t="shared" si="17"/>
        <v>0</v>
      </c>
      <c r="CV19" s="197">
        <f t="shared" si="17"/>
        <v>0</v>
      </c>
      <c r="CW19" s="197">
        <f t="shared" si="17"/>
        <v>0</v>
      </c>
      <c r="CX19" s="197">
        <f t="shared" si="17"/>
        <v>0</v>
      </c>
      <c r="CY19" s="197">
        <f t="shared" si="17"/>
        <v>0</v>
      </c>
      <c r="CZ19" s="197">
        <f t="shared" si="17"/>
        <v>0</v>
      </c>
      <c r="DA19" s="197">
        <f t="shared" si="17"/>
        <v>0</v>
      </c>
      <c r="DB19" s="197">
        <f t="shared" si="17"/>
        <v>0</v>
      </c>
      <c r="DC19" s="197">
        <f t="shared" si="17"/>
        <v>0</v>
      </c>
      <c r="DD19" s="197">
        <f t="shared" si="17"/>
        <v>0</v>
      </c>
      <c r="DE19" s="197">
        <f t="shared" si="17"/>
        <v>0</v>
      </c>
      <c r="DF19" s="197">
        <f t="shared" si="17"/>
        <v>0</v>
      </c>
      <c r="DG19" s="197">
        <f t="shared" si="17"/>
        <v>0</v>
      </c>
      <c r="DH19" s="197">
        <f t="shared" si="17"/>
        <v>0</v>
      </c>
      <c r="DI19" s="197">
        <f t="shared" si="17"/>
        <v>0</v>
      </c>
      <c r="DJ19" s="197">
        <f t="shared" si="17"/>
        <v>0</v>
      </c>
      <c r="DK19" s="197">
        <f t="shared" si="17"/>
        <v>0</v>
      </c>
      <c r="DL19" s="197">
        <f t="shared" si="17"/>
        <v>0</v>
      </c>
      <c r="DM19" s="197">
        <f t="shared" si="17"/>
        <v>0</v>
      </c>
      <c r="DN19" s="197">
        <f t="shared" si="17"/>
        <v>0</v>
      </c>
      <c r="DO19" s="197">
        <f t="shared" si="17"/>
        <v>0</v>
      </c>
      <c r="DP19" s="197">
        <f t="shared" si="17"/>
        <v>0</v>
      </c>
      <c r="DQ19" s="197">
        <f t="shared" si="17"/>
        <v>0</v>
      </c>
      <c r="DR19" s="197">
        <f t="shared" ref="DR19:GC19" si="18">IFERROR(DR18/DR11,0)</f>
        <v>0</v>
      </c>
      <c r="DS19" s="197">
        <f t="shared" si="18"/>
        <v>0</v>
      </c>
      <c r="DT19" s="197">
        <f t="shared" si="18"/>
        <v>0</v>
      </c>
      <c r="DU19" s="197">
        <f t="shared" si="18"/>
        <v>0</v>
      </c>
      <c r="DV19" s="197">
        <f t="shared" si="18"/>
        <v>0</v>
      </c>
      <c r="DW19" s="197">
        <f t="shared" si="18"/>
        <v>0</v>
      </c>
      <c r="DX19" s="197">
        <f t="shared" si="18"/>
        <v>0</v>
      </c>
      <c r="DY19" s="197">
        <f t="shared" si="18"/>
        <v>0</v>
      </c>
      <c r="DZ19" s="197">
        <f t="shared" si="18"/>
        <v>0</v>
      </c>
      <c r="EA19" s="197">
        <f t="shared" si="18"/>
        <v>0</v>
      </c>
      <c r="EB19" s="197">
        <f t="shared" si="18"/>
        <v>0</v>
      </c>
      <c r="EC19" s="197">
        <f t="shared" si="18"/>
        <v>0</v>
      </c>
      <c r="ED19" s="197">
        <f t="shared" si="18"/>
        <v>0</v>
      </c>
      <c r="EE19" s="197">
        <f t="shared" si="18"/>
        <v>0</v>
      </c>
      <c r="EF19" s="197">
        <f t="shared" si="18"/>
        <v>0</v>
      </c>
      <c r="EG19" s="197">
        <f t="shared" si="18"/>
        <v>0</v>
      </c>
      <c r="EH19" s="197">
        <f t="shared" si="18"/>
        <v>0</v>
      </c>
      <c r="EI19" s="197">
        <f t="shared" si="18"/>
        <v>0</v>
      </c>
      <c r="EJ19" s="197">
        <f t="shared" si="18"/>
        <v>0</v>
      </c>
      <c r="EK19" s="197">
        <f t="shared" si="18"/>
        <v>0</v>
      </c>
      <c r="EL19" s="197">
        <f t="shared" si="18"/>
        <v>0</v>
      </c>
      <c r="EM19" s="197">
        <f t="shared" si="18"/>
        <v>0</v>
      </c>
      <c r="EN19" s="197">
        <f t="shared" si="18"/>
        <v>0</v>
      </c>
      <c r="EO19" s="197">
        <f t="shared" si="18"/>
        <v>0</v>
      </c>
      <c r="EP19" s="197">
        <f t="shared" si="18"/>
        <v>0</v>
      </c>
      <c r="EQ19" s="197">
        <f t="shared" si="18"/>
        <v>0</v>
      </c>
      <c r="ER19" s="197">
        <f t="shared" si="18"/>
        <v>0</v>
      </c>
      <c r="ES19" s="197">
        <f t="shared" si="18"/>
        <v>0</v>
      </c>
      <c r="ET19" s="197">
        <f t="shared" si="18"/>
        <v>0</v>
      </c>
      <c r="EU19" s="197">
        <f t="shared" si="18"/>
        <v>0</v>
      </c>
      <c r="EV19" s="197">
        <f t="shared" si="18"/>
        <v>0</v>
      </c>
      <c r="EW19" s="197">
        <f t="shared" si="18"/>
        <v>0</v>
      </c>
      <c r="EX19" s="197">
        <f t="shared" si="18"/>
        <v>0</v>
      </c>
      <c r="EY19" s="197">
        <f t="shared" si="18"/>
        <v>0</v>
      </c>
      <c r="EZ19" s="197">
        <f t="shared" si="18"/>
        <v>0</v>
      </c>
      <c r="FA19" s="197">
        <f t="shared" si="18"/>
        <v>0</v>
      </c>
      <c r="FB19" s="197">
        <f t="shared" si="18"/>
        <v>0</v>
      </c>
      <c r="FC19" s="197">
        <f t="shared" si="18"/>
        <v>0</v>
      </c>
      <c r="FD19" s="197">
        <f t="shared" si="18"/>
        <v>0</v>
      </c>
      <c r="FE19" s="197">
        <f t="shared" si="18"/>
        <v>0</v>
      </c>
      <c r="FF19" s="197">
        <f t="shared" si="18"/>
        <v>0</v>
      </c>
      <c r="FG19" s="197">
        <f t="shared" si="18"/>
        <v>0</v>
      </c>
      <c r="FH19" s="197">
        <f t="shared" si="18"/>
        <v>0</v>
      </c>
      <c r="FI19" s="197">
        <f t="shared" si="18"/>
        <v>0</v>
      </c>
      <c r="FJ19" s="197">
        <f t="shared" si="18"/>
        <v>0</v>
      </c>
      <c r="FK19" s="197">
        <f t="shared" si="18"/>
        <v>0</v>
      </c>
      <c r="FL19" s="197">
        <f t="shared" si="18"/>
        <v>0</v>
      </c>
      <c r="FM19" s="197">
        <f t="shared" si="18"/>
        <v>0</v>
      </c>
      <c r="FN19" s="197">
        <f t="shared" si="18"/>
        <v>0</v>
      </c>
      <c r="FO19" s="197">
        <f t="shared" si="18"/>
        <v>0</v>
      </c>
      <c r="FP19" s="197">
        <f t="shared" si="18"/>
        <v>0</v>
      </c>
      <c r="FQ19" s="197">
        <f t="shared" si="18"/>
        <v>0</v>
      </c>
      <c r="FR19" s="197">
        <f t="shared" si="18"/>
        <v>0</v>
      </c>
      <c r="FS19" s="197">
        <f t="shared" si="18"/>
        <v>0</v>
      </c>
      <c r="FT19" s="197">
        <f t="shared" si="18"/>
        <v>0</v>
      </c>
      <c r="FU19" s="197">
        <f t="shared" si="18"/>
        <v>0</v>
      </c>
      <c r="FV19" s="197">
        <f t="shared" si="18"/>
        <v>0</v>
      </c>
      <c r="FW19" s="197">
        <f t="shared" si="18"/>
        <v>0</v>
      </c>
      <c r="FX19" s="197">
        <f t="shared" si="18"/>
        <v>0</v>
      </c>
      <c r="FY19" s="197">
        <f t="shared" si="18"/>
        <v>0</v>
      </c>
      <c r="FZ19" s="197">
        <f t="shared" si="18"/>
        <v>0</v>
      </c>
      <c r="GA19" s="197">
        <f t="shared" si="18"/>
        <v>0</v>
      </c>
      <c r="GB19" s="197">
        <f t="shared" si="18"/>
        <v>0</v>
      </c>
      <c r="GC19" s="197">
        <f t="shared" si="18"/>
        <v>0</v>
      </c>
      <c r="GD19" s="197">
        <f t="shared" ref="GD19:GY19" si="19">IFERROR(GD18/GD11,0)</f>
        <v>0</v>
      </c>
      <c r="GE19" s="197">
        <f t="shared" si="19"/>
        <v>0</v>
      </c>
      <c r="GF19" s="197">
        <f t="shared" si="19"/>
        <v>0</v>
      </c>
      <c r="GG19" s="197">
        <f t="shared" si="19"/>
        <v>0</v>
      </c>
      <c r="GH19" s="197">
        <f t="shared" si="19"/>
        <v>0</v>
      </c>
      <c r="GI19" s="197">
        <f t="shared" si="19"/>
        <v>0</v>
      </c>
      <c r="GJ19" s="197">
        <f t="shared" si="19"/>
        <v>0</v>
      </c>
      <c r="GK19" s="197">
        <f t="shared" si="19"/>
        <v>0</v>
      </c>
      <c r="GL19" s="197">
        <f t="shared" si="19"/>
        <v>0</v>
      </c>
      <c r="GM19" s="197">
        <f t="shared" si="19"/>
        <v>0</v>
      </c>
      <c r="GN19" s="197">
        <f t="shared" si="19"/>
        <v>0</v>
      </c>
      <c r="GO19" s="197">
        <f t="shared" si="19"/>
        <v>0</v>
      </c>
      <c r="GP19" s="197">
        <f t="shared" si="19"/>
        <v>0</v>
      </c>
      <c r="GQ19" s="197">
        <f t="shared" si="19"/>
        <v>0</v>
      </c>
      <c r="GR19" s="197">
        <f t="shared" si="19"/>
        <v>0</v>
      </c>
      <c r="GS19" s="197">
        <f t="shared" si="19"/>
        <v>0</v>
      </c>
      <c r="GT19" s="197">
        <f t="shared" si="19"/>
        <v>0</v>
      </c>
      <c r="GU19" s="197">
        <f t="shared" si="19"/>
        <v>0</v>
      </c>
      <c r="GV19" s="197">
        <f t="shared" si="19"/>
        <v>0</v>
      </c>
      <c r="GW19" s="197">
        <f t="shared" si="19"/>
        <v>0</v>
      </c>
      <c r="GX19" s="197">
        <f t="shared" si="19"/>
        <v>0</v>
      </c>
      <c r="GY19" s="197">
        <f t="shared" si="19"/>
        <v>0</v>
      </c>
    </row>
    <row r="20" spans="2:207" ht="15.6" x14ac:dyDescent="0.25">
      <c r="B20" s="171">
        <f>B15+1</f>
        <v>9</v>
      </c>
      <c r="C20" s="176" t="s">
        <v>649</v>
      </c>
      <c r="D20" s="176"/>
      <c r="E20" s="182" t="s">
        <v>650</v>
      </c>
      <c r="F20" s="183" t="s">
        <v>651</v>
      </c>
      <c r="G20" s="198">
        <f>SUM(H20:GY20)</f>
        <v>0</v>
      </c>
      <c r="H20" s="195">
        <f>H11*H14/1000</f>
        <v>0</v>
      </c>
      <c r="I20" s="195">
        <f t="shared" ref="I20:BE20" si="20">I11*I14/1000</f>
        <v>0</v>
      </c>
      <c r="J20" s="195">
        <f t="shared" si="20"/>
        <v>0</v>
      </c>
      <c r="K20" s="195">
        <f t="shared" si="20"/>
        <v>0</v>
      </c>
      <c r="L20" s="195">
        <f t="shared" si="20"/>
        <v>0</v>
      </c>
      <c r="M20" s="195">
        <f t="shared" si="20"/>
        <v>0</v>
      </c>
      <c r="N20" s="195">
        <f t="shared" si="20"/>
        <v>0</v>
      </c>
      <c r="O20" s="195">
        <f t="shared" si="20"/>
        <v>0</v>
      </c>
      <c r="P20" s="195">
        <f t="shared" si="20"/>
        <v>0</v>
      </c>
      <c r="Q20" s="195">
        <f t="shared" si="20"/>
        <v>0</v>
      </c>
      <c r="R20" s="195">
        <f t="shared" si="20"/>
        <v>0</v>
      </c>
      <c r="S20" s="195">
        <f t="shared" si="20"/>
        <v>0</v>
      </c>
      <c r="T20" s="195">
        <f t="shared" si="20"/>
        <v>0</v>
      </c>
      <c r="U20" s="195">
        <f t="shared" si="20"/>
        <v>0</v>
      </c>
      <c r="V20" s="195">
        <f t="shared" si="20"/>
        <v>0</v>
      </c>
      <c r="W20" s="195">
        <f t="shared" si="20"/>
        <v>0</v>
      </c>
      <c r="X20" s="195">
        <f t="shared" si="20"/>
        <v>0</v>
      </c>
      <c r="Y20" s="195">
        <f t="shared" si="20"/>
        <v>0</v>
      </c>
      <c r="Z20" s="195">
        <f t="shared" si="20"/>
        <v>0</v>
      </c>
      <c r="AA20" s="195">
        <f t="shared" si="20"/>
        <v>0</v>
      </c>
      <c r="AB20" s="195">
        <f t="shared" si="20"/>
        <v>0</v>
      </c>
      <c r="AC20" s="195">
        <f t="shared" si="20"/>
        <v>0</v>
      </c>
      <c r="AD20" s="195">
        <f t="shared" si="20"/>
        <v>0</v>
      </c>
      <c r="AE20" s="195">
        <f t="shared" si="20"/>
        <v>0</v>
      </c>
      <c r="AF20" s="195">
        <f t="shared" si="20"/>
        <v>0</v>
      </c>
      <c r="AG20" s="195">
        <f t="shared" si="20"/>
        <v>0</v>
      </c>
      <c r="AH20" s="195">
        <f t="shared" si="20"/>
        <v>0</v>
      </c>
      <c r="AI20" s="195">
        <f t="shared" si="20"/>
        <v>0</v>
      </c>
      <c r="AJ20" s="195">
        <f t="shared" si="20"/>
        <v>0</v>
      </c>
      <c r="AK20" s="195">
        <f t="shared" si="20"/>
        <v>0</v>
      </c>
      <c r="AL20" s="195">
        <f t="shared" si="20"/>
        <v>0</v>
      </c>
      <c r="AM20" s="195">
        <f t="shared" si="20"/>
        <v>0</v>
      </c>
      <c r="AN20" s="195">
        <f t="shared" si="20"/>
        <v>0</v>
      </c>
      <c r="AO20" s="195">
        <f t="shared" si="20"/>
        <v>0</v>
      </c>
      <c r="AP20" s="195">
        <f t="shared" si="20"/>
        <v>0</v>
      </c>
      <c r="AQ20" s="195">
        <f t="shared" si="20"/>
        <v>0</v>
      </c>
      <c r="AR20" s="195">
        <f t="shared" si="20"/>
        <v>0</v>
      </c>
      <c r="AS20" s="195">
        <f t="shared" si="20"/>
        <v>0</v>
      </c>
      <c r="AT20" s="195">
        <f t="shared" si="20"/>
        <v>0</v>
      </c>
      <c r="AU20" s="195">
        <f t="shared" si="20"/>
        <v>0</v>
      </c>
      <c r="AV20" s="195">
        <f t="shared" si="20"/>
        <v>0</v>
      </c>
      <c r="AW20" s="195">
        <f t="shared" si="20"/>
        <v>0</v>
      </c>
      <c r="AX20" s="195">
        <f t="shared" si="20"/>
        <v>0</v>
      </c>
      <c r="AY20" s="195">
        <f t="shared" si="20"/>
        <v>0</v>
      </c>
      <c r="AZ20" s="195">
        <f t="shared" si="20"/>
        <v>0</v>
      </c>
      <c r="BA20" s="195">
        <f t="shared" si="20"/>
        <v>0</v>
      </c>
      <c r="BB20" s="195">
        <f t="shared" si="20"/>
        <v>0</v>
      </c>
      <c r="BC20" s="195">
        <f t="shared" si="20"/>
        <v>0</v>
      </c>
      <c r="BD20" s="195">
        <f t="shared" si="20"/>
        <v>0</v>
      </c>
      <c r="BE20" s="195">
        <f t="shared" si="20"/>
        <v>0</v>
      </c>
      <c r="BF20" s="195">
        <f t="shared" ref="BF20:DQ20" si="21">BF11*BF14/1000</f>
        <v>0</v>
      </c>
      <c r="BG20" s="195">
        <f t="shared" si="21"/>
        <v>0</v>
      </c>
      <c r="BH20" s="195">
        <f t="shared" si="21"/>
        <v>0</v>
      </c>
      <c r="BI20" s="195">
        <f t="shared" si="21"/>
        <v>0</v>
      </c>
      <c r="BJ20" s="195">
        <f t="shared" si="21"/>
        <v>0</v>
      </c>
      <c r="BK20" s="195">
        <f t="shared" si="21"/>
        <v>0</v>
      </c>
      <c r="BL20" s="195">
        <f t="shared" si="21"/>
        <v>0</v>
      </c>
      <c r="BM20" s="195">
        <f t="shared" si="21"/>
        <v>0</v>
      </c>
      <c r="BN20" s="195">
        <f t="shared" si="21"/>
        <v>0</v>
      </c>
      <c r="BO20" s="195">
        <f t="shared" si="21"/>
        <v>0</v>
      </c>
      <c r="BP20" s="195">
        <f t="shared" si="21"/>
        <v>0</v>
      </c>
      <c r="BQ20" s="195">
        <f t="shared" si="21"/>
        <v>0</v>
      </c>
      <c r="BR20" s="195">
        <f t="shared" si="21"/>
        <v>0</v>
      </c>
      <c r="BS20" s="195">
        <f t="shared" si="21"/>
        <v>0</v>
      </c>
      <c r="BT20" s="195">
        <f t="shared" si="21"/>
        <v>0</v>
      </c>
      <c r="BU20" s="195">
        <f t="shared" si="21"/>
        <v>0</v>
      </c>
      <c r="BV20" s="195">
        <f t="shared" si="21"/>
        <v>0</v>
      </c>
      <c r="BW20" s="195">
        <f t="shared" si="21"/>
        <v>0</v>
      </c>
      <c r="BX20" s="195">
        <f t="shared" si="21"/>
        <v>0</v>
      </c>
      <c r="BY20" s="195">
        <f t="shared" si="21"/>
        <v>0</v>
      </c>
      <c r="BZ20" s="195">
        <f t="shared" si="21"/>
        <v>0</v>
      </c>
      <c r="CA20" s="195">
        <f t="shared" si="21"/>
        <v>0</v>
      </c>
      <c r="CB20" s="195">
        <f t="shared" si="21"/>
        <v>0</v>
      </c>
      <c r="CC20" s="195">
        <f t="shared" si="21"/>
        <v>0</v>
      </c>
      <c r="CD20" s="195">
        <f t="shared" si="21"/>
        <v>0</v>
      </c>
      <c r="CE20" s="195">
        <f t="shared" si="21"/>
        <v>0</v>
      </c>
      <c r="CF20" s="195">
        <f t="shared" si="21"/>
        <v>0</v>
      </c>
      <c r="CG20" s="195">
        <f t="shared" si="21"/>
        <v>0</v>
      </c>
      <c r="CH20" s="195">
        <f t="shared" si="21"/>
        <v>0</v>
      </c>
      <c r="CI20" s="195">
        <f t="shared" si="21"/>
        <v>0</v>
      </c>
      <c r="CJ20" s="195">
        <f t="shared" si="21"/>
        <v>0</v>
      </c>
      <c r="CK20" s="195">
        <f t="shared" si="21"/>
        <v>0</v>
      </c>
      <c r="CL20" s="195">
        <f t="shared" si="21"/>
        <v>0</v>
      </c>
      <c r="CM20" s="195">
        <f t="shared" si="21"/>
        <v>0</v>
      </c>
      <c r="CN20" s="195">
        <f t="shared" si="21"/>
        <v>0</v>
      </c>
      <c r="CO20" s="195">
        <f t="shared" si="21"/>
        <v>0</v>
      </c>
      <c r="CP20" s="195">
        <f t="shared" si="21"/>
        <v>0</v>
      </c>
      <c r="CQ20" s="195">
        <f t="shared" si="21"/>
        <v>0</v>
      </c>
      <c r="CR20" s="195">
        <f t="shared" si="21"/>
        <v>0</v>
      </c>
      <c r="CS20" s="195">
        <f t="shared" si="21"/>
        <v>0</v>
      </c>
      <c r="CT20" s="195">
        <f t="shared" si="21"/>
        <v>0</v>
      </c>
      <c r="CU20" s="195">
        <f t="shared" si="21"/>
        <v>0</v>
      </c>
      <c r="CV20" s="195">
        <f t="shared" si="21"/>
        <v>0</v>
      </c>
      <c r="CW20" s="195">
        <f t="shared" si="21"/>
        <v>0</v>
      </c>
      <c r="CX20" s="195">
        <f t="shared" si="21"/>
        <v>0</v>
      </c>
      <c r="CY20" s="195">
        <f t="shared" si="21"/>
        <v>0</v>
      </c>
      <c r="CZ20" s="195">
        <f t="shared" si="21"/>
        <v>0</v>
      </c>
      <c r="DA20" s="195">
        <f t="shared" si="21"/>
        <v>0</v>
      </c>
      <c r="DB20" s="195">
        <f t="shared" si="21"/>
        <v>0</v>
      </c>
      <c r="DC20" s="195">
        <f t="shared" si="21"/>
        <v>0</v>
      </c>
      <c r="DD20" s="195">
        <f t="shared" si="21"/>
        <v>0</v>
      </c>
      <c r="DE20" s="195">
        <f t="shared" si="21"/>
        <v>0</v>
      </c>
      <c r="DF20" s="195">
        <f t="shared" si="21"/>
        <v>0</v>
      </c>
      <c r="DG20" s="195">
        <f t="shared" si="21"/>
        <v>0</v>
      </c>
      <c r="DH20" s="195">
        <f t="shared" si="21"/>
        <v>0</v>
      </c>
      <c r="DI20" s="195">
        <f t="shared" si="21"/>
        <v>0</v>
      </c>
      <c r="DJ20" s="195">
        <f t="shared" si="21"/>
        <v>0</v>
      </c>
      <c r="DK20" s="195">
        <f t="shared" si="21"/>
        <v>0</v>
      </c>
      <c r="DL20" s="195">
        <f t="shared" si="21"/>
        <v>0</v>
      </c>
      <c r="DM20" s="195">
        <f t="shared" si="21"/>
        <v>0</v>
      </c>
      <c r="DN20" s="195">
        <f t="shared" si="21"/>
        <v>0</v>
      </c>
      <c r="DO20" s="195">
        <f t="shared" si="21"/>
        <v>0</v>
      </c>
      <c r="DP20" s="195">
        <f t="shared" si="21"/>
        <v>0</v>
      </c>
      <c r="DQ20" s="195">
        <f t="shared" si="21"/>
        <v>0</v>
      </c>
      <c r="DR20" s="195">
        <f t="shared" ref="DR20:GC20" si="22">DR11*DR14/1000</f>
        <v>0</v>
      </c>
      <c r="DS20" s="195">
        <f t="shared" si="22"/>
        <v>0</v>
      </c>
      <c r="DT20" s="195">
        <f t="shared" si="22"/>
        <v>0</v>
      </c>
      <c r="DU20" s="195">
        <f t="shared" si="22"/>
        <v>0</v>
      </c>
      <c r="DV20" s="195">
        <f t="shared" si="22"/>
        <v>0</v>
      </c>
      <c r="DW20" s="195">
        <f t="shared" si="22"/>
        <v>0</v>
      </c>
      <c r="DX20" s="195">
        <f t="shared" si="22"/>
        <v>0</v>
      </c>
      <c r="DY20" s="195">
        <f t="shared" si="22"/>
        <v>0</v>
      </c>
      <c r="DZ20" s="195">
        <f t="shared" si="22"/>
        <v>0</v>
      </c>
      <c r="EA20" s="195">
        <f t="shared" si="22"/>
        <v>0</v>
      </c>
      <c r="EB20" s="195">
        <f t="shared" si="22"/>
        <v>0</v>
      </c>
      <c r="EC20" s="195">
        <f t="shared" si="22"/>
        <v>0</v>
      </c>
      <c r="ED20" s="195">
        <f t="shared" si="22"/>
        <v>0</v>
      </c>
      <c r="EE20" s="195">
        <f t="shared" si="22"/>
        <v>0</v>
      </c>
      <c r="EF20" s="195">
        <f t="shared" si="22"/>
        <v>0</v>
      </c>
      <c r="EG20" s="195">
        <f t="shared" si="22"/>
        <v>0</v>
      </c>
      <c r="EH20" s="195">
        <f t="shared" si="22"/>
        <v>0</v>
      </c>
      <c r="EI20" s="195">
        <f t="shared" si="22"/>
        <v>0</v>
      </c>
      <c r="EJ20" s="195">
        <f t="shared" si="22"/>
        <v>0</v>
      </c>
      <c r="EK20" s="195">
        <f t="shared" si="22"/>
        <v>0</v>
      </c>
      <c r="EL20" s="195">
        <f t="shared" si="22"/>
        <v>0</v>
      </c>
      <c r="EM20" s="195">
        <f t="shared" si="22"/>
        <v>0</v>
      </c>
      <c r="EN20" s="195">
        <f t="shared" si="22"/>
        <v>0</v>
      </c>
      <c r="EO20" s="195">
        <f t="shared" si="22"/>
        <v>0</v>
      </c>
      <c r="EP20" s="195">
        <f t="shared" si="22"/>
        <v>0</v>
      </c>
      <c r="EQ20" s="195">
        <f t="shared" si="22"/>
        <v>0</v>
      </c>
      <c r="ER20" s="195">
        <f t="shared" si="22"/>
        <v>0</v>
      </c>
      <c r="ES20" s="195">
        <f t="shared" si="22"/>
        <v>0</v>
      </c>
      <c r="ET20" s="195">
        <f t="shared" si="22"/>
        <v>0</v>
      </c>
      <c r="EU20" s="195">
        <f t="shared" si="22"/>
        <v>0</v>
      </c>
      <c r="EV20" s="195">
        <f t="shared" si="22"/>
        <v>0</v>
      </c>
      <c r="EW20" s="195">
        <f t="shared" si="22"/>
        <v>0</v>
      </c>
      <c r="EX20" s="195">
        <f t="shared" si="22"/>
        <v>0</v>
      </c>
      <c r="EY20" s="195">
        <f t="shared" si="22"/>
        <v>0</v>
      </c>
      <c r="EZ20" s="195">
        <f t="shared" si="22"/>
        <v>0</v>
      </c>
      <c r="FA20" s="195">
        <f t="shared" si="22"/>
        <v>0</v>
      </c>
      <c r="FB20" s="195">
        <f t="shared" si="22"/>
        <v>0</v>
      </c>
      <c r="FC20" s="195">
        <f t="shared" si="22"/>
        <v>0</v>
      </c>
      <c r="FD20" s="195">
        <f t="shared" si="22"/>
        <v>0</v>
      </c>
      <c r="FE20" s="195">
        <f t="shared" si="22"/>
        <v>0</v>
      </c>
      <c r="FF20" s="195">
        <f t="shared" si="22"/>
        <v>0</v>
      </c>
      <c r="FG20" s="195">
        <f t="shared" si="22"/>
        <v>0</v>
      </c>
      <c r="FH20" s="195">
        <f t="shared" si="22"/>
        <v>0</v>
      </c>
      <c r="FI20" s="195">
        <f t="shared" si="22"/>
        <v>0</v>
      </c>
      <c r="FJ20" s="195">
        <f t="shared" si="22"/>
        <v>0</v>
      </c>
      <c r="FK20" s="195">
        <f t="shared" si="22"/>
        <v>0</v>
      </c>
      <c r="FL20" s="195">
        <f t="shared" si="22"/>
        <v>0</v>
      </c>
      <c r="FM20" s="195">
        <f t="shared" si="22"/>
        <v>0</v>
      </c>
      <c r="FN20" s="195">
        <f t="shared" si="22"/>
        <v>0</v>
      </c>
      <c r="FO20" s="195">
        <f t="shared" si="22"/>
        <v>0</v>
      </c>
      <c r="FP20" s="195">
        <f t="shared" si="22"/>
        <v>0</v>
      </c>
      <c r="FQ20" s="195">
        <f t="shared" si="22"/>
        <v>0</v>
      </c>
      <c r="FR20" s="195">
        <f t="shared" si="22"/>
        <v>0</v>
      </c>
      <c r="FS20" s="195">
        <f t="shared" si="22"/>
        <v>0</v>
      </c>
      <c r="FT20" s="195">
        <f t="shared" si="22"/>
        <v>0</v>
      </c>
      <c r="FU20" s="195">
        <f t="shared" si="22"/>
        <v>0</v>
      </c>
      <c r="FV20" s="195">
        <f t="shared" si="22"/>
        <v>0</v>
      </c>
      <c r="FW20" s="195">
        <f t="shared" si="22"/>
        <v>0</v>
      </c>
      <c r="FX20" s="195">
        <f t="shared" si="22"/>
        <v>0</v>
      </c>
      <c r="FY20" s="195">
        <f t="shared" si="22"/>
        <v>0</v>
      </c>
      <c r="FZ20" s="195">
        <f t="shared" si="22"/>
        <v>0</v>
      </c>
      <c r="GA20" s="195">
        <f t="shared" si="22"/>
        <v>0</v>
      </c>
      <c r="GB20" s="195">
        <f t="shared" si="22"/>
        <v>0</v>
      </c>
      <c r="GC20" s="195">
        <f t="shared" si="22"/>
        <v>0</v>
      </c>
      <c r="GD20" s="195">
        <f t="shared" ref="GD20:GY20" si="23">GD11*GD14/1000</f>
        <v>0</v>
      </c>
      <c r="GE20" s="195">
        <f t="shared" si="23"/>
        <v>0</v>
      </c>
      <c r="GF20" s="195">
        <f t="shared" si="23"/>
        <v>0</v>
      </c>
      <c r="GG20" s="195">
        <f t="shared" si="23"/>
        <v>0</v>
      </c>
      <c r="GH20" s="195">
        <f t="shared" si="23"/>
        <v>0</v>
      </c>
      <c r="GI20" s="195">
        <f t="shared" si="23"/>
        <v>0</v>
      </c>
      <c r="GJ20" s="195">
        <f t="shared" si="23"/>
        <v>0</v>
      </c>
      <c r="GK20" s="195">
        <f t="shared" si="23"/>
        <v>0</v>
      </c>
      <c r="GL20" s="195">
        <f t="shared" si="23"/>
        <v>0</v>
      </c>
      <c r="GM20" s="195">
        <f t="shared" si="23"/>
        <v>0</v>
      </c>
      <c r="GN20" s="195">
        <f t="shared" si="23"/>
        <v>0</v>
      </c>
      <c r="GO20" s="195">
        <f t="shared" si="23"/>
        <v>0</v>
      </c>
      <c r="GP20" s="195">
        <f t="shared" si="23"/>
        <v>0</v>
      </c>
      <c r="GQ20" s="195">
        <f t="shared" si="23"/>
        <v>0</v>
      </c>
      <c r="GR20" s="195">
        <f t="shared" si="23"/>
        <v>0</v>
      </c>
      <c r="GS20" s="195">
        <f t="shared" si="23"/>
        <v>0</v>
      </c>
      <c r="GT20" s="195">
        <f t="shared" si="23"/>
        <v>0</v>
      </c>
      <c r="GU20" s="195">
        <f t="shared" si="23"/>
        <v>0</v>
      </c>
      <c r="GV20" s="195">
        <f t="shared" si="23"/>
        <v>0</v>
      </c>
      <c r="GW20" s="195">
        <f t="shared" si="23"/>
        <v>0</v>
      </c>
      <c r="GX20" s="195">
        <f t="shared" si="23"/>
        <v>0</v>
      </c>
      <c r="GY20" s="195">
        <f t="shared" si="23"/>
        <v>0</v>
      </c>
    </row>
    <row r="21" spans="2:207" ht="15.6" x14ac:dyDescent="0.25">
      <c r="B21" s="171">
        <f>B20+1</f>
        <v>10</v>
      </c>
      <c r="C21" s="176" t="s">
        <v>652</v>
      </c>
      <c r="D21" s="176"/>
      <c r="E21" s="177" t="s">
        <v>636</v>
      </c>
      <c r="F21" s="183" t="s">
        <v>653</v>
      </c>
      <c r="G21" s="199">
        <f>SUM(H21:GY21)</f>
        <v>0</v>
      </c>
      <c r="H21" s="200">
        <f>H11*H19</f>
        <v>0</v>
      </c>
      <c r="I21" s="200">
        <f t="shared" ref="I21:BE21" si="24">I11*I19</f>
        <v>0</v>
      </c>
      <c r="J21" s="200">
        <f t="shared" si="24"/>
        <v>0</v>
      </c>
      <c r="K21" s="200">
        <f t="shared" si="24"/>
        <v>0</v>
      </c>
      <c r="L21" s="200">
        <f t="shared" si="24"/>
        <v>0</v>
      </c>
      <c r="M21" s="200">
        <f t="shared" si="24"/>
        <v>0</v>
      </c>
      <c r="N21" s="200">
        <f t="shared" si="24"/>
        <v>0</v>
      </c>
      <c r="O21" s="200">
        <f t="shared" si="24"/>
        <v>0</v>
      </c>
      <c r="P21" s="200">
        <f t="shared" si="24"/>
        <v>0</v>
      </c>
      <c r="Q21" s="200">
        <f t="shared" si="24"/>
        <v>0</v>
      </c>
      <c r="R21" s="200">
        <f t="shared" si="24"/>
        <v>0</v>
      </c>
      <c r="S21" s="200">
        <f t="shared" si="24"/>
        <v>0</v>
      </c>
      <c r="T21" s="200">
        <f t="shared" si="24"/>
        <v>0</v>
      </c>
      <c r="U21" s="200">
        <f t="shared" si="24"/>
        <v>0</v>
      </c>
      <c r="V21" s="200">
        <f t="shared" si="24"/>
        <v>0</v>
      </c>
      <c r="W21" s="200">
        <f t="shared" si="24"/>
        <v>0</v>
      </c>
      <c r="X21" s="200">
        <f t="shared" si="24"/>
        <v>0</v>
      </c>
      <c r="Y21" s="200">
        <f t="shared" si="24"/>
        <v>0</v>
      </c>
      <c r="Z21" s="200">
        <f t="shared" si="24"/>
        <v>0</v>
      </c>
      <c r="AA21" s="200">
        <f t="shared" si="24"/>
        <v>0</v>
      </c>
      <c r="AB21" s="200">
        <f t="shared" si="24"/>
        <v>0</v>
      </c>
      <c r="AC21" s="200">
        <f t="shared" si="24"/>
        <v>0</v>
      </c>
      <c r="AD21" s="200">
        <f t="shared" si="24"/>
        <v>0</v>
      </c>
      <c r="AE21" s="200">
        <f t="shared" si="24"/>
        <v>0</v>
      </c>
      <c r="AF21" s="200">
        <f t="shared" si="24"/>
        <v>0</v>
      </c>
      <c r="AG21" s="200">
        <f t="shared" si="24"/>
        <v>0</v>
      </c>
      <c r="AH21" s="200">
        <f t="shared" si="24"/>
        <v>0</v>
      </c>
      <c r="AI21" s="200">
        <f t="shared" si="24"/>
        <v>0</v>
      </c>
      <c r="AJ21" s="200">
        <f t="shared" si="24"/>
        <v>0</v>
      </c>
      <c r="AK21" s="200">
        <f t="shared" si="24"/>
        <v>0</v>
      </c>
      <c r="AL21" s="200">
        <f t="shared" si="24"/>
        <v>0</v>
      </c>
      <c r="AM21" s="200">
        <f t="shared" si="24"/>
        <v>0</v>
      </c>
      <c r="AN21" s="200">
        <f t="shared" si="24"/>
        <v>0</v>
      </c>
      <c r="AO21" s="200">
        <f t="shared" si="24"/>
        <v>0</v>
      </c>
      <c r="AP21" s="200">
        <f t="shared" si="24"/>
        <v>0</v>
      </c>
      <c r="AQ21" s="200">
        <f t="shared" si="24"/>
        <v>0</v>
      </c>
      <c r="AR21" s="200">
        <f t="shared" si="24"/>
        <v>0</v>
      </c>
      <c r="AS21" s="200">
        <f t="shared" si="24"/>
        <v>0</v>
      </c>
      <c r="AT21" s="200">
        <f t="shared" si="24"/>
        <v>0</v>
      </c>
      <c r="AU21" s="200">
        <f t="shared" si="24"/>
        <v>0</v>
      </c>
      <c r="AV21" s="200">
        <f t="shared" si="24"/>
        <v>0</v>
      </c>
      <c r="AW21" s="200">
        <f t="shared" si="24"/>
        <v>0</v>
      </c>
      <c r="AX21" s="200">
        <f t="shared" si="24"/>
        <v>0</v>
      </c>
      <c r="AY21" s="200">
        <f t="shared" si="24"/>
        <v>0</v>
      </c>
      <c r="AZ21" s="200">
        <f t="shared" si="24"/>
        <v>0</v>
      </c>
      <c r="BA21" s="200">
        <f t="shared" si="24"/>
        <v>0</v>
      </c>
      <c r="BB21" s="200">
        <f t="shared" si="24"/>
        <v>0</v>
      </c>
      <c r="BC21" s="200">
        <f t="shared" si="24"/>
        <v>0</v>
      </c>
      <c r="BD21" s="200">
        <f t="shared" si="24"/>
        <v>0</v>
      </c>
      <c r="BE21" s="200">
        <f t="shared" si="24"/>
        <v>0</v>
      </c>
      <c r="BF21" s="200">
        <f t="shared" ref="BF21:DQ21" si="25">BF11*BF19</f>
        <v>0</v>
      </c>
      <c r="BG21" s="200">
        <f t="shared" si="25"/>
        <v>0</v>
      </c>
      <c r="BH21" s="200">
        <f t="shared" si="25"/>
        <v>0</v>
      </c>
      <c r="BI21" s="200">
        <f t="shared" si="25"/>
        <v>0</v>
      </c>
      <c r="BJ21" s="200">
        <f t="shared" si="25"/>
        <v>0</v>
      </c>
      <c r="BK21" s="200">
        <f t="shared" si="25"/>
        <v>0</v>
      </c>
      <c r="BL21" s="200">
        <f t="shared" si="25"/>
        <v>0</v>
      </c>
      <c r="BM21" s="200">
        <f t="shared" si="25"/>
        <v>0</v>
      </c>
      <c r="BN21" s="200">
        <f t="shared" si="25"/>
        <v>0</v>
      </c>
      <c r="BO21" s="200">
        <f t="shared" si="25"/>
        <v>0</v>
      </c>
      <c r="BP21" s="200">
        <f t="shared" si="25"/>
        <v>0</v>
      </c>
      <c r="BQ21" s="200">
        <f t="shared" si="25"/>
        <v>0</v>
      </c>
      <c r="BR21" s="200">
        <f t="shared" si="25"/>
        <v>0</v>
      </c>
      <c r="BS21" s="200">
        <f t="shared" si="25"/>
        <v>0</v>
      </c>
      <c r="BT21" s="200">
        <f t="shared" si="25"/>
        <v>0</v>
      </c>
      <c r="BU21" s="200">
        <f t="shared" si="25"/>
        <v>0</v>
      </c>
      <c r="BV21" s="200">
        <f t="shared" si="25"/>
        <v>0</v>
      </c>
      <c r="BW21" s="200">
        <f t="shared" si="25"/>
        <v>0</v>
      </c>
      <c r="BX21" s="200">
        <f t="shared" si="25"/>
        <v>0</v>
      </c>
      <c r="BY21" s="200">
        <f t="shared" si="25"/>
        <v>0</v>
      </c>
      <c r="BZ21" s="200">
        <f t="shared" si="25"/>
        <v>0</v>
      </c>
      <c r="CA21" s="200">
        <f t="shared" si="25"/>
        <v>0</v>
      </c>
      <c r="CB21" s="200">
        <f t="shared" si="25"/>
        <v>0</v>
      </c>
      <c r="CC21" s="200">
        <f t="shared" si="25"/>
        <v>0</v>
      </c>
      <c r="CD21" s="200">
        <f t="shared" si="25"/>
        <v>0</v>
      </c>
      <c r="CE21" s="200">
        <f t="shared" si="25"/>
        <v>0</v>
      </c>
      <c r="CF21" s="200">
        <f t="shared" si="25"/>
        <v>0</v>
      </c>
      <c r="CG21" s="200">
        <f t="shared" si="25"/>
        <v>0</v>
      </c>
      <c r="CH21" s="200">
        <f t="shared" si="25"/>
        <v>0</v>
      </c>
      <c r="CI21" s="200">
        <f t="shared" si="25"/>
        <v>0</v>
      </c>
      <c r="CJ21" s="200">
        <f t="shared" si="25"/>
        <v>0</v>
      </c>
      <c r="CK21" s="200">
        <f t="shared" si="25"/>
        <v>0</v>
      </c>
      <c r="CL21" s="200">
        <f t="shared" si="25"/>
        <v>0</v>
      </c>
      <c r="CM21" s="200">
        <f t="shared" si="25"/>
        <v>0</v>
      </c>
      <c r="CN21" s="200">
        <f t="shared" si="25"/>
        <v>0</v>
      </c>
      <c r="CO21" s="200">
        <f t="shared" si="25"/>
        <v>0</v>
      </c>
      <c r="CP21" s="200">
        <f t="shared" si="25"/>
        <v>0</v>
      </c>
      <c r="CQ21" s="200">
        <f t="shared" si="25"/>
        <v>0</v>
      </c>
      <c r="CR21" s="200">
        <f t="shared" si="25"/>
        <v>0</v>
      </c>
      <c r="CS21" s="200">
        <f t="shared" si="25"/>
        <v>0</v>
      </c>
      <c r="CT21" s="200">
        <f t="shared" si="25"/>
        <v>0</v>
      </c>
      <c r="CU21" s="200">
        <f t="shared" si="25"/>
        <v>0</v>
      </c>
      <c r="CV21" s="200">
        <f t="shared" si="25"/>
        <v>0</v>
      </c>
      <c r="CW21" s="200">
        <f t="shared" si="25"/>
        <v>0</v>
      </c>
      <c r="CX21" s="200">
        <f t="shared" si="25"/>
        <v>0</v>
      </c>
      <c r="CY21" s="200">
        <f t="shared" si="25"/>
        <v>0</v>
      </c>
      <c r="CZ21" s="200">
        <f t="shared" si="25"/>
        <v>0</v>
      </c>
      <c r="DA21" s="200">
        <f t="shared" si="25"/>
        <v>0</v>
      </c>
      <c r="DB21" s="200">
        <f t="shared" si="25"/>
        <v>0</v>
      </c>
      <c r="DC21" s="200">
        <f t="shared" si="25"/>
        <v>0</v>
      </c>
      <c r="DD21" s="200">
        <f t="shared" si="25"/>
        <v>0</v>
      </c>
      <c r="DE21" s="200">
        <f t="shared" si="25"/>
        <v>0</v>
      </c>
      <c r="DF21" s="200">
        <f t="shared" si="25"/>
        <v>0</v>
      </c>
      <c r="DG21" s="200">
        <f t="shared" si="25"/>
        <v>0</v>
      </c>
      <c r="DH21" s="200">
        <f t="shared" si="25"/>
        <v>0</v>
      </c>
      <c r="DI21" s="200">
        <f t="shared" si="25"/>
        <v>0</v>
      </c>
      <c r="DJ21" s="200">
        <f t="shared" si="25"/>
        <v>0</v>
      </c>
      <c r="DK21" s="200">
        <f t="shared" si="25"/>
        <v>0</v>
      </c>
      <c r="DL21" s="200">
        <f t="shared" si="25"/>
        <v>0</v>
      </c>
      <c r="DM21" s="200">
        <f t="shared" si="25"/>
        <v>0</v>
      </c>
      <c r="DN21" s="200">
        <f t="shared" si="25"/>
        <v>0</v>
      </c>
      <c r="DO21" s="200">
        <f t="shared" si="25"/>
        <v>0</v>
      </c>
      <c r="DP21" s="200">
        <f t="shared" si="25"/>
        <v>0</v>
      </c>
      <c r="DQ21" s="200">
        <f t="shared" si="25"/>
        <v>0</v>
      </c>
      <c r="DR21" s="200">
        <f t="shared" ref="DR21:GC21" si="26">DR11*DR19</f>
        <v>0</v>
      </c>
      <c r="DS21" s="200">
        <f t="shared" si="26"/>
        <v>0</v>
      </c>
      <c r="DT21" s="200">
        <f t="shared" si="26"/>
        <v>0</v>
      </c>
      <c r="DU21" s="200">
        <f t="shared" si="26"/>
        <v>0</v>
      </c>
      <c r="DV21" s="200">
        <f t="shared" si="26"/>
        <v>0</v>
      </c>
      <c r="DW21" s="200">
        <f t="shared" si="26"/>
        <v>0</v>
      </c>
      <c r="DX21" s="200">
        <f t="shared" si="26"/>
        <v>0</v>
      </c>
      <c r="DY21" s="200">
        <f t="shared" si="26"/>
        <v>0</v>
      </c>
      <c r="DZ21" s="200">
        <f t="shared" si="26"/>
        <v>0</v>
      </c>
      <c r="EA21" s="200">
        <f t="shared" si="26"/>
        <v>0</v>
      </c>
      <c r="EB21" s="200">
        <f t="shared" si="26"/>
        <v>0</v>
      </c>
      <c r="EC21" s="200">
        <f t="shared" si="26"/>
        <v>0</v>
      </c>
      <c r="ED21" s="200">
        <f t="shared" si="26"/>
        <v>0</v>
      </c>
      <c r="EE21" s="200">
        <f t="shared" si="26"/>
        <v>0</v>
      </c>
      <c r="EF21" s="200">
        <f t="shared" si="26"/>
        <v>0</v>
      </c>
      <c r="EG21" s="200">
        <f t="shared" si="26"/>
        <v>0</v>
      </c>
      <c r="EH21" s="200">
        <f t="shared" si="26"/>
        <v>0</v>
      </c>
      <c r="EI21" s="200">
        <f t="shared" si="26"/>
        <v>0</v>
      </c>
      <c r="EJ21" s="200">
        <f t="shared" si="26"/>
        <v>0</v>
      </c>
      <c r="EK21" s="200">
        <f t="shared" si="26"/>
        <v>0</v>
      </c>
      <c r="EL21" s="200">
        <f t="shared" si="26"/>
        <v>0</v>
      </c>
      <c r="EM21" s="200">
        <f t="shared" si="26"/>
        <v>0</v>
      </c>
      <c r="EN21" s="200">
        <f t="shared" si="26"/>
        <v>0</v>
      </c>
      <c r="EO21" s="200">
        <f t="shared" si="26"/>
        <v>0</v>
      </c>
      <c r="EP21" s="200">
        <f t="shared" si="26"/>
        <v>0</v>
      </c>
      <c r="EQ21" s="200">
        <f t="shared" si="26"/>
        <v>0</v>
      </c>
      <c r="ER21" s="200">
        <f t="shared" si="26"/>
        <v>0</v>
      </c>
      <c r="ES21" s="200">
        <f t="shared" si="26"/>
        <v>0</v>
      </c>
      <c r="ET21" s="200">
        <f t="shared" si="26"/>
        <v>0</v>
      </c>
      <c r="EU21" s="200">
        <f t="shared" si="26"/>
        <v>0</v>
      </c>
      <c r="EV21" s="200">
        <f t="shared" si="26"/>
        <v>0</v>
      </c>
      <c r="EW21" s="200">
        <f t="shared" si="26"/>
        <v>0</v>
      </c>
      <c r="EX21" s="200">
        <f t="shared" si="26"/>
        <v>0</v>
      </c>
      <c r="EY21" s="200">
        <f t="shared" si="26"/>
        <v>0</v>
      </c>
      <c r="EZ21" s="200">
        <f t="shared" si="26"/>
        <v>0</v>
      </c>
      <c r="FA21" s="200">
        <f t="shared" si="26"/>
        <v>0</v>
      </c>
      <c r="FB21" s="200">
        <f t="shared" si="26"/>
        <v>0</v>
      </c>
      <c r="FC21" s="200">
        <f t="shared" si="26"/>
        <v>0</v>
      </c>
      <c r="FD21" s="200">
        <f t="shared" si="26"/>
        <v>0</v>
      </c>
      <c r="FE21" s="200">
        <f t="shared" si="26"/>
        <v>0</v>
      </c>
      <c r="FF21" s="200">
        <f t="shared" si="26"/>
        <v>0</v>
      </c>
      <c r="FG21" s="200">
        <f t="shared" si="26"/>
        <v>0</v>
      </c>
      <c r="FH21" s="200">
        <f t="shared" si="26"/>
        <v>0</v>
      </c>
      <c r="FI21" s="200">
        <f t="shared" si="26"/>
        <v>0</v>
      </c>
      <c r="FJ21" s="200">
        <f t="shared" si="26"/>
        <v>0</v>
      </c>
      <c r="FK21" s="200">
        <f t="shared" si="26"/>
        <v>0</v>
      </c>
      <c r="FL21" s="200">
        <f t="shared" si="26"/>
        <v>0</v>
      </c>
      <c r="FM21" s="200">
        <f t="shared" si="26"/>
        <v>0</v>
      </c>
      <c r="FN21" s="200">
        <f t="shared" si="26"/>
        <v>0</v>
      </c>
      <c r="FO21" s="200">
        <f t="shared" si="26"/>
        <v>0</v>
      </c>
      <c r="FP21" s="200">
        <f t="shared" si="26"/>
        <v>0</v>
      </c>
      <c r="FQ21" s="200">
        <f t="shared" si="26"/>
        <v>0</v>
      </c>
      <c r="FR21" s="200">
        <f t="shared" si="26"/>
        <v>0</v>
      </c>
      <c r="FS21" s="200">
        <f t="shared" si="26"/>
        <v>0</v>
      </c>
      <c r="FT21" s="200">
        <f t="shared" si="26"/>
        <v>0</v>
      </c>
      <c r="FU21" s="200">
        <f t="shared" si="26"/>
        <v>0</v>
      </c>
      <c r="FV21" s="200">
        <f t="shared" si="26"/>
        <v>0</v>
      </c>
      <c r="FW21" s="200">
        <f t="shared" si="26"/>
        <v>0</v>
      </c>
      <c r="FX21" s="200">
        <f t="shared" si="26"/>
        <v>0</v>
      </c>
      <c r="FY21" s="200">
        <f t="shared" si="26"/>
        <v>0</v>
      </c>
      <c r="FZ21" s="200">
        <f t="shared" si="26"/>
        <v>0</v>
      </c>
      <c r="GA21" s="200">
        <f t="shared" si="26"/>
        <v>0</v>
      </c>
      <c r="GB21" s="200">
        <f t="shared" si="26"/>
        <v>0</v>
      </c>
      <c r="GC21" s="200">
        <f t="shared" si="26"/>
        <v>0</v>
      </c>
      <c r="GD21" s="200">
        <f t="shared" ref="GD21:GY21" si="27">GD11*GD19</f>
        <v>0</v>
      </c>
      <c r="GE21" s="200">
        <f t="shared" si="27"/>
        <v>0</v>
      </c>
      <c r="GF21" s="200">
        <f t="shared" si="27"/>
        <v>0</v>
      </c>
      <c r="GG21" s="200">
        <f t="shared" si="27"/>
        <v>0</v>
      </c>
      <c r="GH21" s="200">
        <f t="shared" si="27"/>
        <v>0</v>
      </c>
      <c r="GI21" s="200">
        <f t="shared" si="27"/>
        <v>0</v>
      </c>
      <c r="GJ21" s="200">
        <f t="shared" si="27"/>
        <v>0</v>
      </c>
      <c r="GK21" s="200">
        <f t="shared" si="27"/>
        <v>0</v>
      </c>
      <c r="GL21" s="200">
        <f t="shared" si="27"/>
        <v>0</v>
      </c>
      <c r="GM21" s="200">
        <f t="shared" si="27"/>
        <v>0</v>
      </c>
      <c r="GN21" s="200">
        <f t="shared" si="27"/>
        <v>0</v>
      </c>
      <c r="GO21" s="200">
        <f t="shared" si="27"/>
        <v>0</v>
      </c>
      <c r="GP21" s="200">
        <f t="shared" si="27"/>
        <v>0</v>
      </c>
      <c r="GQ21" s="200">
        <f t="shared" si="27"/>
        <v>0</v>
      </c>
      <c r="GR21" s="200">
        <f t="shared" si="27"/>
        <v>0</v>
      </c>
      <c r="GS21" s="200">
        <f t="shared" si="27"/>
        <v>0</v>
      </c>
      <c r="GT21" s="200">
        <f t="shared" si="27"/>
        <v>0</v>
      </c>
      <c r="GU21" s="200">
        <f t="shared" si="27"/>
        <v>0</v>
      </c>
      <c r="GV21" s="200">
        <f t="shared" si="27"/>
        <v>0</v>
      </c>
      <c r="GW21" s="200">
        <f t="shared" si="27"/>
        <v>0</v>
      </c>
      <c r="GX21" s="200">
        <f t="shared" si="27"/>
        <v>0</v>
      </c>
      <c r="GY21" s="200">
        <f t="shared" si="27"/>
        <v>0</v>
      </c>
    </row>
    <row r="23" spans="2:207" x14ac:dyDescent="0.25">
      <c r="B23" s="993" t="s">
        <v>1106</v>
      </c>
      <c r="C23" s="994"/>
      <c r="D23" s="994"/>
      <c r="E23" s="994"/>
      <c r="F23" s="1002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  <c r="EE23" s="170"/>
      <c r="EF23" s="170"/>
      <c r="EG23" s="170"/>
      <c r="EH23" s="170"/>
      <c r="EI23" s="170"/>
      <c r="EJ23" s="170"/>
      <c r="EK23" s="170"/>
      <c r="EL23" s="170"/>
      <c r="EM23" s="170"/>
      <c r="EN23" s="170"/>
      <c r="EO23" s="170"/>
      <c r="EP23" s="170"/>
      <c r="EQ23" s="170"/>
      <c r="ER23" s="170"/>
      <c r="ES23" s="170"/>
      <c r="ET23" s="170"/>
      <c r="EU23" s="170"/>
      <c r="EV23" s="170"/>
      <c r="EW23" s="170"/>
      <c r="EX23" s="170"/>
      <c r="EY23" s="170"/>
      <c r="EZ23" s="170"/>
      <c r="FA23" s="170"/>
      <c r="FB23" s="170"/>
      <c r="FC23" s="170"/>
      <c r="FD23" s="170"/>
      <c r="FE23" s="170"/>
      <c r="FF23" s="170"/>
      <c r="FG23" s="170"/>
      <c r="FH23" s="170"/>
      <c r="FI23" s="170"/>
      <c r="FJ23" s="170"/>
      <c r="FK23" s="170"/>
      <c r="FL23" s="170"/>
      <c r="FM23" s="170"/>
      <c r="FN23" s="170"/>
      <c r="FO23" s="170"/>
      <c r="FP23" s="170"/>
      <c r="FQ23" s="170"/>
      <c r="FR23" s="170"/>
      <c r="FS23" s="170"/>
      <c r="FT23" s="170"/>
      <c r="FU23" s="170"/>
      <c r="FV23" s="170"/>
      <c r="FW23" s="170"/>
      <c r="FX23" s="170"/>
      <c r="FY23" s="170"/>
      <c r="FZ23" s="170"/>
      <c r="GA23" s="170"/>
      <c r="GB23" s="170"/>
      <c r="GC23" s="170"/>
      <c r="GD23" s="170"/>
      <c r="GE23" s="170"/>
      <c r="GF23" s="170"/>
      <c r="GG23" s="170"/>
      <c r="GH23" s="170"/>
      <c r="GI23" s="170"/>
      <c r="GJ23" s="170"/>
      <c r="GK23" s="170"/>
      <c r="GL23" s="170"/>
      <c r="GM23" s="170"/>
      <c r="GN23" s="170"/>
      <c r="GO23" s="170"/>
      <c r="GP23" s="170"/>
      <c r="GQ23" s="170"/>
      <c r="GR23" s="170"/>
      <c r="GS23" s="170"/>
      <c r="GT23" s="170"/>
      <c r="GU23" s="170"/>
      <c r="GV23" s="170"/>
      <c r="GW23" s="170"/>
      <c r="GX23" s="170"/>
      <c r="GY23" s="170"/>
    </row>
    <row r="24" spans="2:207" s="410" customFormat="1" x14ac:dyDescent="0.25">
      <c r="B24" s="171"/>
      <c r="C24" s="172"/>
      <c r="D24" s="172"/>
      <c r="E24" s="172"/>
      <c r="F24" s="201"/>
      <c r="G24" s="174" t="s">
        <v>536</v>
      </c>
      <c r="H24" s="175" t="s">
        <v>723</v>
      </c>
      <c r="I24" s="175" t="s">
        <v>724</v>
      </c>
      <c r="J24" s="175" t="s">
        <v>725</v>
      </c>
      <c r="K24" s="175" t="s">
        <v>726</v>
      </c>
      <c r="L24" s="175" t="s">
        <v>727</v>
      </c>
      <c r="M24" s="175" t="s">
        <v>728</v>
      </c>
      <c r="N24" s="175" t="s">
        <v>729</v>
      </c>
      <c r="O24" s="175" t="s">
        <v>730</v>
      </c>
      <c r="P24" s="175" t="s">
        <v>731</v>
      </c>
      <c r="Q24" s="175" t="s">
        <v>732</v>
      </c>
      <c r="R24" s="175" t="s">
        <v>733</v>
      </c>
      <c r="S24" s="175" t="s">
        <v>734</v>
      </c>
      <c r="T24" s="175" t="s">
        <v>735</v>
      </c>
      <c r="U24" s="175" t="s">
        <v>736</v>
      </c>
      <c r="V24" s="175" t="s">
        <v>737</v>
      </c>
      <c r="W24" s="175" t="s">
        <v>738</v>
      </c>
      <c r="X24" s="175" t="s">
        <v>739</v>
      </c>
      <c r="Y24" s="175" t="s">
        <v>740</v>
      </c>
      <c r="Z24" s="175" t="s">
        <v>741</v>
      </c>
      <c r="AA24" s="175" t="s">
        <v>742</v>
      </c>
      <c r="AB24" s="175" t="s">
        <v>743</v>
      </c>
      <c r="AC24" s="175" t="s">
        <v>744</v>
      </c>
      <c r="AD24" s="175" t="s">
        <v>745</v>
      </c>
      <c r="AE24" s="175" t="s">
        <v>746</v>
      </c>
      <c r="AF24" s="175" t="s">
        <v>747</v>
      </c>
      <c r="AG24" s="175" t="s">
        <v>748</v>
      </c>
      <c r="AH24" s="175" t="s">
        <v>749</v>
      </c>
      <c r="AI24" s="175" t="s">
        <v>750</v>
      </c>
      <c r="AJ24" s="175" t="s">
        <v>751</v>
      </c>
      <c r="AK24" s="175" t="s">
        <v>752</v>
      </c>
      <c r="AL24" s="175" t="s">
        <v>753</v>
      </c>
      <c r="AM24" s="175" t="s">
        <v>754</v>
      </c>
      <c r="AN24" s="175" t="s">
        <v>755</v>
      </c>
      <c r="AO24" s="175" t="s">
        <v>756</v>
      </c>
      <c r="AP24" s="175" t="s">
        <v>757</v>
      </c>
      <c r="AQ24" s="175" t="s">
        <v>758</v>
      </c>
      <c r="AR24" s="175" t="s">
        <v>759</v>
      </c>
      <c r="AS24" s="175" t="s">
        <v>760</v>
      </c>
      <c r="AT24" s="175" t="s">
        <v>761</v>
      </c>
      <c r="AU24" s="175" t="s">
        <v>762</v>
      </c>
      <c r="AV24" s="175" t="s">
        <v>763</v>
      </c>
      <c r="AW24" s="175" t="s">
        <v>764</v>
      </c>
      <c r="AX24" s="175" t="s">
        <v>765</v>
      </c>
      <c r="AY24" s="175" t="s">
        <v>766</v>
      </c>
      <c r="AZ24" s="175" t="s">
        <v>767</v>
      </c>
      <c r="BA24" s="175" t="s">
        <v>768</v>
      </c>
      <c r="BB24" s="175" t="s">
        <v>769</v>
      </c>
      <c r="BC24" s="175" t="s">
        <v>770</v>
      </c>
      <c r="BD24" s="175" t="s">
        <v>771</v>
      </c>
      <c r="BE24" s="175" t="s">
        <v>772</v>
      </c>
      <c r="BF24" s="175" t="s">
        <v>1863</v>
      </c>
      <c r="BG24" s="175" t="s">
        <v>1864</v>
      </c>
      <c r="BH24" s="175" t="s">
        <v>1865</v>
      </c>
      <c r="BI24" s="175" t="s">
        <v>1866</v>
      </c>
      <c r="BJ24" s="175" t="s">
        <v>1867</v>
      </c>
      <c r="BK24" s="175" t="s">
        <v>1868</v>
      </c>
      <c r="BL24" s="175" t="s">
        <v>1869</v>
      </c>
      <c r="BM24" s="175" t="s">
        <v>1870</v>
      </c>
      <c r="BN24" s="175" t="s">
        <v>1871</v>
      </c>
      <c r="BO24" s="175" t="s">
        <v>1872</v>
      </c>
      <c r="BP24" s="175" t="s">
        <v>1873</v>
      </c>
      <c r="BQ24" s="175" t="s">
        <v>1874</v>
      </c>
      <c r="BR24" s="175" t="s">
        <v>1875</v>
      </c>
      <c r="BS24" s="175" t="s">
        <v>1876</v>
      </c>
      <c r="BT24" s="175" t="s">
        <v>1877</v>
      </c>
      <c r="BU24" s="175" t="s">
        <v>1878</v>
      </c>
      <c r="BV24" s="175" t="s">
        <v>1879</v>
      </c>
      <c r="BW24" s="175" t="s">
        <v>1880</v>
      </c>
      <c r="BX24" s="175" t="s">
        <v>1881</v>
      </c>
      <c r="BY24" s="175" t="s">
        <v>1882</v>
      </c>
      <c r="BZ24" s="175" t="s">
        <v>1883</v>
      </c>
      <c r="CA24" s="175" t="s">
        <v>1884</v>
      </c>
      <c r="CB24" s="175" t="s">
        <v>1885</v>
      </c>
      <c r="CC24" s="175" t="s">
        <v>1886</v>
      </c>
      <c r="CD24" s="175" t="s">
        <v>1887</v>
      </c>
      <c r="CE24" s="175" t="s">
        <v>1888</v>
      </c>
      <c r="CF24" s="175" t="s">
        <v>1889</v>
      </c>
      <c r="CG24" s="175" t="s">
        <v>1890</v>
      </c>
      <c r="CH24" s="175" t="s">
        <v>1891</v>
      </c>
      <c r="CI24" s="175" t="s">
        <v>1892</v>
      </c>
      <c r="CJ24" s="175" t="s">
        <v>1893</v>
      </c>
      <c r="CK24" s="175" t="s">
        <v>1894</v>
      </c>
      <c r="CL24" s="175" t="s">
        <v>1895</v>
      </c>
      <c r="CM24" s="175" t="s">
        <v>1896</v>
      </c>
      <c r="CN24" s="175" t="s">
        <v>1897</v>
      </c>
      <c r="CO24" s="175" t="s">
        <v>1898</v>
      </c>
      <c r="CP24" s="175" t="s">
        <v>1899</v>
      </c>
      <c r="CQ24" s="175" t="s">
        <v>1900</v>
      </c>
      <c r="CR24" s="175" t="s">
        <v>1901</v>
      </c>
      <c r="CS24" s="175" t="s">
        <v>1902</v>
      </c>
      <c r="CT24" s="175" t="s">
        <v>1903</v>
      </c>
      <c r="CU24" s="175" t="s">
        <v>1904</v>
      </c>
      <c r="CV24" s="175" t="s">
        <v>1905</v>
      </c>
      <c r="CW24" s="175" t="s">
        <v>1906</v>
      </c>
      <c r="CX24" s="175" t="s">
        <v>1907</v>
      </c>
      <c r="CY24" s="175" t="s">
        <v>1908</v>
      </c>
      <c r="CZ24" s="175" t="s">
        <v>1909</v>
      </c>
      <c r="DA24" s="175" t="s">
        <v>1910</v>
      </c>
      <c r="DB24" s="175" t="s">
        <v>1911</v>
      </c>
      <c r="DC24" s="175" t="s">
        <v>1912</v>
      </c>
      <c r="DD24" s="175" t="s">
        <v>1913</v>
      </c>
      <c r="DE24" s="175" t="s">
        <v>1914</v>
      </c>
      <c r="DF24" s="175" t="s">
        <v>1915</v>
      </c>
      <c r="DG24" s="175" t="s">
        <v>1916</v>
      </c>
      <c r="DH24" s="175" t="s">
        <v>1917</v>
      </c>
      <c r="DI24" s="175" t="s">
        <v>1918</v>
      </c>
      <c r="DJ24" s="175" t="s">
        <v>1919</v>
      </c>
      <c r="DK24" s="175" t="s">
        <v>1920</v>
      </c>
      <c r="DL24" s="175" t="s">
        <v>1921</v>
      </c>
      <c r="DM24" s="175" t="s">
        <v>1922</v>
      </c>
      <c r="DN24" s="175" t="s">
        <v>1923</v>
      </c>
      <c r="DO24" s="175" t="s">
        <v>1924</v>
      </c>
      <c r="DP24" s="175" t="s">
        <v>1925</v>
      </c>
      <c r="DQ24" s="175" t="s">
        <v>1926</v>
      </c>
      <c r="DR24" s="175" t="s">
        <v>1927</v>
      </c>
      <c r="DS24" s="175" t="s">
        <v>1928</v>
      </c>
      <c r="DT24" s="175" t="s">
        <v>1929</v>
      </c>
      <c r="DU24" s="175" t="s">
        <v>1930</v>
      </c>
      <c r="DV24" s="175" t="s">
        <v>1931</v>
      </c>
      <c r="DW24" s="175" t="s">
        <v>1932</v>
      </c>
      <c r="DX24" s="175" t="s">
        <v>1933</v>
      </c>
      <c r="DY24" s="175" t="s">
        <v>1934</v>
      </c>
      <c r="DZ24" s="175" t="s">
        <v>1935</v>
      </c>
      <c r="EA24" s="175" t="s">
        <v>1936</v>
      </c>
      <c r="EB24" s="175" t="s">
        <v>1937</v>
      </c>
      <c r="EC24" s="175" t="s">
        <v>1938</v>
      </c>
      <c r="ED24" s="175" t="s">
        <v>1939</v>
      </c>
      <c r="EE24" s="175" t="s">
        <v>1940</v>
      </c>
      <c r="EF24" s="175" t="s">
        <v>1941</v>
      </c>
      <c r="EG24" s="175" t="s">
        <v>1942</v>
      </c>
      <c r="EH24" s="175" t="s">
        <v>1943</v>
      </c>
      <c r="EI24" s="175" t="s">
        <v>1944</v>
      </c>
      <c r="EJ24" s="175" t="s">
        <v>1945</v>
      </c>
      <c r="EK24" s="175" t="s">
        <v>1946</v>
      </c>
      <c r="EL24" s="175" t="s">
        <v>1947</v>
      </c>
      <c r="EM24" s="175" t="s">
        <v>1948</v>
      </c>
      <c r="EN24" s="175" t="s">
        <v>1949</v>
      </c>
      <c r="EO24" s="175" t="s">
        <v>1950</v>
      </c>
      <c r="EP24" s="175" t="s">
        <v>1951</v>
      </c>
      <c r="EQ24" s="175" t="s">
        <v>1952</v>
      </c>
      <c r="ER24" s="175" t="s">
        <v>1953</v>
      </c>
      <c r="ES24" s="175" t="s">
        <v>1954</v>
      </c>
      <c r="ET24" s="175" t="s">
        <v>1955</v>
      </c>
      <c r="EU24" s="175" t="s">
        <v>1956</v>
      </c>
      <c r="EV24" s="175" t="s">
        <v>1957</v>
      </c>
      <c r="EW24" s="175" t="s">
        <v>1958</v>
      </c>
      <c r="EX24" s="175" t="s">
        <v>1959</v>
      </c>
      <c r="EY24" s="175" t="s">
        <v>1960</v>
      </c>
      <c r="EZ24" s="175" t="s">
        <v>1961</v>
      </c>
      <c r="FA24" s="175" t="s">
        <v>1962</v>
      </c>
      <c r="FB24" s="175" t="s">
        <v>1963</v>
      </c>
      <c r="FC24" s="175" t="s">
        <v>1964</v>
      </c>
      <c r="FD24" s="175" t="s">
        <v>1965</v>
      </c>
      <c r="FE24" s="175" t="s">
        <v>1966</v>
      </c>
      <c r="FF24" s="175" t="s">
        <v>1967</v>
      </c>
      <c r="FG24" s="175" t="s">
        <v>1968</v>
      </c>
      <c r="FH24" s="175" t="s">
        <v>1969</v>
      </c>
      <c r="FI24" s="175" t="s">
        <v>1970</v>
      </c>
      <c r="FJ24" s="175" t="s">
        <v>1971</v>
      </c>
      <c r="FK24" s="175" t="s">
        <v>1972</v>
      </c>
      <c r="FL24" s="175" t="s">
        <v>1973</v>
      </c>
      <c r="FM24" s="175" t="s">
        <v>1974</v>
      </c>
      <c r="FN24" s="175" t="s">
        <v>1975</v>
      </c>
      <c r="FO24" s="175" t="s">
        <v>1976</v>
      </c>
      <c r="FP24" s="175" t="s">
        <v>1977</v>
      </c>
      <c r="FQ24" s="175" t="s">
        <v>1978</v>
      </c>
      <c r="FR24" s="175" t="s">
        <v>1979</v>
      </c>
      <c r="FS24" s="175" t="s">
        <v>1980</v>
      </c>
      <c r="FT24" s="175" t="s">
        <v>1981</v>
      </c>
      <c r="FU24" s="175" t="s">
        <v>1982</v>
      </c>
      <c r="FV24" s="175" t="s">
        <v>1983</v>
      </c>
      <c r="FW24" s="175" t="s">
        <v>1984</v>
      </c>
      <c r="FX24" s="175" t="s">
        <v>1985</v>
      </c>
      <c r="FY24" s="175" t="s">
        <v>1986</v>
      </c>
      <c r="FZ24" s="175" t="s">
        <v>1987</v>
      </c>
      <c r="GA24" s="175" t="s">
        <v>1988</v>
      </c>
      <c r="GB24" s="175" t="s">
        <v>1989</v>
      </c>
      <c r="GC24" s="175" t="s">
        <v>1990</v>
      </c>
      <c r="GD24" s="175" t="s">
        <v>1991</v>
      </c>
      <c r="GE24" s="175" t="s">
        <v>1992</v>
      </c>
      <c r="GF24" s="175" t="s">
        <v>1993</v>
      </c>
      <c r="GG24" s="175" t="s">
        <v>1994</v>
      </c>
      <c r="GH24" s="175" t="s">
        <v>1995</v>
      </c>
      <c r="GI24" s="175" t="s">
        <v>1996</v>
      </c>
      <c r="GJ24" s="175" t="s">
        <v>1997</v>
      </c>
      <c r="GK24" s="175" t="s">
        <v>1998</v>
      </c>
      <c r="GL24" s="175" t="s">
        <v>1999</v>
      </c>
      <c r="GM24" s="175" t="s">
        <v>2000</v>
      </c>
      <c r="GN24" s="175" t="s">
        <v>2001</v>
      </c>
      <c r="GO24" s="175" t="s">
        <v>2002</v>
      </c>
      <c r="GP24" s="175" t="s">
        <v>2003</v>
      </c>
      <c r="GQ24" s="175" t="s">
        <v>2004</v>
      </c>
      <c r="GR24" s="175" t="s">
        <v>2005</v>
      </c>
      <c r="GS24" s="175" t="s">
        <v>2006</v>
      </c>
      <c r="GT24" s="175" t="s">
        <v>2007</v>
      </c>
      <c r="GU24" s="175" t="s">
        <v>2008</v>
      </c>
      <c r="GV24" s="175" t="s">
        <v>2009</v>
      </c>
      <c r="GW24" s="175" t="s">
        <v>2010</v>
      </c>
      <c r="GX24" s="175" t="s">
        <v>2011</v>
      </c>
      <c r="GY24" s="175" t="s">
        <v>2012</v>
      </c>
    </row>
    <row r="25" spans="2:207" ht="15.6" x14ac:dyDescent="0.25">
      <c r="B25" s="171">
        <f>B21+1</f>
        <v>11</v>
      </c>
      <c r="C25" s="176" t="s">
        <v>773</v>
      </c>
      <c r="D25" s="176"/>
      <c r="E25" s="177" t="s">
        <v>774</v>
      </c>
      <c r="F25" s="183" t="s">
        <v>674</v>
      </c>
      <c r="G25" s="187">
        <f>SUM(H25:GY25)</f>
        <v>0</v>
      </c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  <c r="DD25" s="180"/>
      <c r="DE25" s="180"/>
      <c r="DF25" s="180"/>
      <c r="DG25" s="180"/>
      <c r="DH25" s="180"/>
      <c r="DI25" s="180"/>
      <c r="DJ25" s="180"/>
      <c r="DK25" s="180"/>
      <c r="DL25" s="180"/>
      <c r="DM25" s="180"/>
      <c r="DN25" s="180"/>
      <c r="DO25" s="180"/>
      <c r="DP25" s="180"/>
      <c r="DQ25" s="180"/>
      <c r="DR25" s="180"/>
      <c r="DS25" s="180"/>
      <c r="DT25" s="180"/>
      <c r="DU25" s="180"/>
      <c r="DV25" s="180"/>
      <c r="DW25" s="180"/>
      <c r="DX25" s="180"/>
      <c r="DY25" s="180"/>
      <c r="DZ25" s="180"/>
      <c r="EA25" s="180"/>
      <c r="EB25" s="180"/>
      <c r="EC25" s="180"/>
      <c r="ED25" s="180"/>
      <c r="EE25" s="180"/>
      <c r="EF25" s="180"/>
      <c r="EG25" s="180"/>
      <c r="EH25" s="180"/>
      <c r="EI25" s="180"/>
      <c r="EJ25" s="180"/>
      <c r="EK25" s="180"/>
      <c r="EL25" s="180"/>
      <c r="EM25" s="180"/>
      <c r="EN25" s="180"/>
      <c r="EO25" s="180"/>
      <c r="EP25" s="180"/>
      <c r="EQ25" s="180"/>
      <c r="ER25" s="180"/>
      <c r="ES25" s="180"/>
      <c r="ET25" s="180"/>
      <c r="EU25" s="180"/>
      <c r="EV25" s="180"/>
      <c r="EW25" s="180"/>
      <c r="EX25" s="180"/>
      <c r="EY25" s="180"/>
      <c r="EZ25" s="180"/>
      <c r="FA25" s="180"/>
      <c r="FB25" s="180"/>
      <c r="FC25" s="180"/>
      <c r="FD25" s="180"/>
      <c r="FE25" s="180"/>
      <c r="FF25" s="180"/>
      <c r="FG25" s="180"/>
      <c r="FH25" s="180"/>
      <c r="FI25" s="180"/>
      <c r="FJ25" s="180"/>
      <c r="FK25" s="180"/>
      <c r="FL25" s="180"/>
      <c r="FM25" s="180"/>
      <c r="FN25" s="180"/>
      <c r="FO25" s="180"/>
      <c r="FP25" s="180"/>
      <c r="FQ25" s="180"/>
      <c r="FR25" s="180"/>
      <c r="FS25" s="180"/>
      <c r="FT25" s="180"/>
      <c r="FU25" s="180"/>
      <c r="FV25" s="180"/>
      <c r="FW25" s="180"/>
      <c r="FX25" s="180"/>
      <c r="FY25" s="180"/>
      <c r="FZ25" s="180"/>
      <c r="GA25" s="180"/>
      <c r="GB25" s="180"/>
      <c r="GC25" s="180"/>
      <c r="GD25" s="180"/>
      <c r="GE25" s="180"/>
      <c r="GF25" s="180"/>
      <c r="GG25" s="180"/>
      <c r="GH25" s="180"/>
      <c r="GI25" s="180"/>
      <c r="GJ25" s="180"/>
      <c r="GK25" s="180"/>
      <c r="GL25" s="180"/>
      <c r="GM25" s="180"/>
      <c r="GN25" s="180"/>
      <c r="GO25" s="180"/>
      <c r="GP25" s="180"/>
      <c r="GQ25" s="180"/>
      <c r="GR25" s="180"/>
      <c r="GS25" s="180"/>
      <c r="GT25" s="180"/>
      <c r="GU25" s="180"/>
      <c r="GV25" s="180"/>
      <c r="GW25" s="180"/>
      <c r="GX25" s="180"/>
      <c r="GY25" s="180"/>
    </row>
    <row r="26" spans="2:207" ht="15.6" x14ac:dyDescent="0.25">
      <c r="B26" s="997">
        <f>B25+1</f>
        <v>12</v>
      </c>
      <c r="C26" s="176" t="s">
        <v>775</v>
      </c>
      <c r="D26" s="176"/>
      <c r="E26" s="182"/>
      <c r="F26" s="237" t="s">
        <v>781</v>
      </c>
      <c r="G26" s="190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191"/>
      <c r="CH26" s="191"/>
      <c r="CI26" s="191"/>
      <c r="CJ26" s="191"/>
      <c r="CK26" s="191"/>
      <c r="CL26" s="191"/>
      <c r="CM26" s="191"/>
      <c r="CN26" s="191"/>
      <c r="CO26" s="191"/>
      <c r="CP26" s="191"/>
      <c r="CQ26" s="191"/>
      <c r="CR26" s="191"/>
      <c r="CS26" s="191"/>
      <c r="CT26" s="191"/>
      <c r="CU26" s="191"/>
      <c r="CV26" s="191"/>
      <c r="CW26" s="191"/>
      <c r="CX26" s="191"/>
      <c r="CY26" s="191"/>
      <c r="CZ26" s="191"/>
      <c r="DA26" s="191"/>
      <c r="DB26" s="191"/>
      <c r="DC26" s="191"/>
      <c r="DD26" s="191"/>
      <c r="DE26" s="191"/>
      <c r="DF26" s="191"/>
      <c r="DG26" s="191"/>
      <c r="DH26" s="191"/>
      <c r="DI26" s="191"/>
      <c r="DJ26" s="191"/>
      <c r="DK26" s="191"/>
      <c r="DL26" s="191"/>
      <c r="DM26" s="191"/>
      <c r="DN26" s="191"/>
      <c r="DO26" s="191"/>
      <c r="DP26" s="191"/>
      <c r="DQ26" s="191"/>
      <c r="DR26" s="191"/>
      <c r="DS26" s="191"/>
      <c r="DT26" s="191"/>
      <c r="DU26" s="191"/>
      <c r="DV26" s="191"/>
      <c r="DW26" s="191"/>
      <c r="DX26" s="191"/>
      <c r="DY26" s="191"/>
      <c r="DZ26" s="191"/>
      <c r="EA26" s="191"/>
      <c r="EB26" s="191"/>
      <c r="EC26" s="191"/>
      <c r="ED26" s="191"/>
      <c r="EE26" s="191"/>
      <c r="EF26" s="191"/>
      <c r="EG26" s="191"/>
      <c r="EH26" s="191"/>
      <c r="EI26" s="191"/>
      <c r="EJ26" s="191"/>
      <c r="EK26" s="191"/>
      <c r="EL26" s="191"/>
      <c r="EM26" s="191"/>
      <c r="EN26" s="191"/>
      <c r="EO26" s="191"/>
      <c r="EP26" s="191"/>
      <c r="EQ26" s="191"/>
      <c r="ER26" s="191"/>
      <c r="ES26" s="191"/>
      <c r="ET26" s="191"/>
      <c r="EU26" s="191"/>
      <c r="EV26" s="191"/>
      <c r="EW26" s="191"/>
      <c r="EX26" s="191"/>
      <c r="EY26" s="191"/>
      <c r="EZ26" s="191"/>
      <c r="FA26" s="191"/>
      <c r="FB26" s="191"/>
      <c r="FC26" s="191"/>
      <c r="FD26" s="191"/>
      <c r="FE26" s="191"/>
      <c r="FF26" s="191"/>
      <c r="FG26" s="191"/>
      <c r="FH26" s="191"/>
      <c r="FI26" s="191"/>
      <c r="FJ26" s="191"/>
      <c r="FK26" s="191"/>
      <c r="FL26" s="191"/>
      <c r="FM26" s="191"/>
      <c r="FN26" s="191"/>
      <c r="FO26" s="191"/>
      <c r="FP26" s="191"/>
      <c r="FQ26" s="191"/>
      <c r="FR26" s="191"/>
      <c r="FS26" s="191"/>
      <c r="FT26" s="191"/>
      <c r="FU26" s="191"/>
      <c r="FV26" s="191"/>
      <c r="FW26" s="191"/>
      <c r="FX26" s="191"/>
      <c r="FY26" s="191"/>
      <c r="FZ26" s="191"/>
      <c r="GA26" s="191"/>
      <c r="GB26" s="191"/>
      <c r="GC26" s="191"/>
      <c r="GD26" s="191"/>
      <c r="GE26" s="191"/>
      <c r="GF26" s="191"/>
      <c r="GG26" s="191"/>
      <c r="GH26" s="191"/>
      <c r="GI26" s="191"/>
      <c r="GJ26" s="191"/>
      <c r="GK26" s="191"/>
      <c r="GL26" s="191"/>
      <c r="GM26" s="191"/>
      <c r="GN26" s="191"/>
      <c r="GO26" s="191"/>
      <c r="GP26" s="191"/>
      <c r="GQ26" s="191"/>
      <c r="GR26" s="191"/>
      <c r="GS26" s="191"/>
      <c r="GT26" s="191"/>
      <c r="GU26" s="191"/>
      <c r="GV26" s="191"/>
      <c r="GW26" s="191"/>
      <c r="GX26" s="191"/>
      <c r="GY26" s="191"/>
    </row>
    <row r="27" spans="2:207" ht="15.6" x14ac:dyDescent="0.25">
      <c r="B27" s="999"/>
      <c r="C27" s="176" t="s">
        <v>777</v>
      </c>
      <c r="D27" s="176"/>
      <c r="E27" s="182" t="s">
        <v>3</v>
      </c>
      <c r="F27" s="237" t="s">
        <v>782</v>
      </c>
      <c r="G27" s="187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38"/>
      <c r="BJ27" s="238"/>
      <c r="BK27" s="238"/>
      <c r="BL27" s="238"/>
      <c r="BM27" s="238"/>
      <c r="BN27" s="238"/>
      <c r="BO27" s="238"/>
      <c r="BP27" s="238"/>
      <c r="BQ27" s="238"/>
      <c r="BR27" s="238"/>
      <c r="BS27" s="238"/>
      <c r="BT27" s="238"/>
      <c r="BU27" s="238"/>
      <c r="BV27" s="238"/>
      <c r="BW27" s="238"/>
      <c r="BX27" s="238"/>
      <c r="BY27" s="238"/>
      <c r="BZ27" s="238"/>
      <c r="CA27" s="238"/>
      <c r="CB27" s="238"/>
      <c r="CC27" s="238"/>
      <c r="CD27" s="238"/>
      <c r="CE27" s="238"/>
      <c r="CF27" s="238"/>
      <c r="CG27" s="238"/>
      <c r="CH27" s="238"/>
      <c r="CI27" s="238"/>
      <c r="CJ27" s="238"/>
      <c r="CK27" s="238"/>
      <c r="CL27" s="238"/>
      <c r="CM27" s="238"/>
      <c r="CN27" s="238"/>
      <c r="CO27" s="238"/>
      <c r="CP27" s="238"/>
      <c r="CQ27" s="238"/>
      <c r="CR27" s="238"/>
      <c r="CS27" s="238"/>
      <c r="CT27" s="238"/>
      <c r="CU27" s="238"/>
      <c r="CV27" s="238"/>
      <c r="CW27" s="238"/>
      <c r="CX27" s="238"/>
      <c r="CY27" s="238"/>
      <c r="CZ27" s="238"/>
      <c r="DA27" s="238"/>
      <c r="DB27" s="238"/>
      <c r="DC27" s="238"/>
      <c r="DD27" s="238"/>
      <c r="DE27" s="238"/>
      <c r="DF27" s="238"/>
      <c r="DG27" s="238"/>
      <c r="DH27" s="238"/>
      <c r="DI27" s="238"/>
      <c r="DJ27" s="238"/>
      <c r="DK27" s="238"/>
      <c r="DL27" s="238"/>
      <c r="DM27" s="238"/>
      <c r="DN27" s="238"/>
      <c r="DO27" s="238"/>
      <c r="DP27" s="238"/>
      <c r="DQ27" s="238"/>
      <c r="DR27" s="238"/>
      <c r="DS27" s="238"/>
      <c r="DT27" s="238"/>
      <c r="DU27" s="238"/>
      <c r="DV27" s="238"/>
      <c r="DW27" s="238"/>
      <c r="DX27" s="238"/>
      <c r="DY27" s="238"/>
      <c r="DZ27" s="238"/>
      <c r="EA27" s="238"/>
      <c r="EB27" s="238"/>
      <c r="EC27" s="238"/>
      <c r="ED27" s="238"/>
      <c r="EE27" s="238"/>
      <c r="EF27" s="238"/>
      <c r="EG27" s="238"/>
      <c r="EH27" s="238"/>
      <c r="EI27" s="238"/>
      <c r="EJ27" s="238"/>
      <c r="EK27" s="238"/>
      <c r="EL27" s="238"/>
      <c r="EM27" s="238"/>
      <c r="EN27" s="238"/>
      <c r="EO27" s="238"/>
      <c r="EP27" s="238"/>
      <c r="EQ27" s="238"/>
      <c r="ER27" s="238"/>
      <c r="ES27" s="238"/>
      <c r="ET27" s="238"/>
      <c r="EU27" s="238"/>
      <c r="EV27" s="238"/>
      <c r="EW27" s="238"/>
      <c r="EX27" s="238"/>
      <c r="EY27" s="238"/>
      <c r="EZ27" s="238"/>
      <c r="FA27" s="238"/>
      <c r="FB27" s="238"/>
      <c r="FC27" s="238"/>
      <c r="FD27" s="238"/>
      <c r="FE27" s="238"/>
      <c r="FF27" s="238"/>
      <c r="FG27" s="238"/>
      <c r="FH27" s="238"/>
      <c r="FI27" s="238"/>
      <c r="FJ27" s="238"/>
      <c r="FK27" s="238"/>
      <c r="FL27" s="238"/>
      <c r="FM27" s="238"/>
      <c r="FN27" s="238"/>
      <c r="FO27" s="238"/>
      <c r="FP27" s="238"/>
      <c r="FQ27" s="238"/>
      <c r="FR27" s="238"/>
      <c r="FS27" s="238"/>
      <c r="FT27" s="238"/>
      <c r="FU27" s="238"/>
      <c r="FV27" s="238"/>
      <c r="FW27" s="238"/>
      <c r="FX27" s="238"/>
      <c r="FY27" s="238"/>
      <c r="FZ27" s="238"/>
      <c r="GA27" s="238"/>
      <c r="GB27" s="238"/>
      <c r="GC27" s="238"/>
      <c r="GD27" s="238"/>
      <c r="GE27" s="238"/>
      <c r="GF27" s="238"/>
      <c r="GG27" s="238"/>
      <c r="GH27" s="238"/>
      <c r="GI27" s="238"/>
      <c r="GJ27" s="238"/>
      <c r="GK27" s="238"/>
      <c r="GL27" s="238"/>
      <c r="GM27" s="238"/>
      <c r="GN27" s="238"/>
      <c r="GO27" s="238"/>
      <c r="GP27" s="238"/>
      <c r="GQ27" s="238"/>
      <c r="GR27" s="238"/>
      <c r="GS27" s="238"/>
      <c r="GT27" s="238"/>
      <c r="GU27" s="238"/>
      <c r="GV27" s="238"/>
      <c r="GW27" s="238"/>
      <c r="GX27" s="238"/>
      <c r="GY27" s="238"/>
    </row>
    <row r="28" spans="2:207" ht="15.6" x14ac:dyDescent="0.25">
      <c r="B28" s="171">
        <f>B26+1</f>
        <v>13</v>
      </c>
      <c r="C28" s="176" t="s">
        <v>779</v>
      </c>
      <c r="D28" s="176"/>
      <c r="E28" s="182" t="s">
        <v>3</v>
      </c>
      <c r="F28" s="237" t="s">
        <v>783</v>
      </c>
      <c r="G28" s="187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  <c r="AR28" s="238"/>
      <c r="AS28" s="238"/>
      <c r="AT28" s="238"/>
      <c r="AU28" s="238"/>
      <c r="AV28" s="238"/>
      <c r="AW28" s="238"/>
      <c r="AX28" s="238"/>
      <c r="AY28" s="238"/>
      <c r="AZ28" s="238"/>
      <c r="BA28" s="238"/>
      <c r="BB28" s="238"/>
      <c r="BC28" s="238"/>
      <c r="BD28" s="238"/>
      <c r="BE28" s="238"/>
      <c r="BF28" s="238"/>
      <c r="BG28" s="238"/>
      <c r="BH28" s="238"/>
      <c r="BI28" s="238"/>
      <c r="BJ28" s="238"/>
      <c r="BK28" s="238"/>
      <c r="BL28" s="238"/>
      <c r="BM28" s="238"/>
      <c r="BN28" s="238"/>
      <c r="BO28" s="238"/>
      <c r="BP28" s="238"/>
      <c r="BQ28" s="238"/>
      <c r="BR28" s="238"/>
      <c r="BS28" s="238"/>
      <c r="BT28" s="238"/>
      <c r="BU28" s="238"/>
      <c r="BV28" s="238"/>
      <c r="BW28" s="238"/>
      <c r="BX28" s="238"/>
      <c r="BY28" s="238"/>
      <c r="BZ28" s="238"/>
      <c r="CA28" s="238"/>
      <c r="CB28" s="238"/>
      <c r="CC28" s="238"/>
      <c r="CD28" s="238"/>
      <c r="CE28" s="238"/>
      <c r="CF28" s="238"/>
      <c r="CG28" s="238"/>
      <c r="CH28" s="238"/>
      <c r="CI28" s="238"/>
      <c r="CJ28" s="238"/>
      <c r="CK28" s="238"/>
      <c r="CL28" s="238"/>
      <c r="CM28" s="238"/>
      <c r="CN28" s="238"/>
      <c r="CO28" s="238"/>
      <c r="CP28" s="238"/>
      <c r="CQ28" s="238"/>
      <c r="CR28" s="238"/>
      <c r="CS28" s="238"/>
      <c r="CT28" s="238"/>
      <c r="CU28" s="238"/>
      <c r="CV28" s="238"/>
      <c r="CW28" s="238"/>
      <c r="CX28" s="238"/>
      <c r="CY28" s="238"/>
      <c r="CZ28" s="238"/>
      <c r="DA28" s="238"/>
      <c r="DB28" s="238"/>
      <c r="DC28" s="238"/>
      <c r="DD28" s="238"/>
      <c r="DE28" s="238"/>
      <c r="DF28" s="238"/>
      <c r="DG28" s="238"/>
      <c r="DH28" s="238"/>
      <c r="DI28" s="238"/>
      <c r="DJ28" s="238"/>
      <c r="DK28" s="238"/>
      <c r="DL28" s="238"/>
      <c r="DM28" s="238"/>
      <c r="DN28" s="238"/>
      <c r="DO28" s="238"/>
      <c r="DP28" s="238"/>
      <c r="DQ28" s="238"/>
      <c r="DR28" s="238"/>
      <c r="DS28" s="238"/>
      <c r="DT28" s="238"/>
      <c r="DU28" s="238"/>
      <c r="DV28" s="238"/>
      <c r="DW28" s="238"/>
      <c r="DX28" s="238"/>
      <c r="DY28" s="238"/>
      <c r="DZ28" s="238"/>
      <c r="EA28" s="238"/>
      <c r="EB28" s="238"/>
      <c r="EC28" s="238"/>
      <c r="ED28" s="238"/>
      <c r="EE28" s="238"/>
      <c r="EF28" s="238"/>
      <c r="EG28" s="238"/>
      <c r="EH28" s="238"/>
      <c r="EI28" s="238"/>
      <c r="EJ28" s="238"/>
      <c r="EK28" s="238"/>
      <c r="EL28" s="238"/>
      <c r="EM28" s="238"/>
      <c r="EN28" s="238"/>
      <c r="EO28" s="238"/>
      <c r="EP28" s="238"/>
      <c r="EQ28" s="238"/>
      <c r="ER28" s="238"/>
      <c r="ES28" s="238"/>
      <c r="ET28" s="238"/>
      <c r="EU28" s="238"/>
      <c r="EV28" s="238"/>
      <c r="EW28" s="238"/>
      <c r="EX28" s="238"/>
      <c r="EY28" s="238"/>
      <c r="EZ28" s="238"/>
      <c r="FA28" s="238"/>
      <c r="FB28" s="238"/>
      <c r="FC28" s="238"/>
      <c r="FD28" s="238"/>
      <c r="FE28" s="238"/>
      <c r="FF28" s="238"/>
      <c r="FG28" s="238"/>
      <c r="FH28" s="238"/>
      <c r="FI28" s="238"/>
      <c r="FJ28" s="238"/>
      <c r="FK28" s="238"/>
      <c r="FL28" s="238"/>
      <c r="FM28" s="238"/>
      <c r="FN28" s="238"/>
      <c r="FO28" s="238"/>
      <c r="FP28" s="238"/>
      <c r="FQ28" s="238"/>
      <c r="FR28" s="238"/>
      <c r="FS28" s="238"/>
      <c r="FT28" s="238"/>
      <c r="FU28" s="238"/>
      <c r="FV28" s="238"/>
      <c r="FW28" s="238"/>
      <c r="FX28" s="238"/>
      <c r="FY28" s="238"/>
      <c r="FZ28" s="238"/>
      <c r="GA28" s="238"/>
      <c r="GB28" s="238"/>
      <c r="GC28" s="238"/>
      <c r="GD28" s="238"/>
      <c r="GE28" s="238"/>
      <c r="GF28" s="238"/>
      <c r="GG28" s="238"/>
      <c r="GH28" s="238"/>
      <c r="GI28" s="238"/>
      <c r="GJ28" s="238"/>
      <c r="GK28" s="238"/>
      <c r="GL28" s="238"/>
      <c r="GM28" s="238"/>
      <c r="GN28" s="238"/>
      <c r="GO28" s="238"/>
      <c r="GP28" s="238"/>
      <c r="GQ28" s="238"/>
      <c r="GR28" s="238"/>
      <c r="GS28" s="238"/>
      <c r="GT28" s="238"/>
      <c r="GU28" s="238"/>
      <c r="GV28" s="238"/>
      <c r="GW28" s="238"/>
      <c r="GX28" s="238"/>
      <c r="GY28" s="238"/>
    </row>
    <row r="29" spans="2:207" ht="15.6" x14ac:dyDescent="0.25">
      <c r="B29" s="171">
        <f>B28+1</f>
        <v>14</v>
      </c>
      <c r="C29" s="176" t="s">
        <v>16</v>
      </c>
      <c r="D29" s="176"/>
      <c r="E29" s="182"/>
      <c r="F29" s="183" t="s">
        <v>673</v>
      </c>
      <c r="G29" s="187">
        <f>SUM(H29:GY29)</f>
        <v>0</v>
      </c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88"/>
      <c r="DX29" s="188"/>
      <c r="DY29" s="188"/>
      <c r="DZ29" s="188"/>
      <c r="EA29" s="188"/>
      <c r="EB29" s="188"/>
      <c r="EC29" s="188"/>
      <c r="ED29" s="188"/>
      <c r="EE29" s="188"/>
      <c r="EF29" s="188"/>
      <c r="EG29" s="188"/>
      <c r="EH29" s="188"/>
      <c r="EI29" s="188"/>
      <c r="EJ29" s="188"/>
      <c r="EK29" s="188"/>
      <c r="EL29" s="188"/>
      <c r="EM29" s="188"/>
      <c r="EN29" s="188"/>
      <c r="EO29" s="188"/>
      <c r="EP29" s="188"/>
      <c r="EQ29" s="188"/>
      <c r="ER29" s="188"/>
      <c r="ES29" s="188"/>
      <c r="ET29" s="188"/>
      <c r="EU29" s="188"/>
      <c r="EV29" s="188"/>
      <c r="EW29" s="188"/>
      <c r="EX29" s="188"/>
      <c r="EY29" s="188"/>
      <c r="EZ29" s="188"/>
      <c r="FA29" s="188"/>
      <c r="FB29" s="188"/>
      <c r="FC29" s="188"/>
      <c r="FD29" s="188"/>
      <c r="FE29" s="188"/>
      <c r="FF29" s="188"/>
      <c r="FG29" s="188"/>
      <c r="FH29" s="188"/>
      <c r="FI29" s="188"/>
      <c r="FJ29" s="188"/>
      <c r="FK29" s="188"/>
      <c r="FL29" s="188"/>
      <c r="FM29" s="188"/>
      <c r="FN29" s="188"/>
      <c r="FO29" s="188"/>
      <c r="FP29" s="188"/>
      <c r="FQ29" s="188"/>
      <c r="FR29" s="188"/>
      <c r="FS29" s="188"/>
      <c r="FT29" s="188"/>
      <c r="FU29" s="188"/>
      <c r="FV29" s="188"/>
      <c r="FW29" s="188"/>
      <c r="FX29" s="188"/>
      <c r="FY29" s="188"/>
      <c r="FZ29" s="188"/>
      <c r="GA29" s="188"/>
      <c r="GB29" s="188"/>
      <c r="GC29" s="188"/>
      <c r="GD29" s="188"/>
      <c r="GE29" s="188"/>
      <c r="GF29" s="188"/>
      <c r="GG29" s="188"/>
      <c r="GH29" s="188"/>
      <c r="GI29" s="188"/>
      <c r="GJ29" s="188"/>
      <c r="GK29" s="188"/>
      <c r="GL29" s="188"/>
      <c r="GM29" s="188"/>
      <c r="GN29" s="188"/>
      <c r="GO29" s="188"/>
      <c r="GP29" s="188"/>
      <c r="GQ29" s="188"/>
      <c r="GR29" s="188"/>
      <c r="GS29" s="188"/>
      <c r="GT29" s="188"/>
      <c r="GU29" s="188"/>
      <c r="GV29" s="188"/>
      <c r="GW29" s="188"/>
      <c r="GX29" s="188"/>
      <c r="GY29" s="188"/>
    </row>
    <row r="30" spans="2:207" ht="15.6" x14ac:dyDescent="0.25">
      <c r="B30" s="171">
        <f>B29+1</f>
        <v>15</v>
      </c>
      <c r="C30" s="176" t="s">
        <v>635</v>
      </c>
      <c r="D30" s="176"/>
      <c r="E30" s="182" t="s">
        <v>636</v>
      </c>
      <c r="F30" s="183" t="s">
        <v>658</v>
      </c>
      <c r="G30" s="686">
        <f>SUM(H30:GY30)</f>
        <v>0</v>
      </c>
      <c r="H30" s="195">
        <f>IFERROR((H25*0.736*H29)/H27,0)</f>
        <v>0</v>
      </c>
      <c r="I30" s="195">
        <f t="shared" ref="I30:BE30" si="28">IFERROR((I25*0.736*I29)/I27,0)</f>
        <v>0</v>
      </c>
      <c r="J30" s="195">
        <f t="shared" si="28"/>
        <v>0</v>
      </c>
      <c r="K30" s="195">
        <f t="shared" si="28"/>
        <v>0</v>
      </c>
      <c r="L30" s="195">
        <f t="shared" si="28"/>
        <v>0</v>
      </c>
      <c r="M30" s="195">
        <f t="shared" si="28"/>
        <v>0</v>
      </c>
      <c r="N30" s="195">
        <f t="shared" si="28"/>
        <v>0</v>
      </c>
      <c r="O30" s="195">
        <f t="shared" si="28"/>
        <v>0</v>
      </c>
      <c r="P30" s="195">
        <f t="shared" si="28"/>
        <v>0</v>
      </c>
      <c r="Q30" s="195">
        <f t="shared" si="28"/>
        <v>0</v>
      </c>
      <c r="R30" s="195">
        <f t="shared" si="28"/>
        <v>0</v>
      </c>
      <c r="S30" s="195">
        <f t="shared" si="28"/>
        <v>0</v>
      </c>
      <c r="T30" s="195">
        <f t="shared" si="28"/>
        <v>0</v>
      </c>
      <c r="U30" s="195">
        <f t="shared" si="28"/>
        <v>0</v>
      </c>
      <c r="V30" s="195">
        <f t="shared" si="28"/>
        <v>0</v>
      </c>
      <c r="W30" s="195">
        <f t="shared" si="28"/>
        <v>0</v>
      </c>
      <c r="X30" s="195">
        <f t="shared" si="28"/>
        <v>0</v>
      </c>
      <c r="Y30" s="195">
        <f t="shared" si="28"/>
        <v>0</v>
      </c>
      <c r="Z30" s="195">
        <f t="shared" si="28"/>
        <v>0</v>
      </c>
      <c r="AA30" s="195">
        <f t="shared" si="28"/>
        <v>0</v>
      </c>
      <c r="AB30" s="195">
        <f t="shared" si="28"/>
        <v>0</v>
      </c>
      <c r="AC30" s="195">
        <f t="shared" si="28"/>
        <v>0</v>
      </c>
      <c r="AD30" s="195">
        <f t="shared" si="28"/>
        <v>0</v>
      </c>
      <c r="AE30" s="195">
        <f t="shared" si="28"/>
        <v>0</v>
      </c>
      <c r="AF30" s="195">
        <f t="shared" si="28"/>
        <v>0</v>
      </c>
      <c r="AG30" s="195">
        <f t="shared" si="28"/>
        <v>0</v>
      </c>
      <c r="AH30" s="195">
        <f t="shared" si="28"/>
        <v>0</v>
      </c>
      <c r="AI30" s="195">
        <f t="shared" si="28"/>
        <v>0</v>
      </c>
      <c r="AJ30" s="195">
        <f t="shared" si="28"/>
        <v>0</v>
      </c>
      <c r="AK30" s="195">
        <f t="shared" si="28"/>
        <v>0</v>
      </c>
      <c r="AL30" s="195">
        <f t="shared" si="28"/>
        <v>0</v>
      </c>
      <c r="AM30" s="195">
        <f t="shared" si="28"/>
        <v>0</v>
      </c>
      <c r="AN30" s="195">
        <f t="shared" si="28"/>
        <v>0</v>
      </c>
      <c r="AO30" s="195">
        <f t="shared" si="28"/>
        <v>0</v>
      </c>
      <c r="AP30" s="195">
        <f t="shared" si="28"/>
        <v>0</v>
      </c>
      <c r="AQ30" s="195">
        <f t="shared" si="28"/>
        <v>0</v>
      </c>
      <c r="AR30" s="195">
        <f t="shared" si="28"/>
        <v>0</v>
      </c>
      <c r="AS30" s="195">
        <f t="shared" si="28"/>
        <v>0</v>
      </c>
      <c r="AT30" s="195">
        <f t="shared" si="28"/>
        <v>0</v>
      </c>
      <c r="AU30" s="195">
        <f t="shared" si="28"/>
        <v>0</v>
      </c>
      <c r="AV30" s="195">
        <f t="shared" si="28"/>
        <v>0</v>
      </c>
      <c r="AW30" s="195">
        <f t="shared" si="28"/>
        <v>0</v>
      </c>
      <c r="AX30" s="195">
        <f t="shared" si="28"/>
        <v>0</v>
      </c>
      <c r="AY30" s="195">
        <f t="shared" si="28"/>
        <v>0</v>
      </c>
      <c r="AZ30" s="195">
        <f t="shared" si="28"/>
        <v>0</v>
      </c>
      <c r="BA30" s="195">
        <f t="shared" si="28"/>
        <v>0</v>
      </c>
      <c r="BB30" s="195">
        <f t="shared" si="28"/>
        <v>0</v>
      </c>
      <c r="BC30" s="195">
        <f t="shared" si="28"/>
        <v>0</v>
      </c>
      <c r="BD30" s="195">
        <f t="shared" si="28"/>
        <v>0</v>
      </c>
      <c r="BE30" s="195">
        <f t="shared" si="28"/>
        <v>0</v>
      </c>
      <c r="BF30" s="195">
        <f t="shared" ref="BF30:DQ30" si="29">IFERROR((BF25*0.736*BF29)/BF27,0)</f>
        <v>0</v>
      </c>
      <c r="BG30" s="195">
        <f t="shared" si="29"/>
        <v>0</v>
      </c>
      <c r="BH30" s="195">
        <f t="shared" si="29"/>
        <v>0</v>
      </c>
      <c r="BI30" s="195">
        <f t="shared" si="29"/>
        <v>0</v>
      </c>
      <c r="BJ30" s="195">
        <f t="shared" si="29"/>
        <v>0</v>
      </c>
      <c r="BK30" s="195">
        <f t="shared" si="29"/>
        <v>0</v>
      </c>
      <c r="BL30" s="195">
        <f t="shared" si="29"/>
        <v>0</v>
      </c>
      <c r="BM30" s="195">
        <f t="shared" si="29"/>
        <v>0</v>
      </c>
      <c r="BN30" s="195">
        <f t="shared" si="29"/>
        <v>0</v>
      </c>
      <c r="BO30" s="195">
        <f t="shared" si="29"/>
        <v>0</v>
      </c>
      <c r="BP30" s="195">
        <f t="shared" si="29"/>
        <v>0</v>
      </c>
      <c r="BQ30" s="195">
        <f t="shared" si="29"/>
        <v>0</v>
      </c>
      <c r="BR30" s="195">
        <f t="shared" si="29"/>
        <v>0</v>
      </c>
      <c r="BS30" s="195">
        <f t="shared" si="29"/>
        <v>0</v>
      </c>
      <c r="BT30" s="195">
        <f t="shared" si="29"/>
        <v>0</v>
      </c>
      <c r="BU30" s="195">
        <f t="shared" si="29"/>
        <v>0</v>
      </c>
      <c r="BV30" s="195">
        <f t="shared" si="29"/>
        <v>0</v>
      </c>
      <c r="BW30" s="195">
        <f t="shared" si="29"/>
        <v>0</v>
      </c>
      <c r="BX30" s="195">
        <f t="shared" si="29"/>
        <v>0</v>
      </c>
      <c r="BY30" s="195">
        <f t="shared" si="29"/>
        <v>0</v>
      </c>
      <c r="BZ30" s="195">
        <f t="shared" si="29"/>
        <v>0</v>
      </c>
      <c r="CA30" s="195">
        <f t="shared" si="29"/>
        <v>0</v>
      </c>
      <c r="CB30" s="195">
        <f t="shared" si="29"/>
        <v>0</v>
      </c>
      <c r="CC30" s="195">
        <f t="shared" si="29"/>
        <v>0</v>
      </c>
      <c r="CD30" s="195">
        <f t="shared" si="29"/>
        <v>0</v>
      </c>
      <c r="CE30" s="195">
        <f t="shared" si="29"/>
        <v>0</v>
      </c>
      <c r="CF30" s="195">
        <f t="shared" si="29"/>
        <v>0</v>
      </c>
      <c r="CG30" s="195">
        <f t="shared" si="29"/>
        <v>0</v>
      </c>
      <c r="CH30" s="195">
        <f t="shared" si="29"/>
        <v>0</v>
      </c>
      <c r="CI30" s="195">
        <f t="shared" si="29"/>
        <v>0</v>
      </c>
      <c r="CJ30" s="195">
        <f t="shared" si="29"/>
        <v>0</v>
      </c>
      <c r="CK30" s="195">
        <f t="shared" si="29"/>
        <v>0</v>
      </c>
      <c r="CL30" s="195">
        <f t="shared" si="29"/>
        <v>0</v>
      </c>
      <c r="CM30" s="195">
        <f t="shared" si="29"/>
        <v>0</v>
      </c>
      <c r="CN30" s="195">
        <f t="shared" si="29"/>
        <v>0</v>
      </c>
      <c r="CO30" s="195">
        <f t="shared" si="29"/>
        <v>0</v>
      </c>
      <c r="CP30" s="195">
        <f t="shared" si="29"/>
        <v>0</v>
      </c>
      <c r="CQ30" s="195">
        <f t="shared" si="29"/>
        <v>0</v>
      </c>
      <c r="CR30" s="195">
        <f t="shared" si="29"/>
        <v>0</v>
      </c>
      <c r="CS30" s="195">
        <f t="shared" si="29"/>
        <v>0</v>
      </c>
      <c r="CT30" s="195">
        <f t="shared" si="29"/>
        <v>0</v>
      </c>
      <c r="CU30" s="195">
        <f t="shared" si="29"/>
        <v>0</v>
      </c>
      <c r="CV30" s="195">
        <f t="shared" si="29"/>
        <v>0</v>
      </c>
      <c r="CW30" s="195">
        <f t="shared" si="29"/>
        <v>0</v>
      </c>
      <c r="CX30" s="195">
        <f t="shared" si="29"/>
        <v>0</v>
      </c>
      <c r="CY30" s="195">
        <f t="shared" si="29"/>
        <v>0</v>
      </c>
      <c r="CZ30" s="195">
        <f t="shared" si="29"/>
        <v>0</v>
      </c>
      <c r="DA30" s="195">
        <f t="shared" si="29"/>
        <v>0</v>
      </c>
      <c r="DB30" s="195">
        <f t="shared" si="29"/>
        <v>0</v>
      </c>
      <c r="DC30" s="195">
        <f t="shared" si="29"/>
        <v>0</v>
      </c>
      <c r="DD30" s="195">
        <f t="shared" si="29"/>
        <v>0</v>
      </c>
      <c r="DE30" s="195">
        <f t="shared" si="29"/>
        <v>0</v>
      </c>
      <c r="DF30" s="195">
        <f t="shared" si="29"/>
        <v>0</v>
      </c>
      <c r="DG30" s="195">
        <f t="shared" si="29"/>
        <v>0</v>
      </c>
      <c r="DH30" s="195">
        <f t="shared" si="29"/>
        <v>0</v>
      </c>
      <c r="DI30" s="195">
        <f t="shared" si="29"/>
        <v>0</v>
      </c>
      <c r="DJ30" s="195">
        <f t="shared" si="29"/>
        <v>0</v>
      </c>
      <c r="DK30" s="195">
        <f t="shared" si="29"/>
        <v>0</v>
      </c>
      <c r="DL30" s="195">
        <f t="shared" si="29"/>
        <v>0</v>
      </c>
      <c r="DM30" s="195">
        <f t="shared" si="29"/>
        <v>0</v>
      </c>
      <c r="DN30" s="195">
        <f t="shared" si="29"/>
        <v>0</v>
      </c>
      <c r="DO30" s="195">
        <f t="shared" si="29"/>
        <v>0</v>
      </c>
      <c r="DP30" s="195">
        <f t="shared" si="29"/>
        <v>0</v>
      </c>
      <c r="DQ30" s="195">
        <f t="shared" si="29"/>
        <v>0</v>
      </c>
      <c r="DR30" s="195">
        <f t="shared" ref="DR30:GC30" si="30">IFERROR((DR25*0.736*DR29)/DR27,0)</f>
        <v>0</v>
      </c>
      <c r="DS30" s="195">
        <f t="shared" si="30"/>
        <v>0</v>
      </c>
      <c r="DT30" s="195">
        <f t="shared" si="30"/>
        <v>0</v>
      </c>
      <c r="DU30" s="195">
        <f t="shared" si="30"/>
        <v>0</v>
      </c>
      <c r="DV30" s="195">
        <f t="shared" si="30"/>
        <v>0</v>
      </c>
      <c r="DW30" s="195">
        <f t="shared" si="30"/>
        <v>0</v>
      </c>
      <c r="DX30" s="195">
        <f t="shared" si="30"/>
        <v>0</v>
      </c>
      <c r="DY30" s="195">
        <f t="shared" si="30"/>
        <v>0</v>
      </c>
      <c r="DZ30" s="195">
        <f t="shared" si="30"/>
        <v>0</v>
      </c>
      <c r="EA30" s="195">
        <f t="shared" si="30"/>
        <v>0</v>
      </c>
      <c r="EB30" s="195">
        <f t="shared" si="30"/>
        <v>0</v>
      </c>
      <c r="EC30" s="195">
        <f t="shared" si="30"/>
        <v>0</v>
      </c>
      <c r="ED30" s="195">
        <f t="shared" si="30"/>
        <v>0</v>
      </c>
      <c r="EE30" s="195">
        <f t="shared" si="30"/>
        <v>0</v>
      </c>
      <c r="EF30" s="195">
        <f t="shared" si="30"/>
        <v>0</v>
      </c>
      <c r="EG30" s="195">
        <f t="shared" si="30"/>
        <v>0</v>
      </c>
      <c r="EH30" s="195">
        <f t="shared" si="30"/>
        <v>0</v>
      </c>
      <c r="EI30" s="195">
        <f t="shared" si="30"/>
        <v>0</v>
      </c>
      <c r="EJ30" s="195">
        <f t="shared" si="30"/>
        <v>0</v>
      </c>
      <c r="EK30" s="195">
        <f t="shared" si="30"/>
        <v>0</v>
      </c>
      <c r="EL30" s="195">
        <f t="shared" si="30"/>
        <v>0</v>
      </c>
      <c r="EM30" s="195">
        <f t="shared" si="30"/>
        <v>0</v>
      </c>
      <c r="EN30" s="195">
        <f t="shared" si="30"/>
        <v>0</v>
      </c>
      <c r="EO30" s="195">
        <f t="shared" si="30"/>
        <v>0</v>
      </c>
      <c r="EP30" s="195">
        <f t="shared" si="30"/>
        <v>0</v>
      </c>
      <c r="EQ30" s="195">
        <f t="shared" si="30"/>
        <v>0</v>
      </c>
      <c r="ER30" s="195">
        <f t="shared" si="30"/>
        <v>0</v>
      </c>
      <c r="ES30" s="195">
        <f t="shared" si="30"/>
        <v>0</v>
      </c>
      <c r="ET30" s="195">
        <f t="shared" si="30"/>
        <v>0</v>
      </c>
      <c r="EU30" s="195">
        <f t="shared" si="30"/>
        <v>0</v>
      </c>
      <c r="EV30" s="195">
        <f t="shared" si="30"/>
        <v>0</v>
      </c>
      <c r="EW30" s="195">
        <f t="shared" si="30"/>
        <v>0</v>
      </c>
      <c r="EX30" s="195">
        <f t="shared" si="30"/>
        <v>0</v>
      </c>
      <c r="EY30" s="195">
        <f t="shared" si="30"/>
        <v>0</v>
      </c>
      <c r="EZ30" s="195">
        <f t="shared" si="30"/>
        <v>0</v>
      </c>
      <c r="FA30" s="195">
        <f t="shared" si="30"/>
        <v>0</v>
      </c>
      <c r="FB30" s="195">
        <f t="shared" si="30"/>
        <v>0</v>
      </c>
      <c r="FC30" s="195">
        <f t="shared" si="30"/>
        <v>0</v>
      </c>
      <c r="FD30" s="195">
        <f t="shared" si="30"/>
        <v>0</v>
      </c>
      <c r="FE30" s="195">
        <f t="shared" si="30"/>
        <v>0</v>
      </c>
      <c r="FF30" s="195">
        <f t="shared" si="30"/>
        <v>0</v>
      </c>
      <c r="FG30" s="195">
        <f t="shared" si="30"/>
        <v>0</v>
      </c>
      <c r="FH30" s="195">
        <f t="shared" si="30"/>
        <v>0</v>
      </c>
      <c r="FI30" s="195">
        <f t="shared" si="30"/>
        <v>0</v>
      </c>
      <c r="FJ30" s="195">
        <f t="shared" si="30"/>
        <v>0</v>
      </c>
      <c r="FK30" s="195">
        <f t="shared" si="30"/>
        <v>0</v>
      </c>
      <c r="FL30" s="195">
        <f t="shared" si="30"/>
        <v>0</v>
      </c>
      <c r="FM30" s="195">
        <f t="shared" si="30"/>
        <v>0</v>
      </c>
      <c r="FN30" s="195">
        <f t="shared" si="30"/>
        <v>0</v>
      </c>
      <c r="FO30" s="195">
        <f t="shared" si="30"/>
        <v>0</v>
      </c>
      <c r="FP30" s="195">
        <f t="shared" si="30"/>
        <v>0</v>
      </c>
      <c r="FQ30" s="195">
        <f t="shared" si="30"/>
        <v>0</v>
      </c>
      <c r="FR30" s="195">
        <f t="shared" si="30"/>
        <v>0</v>
      </c>
      <c r="FS30" s="195">
        <f t="shared" si="30"/>
        <v>0</v>
      </c>
      <c r="FT30" s="195">
        <f t="shared" si="30"/>
        <v>0</v>
      </c>
      <c r="FU30" s="195">
        <f t="shared" si="30"/>
        <v>0</v>
      </c>
      <c r="FV30" s="195">
        <f t="shared" si="30"/>
        <v>0</v>
      </c>
      <c r="FW30" s="195">
        <f t="shared" si="30"/>
        <v>0</v>
      </c>
      <c r="FX30" s="195">
        <f t="shared" si="30"/>
        <v>0</v>
      </c>
      <c r="FY30" s="195">
        <f t="shared" si="30"/>
        <v>0</v>
      </c>
      <c r="FZ30" s="195">
        <f t="shared" si="30"/>
        <v>0</v>
      </c>
      <c r="GA30" s="195">
        <f t="shared" si="30"/>
        <v>0</v>
      </c>
      <c r="GB30" s="195">
        <f t="shared" si="30"/>
        <v>0</v>
      </c>
      <c r="GC30" s="195">
        <f t="shared" si="30"/>
        <v>0</v>
      </c>
      <c r="GD30" s="195">
        <f t="shared" ref="GD30:GY30" si="31">IFERROR((GD25*0.736*GD29)/GD27,0)</f>
        <v>0</v>
      </c>
      <c r="GE30" s="195">
        <f t="shared" si="31"/>
        <v>0</v>
      </c>
      <c r="GF30" s="195">
        <f t="shared" si="31"/>
        <v>0</v>
      </c>
      <c r="GG30" s="195">
        <f t="shared" si="31"/>
        <v>0</v>
      </c>
      <c r="GH30" s="195">
        <f t="shared" si="31"/>
        <v>0</v>
      </c>
      <c r="GI30" s="195">
        <f t="shared" si="31"/>
        <v>0</v>
      </c>
      <c r="GJ30" s="195">
        <f t="shared" si="31"/>
        <v>0</v>
      </c>
      <c r="GK30" s="195">
        <f t="shared" si="31"/>
        <v>0</v>
      </c>
      <c r="GL30" s="195">
        <f t="shared" si="31"/>
        <v>0</v>
      </c>
      <c r="GM30" s="195">
        <f t="shared" si="31"/>
        <v>0</v>
      </c>
      <c r="GN30" s="195">
        <f t="shared" si="31"/>
        <v>0</v>
      </c>
      <c r="GO30" s="195">
        <f t="shared" si="31"/>
        <v>0</v>
      </c>
      <c r="GP30" s="195">
        <f t="shared" si="31"/>
        <v>0</v>
      </c>
      <c r="GQ30" s="195">
        <f t="shared" si="31"/>
        <v>0</v>
      </c>
      <c r="GR30" s="195">
        <f t="shared" si="31"/>
        <v>0</v>
      </c>
      <c r="GS30" s="195">
        <f t="shared" si="31"/>
        <v>0</v>
      </c>
      <c r="GT30" s="195">
        <f t="shared" si="31"/>
        <v>0</v>
      </c>
      <c r="GU30" s="195">
        <f t="shared" si="31"/>
        <v>0</v>
      </c>
      <c r="GV30" s="195">
        <f t="shared" si="31"/>
        <v>0</v>
      </c>
      <c r="GW30" s="195">
        <f t="shared" si="31"/>
        <v>0</v>
      </c>
      <c r="GX30" s="195">
        <f t="shared" si="31"/>
        <v>0</v>
      </c>
      <c r="GY30" s="195">
        <f t="shared" si="31"/>
        <v>0</v>
      </c>
    </row>
    <row r="31" spans="2:207" ht="15.6" x14ac:dyDescent="0.25">
      <c r="B31" s="997">
        <f>B30+1</f>
        <v>16</v>
      </c>
      <c r="C31" s="176" t="s">
        <v>716</v>
      </c>
      <c r="D31" s="176"/>
      <c r="E31" s="182" t="s">
        <v>636</v>
      </c>
      <c r="F31" s="183" t="s">
        <v>720</v>
      </c>
      <c r="G31" s="686">
        <f>SUM(H31:GY31)</f>
        <v>0</v>
      </c>
      <c r="H31" s="195">
        <f>IFERROR(H30*H26*(H27/H28),0)</f>
        <v>0</v>
      </c>
      <c r="I31" s="195">
        <f t="shared" ref="I31:BE31" si="32">IFERROR(I30*I26*(I27/I28),0)</f>
        <v>0</v>
      </c>
      <c r="J31" s="195">
        <f t="shared" si="32"/>
        <v>0</v>
      </c>
      <c r="K31" s="195">
        <f t="shared" si="32"/>
        <v>0</v>
      </c>
      <c r="L31" s="195">
        <f t="shared" si="32"/>
        <v>0</v>
      </c>
      <c r="M31" s="195">
        <f t="shared" si="32"/>
        <v>0</v>
      </c>
      <c r="N31" s="195">
        <f t="shared" si="32"/>
        <v>0</v>
      </c>
      <c r="O31" s="195">
        <f t="shared" si="32"/>
        <v>0</v>
      </c>
      <c r="P31" s="195">
        <f t="shared" si="32"/>
        <v>0</v>
      </c>
      <c r="Q31" s="195">
        <f t="shared" si="32"/>
        <v>0</v>
      </c>
      <c r="R31" s="195">
        <f t="shared" si="32"/>
        <v>0</v>
      </c>
      <c r="S31" s="195">
        <f t="shared" si="32"/>
        <v>0</v>
      </c>
      <c r="T31" s="195">
        <f t="shared" si="32"/>
        <v>0</v>
      </c>
      <c r="U31" s="195">
        <f t="shared" si="32"/>
        <v>0</v>
      </c>
      <c r="V31" s="195">
        <f t="shared" si="32"/>
        <v>0</v>
      </c>
      <c r="W31" s="195">
        <f t="shared" si="32"/>
        <v>0</v>
      </c>
      <c r="X31" s="195">
        <f t="shared" si="32"/>
        <v>0</v>
      </c>
      <c r="Y31" s="195">
        <f t="shared" si="32"/>
        <v>0</v>
      </c>
      <c r="Z31" s="195">
        <f t="shared" si="32"/>
        <v>0</v>
      </c>
      <c r="AA31" s="195">
        <f t="shared" si="32"/>
        <v>0</v>
      </c>
      <c r="AB31" s="195">
        <f t="shared" si="32"/>
        <v>0</v>
      </c>
      <c r="AC31" s="195">
        <f t="shared" si="32"/>
        <v>0</v>
      </c>
      <c r="AD31" s="195">
        <f t="shared" si="32"/>
        <v>0</v>
      </c>
      <c r="AE31" s="195">
        <f t="shared" si="32"/>
        <v>0</v>
      </c>
      <c r="AF31" s="195">
        <f t="shared" si="32"/>
        <v>0</v>
      </c>
      <c r="AG31" s="195">
        <f t="shared" si="32"/>
        <v>0</v>
      </c>
      <c r="AH31" s="195">
        <f t="shared" si="32"/>
        <v>0</v>
      </c>
      <c r="AI31" s="195">
        <f t="shared" si="32"/>
        <v>0</v>
      </c>
      <c r="AJ31" s="195">
        <f t="shared" si="32"/>
        <v>0</v>
      </c>
      <c r="AK31" s="195">
        <f t="shared" si="32"/>
        <v>0</v>
      </c>
      <c r="AL31" s="195">
        <f t="shared" si="32"/>
        <v>0</v>
      </c>
      <c r="AM31" s="195">
        <f t="shared" si="32"/>
        <v>0</v>
      </c>
      <c r="AN31" s="195">
        <f t="shared" si="32"/>
        <v>0</v>
      </c>
      <c r="AO31" s="195">
        <f t="shared" si="32"/>
        <v>0</v>
      </c>
      <c r="AP31" s="195">
        <f t="shared" si="32"/>
        <v>0</v>
      </c>
      <c r="AQ31" s="195">
        <f t="shared" si="32"/>
        <v>0</v>
      </c>
      <c r="AR31" s="195">
        <f t="shared" si="32"/>
        <v>0</v>
      </c>
      <c r="AS31" s="195">
        <f t="shared" si="32"/>
        <v>0</v>
      </c>
      <c r="AT31" s="195">
        <f t="shared" si="32"/>
        <v>0</v>
      </c>
      <c r="AU31" s="195">
        <f t="shared" si="32"/>
        <v>0</v>
      </c>
      <c r="AV31" s="195">
        <f t="shared" si="32"/>
        <v>0</v>
      </c>
      <c r="AW31" s="195">
        <f t="shared" si="32"/>
        <v>0</v>
      </c>
      <c r="AX31" s="195">
        <f t="shared" si="32"/>
        <v>0</v>
      </c>
      <c r="AY31" s="195">
        <f t="shared" si="32"/>
        <v>0</v>
      </c>
      <c r="AZ31" s="195">
        <f t="shared" si="32"/>
        <v>0</v>
      </c>
      <c r="BA31" s="195">
        <f t="shared" si="32"/>
        <v>0</v>
      </c>
      <c r="BB31" s="195">
        <f t="shared" si="32"/>
        <v>0</v>
      </c>
      <c r="BC31" s="195">
        <f t="shared" si="32"/>
        <v>0</v>
      </c>
      <c r="BD31" s="195">
        <f t="shared" si="32"/>
        <v>0</v>
      </c>
      <c r="BE31" s="195">
        <f t="shared" si="32"/>
        <v>0</v>
      </c>
      <c r="BF31" s="195">
        <f t="shared" ref="BF31:DQ31" si="33">IFERROR(BF30*BF26*(BF27/BF28),0)</f>
        <v>0</v>
      </c>
      <c r="BG31" s="195">
        <f t="shared" si="33"/>
        <v>0</v>
      </c>
      <c r="BH31" s="195">
        <f t="shared" si="33"/>
        <v>0</v>
      </c>
      <c r="BI31" s="195">
        <f t="shared" si="33"/>
        <v>0</v>
      </c>
      <c r="BJ31" s="195">
        <f t="shared" si="33"/>
        <v>0</v>
      </c>
      <c r="BK31" s="195">
        <f t="shared" si="33"/>
        <v>0</v>
      </c>
      <c r="BL31" s="195">
        <f t="shared" si="33"/>
        <v>0</v>
      </c>
      <c r="BM31" s="195">
        <f t="shared" si="33"/>
        <v>0</v>
      </c>
      <c r="BN31" s="195">
        <f t="shared" si="33"/>
        <v>0</v>
      </c>
      <c r="BO31" s="195">
        <f t="shared" si="33"/>
        <v>0</v>
      </c>
      <c r="BP31" s="195">
        <f t="shared" si="33"/>
        <v>0</v>
      </c>
      <c r="BQ31" s="195">
        <f t="shared" si="33"/>
        <v>0</v>
      </c>
      <c r="BR31" s="195">
        <f t="shared" si="33"/>
        <v>0</v>
      </c>
      <c r="BS31" s="195">
        <f t="shared" si="33"/>
        <v>0</v>
      </c>
      <c r="BT31" s="195">
        <f t="shared" si="33"/>
        <v>0</v>
      </c>
      <c r="BU31" s="195">
        <f t="shared" si="33"/>
        <v>0</v>
      </c>
      <c r="BV31" s="195">
        <f t="shared" si="33"/>
        <v>0</v>
      </c>
      <c r="BW31" s="195">
        <f t="shared" si="33"/>
        <v>0</v>
      </c>
      <c r="BX31" s="195">
        <f t="shared" si="33"/>
        <v>0</v>
      </c>
      <c r="BY31" s="195">
        <f t="shared" si="33"/>
        <v>0</v>
      </c>
      <c r="BZ31" s="195">
        <f t="shared" si="33"/>
        <v>0</v>
      </c>
      <c r="CA31" s="195">
        <f t="shared" si="33"/>
        <v>0</v>
      </c>
      <c r="CB31" s="195">
        <f t="shared" si="33"/>
        <v>0</v>
      </c>
      <c r="CC31" s="195">
        <f t="shared" si="33"/>
        <v>0</v>
      </c>
      <c r="CD31" s="195">
        <f t="shared" si="33"/>
        <v>0</v>
      </c>
      <c r="CE31" s="195">
        <f t="shared" si="33"/>
        <v>0</v>
      </c>
      <c r="CF31" s="195">
        <f t="shared" si="33"/>
        <v>0</v>
      </c>
      <c r="CG31" s="195">
        <f t="shared" si="33"/>
        <v>0</v>
      </c>
      <c r="CH31" s="195">
        <f t="shared" si="33"/>
        <v>0</v>
      </c>
      <c r="CI31" s="195">
        <f t="shared" si="33"/>
        <v>0</v>
      </c>
      <c r="CJ31" s="195">
        <f t="shared" si="33"/>
        <v>0</v>
      </c>
      <c r="CK31" s="195">
        <f t="shared" si="33"/>
        <v>0</v>
      </c>
      <c r="CL31" s="195">
        <f t="shared" si="33"/>
        <v>0</v>
      </c>
      <c r="CM31" s="195">
        <f t="shared" si="33"/>
        <v>0</v>
      </c>
      <c r="CN31" s="195">
        <f t="shared" si="33"/>
        <v>0</v>
      </c>
      <c r="CO31" s="195">
        <f t="shared" si="33"/>
        <v>0</v>
      </c>
      <c r="CP31" s="195">
        <f t="shared" si="33"/>
        <v>0</v>
      </c>
      <c r="CQ31" s="195">
        <f t="shared" si="33"/>
        <v>0</v>
      </c>
      <c r="CR31" s="195">
        <f t="shared" si="33"/>
        <v>0</v>
      </c>
      <c r="CS31" s="195">
        <f t="shared" si="33"/>
        <v>0</v>
      </c>
      <c r="CT31" s="195">
        <f t="shared" si="33"/>
        <v>0</v>
      </c>
      <c r="CU31" s="195">
        <f t="shared" si="33"/>
        <v>0</v>
      </c>
      <c r="CV31" s="195">
        <f t="shared" si="33"/>
        <v>0</v>
      </c>
      <c r="CW31" s="195">
        <f t="shared" si="33"/>
        <v>0</v>
      </c>
      <c r="CX31" s="195">
        <f t="shared" si="33"/>
        <v>0</v>
      </c>
      <c r="CY31" s="195">
        <f t="shared" si="33"/>
        <v>0</v>
      </c>
      <c r="CZ31" s="195">
        <f t="shared" si="33"/>
        <v>0</v>
      </c>
      <c r="DA31" s="195">
        <f t="shared" si="33"/>
        <v>0</v>
      </c>
      <c r="DB31" s="195">
        <f t="shared" si="33"/>
        <v>0</v>
      </c>
      <c r="DC31" s="195">
        <f t="shared" si="33"/>
        <v>0</v>
      </c>
      <c r="DD31" s="195">
        <f t="shared" si="33"/>
        <v>0</v>
      </c>
      <c r="DE31" s="195">
        <f t="shared" si="33"/>
        <v>0</v>
      </c>
      <c r="DF31" s="195">
        <f t="shared" si="33"/>
        <v>0</v>
      </c>
      <c r="DG31" s="195">
        <f t="shared" si="33"/>
        <v>0</v>
      </c>
      <c r="DH31" s="195">
        <f t="shared" si="33"/>
        <v>0</v>
      </c>
      <c r="DI31" s="195">
        <f t="shared" si="33"/>
        <v>0</v>
      </c>
      <c r="DJ31" s="195">
        <f t="shared" si="33"/>
        <v>0</v>
      </c>
      <c r="DK31" s="195">
        <f t="shared" si="33"/>
        <v>0</v>
      </c>
      <c r="DL31" s="195">
        <f t="shared" si="33"/>
        <v>0</v>
      </c>
      <c r="DM31" s="195">
        <f t="shared" si="33"/>
        <v>0</v>
      </c>
      <c r="DN31" s="195">
        <f t="shared" si="33"/>
        <v>0</v>
      </c>
      <c r="DO31" s="195">
        <f t="shared" si="33"/>
        <v>0</v>
      </c>
      <c r="DP31" s="195">
        <f t="shared" si="33"/>
        <v>0</v>
      </c>
      <c r="DQ31" s="195">
        <f t="shared" si="33"/>
        <v>0</v>
      </c>
      <c r="DR31" s="195">
        <f t="shared" ref="DR31:GC31" si="34">IFERROR(DR30*DR26*(DR27/DR28),0)</f>
        <v>0</v>
      </c>
      <c r="DS31" s="195">
        <f t="shared" si="34"/>
        <v>0</v>
      </c>
      <c r="DT31" s="195">
        <f t="shared" si="34"/>
        <v>0</v>
      </c>
      <c r="DU31" s="195">
        <f t="shared" si="34"/>
        <v>0</v>
      </c>
      <c r="DV31" s="195">
        <f t="shared" si="34"/>
        <v>0</v>
      </c>
      <c r="DW31" s="195">
        <f t="shared" si="34"/>
        <v>0</v>
      </c>
      <c r="DX31" s="195">
        <f t="shared" si="34"/>
        <v>0</v>
      </c>
      <c r="DY31" s="195">
        <f t="shared" si="34"/>
        <v>0</v>
      </c>
      <c r="DZ31" s="195">
        <f t="shared" si="34"/>
        <v>0</v>
      </c>
      <c r="EA31" s="195">
        <f t="shared" si="34"/>
        <v>0</v>
      </c>
      <c r="EB31" s="195">
        <f t="shared" si="34"/>
        <v>0</v>
      </c>
      <c r="EC31" s="195">
        <f t="shared" si="34"/>
        <v>0</v>
      </c>
      <c r="ED31" s="195">
        <f t="shared" si="34"/>
        <v>0</v>
      </c>
      <c r="EE31" s="195">
        <f t="shared" si="34"/>
        <v>0</v>
      </c>
      <c r="EF31" s="195">
        <f t="shared" si="34"/>
        <v>0</v>
      </c>
      <c r="EG31" s="195">
        <f t="shared" si="34"/>
        <v>0</v>
      </c>
      <c r="EH31" s="195">
        <f t="shared" si="34"/>
        <v>0</v>
      </c>
      <c r="EI31" s="195">
        <f t="shared" si="34"/>
        <v>0</v>
      </c>
      <c r="EJ31" s="195">
        <f t="shared" si="34"/>
        <v>0</v>
      </c>
      <c r="EK31" s="195">
        <f t="shared" si="34"/>
        <v>0</v>
      </c>
      <c r="EL31" s="195">
        <f t="shared" si="34"/>
        <v>0</v>
      </c>
      <c r="EM31" s="195">
        <f t="shared" si="34"/>
        <v>0</v>
      </c>
      <c r="EN31" s="195">
        <f t="shared" si="34"/>
        <v>0</v>
      </c>
      <c r="EO31" s="195">
        <f t="shared" si="34"/>
        <v>0</v>
      </c>
      <c r="EP31" s="195">
        <f t="shared" si="34"/>
        <v>0</v>
      </c>
      <c r="EQ31" s="195">
        <f t="shared" si="34"/>
        <v>0</v>
      </c>
      <c r="ER31" s="195">
        <f t="shared" si="34"/>
        <v>0</v>
      </c>
      <c r="ES31" s="195">
        <f t="shared" si="34"/>
        <v>0</v>
      </c>
      <c r="ET31" s="195">
        <f t="shared" si="34"/>
        <v>0</v>
      </c>
      <c r="EU31" s="195">
        <f t="shared" si="34"/>
        <v>0</v>
      </c>
      <c r="EV31" s="195">
        <f t="shared" si="34"/>
        <v>0</v>
      </c>
      <c r="EW31" s="195">
        <f t="shared" si="34"/>
        <v>0</v>
      </c>
      <c r="EX31" s="195">
        <f t="shared" si="34"/>
        <v>0</v>
      </c>
      <c r="EY31" s="195">
        <f t="shared" si="34"/>
        <v>0</v>
      </c>
      <c r="EZ31" s="195">
        <f t="shared" si="34"/>
        <v>0</v>
      </c>
      <c r="FA31" s="195">
        <f t="shared" si="34"/>
        <v>0</v>
      </c>
      <c r="FB31" s="195">
        <f t="shared" si="34"/>
        <v>0</v>
      </c>
      <c r="FC31" s="195">
        <f t="shared" si="34"/>
        <v>0</v>
      </c>
      <c r="FD31" s="195">
        <f t="shared" si="34"/>
        <v>0</v>
      </c>
      <c r="FE31" s="195">
        <f t="shared" si="34"/>
        <v>0</v>
      </c>
      <c r="FF31" s="195">
        <f t="shared" si="34"/>
        <v>0</v>
      </c>
      <c r="FG31" s="195">
        <f t="shared" si="34"/>
        <v>0</v>
      </c>
      <c r="FH31" s="195">
        <f t="shared" si="34"/>
        <v>0</v>
      </c>
      <c r="FI31" s="195">
        <f t="shared" si="34"/>
        <v>0</v>
      </c>
      <c r="FJ31" s="195">
        <f t="shared" si="34"/>
        <v>0</v>
      </c>
      <c r="FK31" s="195">
        <f t="shared" si="34"/>
        <v>0</v>
      </c>
      <c r="FL31" s="195">
        <f t="shared" si="34"/>
        <v>0</v>
      </c>
      <c r="FM31" s="195">
        <f t="shared" si="34"/>
        <v>0</v>
      </c>
      <c r="FN31" s="195">
        <f t="shared" si="34"/>
        <v>0</v>
      </c>
      <c r="FO31" s="195">
        <f t="shared" si="34"/>
        <v>0</v>
      </c>
      <c r="FP31" s="195">
        <f t="shared" si="34"/>
        <v>0</v>
      </c>
      <c r="FQ31" s="195">
        <f t="shared" si="34"/>
        <v>0</v>
      </c>
      <c r="FR31" s="195">
        <f t="shared" si="34"/>
        <v>0</v>
      </c>
      <c r="FS31" s="195">
        <f t="shared" si="34"/>
        <v>0</v>
      </c>
      <c r="FT31" s="195">
        <f t="shared" si="34"/>
        <v>0</v>
      </c>
      <c r="FU31" s="195">
        <f t="shared" si="34"/>
        <v>0</v>
      </c>
      <c r="FV31" s="195">
        <f t="shared" si="34"/>
        <v>0</v>
      </c>
      <c r="FW31" s="195">
        <f t="shared" si="34"/>
        <v>0</v>
      </c>
      <c r="FX31" s="195">
        <f t="shared" si="34"/>
        <v>0</v>
      </c>
      <c r="FY31" s="195">
        <f t="shared" si="34"/>
        <v>0</v>
      </c>
      <c r="FZ31" s="195">
        <f t="shared" si="34"/>
        <v>0</v>
      </c>
      <c r="GA31" s="195">
        <f t="shared" si="34"/>
        <v>0</v>
      </c>
      <c r="GB31" s="195">
        <f t="shared" si="34"/>
        <v>0</v>
      </c>
      <c r="GC31" s="195">
        <f t="shared" si="34"/>
        <v>0</v>
      </c>
      <c r="GD31" s="195">
        <f t="shared" ref="GD31:GY31" si="35">IFERROR(GD30*GD26*(GD27/GD28),0)</f>
        <v>0</v>
      </c>
      <c r="GE31" s="195">
        <f t="shared" si="35"/>
        <v>0</v>
      </c>
      <c r="GF31" s="195">
        <f t="shared" si="35"/>
        <v>0</v>
      </c>
      <c r="GG31" s="195">
        <f t="shared" si="35"/>
        <v>0</v>
      </c>
      <c r="GH31" s="195">
        <f t="shared" si="35"/>
        <v>0</v>
      </c>
      <c r="GI31" s="195">
        <f t="shared" si="35"/>
        <v>0</v>
      </c>
      <c r="GJ31" s="195">
        <f t="shared" si="35"/>
        <v>0</v>
      </c>
      <c r="GK31" s="195">
        <f t="shared" si="35"/>
        <v>0</v>
      </c>
      <c r="GL31" s="195">
        <f t="shared" si="35"/>
        <v>0</v>
      </c>
      <c r="GM31" s="195">
        <f t="shared" si="35"/>
        <v>0</v>
      </c>
      <c r="GN31" s="195">
        <f t="shared" si="35"/>
        <v>0</v>
      </c>
      <c r="GO31" s="195">
        <f t="shared" si="35"/>
        <v>0</v>
      </c>
      <c r="GP31" s="195">
        <f t="shared" si="35"/>
        <v>0</v>
      </c>
      <c r="GQ31" s="195">
        <f t="shared" si="35"/>
        <v>0</v>
      </c>
      <c r="GR31" s="195">
        <f t="shared" si="35"/>
        <v>0</v>
      </c>
      <c r="GS31" s="195">
        <f t="shared" si="35"/>
        <v>0</v>
      </c>
      <c r="GT31" s="195">
        <f t="shared" si="35"/>
        <v>0</v>
      </c>
      <c r="GU31" s="195">
        <f t="shared" si="35"/>
        <v>0</v>
      </c>
      <c r="GV31" s="195">
        <f t="shared" si="35"/>
        <v>0</v>
      </c>
      <c r="GW31" s="195">
        <f t="shared" si="35"/>
        <v>0</v>
      </c>
      <c r="GX31" s="195">
        <f t="shared" si="35"/>
        <v>0</v>
      </c>
      <c r="GY31" s="195">
        <f t="shared" si="35"/>
        <v>0</v>
      </c>
    </row>
    <row r="32" spans="2:207" x14ac:dyDescent="0.25">
      <c r="B32" s="998"/>
      <c r="C32" s="176" t="s">
        <v>638</v>
      </c>
      <c r="D32" s="176"/>
      <c r="E32" s="182" t="s">
        <v>639</v>
      </c>
      <c r="F32" s="183"/>
      <c r="G32" s="190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191"/>
      <c r="AP32" s="191"/>
      <c r="AQ32" s="191"/>
      <c r="AR32" s="191"/>
      <c r="AS32" s="191"/>
      <c r="AT32" s="191"/>
      <c r="AU32" s="191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91"/>
      <c r="BK32" s="191"/>
      <c r="BL32" s="191"/>
      <c r="BM32" s="191"/>
      <c r="BN32" s="191"/>
      <c r="BO32" s="191"/>
      <c r="BP32" s="191"/>
      <c r="BQ32" s="191"/>
      <c r="BR32" s="191"/>
      <c r="BS32" s="191"/>
      <c r="BT32" s="191"/>
      <c r="BU32" s="191"/>
      <c r="BV32" s="191"/>
      <c r="BW32" s="191"/>
      <c r="BX32" s="191"/>
      <c r="BY32" s="191"/>
      <c r="BZ32" s="191"/>
      <c r="CA32" s="191"/>
      <c r="CB32" s="191"/>
      <c r="CC32" s="191"/>
      <c r="CD32" s="191"/>
      <c r="CE32" s="191"/>
      <c r="CF32" s="191"/>
      <c r="CG32" s="191"/>
      <c r="CH32" s="191"/>
      <c r="CI32" s="191"/>
      <c r="CJ32" s="191"/>
      <c r="CK32" s="191"/>
      <c r="CL32" s="191"/>
      <c r="CM32" s="191"/>
      <c r="CN32" s="191"/>
      <c r="CO32" s="191"/>
      <c r="CP32" s="191"/>
      <c r="CQ32" s="191"/>
      <c r="CR32" s="191"/>
      <c r="CS32" s="191"/>
      <c r="CT32" s="191"/>
      <c r="CU32" s="191"/>
      <c r="CV32" s="191"/>
      <c r="CW32" s="191"/>
      <c r="CX32" s="191"/>
      <c r="CY32" s="191"/>
      <c r="CZ32" s="191"/>
      <c r="DA32" s="191"/>
      <c r="DB32" s="191"/>
      <c r="DC32" s="191"/>
      <c r="DD32" s="191"/>
      <c r="DE32" s="191"/>
      <c r="DF32" s="191"/>
      <c r="DG32" s="191"/>
      <c r="DH32" s="191"/>
      <c r="DI32" s="191"/>
      <c r="DJ32" s="191"/>
      <c r="DK32" s="191"/>
      <c r="DL32" s="191"/>
      <c r="DM32" s="191"/>
      <c r="DN32" s="191"/>
      <c r="DO32" s="191"/>
      <c r="DP32" s="191"/>
      <c r="DQ32" s="191"/>
      <c r="DR32" s="191"/>
      <c r="DS32" s="191"/>
      <c r="DT32" s="191"/>
      <c r="DU32" s="191"/>
      <c r="DV32" s="191"/>
      <c r="DW32" s="191"/>
      <c r="DX32" s="191"/>
      <c r="DY32" s="191"/>
      <c r="DZ32" s="191"/>
      <c r="EA32" s="191"/>
      <c r="EB32" s="191"/>
      <c r="EC32" s="191"/>
      <c r="ED32" s="191"/>
      <c r="EE32" s="191"/>
      <c r="EF32" s="191"/>
      <c r="EG32" s="191"/>
      <c r="EH32" s="191"/>
      <c r="EI32" s="191"/>
      <c r="EJ32" s="191"/>
      <c r="EK32" s="191"/>
      <c r="EL32" s="191"/>
      <c r="EM32" s="191"/>
      <c r="EN32" s="191"/>
      <c r="EO32" s="191"/>
      <c r="EP32" s="191"/>
      <c r="EQ32" s="191"/>
      <c r="ER32" s="191"/>
      <c r="ES32" s="191"/>
      <c r="ET32" s="191"/>
      <c r="EU32" s="191"/>
      <c r="EV32" s="191"/>
      <c r="EW32" s="191"/>
      <c r="EX32" s="191"/>
      <c r="EY32" s="191"/>
      <c r="EZ32" s="191"/>
      <c r="FA32" s="191"/>
      <c r="FB32" s="191"/>
      <c r="FC32" s="191"/>
      <c r="FD32" s="191"/>
      <c r="FE32" s="191"/>
      <c r="FF32" s="191"/>
      <c r="FG32" s="191"/>
      <c r="FH32" s="191"/>
      <c r="FI32" s="191"/>
      <c r="FJ32" s="191"/>
      <c r="FK32" s="191"/>
      <c r="FL32" s="191"/>
      <c r="FM32" s="191"/>
      <c r="FN32" s="191"/>
      <c r="FO32" s="191"/>
      <c r="FP32" s="191"/>
      <c r="FQ32" s="191"/>
      <c r="FR32" s="191"/>
      <c r="FS32" s="191"/>
      <c r="FT32" s="191"/>
      <c r="FU32" s="191"/>
      <c r="FV32" s="191"/>
      <c r="FW32" s="191"/>
      <c r="FX32" s="191"/>
      <c r="FY32" s="191"/>
      <c r="FZ32" s="191"/>
      <c r="GA32" s="191"/>
      <c r="GB32" s="191"/>
      <c r="GC32" s="191"/>
      <c r="GD32" s="191"/>
      <c r="GE32" s="191"/>
      <c r="GF32" s="191"/>
      <c r="GG32" s="191"/>
      <c r="GH32" s="191"/>
      <c r="GI32" s="191"/>
      <c r="GJ32" s="191"/>
      <c r="GK32" s="191"/>
      <c r="GL32" s="191"/>
      <c r="GM32" s="191"/>
      <c r="GN32" s="191"/>
      <c r="GO32" s="191"/>
      <c r="GP32" s="191"/>
      <c r="GQ32" s="191"/>
      <c r="GR32" s="191"/>
      <c r="GS32" s="191"/>
      <c r="GT32" s="191"/>
      <c r="GU32" s="191"/>
      <c r="GV32" s="191"/>
      <c r="GW32" s="191"/>
      <c r="GX32" s="191"/>
      <c r="GY32" s="191"/>
    </row>
    <row r="33" spans="2:207" x14ac:dyDescent="0.25">
      <c r="B33" s="998"/>
      <c r="C33" s="192" t="s">
        <v>640</v>
      </c>
      <c r="D33" s="192"/>
      <c r="E33" s="193" t="s">
        <v>641</v>
      </c>
      <c r="F33" s="183"/>
      <c r="G33" s="190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  <c r="BM33" s="194"/>
      <c r="BN33" s="194"/>
      <c r="BO33" s="194"/>
      <c r="BP33" s="194"/>
      <c r="BQ33" s="194"/>
      <c r="BR33" s="194"/>
      <c r="BS33" s="194"/>
      <c r="BT33" s="194"/>
      <c r="BU33" s="194"/>
      <c r="BV33" s="194"/>
      <c r="BW33" s="194"/>
      <c r="BX33" s="194"/>
      <c r="BY33" s="194"/>
      <c r="BZ33" s="194"/>
      <c r="CA33" s="194"/>
      <c r="CB33" s="194"/>
      <c r="CC33" s="194"/>
      <c r="CD33" s="194"/>
      <c r="CE33" s="194"/>
      <c r="CF33" s="194"/>
      <c r="CG33" s="194"/>
      <c r="CH33" s="194"/>
      <c r="CI33" s="194"/>
      <c r="CJ33" s="194"/>
      <c r="CK33" s="194"/>
      <c r="CL33" s="194"/>
      <c r="CM33" s="194"/>
      <c r="CN33" s="194"/>
      <c r="CO33" s="194"/>
      <c r="CP33" s="194"/>
      <c r="CQ33" s="194"/>
      <c r="CR33" s="194"/>
      <c r="CS33" s="194"/>
      <c r="CT33" s="194"/>
      <c r="CU33" s="194"/>
      <c r="CV33" s="194"/>
      <c r="CW33" s="194"/>
      <c r="CX33" s="194"/>
      <c r="CY33" s="194"/>
      <c r="CZ33" s="194"/>
      <c r="DA33" s="194"/>
      <c r="DB33" s="194"/>
      <c r="DC33" s="194"/>
      <c r="DD33" s="194"/>
      <c r="DE33" s="194"/>
      <c r="DF33" s="194"/>
      <c r="DG33" s="194"/>
      <c r="DH33" s="194"/>
      <c r="DI33" s="194"/>
      <c r="DJ33" s="194"/>
      <c r="DK33" s="194"/>
      <c r="DL33" s="194"/>
      <c r="DM33" s="194"/>
      <c r="DN33" s="194"/>
      <c r="DO33" s="194"/>
      <c r="DP33" s="194"/>
      <c r="DQ33" s="194"/>
      <c r="DR33" s="194"/>
      <c r="DS33" s="194"/>
      <c r="DT33" s="194"/>
      <c r="DU33" s="194"/>
      <c r="DV33" s="194"/>
      <c r="DW33" s="194"/>
      <c r="DX33" s="194"/>
      <c r="DY33" s="194"/>
      <c r="DZ33" s="194"/>
      <c r="EA33" s="194"/>
      <c r="EB33" s="194"/>
      <c r="EC33" s="194"/>
      <c r="ED33" s="194"/>
      <c r="EE33" s="194"/>
      <c r="EF33" s="194"/>
      <c r="EG33" s="194"/>
      <c r="EH33" s="194"/>
      <c r="EI33" s="194"/>
      <c r="EJ33" s="194"/>
      <c r="EK33" s="194"/>
      <c r="EL33" s="194"/>
      <c r="EM33" s="194"/>
      <c r="EN33" s="194"/>
      <c r="EO33" s="194"/>
      <c r="EP33" s="194"/>
      <c r="EQ33" s="194"/>
      <c r="ER33" s="194"/>
      <c r="ES33" s="194"/>
      <c r="ET33" s="194"/>
      <c r="EU33" s="194"/>
      <c r="EV33" s="194"/>
      <c r="EW33" s="194"/>
      <c r="EX33" s="194"/>
      <c r="EY33" s="194"/>
      <c r="EZ33" s="194"/>
      <c r="FA33" s="194"/>
      <c r="FB33" s="194"/>
      <c r="FC33" s="194"/>
      <c r="FD33" s="194"/>
      <c r="FE33" s="194"/>
      <c r="FF33" s="194"/>
      <c r="FG33" s="194"/>
      <c r="FH33" s="194"/>
      <c r="FI33" s="194"/>
      <c r="FJ33" s="194"/>
      <c r="FK33" s="194"/>
      <c r="FL33" s="194"/>
      <c r="FM33" s="194"/>
      <c r="FN33" s="194"/>
      <c r="FO33" s="194"/>
      <c r="FP33" s="194"/>
      <c r="FQ33" s="194"/>
      <c r="FR33" s="194"/>
      <c r="FS33" s="194"/>
      <c r="FT33" s="194"/>
      <c r="FU33" s="194"/>
      <c r="FV33" s="194"/>
      <c r="FW33" s="194"/>
      <c r="FX33" s="194"/>
      <c r="FY33" s="194"/>
      <c r="FZ33" s="194"/>
      <c r="GA33" s="194"/>
      <c r="GB33" s="194"/>
      <c r="GC33" s="194"/>
      <c r="GD33" s="194"/>
      <c r="GE33" s="194"/>
      <c r="GF33" s="194"/>
      <c r="GG33" s="194"/>
      <c r="GH33" s="194"/>
      <c r="GI33" s="194"/>
      <c r="GJ33" s="194"/>
      <c r="GK33" s="194"/>
      <c r="GL33" s="194"/>
      <c r="GM33" s="194"/>
      <c r="GN33" s="194"/>
      <c r="GO33" s="194"/>
      <c r="GP33" s="194"/>
      <c r="GQ33" s="194"/>
      <c r="GR33" s="194"/>
      <c r="GS33" s="194"/>
      <c r="GT33" s="194"/>
      <c r="GU33" s="194"/>
      <c r="GV33" s="194"/>
      <c r="GW33" s="194"/>
      <c r="GX33" s="194"/>
      <c r="GY33" s="194"/>
    </row>
    <row r="34" spans="2:207" ht="15.6" x14ac:dyDescent="0.25">
      <c r="B34" s="999"/>
      <c r="C34" s="176" t="s">
        <v>642</v>
      </c>
      <c r="D34" s="176"/>
      <c r="E34" s="182" t="s">
        <v>643</v>
      </c>
      <c r="F34" s="183" t="s">
        <v>659</v>
      </c>
      <c r="G34" s="190"/>
      <c r="H34" s="195">
        <f>H32*H33</f>
        <v>0</v>
      </c>
      <c r="I34" s="195">
        <f t="shared" ref="I34:BE34" si="36">I32*I33</f>
        <v>0</v>
      </c>
      <c r="J34" s="195">
        <f t="shared" si="36"/>
        <v>0</v>
      </c>
      <c r="K34" s="195">
        <f t="shared" si="36"/>
        <v>0</v>
      </c>
      <c r="L34" s="195">
        <f t="shared" si="36"/>
        <v>0</v>
      </c>
      <c r="M34" s="195">
        <f t="shared" si="36"/>
        <v>0</v>
      </c>
      <c r="N34" s="195">
        <f t="shared" si="36"/>
        <v>0</v>
      </c>
      <c r="O34" s="195">
        <f t="shared" si="36"/>
        <v>0</v>
      </c>
      <c r="P34" s="195">
        <f t="shared" si="36"/>
        <v>0</v>
      </c>
      <c r="Q34" s="195">
        <f t="shared" si="36"/>
        <v>0</v>
      </c>
      <c r="R34" s="195">
        <f t="shared" si="36"/>
        <v>0</v>
      </c>
      <c r="S34" s="195">
        <f t="shared" si="36"/>
        <v>0</v>
      </c>
      <c r="T34" s="195">
        <f t="shared" si="36"/>
        <v>0</v>
      </c>
      <c r="U34" s="195">
        <f t="shared" si="36"/>
        <v>0</v>
      </c>
      <c r="V34" s="195">
        <f t="shared" si="36"/>
        <v>0</v>
      </c>
      <c r="W34" s="195">
        <f t="shared" si="36"/>
        <v>0</v>
      </c>
      <c r="X34" s="195">
        <f t="shared" si="36"/>
        <v>0</v>
      </c>
      <c r="Y34" s="195">
        <f t="shared" si="36"/>
        <v>0</v>
      </c>
      <c r="Z34" s="195">
        <f t="shared" si="36"/>
        <v>0</v>
      </c>
      <c r="AA34" s="195">
        <f t="shared" si="36"/>
        <v>0</v>
      </c>
      <c r="AB34" s="195">
        <f t="shared" si="36"/>
        <v>0</v>
      </c>
      <c r="AC34" s="195">
        <f t="shared" si="36"/>
        <v>0</v>
      </c>
      <c r="AD34" s="195">
        <f t="shared" si="36"/>
        <v>0</v>
      </c>
      <c r="AE34" s="195">
        <f t="shared" si="36"/>
        <v>0</v>
      </c>
      <c r="AF34" s="195">
        <f t="shared" si="36"/>
        <v>0</v>
      </c>
      <c r="AG34" s="195">
        <f t="shared" si="36"/>
        <v>0</v>
      </c>
      <c r="AH34" s="195">
        <f t="shared" si="36"/>
        <v>0</v>
      </c>
      <c r="AI34" s="195">
        <f t="shared" si="36"/>
        <v>0</v>
      </c>
      <c r="AJ34" s="195">
        <f t="shared" si="36"/>
        <v>0</v>
      </c>
      <c r="AK34" s="195">
        <f t="shared" si="36"/>
        <v>0</v>
      </c>
      <c r="AL34" s="195">
        <f t="shared" si="36"/>
        <v>0</v>
      </c>
      <c r="AM34" s="195">
        <f t="shared" si="36"/>
        <v>0</v>
      </c>
      <c r="AN34" s="195">
        <f t="shared" si="36"/>
        <v>0</v>
      </c>
      <c r="AO34" s="195">
        <f t="shared" si="36"/>
        <v>0</v>
      </c>
      <c r="AP34" s="195">
        <f t="shared" si="36"/>
        <v>0</v>
      </c>
      <c r="AQ34" s="195">
        <f t="shared" si="36"/>
        <v>0</v>
      </c>
      <c r="AR34" s="195">
        <f t="shared" si="36"/>
        <v>0</v>
      </c>
      <c r="AS34" s="195">
        <f t="shared" si="36"/>
        <v>0</v>
      </c>
      <c r="AT34" s="195">
        <f t="shared" si="36"/>
        <v>0</v>
      </c>
      <c r="AU34" s="195">
        <f t="shared" si="36"/>
        <v>0</v>
      </c>
      <c r="AV34" s="195">
        <f t="shared" si="36"/>
        <v>0</v>
      </c>
      <c r="AW34" s="195">
        <f t="shared" si="36"/>
        <v>0</v>
      </c>
      <c r="AX34" s="195">
        <f t="shared" si="36"/>
        <v>0</v>
      </c>
      <c r="AY34" s="195">
        <f t="shared" si="36"/>
        <v>0</v>
      </c>
      <c r="AZ34" s="195">
        <f t="shared" si="36"/>
        <v>0</v>
      </c>
      <c r="BA34" s="195">
        <f t="shared" si="36"/>
        <v>0</v>
      </c>
      <c r="BB34" s="195">
        <f t="shared" si="36"/>
        <v>0</v>
      </c>
      <c r="BC34" s="195">
        <f t="shared" si="36"/>
        <v>0</v>
      </c>
      <c r="BD34" s="195">
        <f t="shared" si="36"/>
        <v>0</v>
      </c>
      <c r="BE34" s="195">
        <f t="shared" si="36"/>
        <v>0</v>
      </c>
      <c r="BF34" s="195">
        <f t="shared" ref="BF34:DQ34" si="37">BF32*BF33</f>
        <v>0</v>
      </c>
      <c r="BG34" s="195">
        <f t="shared" si="37"/>
        <v>0</v>
      </c>
      <c r="BH34" s="195">
        <f t="shared" si="37"/>
        <v>0</v>
      </c>
      <c r="BI34" s="195">
        <f t="shared" si="37"/>
        <v>0</v>
      </c>
      <c r="BJ34" s="195">
        <f t="shared" si="37"/>
        <v>0</v>
      </c>
      <c r="BK34" s="195">
        <f t="shared" si="37"/>
        <v>0</v>
      </c>
      <c r="BL34" s="195">
        <f t="shared" si="37"/>
        <v>0</v>
      </c>
      <c r="BM34" s="195">
        <f t="shared" si="37"/>
        <v>0</v>
      </c>
      <c r="BN34" s="195">
        <f t="shared" si="37"/>
        <v>0</v>
      </c>
      <c r="BO34" s="195">
        <f t="shared" si="37"/>
        <v>0</v>
      </c>
      <c r="BP34" s="195">
        <f t="shared" si="37"/>
        <v>0</v>
      </c>
      <c r="BQ34" s="195">
        <f t="shared" si="37"/>
        <v>0</v>
      </c>
      <c r="BR34" s="195">
        <f t="shared" si="37"/>
        <v>0</v>
      </c>
      <c r="BS34" s="195">
        <f t="shared" si="37"/>
        <v>0</v>
      </c>
      <c r="BT34" s="195">
        <f t="shared" si="37"/>
        <v>0</v>
      </c>
      <c r="BU34" s="195">
        <f t="shared" si="37"/>
        <v>0</v>
      </c>
      <c r="BV34" s="195">
        <f t="shared" si="37"/>
        <v>0</v>
      </c>
      <c r="BW34" s="195">
        <f t="shared" si="37"/>
        <v>0</v>
      </c>
      <c r="BX34" s="195">
        <f t="shared" si="37"/>
        <v>0</v>
      </c>
      <c r="BY34" s="195">
        <f t="shared" si="37"/>
        <v>0</v>
      </c>
      <c r="BZ34" s="195">
        <f t="shared" si="37"/>
        <v>0</v>
      </c>
      <c r="CA34" s="195">
        <f t="shared" si="37"/>
        <v>0</v>
      </c>
      <c r="CB34" s="195">
        <f t="shared" si="37"/>
        <v>0</v>
      </c>
      <c r="CC34" s="195">
        <f t="shared" si="37"/>
        <v>0</v>
      </c>
      <c r="CD34" s="195">
        <f t="shared" si="37"/>
        <v>0</v>
      </c>
      <c r="CE34" s="195">
        <f t="shared" si="37"/>
        <v>0</v>
      </c>
      <c r="CF34" s="195">
        <f t="shared" si="37"/>
        <v>0</v>
      </c>
      <c r="CG34" s="195">
        <f t="shared" si="37"/>
        <v>0</v>
      </c>
      <c r="CH34" s="195">
        <f t="shared" si="37"/>
        <v>0</v>
      </c>
      <c r="CI34" s="195">
        <f t="shared" si="37"/>
        <v>0</v>
      </c>
      <c r="CJ34" s="195">
        <f t="shared" si="37"/>
        <v>0</v>
      </c>
      <c r="CK34" s="195">
        <f t="shared" si="37"/>
        <v>0</v>
      </c>
      <c r="CL34" s="195">
        <f t="shared" si="37"/>
        <v>0</v>
      </c>
      <c r="CM34" s="195">
        <f t="shared" si="37"/>
        <v>0</v>
      </c>
      <c r="CN34" s="195">
        <f t="shared" si="37"/>
        <v>0</v>
      </c>
      <c r="CO34" s="195">
        <f t="shared" si="37"/>
        <v>0</v>
      </c>
      <c r="CP34" s="195">
        <f t="shared" si="37"/>
        <v>0</v>
      </c>
      <c r="CQ34" s="195">
        <f t="shared" si="37"/>
        <v>0</v>
      </c>
      <c r="CR34" s="195">
        <f t="shared" si="37"/>
        <v>0</v>
      </c>
      <c r="CS34" s="195">
        <f t="shared" si="37"/>
        <v>0</v>
      </c>
      <c r="CT34" s="195">
        <f t="shared" si="37"/>
        <v>0</v>
      </c>
      <c r="CU34" s="195">
        <f t="shared" si="37"/>
        <v>0</v>
      </c>
      <c r="CV34" s="195">
        <f t="shared" si="37"/>
        <v>0</v>
      </c>
      <c r="CW34" s="195">
        <f t="shared" si="37"/>
        <v>0</v>
      </c>
      <c r="CX34" s="195">
        <f t="shared" si="37"/>
        <v>0</v>
      </c>
      <c r="CY34" s="195">
        <f t="shared" si="37"/>
        <v>0</v>
      </c>
      <c r="CZ34" s="195">
        <f t="shared" si="37"/>
        <v>0</v>
      </c>
      <c r="DA34" s="195">
        <f t="shared" si="37"/>
        <v>0</v>
      </c>
      <c r="DB34" s="195">
        <f t="shared" si="37"/>
        <v>0</v>
      </c>
      <c r="DC34" s="195">
        <f t="shared" si="37"/>
        <v>0</v>
      </c>
      <c r="DD34" s="195">
        <f t="shared" si="37"/>
        <v>0</v>
      </c>
      <c r="DE34" s="195">
        <f t="shared" si="37"/>
        <v>0</v>
      </c>
      <c r="DF34" s="195">
        <f t="shared" si="37"/>
        <v>0</v>
      </c>
      <c r="DG34" s="195">
        <f t="shared" si="37"/>
        <v>0</v>
      </c>
      <c r="DH34" s="195">
        <f t="shared" si="37"/>
        <v>0</v>
      </c>
      <c r="DI34" s="195">
        <f t="shared" si="37"/>
        <v>0</v>
      </c>
      <c r="DJ34" s="195">
        <f t="shared" si="37"/>
        <v>0</v>
      </c>
      <c r="DK34" s="195">
        <f t="shared" si="37"/>
        <v>0</v>
      </c>
      <c r="DL34" s="195">
        <f t="shared" si="37"/>
        <v>0</v>
      </c>
      <c r="DM34" s="195">
        <f t="shared" si="37"/>
        <v>0</v>
      </c>
      <c r="DN34" s="195">
        <f t="shared" si="37"/>
        <v>0</v>
      </c>
      <c r="DO34" s="195">
        <f t="shared" si="37"/>
        <v>0</v>
      </c>
      <c r="DP34" s="195">
        <f t="shared" si="37"/>
        <v>0</v>
      </c>
      <c r="DQ34" s="195">
        <f t="shared" si="37"/>
        <v>0</v>
      </c>
      <c r="DR34" s="195">
        <f t="shared" ref="DR34:GC34" si="38">DR32*DR33</f>
        <v>0</v>
      </c>
      <c r="DS34" s="195">
        <f t="shared" si="38"/>
        <v>0</v>
      </c>
      <c r="DT34" s="195">
        <f t="shared" si="38"/>
        <v>0</v>
      </c>
      <c r="DU34" s="195">
        <f t="shared" si="38"/>
        <v>0</v>
      </c>
      <c r="DV34" s="195">
        <f t="shared" si="38"/>
        <v>0</v>
      </c>
      <c r="DW34" s="195">
        <f t="shared" si="38"/>
        <v>0</v>
      </c>
      <c r="DX34" s="195">
        <f t="shared" si="38"/>
        <v>0</v>
      </c>
      <c r="DY34" s="195">
        <f t="shared" si="38"/>
        <v>0</v>
      </c>
      <c r="DZ34" s="195">
        <f t="shared" si="38"/>
        <v>0</v>
      </c>
      <c r="EA34" s="195">
        <f t="shared" si="38"/>
        <v>0</v>
      </c>
      <c r="EB34" s="195">
        <f t="shared" si="38"/>
        <v>0</v>
      </c>
      <c r="EC34" s="195">
        <f t="shared" si="38"/>
        <v>0</v>
      </c>
      <c r="ED34" s="195">
        <f t="shared" si="38"/>
        <v>0</v>
      </c>
      <c r="EE34" s="195">
        <f t="shared" si="38"/>
        <v>0</v>
      </c>
      <c r="EF34" s="195">
        <f t="shared" si="38"/>
        <v>0</v>
      </c>
      <c r="EG34" s="195">
        <f t="shared" si="38"/>
        <v>0</v>
      </c>
      <c r="EH34" s="195">
        <f t="shared" si="38"/>
        <v>0</v>
      </c>
      <c r="EI34" s="195">
        <f t="shared" si="38"/>
        <v>0</v>
      </c>
      <c r="EJ34" s="195">
        <f t="shared" si="38"/>
        <v>0</v>
      </c>
      <c r="EK34" s="195">
        <f t="shared" si="38"/>
        <v>0</v>
      </c>
      <c r="EL34" s="195">
        <f t="shared" si="38"/>
        <v>0</v>
      </c>
      <c r="EM34" s="195">
        <f t="shared" si="38"/>
        <v>0</v>
      </c>
      <c r="EN34" s="195">
        <f t="shared" si="38"/>
        <v>0</v>
      </c>
      <c r="EO34" s="195">
        <f t="shared" si="38"/>
        <v>0</v>
      </c>
      <c r="EP34" s="195">
        <f t="shared" si="38"/>
        <v>0</v>
      </c>
      <c r="EQ34" s="195">
        <f t="shared" si="38"/>
        <v>0</v>
      </c>
      <c r="ER34" s="195">
        <f t="shared" si="38"/>
        <v>0</v>
      </c>
      <c r="ES34" s="195">
        <f t="shared" si="38"/>
        <v>0</v>
      </c>
      <c r="ET34" s="195">
        <f t="shared" si="38"/>
        <v>0</v>
      </c>
      <c r="EU34" s="195">
        <f t="shared" si="38"/>
        <v>0</v>
      </c>
      <c r="EV34" s="195">
        <f t="shared" si="38"/>
        <v>0</v>
      </c>
      <c r="EW34" s="195">
        <f t="shared" si="38"/>
        <v>0</v>
      </c>
      <c r="EX34" s="195">
        <f t="shared" si="38"/>
        <v>0</v>
      </c>
      <c r="EY34" s="195">
        <f t="shared" si="38"/>
        <v>0</v>
      </c>
      <c r="EZ34" s="195">
        <f t="shared" si="38"/>
        <v>0</v>
      </c>
      <c r="FA34" s="195">
        <f t="shared" si="38"/>
        <v>0</v>
      </c>
      <c r="FB34" s="195">
        <f t="shared" si="38"/>
        <v>0</v>
      </c>
      <c r="FC34" s="195">
        <f t="shared" si="38"/>
        <v>0</v>
      </c>
      <c r="FD34" s="195">
        <f t="shared" si="38"/>
        <v>0</v>
      </c>
      <c r="FE34" s="195">
        <f t="shared" si="38"/>
        <v>0</v>
      </c>
      <c r="FF34" s="195">
        <f t="shared" si="38"/>
        <v>0</v>
      </c>
      <c r="FG34" s="195">
        <f t="shared" si="38"/>
        <v>0</v>
      </c>
      <c r="FH34" s="195">
        <f t="shared" si="38"/>
        <v>0</v>
      </c>
      <c r="FI34" s="195">
        <f t="shared" si="38"/>
        <v>0</v>
      </c>
      <c r="FJ34" s="195">
        <f t="shared" si="38"/>
        <v>0</v>
      </c>
      <c r="FK34" s="195">
        <f t="shared" si="38"/>
        <v>0</v>
      </c>
      <c r="FL34" s="195">
        <f t="shared" si="38"/>
        <v>0</v>
      </c>
      <c r="FM34" s="195">
        <f t="shared" si="38"/>
        <v>0</v>
      </c>
      <c r="FN34" s="195">
        <f t="shared" si="38"/>
        <v>0</v>
      </c>
      <c r="FO34" s="195">
        <f t="shared" si="38"/>
        <v>0</v>
      </c>
      <c r="FP34" s="195">
        <f t="shared" si="38"/>
        <v>0</v>
      </c>
      <c r="FQ34" s="195">
        <f t="shared" si="38"/>
        <v>0</v>
      </c>
      <c r="FR34" s="195">
        <f t="shared" si="38"/>
        <v>0</v>
      </c>
      <c r="FS34" s="195">
        <f t="shared" si="38"/>
        <v>0</v>
      </c>
      <c r="FT34" s="195">
        <f t="shared" si="38"/>
        <v>0</v>
      </c>
      <c r="FU34" s="195">
        <f t="shared" si="38"/>
        <v>0</v>
      </c>
      <c r="FV34" s="195">
        <f t="shared" si="38"/>
        <v>0</v>
      </c>
      <c r="FW34" s="195">
        <f t="shared" si="38"/>
        <v>0</v>
      </c>
      <c r="FX34" s="195">
        <f t="shared" si="38"/>
        <v>0</v>
      </c>
      <c r="FY34" s="195">
        <f t="shared" si="38"/>
        <v>0</v>
      </c>
      <c r="FZ34" s="195">
        <f t="shared" si="38"/>
        <v>0</v>
      </c>
      <c r="GA34" s="195">
        <f t="shared" si="38"/>
        <v>0</v>
      </c>
      <c r="GB34" s="195">
        <f t="shared" si="38"/>
        <v>0</v>
      </c>
      <c r="GC34" s="195">
        <f t="shared" si="38"/>
        <v>0</v>
      </c>
      <c r="GD34" s="195">
        <f t="shared" ref="GD34:GY34" si="39">GD32*GD33</f>
        <v>0</v>
      </c>
      <c r="GE34" s="195">
        <f t="shared" si="39"/>
        <v>0</v>
      </c>
      <c r="GF34" s="195">
        <f t="shared" si="39"/>
        <v>0</v>
      </c>
      <c r="GG34" s="195">
        <f t="shared" si="39"/>
        <v>0</v>
      </c>
      <c r="GH34" s="195">
        <f t="shared" si="39"/>
        <v>0</v>
      </c>
      <c r="GI34" s="195">
        <f t="shared" si="39"/>
        <v>0</v>
      </c>
      <c r="GJ34" s="195">
        <f t="shared" si="39"/>
        <v>0</v>
      </c>
      <c r="GK34" s="195">
        <f t="shared" si="39"/>
        <v>0</v>
      </c>
      <c r="GL34" s="195">
        <f t="shared" si="39"/>
        <v>0</v>
      </c>
      <c r="GM34" s="195">
        <f t="shared" si="39"/>
        <v>0</v>
      </c>
      <c r="GN34" s="195">
        <f t="shared" si="39"/>
        <v>0</v>
      </c>
      <c r="GO34" s="195">
        <f t="shared" si="39"/>
        <v>0</v>
      </c>
      <c r="GP34" s="195">
        <f t="shared" si="39"/>
        <v>0</v>
      </c>
      <c r="GQ34" s="195">
        <f t="shared" si="39"/>
        <v>0</v>
      </c>
      <c r="GR34" s="195">
        <f t="shared" si="39"/>
        <v>0</v>
      </c>
      <c r="GS34" s="195">
        <f t="shared" si="39"/>
        <v>0</v>
      </c>
      <c r="GT34" s="195">
        <f t="shared" si="39"/>
        <v>0</v>
      </c>
      <c r="GU34" s="195">
        <f t="shared" si="39"/>
        <v>0</v>
      </c>
      <c r="GV34" s="195">
        <f t="shared" si="39"/>
        <v>0</v>
      </c>
      <c r="GW34" s="195">
        <f t="shared" si="39"/>
        <v>0</v>
      </c>
      <c r="GX34" s="195">
        <f t="shared" si="39"/>
        <v>0</v>
      </c>
      <c r="GY34" s="195">
        <f t="shared" si="39"/>
        <v>0</v>
      </c>
    </row>
    <row r="35" spans="2:207" x14ac:dyDescent="0.25">
      <c r="B35" s="997">
        <f>B31+1</f>
        <v>17</v>
      </c>
      <c r="C35" s="176" t="s">
        <v>964</v>
      </c>
      <c r="D35" s="176"/>
      <c r="E35" s="182" t="s">
        <v>548</v>
      </c>
      <c r="F35" s="183" t="s">
        <v>959</v>
      </c>
      <c r="G35" s="285">
        <v>12</v>
      </c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88"/>
      <c r="DX35" s="188"/>
      <c r="DY35" s="188"/>
      <c r="DZ35" s="188"/>
      <c r="EA35" s="188"/>
      <c r="EB35" s="188"/>
      <c r="EC35" s="188"/>
      <c r="ED35" s="188"/>
      <c r="EE35" s="188"/>
      <c r="EF35" s="188"/>
      <c r="EG35" s="188"/>
      <c r="EH35" s="188"/>
      <c r="EI35" s="188"/>
      <c r="EJ35" s="188"/>
      <c r="EK35" s="188"/>
      <c r="EL35" s="188"/>
      <c r="EM35" s="188"/>
      <c r="EN35" s="188"/>
      <c r="EO35" s="188"/>
      <c r="EP35" s="188"/>
      <c r="EQ35" s="188"/>
      <c r="ER35" s="188"/>
      <c r="ES35" s="188"/>
      <c r="ET35" s="188"/>
      <c r="EU35" s="188"/>
      <c r="EV35" s="188"/>
      <c r="EW35" s="188"/>
      <c r="EX35" s="188"/>
      <c r="EY35" s="188"/>
      <c r="EZ35" s="188"/>
      <c r="FA35" s="188"/>
      <c r="FB35" s="188"/>
      <c r="FC35" s="188"/>
      <c r="FD35" s="188"/>
      <c r="FE35" s="188"/>
      <c r="FF35" s="188"/>
      <c r="FG35" s="188"/>
      <c r="FH35" s="188"/>
      <c r="FI35" s="188"/>
      <c r="FJ35" s="188"/>
      <c r="FK35" s="188"/>
      <c r="FL35" s="188"/>
      <c r="FM35" s="188"/>
      <c r="FN35" s="188"/>
      <c r="FO35" s="188"/>
      <c r="FP35" s="188"/>
      <c r="FQ35" s="188"/>
      <c r="FR35" s="188"/>
      <c r="FS35" s="188"/>
      <c r="FT35" s="188"/>
      <c r="FU35" s="188"/>
      <c r="FV35" s="188"/>
      <c r="FW35" s="188"/>
      <c r="FX35" s="188"/>
      <c r="FY35" s="188"/>
      <c r="FZ35" s="188"/>
      <c r="GA35" s="188"/>
      <c r="GB35" s="188"/>
      <c r="GC35" s="188"/>
      <c r="GD35" s="188"/>
      <c r="GE35" s="188"/>
      <c r="GF35" s="188"/>
      <c r="GG35" s="188"/>
      <c r="GH35" s="188"/>
      <c r="GI35" s="188"/>
      <c r="GJ35" s="188"/>
      <c r="GK35" s="188"/>
      <c r="GL35" s="188"/>
      <c r="GM35" s="188"/>
      <c r="GN35" s="188"/>
      <c r="GO35" s="188"/>
      <c r="GP35" s="188"/>
      <c r="GQ35" s="188"/>
      <c r="GR35" s="188"/>
      <c r="GS35" s="188"/>
      <c r="GT35" s="188"/>
      <c r="GU35" s="188"/>
      <c r="GV35" s="188"/>
      <c r="GW35" s="188"/>
      <c r="GX35" s="188"/>
      <c r="GY35" s="188"/>
    </row>
    <row r="36" spans="2:207" x14ac:dyDescent="0.25">
      <c r="B36" s="998"/>
      <c r="C36" s="176" t="s">
        <v>965</v>
      </c>
      <c r="D36" s="176"/>
      <c r="E36" s="177" t="s">
        <v>962</v>
      </c>
      <c r="F36" s="183" t="s">
        <v>960</v>
      </c>
      <c r="G36" s="285">
        <v>22</v>
      </c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88"/>
      <c r="DX36" s="188"/>
      <c r="DY36" s="188"/>
      <c r="DZ36" s="188"/>
      <c r="EA36" s="188"/>
      <c r="EB36" s="188"/>
      <c r="EC36" s="188"/>
      <c r="ED36" s="188"/>
      <c r="EE36" s="188"/>
      <c r="EF36" s="188"/>
      <c r="EG36" s="188"/>
      <c r="EH36" s="188"/>
      <c r="EI36" s="188"/>
      <c r="EJ36" s="188"/>
      <c r="EK36" s="188"/>
      <c r="EL36" s="188"/>
      <c r="EM36" s="188"/>
      <c r="EN36" s="188"/>
      <c r="EO36" s="188"/>
      <c r="EP36" s="188"/>
      <c r="EQ36" s="188"/>
      <c r="ER36" s="188"/>
      <c r="ES36" s="188"/>
      <c r="ET36" s="188"/>
      <c r="EU36" s="188"/>
      <c r="EV36" s="188"/>
      <c r="EW36" s="188"/>
      <c r="EX36" s="188"/>
      <c r="EY36" s="188"/>
      <c r="EZ36" s="188"/>
      <c r="FA36" s="188"/>
      <c r="FB36" s="188"/>
      <c r="FC36" s="188"/>
      <c r="FD36" s="188"/>
      <c r="FE36" s="188"/>
      <c r="FF36" s="188"/>
      <c r="FG36" s="188"/>
      <c r="FH36" s="188"/>
      <c r="FI36" s="188"/>
      <c r="FJ36" s="188"/>
      <c r="FK36" s="188"/>
      <c r="FL36" s="188"/>
      <c r="FM36" s="188"/>
      <c r="FN36" s="188"/>
      <c r="FO36" s="188"/>
      <c r="FP36" s="188"/>
      <c r="FQ36" s="188"/>
      <c r="FR36" s="188"/>
      <c r="FS36" s="188"/>
      <c r="FT36" s="188"/>
      <c r="FU36" s="188"/>
      <c r="FV36" s="188"/>
      <c r="FW36" s="188"/>
      <c r="FX36" s="188"/>
      <c r="FY36" s="188"/>
      <c r="FZ36" s="188"/>
      <c r="GA36" s="188"/>
      <c r="GB36" s="188"/>
      <c r="GC36" s="188"/>
      <c r="GD36" s="188"/>
      <c r="GE36" s="188"/>
      <c r="GF36" s="188"/>
      <c r="GG36" s="188"/>
      <c r="GH36" s="188"/>
      <c r="GI36" s="188"/>
      <c r="GJ36" s="188"/>
      <c r="GK36" s="188"/>
      <c r="GL36" s="188"/>
      <c r="GM36" s="188"/>
      <c r="GN36" s="188"/>
      <c r="GO36" s="188"/>
      <c r="GP36" s="188"/>
      <c r="GQ36" s="188"/>
      <c r="GR36" s="188"/>
      <c r="GS36" s="188"/>
      <c r="GT36" s="188"/>
      <c r="GU36" s="188"/>
      <c r="GV36" s="188"/>
      <c r="GW36" s="188"/>
      <c r="GX36" s="188"/>
      <c r="GY36" s="188"/>
    </row>
    <row r="37" spans="2:207" x14ac:dyDescent="0.25">
      <c r="B37" s="998"/>
      <c r="C37" s="176" t="s">
        <v>966</v>
      </c>
      <c r="D37" s="176"/>
      <c r="E37" s="177" t="s">
        <v>963</v>
      </c>
      <c r="F37" s="183" t="s">
        <v>961</v>
      </c>
      <c r="G37" s="285">
        <v>3</v>
      </c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  <c r="BI37" s="188"/>
      <c r="BJ37" s="188"/>
      <c r="BK37" s="188"/>
      <c r="BL37" s="188"/>
      <c r="BM37" s="188"/>
      <c r="BN37" s="188"/>
      <c r="BO37" s="188"/>
      <c r="BP37" s="188"/>
      <c r="BQ37" s="188"/>
      <c r="BR37" s="188"/>
      <c r="BS37" s="188"/>
      <c r="BT37" s="188"/>
      <c r="BU37" s="188"/>
      <c r="BV37" s="188"/>
      <c r="BW37" s="188"/>
      <c r="BX37" s="188"/>
      <c r="BY37" s="188"/>
      <c r="BZ37" s="188"/>
      <c r="CA37" s="188"/>
      <c r="CB37" s="188"/>
      <c r="CC37" s="188"/>
      <c r="CD37" s="188"/>
      <c r="CE37" s="188"/>
      <c r="CF37" s="188"/>
      <c r="CG37" s="188"/>
      <c r="CH37" s="188"/>
      <c r="CI37" s="188"/>
      <c r="CJ37" s="188"/>
      <c r="CK37" s="188"/>
      <c r="CL37" s="188"/>
      <c r="CM37" s="188"/>
      <c r="CN37" s="188"/>
      <c r="CO37" s="188"/>
      <c r="CP37" s="188"/>
      <c r="CQ37" s="188"/>
      <c r="CR37" s="188"/>
      <c r="CS37" s="188"/>
      <c r="CT37" s="188"/>
      <c r="CU37" s="188"/>
      <c r="CV37" s="188"/>
      <c r="CW37" s="188"/>
      <c r="CX37" s="188"/>
      <c r="CY37" s="188"/>
      <c r="CZ37" s="188"/>
      <c r="DA37" s="188"/>
      <c r="DB37" s="188"/>
      <c r="DC37" s="188"/>
      <c r="DD37" s="188"/>
      <c r="DE37" s="188"/>
      <c r="DF37" s="188"/>
      <c r="DG37" s="188"/>
      <c r="DH37" s="188"/>
      <c r="DI37" s="188"/>
      <c r="DJ37" s="188"/>
      <c r="DK37" s="188"/>
      <c r="DL37" s="188"/>
      <c r="DM37" s="188"/>
      <c r="DN37" s="188"/>
      <c r="DO37" s="188"/>
      <c r="DP37" s="188"/>
      <c r="DQ37" s="188"/>
      <c r="DR37" s="188"/>
      <c r="DS37" s="188"/>
      <c r="DT37" s="188"/>
      <c r="DU37" s="188"/>
      <c r="DV37" s="188"/>
      <c r="DW37" s="188"/>
      <c r="DX37" s="188"/>
      <c r="DY37" s="188"/>
      <c r="DZ37" s="188"/>
      <c r="EA37" s="188"/>
      <c r="EB37" s="188"/>
      <c r="EC37" s="188"/>
      <c r="ED37" s="188"/>
      <c r="EE37" s="188"/>
      <c r="EF37" s="188"/>
      <c r="EG37" s="188"/>
      <c r="EH37" s="188"/>
      <c r="EI37" s="188"/>
      <c r="EJ37" s="188"/>
      <c r="EK37" s="188"/>
      <c r="EL37" s="188"/>
      <c r="EM37" s="188"/>
      <c r="EN37" s="188"/>
      <c r="EO37" s="188"/>
      <c r="EP37" s="188"/>
      <c r="EQ37" s="188"/>
      <c r="ER37" s="188"/>
      <c r="ES37" s="188"/>
      <c r="ET37" s="188"/>
      <c r="EU37" s="188"/>
      <c r="EV37" s="188"/>
      <c r="EW37" s="188"/>
      <c r="EX37" s="188"/>
      <c r="EY37" s="188"/>
      <c r="EZ37" s="188"/>
      <c r="FA37" s="188"/>
      <c r="FB37" s="188"/>
      <c r="FC37" s="188"/>
      <c r="FD37" s="188"/>
      <c r="FE37" s="188"/>
      <c r="FF37" s="188"/>
      <c r="FG37" s="188"/>
      <c r="FH37" s="188"/>
      <c r="FI37" s="188"/>
      <c r="FJ37" s="188"/>
      <c r="FK37" s="188"/>
      <c r="FL37" s="188"/>
      <c r="FM37" s="188"/>
      <c r="FN37" s="188"/>
      <c r="FO37" s="188"/>
      <c r="FP37" s="188"/>
      <c r="FQ37" s="188"/>
      <c r="FR37" s="188"/>
      <c r="FS37" s="188"/>
      <c r="FT37" s="188"/>
      <c r="FU37" s="188"/>
      <c r="FV37" s="188"/>
      <c r="FW37" s="188"/>
      <c r="FX37" s="188"/>
      <c r="FY37" s="188"/>
      <c r="FZ37" s="188"/>
      <c r="GA37" s="188"/>
      <c r="GB37" s="188"/>
      <c r="GC37" s="188"/>
      <c r="GD37" s="188"/>
      <c r="GE37" s="188"/>
      <c r="GF37" s="188"/>
      <c r="GG37" s="188"/>
      <c r="GH37" s="188"/>
      <c r="GI37" s="188"/>
      <c r="GJ37" s="188"/>
      <c r="GK37" s="188"/>
      <c r="GL37" s="188"/>
      <c r="GM37" s="188"/>
      <c r="GN37" s="188"/>
      <c r="GO37" s="188"/>
      <c r="GP37" s="188"/>
      <c r="GQ37" s="188"/>
      <c r="GR37" s="188"/>
      <c r="GS37" s="188"/>
      <c r="GT37" s="188"/>
      <c r="GU37" s="188"/>
      <c r="GV37" s="188"/>
      <c r="GW37" s="188"/>
      <c r="GX37" s="188"/>
      <c r="GY37" s="188"/>
    </row>
    <row r="38" spans="2:207" ht="15.6" x14ac:dyDescent="0.25">
      <c r="B38" s="999"/>
      <c r="C38" s="176" t="s">
        <v>645</v>
      </c>
      <c r="D38" s="176"/>
      <c r="E38" s="182" t="s">
        <v>636</v>
      </c>
      <c r="F38" s="183" t="s">
        <v>660</v>
      </c>
      <c r="G38" s="184">
        <f>SUM(H38:GY38)</f>
        <v>0</v>
      </c>
      <c r="H38" s="197">
        <f>H31*((H35*H36*H37)/($G$35*$G$36*$G$37))</f>
        <v>0</v>
      </c>
      <c r="I38" s="197">
        <f t="shared" ref="I38:BE38" si="40">I31*((I35*I36*I37)/($G$35*$G$36*$G$37))</f>
        <v>0</v>
      </c>
      <c r="J38" s="197">
        <f t="shared" si="40"/>
        <v>0</v>
      </c>
      <c r="K38" s="197">
        <f t="shared" si="40"/>
        <v>0</v>
      </c>
      <c r="L38" s="197">
        <f t="shared" si="40"/>
        <v>0</v>
      </c>
      <c r="M38" s="197">
        <f t="shared" si="40"/>
        <v>0</v>
      </c>
      <c r="N38" s="197">
        <f t="shared" si="40"/>
        <v>0</v>
      </c>
      <c r="O38" s="197">
        <f t="shared" si="40"/>
        <v>0</v>
      </c>
      <c r="P38" s="197">
        <f t="shared" si="40"/>
        <v>0</v>
      </c>
      <c r="Q38" s="197">
        <f t="shared" si="40"/>
        <v>0</v>
      </c>
      <c r="R38" s="197">
        <f t="shared" si="40"/>
        <v>0</v>
      </c>
      <c r="S38" s="197">
        <f t="shared" si="40"/>
        <v>0</v>
      </c>
      <c r="T38" s="197">
        <f t="shared" si="40"/>
        <v>0</v>
      </c>
      <c r="U38" s="197">
        <f t="shared" si="40"/>
        <v>0</v>
      </c>
      <c r="V38" s="197">
        <f t="shared" si="40"/>
        <v>0</v>
      </c>
      <c r="W38" s="197">
        <f t="shared" si="40"/>
        <v>0</v>
      </c>
      <c r="X38" s="197">
        <f t="shared" si="40"/>
        <v>0</v>
      </c>
      <c r="Y38" s="197">
        <f t="shared" si="40"/>
        <v>0</v>
      </c>
      <c r="Z38" s="197">
        <f t="shared" si="40"/>
        <v>0</v>
      </c>
      <c r="AA38" s="197">
        <f t="shared" si="40"/>
        <v>0</v>
      </c>
      <c r="AB38" s="197">
        <f t="shared" si="40"/>
        <v>0</v>
      </c>
      <c r="AC38" s="197">
        <f t="shared" si="40"/>
        <v>0</v>
      </c>
      <c r="AD38" s="197">
        <f t="shared" si="40"/>
        <v>0</v>
      </c>
      <c r="AE38" s="197">
        <f t="shared" si="40"/>
        <v>0</v>
      </c>
      <c r="AF38" s="197">
        <f t="shared" si="40"/>
        <v>0</v>
      </c>
      <c r="AG38" s="197">
        <f t="shared" si="40"/>
        <v>0</v>
      </c>
      <c r="AH38" s="197">
        <f t="shared" si="40"/>
        <v>0</v>
      </c>
      <c r="AI38" s="197">
        <f t="shared" si="40"/>
        <v>0</v>
      </c>
      <c r="AJ38" s="197">
        <f t="shared" si="40"/>
        <v>0</v>
      </c>
      <c r="AK38" s="197">
        <f t="shared" si="40"/>
        <v>0</v>
      </c>
      <c r="AL38" s="197">
        <f t="shared" si="40"/>
        <v>0</v>
      </c>
      <c r="AM38" s="197">
        <f t="shared" si="40"/>
        <v>0</v>
      </c>
      <c r="AN38" s="197">
        <f t="shared" si="40"/>
        <v>0</v>
      </c>
      <c r="AO38" s="197">
        <f t="shared" si="40"/>
        <v>0</v>
      </c>
      <c r="AP38" s="197">
        <f t="shared" si="40"/>
        <v>0</v>
      </c>
      <c r="AQ38" s="197">
        <f t="shared" si="40"/>
        <v>0</v>
      </c>
      <c r="AR38" s="197">
        <f t="shared" si="40"/>
        <v>0</v>
      </c>
      <c r="AS38" s="197">
        <f t="shared" si="40"/>
        <v>0</v>
      </c>
      <c r="AT38" s="197">
        <f t="shared" si="40"/>
        <v>0</v>
      </c>
      <c r="AU38" s="197">
        <f t="shared" si="40"/>
        <v>0</v>
      </c>
      <c r="AV38" s="197">
        <f t="shared" si="40"/>
        <v>0</v>
      </c>
      <c r="AW38" s="197">
        <f t="shared" si="40"/>
        <v>0</v>
      </c>
      <c r="AX38" s="197">
        <f t="shared" si="40"/>
        <v>0</v>
      </c>
      <c r="AY38" s="197">
        <f t="shared" si="40"/>
        <v>0</v>
      </c>
      <c r="AZ38" s="197">
        <f t="shared" si="40"/>
        <v>0</v>
      </c>
      <c r="BA38" s="197">
        <f t="shared" si="40"/>
        <v>0</v>
      </c>
      <c r="BB38" s="197">
        <f t="shared" si="40"/>
        <v>0</v>
      </c>
      <c r="BC38" s="197">
        <f t="shared" si="40"/>
        <v>0</v>
      </c>
      <c r="BD38" s="197">
        <f t="shared" si="40"/>
        <v>0</v>
      </c>
      <c r="BE38" s="197">
        <f t="shared" si="40"/>
        <v>0</v>
      </c>
      <c r="BF38" s="197">
        <f t="shared" ref="BF38:DQ38" si="41">BF31*((BF35*BF36*BF37)/($G$35*$G$36*$G$37))</f>
        <v>0</v>
      </c>
      <c r="BG38" s="197">
        <f t="shared" si="41"/>
        <v>0</v>
      </c>
      <c r="BH38" s="197">
        <f t="shared" si="41"/>
        <v>0</v>
      </c>
      <c r="BI38" s="197">
        <f t="shared" si="41"/>
        <v>0</v>
      </c>
      <c r="BJ38" s="197">
        <f t="shared" si="41"/>
        <v>0</v>
      </c>
      <c r="BK38" s="197">
        <f t="shared" si="41"/>
        <v>0</v>
      </c>
      <c r="BL38" s="197">
        <f t="shared" si="41"/>
        <v>0</v>
      </c>
      <c r="BM38" s="197">
        <f t="shared" si="41"/>
        <v>0</v>
      </c>
      <c r="BN38" s="197">
        <f t="shared" si="41"/>
        <v>0</v>
      </c>
      <c r="BO38" s="197">
        <f t="shared" si="41"/>
        <v>0</v>
      </c>
      <c r="BP38" s="197">
        <f t="shared" si="41"/>
        <v>0</v>
      </c>
      <c r="BQ38" s="197">
        <f t="shared" si="41"/>
        <v>0</v>
      </c>
      <c r="BR38" s="197">
        <f t="shared" si="41"/>
        <v>0</v>
      </c>
      <c r="BS38" s="197">
        <f t="shared" si="41"/>
        <v>0</v>
      </c>
      <c r="BT38" s="197">
        <f t="shared" si="41"/>
        <v>0</v>
      </c>
      <c r="BU38" s="197">
        <f t="shared" si="41"/>
        <v>0</v>
      </c>
      <c r="BV38" s="197">
        <f t="shared" si="41"/>
        <v>0</v>
      </c>
      <c r="BW38" s="197">
        <f t="shared" si="41"/>
        <v>0</v>
      </c>
      <c r="BX38" s="197">
        <f t="shared" si="41"/>
        <v>0</v>
      </c>
      <c r="BY38" s="197">
        <f t="shared" si="41"/>
        <v>0</v>
      </c>
      <c r="BZ38" s="197">
        <f t="shared" si="41"/>
        <v>0</v>
      </c>
      <c r="CA38" s="197">
        <f t="shared" si="41"/>
        <v>0</v>
      </c>
      <c r="CB38" s="197">
        <f t="shared" si="41"/>
        <v>0</v>
      </c>
      <c r="CC38" s="197">
        <f t="shared" si="41"/>
        <v>0</v>
      </c>
      <c r="CD38" s="197">
        <f t="shared" si="41"/>
        <v>0</v>
      </c>
      <c r="CE38" s="197">
        <f t="shared" si="41"/>
        <v>0</v>
      </c>
      <c r="CF38" s="197">
        <f t="shared" si="41"/>
        <v>0</v>
      </c>
      <c r="CG38" s="197">
        <f t="shared" si="41"/>
        <v>0</v>
      </c>
      <c r="CH38" s="197">
        <f t="shared" si="41"/>
        <v>0</v>
      </c>
      <c r="CI38" s="197">
        <f t="shared" si="41"/>
        <v>0</v>
      </c>
      <c r="CJ38" s="197">
        <f t="shared" si="41"/>
        <v>0</v>
      </c>
      <c r="CK38" s="197">
        <f t="shared" si="41"/>
        <v>0</v>
      </c>
      <c r="CL38" s="197">
        <f t="shared" si="41"/>
        <v>0</v>
      </c>
      <c r="CM38" s="197">
        <f t="shared" si="41"/>
        <v>0</v>
      </c>
      <c r="CN38" s="197">
        <f t="shared" si="41"/>
        <v>0</v>
      </c>
      <c r="CO38" s="197">
        <f t="shared" si="41"/>
        <v>0</v>
      </c>
      <c r="CP38" s="197">
        <f t="shared" si="41"/>
        <v>0</v>
      </c>
      <c r="CQ38" s="197">
        <f t="shared" si="41"/>
        <v>0</v>
      </c>
      <c r="CR38" s="197">
        <f t="shared" si="41"/>
        <v>0</v>
      </c>
      <c r="CS38" s="197">
        <f t="shared" si="41"/>
        <v>0</v>
      </c>
      <c r="CT38" s="197">
        <f t="shared" si="41"/>
        <v>0</v>
      </c>
      <c r="CU38" s="197">
        <f t="shared" si="41"/>
        <v>0</v>
      </c>
      <c r="CV38" s="197">
        <f t="shared" si="41"/>
        <v>0</v>
      </c>
      <c r="CW38" s="197">
        <f t="shared" si="41"/>
        <v>0</v>
      </c>
      <c r="CX38" s="197">
        <f t="shared" si="41"/>
        <v>0</v>
      </c>
      <c r="CY38" s="197">
        <f t="shared" si="41"/>
        <v>0</v>
      </c>
      <c r="CZ38" s="197">
        <f t="shared" si="41"/>
        <v>0</v>
      </c>
      <c r="DA38" s="197">
        <f t="shared" si="41"/>
        <v>0</v>
      </c>
      <c r="DB38" s="197">
        <f t="shared" si="41"/>
        <v>0</v>
      </c>
      <c r="DC38" s="197">
        <f t="shared" si="41"/>
        <v>0</v>
      </c>
      <c r="DD38" s="197">
        <f t="shared" si="41"/>
        <v>0</v>
      </c>
      <c r="DE38" s="197">
        <f t="shared" si="41"/>
        <v>0</v>
      </c>
      <c r="DF38" s="197">
        <f t="shared" si="41"/>
        <v>0</v>
      </c>
      <c r="DG38" s="197">
        <f t="shared" si="41"/>
        <v>0</v>
      </c>
      <c r="DH38" s="197">
        <f t="shared" si="41"/>
        <v>0</v>
      </c>
      <c r="DI38" s="197">
        <f t="shared" si="41"/>
        <v>0</v>
      </c>
      <c r="DJ38" s="197">
        <f t="shared" si="41"/>
        <v>0</v>
      </c>
      <c r="DK38" s="197">
        <f t="shared" si="41"/>
        <v>0</v>
      </c>
      <c r="DL38" s="197">
        <f t="shared" si="41"/>
        <v>0</v>
      </c>
      <c r="DM38" s="197">
        <f t="shared" si="41"/>
        <v>0</v>
      </c>
      <c r="DN38" s="197">
        <f t="shared" si="41"/>
        <v>0</v>
      </c>
      <c r="DO38" s="197">
        <f t="shared" si="41"/>
        <v>0</v>
      </c>
      <c r="DP38" s="197">
        <f t="shared" si="41"/>
        <v>0</v>
      </c>
      <c r="DQ38" s="197">
        <f t="shared" si="41"/>
        <v>0</v>
      </c>
      <c r="DR38" s="197">
        <f t="shared" ref="DR38:GC38" si="42">DR31*((DR35*DR36*DR37)/($G$35*$G$36*$G$37))</f>
        <v>0</v>
      </c>
      <c r="DS38" s="197">
        <f t="shared" si="42"/>
        <v>0</v>
      </c>
      <c r="DT38" s="197">
        <f t="shared" si="42"/>
        <v>0</v>
      </c>
      <c r="DU38" s="197">
        <f t="shared" si="42"/>
        <v>0</v>
      </c>
      <c r="DV38" s="197">
        <f t="shared" si="42"/>
        <v>0</v>
      </c>
      <c r="DW38" s="197">
        <f t="shared" si="42"/>
        <v>0</v>
      </c>
      <c r="DX38" s="197">
        <f t="shared" si="42"/>
        <v>0</v>
      </c>
      <c r="DY38" s="197">
        <f t="shared" si="42"/>
        <v>0</v>
      </c>
      <c r="DZ38" s="197">
        <f t="shared" si="42"/>
        <v>0</v>
      </c>
      <c r="EA38" s="197">
        <f t="shared" si="42"/>
        <v>0</v>
      </c>
      <c r="EB38" s="197">
        <f t="shared" si="42"/>
        <v>0</v>
      </c>
      <c r="EC38" s="197">
        <f t="shared" si="42"/>
        <v>0</v>
      </c>
      <c r="ED38" s="197">
        <f t="shared" si="42"/>
        <v>0</v>
      </c>
      <c r="EE38" s="197">
        <f t="shared" si="42"/>
        <v>0</v>
      </c>
      <c r="EF38" s="197">
        <f t="shared" si="42"/>
        <v>0</v>
      </c>
      <c r="EG38" s="197">
        <f t="shared" si="42"/>
        <v>0</v>
      </c>
      <c r="EH38" s="197">
        <f t="shared" si="42"/>
        <v>0</v>
      </c>
      <c r="EI38" s="197">
        <f t="shared" si="42"/>
        <v>0</v>
      </c>
      <c r="EJ38" s="197">
        <f t="shared" si="42"/>
        <v>0</v>
      </c>
      <c r="EK38" s="197">
        <f t="shared" si="42"/>
        <v>0</v>
      </c>
      <c r="EL38" s="197">
        <f t="shared" si="42"/>
        <v>0</v>
      </c>
      <c r="EM38" s="197">
        <f t="shared" si="42"/>
        <v>0</v>
      </c>
      <c r="EN38" s="197">
        <f t="shared" si="42"/>
        <v>0</v>
      </c>
      <c r="EO38" s="197">
        <f t="shared" si="42"/>
        <v>0</v>
      </c>
      <c r="EP38" s="197">
        <f t="shared" si="42"/>
        <v>0</v>
      </c>
      <c r="EQ38" s="197">
        <f t="shared" si="42"/>
        <v>0</v>
      </c>
      <c r="ER38" s="197">
        <f t="shared" si="42"/>
        <v>0</v>
      </c>
      <c r="ES38" s="197">
        <f t="shared" si="42"/>
        <v>0</v>
      </c>
      <c r="ET38" s="197">
        <f t="shared" si="42"/>
        <v>0</v>
      </c>
      <c r="EU38" s="197">
        <f t="shared" si="42"/>
        <v>0</v>
      </c>
      <c r="EV38" s="197">
        <f t="shared" si="42"/>
        <v>0</v>
      </c>
      <c r="EW38" s="197">
        <f t="shared" si="42"/>
        <v>0</v>
      </c>
      <c r="EX38" s="197">
        <f t="shared" si="42"/>
        <v>0</v>
      </c>
      <c r="EY38" s="197">
        <f t="shared" si="42"/>
        <v>0</v>
      </c>
      <c r="EZ38" s="197">
        <f t="shared" si="42"/>
        <v>0</v>
      </c>
      <c r="FA38" s="197">
        <f t="shared" si="42"/>
        <v>0</v>
      </c>
      <c r="FB38" s="197">
        <f t="shared" si="42"/>
        <v>0</v>
      </c>
      <c r="FC38" s="197">
        <f t="shared" si="42"/>
        <v>0</v>
      </c>
      <c r="FD38" s="197">
        <f t="shared" si="42"/>
        <v>0</v>
      </c>
      <c r="FE38" s="197">
        <f t="shared" si="42"/>
        <v>0</v>
      </c>
      <c r="FF38" s="197">
        <f t="shared" si="42"/>
        <v>0</v>
      </c>
      <c r="FG38" s="197">
        <f t="shared" si="42"/>
        <v>0</v>
      </c>
      <c r="FH38" s="197">
        <f t="shared" si="42"/>
        <v>0</v>
      </c>
      <c r="FI38" s="197">
        <f t="shared" si="42"/>
        <v>0</v>
      </c>
      <c r="FJ38" s="197">
        <f t="shared" si="42"/>
        <v>0</v>
      </c>
      <c r="FK38" s="197">
        <f t="shared" si="42"/>
        <v>0</v>
      </c>
      <c r="FL38" s="197">
        <f t="shared" si="42"/>
        <v>0</v>
      </c>
      <c r="FM38" s="197">
        <f t="shared" si="42"/>
        <v>0</v>
      </c>
      <c r="FN38" s="197">
        <f t="shared" si="42"/>
        <v>0</v>
      </c>
      <c r="FO38" s="197">
        <f t="shared" si="42"/>
        <v>0</v>
      </c>
      <c r="FP38" s="197">
        <f t="shared" si="42"/>
        <v>0</v>
      </c>
      <c r="FQ38" s="197">
        <f t="shared" si="42"/>
        <v>0</v>
      </c>
      <c r="FR38" s="197">
        <f t="shared" si="42"/>
        <v>0</v>
      </c>
      <c r="FS38" s="197">
        <f t="shared" si="42"/>
        <v>0</v>
      </c>
      <c r="FT38" s="197">
        <f t="shared" si="42"/>
        <v>0</v>
      </c>
      <c r="FU38" s="197">
        <f t="shared" si="42"/>
        <v>0</v>
      </c>
      <c r="FV38" s="197">
        <f t="shared" si="42"/>
        <v>0</v>
      </c>
      <c r="FW38" s="197">
        <f t="shared" si="42"/>
        <v>0</v>
      </c>
      <c r="FX38" s="197">
        <f t="shared" si="42"/>
        <v>0</v>
      </c>
      <c r="FY38" s="197">
        <f t="shared" si="42"/>
        <v>0</v>
      </c>
      <c r="FZ38" s="197">
        <f t="shared" si="42"/>
        <v>0</v>
      </c>
      <c r="GA38" s="197">
        <f t="shared" si="42"/>
        <v>0</v>
      </c>
      <c r="GB38" s="197">
        <f t="shared" si="42"/>
        <v>0</v>
      </c>
      <c r="GC38" s="197">
        <f t="shared" si="42"/>
        <v>0</v>
      </c>
      <c r="GD38" s="197">
        <f t="shared" ref="GD38:GY38" si="43">GD31*((GD35*GD36*GD37)/($G$35*$G$36*$G$37))</f>
        <v>0</v>
      </c>
      <c r="GE38" s="197">
        <f t="shared" si="43"/>
        <v>0</v>
      </c>
      <c r="GF38" s="197">
        <f t="shared" si="43"/>
        <v>0</v>
      </c>
      <c r="GG38" s="197">
        <f t="shared" si="43"/>
        <v>0</v>
      </c>
      <c r="GH38" s="197">
        <f t="shared" si="43"/>
        <v>0</v>
      </c>
      <c r="GI38" s="197">
        <f t="shared" si="43"/>
        <v>0</v>
      </c>
      <c r="GJ38" s="197">
        <f t="shared" si="43"/>
        <v>0</v>
      </c>
      <c r="GK38" s="197">
        <f t="shared" si="43"/>
        <v>0</v>
      </c>
      <c r="GL38" s="197">
        <f t="shared" si="43"/>
        <v>0</v>
      </c>
      <c r="GM38" s="197">
        <f t="shared" si="43"/>
        <v>0</v>
      </c>
      <c r="GN38" s="197">
        <f t="shared" si="43"/>
        <v>0</v>
      </c>
      <c r="GO38" s="197">
        <f t="shared" si="43"/>
        <v>0</v>
      </c>
      <c r="GP38" s="197">
        <f t="shared" si="43"/>
        <v>0</v>
      </c>
      <c r="GQ38" s="197">
        <f t="shared" si="43"/>
        <v>0</v>
      </c>
      <c r="GR38" s="197">
        <f t="shared" si="43"/>
        <v>0</v>
      </c>
      <c r="GS38" s="197">
        <f t="shared" si="43"/>
        <v>0</v>
      </c>
      <c r="GT38" s="197">
        <f t="shared" si="43"/>
        <v>0</v>
      </c>
      <c r="GU38" s="197">
        <f t="shared" si="43"/>
        <v>0</v>
      </c>
      <c r="GV38" s="197">
        <f t="shared" si="43"/>
        <v>0</v>
      </c>
      <c r="GW38" s="197">
        <f t="shared" si="43"/>
        <v>0</v>
      </c>
      <c r="GX38" s="197">
        <f t="shared" si="43"/>
        <v>0</v>
      </c>
      <c r="GY38" s="197">
        <f t="shared" si="43"/>
        <v>0</v>
      </c>
    </row>
    <row r="39" spans="2:207" ht="15.6" x14ac:dyDescent="0.25">
      <c r="B39" s="171">
        <f>B34+1</f>
        <v>1</v>
      </c>
      <c r="C39" s="176" t="s">
        <v>647</v>
      </c>
      <c r="D39" s="176"/>
      <c r="E39" s="176"/>
      <c r="F39" s="183" t="s">
        <v>661</v>
      </c>
      <c r="G39" s="190" t="str">
        <f>IF(LARGE(H39:GY39,1)&gt;1,"ERRO","")</f>
        <v/>
      </c>
      <c r="H39" s="197">
        <f>IFERROR(H38/H31,0)</f>
        <v>0</v>
      </c>
      <c r="I39" s="197">
        <f t="shared" ref="I39:BE39" si="44">IFERROR(I38/I31,0)</f>
        <v>0</v>
      </c>
      <c r="J39" s="197">
        <f t="shared" si="44"/>
        <v>0</v>
      </c>
      <c r="K39" s="197">
        <f t="shared" si="44"/>
        <v>0</v>
      </c>
      <c r="L39" s="197">
        <f t="shared" si="44"/>
        <v>0</v>
      </c>
      <c r="M39" s="197">
        <f t="shared" si="44"/>
        <v>0</v>
      </c>
      <c r="N39" s="197">
        <f t="shared" si="44"/>
        <v>0</v>
      </c>
      <c r="O39" s="197">
        <f t="shared" si="44"/>
        <v>0</v>
      </c>
      <c r="P39" s="197">
        <f t="shared" si="44"/>
        <v>0</v>
      </c>
      <c r="Q39" s="197">
        <f t="shared" si="44"/>
        <v>0</v>
      </c>
      <c r="R39" s="197">
        <f t="shared" si="44"/>
        <v>0</v>
      </c>
      <c r="S39" s="197">
        <f t="shared" si="44"/>
        <v>0</v>
      </c>
      <c r="T39" s="197">
        <f t="shared" si="44"/>
        <v>0</v>
      </c>
      <c r="U39" s="197">
        <f t="shared" si="44"/>
        <v>0</v>
      </c>
      <c r="V39" s="197">
        <f t="shared" si="44"/>
        <v>0</v>
      </c>
      <c r="W39" s="197">
        <f t="shared" si="44"/>
        <v>0</v>
      </c>
      <c r="X39" s="197">
        <f t="shared" si="44"/>
        <v>0</v>
      </c>
      <c r="Y39" s="197">
        <f t="shared" si="44"/>
        <v>0</v>
      </c>
      <c r="Z39" s="197">
        <f t="shared" si="44"/>
        <v>0</v>
      </c>
      <c r="AA39" s="197">
        <f t="shared" si="44"/>
        <v>0</v>
      </c>
      <c r="AB39" s="197">
        <f t="shared" si="44"/>
        <v>0</v>
      </c>
      <c r="AC39" s="197">
        <f t="shared" si="44"/>
        <v>0</v>
      </c>
      <c r="AD39" s="197">
        <f t="shared" si="44"/>
        <v>0</v>
      </c>
      <c r="AE39" s="197">
        <f t="shared" si="44"/>
        <v>0</v>
      </c>
      <c r="AF39" s="197">
        <f t="shared" si="44"/>
        <v>0</v>
      </c>
      <c r="AG39" s="197">
        <f t="shared" si="44"/>
        <v>0</v>
      </c>
      <c r="AH39" s="197">
        <f t="shared" si="44"/>
        <v>0</v>
      </c>
      <c r="AI39" s="197">
        <f t="shared" si="44"/>
        <v>0</v>
      </c>
      <c r="AJ39" s="197">
        <f t="shared" si="44"/>
        <v>0</v>
      </c>
      <c r="AK39" s="197">
        <f t="shared" si="44"/>
        <v>0</v>
      </c>
      <c r="AL39" s="197">
        <f t="shared" si="44"/>
        <v>0</v>
      </c>
      <c r="AM39" s="197">
        <f t="shared" si="44"/>
        <v>0</v>
      </c>
      <c r="AN39" s="197">
        <f t="shared" si="44"/>
        <v>0</v>
      </c>
      <c r="AO39" s="197">
        <f t="shared" si="44"/>
        <v>0</v>
      </c>
      <c r="AP39" s="197">
        <f t="shared" si="44"/>
        <v>0</v>
      </c>
      <c r="AQ39" s="197">
        <f t="shared" si="44"/>
        <v>0</v>
      </c>
      <c r="AR39" s="197">
        <f t="shared" si="44"/>
        <v>0</v>
      </c>
      <c r="AS39" s="197">
        <f t="shared" si="44"/>
        <v>0</v>
      </c>
      <c r="AT39" s="197">
        <f t="shared" si="44"/>
        <v>0</v>
      </c>
      <c r="AU39" s="197">
        <f t="shared" si="44"/>
        <v>0</v>
      </c>
      <c r="AV39" s="197">
        <f t="shared" si="44"/>
        <v>0</v>
      </c>
      <c r="AW39" s="197">
        <f t="shared" si="44"/>
        <v>0</v>
      </c>
      <c r="AX39" s="197">
        <f t="shared" si="44"/>
        <v>0</v>
      </c>
      <c r="AY39" s="197">
        <f t="shared" si="44"/>
        <v>0</v>
      </c>
      <c r="AZ39" s="197">
        <f t="shared" si="44"/>
        <v>0</v>
      </c>
      <c r="BA39" s="197">
        <f t="shared" si="44"/>
        <v>0</v>
      </c>
      <c r="BB39" s="197">
        <f t="shared" si="44"/>
        <v>0</v>
      </c>
      <c r="BC39" s="197">
        <f t="shared" si="44"/>
        <v>0</v>
      </c>
      <c r="BD39" s="197">
        <f t="shared" si="44"/>
        <v>0</v>
      </c>
      <c r="BE39" s="197">
        <f t="shared" si="44"/>
        <v>0</v>
      </c>
      <c r="BF39" s="197">
        <f t="shared" ref="BF39:DQ39" si="45">IFERROR(BF38/BF31,0)</f>
        <v>0</v>
      </c>
      <c r="BG39" s="197">
        <f t="shared" si="45"/>
        <v>0</v>
      </c>
      <c r="BH39" s="197">
        <f t="shared" si="45"/>
        <v>0</v>
      </c>
      <c r="BI39" s="197">
        <f t="shared" si="45"/>
        <v>0</v>
      </c>
      <c r="BJ39" s="197">
        <f t="shared" si="45"/>
        <v>0</v>
      </c>
      <c r="BK39" s="197">
        <f t="shared" si="45"/>
        <v>0</v>
      </c>
      <c r="BL39" s="197">
        <f t="shared" si="45"/>
        <v>0</v>
      </c>
      <c r="BM39" s="197">
        <f t="shared" si="45"/>
        <v>0</v>
      </c>
      <c r="BN39" s="197">
        <f t="shared" si="45"/>
        <v>0</v>
      </c>
      <c r="BO39" s="197">
        <f t="shared" si="45"/>
        <v>0</v>
      </c>
      <c r="BP39" s="197">
        <f t="shared" si="45"/>
        <v>0</v>
      </c>
      <c r="BQ39" s="197">
        <f t="shared" si="45"/>
        <v>0</v>
      </c>
      <c r="BR39" s="197">
        <f t="shared" si="45"/>
        <v>0</v>
      </c>
      <c r="BS39" s="197">
        <f t="shared" si="45"/>
        <v>0</v>
      </c>
      <c r="BT39" s="197">
        <f t="shared" si="45"/>
        <v>0</v>
      </c>
      <c r="BU39" s="197">
        <f t="shared" si="45"/>
        <v>0</v>
      </c>
      <c r="BV39" s="197">
        <f t="shared" si="45"/>
        <v>0</v>
      </c>
      <c r="BW39" s="197">
        <f t="shared" si="45"/>
        <v>0</v>
      </c>
      <c r="BX39" s="197">
        <f t="shared" si="45"/>
        <v>0</v>
      </c>
      <c r="BY39" s="197">
        <f t="shared" si="45"/>
        <v>0</v>
      </c>
      <c r="BZ39" s="197">
        <f t="shared" si="45"/>
        <v>0</v>
      </c>
      <c r="CA39" s="197">
        <f t="shared" si="45"/>
        <v>0</v>
      </c>
      <c r="CB39" s="197">
        <f t="shared" si="45"/>
        <v>0</v>
      </c>
      <c r="CC39" s="197">
        <f t="shared" si="45"/>
        <v>0</v>
      </c>
      <c r="CD39" s="197">
        <f t="shared" si="45"/>
        <v>0</v>
      </c>
      <c r="CE39" s="197">
        <f t="shared" si="45"/>
        <v>0</v>
      </c>
      <c r="CF39" s="197">
        <f t="shared" si="45"/>
        <v>0</v>
      </c>
      <c r="CG39" s="197">
        <f t="shared" si="45"/>
        <v>0</v>
      </c>
      <c r="CH39" s="197">
        <f t="shared" si="45"/>
        <v>0</v>
      </c>
      <c r="CI39" s="197">
        <f t="shared" si="45"/>
        <v>0</v>
      </c>
      <c r="CJ39" s="197">
        <f t="shared" si="45"/>
        <v>0</v>
      </c>
      <c r="CK39" s="197">
        <f t="shared" si="45"/>
        <v>0</v>
      </c>
      <c r="CL39" s="197">
        <f t="shared" si="45"/>
        <v>0</v>
      </c>
      <c r="CM39" s="197">
        <f t="shared" si="45"/>
        <v>0</v>
      </c>
      <c r="CN39" s="197">
        <f t="shared" si="45"/>
        <v>0</v>
      </c>
      <c r="CO39" s="197">
        <f t="shared" si="45"/>
        <v>0</v>
      </c>
      <c r="CP39" s="197">
        <f t="shared" si="45"/>
        <v>0</v>
      </c>
      <c r="CQ39" s="197">
        <f t="shared" si="45"/>
        <v>0</v>
      </c>
      <c r="CR39" s="197">
        <f t="shared" si="45"/>
        <v>0</v>
      </c>
      <c r="CS39" s="197">
        <f t="shared" si="45"/>
        <v>0</v>
      </c>
      <c r="CT39" s="197">
        <f t="shared" si="45"/>
        <v>0</v>
      </c>
      <c r="CU39" s="197">
        <f t="shared" si="45"/>
        <v>0</v>
      </c>
      <c r="CV39" s="197">
        <f t="shared" si="45"/>
        <v>0</v>
      </c>
      <c r="CW39" s="197">
        <f t="shared" si="45"/>
        <v>0</v>
      </c>
      <c r="CX39" s="197">
        <f t="shared" si="45"/>
        <v>0</v>
      </c>
      <c r="CY39" s="197">
        <f t="shared" si="45"/>
        <v>0</v>
      </c>
      <c r="CZ39" s="197">
        <f t="shared" si="45"/>
        <v>0</v>
      </c>
      <c r="DA39" s="197">
        <f t="shared" si="45"/>
        <v>0</v>
      </c>
      <c r="DB39" s="197">
        <f t="shared" si="45"/>
        <v>0</v>
      </c>
      <c r="DC39" s="197">
        <f t="shared" si="45"/>
        <v>0</v>
      </c>
      <c r="DD39" s="197">
        <f t="shared" si="45"/>
        <v>0</v>
      </c>
      <c r="DE39" s="197">
        <f t="shared" si="45"/>
        <v>0</v>
      </c>
      <c r="DF39" s="197">
        <f t="shared" si="45"/>
        <v>0</v>
      </c>
      <c r="DG39" s="197">
        <f t="shared" si="45"/>
        <v>0</v>
      </c>
      <c r="DH39" s="197">
        <f t="shared" si="45"/>
        <v>0</v>
      </c>
      <c r="DI39" s="197">
        <f t="shared" si="45"/>
        <v>0</v>
      </c>
      <c r="DJ39" s="197">
        <f t="shared" si="45"/>
        <v>0</v>
      </c>
      <c r="DK39" s="197">
        <f t="shared" si="45"/>
        <v>0</v>
      </c>
      <c r="DL39" s="197">
        <f t="shared" si="45"/>
        <v>0</v>
      </c>
      <c r="DM39" s="197">
        <f t="shared" si="45"/>
        <v>0</v>
      </c>
      <c r="DN39" s="197">
        <f t="shared" si="45"/>
        <v>0</v>
      </c>
      <c r="DO39" s="197">
        <f t="shared" si="45"/>
        <v>0</v>
      </c>
      <c r="DP39" s="197">
        <f t="shared" si="45"/>
        <v>0</v>
      </c>
      <c r="DQ39" s="197">
        <f t="shared" si="45"/>
        <v>0</v>
      </c>
      <c r="DR39" s="197">
        <f t="shared" ref="DR39:GC39" si="46">IFERROR(DR38/DR31,0)</f>
        <v>0</v>
      </c>
      <c r="DS39" s="197">
        <f t="shared" si="46"/>
        <v>0</v>
      </c>
      <c r="DT39" s="197">
        <f t="shared" si="46"/>
        <v>0</v>
      </c>
      <c r="DU39" s="197">
        <f t="shared" si="46"/>
        <v>0</v>
      </c>
      <c r="DV39" s="197">
        <f t="shared" si="46"/>
        <v>0</v>
      </c>
      <c r="DW39" s="197">
        <f t="shared" si="46"/>
        <v>0</v>
      </c>
      <c r="DX39" s="197">
        <f t="shared" si="46"/>
        <v>0</v>
      </c>
      <c r="DY39" s="197">
        <f t="shared" si="46"/>
        <v>0</v>
      </c>
      <c r="DZ39" s="197">
        <f t="shared" si="46"/>
        <v>0</v>
      </c>
      <c r="EA39" s="197">
        <f t="shared" si="46"/>
        <v>0</v>
      </c>
      <c r="EB39" s="197">
        <f t="shared" si="46"/>
        <v>0</v>
      </c>
      <c r="EC39" s="197">
        <f t="shared" si="46"/>
        <v>0</v>
      </c>
      <c r="ED39" s="197">
        <f t="shared" si="46"/>
        <v>0</v>
      </c>
      <c r="EE39" s="197">
        <f t="shared" si="46"/>
        <v>0</v>
      </c>
      <c r="EF39" s="197">
        <f t="shared" si="46"/>
        <v>0</v>
      </c>
      <c r="EG39" s="197">
        <f t="shared" si="46"/>
        <v>0</v>
      </c>
      <c r="EH39" s="197">
        <f t="shared" si="46"/>
        <v>0</v>
      </c>
      <c r="EI39" s="197">
        <f t="shared" si="46"/>
        <v>0</v>
      </c>
      <c r="EJ39" s="197">
        <f t="shared" si="46"/>
        <v>0</v>
      </c>
      <c r="EK39" s="197">
        <f t="shared" si="46"/>
        <v>0</v>
      </c>
      <c r="EL39" s="197">
        <f t="shared" si="46"/>
        <v>0</v>
      </c>
      <c r="EM39" s="197">
        <f t="shared" si="46"/>
        <v>0</v>
      </c>
      <c r="EN39" s="197">
        <f t="shared" si="46"/>
        <v>0</v>
      </c>
      <c r="EO39" s="197">
        <f t="shared" si="46"/>
        <v>0</v>
      </c>
      <c r="EP39" s="197">
        <f t="shared" si="46"/>
        <v>0</v>
      </c>
      <c r="EQ39" s="197">
        <f t="shared" si="46"/>
        <v>0</v>
      </c>
      <c r="ER39" s="197">
        <f t="shared" si="46"/>
        <v>0</v>
      </c>
      <c r="ES39" s="197">
        <f t="shared" si="46"/>
        <v>0</v>
      </c>
      <c r="ET39" s="197">
        <f t="shared" si="46"/>
        <v>0</v>
      </c>
      <c r="EU39" s="197">
        <f t="shared" si="46"/>
        <v>0</v>
      </c>
      <c r="EV39" s="197">
        <f t="shared" si="46"/>
        <v>0</v>
      </c>
      <c r="EW39" s="197">
        <f t="shared" si="46"/>
        <v>0</v>
      </c>
      <c r="EX39" s="197">
        <f t="shared" si="46"/>
        <v>0</v>
      </c>
      <c r="EY39" s="197">
        <f t="shared" si="46"/>
        <v>0</v>
      </c>
      <c r="EZ39" s="197">
        <f t="shared" si="46"/>
        <v>0</v>
      </c>
      <c r="FA39" s="197">
        <f t="shared" si="46"/>
        <v>0</v>
      </c>
      <c r="FB39" s="197">
        <f t="shared" si="46"/>
        <v>0</v>
      </c>
      <c r="FC39" s="197">
        <f t="shared" si="46"/>
        <v>0</v>
      </c>
      <c r="FD39" s="197">
        <f t="shared" si="46"/>
        <v>0</v>
      </c>
      <c r="FE39" s="197">
        <f t="shared" si="46"/>
        <v>0</v>
      </c>
      <c r="FF39" s="197">
        <f t="shared" si="46"/>
        <v>0</v>
      </c>
      <c r="FG39" s="197">
        <f t="shared" si="46"/>
        <v>0</v>
      </c>
      <c r="FH39" s="197">
        <f t="shared" si="46"/>
        <v>0</v>
      </c>
      <c r="FI39" s="197">
        <f t="shared" si="46"/>
        <v>0</v>
      </c>
      <c r="FJ39" s="197">
        <f t="shared" si="46"/>
        <v>0</v>
      </c>
      <c r="FK39" s="197">
        <f t="shared" si="46"/>
        <v>0</v>
      </c>
      <c r="FL39" s="197">
        <f t="shared" si="46"/>
        <v>0</v>
      </c>
      <c r="FM39" s="197">
        <f t="shared" si="46"/>
        <v>0</v>
      </c>
      <c r="FN39" s="197">
        <f t="shared" si="46"/>
        <v>0</v>
      </c>
      <c r="FO39" s="197">
        <f t="shared" si="46"/>
        <v>0</v>
      </c>
      <c r="FP39" s="197">
        <f t="shared" si="46"/>
        <v>0</v>
      </c>
      <c r="FQ39" s="197">
        <f t="shared" si="46"/>
        <v>0</v>
      </c>
      <c r="FR39" s="197">
        <f t="shared" si="46"/>
        <v>0</v>
      </c>
      <c r="FS39" s="197">
        <f t="shared" si="46"/>
        <v>0</v>
      </c>
      <c r="FT39" s="197">
        <f t="shared" si="46"/>
        <v>0</v>
      </c>
      <c r="FU39" s="197">
        <f t="shared" si="46"/>
        <v>0</v>
      </c>
      <c r="FV39" s="197">
        <f t="shared" si="46"/>
        <v>0</v>
      </c>
      <c r="FW39" s="197">
        <f t="shared" si="46"/>
        <v>0</v>
      </c>
      <c r="FX39" s="197">
        <f t="shared" si="46"/>
        <v>0</v>
      </c>
      <c r="FY39" s="197">
        <f t="shared" si="46"/>
        <v>0</v>
      </c>
      <c r="FZ39" s="197">
        <f t="shared" si="46"/>
        <v>0</v>
      </c>
      <c r="GA39" s="197">
        <f t="shared" si="46"/>
        <v>0</v>
      </c>
      <c r="GB39" s="197">
        <f t="shared" si="46"/>
        <v>0</v>
      </c>
      <c r="GC39" s="197">
        <f t="shared" si="46"/>
        <v>0</v>
      </c>
      <c r="GD39" s="197">
        <f t="shared" ref="GD39:GY39" si="47">IFERROR(GD38/GD31,0)</f>
        <v>0</v>
      </c>
      <c r="GE39" s="197">
        <f t="shared" si="47"/>
        <v>0</v>
      </c>
      <c r="GF39" s="197">
        <f t="shared" si="47"/>
        <v>0</v>
      </c>
      <c r="GG39" s="197">
        <f t="shared" si="47"/>
        <v>0</v>
      </c>
      <c r="GH39" s="197">
        <f t="shared" si="47"/>
        <v>0</v>
      </c>
      <c r="GI39" s="197">
        <f t="shared" si="47"/>
        <v>0</v>
      </c>
      <c r="GJ39" s="197">
        <f t="shared" si="47"/>
        <v>0</v>
      </c>
      <c r="GK39" s="197">
        <f t="shared" si="47"/>
        <v>0</v>
      </c>
      <c r="GL39" s="197">
        <f t="shared" si="47"/>
        <v>0</v>
      </c>
      <c r="GM39" s="197">
        <f t="shared" si="47"/>
        <v>0</v>
      </c>
      <c r="GN39" s="197">
        <f t="shared" si="47"/>
        <v>0</v>
      </c>
      <c r="GO39" s="197">
        <f t="shared" si="47"/>
        <v>0</v>
      </c>
      <c r="GP39" s="197">
        <f t="shared" si="47"/>
        <v>0</v>
      </c>
      <c r="GQ39" s="197">
        <f t="shared" si="47"/>
        <v>0</v>
      </c>
      <c r="GR39" s="197">
        <f t="shared" si="47"/>
        <v>0</v>
      </c>
      <c r="GS39" s="197">
        <f t="shared" si="47"/>
        <v>0</v>
      </c>
      <c r="GT39" s="197">
        <f t="shared" si="47"/>
        <v>0</v>
      </c>
      <c r="GU39" s="197">
        <f t="shared" si="47"/>
        <v>0</v>
      </c>
      <c r="GV39" s="197">
        <f t="shared" si="47"/>
        <v>0</v>
      </c>
      <c r="GW39" s="197">
        <f t="shared" si="47"/>
        <v>0</v>
      </c>
      <c r="GX39" s="197">
        <f t="shared" si="47"/>
        <v>0</v>
      </c>
      <c r="GY39" s="197">
        <f t="shared" si="47"/>
        <v>0</v>
      </c>
    </row>
    <row r="40" spans="2:207" ht="15.6" x14ac:dyDescent="0.25">
      <c r="B40" s="171">
        <f>B39+1</f>
        <v>2</v>
      </c>
      <c r="C40" s="176" t="s">
        <v>649</v>
      </c>
      <c r="D40" s="176"/>
      <c r="E40" s="182" t="s">
        <v>650</v>
      </c>
      <c r="F40" s="183" t="s">
        <v>662</v>
      </c>
      <c r="G40" s="686">
        <f>SUM(H40:GY40)</f>
        <v>0</v>
      </c>
      <c r="H40" s="195">
        <f>H31*H34/1000</f>
        <v>0</v>
      </c>
      <c r="I40" s="195">
        <f t="shared" ref="I40:BE40" si="48">I31*I34/1000</f>
        <v>0</v>
      </c>
      <c r="J40" s="195">
        <f t="shared" si="48"/>
        <v>0</v>
      </c>
      <c r="K40" s="195">
        <f t="shared" si="48"/>
        <v>0</v>
      </c>
      <c r="L40" s="195">
        <f t="shared" si="48"/>
        <v>0</v>
      </c>
      <c r="M40" s="195">
        <f t="shared" si="48"/>
        <v>0</v>
      </c>
      <c r="N40" s="195">
        <f t="shared" si="48"/>
        <v>0</v>
      </c>
      <c r="O40" s="195">
        <f t="shared" si="48"/>
        <v>0</v>
      </c>
      <c r="P40" s="195">
        <f t="shared" si="48"/>
        <v>0</v>
      </c>
      <c r="Q40" s="195">
        <f t="shared" si="48"/>
        <v>0</v>
      </c>
      <c r="R40" s="195">
        <f t="shared" si="48"/>
        <v>0</v>
      </c>
      <c r="S40" s="195">
        <f t="shared" si="48"/>
        <v>0</v>
      </c>
      <c r="T40" s="195">
        <f t="shared" si="48"/>
        <v>0</v>
      </c>
      <c r="U40" s="195">
        <f t="shared" si="48"/>
        <v>0</v>
      </c>
      <c r="V40" s="195">
        <f t="shared" si="48"/>
        <v>0</v>
      </c>
      <c r="W40" s="195">
        <f t="shared" si="48"/>
        <v>0</v>
      </c>
      <c r="X40" s="195">
        <f t="shared" si="48"/>
        <v>0</v>
      </c>
      <c r="Y40" s="195">
        <f t="shared" si="48"/>
        <v>0</v>
      </c>
      <c r="Z40" s="195">
        <f t="shared" si="48"/>
        <v>0</v>
      </c>
      <c r="AA40" s="195">
        <f t="shared" si="48"/>
        <v>0</v>
      </c>
      <c r="AB40" s="195">
        <f t="shared" si="48"/>
        <v>0</v>
      </c>
      <c r="AC40" s="195">
        <f t="shared" si="48"/>
        <v>0</v>
      </c>
      <c r="AD40" s="195">
        <f t="shared" si="48"/>
        <v>0</v>
      </c>
      <c r="AE40" s="195">
        <f t="shared" si="48"/>
        <v>0</v>
      </c>
      <c r="AF40" s="195">
        <f t="shared" si="48"/>
        <v>0</v>
      </c>
      <c r="AG40" s="195">
        <f t="shared" si="48"/>
        <v>0</v>
      </c>
      <c r="AH40" s="195">
        <f t="shared" si="48"/>
        <v>0</v>
      </c>
      <c r="AI40" s="195">
        <f t="shared" si="48"/>
        <v>0</v>
      </c>
      <c r="AJ40" s="195">
        <f t="shared" si="48"/>
        <v>0</v>
      </c>
      <c r="AK40" s="195">
        <f t="shared" si="48"/>
        <v>0</v>
      </c>
      <c r="AL40" s="195">
        <f t="shared" si="48"/>
        <v>0</v>
      </c>
      <c r="AM40" s="195">
        <f t="shared" si="48"/>
        <v>0</v>
      </c>
      <c r="AN40" s="195">
        <f t="shared" si="48"/>
        <v>0</v>
      </c>
      <c r="AO40" s="195">
        <f t="shared" si="48"/>
        <v>0</v>
      </c>
      <c r="AP40" s="195">
        <f t="shared" si="48"/>
        <v>0</v>
      </c>
      <c r="AQ40" s="195">
        <f t="shared" si="48"/>
        <v>0</v>
      </c>
      <c r="AR40" s="195">
        <f t="shared" si="48"/>
        <v>0</v>
      </c>
      <c r="AS40" s="195">
        <f t="shared" si="48"/>
        <v>0</v>
      </c>
      <c r="AT40" s="195">
        <f t="shared" si="48"/>
        <v>0</v>
      </c>
      <c r="AU40" s="195">
        <f t="shared" si="48"/>
        <v>0</v>
      </c>
      <c r="AV40" s="195">
        <f t="shared" si="48"/>
        <v>0</v>
      </c>
      <c r="AW40" s="195">
        <f t="shared" si="48"/>
        <v>0</v>
      </c>
      <c r="AX40" s="195">
        <f t="shared" si="48"/>
        <v>0</v>
      </c>
      <c r="AY40" s="195">
        <f t="shared" si="48"/>
        <v>0</v>
      </c>
      <c r="AZ40" s="195">
        <f t="shared" si="48"/>
        <v>0</v>
      </c>
      <c r="BA40" s="195">
        <f t="shared" si="48"/>
        <v>0</v>
      </c>
      <c r="BB40" s="195">
        <f t="shared" si="48"/>
        <v>0</v>
      </c>
      <c r="BC40" s="195">
        <f t="shared" si="48"/>
        <v>0</v>
      </c>
      <c r="BD40" s="195">
        <f t="shared" si="48"/>
        <v>0</v>
      </c>
      <c r="BE40" s="195">
        <f t="shared" si="48"/>
        <v>0</v>
      </c>
      <c r="BF40" s="195">
        <f t="shared" ref="BF40:DQ40" si="49">BF31*BF34/1000</f>
        <v>0</v>
      </c>
      <c r="BG40" s="195">
        <f t="shared" si="49"/>
        <v>0</v>
      </c>
      <c r="BH40" s="195">
        <f t="shared" si="49"/>
        <v>0</v>
      </c>
      <c r="BI40" s="195">
        <f t="shared" si="49"/>
        <v>0</v>
      </c>
      <c r="BJ40" s="195">
        <f t="shared" si="49"/>
        <v>0</v>
      </c>
      <c r="BK40" s="195">
        <f t="shared" si="49"/>
        <v>0</v>
      </c>
      <c r="BL40" s="195">
        <f t="shared" si="49"/>
        <v>0</v>
      </c>
      <c r="BM40" s="195">
        <f t="shared" si="49"/>
        <v>0</v>
      </c>
      <c r="BN40" s="195">
        <f t="shared" si="49"/>
        <v>0</v>
      </c>
      <c r="BO40" s="195">
        <f t="shared" si="49"/>
        <v>0</v>
      </c>
      <c r="BP40" s="195">
        <f t="shared" si="49"/>
        <v>0</v>
      </c>
      <c r="BQ40" s="195">
        <f t="shared" si="49"/>
        <v>0</v>
      </c>
      <c r="BR40" s="195">
        <f t="shared" si="49"/>
        <v>0</v>
      </c>
      <c r="BS40" s="195">
        <f t="shared" si="49"/>
        <v>0</v>
      </c>
      <c r="BT40" s="195">
        <f t="shared" si="49"/>
        <v>0</v>
      </c>
      <c r="BU40" s="195">
        <f t="shared" si="49"/>
        <v>0</v>
      </c>
      <c r="BV40" s="195">
        <f t="shared" si="49"/>
        <v>0</v>
      </c>
      <c r="BW40" s="195">
        <f t="shared" si="49"/>
        <v>0</v>
      </c>
      <c r="BX40" s="195">
        <f t="shared" si="49"/>
        <v>0</v>
      </c>
      <c r="BY40" s="195">
        <f t="shared" si="49"/>
        <v>0</v>
      </c>
      <c r="BZ40" s="195">
        <f t="shared" si="49"/>
        <v>0</v>
      </c>
      <c r="CA40" s="195">
        <f t="shared" si="49"/>
        <v>0</v>
      </c>
      <c r="CB40" s="195">
        <f t="shared" si="49"/>
        <v>0</v>
      </c>
      <c r="CC40" s="195">
        <f t="shared" si="49"/>
        <v>0</v>
      </c>
      <c r="CD40" s="195">
        <f t="shared" si="49"/>
        <v>0</v>
      </c>
      <c r="CE40" s="195">
        <f t="shared" si="49"/>
        <v>0</v>
      </c>
      <c r="CF40" s="195">
        <f t="shared" si="49"/>
        <v>0</v>
      </c>
      <c r="CG40" s="195">
        <f t="shared" si="49"/>
        <v>0</v>
      </c>
      <c r="CH40" s="195">
        <f t="shared" si="49"/>
        <v>0</v>
      </c>
      <c r="CI40" s="195">
        <f t="shared" si="49"/>
        <v>0</v>
      </c>
      <c r="CJ40" s="195">
        <f t="shared" si="49"/>
        <v>0</v>
      </c>
      <c r="CK40" s="195">
        <f t="shared" si="49"/>
        <v>0</v>
      </c>
      <c r="CL40" s="195">
        <f t="shared" si="49"/>
        <v>0</v>
      </c>
      <c r="CM40" s="195">
        <f t="shared" si="49"/>
        <v>0</v>
      </c>
      <c r="CN40" s="195">
        <f t="shared" si="49"/>
        <v>0</v>
      </c>
      <c r="CO40" s="195">
        <f t="shared" si="49"/>
        <v>0</v>
      </c>
      <c r="CP40" s="195">
        <f t="shared" si="49"/>
        <v>0</v>
      </c>
      <c r="CQ40" s="195">
        <f t="shared" si="49"/>
        <v>0</v>
      </c>
      <c r="CR40" s="195">
        <f t="shared" si="49"/>
        <v>0</v>
      </c>
      <c r="CS40" s="195">
        <f t="shared" si="49"/>
        <v>0</v>
      </c>
      <c r="CT40" s="195">
        <f t="shared" si="49"/>
        <v>0</v>
      </c>
      <c r="CU40" s="195">
        <f t="shared" si="49"/>
        <v>0</v>
      </c>
      <c r="CV40" s="195">
        <f t="shared" si="49"/>
        <v>0</v>
      </c>
      <c r="CW40" s="195">
        <f t="shared" si="49"/>
        <v>0</v>
      </c>
      <c r="CX40" s="195">
        <f t="shared" si="49"/>
        <v>0</v>
      </c>
      <c r="CY40" s="195">
        <f t="shared" si="49"/>
        <v>0</v>
      </c>
      <c r="CZ40" s="195">
        <f t="shared" si="49"/>
        <v>0</v>
      </c>
      <c r="DA40" s="195">
        <f t="shared" si="49"/>
        <v>0</v>
      </c>
      <c r="DB40" s="195">
        <f t="shared" si="49"/>
        <v>0</v>
      </c>
      <c r="DC40" s="195">
        <f t="shared" si="49"/>
        <v>0</v>
      </c>
      <c r="DD40" s="195">
        <f t="shared" si="49"/>
        <v>0</v>
      </c>
      <c r="DE40" s="195">
        <f t="shared" si="49"/>
        <v>0</v>
      </c>
      <c r="DF40" s="195">
        <f t="shared" si="49"/>
        <v>0</v>
      </c>
      <c r="DG40" s="195">
        <f t="shared" si="49"/>
        <v>0</v>
      </c>
      <c r="DH40" s="195">
        <f t="shared" si="49"/>
        <v>0</v>
      </c>
      <c r="DI40" s="195">
        <f t="shared" si="49"/>
        <v>0</v>
      </c>
      <c r="DJ40" s="195">
        <f t="shared" si="49"/>
        <v>0</v>
      </c>
      <c r="DK40" s="195">
        <f t="shared" si="49"/>
        <v>0</v>
      </c>
      <c r="DL40" s="195">
        <f t="shared" si="49"/>
        <v>0</v>
      </c>
      <c r="DM40" s="195">
        <f t="shared" si="49"/>
        <v>0</v>
      </c>
      <c r="DN40" s="195">
        <f t="shared" si="49"/>
        <v>0</v>
      </c>
      <c r="DO40" s="195">
        <f t="shared" si="49"/>
        <v>0</v>
      </c>
      <c r="DP40" s="195">
        <f t="shared" si="49"/>
        <v>0</v>
      </c>
      <c r="DQ40" s="195">
        <f t="shared" si="49"/>
        <v>0</v>
      </c>
      <c r="DR40" s="195">
        <f t="shared" ref="DR40:GC40" si="50">DR31*DR34/1000</f>
        <v>0</v>
      </c>
      <c r="DS40" s="195">
        <f t="shared" si="50"/>
        <v>0</v>
      </c>
      <c r="DT40" s="195">
        <f t="shared" si="50"/>
        <v>0</v>
      </c>
      <c r="DU40" s="195">
        <f t="shared" si="50"/>
        <v>0</v>
      </c>
      <c r="DV40" s="195">
        <f t="shared" si="50"/>
        <v>0</v>
      </c>
      <c r="DW40" s="195">
        <f t="shared" si="50"/>
        <v>0</v>
      </c>
      <c r="DX40" s="195">
        <f t="shared" si="50"/>
        <v>0</v>
      </c>
      <c r="DY40" s="195">
        <f t="shared" si="50"/>
        <v>0</v>
      </c>
      <c r="DZ40" s="195">
        <f t="shared" si="50"/>
        <v>0</v>
      </c>
      <c r="EA40" s="195">
        <f t="shared" si="50"/>
        <v>0</v>
      </c>
      <c r="EB40" s="195">
        <f t="shared" si="50"/>
        <v>0</v>
      </c>
      <c r="EC40" s="195">
        <f t="shared" si="50"/>
        <v>0</v>
      </c>
      <c r="ED40" s="195">
        <f t="shared" si="50"/>
        <v>0</v>
      </c>
      <c r="EE40" s="195">
        <f t="shared" si="50"/>
        <v>0</v>
      </c>
      <c r="EF40" s="195">
        <f t="shared" si="50"/>
        <v>0</v>
      </c>
      <c r="EG40" s="195">
        <f t="shared" si="50"/>
        <v>0</v>
      </c>
      <c r="EH40" s="195">
        <f t="shared" si="50"/>
        <v>0</v>
      </c>
      <c r="EI40" s="195">
        <f t="shared" si="50"/>
        <v>0</v>
      </c>
      <c r="EJ40" s="195">
        <f t="shared" si="50"/>
        <v>0</v>
      </c>
      <c r="EK40" s="195">
        <f t="shared" si="50"/>
        <v>0</v>
      </c>
      <c r="EL40" s="195">
        <f t="shared" si="50"/>
        <v>0</v>
      </c>
      <c r="EM40" s="195">
        <f t="shared" si="50"/>
        <v>0</v>
      </c>
      <c r="EN40" s="195">
        <f t="shared" si="50"/>
        <v>0</v>
      </c>
      <c r="EO40" s="195">
        <f t="shared" si="50"/>
        <v>0</v>
      </c>
      <c r="EP40" s="195">
        <f t="shared" si="50"/>
        <v>0</v>
      </c>
      <c r="EQ40" s="195">
        <f t="shared" si="50"/>
        <v>0</v>
      </c>
      <c r="ER40" s="195">
        <f t="shared" si="50"/>
        <v>0</v>
      </c>
      <c r="ES40" s="195">
        <f t="shared" si="50"/>
        <v>0</v>
      </c>
      <c r="ET40" s="195">
        <f t="shared" si="50"/>
        <v>0</v>
      </c>
      <c r="EU40" s="195">
        <f t="shared" si="50"/>
        <v>0</v>
      </c>
      <c r="EV40" s="195">
        <f t="shared" si="50"/>
        <v>0</v>
      </c>
      <c r="EW40" s="195">
        <f t="shared" si="50"/>
        <v>0</v>
      </c>
      <c r="EX40" s="195">
        <f t="shared" si="50"/>
        <v>0</v>
      </c>
      <c r="EY40" s="195">
        <f t="shared" si="50"/>
        <v>0</v>
      </c>
      <c r="EZ40" s="195">
        <f t="shared" si="50"/>
        <v>0</v>
      </c>
      <c r="FA40" s="195">
        <f t="shared" si="50"/>
        <v>0</v>
      </c>
      <c r="FB40" s="195">
        <f t="shared" si="50"/>
        <v>0</v>
      </c>
      <c r="FC40" s="195">
        <f t="shared" si="50"/>
        <v>0</v>
      </c>
      <c r="FD40" s="195">
        <f t="shared" si="50"/>
        <v>0</v>
      </c>
      <c r="FE40" s="195">
        <f t="shared" si="50"/>
        <v>0</v>
      </c>
      <c r="FF40" s="195">
        <f t="shared" si="50"/>
        <v>0</v>
      </c>
      <c r="FG40" s="195">
        <f t="shared" si="50"/>
        <v>0</v>
      </c>
      <c r="FH40" s="195">
        <f t="shared" si="50"/>
        <v>0</v>
      </c>
      <c r="FI40" s="195">
        <f t="shared" si="50"/>
        <v>0</v>
      </c>
      <c r="FJ40" s="195">
        <f t="shared" si="50"/>
        <v>0</v>
      </c>
      <c r="FK40" s="195">
        <f t="shared" si="50"/>
        <v>0</v>
      </c>
      <c r="FL40" s="195">
        <f t="shared" si="50"/>
        <v>0</v>
      </c>
      <c r="FM40" s="195">
        <f t="shared" si="50"/>
        <v>0</v>
      </c>
      <c r="FN40" s="195">
        <f t="shared" si="50"/>
        <v>0</v>
      </c>
      <c r="FO40" s="195">
        <f t="shared" si="50"/>
        <v>0</v>
      </c>
      <c r="FP40" s="195">
        <f t="shared" si="50"/>
        <v>0</v>
      </c>
      <c r="FQ40" s="195">
        <f t="shared" si="50"/>
        <v>0</v>
      </c>
      <c r="FR40" s="195">
        <f t="shared" si="50"/>
        <v>0</v>
      </c>
      <c r="FS40" s="195">
        <f t="shared" si="50"/>
        <v>0</v>
      </c>
      <c r="FT40" s="195">
        <f t="shared" si="50"/>
        <v>0</v>
      </c>
      <c r="FU40" s="195">
        <f t="shared" si="50"/>
        <v>0</v>
      </c>
      <c r="FV40" s="195">
        <f t="shared" si="50"/>
        <v>0</v>
      </c>
      <c r="FW40" s="195">
        <f t="shared" si="50"/>
        <v>0</v>
      </c>
      <c r="FX40" s="195">
        <f t="shared" si="50"/>
        <v>0</v>
      </c>
      <c r="FY40" s="195">
        <f t="shared" si="50"/>
        <v>0</v>
      </c>
      <c r="FZ40" s="195">
        <f t="shared" si="50"/>
        <v>0</v>
      </c>
      <c r="GA40" s="195">
        <f t="shared" si="50"/>
        <v>0</v>
      </c>
      <c r="GB40" s="195">
        <f t="shared" si="50"/>
        <v>0</v>
      </c>
      <c r="GC40" s="195">
        <f t="shared" si="50"/>
        <v>0</v>
      </c>
      <c r="GD40" s="195">
        <f t="shared" ref="GD40:GY40" si="51">GD31*GD34/1000</f>
        <v>0</v>
      </c>
      <c r="GE40" s="195">
        <f t="shared" si="51"/>
        <v>0</v>
      </c>
      <c r="GF40" s="195">
        <f t="shared" si="51"/>
        <v>0</v>
      </c>
      <c r="GG40" s="195">
        <f t="shared" si="51"/>
        <v>0</v>
      </c>
      <c r="GH40" s="195">
        <f t="shared" si="51"/>
        <v>0</v>
      </c>
      <c r="GI40" s="195">
        <f t="shared" si="51"/>
        <v>0</v>
      </c>
      <c r="GJ40" s="195">
        <f t="shared" si="51"/>
        <v>0</v>
      </c>
      <c r="GK40" s="195">
        <f t="shared" si="51"/>
        <v>0</v>
      </c>
      <c r="GL40" s="195">
        <f t="shared" si="51"/>
        <v>0</v>
      </c>
      <c r="GM40" s="195">
        <f t="shared" si="51"/>
        <v>0</v>
      </c>
      <c r="GN40" s="195">
        <f t="shared" si="51"/>
        <v>0</v>
      </c>
      <c r="GO40" s="195">
        <f t="shared" si="51"/>
        <v>0</v>
      </c>
      <c r="GP40" s="195">
        <f t="shared" si="51"/>
        <v>0</v>
      </c>
      <c r="GQ40" s="195">
        <f t="shared" si="51"/>
        <v>0</v>
      </c>
      <c r="GR40" s="195">
        <f t="shared" si="51"/>
        <v>0</v>
      </c>
      <c r="GS40" s="195">
        <f t="shared" si="51"/>
        <v>0</v>
      </c>
      <c r="GT40" s="195">
        <f t="shared" si="51"/>
        <v>0</v>
      </c>
      <c r="GU40" s="195">
        <f t="shared" si="51"/>
        <v>0</v>
      </c>
      <c r="GV40" s="195">
        <f t="shared" si="51"/>
        <v>0</v>
      </c>
      <c r="GW40" s="195">
        <f t="shared" si="51"/>
        <v>0</v>
      </c>
      <c r="GX40" s="195">
        <f t="shared" si="51"/>
        <v>0</v>
      </c>
      <c r="GY40" s="195">
        <f t="shared" si="51"/>
        <v>0</v>
      </c>
    </row>
    <row r="41" spans="2:207" ht="15.6" x14ac:dyDescent="0.25">
      <c r="B41" s="171">
        <f>B40+1</f>
        <v>3</v>
      </c>
      <c r="C41" s="176" t="s">
        <v>652</v>
      </c>
      <c r="D41" s="176"/>
      <c r="E41" s="177" t="s">
        <v>636</v>
      </c>
      <c r="F41" s="183" t="s">
        <v>663</v>
      </c>
      <c r="G41" s="199">
        <f>SUM(H41:GY41)</f>
        <v>0</v>
      </c>
      <c r="H41" s="200">
        <f>H31*H39</f>
        <v>0</v>
      </c>
      <c r="I41" s="200">
        <f t="shared" ref="I41:BE41" si="52">I31*I39</f>
        <v>0</v>
      </c>
      <c r="J41" s="200">
        <f t="shared" si="52"/>
        <v>0</v>
      </c>
      <c r="K41" s="200">
        <f t="shared" si="52"/>
        <v>0</v>
      </c>
      <c r="L41" s="200">
        <f t="shared" si="52"/>
        <v>0</v>
      </c>
      <c r="M41" s="200">
        <f t="shared" si="52"/>
        <v>0</v>
      </c>
      <c r="N41" s="200">
        <f t="shared" si="52"/>
        <v>0</v>
      </c>
      <c r="O41" s="200">
        <f t="shared" si="52"/>
        <v>0</v>
      </c>
      <c r="P41" s="200">
        <f t="shared" si="52"/>
        <v>0</v>
      </c>
      <c r="Q41" s="200">
        <f t="shared" si="52"/>
        <v>0</v>
      </c>
      <c r="R41" s="200">
        <f t="shared" si="52"/>
        <v>0</v>
      </c>
      <c r="S41" s="200">
        <f t="shared" si="52"/>
        <v>0</v>
      </c>
      <c r="T41" s="200">
        <f t="shared" si="52"/>
        <v>0</v>
      </c>
      <c r="U41" s="200">
        <f t="shared" si="52"/>
        <v>0</v>
      </c>
      <c r="V41" s="200">
        <f t="shared" si="52"/>
        <v>0</v>
      </c>
      <c r="W41" s="200">
        <f t="shared" si="52"/>
        <v>0</v>
      </c>
      <c r="X41" s="200">
        <f t="shared" si="52"/>
        <v>0</v>
      </c>
      <c r="Y41" s="200">
        <f t="shared" si="52"/>
        <v>0</v>
      </c>
      <c r="Z41" s="200">
        <f t="shared" si="52"/>
        <v>0</v>
      </c>
      <c r="AA41" s="200">
        <f t="shared" si="52"/>
        <v>0</v>
      </c>
      <c r="AB41" s="200">
        <f t="shared" si="52"/>
        <v>0</v>
      </c>
      <c r="AC41" s="200">
        <f t="shared" si="52"/>
        <v>0</v>
      </c>
      <c r="AD41" s="200">
        <f t="shared" si="52"/>
        <v>0</v>
      </c>
      <c r="AE41" s="200">
        <f t="shared" si="52"/>
        <v>0</v>
      </c>
      <c r="AF41" s="200">
        <f t="shared" si="52"/>
        <v>0</v>
      </c>
      <c r="AG41" s="200">
        <f t="shared" si="52"/>
        <v>0</v>
      </c>
      <c r="AH41" s="200">
        <f t="shared" si="52"/>
        <v>0</v>
      </c>
      <c r="AI41" s="200">
        <f t="shared" si="52"/>
        <v>0</v>
      </c>
      <c r="AJ41" s="200">
        <f t="shared" si="52"/>
        <v>0</v>
      </c>
      <c r="AK41" s="200">
        <f t="shared" si="52"/>
        <v>0</v>
      </c>
      <c r="AL41" s="200">
        <f t="shared" si="52"/>
        <v>0</v>
      </c>
      <c r="AM41" s="200">
        <f t="shared" si="52"/>
        <v>0</v>
      </c>
      <c r="AN41" s="200">
        <f t="shared" si="52"/>
        <v>0</v>
      </c>
      <c r="AO41" s="200">
        <f t="shared" si="52"/>
        <v>0</v>
      </c>
      <c r="AP41" s="200">
        <f t="shared" si="52"/>
        <v>0</v>
      </c>
      <c r="AQ41" s="200">
        <f t="shared" si="52"/>
        <v>0</v>
      </c>
      <c r="AR41" s="200">
        <f t="shared" si="52"/>
        <v>0</v>
      </c>
      <c r="AS41" s="200">
        <f t="shared" si="52"/>
        <v>0</v>
      </c>
      <c r="AT41" s="200">
        <f t="shared" si="52"/>
        <v>0</v>
      </c>
      <c r="AU41" s="200">
        <f t="shared" si="52"/>
        <v>0</v>
      </c>
      <c r="AV41" s="200">
        <f t="shared" si="52"/>
        <v>0</v>
      </c>
      <c r="AW41" s="200">
        <f t="shared" si="52"/>
        <v>0</v>
      </c>
      <c r="AX41" s="200">
        <f t="shared" si="52"/>
        <v>0</v>
      </c>
      <c r="AY41" s="200">
        <f t="shared" si="52"/>
        <v>0</v>
      </c>
      <c r="AZ41" s="200">
        <f t="shared" si="52"/>
        <v>0</v>
      </c>
      <c r="BA41" s="200">
        <f t="shared" si="52"/>
        <v>0</v>
      </c>
      <c r="BB41" s="200">
        <f t="shared" si="52"/>
        <v>0</v>
      </c>
      <c r="BC41" s="200">
        <f t="shared" si="52"/>
        <v>0</v>
      </c>
      <c r="BD41" s="200">
        <f t="shared" si="52"/>
        <v>0</v>
      </c>
      <c r="BE41" s="200">
        <f t="shared" si="52"/>
        <v>0</v>
      </c>
      <c r="BF41" s="200">
        <f t="shared" ref="BF41:DQ41" si="53">BF31*BF39</f>
        <v>0</v>
      </c>
      <c r="BG41" s="200">
        <f t="shared" si="53"/>
        <v>0</v>
      </c>
      <c r="BH41" s="200">
        <f t="shared" si="53"/>
        <v>0</v>
      </c>
      <c r="BI41" s="200">
        <f t="shared" si="53"/>
        <v>0</v>
      </c>
      <c r="BJ41" s="200">
        <f t="shared" si="53"/>
        <v>0</v>
      </c>
      <c r="BK41" s="200">
        <f t="shared" si="53"/>
        <v>0</v>
      </c>
      <c r="BL41" s="200">
        <f t="shared" si="53"/>
        <v>0</v>
      </c>
      <c r="BM41" s="200">
        <f t="shared" si="53"/>
        <v>0</v>
      </c>
      <c r="BN41" s="200">
        <f t="shared" si="53"/>
        <v>0</v>
      </c>
      <c r="BO41" s="200">
        <f t="shared" si="53"/>
        <v>0</v>
      </c>
      <c r="BP41" s="200">
        <f t="shared" si="53"/>
        <v>0</v>
      </c>
      <c r="BQ41" s="200">
        <f t="shared" si="53"/>
        <v>0</v>
      </c>
      <c r="BR41" s="200">
        <f t="shared" si="53"/>
        <v>0</v>
      </c>
      <c r="BS41" s="200">
        <f t="shared" si="53"/>
        <v>0</v>
      </c>
      <c r="BT41" s="200">
        <f t="shared" si="53"/>
        <v>0</v>
      </c>
      <c r="BU41" s="200">
        <f t="shared" si="53"/>
        <v>0</v>
      </c>
      <c r="BV41" s="200">
        <f t="shared" si="53"/>
        <v>0</v>
      </c>
      <c r="BW41" s="200">
        <f t="shared" si="53"/>
        <v>0</v>
      </c>
      <c r="BX41" s="200">
        <f t="shared" si="53"/>
        <v>0</v>
      </c>
      <c r="BY41" s="200">
        <f t="shared" si="53"/>
        <v>0</v>
      </c>
      <c r="BZ41" s="200">
        <f t="shared" si="53"/>
        <v>0</v>
      </c>
      <c r="CA41" s="200">
        <f t="shared" si="53"/>
        <v>0</v>
      </c>
      <c r="CB41" s="200">
        <f t="shared" si="53"/>
        <v>0</v>
      </c>
      <c r="CC41" s="200">
        <f t="shared" si="53"/>
        <v>0</v>
      </c>
      <c r="CD41" s="200">
        <f t="shared" si="53"/>
        <v>0</v>
      </c>
      <c r="CE41" s="200">
        <f t="shared" si="53"/>
        <v>0</v>
      </c>
      <c r="CF41" s="200">
        <f t="shared" si="53"/>
        <v>0</v>
      </c>
      <c r="CG41" s="200">
        <f t="shared" si="53"/>
        <v>0</v>
      </c>
      <c r="CH41" s="200">
        <f t="shared" si="53"/>
        <v>0</v>
      </c>
      <c r="CI41" s="200">
        <f t="shared" si="53"/>
        <v>0</v>
      </c>
      <c r="CJ41" s="200">
        <f t="shared" si="53"/>
        <v>0</v>
      </c>
      <c r="CK41" s="200">
        <f t="shared" si="53"/>
        <v>0</v>
      </c>
      <c r="CL41" s="200">
        <f t="shared" si="53"/>
        <v>0</v>
      </c>
      <c r="CM41" s="200">
        <f t="shared" si="53"/>
        <v>0</v>
      </c>
      <c r="CN41" s="200">
        <f t="shared" si="53"/>
        <v>0</v>
      </c>
      <c r="CO41" s="200">
        <f t="shared" si="53"/>
        <v>0</v>
      </c>
      <c r="CP41" s="200">
        <f t="shared" si="53"/>
        <v>0</v>
      </c>
      <c r="CQ41" s="200">
        <f t="shared" si="53"/>
        <v>0</v>
      </c>
      <c r="CR41" s="200">
        <f t="shared" si="53"/>
        <v>0</v>
      </c>
      <c r="CS41" s="200">
        <f t="shared" si="53"/>
        <v>0</v>
      </c>
      <c r="CT41" s="200">
        <f t="shared" si="53"/>
        <v>0</v>
      </c>
      <c r="CU41" s="200">
        <f t="shared" si="53"/>
        <v>0</v>
      </c>
      <c r="CV41" s="200">
        <f t="shared" si="53"/>
        <v>0</v>
      </c>
      <c r="CW41" s="200">
        <f t="shared" si="53"/>
        <v>0</v>
      </c>
      <c r="CX41" s="200">
        <f t="shared" si="53"/>
        <v>0</v>
      </c>
      <c r="CY41" s="200">
        <f t="shared" si="53"/>
        <v>0</v>
      </c>
      <c r="CZ41" s="200">
        <f t="shared" si="53"/>
        <v>0</v>
      </c>
      <c r="DA41" s="200">
        <f t="shared" si="53"/>
        <v>0</v>
      </c>
      <c r="DB41" s="200">
        <f t="shared" si="53"/>
        <v>0</v>
      </c>
      <c r="DC41" s="200">
        <f t="shared" si="53"/>
        <v>0</v>
      </c>
      <c r="DD41" s="200">
        <f t="shared" si="53"/>
        <v>0</v>
      </c>
      <c r="DE41" s="200">
        <f t="shared" si="53"/>
        <v>0</v>
      </c>
      <c r="DF41" s="200">
        <f t="shared" si="53"/>
        <v>0</v>
      </c>
      <c r="DG41" s="200">
        <f t="shared" si="53"/>
        <v>0</v>
      </c>
      <c r="DH41" s="200">
        <f t="shared" si="53"/>
        <v>0</v>
      </c>
      <c r="DI41" s="200">
        <f t="shared" si="53"/>
        <v>0</v>
      </c>
      <c r="DJ41" s="200">
        <f t="shared" si="53"/>
        <v>0</v>
      </c>
      <c r="DK41" s="200">
        <f t="shared" si="53"/>
        <v>0</v>
      </c>
      <c r="DL41" s="200">
        <f t="shared" si="53"/>
        <v>0</v>
      </c>
      <c r="DM41" s="200">
        <f t="shared" si="53"/>
        <v>0</v>
      </c>
      <c r="DN41" s="200">
        <f t="shared" si="53"/>
        <v>0</v>
      </c>
      <c r="DO41" s="200">
        <f t="shared" si="53"/>
        <v>0</v>
      </c>
      <c r="DP41" s="200">
        <f t="shared" si="53"/>
        <v>0</v>
      </c>
      <c r="DQ41" s="200">
        <f t="shared" si="53"/>
        <v>0</v>
      </c>
      <c r="DR41" s="200">
        <f t="shared" ref="DR41:GC41" si="54">DR31*DR39</f>
        <v>0</v>
      </c>
      <c r="DS41" s="200">
        <f t="shared" si="54"/>
        <v>0</v>
      </c>
      <c r="DT41" s="200">
        <f t="shared" si="54"/>
        <v>0</v>
      </c>
      <c r="DU41" s="200">
        <f t="shared" si="54"/>
        <v>0</v>
      </c>
      <c r="DV41" s="200">
        <f t="shared" si="54"/>
        <v>0</v>
      </c>
      <c r="DW41" s="200">
        <f t="shared" si="54"/>
        <v>0</v>
      </c>
      <c r="DX41" s="200">
        <f t="shared" si="54"/>
        <v>0</v>
      </c>
      <c r="DY41" s="200">
        <f t="shared" si="54"/>
        <v>0</v>
      </c>
      <c r="DZ41" s="200">
        <f t="shared" si="54"/>
        <v>0</v>
      </c>
      <c r="EA41" s="200">
        <f t="shared" si="54"/>
        <v>0</v>
      </c>
      <c r="EB41" s="200">
        <f t="shared" si="54"/>
        <v>0</v>
      </c>
      <c r="EC41" s="200">
        <f t="shared" si="54"/>
        <v>0</v>
      </c>
      <c r="ED41" s="200">
        <f t="shared" si="54"/>
        <v>0</v>
      </c>
      <c r="EE41" s="200">
        <f t="shared" si="54"/>
        <v>0</v>
      </c>
      <c r="EF41" s="200">
        <f t="shared" si="54"/>
        <v>0</v>
      </c>
      <c r="EG41" s="200">
        <f t="shared" si="54"/>
        <v>0</v>
      </c>
      <c r="EH41" s="200">
        <f t="shared" si="54"/>
        <v>0</v>
      </c>
      <c r="EI41" s="200">
        <f t="shared" si="54"/>
        <v>0</v>
      </c>
      <c r="EJ41" s="200">
        <f t="shared" si="54"/>
        <v>0</v>
      </c>
      <c r="EK41" s="200">
        <f t="shared" si="54"/>
        <v>0</v>
      </c>
      <c r="EL41" s="200">
        <f t="shared" si="54"/>
        <v>0</v>
      </c>
      <c r="EM41" s="200">
        <f t="shared" si="54"/>
        <v>0</v>
      </c>
      <c r="EN41" s="200">
        <f t="shared" si="54"/>
        <v>0</v>
      </c>
      <c r="EO41" s="200">
        <f t="shared" si="54"/>
        <v>0</v>
      </c>
      <c r="EP41" s="200">
        <f t="shared" si="54"/>
        <v>0</v>
      </c>
      <c r="EQ41" s="200">
        <f t="shared" si="54"/>
        <v>0</v>
      </c>
      <c r="ER41" s="200">
        <f t="shared" si="54"/>
        <v>0</v>
      </c>
      <c r="ES41" s="200">
        <f t="shared" si="54"/>
        <v>0</v>
      </c>
      <c r="ET41" s="200">
        <f t="shared" si="54"/>
        <v>0</v>
      </c>
      <c r="EU41" s="200">
        <f t="shared" si="54"/>
        <v>0</v>
      </c>
      <c r="EV41" s="200">
        <f t="shared" si="54"/>
        <v>0</v>
      </c>
      <c r="EW41" s="200">
        <f t="shared" si="54"/>
        <v>0</v>
      </c>
      <c r="EX41" s="200">
        <f t="shared" si="54"/>
        <v>0</v>
      </c>
      <c r="EY41" s="200">
        <f t="shared" si="54"/>
        <v>0</v>
      </c>
      <c r="EZ41" s="200">
        <f t="shared" si="54"/>
        <v>0</v>
      </c>
      <c r="FA41" s="200">
        <f t="shared" si="54"/>
        <v>0</v>
      </c>
      <c r="FB41" s="200">
        <f t="shared" si="54"/>
        <v>0</v>
      </c>
      <c r="FC41" s="200">
        <f t="shared" si="54"/>
        <v>0</v>
      </c>
      <c r="FD41" s="200">
        <f t="shared" si="54"/>
        <v>0</v>
      </c>
      <c r="FE41" s="200">
        <f t="shared" si="54"/>
        <v>0</v>
      </c>
      <c r="FF41" s="200">
        <f t="shared" si="54"/>
        <v>0</v>
      </c>
      <c r="FG41" s="200">
        <f t="shared" si="54"/>
        <v>0</v>
      </c>
      <c r="FH41" s="200">
        <f t="shared" si="54"/>
        <v>0</v>
      </c>
      <c r="FI41" s="200">
        <f t="shared" si="54"/>
        <v>0</v>
      </c>
      <c r="FJ41" s="200">
        <f t="shared" si="54"/>
        <v>0</v>
      </c>
      <c r="FK41" s="200">
        <f t="shared" si="54"/>
        <v>0</v>
      </c>
      <c r="FL41" s="200">
        <f t="shared" si="54"/>
        <v>0</v>
      </c>
      <c r="FM41" s="200">
        <f t="shared" si="54"/>
        <v>0</v>
      </c>
      <c r="FN41" s="200">
        <f t="shared" si="54"/>
        <v>0</v>
      </c>
      <c r="FO41" s="200">
        <f t="shared" si="54"/>
        <v>0</v>
      </c>
      <c r="FP41" s="200">
        <f t="shared" si="54"/>
        <v>0</v>
      </c>
      <c r="FQ41" s="200">
        <f t="shared" si="54"/>
        <v>0</v>
      </c>
      <c r="FR41" s="200">
        <f t="shared" si="54"/>
        <v>0</v>
      </c>
      <c r="FS41" s="200">
        <f t="shared" si="54"/>
        <v>0</v>
      </c>
      <c r="FT41" s="200">
        <f t="shared" si="54"/>
        <v>0</v>
      </c>
      <c r="FU41" s="200">
        <f t="shared" si="54"/>
        <v>0</v>
      </c>
      <c r="FV41" s="200">
        <f t="shared" si="54"/>
        <v>0</v>
      </c>
      <c r="FW41" s="200">
        <f t="shared" si="54"/>
        <v>0</v>
      </c>
      <c r="FX41" s="200">
        <f t="shared" si="54"/>
        <v>0</v>
      </c>
      <c r="FY41" s="200">
        <f t="shared" si="54"/>
        <v>0</v>
      </c>
      <c r="FZ41" s="200">
        <f t="shared" si="54"/>
        <v>0</v>
      </c>
      <c r="GA41" s="200">
        <f t="shared" si="54"/>
        <v>0</v>
      </c>
      <c r="GB41" s="200">
        <f t="shared" si="54"/>
        <v>0</v>
      </c>
      <c r="GC41" s="200">
        <f t="shared" si="54"/>
        <v>0</v>
      </c>
      <c r="GD41" s="200">
        <f t="shared" ref="GD41:GY41" si="55">GD31*GD39</f>
        <v>0</v>
      </c>
      <c r="GE41" s="200">
        <f t="shared" si="55"/>
        <v>0</v>
      </c>
      <c r="GF41" s="200">
        <f t="shared" si="55"/>
        <v>0</v>
      </c>
      <c r="GG41" s="200">
        <f t="shared" si="55"/>
        <v>0</v>
      </c>
      <c r="GH41" s="200">
        <f t="shared" si="55"/>
        <v>0</v>
      </c>
      <c r="GI41" s="200">
        <f t="shared" si="55"/>
        <v>0</v>
      </c>
      <c r="GJ41" s="200">
        <f t="shared" si="55"/>
        <v>0</v>
      </c>
      <c r="GK41" s="200">
        <f t="shared" si="55"/>
        <v>0</v>
      </c>
      <c r="GL41" s="200">
        <f t="shared" si="55"/>
        <v>0</v>
      </c>
      <c r="GM41" s="200">
        <f t="shared" si="55"/>
        <v>0</v>
      </c>
      <c r="GN41" s="200">
        <f t="shared" si="55"/>
        <v>0</v>
      </c>
      <c r="GO41" s="200">
        <f t="shared" si="55"/>
        <v>0</v>
      </c>
      <c r="GP41" s="200">
        <f t="shared" si="55"/>
        <v>0</v>
      </c>
      <c r="GQ41" s="200">
        <f t="shared" si="55"/>
        <v>0</v>
      </c>
      <c r="GR41" s="200">
        <f t="shared" si="55"/>
        <v>0</v>
      </c>
      <c r="GS41" s="200">
        <f t="shared" si="55"/>
        <v>0</v>
      </c>
      <c r="GT41" s="200">
        <f t="shared" si="55"/>
        <v>0</v>
      </c>
      <c r="GU41" s="200">
        <f t="shared" si="55"/>
        <v>0</v>
      </c>
      <c r="GV41" s="200">
        <f t="shared" si="55"/>
        <v>0</v>
      </c>
      <c r="GW41" s="200">
        <f t="shared" si="55"/>
        <v>0</v>
      </c>
      <c r="GX41" s="200">
        <f t="shared" si="55"/>
        <v>0</v>
      </c>
      <c r="GY41" s="200">
        <f t="shared" si="55"/>
        <v>0</v>
      </c>
    </row>
    <row r="43" spans="2:207" x14ac:dyDescent="0.25">
      <c r="B43" s="1001" t="s">
        <v>1109</v>
      </c>
      <c r="C43" s="1001"/>
      <c r="D43" s="1001"/>
      <c r="E43" s="1001"/>
      <c r="F43" s="1001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  <c r="EE43" s="170"/>
      <c r="EF43" s="170"/>
      <c r="EG43" s="170"/>
      <c r="EH43" s="170"/>
      <c r="EI43" s="170"/>
      <c r="EJ43" s="170"/>
      <c r="EK43" s="170"/>
      <c r="EL43" s="170"/>
      <c r="EM43" s="170"/>
      <c r="EN43" s="170"/>
      <c r="EO43" s="170"/>
      <c r="EP43" s="170"/>
      <c r="EQ43" s="170"/>
      <c r="ER43" s="170"/>
      <c r="ES43" s="170"/>
      <c r="ET43" s="170"/>
      <c r="EU43" s="170"/>
      <c r="EV43" s="170"/>
      <c r="EW43" s="170"/>
      <c r="EX43" s="170"/>
      <c r="EY43" s="170"/>
      <c r="EZ43" s="170"/>
      <c r="FA43" s="170"/>
      <c r="FB43" s="170"/>
      <c r="FC43" s="170"/>
      <c r="FD43" s="170"/>
      <c r="FE43" s="170"/>
      <c r="FF43" s="170"/>
      <c r="FG43" s="170"/>
      <c r="FH43" s="170"/>
      <c r="FI43" s="170"/>
      <c r="FJ43" s="170"/>
      <c r="FK43" s="170"/>
      <c r="FL43" s="170"/>
      <c r="FM43" s="170"/>
      <c r="FN43" s="170"/>
      <c r="FO43" s="170"/>
      <c r="FP43" s="170"/>
      <c r="FQ43" s="170"/>
      <c r="FR43" s="170"/>
      <c r="FS43" s="170"/>
      <c r="FT43" s="170"/>
      <c r="FU43" s="170"/>
      <c r="FV43" s="170"/>
      <c r="FW43" s="170"/>
      <c r="FX43" s="170"/>
      <c r="FY43" s="170"/>
      <c r="FZ43" s="170"/>
      <c r="GA43" s="170"/>
      <c r="GB43" s="170"/>
      <c r="GC43" s="170"/>
      <c r="GD43" s="170"/>
      <c r="GE43" s="170"/>
      <c r="GF43" s="170"/>
      <c r="GG43" s="170"/>
      <c r="GH43" s="170"/>
      <c r="GI43" s="170"/>
      <c r="GJ43" s="170"/>
      <c r="GK43" s="170"/>
      <c r="GL43" s="170"/>
      <c r="GM43" s="170"/>
      <c r="GN43" s="170"/>
      <c r="GO43" s="170"/>
      <c r="GP43" s="170"/>
      <c r="GQ43" s="170"/>
      <c r="GR43" s="170"/>
      <c r="GS43" s="170"/>
      <c r="GT43" s="170"/>
      <c r="GU43" s="170"/>
      <c r="GV43" s="170"/>
      <c r="GW43" s="170"/>
      <c r="GX43" s="170"/>
      <c r="GY43" s="170"/>
    </row>
    <row r="44" spans="2:207" s="410" customFormat="1" x14ac:dyDescent="0.25">
      <c r="B44" s="171"/>
      <c r="C44" s="203"/>
      <c r="D44" s="203"/>
      <c r="E44" s="203"/>
      <c r="F44" s="201"/>
      <c r="G44" s="174" t="s">
        <v>31</v>
      </c>
      <c r="H44" s="175" t="s">
        <v>723</v>
      </c>
      <c r="I44" s="175" t="s">
        <v>724</v>
      </c>
      <c r="J44" s="175" t="s">
        <v>725</v>
      </c>
      <c r="K44" s="175" t="s">
        <v>726</v>
      </c>
      <c r="L44" s="175" t="s">
        <v>727</v>
      </c>
      <c r="M44" s="175" t="s">
        <v>728</v>
      </c>
      <c r="N44" s="175" t="s">
        <v>729</v>
      </c>
      <c r="O44" s="175" t="s">
        <v>730</v>
      </c>
      <c r="P44" s="175" t="s">
        <v>731</v>
      </c>
      <c r="Q44" s="175" t="s">
        <v>732</v>
      </c>
      <c r="R44" s="175" t="s">
        <v>733</v>
      </c>
      <c r="S44" s="175" t="s">
        <v>734</v>
      </c>
      <c r="T44" s="175" t="s">
        <v>735</v>
      </c>
      <c r="U44" s="175" t="s">
        <v>736</v>
      </c>
      <c r="V44" s="175" t="s">
        <v>737</v>
      </c>
      <c r="W44" s="175" t="s">
        <v>738</v>
      </c>
      <c r="X44" s="175" t="s">
        <v>739</v>
      </c>
      <c r="Y44" s="175" t="s">
        <v>740</v>
      </c>
      <c r="Z44" s="175" t="s">
        <v>741</v>
      </c>
      <c r="AA44" s="175" t="s">
        <v>742</v>
      </c>
      <c r="AB44" s="175" t="s">
        <v>743</v>
      </c>
      <c r="AC44" s="175" t="s">
        <v>744</v>
      </c>
      <c r="AD44" s="175" t="s">
        <v>745</v>
      </c>
      <c r="AE44" s="175" t="s">
        <v>746</v>
      </c>
      <c r="AF44" s="175" t="s">
        <v>747</v>
      </c>
      <c r="AG44" s="175" t="s">
        <v>748</v>
      </c>
      <c r="AH44" s="175" t="s">
        <v>749</v>
      </c>
      <c r="AI44" s="175" t="s">
        <v>750</v>
      </c>
      <c r="AJ44" s="175" t="s">
        <v>751</v>
      </c>
      <c r="AK44" s="175" t="s">
        <v>752</v>
      </c>
      <c r="AL44" s="175" t="s">
        <v>753</v>
      </c>
      <c r="AM44" s="175" t="s">
        <v>754</v>
      </c>
      <c r="AN44" s="175" t="s">
        <v>755</v>
      </c>
      <c r="AO44" s="175" t="s">
        <v>756</v>
      </c>
      <c r="AP44" s="175" t="s">
        <v>757</v>
      </c>
      <c r="AQ44" s="175" t="s">
        <v>758</v>
      </c>
      <c r="AR44" s="175" t="s">
        <v>759</v>
      </c>
      <c r="AS44" s="175" t="s">
        <v>760</v>
      </c>
      <c r="AT44" s="175" t="s">
        <v>761</v>
      </c>
      <c r="AU44" s="175" t="s">
        <v>762</v>
      </c>
      <c r="AV44" s="175" t="s">
        <v>763</v>
      </c>
      <c r="AW44" s="175" t="s">
        <v>764</v>
      </c>
      <c r="AX44" s="175" t="s">
        <v>765</v>
      </c>
      <c r="AY44" s="175" t="s">
        <v>766</v>
      </c>
      <c r="AZ44" s="175" t="s">
        <v>767</v>
      </c>
      <c r="BA44" s="175" t="s">
        <v>768</v>
      </c>
      <c r="BB44" s="175" t="s">
        <v>769</v>
      </c>
      <c r="BC44" s="175" t="s">
        <v>770</v>
      </c>
      <c r="BD44" s="175" t="s">
        <v>771</v>
      </c>
      <c r="BE44" s="175" t="s">
        <v>772</v>
      </c>
      <c r="BF44" s="175" t="s">
        <v>1863</v>
      </c>
      <c r="BG44" s="175" t="s">
        <v>1864</v>
      </c>
      <c r="BH44" s="175" t="s">
        <v>1865</v>
      </c>
      <c r="BI44" s="175" t="s">
        <v>1866</v>
      </c>
      <c r="BJ44" s="175" t="s">
        <v>1867</v>
      </c>
      <c r="BK44" s="175" t="s">
        <v>1868</v>
      </c>
      <c r="BL44" s="175" t="s">
        <v>1869</v>
      </c>
      <c r="BM44" s="175" t="s">
        <v>1870</v>
      </c>
      <c r="BN44" s="175" t="s">
        <v>1871</v>
      </c>
      <c r="BO44" s="175" t="s">
        <v>1872</v>
      </c>
      <c r="BP44" s="175" t="s">
        <v>1873</v>
      </c>
      <c r="BQ44" s="175" t="s">
        <v>1874</v>
      </c>
      <c r="BR44" s="175" t="s">
        <v>1875</v>
      </c>
      <c r="BS44" s="175" t="s">
        <v>1876</v>
      </c>
      <c r="BT44" s="175" t="s">
        <v>1877</v>
      </c>
      <c r="BU44" s="175" t="s">
        <v>1878</v>
      </c>
      <c r="BV44" s="175" t="s">
        <v>1879</v>
      </c>
      <c r="BW44" s="175" t="s">
        <v>1880</v>
      </c>
      <c r="BX44" s="175" t="s">
        <v>1881</v>
      </c>
      <c r="BY44" s="175" t="s">
        <v>1882</v>
      </c>
      <c r="BZ44" s="175" t="s">
        <v>1883</v>
      </c>
      <c r="CA44" s="175" t="s">
        <v>1884</v>
      </c>
      <c r="CB44" s="175" t="s">
        <v>1885</v>
      </c>
      <c r="CC44" s="175" t="s">
        <v>1886</v>
      </c>
      <c r="CD44" s="175" t="s">
        <v>1887</v>
      </c>
      <c r="CE44" s="175" t="s">
        <v>1888</v>
      </c>
      <c r="CF44" s="175" t="s">
        <v>1889</v>
      </c>
      <c r="CG44" s="175" t="s">
        <v>1890</v>
      </c>
      <c r="CH44" s="175" t="s">
        <v>1891</v>
      </c>
      <c r="CI44" s="175" t="s">
        <v>1892</v>
      </c>
      <c r="CJ44" s="175" t="s">
        <v>1893</v>
      </c>
      <c r="CK44" s="175" t="s">
        <v>1894</v>
      </c>
      <c r="CL44" s="175" t="s">
        <v>1895</v>
      </c>
      <c r="CM44" s="175" t="s">
        <v>1896</v>
      </c>
      <c r="CN44" s="175" t="s">
        <v>1897</v>
      </c>
      <c r="CO44" s="175" t="s">
        <v>1898</v>
      </c>
      <c r="CP44" s="175" t="s">
        <v>1899</v>
      </c>
      <c r="CQ44" s="175" t="s">
        <v>1900</v>
      </c>
      <c r="CR44" s="175" t="s">
        <v>1901</v>
      </c>
      <c r="CS44" s="175" t="s">
        <v>1902</v>
      </c>
      <c r="CT44" s="175" t="s">
        <v>1903</v>
      </c>
      <c r="CU44" s="175" t="s">
        <v>1904</v>
      </c>
      <c r="CV44" s="175" t="s">
        <v>1905</v>
      </c>
      <c r="CW44" s="175" t="s">
        <v>1906</v>
      </c>
      <c r="CX44" s="175" t="s">
        <v>1907</v>
      </c>
      <c r="CY44" s="175" t="s">
        <v>1908</v>
      </c>
      <c r="CZ44" s="175" t="s">
        <v>1909</v>
      </c>
      <c r="DA44" s="175" t="s">
        <v>1910</v>
      </c>
      <c r="DB44" s="175" t="s">
        <v>1911</v>
      </c>
      <c r="DC44" s="175" t="s">
        <v>1912</v>
      </c>
      <c r="DD44" s="175" t="s">
        <v>1913</v>
      </c>
      <c r="DE44" s="175" t="s">
        <v>1914</v>
      </c>
      <c r="DF44" s="175" t="s">
        <v>1915</v>
      </c>
      <c r="DG44" s="175" t="s">
        <v>1916</v>
      </c>
      <c r="DH44" s="175" t="s">
        <v>1917</v>
      </c>
      <c r="DI44" s="175" t="s">
        <v>1918</v>
      </c>
      <c r="DJ44" s="175" t="s">
        <v>1919</v>
      </c>
      <c r="DK44" s="175" t="s">
        <v>1920</v>
      </c>
      <c r="DL44" s="175" t="s">
        <v>1921</v>
      </c>
      <c r="DM44" s="175" t="s">
        <v>1922</v>
      </c>
      <c r="DN44" s="175" t="s">
        <v>1923</v>
      </c>
      <c r="DO44" s="175" t="s">
        <v>1924</v>
      </c>
      <c r="DP44" s="175" t="s">
        <v>1925</v>
      </c>
      <c r="DQ44" s="175" t="s">
        <v>1926</v>
      </c>
      <c r="DR44" s="175" t="s">
        <v>1927</v>
      </c>
      <c r="DS44" s="175" t="s">
        <v>1928</v>
      </c>
      <c r="DT44" s="175" t="s">
        <v>1929</v>
      </c>
      <c r="DU44" s="175" t="s">
        <v>1930</v>
      </c>
      <c r="DV44" s="175" t="s">
        <v>1931</v>
      </c>
      <c r="DW44" s="175" t="s">
        <v>1932</v>
      </c>
      <c r="DX44" s="175" t="s">
        <v>1933</v>
      </c>
      <c r="DY44" s="175" t="s">
        <v>1934</v>
      </c>
      <c r="DZ44" s="175" t="s">
        <v>1935</v>
      </c>
      <c r="EA44" s="175" t="s">
        <v>1936</v>
      </c>
      <c r="EB44" s="175" t="s">
        <v>1937</v>
      </c>
      <c r="EC44" s="175" t="s">
        <v>1938</v>
      </c>
      <c r="ED44" s="175" t="s">
        <v>1939</v>
      </c>
      <c r="EE44" s="175" t="s">
        <v>1940</v>
      </c>
      <c r="EF44" s="175" t="s">
        <v>1941</v>
      </c>
      <c r="EG44" s="175" t="s">
        <v>1942</v>
      </c>
      <c r="EH44" s="175" t="s">
        <v>1943</v>
      </c>
      <c r="EI44" s="175" t="s">
        <v>1944</v>
      </c>
      <c r="EJ44" s="175" t="s">
        <v>1945</v>
      </c>
      <c r="EK44" s="175" t="s">
        <v>1946</v>
      </c>
      <c r="EL44" s="175" t="s">
        <v>1947</v>
      </c>
      <c r="EM44" s="175" t="s">
        <v>1948</v>
      </c>
      <c r="EN44" s="175" t="s">
        <v>1949</v>
      </c>
      <c r="EO44" s="175" t="s">
        <v>1950</v>
      </c>
      <c r="EP44" s="175" t="s">
        <v>1951</v>
      </c>
      <c r="EQ44" s="175" t="s">
        <v>1952</v>
      </c>
      <c r="ER44" s="175" t="s">
        <v>1953</v>
      </c>
      <c r="ES44" s="175" t="s">
        <v>1954</v>
      </c>
      <c r="ET44" s="175" t="s">
        <v>1955</v>
      </c>
      <c r="EU44" s="175" t="s">
        <v>1956</v>
      </c>
      <c r="EV44" s="175" t="s">
        <v>1957</v>
      </c>
      <c r="EW44" s="175" t="s">
        <v>1958</v>
      </c>
      <c r="EX44" s="175" t="s">
        <v>1959</v>
      </c>
      <c r="EY44" s="175" t="s">
        <v>1960</v>
      </c>
      <c r="EZ44" s="175" t="s">
        <v>1961</v>
      </c>
      <c r="FA44" s="175" t="s">
        <v>1962</v>
      </c>
      <c r="FB44" s="175" t="s">
        <v>1963</v>
      </c>
      <c r="FC44" s="175" t="s">
        <v>1964</v>
      </c>
      <c r="FD44" s="175" t="s">
        <v>1965</v>
      </c>
      <c r="FE44" s="175" t="s">
        <v>1966</v>
      </c>
      <c r="FF44" s="175" t="s">
        <v>1967</v>
      </c>
      <c r="FG44" s="175" t="s">
        <v>1968</v>
      </c>
      <c r="FH44" s="175" t="s">
        <v>1969</v>
      </c>
      <c r="FI44" s="175" t="s">
        <v>1970</v>
      </c>
      <c r="FJ44" s="175" t="s">
        <v>1971</v>
      </c>
      <c r="FK44" s="175" t="s">
        <v>1972</v>
      </c>
      <c r="FL44" s="175" t="s">
        <v>1973</v>
      </c>
      <c r="FM44" s="175" t="s">
        <v>1974</v>
      </c>
      <c r="FN44" s="175" t="s">
        <v>1975</v>
      </c>
      <c r="FO44" s="175" t="s">
        <v>1976</v>
      </c>
      <c r="FP44" s="175" t="s">
        <v>1977</v>
      </c>
      <c r="FQ44" s="175" t="s">
        <v>1978</v>
      </c>
      <c r="FR44" s="175" t="s">
        <v>1979</v>
      </c>
      <c r="FS44" s="175" t="s">
        <v>1980</v>
      </c>
      <c r="FT44" s="175" t="s">
        <v>1981</v>
      </c>
      <c r="FU44" s="175" t="s">
        <v>1982</v>
      </c>
      <c r="FV44" s="175" t="s">
        <v>1983</v>
      </c>
      <c r="FW44" s="175" t="s">
        <v>1984</v>
      </c>
      <c r="FX44" s="175" t="s">
        <v>1985</v>
      </c>
      <c r="FY44" s="175" t="s">
        <v>1986</v>
      </c>
      <c r="FZ44" s="175" t="s">
        <v>1987</v>
      </c>
      <c r="GA44" s="175" t="s">
        <v>1988</v>
      </c>
      <c r="GB44" s="175" t="s">
        <v>1989</v>
      </c>
      <c r="GC44" s="175" t="s">
        <v>1990</v>
      </c>
      <c r="GD44" s="175" t="s">
        <v>1991</v>
      </c>
      <c r="GE44" s="175" t="s">
        <v>1992</v>
      </c>
      <c r="GF44" s="175" t="s">
        <v>1993</v>
      </c>
      <c r="GG44" s="175" t="s">
        <v>1994</v>
      </c>
      <c r="GH44" s="175" t="s">
        <v>1995</v>
      </c>
      <c r="GI44" s="175" t="s">
        <v>1996</v>
      </c>
      <c r="GJ44" s="175" t="s">
        <v>1997</v>
      </c>
      <c r="GK44" s="175" t="s">
        <v>1998</v>
      </c>
      <c r="GL44" s="175" t="s">
        <v>1999</v>
      </c>
      <c r="GM44" s="175" t="s">
        <v>2000</v>
      </c>
      <c r="GN44" s="175" t="s">
        <v>2001</v>
      </c>
      <c r="GO44" s="175" t="s">
        <v>2002</v>
      </c>
      <c r="GP44" s="175" t="s">
        <v>2003</v>
      </c>
      <c r="GQ44" s="175" t="s">
        <v>2004</v>
      </c>
      <c r="GR44" s="175" t="s">
        <v>2005</v>
      </c>
      <c r="GS44" s="175" t="s">
        <v>2006</v>
      </c>
      <c r="GT44" s="175" t="s">
        <v>2007</v>
      </c>
      <c r="GU44" s="175" t="s">
        <v>2008</v>
      </c>
      <c r="GV44" s="175" t="s">
        <v>2009</v>
      </c>
      <c r="GW44" s="175" t="s">
        <v>2010</v>
      </c>
      <c r="GX44" s="175" t="s">
        <v>2011</v>
      </c>
      <c r="GY44" s="175" t="s">
        <v>2012</v>
      </c>
    </row>
    <row r="45" spans="2:207" ht="15.6" x14ac:dyDescent="0.25">
      <c r="B45" s="171">
        <f>B41+1</f>
        <v>4</v>
      </c>
      <c r="C45" s="204" t="s">
        <v>491</v>
      </c>
      <c r="D45" s="204"/>
      <c r="E45" s="205" t="s">
        <v>636</v>
      </c>
      <c r="F45" s="183" t="s">
        <v>664</v>
      </c>
      <c r="G45" s="199">
        <f>SUM(H45:GY45)</f>
        <v>0</v>
      </c>
      <c r="H45" s="195">
        <f>H21-H41</f>
        <v>0</v>
      </c>
      <c r="I45" s="195">
        <f t="shared" ref="I45:BE45" si="56">I21-I41</f>
        <v>0</v>
      </c>
      <c r="J45" s="195">
        <f t="shared" si="56"/>
        <v>0</v>
      </c>
      <c r="K45" s="195">
        <f t="shared" si="56"/>
        <v>0</v>
      </c>
      <c r="L45" s="195">
        <f t="shared" si="56"/>
        <v>0</v>
      </c>
      <c r="M45" s="195">
        <f t="shared" si="56"/>
        <v>0</v>
      </c>
      <c r="N45" s="195">
        <f t="shared" si="56"/>
        <v>0</v>
      </c>
      <c r="O45" s="195">
        <f t="shared" si="56"/>
        <v>0</v>
      </c>
      <c r="P45" s="195">
        <f t="shared" si="56"/>
        <v>0</v>
      </c>
      <c r="Q45" s="195">
        <f t="shared" si="56"/>
        <v>0</v>
      </c>
      <c r="R45" s="195">
        <f t="shared" si="56"/>
        <v>0</v>
      </c>
      <c r="S45" s="195">
        <f t="shared" si="56"/>
        <v>0</v>
      </c>
      <c r="T45" s="195">
        <f t="shared" si="56"/>
        <v>0</v>
      </c>
      <c r="U45" s="195">
        <f t="shared" si="56"/>
        <v>0</v>
      </c>
      <c r="V45" s="195">
        <f t="shared" si="56"/>
        <v>0</v>
      </c>
      <c r="W45" s="195">
        <f t="shared" si="56"/>
        <v>0</v>
      </c>
      <c r="X45" s="195">
        <f t="shared" si="56"/>
        <v>0</v>
      </c>
      <c r="Y45" s="195">
        <f t="shared" si="56"/>
        <v>0</v>
      </c>
      <c r="Z45" s="195">
        <f t="shared" si="56"/>
        <v>0</v>
      </c>
      <c r="AA45" s="195">
        <f t="shared" si="56"/>
        <v>0</v>
      </c>
      <c r="AB45" s="195">
        <f t="shared" si="56"/>
        <v>0</v>
      </c>
      <c r="AC45" s="195">
        <f t="shared" si="56"/>
        <v>0</v>
      </c>
      <c r="AD45" s="195">
        <f t="shared" si="56"/>
        <v>0</v>
      </c>
      <c r="AE45" s="195">
        <f t="shared" si="56"/>
        <v>0</v>
      </c>
      <c r="AF45" s="195">
        <f t="shared" si="56"/>
        <v>0</v>
      </c>
      <c r="AG45" s="195">
        <f t="shared" si="56"/>
        <v>0</v>
      </c>
      <c r="AH45" s="195">
        <f t="shared" si="56"/>
        <v>0</v>
      </c>
      <c r="AI45" s="195">
        <f t="shared" si="56"/>
        <v>0</v>
      </c>
      <c r="AJ45" s="195">
        <f t="shared" si="56"/>
        <v>0</v>
      </c>
      <c r="AK45" s="195">
        <f t="shared" si="56"/>
        <v>0</v>
      </c>
      <c r="AL45" s="195">
        <f t="shared" si="56"/>
        <v>0</v>
      </c>
      <c r="AM45" s="195">
        <f t="shared" si="56"/>
        <v>0</v>
      </c>
      <c r="AN45" s="195">
        <f t="shared" si="56"/>
        <v>0</v>
      </c>
      <c r="AO45" s="195">
        <f t="shared" si="56"/>
        <v>0</v>
      </c>
      <c r="AP45" s="195">
        <f t="shared" si="56"/>
        <v>0</v>
      </c>
      <c r="AQ45" s="195">
        <f t="shared" si="56"/>
        <v>0</v>
      </c>
      <c r="AR45" s="195">
        <f t="shared" si="56"/>
        <v>0</v>
      </c>
      <c r="AS45" s="195">
        <f t="shared" si="56"/>
        <v>0</v>
      </c>
      <c r="AT45" s="195">
        <f t="shared" si="56"/>
        <v>0</v>
      </c>
      <c r="AU45" s="195">
        <f t="shared" si="56"/>
        <v>0</v>
      </c>
      <c r="AV45" s="195">
        <f t="shared" si="56"/>
        <v>0</v>
      </c>
      <c r="AW45" s="195">
        <f t="shared" si="56"/>
        <v>0</v>
      </c>
      <c r="AX45" s="195">
        <f t="shared" si="56"/>
        <v>0</v>
      </c>
      <c r="AY45" s="195">
        <f t="shared" si="56"/>
        <v>0</v>
      </c>
      <c r="AZ45" s="195">
        <f t="shared" si="56"/>
        <v>0</v>
      </c>
      <c r="BA45" s="195">
        <f t="shared" si="56"/>
        <v>0</v>
      </c>
      <c r="BB45" s="195">
        <f t="shared" si="56"/>
        <v>0</v>
      </c>
      <c r="BC45" s="195">
        <f t="shared" si="56"/>
        <v>0</v>
      </c>
      <c r="BD45" s="195">
        <f t="shared" si="56"/>
        <v>0</v>
      </c>
      <c r="BE45" s="195">
        <f t="shared" si="56"/>
        <v>0</v>
      </c>
      <c r="BF45" s="195">
        <f t="shared" ref="BF45:DQ45" si="57">BF21-BF41</f>
        <v>0</v>
      </c>
      <c r="BG45" s="195">
        <f t="shared" si="57"/>
        <v>0</v>
      </c>
      <c r="BH45" s="195">
        <f t="shared" si="57"/>
        <v>0</v>
      </c>
      <c r="BI45" s="195">
        <f t="shared" si="57"/>
        <v>0</v>
      </c>
      <c r="BJ45" s="195">
        <f t="shared" si="57"/>
        <v>0</v>
      </c>
      <c r="BK45" s="195">
        <f t="shared" si="57"/>
        <v>0</v>
      </c>
      <c r="BL45" s="195">
        <f t="shared" si="57"/>
        <v>0</v>
      </c>
      <c r="BM45" s="195">
        <f t="shared" si="57"/>
        <v>0</v>
      </c>
      <c r="BN45" s="195">
        <f t="shared" si="57"/>
        <v>0</v>
      </c>
      <c r="BO45" s="195">
        <f t="shared" si="57"/>
        <v>0</v>
      </c>
      <c r="BP45" s="195">
        <f t="shared" si="57"/>
        <v>0</v>
      </c>
      <c r="BQ45" s="195">
        <f t="shared" si="57"/>
        <v>0</v>
      </c>
      <c r="BR45" s="195">
        <f t="shared" si="57"/>
        <v>0</v>
      </c>
      <c r="BS45" s="195">
        <f t="shared" si="57"/>
        <v>0</v>
      </c>
      <c r="BT45" s="195">
        <f t="shared" si="57"/>
        <v>0</v>
      </c>
      <c r="BU45" s="195">
        <f t="shared" si="57"/>
        <v>0</v>
      </c>
      <c r="BV45" s="195">
        <f t="shared" si="57"/>
        <v>0</v>
      </c>
      <c r="BW45" s="195">
        <f t="shared" si="57"/>
        <v>0</v>
      </c>
      <c r="BX45" s="195">
        <f t="shared" si="57"/>
        <v>0</v>
      </c>
      <c r="BY45" s="195">
        <f t="shared" si="57"/>
        <v>0</v>
      </c>
      <c r="BZ45" s="195">
        <f t="shared" si="57"/>
        <v>0</v>
      </c>
      <c r="CA45" s="195">
        <f t="shared" si="57"/>
        <v>0</v>
      </c>
      <c r="CB45" s="195">
        <f t="shared" si="57"/>
        <v>0</v>
      </c>
      <c r="CC45" s="195">
        <f t="shared" si="57"/>
        <v>0</v>
      </c>
      <c r="CD45" s="195">
        <f t="shared" si="57"/>
        <v>0</v>
      </c>
      <c r="CE45" s="195">
        <f t="shared" si="57"/>
        <v>0</v>
      </c>
      <c r="CF45" s="195">
        <f t="shared" si="57"/>
        <v>0</v>
      </c>
      <c r="CG45" s="195">
        <f t="shared" si="57"/>
        <v>0</v>
      </c>
      <c r="CH45" s="195">
        <f t="shared" si="57"/>
        <v>0</v>
      </c>
      <c r="CI45" s="195">
        <f t="shared" si="57"/>
        <v>0</v>
      </c>
      <c r="CJ45" s="195">
        <f t="shared" si="57"/>
        <v>0</v>
      </c>
      <c r="CK45" s="195">
        <f t="shared" si="57"/>
        <v>0</v>
      </c>
      <c r="CL45" s="195">
        <f t="shared" si="57"/>
        <v>0</v>
      </c>
      <c r="CM45" s="195">
        <f t="shared" si="57"/>
        <v>0</v>
      </c>
      <c r="CN45" s="195">
        <f t="shared" si="57"/>
        <v>0</v>
      </c>
      <c r="CO45" s="195">
        <f t="shared" si="57"/>
        <v>0</v>
      </c>
      <c r="CP45" s="195">
        <f t="shared" si="57"/>
        <v>0</v>
      </c>
      <c r="CQ45" s="195">
        <f t="shared" si="57"/>
        <v>0</v>
      </c>
      <c r="CR45" s="195">
        <f t="shared" si="57"/>
        <v>0</v>
      </c>
      <c r="CS45" s="195">
        <f t="shared" si="57"/>
        <v>0</v>
      </c>
      <c r="CT45" s="195">
        <f t="shared" si="57"/>
        <v>0</v>
      </c>
      <c r="CU45" s="195">
        <f t="shared" si="57"/>
        <v>0</v>
      </c>
      <c r="CV45" s="195">
        <f t="shared" si="57"/>
        <v>0</v>
      </c>
      <c r="CW45" s="195">
        <f t="shared" si="57"/>
        <v>0</v>
      </c>
      <c r="CX45" s="195">
        <f t="shared" si="57"/>
        <v>0</v>
      </c>
      <c r="CY45" s="195">
        <f t="shared" si="57"/>
        <v>0</v>
      </c>
      <c r="CZ45" s="195">
        <f t="shared" si="57"/>
        <v>0</v>
      </c>
      <c r="DA45" s="195">
        <f t="shared" si="57"/>
        <v>0</v>
      </c>
      <c r="DB45" s="195">
        <f t="shared" si="57"/>
        <v>0</v>
      </c>
      <c r="DC45" s="195">
        <f t="shared" si="57"/>
        <v>0</v>
      </c>
      <c r="DD45" s="195">
        <f t="shared" si="57"/>
        <v>0</v>
      </c>
      <c r="DE45" s="195">
        <f t="shared" si="57"/>
        <v>0</v>
      </c>
      <c r="DF45" s="195">
        <f t="shared" si="57"/>
        <v>0</v>
      </c>
      <c r="DG45" s="195">
        <f t="shared" si="57"/>
        <v>0</v>
      </c>
      <c r="DH45" s="195">
        <f t="shared" si="57"/>
        <v>0</v>
      </c>
      <c r="DI45" s="195">
        <f t="shared" si="57"/>
        <v>0</v>
      </c>
      <c r="DJ45" s="195">
        <f t="shared" si="57"/>
        <v>0</v>
      </c>
      <c r="DK45" s="195">
        <f t="shared" si="57"/>
        <v>0</v>
      </c>
      <c r="DL45" s="195">
        <f t="shared" si="57"/>
        <v>0</v>
      </c>
      <c r="DM45" s="195">
        <f t="shared" si="57"/>
        <v>0</v>
      </c>
      <c r="DN45" s="195">
        <f t="shared" si="57"/>
        <v>0</v>
      </c>
      <c r="DO45" s="195">
        <f t="shared" si="57"/>
        <v>0</v>
      </c>
      <c r="DP45" s="195">
        <f t="shared" si="57"/>
        <v>0</v>
      </c>
      <c r="DQ45" s="195">
        <f t="shared" si="57"/>
        <v>0</v>
      </c>
      <c r="DR45" s="195">
        <f t="shared" ref="DR45:GC45" si="58">DR21-DR41</f>
        <v>0</v>
      </c>
      <c r="DS45" s="195">
        <f t="shared" si="58"/>
        <v>0</v>
      </c>
      <c r="DT45" s="195">
        <f t="shared" si="58"/>
        <v>0</v>
      </c>
      <c r="DU45" s="195">
        <f t="shared" si="58"/>
        <v>0</v>
      </c>
      <c r="DV45" s="195">
        <f t="shared" si="58"/>
        <v>0</v>
      </c>
      <c r="DW45" s="195">
        <f t="shared" si="58"/>
        <v>0</v>
      </c>
      <c r="DX45" s="195">
        <f t="shared" si="58"/>
        <v>0</v>
      </c>
      <c r="DY45" s="195">
        <f t="shared" si="58"/>
        <v>0</v>
      </c>
      <c r="DZ45" s="195">
        <f t="shared" si="58"/>
        <v>0</v>
      </c>
      <c r="EA45" s="195">
        <f t="shared" si="58"/>
        <v>0</v>
      </c>
      <c r="EB45" s="195">
        <f t="shared" si="58"/>
        <v>0</v>
      </c>
      <c r="EC45" s="195">
        <f t="shared" si="58"/>
        <v>0</v>
      </c>
      <c r="ED45" s="195">
        <f t="shared" si="58"/>
        <v>0</v>
      </c>
      <c r="EE45" s="195">
        <f t="shared" si="58"/>
        <v>0</v>
      </c>
      <c r="EF45" s="195">
        <f t="shared" si="58"/>
        <v>0</v>
      </c>
      <c r="EG45" s="195">
        <f t="shared" si="58"/>
        <v>0</v>
      </c>
      <c r="EH45" s="195">
        <f t="shared" si="58"/>
        <v>0</v>
      </c>
      <c r="EI45" s="195">
        <f t="shared" si="58"/>
        <v>0</v>
      </c>
      <c r="EJ45" s="195">
        <f t="shared" si="58"/>
        <v>0</v>
      </c>
      <c r="EK45" s="195">
        <f t="shared" si="58"/>
        <v>0</v>
      </c>
      <c r="EL45" s="195">
        <f t="shared" si="58"/>
        <v>0</v>
      </c>
      <c r="EM45" s="195">
        <f t="shared" si="58"/>
        <v>0</v>
      </c>
      <c r="EN45" s="195">
        <f t="shared" si="58"/>
        <v>0</v>
      </c>
      <c r="EO45" s="195">
        <f t="shared" si="58"/>
        <v>0</v>
      </c>
      <c r="EP45" s="195">
        <f t="shared" si="58"/>
        <v>0</v>
      </c>
      <c r="EQ45" s="195">
        <f t="shared" si="58"/>
        <v>0</v>
      </c>
      <c r="ER45" s="195">
        <f t="shared" si="58"/>
        <v>0</v>
      </c>
      <c r="ES45" s="195">
        <f t="shared" si="58"/>
        <v>0</v>
      </c>
      <c r="ET45" s="195">
        <f t="shared" si="58"/>
        <v>0</v>
      </c>
      <c r="EU45" s="195">
        <f t="shared" si="58"/>
        <v>0</v>
      </c>
      <c r="EV45" s="195">
        <f t="shared" si="58"/>
        <v>0</v>
      </c>
      <c r="EW45" s="195">
        <f t="shared" si="58"/>
        <v>0</v>
      </c>
      <c r="EX45" s="195">
        <f t="shared" si="58"/>
        <v>0</v>
      </c>
      <c r="EY45" s="195">
        <f t="shared" si="58"/>
        <v>0</v>
      </c>
      <c r="EZ45" s="195">
        <f t="shared" si="58"/>
        <v>0</v>
      </c>
      <c r="FA45" s="195">
        <f t="shared" si="58"/>
        <v>0</v>
      </c>
      <c r="FB45" s="195">
        <f t="shared" si="58"/>
        <v>0</v>
      </c>
      <c r="FC45" s="195">
        <f t="shared" si="58"/>
        <v>0</v>
      </c>
      <c r="FD45" s="195">
        <f t="shared" si="58"/>
        <v>0</v>
      </c>
      <c r="FE45" s="195">
        <f t="shared" si="58"/>
        <v>0</v>
      </c>
      <c r="FF45" s="195">
        <f t="shared" si="58"/>
        <v>0</v>
      </c>
      <c r="FG45" s="195">
        <f t="shared" si="58"/>
        <v>0</v>
      </c>
      <c r="FH45" s="195">
        <f t="shared" si="58"/>
        <v>0</v>
      </c>
      <c r="FI45" s="195">
        <f t="shared" si="58"/>
        <v>0</v>
      </c>
      <c r="FJ45" s="195">
        <f t="shared" si="58"/>
        <v>0</v>
      </c>
      <c r="FK45" s="195">
        <f t="shared" si="58"/>
        <v>0</v>
      </c>
      <c r="FL45" s="195">
        <f t="shared" si="58"/>
        <v>0</v>
      </c>
      <c r="FM45" s="195">
        <f t="shared" si="58"/>
        <v>0</v>
      </c>
      <c r="FN45" s="195">
        <f t="shared" si="58"/>
        <v>0</v>
      </c>
      <c r="FO45" s="195">
        <f t="shared" si="58"/>
        <v>0</v>
      </c>
      <c r="FP45" s="195">
        <f t="shared" si="58"/>
        <v>0</v>
      </c>
      <c r="FQ45" s="195">
        <f t="shared" si="58"/>
        <v>0</v>
      </c>
      <c r="FR45" s="195">
        <f t="shared" si="58"/>
        <v>0</v>
      </c>
      <c r="FS45" s="195">
        <f t="shared" si="58"/>
        <v>0</v>
      </c>
      <c r="FT45" s="195">
        <f t="shared" si="58"/>
        <v>0</v>
      </c>
      <c r="FU45" s="195">
        <f t="shared" si="58"/>
        <v>0</v>
      </c>
      <c r="FV45" s="195">
        <f t="shared" si="58"/>
        <v>0</v>
      </c>
      <c r="FW45" s="195">
        <f t="shared" si="58"/>
        <v>0</v>
      </c>
      <c r="FX45" s="195">
        <f t="shared" si="58"/>
        <v>0</v>
      </c>
      <c r="FY45" s="195">
        <f t="shared" si="58"/>
        <v>0</v>
      </c>
      <c r="FZ45" s="195">
        <f t="shared" si="58"/>
        <v>0</v>
      </c>
      <c r="GA45" s="195">
        <f t="shared" si="58"/>
        <v>0</v>
      </c>
      <c r="GB45" s="195">
        <f t="shared" si="58"/>
        <v>0</v>
      </c>
      <c r="GC45" s="195">
        <f t="shared" si="58"/>
        <v>0</v>
      </c>
      <c r="GD45" s="195">
        <f t="shared" ref="GD45:GY45" si="59">GD21-GD41</f>
        <v>0</v>
      </c>
      <c r="GE45" s="195">
        <f t="shared" si="59"/>
        <v>0</v>
      </c>
      <c r="GF45" s="195">
        <f t="shared" si="59"/>
        <v>0</v>
      </c>
      <c r="GG45" s="195">
        <f t="shared" si="59"/>
        <v>0</v>
      </c>
      <c r="GH45" s="195">
        <f t="shared" si="59"/>
        <v>0</v>
      </c>
      <c r="GI45" s="195">
        <f t="shared" si="59"/>
        <v>0</v>
      </c>
      <c r="GJ45" s="195">
        <f t="shared" si="59"/>
        <v>0</v>
      </c>
      <c r="GK45" s="195">
        <f t="shared" si="59"/>
        <v>0</v>
      </c>
      <c r="GL45" s="195">
        <f t="shared" si="59"/>
        <v>0</v>
      </c>
      <c r="GM45" s="195">
        <f t="shared" si="59"/>
        <v>0</v>
      </c>
      <c r="GN45" s="195">
        <f t="shared" si="59"/>
        <v>0</v>
      </c>
      <c r="GO45" s="195">
        <f t="shared" si="59"/>
        <v>0</v>
      </c>
      <c r="GP45" s="195">
        <f t="shared" si="59"/>
        <v>0</v>
      </c>
      <c r="GQ45" s="195">
        <f t="shared" si="59"/>
        <v>0</v>
      </c>
      <c r="GR45" s="195">
        <f t="shared" si="59"/>
        <v>0</v>
      </c>
      <c r="GS45" s="195">
        <f t="shared" si="59"/>
        <v>0</v>
      </c>
      <c r="GT45" s="195">
        <f t="shared" si="59"/>
        <v>0</v>
      </c>
      <c r="GU45" s="195">
        <f t="shared" si="59"/>
        <v>0</v>
      </c>
      <c r="GV45" s="195">
        <f t="shared" si="59"/>
        <v>0</v>
      </c>
      <c r="GW45" s="195">
        <f t="shared" si="59"/>
        <v>0</v>
      </c>
      <c r="GX45" s="195">
        <f t="shared" si="59"/>
        <v>0</v>
      </c>
      <c r="GY45" s="195">
        <f t="shared" si="59"/>
        <v>0</v>
      </c>
    </row>
    <row r="46" spans="2:207" ht="15.6" x14ac:dyDescent="0.25">
      <c r="B46" s="171">
        <f>B45+1</f>
        <v>5</v>
      </c>
      <c r="C46" s="206" t="s">
        <v>665</v>
      </c>
      <c r="D46" s="207">
        <f>CED</f>
        <v>0</v>
      </c>
      <c r="E46" s="193" t="s">
        <v>3</v>
      </c>
      <c r="F46" s="183" t="s">
        <v>666</v>
      </c>
      <c r="G46" s="208">
        <f>IF(G21=0,0,G45/G21)</f>
        <v>0</v>
      </c>
      <c r="H46" s="209">
        <f>IFERROR(H45/H21,0)</f>
        <v>0</v>
      </c>
      <c r="I46" s="209">
        <f t="shared" ref="I46:BE46" si="60">IFERROR(I45/I21,0)</f>
        <v>0</v>
      </c>
      <c r="J46" s="209">
        <f t="shared" si="60"/>
        <v>0</v>
      </c>
      <c r="K46" s="209">
        <f t="shared" si="60"/>
        <v>0</v>
      </c>
      <c r="L46" s="209">
        <f t="shared" si="60"/>
        <v>0</v>
      </c>
      <c r="M46" s="209">
        <f t="shared" si="60"/>
        <v>0</v>
      </c>
      <c r="N46" s="209">
        <f t="shared" si="60"/>
        <v>0</v>
      </c>
      <c r="O46" s="209">
        <f t="shared" si="60"/>
        <v>0</v>
      </c>
      <c r="P46" s="209">
        <f t="shared" si="60"/>
        <v>0</v>
      </c>
      <c r="Q46" s="209">
        <f t="shared" si="60"/>
        <v>0</v>
      </c>
      <c r="R46" s="209">
        <f t="shared" si="60"/>
        <v>0</v>
      </c>
      <c r="S46" s="209">
        <f t="shared" si="60"/>
        <v>0</v>
      </c>
      <c r="T46" s="209">
        <f t="shared" si="60"/>
        <v>0</v>
      </c>
      <c r="U46" s="209">
        <f t="shared" si="60"/>
        <v>0</v>
      </c>
      <c r="V46" s="209">
        <f t="shared" si="60"/>
        <v>0</v>
      </c>
      <c r="W46" s="209">
        <f t="shared" si="60"/>
        <v>0</v>
      </c>
      <c r="X46" s="209">
        <f t="shared" si="60"/>
        <v>0</v>
      </c>
      <c r="Y46" s="209">
        <f t="shared" si="60"/>
        <v>0</v>
      </c>
      <c r="Z46" s="209">
        <f t="shared" si="60"/>
        <v>0</v>
      </c>
      <c r="AA46" s="209">
        <f t="shared" si="60"/>
        <v>0</v>
      </c>
      <c r="AB46" s="209">
        <f t="shared" si="60"/>
        <v>0</v>
      </c>
      <c r="AC46" s="209">
        <f t="shared" si="60"/>
        <v>0</v>
      </c>
      <c r="AD46" s="209">
        <f t="shared" si="60"/>
        <v>0</v>
      </c>
      <c r="AE46" s="209">
        <f t="shared" si="60"/>
        <v>0</v>
      </c>
      <c r="AF46" s="209">
        <f t="shared" si="60"/>
        <v>0</v>
      </c>
      <c r="AG46" s="209">
        <f t="shared" si="60"/>
        <v>0</v>
      </c>
      <c r="AH46" s="209">
        <f t="shared" si="60"/>
        <v>0</v>
      </c>
      <c r="AI46" s="209">
        <f t="shared" si="60"/>
        <v>0</v>
      </c>
      <c r="AJ46" s="209">
        <f t="shared" si="60"/>
        <v>0</v>
      </c>
      <c r="AK46" s="209">
        <f t="shared" si="60"/>
        <v>0</v>
      </c>
      <c r="AL46" s="209">
        <f t="shared" si="60"/>
        <v>0</v>
      </c>
      <c r="AM46" s="209">
        <f t="shared" si="60"/>
        <v>0</v>
      </c>
      <c r="AN46" s="209">
        <f t="shared" si="60"/>
        <v>0</v>
      </c>
      <c r="AO46" s="209">
        <f t="shared" si="60"/>
        <v>0</v>
      </c>
      <c r="AP46" s="209">
        <f t="shared" si="60"/>
        <v>0</v>
      </c>
      <c r="AQ46" s="209">
        <f t="shared" si="60"/>
        <v>0</v>
      </c>
      <c r="AR46" s="209">
        <f t="shared" si="60"/>
        <v>0</v>
      </c>
      <c r="AS46" s="209">
        <f t="shared" si="60"/>
        <v>0</v>
      </c>
      <c r="AT46" s="209">
        <f t="shared" si="60"/>
        <v>0</v>
      </c>
      <c r="AU46" s="209">
        <f t="shared" si="60"/>
        <v>0</v>
      </c>
      <c r="AV46" s="209">
        <f t="shared" si="60"/>
        <v>0</v>
      </c>
      <c r="AW46" s="209">
        <f t="shared" si="60"/>
        <v>0</v>
      </c>
      <c r="AX46" s="209">
        <f t="shared" si="60"/>
        <v>0</v>
      </c>
      <c r="AY46" s="209">
        <f t="shared" si="60"/>
        <v>0</v>
      </c>
      <c r="AZ46" s="209">
        <f t="shared" si="60"/>
        <v>0</v>
      </c>
      <c r="BA46" s="209">
        <f t="shared" si="60"/>
        <v>0</v>
      </c>
      <c r="BB46" s="209">
        <f t="shared" si="60"/>
        <v>0</v>
      </c>
      <c r="BC46" s="209">
        <f t="shared" si="60"/>
        <v>0</v>
      </c>
      <c r="BD46" s="209">
        <f t="shared" si="60"/>
        <v>0</v>
      </c>
      <c r="BE46" s="209">
        <f t="shared" si="60"/>
        <v>0</v>
      </c>
      <c r="BF46" s="209">
        <f t="shared" ref="BF46:DQ46" si="61">IFERROR(BF45/BF21,0)</f>
        <v>0</v>
      </c>
      <c r="BG46" s="209">
        <f t="shared" si="61"/>
        <v>0</v>
      </c>
      <c r="BH46" s="209">
        <f t="shared" si="61"/>
        <v>0</v>
      </c>
      <c r="BI46" s="209">
        <f t="shared" si="61"/>
        <v>0</v>
      </c>
      <c r="BJ46" s="209">
        <f t="shared" si="61"/>
        <v>0</v>
      </c>
      <c r="BK46" s="209">
        <f t="shared" si="61"/>
        <v>0</v>
      </c>
      <c r="BL46" s="209">
        <f t="shared" si="61"/>
        <v>0</v>
      </c>
      <c r="BM46" s="209">
        <f t="shared" si="61"/>
        <v>0</v>
      </c>
      <c r="BN46" s="209">
        <f t="shared" si="61"/>
        <v>0</v>
      </c>
      <c r="BO46" s="209">
        <f t="shared" si="61"/>
        <v>0</v>
      </c>
      <c r="BP46" s="209">
        <f t="shared" si="61"/>
        <v>0</v>
      </c>
      <c r="BQ46" s="209">
        <f t="shared" si="61"/>
        <v>0</v>
      </c>
      <c r="BR46" s="209">
        <f t="shared" si="61"/>
        <v>0</v>
      </c>
      <c r="BS46" s="209">
        <f t="shared" si="61"/>
        <v>0</v>
      </c>
      <c r="BT46" s="209">
        <f t="shared" si="61"/>
        <v>0</v>
      </c>
      <c r="BU46" s="209">
        <f t="shared" si="61"/>
        <v>0</v>
      </c>
      <c r="BV46" s="209">
        <f t="shared" si="61"/>
        <v>0</v>
      </c>
      <c r="BW46" s="209">
        <f t="shared" si="61"/>
        <v>0</v>
      </c>
      <c r="BX46" s="209">
        <f t="shared" si="61"/>
        <v>0</v>
      </c>
      <c r="BY46" s="209">
        <f t="shared" si="61"/>
        <v>0</v>
      </c>
      <c r="BZ46" s="209">
        <f t="shared" si="61"/>
        <v>0</v>
      </c>
      <c r="CA46" s="209">
        <f t="shared" si="61"/>
        <v>0</v>
      </c>
      <c r="CB46" s="209">
        <f t="shared" si="61"/>
        <v>0</v>
      </c>
      <c r="CC46" s="209">
        <f t="shared" si="61"/>
        <v>0</v>
      </c>
      <c r="CD46" s="209">
        <f t="shared" si="61"/>
        <v>0</v>
      </c>
      <c r="CE46" s="209">
        <f t="shared" si="61"/>
        <v>0</v>
      </c>
      <c r="CF46" s="209">
        <f t="shared" si="61"/>
        <v>0</v>
      </c>
      <c r="CG46" s="209">
        <f t="shared" si="61"/>
        <v>0</v>
      </c>
      <c r="CH46" s="209">
        <f t="shared" si="61"/>
        <v>0</v>
      </c>
      <c r="CI46" s="209">
        <f t="shared" si="61"/>
        <v>0</v>
      </c>
      <c r="CJ46" s="209">
        <f t="shared" si="61"/>
        <v>0</v>
      </c>
      <c r="CK46" s="209">
        <f t="shared" si="61"/>
        <v>0</v>
      </c>
      <c r="CL46" s="209">
        <f t="shared" si="61"/>
        <v>0</v>
      </c>
      <c r="CM46" s="209">
        <f t="shared" si="61"/>
        <v>0</v>
      </c>
      <c r="CN46" s="209">
        <f t="shared" si="61"/>
        <v>0</v>
      </c>
      <c r="CO46" s="209">
        <f t="shared" si="61"/>
        <v>0</v>
      </c>
      <c r="CP46" s="209">
        <f t="shared" si="61"/>
        <v>0</v>
      </c>
      <c r="CQ46" s="209">
        <f t="shared" si="61"/>
        <v>0</v>
      </c>
      <c r="CR46" s="209">
        <f t="shared" si="61"/>
        <v>0</v>
      </c>
      <c r="CS46" s="209">
        <f t="shared" si="61"/>
        <v>0</v>
      </c>
      <c r="CT46" s="209">
        <f t="shared" si="61"/>
        <v>0</v>
      </c>
      <c r="CU46" s="209">
        <f t="shared" si="61"/>
        <v>0</v>
      </c>
      <c r="CV46" s="209">
        <f t="shared" si="61"/>
        <v>0</v>
      </c>
      <c r="CW46" s="209">
        <f t="shared" si="61"/>
        <v>0</v>
      </c>
      <c r="CX46" s="209">
        <f t="shared" si="61"/>
        <v>0</v>
      </c>
      <c r="CY46" s="209">
        <f t="shared" si="61"/>
        <v>0</v>
      </c>
      <c r="CZ46" s="209">
        <f t="shared" si="61"/>
        <v>0</v>
      </c>
      <c r="DA46" s="209">
        <f t="shared" si="61"/>
        <v>0</v>
      </c>
      <c r="DB46" s="209">
        <f t="shared" si="61"/>
        <v>0</v>
      </c>
      <c r="DC46" s="209">
        <f t="shared" si="61"/>
        <v>0</v>
      </c>
      <c r="DD46" s="209">
        <f t="shared" si="61"/>
        <v>0</v>
      </c>
      <c r="DE46" s="209">
        <f t="shared" si="61"/>
        <v>0</v>
      </c>
      <c r="DF46" s="209">
        <f t="shared" si="61"/>
        <v>0</v>
      </c>
      <c r="DG46" s="209">
        <f t="shared" si="61"/>
        <v>0</v>
      </c>
      <c r="DH46" s="209">
        <f t="shared" si="61"/>
        <v>0</v>
      </c>
      <c r="DI46" s="209">
        <f t="shared" si="61"/>
        <v>0</v>
      </c>
      <c r="DJ46" s="209">
        <f t="shared" si="61"/>
        <v>0</v>
      </c>
      <c r="DK46" s="209">
        <f t="shared" si="61"/>
        <v>0</v>
      </c>
      <c r="DL46" s="209">
        <f t="shared" si="61"/>
        <v>0</v>
      </c>
      <c r="DM46" s="209">
        <f t="shared" si="61"/>
        <v>0</v>
      </c>
      <c r="DN46" s="209">
        <f t="shared" si="61"/>
        <v>0</v>
      </c>
      <c r="DO46" s="209">
        <f t="shared" si="61"/>
        <v>0</v>
      </c>
      <c r="DP46" s="209">
        <f t="shared" si="61"/>
        <v>0</v>
      </c>
      <c r="DQ46" s="209">
        <f t="shared" si="61"/>
        <v>0</v>
      </c>
      <c r="DR46" s="209">
        <f t="shared" ref="DR46:GC46" si="62">IFERROR(DR45/DR21,0)</f>
        <v>0</v>
      </c>
      <c r="DS46" s="209">
        <f t="shared" si="62"/>
        <v>0</v>
      </c>
      <c r="DT46" s="209">
        <f t="shared" si="62"/>
        <v>0</v>
      </c>
      <c r="DU46" s="209">
        <f t="shared" si="62"/>
        <v>0</v>
      </c>
      <c r="DV46" s="209">
        <f t="shared" si="62"/>
        <v>0</v>
      </c>
      <c r="DW46" s="209">
        <f t="shared" si="62"/>
        <v>0</v>
      </c>
      <c r="DX46" s="209">
        <f t="shared" si="62"/>
        <v>0</v>
      </c>
      <c r="DY46" s="209">
        <f t="shared" si="62"/>
        <v>0</v>
      </c>
      <c r="DZ46" s="209">
        <f t="shared" si="62"/>
        <v>0</v>
      </c>
      <c r="EA46" s="209">
        <f t="shared" si="62"/>
        <v>0</v>
      </c>
      <c r="EB46" s="209">
        <f t="shared" si="62"/>
        <v>0</v>
      </c>
      <c r="EC46" s="209">
        <f t="shared" si="62"/>
        <v>0</v>
      </c>
      <c r="ED46" s="209">
        <f t="shared" si="62"/>
        <v>0</v>
      </c>
      <c r="EE46" s="209">
        <f t="shared" si="62"/>
        <v>0</v>
      </c>
      <c r="EF46" s="209">
        <f t="shared" si="62"/>
        <v>0</v>
      </c>
      <c r="EG46" s="209">
        <f t="shared" si="62"/>
        <v>0</v>
      </c>
      <c r="EH46" s="209">
        <f t="shared" si="62"/>
        <v>0</v>
      </c>
      <c r="EI46" s="209">
        <f t="shared" si="62"/>
        <v>0</v>
      </c>
      <c r="EJ46" s="209">
        <f t="shared" si="62"/>
        <v>0</v>
      </c>
      <c r="EK46" s="209">
        <f t="shared" si="62"/>
        <v>0</v>
      </c>
      <c r="EL46" s="209">
        <f t="shared" si="62"/>
        <v>0</v>
      </c>
      <c r="EM46" s="209">
        <f t="shared" si="62"/>
        <v>0</v>
      </c>
      <c r="EN46" s="209">
        <f t="shared" si="62"/>
        <v>0</v>
      </c>
      <c r="EO46" s="209">
        <f t="shared" si="62"/>
        <v>0</v>
      </c>
      <c r="EP46" s="209">
        <f t="shared" si="62"/>
        <v>0</v>
      </c>
      <c r="EQ46" s="209">
        <f t="shared" si="62"/>
        <v>0</v>
      </c>
      <c r="ER46" s="209">
        <f t="shared" si="62"/>
        <v>0</v>
      </c>
      <c r="ES46" s="209">
        <f t="shared" si="62"/>
        <v>0</v>
      </c>
      <c r="ET46" s="209">
        <f t="shared" si="62"/>
        <v>0</v>
      </c>
      <c r="EU46" s="209">
        <f t="shared" si="62"/>
        <v>0</v>
      </c>
      <c r="EV46" s="209">
        <f t="shared" si="62"/>
        <v>0</v>
      </c>
      <c r="EW46" s="209">
        <f t="shared" si="62"/>
        <v>0</v>
      </c>
      <c r="EX46" s="209">
        <f t="shared" si="62"/>
        <v>0</v>
      </c>
      <c r="EY46" s="209">
        <f t="shared" si="62"/>
        <v>0</v>
      </c>
      <c r="EZ46" s="209">
        <f t="shared" si="62"/>
        <v>0</v>
      </c>
      <c r="FA46" s="209">
        <f t="shared" si="62"/>
        <v>0</v>
      </c>
      <c r="FB46" s="209">
        <f t="shared" si="62"/>
        <v>0</v>
      </c>
      <c r="FC46" s="209">
        <f t="shared" si="62"/>
        <v>0</v>
      </c>
      <c r="FD46" s="209">
        <f t="shared" si="62"/>
        <v>0</v>
      </c>
      <c r="FE46" s="209">
        <f t="shared" si="62"/>
        <v>0</v>
      </c>
      <c r="FF46" s="209">
        <f t="shared" si="62"/>
        <v>0</v>
      </c>
      <c r="FG46" s="209">
        <f t="shared" si="62"/>
        <v>0</v>
      </c>
      <c r="FH46" s="209">
        <f t="shared" si="62"/>
        <v>0</v>
      </c>
      <c r="FI46" s="209">
        <f t="shared" si="62"/>
        <v>0</v>
      </c>
      <c r="FJ46" s="209">
        <f t="shared" si="62"/>
        <v>0</v>
      </c>
      <c r="FK46" s="209">
        <f t="shared" si="62"/>
        <v>0</v>
      </c>
      <c r="FL46" s="209">
        <f t="shared" si="62"/>
        <v>0</v>
      </c>
      <c r="FM46" s="209">
        <f t="shared" si="62"/>
        <v>0</v>
      </c>
      <c r="FN46" s="209">
        <f t="shared" si="62"/>
        <v>0</v>
      </c>
      <c r="FO46" s="209">
        <f t="shared" si="62"/>
        <v>0</v>
      </c>
      <c r="FP46" s="209">
        <f t="shared" si="62"/>
        <v>0</v>
      </c>
      <c r="FQ46" s="209">
        <f t="shared" si="62"/>
        <v>0</v>
      </c>
      <c r="FR46" s="209">
        <f t="shared" si="62"/>
        <v>0</v>
      </c>
      <c r="FS46" s="209">
        <f t="shared" si="62"/>
        <v>0</v>
      </c>
      <c r="FT46" s="209">
        <f t="shared" si="62"/>
        <v>0</v>
      </c>
      <c r="FU46" s="209">
        <f t="shared" si="62"/>
        <v>0</v>
      </c>
      <c r="FV46" s="209">
        <f t="shared" si="62"/>
        <v>0</v>
      </c>
      <c r="FW46" s="209">
        <f t="shared" si="62"/>
        <v>0</v>
      </c>
      <c r="FX46" s="209">
        <f t="shared" si="62"/>
        <v>0</v>
      </c>
      <c r="FY46" s="209">
        <f t="shared" si="62"/>
        <v>0</v>
      </c>
      <c r="FZ46" s="209">
        <f t="shared" si="62"/>
        <v>0</v>
      </c>
      <c r="GA46" s="209">
        <f t="shared" si="62"/>
        <v>0</v>
      </c>
      <c r="GB46" s="209">
        <f t="shared" si="62"/>
        <v>0</v>
      </c>
      <c r="GC46" s="209">
        <f t="shared" si="62"/>
        <v>0</v>
      </c>
      <c r="GD46" s="209">
        <f t="shared" ref="GD46:GY46" si="63">IFERROR(GD45/GD21,0)</f>
        <v>0</v>
      </c>
      <c r="GE46" s="209">
        <f t="shared" si="63"/>
        <v>0</v>
      </c>
      <c r="GF46" s="209">
        <f t="shared" si="63"/>
        <v>0</v>
      </c>
      <c r="GG46" s="209">
        <f t="shared" si="63"/>
        <v>0</v>
      </c>
      <c r="GH46" s="209">
        <f t="shared" si="63"/>
        <v>0</v>
      </c>
      <c r="GI46" s="209">
        <f t="shared" si="63"/>
        <v>0</v>
      </c>
      <c r="GJ46" s="209">
        <f t="shared" si="63"/>
        <v>0</v>
      </c>
      <c r="GK46" s="209">
        <f t="shared" si="63"/>
        <v>0</v>
      </c>
      <c r="GL46" s="209">
        <f t="shared" si="63"/>
        <v>0</v>
      </c>
      <c r="GM46" s="209">
        <f t="shared" si="63"/>
        <v>0</v>
      </c>
      <c r="GN46" s="209">
        <f t="shared" si="63"/>
        <v>0</v>
      </c>
      <c r="GO46" s="209">
        <f t="shared" si="63"/>
        <v>0</v>
      </c>
      <c r="GP46" s="209">
        <f t="shared" si="63"/>
        <v>0</v>
      </c>
      <c r="GQ46" s="209">
        <f t="shared" si="63"/>
        <v>0</v>
      </c>
      <c r="GR46" s="209">
        <f t="shared" si="63"/>
        <v>0</v>
      </c>
      <c r="GS46" s="209">
        <f t="shared" si="63"/>
        <v>0</v>
      </c>
      <c r="GT46" s="209">
        <f t="shared" si="63"/>
        <v>0</v>
      </c>
      <c r="GU46" s="209">
        <f t="shared" si="63"/>
        <v>0</v>
      </c>
      <c r="GV46" s="209">
        <f t="shared" si="63"/>
        <v>0</v>
      </c>
      <c r="GW46" s="209">
        <f t="shared" si="63"/>
        <v>0</v>
      </c>
      <c r="GX46" s="209">
        <f t="shared" si="63"/>
        <v>0</v>
      </c>
      <c r="GY46" s="209">
        <f t="shared" si="63"/>
        <v>0</v>
      </c>
    </row>
    <row r="47" spans="2:207" ht="15.6" x14ac:dyDescent="0.25">
      <c r="B47" s="171">
        <f>B46+1</f>
        <v>6</v>
      </c>
      <c r="C47" s="204" t="s">
        <v>490</v>
      </c>
      <c r="D47" s="204"/>
      <c r="E47" s="205" t="s">
        <v>650</v>
      </c>
      <c r="F47" s="183" t="s">
        <v>667</v>
      </c>
      <c r="G47" s="199">
        <f>SUM(H47:GY47)</f>
        <v>0</v>
      </c>
      <c r="H47" s="195">
        <f>H20-H40</f>
        <v>0</v>
      </c>
      <c r="I47" s="195">
        <f t="shared" ref="I47:BE47" si="64">I20-I40</f>
        <v>0</v>
      </c>
      <c r="J47" s="195">
        <f t="shared" si="64"/>
        <v>0</v>
      </c>
      <c r="K47" s="195">
        <f t="shared" si="64"/>
        <v>0</v>
      </c>
      <c r="L47" s="195">
        <f t="shared" si="64"/>
        <v>0</v>
      </c>
      <c r="M47" s="195">
        <f t="shared" si="64"/>
        <v>0</v>
      </c>
      <c r="N47" s="195">
        <f t="shared" si="64"/>
        <v>0</v>
      </c>
      <c r="O47" s="195">
        <f t="shared" si="64"/>
        <v>0</v>
      </c>
      <c r="P47" s="195">
        <f t="shared" si="64"/>
        <v>0</v>
      </c>
      <c r="Q47" s="195">
        <f t="shared" si="64"/>
        <v>0</v>
      </c>
      <c r="R47" s="195">
        <f t="shared" si="64"/>
        <v>0</v>
      </c>
      <c r="S47" s="195">
        <f t="shared" si="64"/>
        <v>0</v>
      </c>
      <c r="T47" s="195">
        <f t="shared" si="64"/>
        <v>0</v>
      </c>
      <c r="U47" s="195">
        <f t="shared" si="64"/>
        <v>0</v>
      </c>
      <c r="V47" s="195">
        <f t="shared" si="64"/>
        <v>0</v>
      </c>
      <c r="W47" s="195">
        <f t="shared" si="64"/>
        <v>0</v>
      </c>
      <c r="X47" s="195">
        <f t="shared" si="64"/>
        <v>0</v>
      </c>
      <c r="Y47" s="195">
        <f t="shared" si="64"/>
        <v>0</v>
      </c>
      <c r="Z47" s="195">
        <f t="shared" si="64"/>
        <v>0</v>
      </c>
      <c r="AA47" s="195">
        <f t="shared" si="64"/>
        <v>0</v>
      </c>
      <c r="AB47" s="195">
        <f t="shared" si="64"/>
        <v>0</v>
      </c>
      <c r="AC47" s="195">
        <f t="shared" si="64"/>
        <v>0</v>
      </c>
      <c r="AD47" s="195">
        <f t="shared" si="64"/>
        <v>0</v>
      </c>
      <c r="AE47" s="195">
        <f t="shared" si="64"/>
        <v>0</v>
      </c>
      <c r="AF47" s="195">
        <f t="shared" si="64"/>
        <v>0</v>
      </c>
      <c r="AG47" s="195">
        <f t="shared" si="64"/>
        <v>0</v>
      </c>
      <c r="AH47" s="195">
        <f t="shared" si="64"/>
        <v>0</v>
      </c>
      <c r="AI47" s="195">
        <f t="shared" si="64"/>
        <v>0</v>
      </c>
      <c r="AJ47" s="195">
        <f t="shared" si="64"/>
        <v>0</v>
      </c>
      <c r="AK47" s="195">
        <f t="shared" si="64"/>
        <v>0</v>
      </c>
      <c r="AL47" s="195">
        <f t="shared" si="64"/>
        <v>0</v>
      </c>
      <c r="AM47" s="195">
        <f t="shared" si="64"/>
        <v>0</v>
      </c>
      <c r="AN47" s="195">
        <f t="shared" si="64"/>
        <v>0</v>
      </c>
      <c r="AO47" s="195">
        <f t="shared" si="64"/>
        <v>0</v>
      </c>
      <c r="AP47" s="195">
        <f t="shared" si="64"/>
        <v>0</v>
      </c>
      <c r="AQ47" s="195">
        <f t="shared" si="64"/>
        <v>0</v>
      </c>
      <c r="AR47" s="195">
        <f t="shared" si="64"/>
        <v>0</v>
      </c>
      <c r="AS47" s="195">
        <f t="shared" si="64"/>
        <v>0</v>
      </c>
      <c r="AT47" s="195">
        <f t="shared" si="64"/>
        <v>0</v>
      </c>
      <c r="AU47" s="195">
        <f t="shared" si="64"/>
        <v>0</v>
      </c>
      <c r="AV47" s="195">
        <f t="shared" si="64"/>
        <v>0</v>
      </c>
      <c r="AW47" s="195">
        <f t="shared" si="64"/>
        <v>0</v>
      </c>
      <c r="AX47" s="195">
        <f t="shared" si="64"/>
        <v>0</v>
      </c>
      <c r="AY47" s="195">
        <f t="shared" si="64"/>
        <v>0</v>
      </c>
      <c r="AZ47" s="195">
        <f t="shared" si="64"/>
        <v>0</v>
      </c>
      <c r="BA47" s="195">
        <f t="shared" si="64"/>
        <v>0</v>
      </c>
      <c r="BB47" s="195">
        <f t="shared" si="64"/>
        <v>0</v>
      </c>
      <c r="BC47" s="195">
        <f t="shared" si="64"/>
        <v>0</v>
      </c>
      <c r="BD47" s="195">
        <f t="shared" si="64"/>
        <v>0</v>
      </c>
      <c r="BE47" s="195">
        <f t="shared" si="64"/>
        <v>0</v>
      </c>
      <c r="BF47" s="195">
        <f t="shared" ref="BF47:DQ47" si="65">BF20-BF40</f>
        <v>0</v>
      </c>
      <c r="BG47" s="195">
        <f t="shared" si="65"/>
        <v>0</v>
      </c>
      <c r="BH47" s="195">
        <f t="shared" si="65"/>
        <v>0</v>
      </c>
      <c r="BI47" s="195">
        <f t="shared" si="65"/>
        <v>0</v>
      </c>
      <c r="BJ47" s="195">
        <f t="shared" si="65"/>
        <v>0</v>
      </c>
      <c r="BK47" s="195">
        <f t="shared" si="65"/>
        <v>0</v>
      </c>
      <c r="BL47" s="195">
        <f t="shared" si="65"/>
        <v>0</v>
      </c>
      <c r="BM47" s="195">
        <f t="shared" si="65"/>
        <v>0</v>
      </c>
      <c r="BN47" s="195">
        <f t="shared" si="65"/>
        <v>0</v>
      </c>
      <c r="BO47" s="195">
        <f t="shared" si="65"/>
        <v>0</v>
      </c>
      <c r="BP47" s="195">
        <f t="shared" si="65"/>
        <v>0</v>
      </c>
      <c r="BQ47" s="195">
        <f t="shared" si="65"/>
        <v>0</v>
      </c>
      <c r="BR47" s="195">
        <f t="shared" si="65"/>
        <v>0</v>
      </c>
      <c r="BS47" s="195">
        <f t="shared" si="65"/>
        <v>0</v>
      </c>
      <c r="BT47" s="195">
        <f t="shared" si="65"/>
        <v>0</v>
      </c>
      <c r="BU47" s="195">
        <f t="shared" si="65"/>
        <v>0</v>
      </c>
      <c r="BV47" s="195">
        <f t="shared" si="65"/>
        <v>0</v>
      </c>
      <c r="BW47" s="195">
        <f t="shared" si="65"/>
        <v>0</v>
      </c>
      <c r="BX47" s="195">
        <f t="shared" si="65"/>
        <v>0</v>
      </c>
      <c r="BY47" s="195">
        <f t="shared" si="65"/>
        <v>0</v>
      </c>
      <c r="BZ47" s="195">
        <f t="shared" si="65"/>
        <v>0</v>
      </c>
      <c r="CA47" s="195">
        <f t="shared" si="65"/>
        <v>0</v>
      </c>
      <c r="CB47" s="195">
        <f t="shared" si="65"/>
        <v>0</v>
      </c>
      <c r="CC47" s="195">
        <f t="shared" si="65"/>
        <v>0</v>
      </c>
      <c r="CD47" s="195">
        <f t="shared" si="65"/>
        <v>0</v>
      </c>
      <c r="CE47" s="195">
        <f t="shared" si="65"/>
        <v>0</v>
      </c>
      <c r="CF47" s="195">
        <f t="shared" si="65"/>
        <v>0</v>
      </c>
      <c r="CG47" s="195">
        <f t="shared" si="65"/>
        <v>0</v>
      </c>
      <c r="CH47" s="195">
        <f t="shared" si="65"/>
        <v>0</v>
      </c>
      <c r="CI47" s="195">
        <f t="shared" si="65"/>
        <v>0</v>
      </c>
      <c r="CJ47" s="195">
        <f t="shared" si="65"/>
        <v>0</v>
      </c>
      <c r="CK47" s="195">
        <f t="shared" si="65"/>
        <v>0</v>
      </c>
      <c r="CL47" s="195">
        <f t="shared" si="65"/>
        <v>0</v>
      </c>
      <c r="CM47" s="195">
        <f t="shared" si="65"/>
        <v>0</v>
      </c>
      <c r="CN47" s="195">
        <f t="shared" si="65"/>
        <v>0</v>
      </c>
      <c r="CO47" s="195">
        <f t="shared" si="65"/>
        <v>0</v>
      </c>
      <c r="CP47" s="195">
        <f t="shared" si="65"/>
        <v>0</v>
      </c>
      <c r="CQ47" s="195">
        <f t="shared" si="65"/>
        <v>0</v>
      </c>
      <c r="CR47" s="195">
        <f t="shared" si="65"/>
        <v>0</v>
      </c>
      <c r="CS47" s="195">
        <f t="shared" si="65"/>
        <v>0</v>
      </c>
      <c r="CT47" s="195">
        <f t="shared" si="65"/>
        <v>0</v>
      </c>
      <c r="CU47" s="195">
        <f t="shared" si="65"/>
        <v>0</v>
      </c>
      <c r="CV47" s="195">
        <f t="shared" si="65"/>
        <v>0</v>
      </c>
      <c r="CW47" s="195">
        <f t="shared" si="65"/>
        <v>0</v>
      </c>
      <c r="CX47" s="195">
        <f t="shared" si="65"/>
        <v>0</v>
      </c>
      <c r="CY47" s="195">
        <f t="shared" si="65"/>
        <v>0</v>
      </c>
      <c r="CZ47" s="195">
        <f t="shared" si="65"/>
        <v>0</v>
      </c>
      <c r="DA47" s="195">
        <f t="shared" si="65"/>
        <v>0</v>
      </c>
      <c r="DB47" s="195">
        <f t="shared" si="65"/>
        <v>0</v>
      </c>
      <c r="DC47" s="195">
        <f t="shared" si="65"/>
        <v>0</v>
      </c>
      <c r="DD47" s="195">
        <f t="shared" si="65"/>
        <v>0</v>
      </c>
      <c r="DE47" s="195">
        <f t="shared" si="65"/>
        <v>0</v>
      </c>
      <c r="DF47" s="195">
        <f t="shared" si="65"/>
        <v>0</v>
      </c>
      <c r="DG47" s="195">
        <f t="shared" si="65"/>
        <v>0</v>
      </c>
      <c r="DH47" s="195">
        <f t="shared" si="65"/>
        <v>0</v>
      </c>
      <c r="DI47" s="195">
        <f t="shared" si="65"/>
        <v>0</v>
      </c>
      <c r="DJ47" s="195">
        <f t="shared" si="65"/>
        <v>0</v>
      </c>
      <c r="DK47" s="195">
        <f t="shared" si="65"/>
        <v>0</v>
      </c>
      <c r="DL47" s="195">
        <f t="shared" si="65"/>
        <v>0</v>
      </c>
      <c r="DM47" s="195">
        <f t="shared" si="65"/>
        <v>0</v>
      </c>
      <c r="DN47" s="195">
        <f t="shared" si="65"/>
        <v>0</v>
      </c>
      <c r="DO47" s="195">
        <f t="shared" si="65"/>
        <v>0</v>
      </c>
      <c r="DP47" s="195">
        <f t="shared" si="65"/>
        <v>0</v>
      </c>
      <c r="DQ47" s="195">
        <f t="shared" si="65"/>
        <v>0</v>
      </c>
      <c r="DR47" s="195">
        <f t="shared" ref="DR47:GC47" si="66">DR20-DR40</f>
        <v>0</v>
      </c>
      <c r="DS47" s="195">
        <f t="shared" si="66"/>
        <v>0</v>
      </c>
      <c r="DT47" s="195">
        <f t="shared" si="66"/>
        <v>0</v>
      </c>
      <c r="DU47" s="195">
        <f t="shared" si="66"/>
        <v>0</v>
      </c>
      <c r="DV47" s="195">
        <f t="shared" si="66"/>
        <v>0</v>
      </c>
      <c r="DW47" s="195">
        <f t="shared" si="66"/>
        <v>0</v>
      </c>
      <c r="DX47" s="195">
        <f t="shared" si="66"/>
        <v>0</v>
      </c>
      <c r="DY47" s="195">
        <f t="shared" si="66"/>
        <v>0</v>
      </c>
      <c r="DZ47" s="195">
        <f t="shared" si="66"/>
        <v>0</v>
      </c>
      <c r="EA47" s="195">
        <f t="shared" si="66"/>
        <v>0</v>
      </c>
      <c r="EB47" s="195">
        <f t="shared" si="66"/>
        <v>0</v>
      </c>
      <c r="EC47" s="195">
        <f t="shared" si="66"/>
        <v>0</v>
      </c>
      <c r="ED47" s="195">
        <f t="shared" si="66"/>
        <v>0</v>
      </c>
      <c r="EE47" s="195">
        <f t="shared" si="66"/>
        <v>0</v>
      </c>
      <c r="EF47" s="195">
        <f t="shared" si="66"/>
        <v>0</v>
      </c>
      <c r="EG47" s="195">
        <f t="shared" si="66"/>
        <v>0</v>
      </c>
      <c r="EH47" s="195">
        <f t="shared" si="66"/>
        <v>0</v>
      </c>
      <c r="EI47" s="195">
        <f t="shared" si="66"/>
        <v>0</v>
      </c>
      <c r="EJ47" s="195">
        <f t="shared" si="66"/>
        <v>0</v>
      </c>
      <c r="EK47" s="195">
        <f t="shared" si="66"/>
        <v>0</v>
      </c>
      <c r="EL47" s="195">
        <f t="shared" si="66"/>
        <v>0</v>
      </c>
      <c r="EM47" s="195">
        <f t="shared" si="66"/>
        <v>0</v>
      </c>
      <c r="EN47" s="195">
        <f t="shared" si="66"/>
        <v>0</v>
      </c>
      <c r="EO47" s="195">
        <f t="shared" si="66"/>
        <v>0</v>
      </c>
      <c r="EP47" s="195">
        <f t="shared" si="66"/>
        <v>0</v>
      </c>
      <c r="EQ47" s="195">
        <f t="shared" si="66"/>
        <v>0</v>
      </c>
      <c r="ER47" s="195">
        <f t="shared" si="66"/>
        <v>0</v>
      </c>
      <c r="ES47" s="195">
        <f t="shared" si="66"/>
        <v>0</v>
      </c>
      <c r="ET47" s="195">
        <f t="shared" si="66"/>
        <v>0</v>
      </c>
      <c r="EU47" s="195">
        <f t="shared" si="66"/>
        <v>0</v>
      </c>
      <c r="EV47" s="195">
        <f t="shared" si="66"/>
        <v>0</v>
      </c>
      <c r="EW47" s="195">
        <f t="shared" si="66"/>
        <v>0</v>
      </c>
      <c r="EX47" s="195">
        <f t="shared" si="66"/>
        <v>0</v>
      </c>
      <c r="EY47" s="195">
        <f t="shared" si="66"/>
        <v>0</v>
      </c>
      <c r="EZ47" s="195">
        <f t="shared" si="66"/>
        <v>0</v>
      </c>
      <c r="FA47" s="195">
        <f t="shared" si="66"/>
        <v>0</v>
      </c>
      <c r="FB47" s="195">
        <f t="shared" si="66"/>
        <v>0</v>
      </c>
      <c r="FC47" s="195">
        <f t="shared" si="66"/>
        <v>0</v>
      </c>
      <c r="FD47" s="195">
        <f t="shared" si="66"/>
        <v>0</v>
      </c>
      <c r="FE47" s="195">
        <f t="shared" si="66"/>
        <v>0</v>
      </c>
      <c r="FF47" s="195">
        <f t="shared" si="66"/>
        <v>0</v>
      </c>
      <c r="FG47" s="195">
        <f t="shared" si="66"/>
        <v>0</v>
      </c>
      <c r="FH47" s="195">
        <f t="shared" si="66"/>
        <v>0</v>
      </c>
      <c r="FI47" s="195">
        <f t="shared" si="66"/>
        <v>0</v>
      </c>
      <c r="FJ47" s="195">
        <f t="shared" si="66"/>
        <v>0</v>
      </c>
      <c r="FK47" s="195">
        <f t="shared" si="66"/>
        <v>0</v>
      </c>
      <c r="FL47" s="195">
        <f t="shared" si="66"/>
        <v>0</v>
      </c>
      <c r="FM47" s="195">
        <f t="shared" si="66"/>
        <v>0</v>
      </c>
      <c r="FN47" s="195">
        <f t="shared" si="66"/>
        <v>0</v>
      </c>
      <c r="FO47" s="195">
        <f t="shared" si="66"/>
        <v>0</v>
      </c>
      <c r="FP47" s="195">
        <f t="shared" si="66"/>
        <v>0</v>
      </c>
      <c r="FQ47" s="195">
        <f t="shared" si="66"/>
        <v>0</v>
      </c>
      <c r="FR47" s="195">
        <f t="shared" si="66"/>
        <v>0</v>
      </c>
      <c r="FS47" s="195">
        <f t="shared" si="66"/>
        <v>0</v>
      </c>
      <c r="FT47" s="195">
        <f t="shared" si="66"/>
        <v>0</v>
      </c>
      <c r="FU47" s="195">
        <f t="shared" si="66"/>
        <v>0</v>
      </c>
      <c r="FV47" s="195">
        <f t="shared" si="66"/>
        <v>0</v>
      </c>
      <c r="FW47" s="195">
        <f t="shared" si="66"/>
        <v>0</v>
      </c>
      <c r="FX47" s="195">
        <f t="shared" si="66"/>
        <v>0</v>
      </c>
      <c r="FY47" s="195">
        <f t="shared" si="66"/>
        <v>0</v>
      </c>
      <c r="FZ47" s="195">
        <f t="shared" si="66"/>
        <v>0</v>
      </c>
      <c r="GA47" s="195">
        <f t="shared" si="66"/>
        <v>0</v>
      </c>
      <c r="GB47" s="195">
        <f t="shared" si="66"/>
        <v>0</v>
      </c>
      <c r="GC47" s="195">
        <f t="shared" si="66"/>
        <v>0</v>
      </c>
      <c r="GD47" s="195">
        <f t="shared" ref="GD47:GY47" si="67">GD20-GD40</f>
        <v>0</v>
      </c>
      <c r="GE47" s="195">
        <f t="shared" si="67"/>
        <v>0</v>
      </c>
      <c r="GF47" s="195">
        <f t="shared" si="67"/>
        <v>0</v>
      </c>
      <c r="GG47" s="195">
        <f t="shared" si="67"/>
        <v>0</v>
      </c>
      <c r="GH47" s="195">
        <f t="shared" si="67"/>
        <v>0</v>
      </c>
      <c r="GI47" s="195">
        <f t="shared" si="67"/>
        <v>0</v>
      </c>
      <c r="GJ47" s="195">
        <f t="shared" si="67"/>
        <v>0</v>
      </c>
      <c r="GK47" s="195">
        <f t="shared" si="67"/>
        <v>0</v>
      </c>
      <c r="GL47" s="195">
        <f t="shared" si="67"/>
        <v>0</v>
      </c>
      <c r="GM47" s="195">
        <f t="shared" si="67"/>
        <v>0</v>
      </c>
      <c r="GN47" s="195">
        <f t="shared" si="67"/>
        <v>0</v>
      </c>
      <c r="GO47" s="195">
        <f t="shared" si="67"/>
        <v>0</v>
      </c>
      <c r="GP47" s="195">
        <f t="shared" si="67"/>
        <v>0</v>
      </c>
      <c r="GQ47" s="195">
        <f t="shared" si="67"/>
        <v>0</v>
      </c>
      <c r="GR47" s="195">
        <f t="shared" si="67"/>
        <v>0</v>
      </c>
      <c r="GS47" s="195">
        <f t="shared" si="67"/>
        <v>0</v>
      </c>
      <c r="GT47" s="195">
        <f t="shared" si="67"/>
        <v>0</v>
      </c>
      <c r="GU47" s="195">
        <f t="shared" si="67"/>
        <v>0</v>
      </c>
      <c r="GV47" s="195">
        <f t="shared" si="67"/>
        <v>0</v>
      </c>
      <c r="GW47" s="195">
        <f t="shared" si="67"/>
        <v>0</v>
      </c>
      <c r="GX47" s="195">
        <f t="shared" si="67"/>
        <v>0</v>
      </c>
      <c r="GY47" s="195">
        <f t="shared" si="67"/>
        <v>0</v>
      </c>
    </row>
    <row r="48" spans="2:207" ht="15.6" x14ac:dyDescent="0.25">
      <c r="B48" s="171">
        <f>B47+1</f>
        <v>7</v>
      </c>
      <c r="C48" s="206" t="s">
        <v>668</v>
      </c>
      <c r="D48" s="207">
        <f>CEE</f>
        <v>0</v>
      </c>
      <c r="E48" s="193" t="s">
        <v>3</v>
      </c>
      <c r="F48" s="183" t="s">
        <v>669</v>
      </c>
      <c r="G48" s="208">
        <f>IF(G20=0,0,G47/G20)</f>
        <v>0</v>
      </c>
      <c r="H48" s="209">
        <f>IFERROR(H47/H20,0)</f>
        <v>0</v>
      </c>
      <c r="I48" s="209">
        <f t="shared" ref="I48:BE48" si="68">IFERROR(I47/I20,0)</f>
        <v>0</v>
      </c>
      <c r="J48" s="209">
        <f t="shared" si="68"/>
        <v>0</v>
      </c>
      <c r="K48" s="209">
        <f t="shared" si="68"/>
        <v>0</v>
      </c>
      <c r="L48" s="209">
        <f t="shared" si="68"/>
        <v>0</v>
      </c>
      <c r="M48" s="209">
        <f t="shared" si="68"/>
        <v>0</v>
      </c>
      <c r="N48" s="209">
        <f t="shared" si="68"/>
        <v>0</v>
      </c>
      <c r="O48" s="209">
        <f t="shared" si="68"/>
        <v>0</v>
      </c>
      <c r="P48" s="209">
        <f t="shared" si="68"/>
        <v>0</v>
      </c>
      <c r="Q48" s="209">
        <f t="shared" si="68"/>
        <v>0</v>
      </c>
      <c r="R48" s="209">
        <f t="shared" si="68"/>
        <v>0</v>
      </c>
      <c r="S48" s="209">
        <f t="shared" si="68"/>
        <v>0</v>
      </c>
      <c r="T48" s="209">
        <f t="shared" si="68"/>
        <v>0</v>
      </c>
      <c r="U48" s="209">
        <f t="shared" si="68"/>
        <v>0</v>
      </c>
      <c r="V48" s="209">
        <f t="shared" si="68"/>
        <v>0</v>
      </c>
      <c r="W48" s="209">
        <f t="shared" si="68"/>
        <v>0</v>
      </c>
      <c r="X48" s="209">
        <f t="shared" si="68"/>
        <v>0</v>
      </c>
      <c r="Y48" s="209">
        <f t="shared" si="68"/>
        <v>0</v>
      </c>
      <c r="Z48" s="209">
        <f t="shared" si="68"/>
        <v>0</v>
      </c>
      <c r="AA48" s="209">
        <f t="shared" si="68"/>
        <v>0</v>
      </c>
      <c r="AB48" s="209">
        <f t="shared" si="68"/>
        <v>0</v>
      </c>
      <c r="AC48" s="209">
        <f t="shared" si="68"/>
        <v>0</v>
      </c>
      <c r="AD48" s="209">
        <f t="shared" si="68"/>
        <v>0</v>
      </c>
      <c r="AE48" s="209">
        <f t="shared" si="68"/>
        <v>0</v>
      </c>
      <c r="AF48" s="209">
        <f t="shared" si="68"/>
        <v>0</v>
      </c>
      <c r="AG48" s="209">
        <f t="shared" si="68"/>
        <v>0</v>
      </c>
      <c r="AH48" s="209">
        <f t="shared" si="68"/>
        <v>0</v>
      </c>
      <c r="AI48" s="209">
        <f t="shared" si="68"/>
        <v>0</v>
      </c>
      <c r="AJ48" s="209">
        <f t="shared" si="68"/>
        <v>0</v>
      </c>
      <c r="AK48" s="209">
        <f t="shared" si="68"/>
        <v>0</v>
      </c>
      <c r="AL48" s="209">
        <f t="shared" si="68"/>
        <v>0</v>
      </c>
      <c r="AM48" s="209">
        <f t="shared" si="68"/>
        <v>0</v>
      </c>
      <c r="AN48" s="209">
        <f t="shared" si="68"/>
        <v>0</v>
      </c>
      <c r="AO48" s="209">
        <f t="shared" si="68"/>
        <v>0</v>
      </c>
      <c r="AP48" s="209">
        <f t="shared" si="68"/>
        <v>0</v>
      </c>
      <c r="AQ48" s="209">
        <f t="shared" si="68"/>
        <v>0</v>
      </c>
      <c r="AR48" s="209">
        <f t="shared" si="68"/>
        <v>0</v>
      </c>
      <c r="AS48" s="209">
        <f t="shared" si="68"/>
        <v>0</v>
      </c>
      <c r="AT48" s="209">
        <f t="shared" si="68"/>
        <v>0</v>
      </c>
      <c r="AU48" s="209">
        <f t="shared" si="68"/>
        <v>0</v>
      </c>
      <c r="AV48" s="209">
        <f t="shared" si="68"/>
        <v>0</v>
      </c>
      <c r="AW48" s="209">
        <f t="shared" si="68"/>
        <v>0</v>
      </c>
      <c r="AX48" s="209">
        <f t="shared" si="68"/>
        <v>0</v>
      </c>
      <c r="AY48" s="209">
        <f t="shared" si="68"/>
        <v>0</v>
      </c>
      <c r="AZ48" s="209">
        <f t="shared" si="68"/>
        <v>0</v>
      </c>
      <c r="BA48" s="209">
        <f t="shared" si="68"/>
        <v>0</v>
      </c>
      <c r="BB48" s="209">
        <f t="shared" si="68"/>
        <v>0</v>
      </c>
      <c r="BC48" s="209">
        <f t="shared" si="68"/>
        <v>0</v>
      </c>
      <c r="BD48" s="209">
        <f t="shared" si="68"/>
        <v>0</v>
      </c>
      <c r="BE48" s="209">
        <f t="shared" si="68"/>
        <v>0</v>
      </c>
      <c r="BF48" s="209">
        <f t="shared" ref="BF48:DQ48" si="69">IFERROR(BF47/BF20,0)</f>
        <v>0</v>
      </c>
      <c r="BG48" s="209">
        <f t="shared" si="69"/>
        <v>0</v>
      </c>
      <c r="BH48" s="209">
        <f t="shared" si="69"/>
        <v>0</v>
      </c>
      <c r="BI48" s="209">
        <f t="shared" si="69"/>
        <v>0</v>
      </c>
      <c r="BJ48" s="209">
        <f t="shared" si="69"/>
        <v>0</v>
      </c>
      <c r="BK48" s="209">
        <f t="shared" si="69"/>
        <v>0</v>
      </c>
      <c r="BL48" s="209">
        <f t="shared" si="69"/>
        <v>0</v>
      </c>
      <c r="BM48" s="209">
        <f t="shared" si="69"/>
        <v>0</v>
      </c>
      <c r="BN48" s="209">
        <f t="shared" si="69"/>
        <v>0</v>
      </c>
      <c r="BO48" s="209">
        <f t="shared" si="69"/>
        <v>0</v>
      </c>
      <c r="BP48" s="209">
        <f t="shared" si="69"/>
        <v>0</v>
      </c>
      <c r="BQ48" s="209">
        <f t="shared" si="69"/>
        <v>0</v>
      </c>
      <c r="BR48" s="209">
        <f t="shared" si="69"/>
        <v>0</v>
      </c>
      <c r="BS48" s="209">
        <f t="shared" si="69"/>
        <v>0</v>
      </c>
      <c r="BT48" s="209">
        <f t="shared" si="69"/>
        <v>0</v>
      </c>
      <c r="BU48" s="209">
        <f t="shared" si="69"/>
        <v>0</v>
      </c>
      <c r="BV48" s="209">
        <f t="shared" si="69"/>
        <v>0</v>
      </c>
      <c r="BW48" s="209">
        <f t="shared" si="69"/>
        <v>0</v>
      </c>
      <c r="BX48" s="209">
        <f t="shared" si="69"/>
        <v>0</v>
      </c>
      <c r="BY48" s="209">
        <f t="shared" si="69"/>
        <v>0</v>
      </c>
      <c r="BZ48" s="209">
        <f t="shared" si="69"/>
        <v>0</v>
      </c>
      <c r="CA48" s="209">
        <f t="shared" si="69"/>
        <v>0</v>
      </c>
      <c r="CB48" s="209">
        <f t="shared" si="69"/>
        <v>0</v>
      </c>
      <c r="CC48" s="209">
        <f t="shared" si="69"/>
        <v>0</v>
      </c>
      <c r="CD48" s="209">
        <f t="shared" si="69"/>
        <v>0</v>
      </c>
      <c r="CE48" s="209">
        <f t="shared" si="69"/>
        <v>0</v>
      </c>
      <c r="CF48" s="209">
        <f t="shared" si="69"/>
        <v>0</v>
      </c>
      <c r="CG48" s="209">
        <f t="shared" si="69"/>
        <v>0</v>
      </c>
      <c r="CH48" s="209">
        <f t="shared" si="69"/>
        <v>0</v>
      </c>
      <c r="CI48" s="209">
        <f t="shared" si="69"/>
        <v>0</v>
      </c>
      <c r="CJ48" s="209">
        <f t="shared" si="69"/>
        <v>0</v>
      </c>
      <c r="CK48" s="209">
        <f t="shared" si="69"/>
        <v>0</v>
      </c>
      <c r="CL48" s="209">
        <f t="shared" si="69"/>
        <v>0</v>
      </c>
      <c r="CM48" s="209">
        <f t="shared" si="69"/>
        <v>0</v>
      </c>
      <c r="CN48" s="209">
        <f t="shared" si="69"/>
        <v>0</v>
      </c>
      <c r="CO48" s="209">
        <f t="shared" si="69"/>
        <v>0</v>
      </c>
      <c r="CP48" s="209">
        <f t="shared" si="69"/>
        <v>0</v>
      </c>
      <c r="CQ48" s="209">
        <f t="shared" si="69"/>
        <v>0</v>
      </c>
      <c r="CR48" s="209">
        <f t="shared" si="69"/>
        <v>0</v>
      </c>
      <c r="CS48" s="209">
        <f t="shared" si="69"/>
        <v>0</v>
      </c>
      <c r="CT48" s="209">
        <f t="shared" si="69"/>
        <v>0</v>
      </c>
      <c r="CU48" s="209">
        <f t="shared" si="69"/>
        <v>0</v>
      </c>
      <c r="CV48" s="209">
        <f t="shared" si="69"/>
        <v>0</v>
      </c>
      <c r="CW48" s="209">
        <f t="shared" si="69"/>
        <v>0</v>
      </c>
      <c r="CX48" s="209">
        <f t="shared" si="69"/>
        <v>0</v>
      </c>
      <c r="CY48" s="209">
        <f t="shared" si="69"/>
        <v>0</v>
      </c>
      <c r="CZ48" s="209">
        <f t="shared" si="69"/>
        <v>0</v>
      </c>
      <c r="DA48" s="209">
        <f t="shared" si="69"/>
        <v>0</v>
      </c>
      <c r="DB48" s="209">
        <f t="shared" si="69"/>
        <v>0</v>
      </c>
      <c r="DC48" s="209">
        <f t="shared" si="69"/>
        <v>0</v>
      </c>
      <c r="DD48" s="209">
        <f t="shared" si="69"/>
        <v>0</v>
      </c>
      <c r="DE48" s="209">
        <f t="shared" si="69"/>
        <v>0</v>
      </c>
      <c r="DF48" s="209">
        <f t="shared" si="69"/>
        <v>0</v>
      </c>
      <c r="DG48" s="209">
        <f t="shared" si="69"/>
        <v>0</v>
      </c>
      <c r="DH48" s="209">
        <f t="shared" si="69"/>
        <v>0</v>
      </c>
      <c r="DI48" s="209">
        <f t="shared" si="69"/>
        <v>0</v>
      </c>
      <c r="DJ48" s="209">
        <f t="shared" si="69"/>
        <v>0</v>
      </c>
      <c r="DK48" s="209">
        <f t="shared" si="69"/>
        <v>0</v>
      </c>
      <c r="DL48" s="209">
        <f t="shared" si="69"/>
        <v>0</v>
      </c>
      <c r="DM48" s="209">
        <f t="shared" si="69"/>
        <v>0</v>
      </c>
      <c r="DN48" s="209">
        <f t="shared" si="69"/>
        <v>0</v>
      </c>
      <c r="DO48" s="209">
        <f t="shared" si="69"/>
        <v>0</v>
      </c>
      <c r="DP48" s="209">
        <f t="shared" si="69"/>
        <v>0</v>
      </c>
      <c r="DQ48" s="209">
        <f t="shared" si="69"/>
        <v>0</v>
      </c>
      <c r="DR48" s="209">
        <f t="shared" ref="DR48:GC48" si="70">IFERROR(DR47/DR20,0)</f>
        <v>0</v>
      </c>
      <c r="DS48" s="209">
        <f t="shared" si="70"/>
        <v>0</v>
      </c>
      <c r="DT48" s="209">
        <f t="shared" si="70"/>
        <v>0</v>
      </c>
      <c r="DU48" s="209">
        <f t="shared" si="70"/>
        <v>0</v>
      </c>
      <c r="DV48" s="209">
        <f t="shared" si="70"/>
        <v>0</v>
      </c>
      <c r="DW48" s="209">
        <f t="shared" si="70"/>
        <v>0</v>
      </c>
      <c r="DX48" s="209">
        <f t="shared" si="70"/>
        <v>0</v>
      </c>
      <c r="DY48" s="209">
        <f t="shared" si="70"/>
        <v>0</v>
      </c>
      <c r="DZ48" s="209">
        <f t="shared" si="70"/>
        <v>0</v>
      </c>
      <c r="EA48" s="209">
        <f t="shared" si="70"/>
        <v>0</v>
      </c>
      <c r="EB48" s="209">
        <f t="shared" si="70"/>
        <v>0</v>
      </c>
      <c r="EC48" s="209">
        <f t="shared" si="70"/>
        <v>0</v>
      </c>
      <c r="ED48" s="209">
        <f t="shared" si="70"/>
        <v>0</v>
      </c>
      <c r="EE48" s="209">
        <f t="shared" si="70"/>
        <v>0</v>
      </c>
      <c r="EF48" s="209">
        <f t="shared" si="70"/>
        <v>0</v>
      </c>
      <c r="EG48" s="209">
        <f t="shared" si="70"/>
        <v>0</v>
      </c>
      <c r="EH48" s="209">
        <f t="shared" si="70"/>
        <v>0</v>
      </c>
      <c r="EI48" s="209">
        <f t="shared" si="70"/>
        <v>0</v>
      </c>
      <c r="EJ48" s="209">
        <f t="shared" si="70"/>
        <v>0</v>
      </c>
      <c r="EK48" s="209">
        <f t="shared" si="70"/>
        <v>0</v>
      </c>
      <c r="EL48" s="209">
        <f t="shared" si="70"/>
        <v>0</v>
      </c>
      <c r="EM48" s="209">
        <f t="shared" si="70"/>
        <v>0</v>
      </c>
      <c r="EN48" s="209">
        <f t="shared" si="70"/>
        <v>0</v>
      </c>
      <c r="EO48" s="209">
        <f t="shared" si="70"/>
        <v>0</v>
      </c>
      <c r="EP48" s="209">
        <f t="shared" si="70"/>
        <v>0</v>
      </c>
      <c r="EQ48" s="209">
        <f t="shared" si="70"/>
        <v>0</v>
      </c>
      <c r="ER48" s="209">
        <f t="shared" si="70"/>
        <v>0</v>
      </c>
      <c r="ES48" s="209">
        <f t="shared" si="70"/>
        <v>0</v>
      </c>
      <c r="ET48" s="209">
        <f t="shared" si="70"/>
        <v>0</v>
      </c>
      <c r="EU48" s="209">
        <f t="shared" si="70"/>
        <v>0</v>
      </c>
      <c r="EV48" s="209">
        <f t="shared" si="70"/>
        <v>0</v>
      </c>
      <c r="EW48" s="209">
        <f t="shared" si="70"/>
        <v>0</v>
      </c>
      <c r="EX48" s="209">
        <f t="shared" si="70"/>
        <v>0</v>
      </c>
      <c r="EY48" s="209">
        <f t="shared" si="70"/>
        <v>0</v>
      </c>
      <c r="EZ48" s="209">
        <f t="shared" si="70"/>
        <v>0</v>
      </c>
      <c r="FA48" s="209">
        <f t="shared" si="70"/>
        <v>0</v>
      </c>
      <c r="FB48" s="209">
        <f t="shared" si="70"/>
        <v>0</v>
      </c>
      <c r="FC48" s="209">
        <f t="shared" si="70"/>
        <v>0</v>
      </c>
      <c r="FD48" s="209">
        <f t="shared" si="70"/>
        <v>0</v>
      </c>
      <c r="FE48" s="209">
        <f t="shared" si="70"/>
        <v>0</v>
      </c>
      <c r="FF48" s="209">
        <f t="shared" si="70"/>
        <v>0</v>
      </c>
      <c r="FG48" s="209">
        <f t="shared" si="70"/>
        <v>0</v>
      </c>
      <c r="FH48" s="209">
        <f t="shared" si="70"/>
        <v>0</v>
      </c>
      <c r="FI48" s="209">
        <f t="shared" si="70"/>
        <v>0</v>
      </c>
      <c r="FJ48" s="209">
        <f t="shared" si="70"/>
        <v>0</v>
      </c>
      <c r="FK48" s="209">
        <f t="shared" si="70"/>
        <v>0</v>
      </c>
      <c r="FL48" s="209">
        <f t="shared" si="70"/>
        <v>0</v>
      </c>
      <c r="FM48" s="209">
        <f t="shared" si="70"/>
        <v>0</v>
      </c>
      <c r="FN48" s="209">
        <f t="shared" si="70"/>
        <v>0</v>
      </c>
      <c r="FO48" s="209">
        <f t="shared" si="70"/>
        <v>0</v>
      </c>
      <c r="FP48" s="209">
        <f t="shared" si="70"/>
        <v>0</v>
      </c>
      <c r="FQ48" s="209">
        <f t="shared" si="70"/>
        <v>0</v>
      </c>
      <c r="FR48" s="209">
        <f t="shared" si="70"/>
        <v>0</v>
      </c>
      <c r="FS48" s="209">
        <f t="shared" si="70"/>
        <v>0</v>
      </c>
      <c r="FT48" s="209">
        <f t="shared" si="70"/>
        <v>0</v>
      </c>
      <c r="FU48" s="209">
        <f t="shared" si="70"/>
        <v>0</v>
      </c>
      <c r="FV48" s="209">
        <f t="shared" si="70"/>
        <v>0</v>
      </c>
      <c r="FW48" s="209">
        <f t="shared" si="70"/>
        <v>0</v>
      </c>
      <c r="FX48" s="209">
        <f t="shared" si="70"/>
        <v>0</v>
      </c>
      <c r="FY48" s="209">
        <f t="shared" si="70"/>
        <v>0</v>
      </c>
      <c r="FZ48" s="209">
        <f t="shared" si="70"/>
        <v>0</v>
      </c>
      <c r="GA48" s="209">
        <f t="shared" si="70"/>
        <v>0</v>
      </c>
      <c r="GB48" s="209">
        <f t="shared" si="70"/>
        <v>0</v>
      </c>
      <c r="GC48" s="209">
        <f t="shared" si="70"/>
        <v>0</v>
      </c>
      <c r="GD48" s="209">
        <f t="shared" ref="GD48:GY48" si="71">IFERROR(GD47/GD20,0)</f>
        <v>0</v>
      </c>
      <c r="GE48" s="209">
        <f t="shared" si="71"/>
        <v>0</v>
      </c>
      <c r="GF48" s="209">
        <f t="shared" si="71"/>
        <v>0</v>
      </c>
      <c r="GG48" s="209">
        <f t="shared" si="71"/>
        <v>0</v>
      </c>
      <c r="GH48" s="209">
        <f t="shared" si="71"/>
        <v>0</v>
      </c>
      <c r="GI48" s="209">
        <f t="shared" si="71"/>
        <v>0</v>
      </c>
      <c r="GJ48" s="209">
        <f t="shared" si="71"/>
        <v>0</v>
      </c>
      <c r="GK48" s="209">
        <f t="shared" si="71"/>
        <v>0</v>
      </c>
      <c r="GL48" s="209">
        <f t="shared" si="71"/>
        <v>0</v>
      </c>
      <c r="GM48" s="209">
        <f t="shared" si="71"/>
        <v>0</v>
      </c>
      <c r="GN48" s="209">
        <f t="shared" si="71"/>
        <v>0</v>
      </c>
      <c r="GO48" s="209">
        <f t="shared" si="71"/>
        <v>0</v>
      </c>
      <c r="GP48" s="209">
        <f t="shared" si="71"/>
        <v>0</v>
      </c>
      <c r="GQ48" s="209">
        <f t="shared" si="71"/>
        <v>0</v>
      </c>
      <c r="GR48" s="209">
        <f t="shared" si="71"/>
        <v>0</v>
      </c>
      <c r="GS48" s="209">
        <f t="shared" si="71"/>
        <v>0</v>
      </c>
      <c r="GT48" s="209">
        <f t="shared" si="71"/>
        <v>0</v>
      </c>
      <c r="GU48" s="209">
        <f t="shared" si="71"/>
        <v>0</v>
      </c>
      <c r="GV48" s="209">
        <f t="shared" si="71"/>
        <v>0</v>
      </c>
      <c r="GW48" s="209">
        <f t="shared" si="71"/>
        <v>0</v>
      </c>
      <c r="GX48" s="209">
        <f t="shared" si="71"/>
        <v>0</v>
      </c>
      <c r="GY48" s="209">
        <f t="shared" si="71"/>
        <v>0</v>
      </c>
    </row>
    <row r="49" spans="2:207" ht="15.6" x14ac:dyDescent="0.25">
      <c r="B49" s="210"/>
      <c r="C49" s="211" t="s">
        <v>990</v>
      </c>
      <c r="D49" s="211"/>
      <c r="E49" s="212" t="s">
        <v>2</v>
      </c>
      <c r="F49" s="213" t="s">
        <v>784</v>
      </c>
      <c r="G49" s="214">
        <f>SUM(H49:GY49)</f>
        <v>0</v>
      </c>
      <c r="H49" s="215">
        <f>H45*$D$46+H47*$D$48</f>
        <v>0</v>
      </c>
      <c r="I49" s="215">
        <f t="shared" ref="I49:BE49" si="72">I45*$D$46+I47*$D$48</f>
        <v>0</v>
      </c>
      <c r="J49" s="215">
        <f t="shared" si="72"/>
        <v>0</v>
      </c>
      <c r="K49" s="215">
        <f t="shared" si="72"/>
        <v>0</v>
      </c>
      <c r="L49" s="215">
        <f t="shared" si="72"/>
        <v>0</v>
      </c>
      <c r="M49" s="215">
        <f t="shared" si="72"/>
        <v>0</v>
      </c>
      <c r="N49" s="215">
        <f t="shared" si="72"/>
        <v>0</v>
      </c>
      <c r="O49" s="215">
        <f t="shared" si="72"/>
        <v>0</v>
      </c>
      <c r="P49" s="215">
        <f t="shared" si="72"/>
        <v>0</v>
      </c>
      <c r="Q49" s="215">
        <f t="shared" si="72"/>
        <v>0</v>
      </c>
      <c r="R49" s="215">
        <f t="shared" si="72"/>
        <v>0</v>
      </c>
      <c r="S49" s="215">
        <f t="shared" si="72"/>
        <v>0</v>
      </c>
      <c r="T49" s="215">
        <f t="shared" si="72"/>
        <v>0</v>
      </c>
      <c r="U49" s="215">
        <f t="shared" si="72"/>
        <v>0</v>
      </c>
      <c r="V49" s="215">
        <f t="shared" si="72"/>
        <v>0</v>
      </c>
      <c r="W49" s="215">
        <f t="shared" si="72"/>
        <v>0</v>
      </c>
      <c r="X49" s="215">
        <f t="shared" si="72"/>
        <v>0</v>
      </c>
      <c r="Y49" s="215">
        <f t="shared" si="72"/>
        <v>0</v>
      </c>
      <c r="Z49" s="215">
        <f t="shared" si="72"/>
        <v>0</v>
      </c>
      <c r="AA49" s="215">
        <f t="shared" si="72"/>
        <v>0</v>
      </c>
      <c r="AB49" s="215">
        <f t="shared" si="72"/>
        <v>0</v>
      </c>
      <c r="AC49" s="215">
        <f t="shared" si="72"/>
        <v>0</v>
      </c>
      <c r="AD49" s="215">
        <f t="shared" si="72"/>
        <v>0</v>
      </c>
      <c r="AE49" s="215">
        <f t="shared" si="72"/>
        <v>0</v>
      </c>
      <c r="AF49" s="215">
        <f t="shared" si="72"/>
        <v>0</v>
      </c>
      <c r="AG49" s="215">
        <f t="shared" si="72"/>
        <v>0</v>
      </c>
      <c r="AH49" s="215">
        <f t="shared" si="72"/>
        <v>0</v>
      </c>
      <c r="AI49" s="215">
        <f t="shared" si="72"/>
        <v>0</v>
      </c>
      <c r="AJ49" s="215">
        <f t="shared" si="72"/>
        <v>0</v>
      </c>
      <c r="AK49" s="215">
        <f t="shared" si="72"/>
        <v>0</v>
      </c>
      <c r="AL49" s="215">
        <f t="shared" si="72"/>
        <v>0</v>
      </c>
      <c r="AM49" s="215">
        <f t="shared" si="72"/>
        <v>0</v>
      </c>
      <c r="AN49" s="215">
        <f t="shared" si="72"/>
        <v>0</v>
      </c>
      <c r="AO49" s="215">
        <f t="shared" si="72"/>
        <v>0</v>
      </c>
      <c r="AP49" s="215">
        <f t="shared" si="72"/>
        <v>0</v>
      </c>
      <c r="AQ49" s="215">
        <f t="shared" si="72"/>
        <v>0</v>
      </c>
      <c r="AR49" s="215">
        <f t="shared" si="72"/>
        <v>0</v>
      </c>
      <c r="AS49" s="215">
        <f t="shared" si="72"/>
        <v>0</v>
      </c>
      <c r="AT49" s="215">
        <f t="shared" si="72"/>
        <v>0</v>
      </c>
      <c r="AU49" s="215">
        <f t="shared" si="72"/>
        <v>0</v>
      </c>
      <c r="AV49" s="215">
        <f t="shared" si="72"/>
        <v>0</v>
      </c>
      <c r="AW49" s="215">
        <f t="shared" si="72"/>
        <v>0</v>
      </c>
      <c r="AX49" s="215">
        <f t="shared" si="72"/>
        <v>0</v>
      </c>
      <c r="AY49" s="215">
        <f t="shared" si="72"/>
        <v>0</v>
      </c>
      <c r="AZ49" s="215">
        <f t="shared" si="72"/>
        <v>0</v>
      </c>
      <c r="BA49" s="215">
        <f t="shared" si="72"/>
        <v>0</v>
      </c>
      <c r="BB49" s="215">
        <f t="shared" si="72"/>
        <v>0</v>
      </c>
      <c r="BC49" s="215">
        <f t="shared" si="72"/>
        <v>0</v>
      </c>
      <c r="BD49" s="215">
        <f t="shared" si="72"/>
        <v>0</v>
      </c>
      <c r="BE49" s="215">
        <f t="shared" si="72"/>
        <v>0</v>
      </c>
      <c r="BF49" s="215">
        <f t="shared" ref="BF49:DQ49" si="73">BF45*$D$46+BF47*$D$48</f>
        <v>0</v>
      </c>
      <c r="BG49" s="215">
        <f t="shared" si="73"/>
        <v>0</v>
      </c>
      <c r="BH49" s="215">
        <f t="shared" si="73"/>
        <v>0</v>
      </c>
      <c r="BI49" s="215">
        <f t="shared" si="73"/>
        <v>0</v>
      </c>
      <c r="BJ49" s="215">
        <f t="shared" si="73"/>
        <v>0</v>
      </c>
      <c r="BK49" s="215">
        <f t="shared" si="73"/>
        <v>0</v>
      </c>
      <c r="BL49" s="215">
        <f t="shared" si="73"/>
        <v>0</v>
      </c>
      <c r="BM49" s="215">
        <f t="shared" si="73"/>
        <v>0</v>
      </c>
      <c r="BN49" s="215">
        <f t="shared" si="73"/>
        <v>0</v>
      </c>
      <c r="BO49" s="215">
        <f t="shared" si="73"/>
        <v>0</v>
      </c>
      <c r="BP49" s="215">
        <f t="shared" si="73"/>
        <v>0</v>
      </c>
      <c r="BQ49" s="215">
        <f t="shared" si="73"/>
        <v>0</v>
      </c>
      <c r="BR49" s="215">
        <f t="shared" si="73"/>
        <v>0</v>
      </c>
      <c r="BS49" s="215">
        <f t="shared" si="73"/>
        <v>0</v>
      </c>
      <c r="BT49" s="215">
        <f t="shared" si="73"/>
        <v>0</v>
      </c>
      <c r="BU49" s="215">
        <f t="shared" si="73"/>
        <v>0</v>
      </c>
      <c r="BV49" s="215">
        <f t="shared" si="73"/>
        <v>0</v>
      </c>
      <c r="BW49" s="215">
        <f t="shared" si="73"/>
        <v>0</v>
      </c>
      <c r="BX49" s="215">
        <f t="shared" si="73"/>
        <v>0</v>
      </c>
      <c r="BY49" s="215">
        <f t="shared" si="73"/>
        <v>0</v>
      </c>
      <c r="BZ49" s="215">
        <f t="shared" si="73"/>
        <v>0</v>
      </c>
      <c r="CA49" s="215">
        <f t="shared" si="73"/>
        <v>0</v>
      </c>
      <c r="CB49" s="215">
        <f t="shared" si="73"/>
        <v>0</v>
      </c>
      <c r="CC49" s="215">
        <f t="shared" si="73"/>
        <v>0</v>
      </c>
      <c r="CD49" s="215">
        <f t="shared" si="73"/>
        <v>0</v>
      </c>
      <c r="CE49" s="215">
        <f t="shared" si="73"/>
        <v>0</v>
      </c>
      <c r="CF49" s="215">
        <f t="shared" si="73"/>
        <v>0</v>
      </c>
      <c r="CG49" s="215">
        <f t="shared" si="73"/>
        <v>0</v>
      </c>
      <c r="CH49" s="215">
        <f t="shared" si="73"/>
        <v>0</v>
      </c>
      <c r="CI49" s="215">
        <f t="shared" si="73"/>
        <v>0</v>
      </c>
      <c r="CJ49" s="215">
        <f t="shared" si="73"/>
        <v>0</v>
      </c>
      <c r="CK49" s="215">
        <f t="shared" si="73"/>
        <v>0</v>
      </c>
      <c r="CL49" s="215">
        <f t="shared" si="73"/>
        <v>0</v>
      </c>
      <c r="CM49" s="215">
        <f t="shared" si="73"/>
        <v>0</v>
      </c>
      <c r="CN49" s="215">
        <f t="shared" si="73"/>
        <v>0</v>
      </c>
      <c r="CO49" s="215">
        <f t="shared" si="73"/>
        <v>0</v>
      </c>
      <c r="CP49" s="215">
        <f t="shared" si="73"/>
        <v>0</v>
      </c>
      <c r="CQ49" s="215">
        <f t="shared" si="73"/>
        <v>0</v>
      </c>
      <c r="CR49" s="215">
        <f t="shared" si="73"/>
        <v>0</v>
      </c>
      <c r="CS49" s="215">
        <f t="shared" si="73"/>
        <v>0</v>
      </c>
      <c r="CT49" s="215">
        <f t="shared" si="73"/>
        <v>0</v>
      </c>
      <c r="CU49" s="215">
        <f t="shared" si="73"/>
        <v>0</v>
      </c>
      <c r="CV49" s="215">
        <f t="shared" si="73"/>
        <v>0</v>
      </c>
      <c r="CW49" s="215">
        <f t="shared" si="73"/>
        <v>0</v>
      </c>
      <c r="CX49" s="215">
        <f t="shared" si="73"/>
        <v>0</v>
      </c>
      <c r="CY49" s="215">
        <f t="shared" si="73"/>
        <v>0</v>
      </c>
      <c r="CZ49" s="215">
        <f t="shared" si="73"/>
        <v>0</v>
      </c>
      <c r="DA49" s="215">
        <f t="shared" si="73"/>
        <v>0</v>
      </c>
      <c r="DB49" s="215">
        <f t="shared" si="73"/>
        <v>0</v>
      </c>
      <c r="DC49" s="215">
        <f t="shared" si="73"/>
        <v>0</v>
      </c>
      <c r="DD49" s="215">
        <f t="shared" si="73"/>
        <v>0</v>
      </c>
      <c r="DE49" s="215">
        <f t="shared" si="73"/>
        <v>0</v>
      </c>
      <c r="DF49" s="215">
        <f t="shared" si="73"/>
        <v>0</v>
      </c>
      <c r="DG49" s="215">
        <f t="shared" si="73"/>
        <v>0</v>
      </c>
      <c r="DH49" s="215">
        <f t="shared" si="73"/>
        <v>0</v>
      </c>
      <c r="DI49" s="215">
        <f t="shared" si="73"/>
        <v>0</v>
      </c>
      <c r="DJ49" s="215">
        <f t="shared" si="73"/>
        <v>0</v>
      </c>
      <c r="DK49" s="215">
        <f t="shared" si="73"/>
        <v>0</v>
      </c>
      <c r="DL49" s="215">
        <f t="shared" si="73"/>
        <v>0</v>
      </c>
      <c r="DM49" s="215">
        <f t="shared" si="73"/>
        <v>0</v>
      </c>
      <c r="DN49" s="215">
        <f t="shared" si="73"/>
        <v>0</v>
      </c>
      <c r="DO49" s="215">
        <f t="shared" si="73"/>
        <v>0</v>
      </c>
      <c r="DP49" s="215">
        <f t="shared" si="73"/>
        <v>0</v>
      </c>
      <c r="DQ49" s="215">
        <f t="shared" si="73"/>
        <v>0</v>
      </c>
      <c r="DR49" s="215">
        <f t="shared" ref="DR49:GC49" si="74">DR45*$D$46+DR47*$D$48</f>
        <v>0</v>
      </c>
      <c r="DS49" s="215">
        <f t="shared" si="74"/>
        <v>0</v>
      </c>
      <c r="DT49" s="215">
        <f t="shared" si="74"/>
        <v>0</v>
      </c>
      <c r="DU49" s="215">
        <f t="shared" si="74"/>
        <v>0</v>
      </c>
      <c r="DV49" s="215">
        <f t="shared" si="74"/>
        <v>0</v>
      </c>
      <c r="DW49" s="215">
        <f t="shared" si="74"/>
        <v>0</v>
      </c>
      <c r="DX49" s="215">
        <f t="shared" si="74"/>
        <v>0</v>
      </c>
      <c r="DY49" s="215">
        <f t="shared" si="74"/>
        <v>0</v>
      </c>
      <c r="DZ49" s="215">
        <f t="shared" si="74"/>
        <v>0</v>
      </c>
      <c r="EA49" s="215">
        <f t="shared" si="74"/>
        <v>0</v>
      </c>
      <c r="EB49" s="215">
        <f t="shared" si="74"/>
        <v>0</v>
      </c>
      <c r="EC49" s="215">
        <f t="shared" si="74"/>
        <v>0</v>
      </c>
      <c r="ED49" s="215">
        <f t="shared" si="74"/>
        <v>0</v>
      </c>
      <c r="EE49" s="215">
        <f t="shared" si="74"/>
        <v>0</v>
      </c>
      <c r="EF49" s="215">
        <f t="shared" si="74"/>
        <v>0</v>
      </c>
      <c r="EG49" s="215">
        <f t="shared" si="74"/>
        <v>0</v>
      </c>
      <c r="EH49" s="215">
        <f t="shared" si="74"/>
        <v>0</v>
      </c>
      <c r="EI49" s="215">
        <f t="shared" si="74"/>
        <v>0</v>
      </c>
      <c r="EJ49" s="215">
        <f t="shared" si="74"/>
        <v>0</v>
      </c>
      <c r="EK49" s="215">
        <f t="shared" si="74"/>
        <v>0</v>
      </c>
      <c r="EL49" s="215">
        <f t="shared" si="74"/>
        <v>0</v>
      </c>
      <c r="EM49" s="215">
        <f t="shared" si="74"/>
        <v>0</v>
      </c>
      <c r="EN49" s="215">
        <f t="shared" si="74"/>
        <v>0</v>
      </c>
      <c r="EO49" s="215">
        <f t="shared" si="74"/>
        <v>0</v>
      </c>
      <c r="EP49" s="215">
        <f t="shared" si="74"/>
        <v>0</v>
      </c>
      <c r="EQ49" s="215">
        <f t="shared" si="74"/>
        <v>0</v>
      </c>
      <c r="ER49" s="215">
        <f t="shared" si="74"/>
        <v>0</v>
      </c>
      <c r="ES49" s="215">
        <f t="shared" si="74"/>
        <v>0</v>
      </c>
      <c r="ET49" s="215">
        <f t="shared" si="74"/>
        <v>0</v>
      </c>
      <c r="EU49" s="215">
        <f t="shared" si="74"/>
        <v>0</v>
      </c>
      <c r="EV49" s="215">
        <f t="shared" si="74"/>
        <v>0</v>
      </c>
      <c r="EW49" s="215">
        <f t="shared" si="74"/>
        <v>0</v>
      </c>
      <c r="EX49" s="215">
        <f t="shared" si="74"/>
        <v>0</v>
      </c>
      <c r="EY49" s="215">
        <f t="shared" si="74"/>
        <v>0</v>
      </c>
      <c r="EZ49" s="215">
        <f t="shared" si="74"/>
        <v>0</v>
      </c>
      <c r="FA49" s="215">
        <f t="shared" si="74"/>
        <v>0</v>
      </c>
      <c r="FB49" s="215">
        <f t="shared" si="74"/>
        <v>0</v>
      </c>
      <c r="FC49" s="215">
        <f t="shared" si="74"/>
        <v>0</v>
      </c>
      <c r="FD49" s="215">
        <f t="shared" si="74"/>
        <v>0</v>
      </c>
      <c r="FE49" s="215">
        <f t="shared" si="74"/>
        <v>0</v>
      </c>
      <c r="FF49" s="215">
        <f t="shared" si="74"/>
        <v>0</v>
      </c>
      <c r="FG49" s="215">
        <f t="shared" si="74"/>
        <v>0</v>
      </c>
      <c r="FH49" s="215">
        <f t="shared" si="74"/>
        <v>0</v>
      </c>
      <c r="FI49" s="215">
        <f t="shared" si="74"/>
        <v>0</v>
      </c>
      <c r="FJ49" s="215">
        <f t="shared" si="74"/>
        <v>0</v>
      </c>
      <c r="FK49" s="215">
        <f t="shared" si="74"/>
        <v>0</v>
      </c>
      <c r="FL49" s="215">
        <f t="shared" si="74"/>
        <v>0</v>
      </c>
      <c r="FM49" s="215">
        <f t="shared" si="74"/>
        <v>0</v>
      </c>
      <c r="FN49" s="215">
        <f t="shared" si="74"/>
        <v>0</v>
      </c>
      <c r="FO49" s="215">
        <f t="shared" si="74"/>
        <v>0</v>
      </c>
      <c r="FP49" s="215">
        <f t="shared" si="74"/>
        <v>0</v>
      </c>
      <c r="FQ49" s="215">
        <f t="shared" si="74"/>
        <v>0</v>
      </c>
      <c r="FR49" s="215">
        <f t="shared" si="74"/>
        <v>0</v>
      </c>
      <c r="FS49" s="215">
        <f t="shared" si="74"/>
        <v>0</v>
      </c>
      <c r="FT49" s="215">
        <f t="shared" si="74"/>
        <v>0</v>
      </c>
      <c r="FU49" s="215">
        <f t="shared" si="74"/>
        <v>0</v>
      </c>
      <c r="FV49" s="215">
        <f t="shared" si="74"/>
        <v>0</v>
      </c>
      <c r="FW49" s="215">
        <f t="shared" si="74"/>
        <v>0</v>
      </c>
      <c r="FX49" s="215">
        <f t="shared" si="74"/>
        <v>0</v>
      </c>
      <c r="FY49" s="215">
        <f t="shared" si="74"/>
        <v>0</v>
      </c>
      <c r="FZ49" s="215">
        <f t="shared" si="74"/>
        <v>0</v>
      </c>
      <c r="GA49" s="215">
        <f t="shared" si="74"/>
        <v>0</v>
      </c>
      <c r="GB49" s="215">
        <f t="shared" si="74"/>
        <v>0</v>
      </c>
      <c r="GC49" s="215">
        <f t="shared" si="74"/>
        <v>0</v>
      </c>
      <c r="GD49" s="215">
        <f t="shared" ref="GD49:GY49" si="75">GD45*$D$46+GD47*$D$48</f>
        <v>0</v>
      </c>
      <c r="GE49" s="215">
        <f t="shared" si="75"/>
        <v>0</v>
      </c>
      <c r="GF49" s="215">
        <f t="shared" si="75"/>
        <v>0</v>
      </c>
      <c r="GG49" s="215">
        <f t="shared" si="75"/>
        <v>0</v>
      </c>
      <c r="GH49" s="215">
        <f t="shared" si="75"/>
        <v>0</v>
      </c>
      <c r="GI49" s="215">
        <f t="shared" si="75"/>
        <v>0</v>
      </c>
      <c r="GJ49" s="215">
        <f t="shared" si="75"/>
        <v>0</v>
      </c>
      <c r="GK49" s="215">
        <f t="shared" si="75"/>
        <v>0</v>
      </c>
      <c r="GL49" s="215">
        <f t="shared" si="75"/>
        <v>0</v>
      </c>
      <c r="GM49" s="215">
        <f t="shared" si="75"/>
        <v>0</v>
      </c>
      <c r="GN49" s="215">
        <f t="shared" si="75"/>
        <v>0</v>
      </c>
      <c r="GO49" s="215">
        <f t="shared" si="75"/>
        <v>0</v>
      </c>
      <c r="GP49" s="215">
        <f t="shared" si="75"/>
        <v>0</v>
      </c>
      <c r="GQ49" s="215">
        <f t="shared" si="75"/>
        <v>0</v>
      </c>
      <c r="GR49" s="215">
        <f t="shared" si="75"/>
        <v>0</v>
      </c>
      <c r="GS49" s="215">
        <f t="shared" si="75"/>
        <v>0</v>
      </c>
      <c r="GT49" s="215">
        <f t="shared" si="75"/>
        <v>0</v>
      </c>
      <c r="GU49" s="215">
        <f t="shared" si="75"/>
        <v>0</v>
      </c>
      <c r="GV49" s="215">
        <f t="shared" si="75"/>
        <v>0</v>
      </c>
      <c r="GW49" s="215">
        <f t="shared" si="75"/>
        <v>0</v>
      </c>
      <c r="GX49" s="215">
        <f t="shared" si="75"/>
        <v>0</v>
      </c>
      <c r="GY49" s="215">
        <f t="shared" si="75"/>
        <v>0</v>
      </c>
    </row>
    <row r="51" spans="2:207" ht="15.6" x14ac:dyDescent="0.35">
      <c r="E51" s="163" t="s">
        <v>722</v>
      </c>
      <c r="F51" s="164"/>
      <c r="G51" s="165">
        <f>RCB!G7</f>
        <v>0</v>
      </c>
    </row>
    <row r="52" spans="2:207" ht="15.6" x14ac:dyDescent="0.35">
      <c r="E52" s="778" t="s">
        <v>2178</v>
      </c>
      <c r="F52" s="164"/>
      <c r="G52" s="165">
        <f>RCB!J7</f>
        <v>0</v>
      </c>
    </row>
    <row r="53" spans="2:207" x14ac:dyDescent="0.25">
      <c r="E53" s="411"/>
      <c r="F53" s="411"/>
    </row>
    <row r="54" spans="2:207" x14ac:dyDescent="0.25">
      <c r="H54" s="414"/>
      <c r="I54" s="414"/>
    </row>
    <row r="55" spans="2:207" x14ac:dyDescent="0.25">
      <c r="B55" s="1000" t="s">
        <v>1043</v>
      </c>
      <c r="C55" s="1000"/>
      <c r="D55" s="1000"/>
      <c r="E55" s="1000"/>
      <c r="F55" s="1000"/>
      <c r="G55" s="216"/>
      <c r="H55" s="217"/>
      <c r="I55" s="217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  <c r="CR55" s="216"/>
      <c r="CS55" s="216"/>
      <c r="CT55" s="216"/>
      <c r="CU55" s="216"/>
      <c r="CV55" s="216"/>
      <c r="CW55" s="216"/>
      <c r="CX55" s="216"/>
      <c r="CY55" s="216"/>
      <c r="CZ55" s="216"/>
      <c r="DA55" s="216"/>
      <c r="DB55" s="216"/>
      <c r="DC55" s="216"/>
      <c r="DD55" s="216"/>
      <c r="DE55" s="216"/>
      <c r="DF55" s="216"/>
      <c r="DG55" s="216"/>
      <c r="DH55" s="216"/>
      <c r="DI55" s="216"/>
      <c r="DJ55" s="216"/>
      <c r="DK55" s="216"/>
      <c r="DL55" s="216"/>
      <c r="DM55" s="216"/>
      <c r="DN55" s="216"/>
      <c r="DO55" s="216"/>
      <c r="DP55" s="216"/>
      <c r="DQ55" s="216"/>
      <c r="DR55" s="216"/>
      <c r="DS55" s="216"/>
      <c r="DT55" s="216"/>
      <c r="DU55" s="216"/>
      <c r="DV55" s="216"/>
      <c r="DW55" s="216"/>
      <c r="DX55" s="216"/>
      <c r="DY55" s="216"/>
      <c r="DZ55" s="216"/>
      <c r="EA55" s="216"/>
      <c r="EB55" s="216"/>
      <c r="EC55" s="216"/>
      <c r="ED55" s="216"/>
      <c r="EE55" s="216"/>
      <c r="EF55" s="216"/>
      <c r="EG55" s="216"/>
      <c r="EH55" s="216"/>
      <c r="EI55" s="216"/>
      <c r="EJ55" s="216"/>
      <c r="EK55" s="216"/>
      <c r="EL55" s="216"/>
      <c r="EM55" s="216"/>
      <c r="EN55" s="216"/>
      <c r="EO55" s="216"/>
      <c r="EP55" s="216"/>
      <c r="EQ55" s="216"/>
      <c r="ER55" s="216"/>
      <c r="ES55" s="216"/>
      <c r="ET55" s="216"/>
      <c r="EU55" s="216"/>
      <c r="EV55" s="216"/>
      <c r="EW55" s="216"/>
      <c r="EX55" s="216"/>
      <c r="EY55" s="216"/>
      <c r="EZ55" s="216"/>
      <c r="FA55" s="216"/>
      <c r="FB55" s="216"/>
      <c r="FC55" s="216"/>
      <c r="FD55" s="216"/>
      <c r="FE55" s="216"/>
      <c r="FF55" s="216"/>
      <c r="FG55" s="216"/>
      <c r="FH55" s="216"/>
      <c r="FI55" s="216"/>
      <c r="FJ55" s="216"/>
      <c r="FK55" s="216"/>
      <c r="FL55" s="216"/>
      <c r="FM55" s="216"/>
      <c r="FN55" s="216"/>
      <c r="FO55" s="216"/>
      <c r="FP55" s="216"/>
      <c r="FQ55" s="216"/>
      <c r="FR55" s="216"/>
      <c r="FS55" s="216"/>
      <c r="FT55" s="216"/>
      <c r="FU55" s="216"/>
      <c r="FV55" s="216"/>
      <c r="FW55" s="216"/>
      <c r="FX55" s="216"/>
      <c r="FY55" s="216"/>
      <c r="FZ55" s="216"/>
      <c r="GA55" s="216"/>
      <c r="GB55" s="216"/>
      <c r="GC55" s="216"/>
      <c r="GD55" s="216"/>
      <c r="GE55" s="216"/>
      <c r="GF55" s="216"/>
      <c r="GG55" s="216"/>
      <c r="GH55" s="216"/>
      <c r="GI55" s="216"/>
      <c r="GJ55" s="216"/>
      <c r="GK55" s="216"/>
      <c r="GL55" s="216"/>
      <c r="GM55" s="216"/>
      <c r="GN55" s="216"/>
      <c r="GO55" s="216"/>
      <c r="GP55" s="216"/>
      <c r="GQ55" s="216"/>
      <c r="GR55" s="216"/>
      <c r="GS55" s="216"/>
      <c r="GT55" s="216"/>
      <c r="GU55" s="216"/>
      <c r="GV55" s="216"/>
      <c r="GW55" s="216"/>
      <c r="GX55" s="216"/>
      <c r="GY55" s="216"/>
    </row>
    <row r="56" spans="2:207" x14ac:dyDescent="0.25">
      <c r="B56" s="218"/>
      <c r="C56" s="219"/>
      <c r="D56" s="220"/>
      <c r="E56" s="221"/>
      <c r="F56" s="222"/>
      <c r="G56" s="223" t="s">
        <v>31</v>
      </c>
      <c r="H56" s="224" t="s">
        <v>723</v>
      </c>
      <c r="I56" s="224" t="s">
        <v>724</v>
      </c>
      <c r="J56" s="224" t="s">
        <v>725</v>
      </c>
      <c r="K56" s="224" t="s">
        <v>726</v>
      </c>
      <c r="L56" s="224" t="s">
        <v>727</v>
      </c>
      <c r="M56" s="224" t="s">
        <v>728</v>
      </c>
      <c r="N56" s="224" t="s">
        <v>729</v>
      </c>
      <c r="O56" s="224" t="s">
        <v>730</v>
      </c>
      <c r="P56" s="224" t="s">
        <v>731</v>
      </c>
      <c r="Q56" s="224" t="s">
        <v>732</v>
      </c>
      <c r="R56" s="224" t="s">
        <v>733</v>
      </c>
      <c r="S56" s="224" t="s">
        <v>734</v>
      </c>
      <c r="T56" s="224" t="s">
        <v>735</v>
      </c>
      <c r="U56" s="224" t="s">
        <v>736</v>
      </c>
      <c r="V56" s="224" t="s">
        <v>737</v>
      </c>
      <c r="W56" s="224" t="s">
        <v>738</v>
      </c>
      <c r="X56" s="224" t="s">
        <v>739</v>
      </c>
      <c r="Y56" s="224" t="s">
        <v>740</v>
      </c>
      <c r="Z56" s="224" t="s">
        <v>741</v>
      </c>
      <c r="AA56" s="224" t="s">
        <v>742</v>
      </c>
      <c r="AB56" s="224" t="s">
        <v>743</v>
      </c>
      <c r="AC56" s="224" t="s">
        <v>744</v>
      </c>
      <c r="AD56" s="224" t="s">
        <v>745</v>
      </c>
      <c r="AE56" s="224" t="s">
        <v>746</v>
      </c>
      <c r="AF56" s="224" t="s">
        <v>747</v>
      </c>
      <c r="AG56" s="224" t="s">
        <v>748</v>
      </c>
      <c r="AH56" s="224" t="s">
        <v>749</v>
      </c>
      <c r="AI56" s="224" t="s">
        <v>750</v>
      </c>
      <c r="AJ56" s="224" t="s">
        <v>751</v>
      </c>
      <c r="AK56" s="224" t="s">
        <v>752</v>
      </c>
      <c r="AL56" s="224" t="s">
        <v>753</v>
      </c>
      <c r="AM56" s="224" t="s">
        <v>754</v>
      </c>
      <c r="AN56" s="224" t="s">
        <v>755</v>
      </c>
      <c r="AO56" s="224" t="s">
        <v>756</v>
      </c>
      <c r="AP56" s="224" t="s">
        <v>757</v>
      </c>
      <c r="AQ56" s="224" t="s">
        <v>758</v>
      </c>
      <c r="AR56" s="224" t="s">
        <v>759</v>
      </c>
      <c r="AS56" s="224" t="s">
        <v>760</v>
      </c>
      <c r="AT56" s="224" t="s">
        <v>761</v>
      </c>
      <c r="AU56" s="224" t="s">
        <v>762</v>
      </c>
      <c r="AV56" s="224" t="s">
        <v>763</v>
      </c>
      <c r="AW56" s="224" t="s">
        <v>764</v>
      </c>
      <c r="AX56" s="224" t="s">
        <v>765</v>
      </c>
      <c r="AY56" s="224" t="s">
        <v>766</v>
      </c>
      <c r="AZ56" s="224" t="s">
        <v>767</v>
      </c>
      <c r="BA56" s="224" t="s">
        <v>768</v>
      </c>
      <c r="BB56" s="224" t="s">
        <v>769</v>
      </c>
      <c r="BC56" s="224" t="s">
        <v>770</v>
      </c>
      <c r="BD56" s="224" t="s">
        <v>771</v>
      </c>
      <c r="BE56" s="224" t="s">
        <v>772</v>
      </c>
      <c r="BF56" s="224" t="s">
        <v>1863</v>
      </c>
      <c r="BG56" s="224" t="s">
        <v>1864</v>
      </c>
      <c r="BH56" s="224" t="s">
        <v>1865</v>
      </c>
      <c r="BI56" s="224" t="s">
        <v>1866</v>
      </c>
      <c r="BJ56" s="224" t="s">
        <v>1867</v>
      </c>
      <c r="BK56" s="224" t="s">
        <v>1868</v>
      </c>
      <c r="BL56" s="224" t="s">
        <v>1869</v>
      </c>
      <c r="BM56" s="224" t="s">
        <v>1870</v>
      </c>
      <c r="BN56" s="224" t="s">
        <v>1871</v>
      </c>
      <c r="BO56" s="224" t="s">
        <v>1872</v>
      </c>
      <c r="BP56" s="224" t="s">
        <v>1873</v>
      </c>
      <c r="BQ56" s="224" t="s">
        <v>1874</v>
      </c>
      <c r="BR56" s="224" t="s">
        <v>1875</v>
      </c>
      <c r="BS56" s="224" t="s">
        <v>1876</v>
      </c>
      <c r="BT56" s="224" t="s">
        <v>1877</v>
      </c>
      <c r="BU56" s="224" t="s">
        <v>1878</v>
      </c>
      <c r="BV56" s="224" t="s">
        <v>1879</v>
      </c>
      <c r="BW56" s="224" t="s">
        <v>1880</v>
      </c>
      <c r="BX56" s="224" t="s">
        <v>1881</v>
      </c>
      <c r="BY56" s="224" t="s">
        <v>1882</v>
      </c>
      <c r="BZ56" s="224" t="s">
        <v>1883</v>
      </c>
      <c r="CA56" s="224" t="s">
        <v>1884</v>
      </c>
      <c r="CB56" s="224" t="s">
        <v>1885</v>
      </c>
      <c r="CC56" s="224" t="s">
        <v>1886</v>
      </c>
      <c r="CD56" s="224" t="s">
        <v>1887</v>
      </c>
      <c r="CE56" s="224" t="s">
        <v>1888</v>
      </c>
      <c r="CF56" s="224" t="s">
        <v>1889</v>
      </c>
      <c r="CG56" s="224" t="s">
        <v>1890</v>
      </c>
      <c r="CH56" s="224" t="s">
        <v>1891</v>
      </c>
      <c r="CI56" s="224" t="s">
        <v>1892</v>
      </c>
      <c r="CJ56" s="224" t="s">
        <v>1893</v>
      </c>
      <c r="CK56" s="224" t="s">
        <v>1894</v>
      </c>
      <c r="CL56" s="224" t="s">
        <v>1895</v>
      </c>
      <c r="CM56" s="224" t="s">
        <v>1896</v>
      </c>
      <c r="CN56" s="224" t="s">
        <v>1897</v>
      </c>
      <c r="CO56" s="224" t="s">
        <v>1898</v>
      </c>
      <c r="CP56" s="224" t="s">
        <v>1899</v>
      </c>
      <c r="CQ56" s="224" t="s">
        <v>1900</v>
      </c>
      <c r="CR56" s="224" t="s">
        <v>1901</v>
      </c>
      <c r="CS56" s="224" t="s">
        <v>1902</v>
      </c>
      <c r="CT56" s="224" t="s">
        <v>1903</v>
      </c>
      <c r="CU56" s="224" t="s">
        <v>1904</v>
      </c>
      <c r="CV56" s="224" t="s">
        <v>1905</v>
      </c>
      <c r="CW56" s="224" t="s">
        <v>1906</v>
      </c>
      <c r="CX56" s="224" t="s">
        <v>1907</v>
      </c>
      <c r="CY56" s="224" t="s">
        <v>1908</v>
      </c>
      <c r="CZ56" s="224" t="s">
        <v>1909</v>
      </c>
      <c r="DA56" s="224" t="s">
        <v>1910</v>
      </c>
      <c r="DB56" s="224" t="s">
        <v>1911</v>
      </c>
      <c r="DC56" s="224" t="s">
        <v>1912</v>
      </c>
      <c r="DD56" s="224" t="s">
        <v>1913</v>
      </c>
      <c r="DE56" s="224" t="s">
        <v>1914</v>
      </c>
      <c r="DF56" s="224" t="s">
        <v>1915</v>
      </c>
      <c r="DG56" s="224" t="s">
        <v>1916</v>
      </c>
      <c r="DH56" s="224" t="s">
        <v>1917</v>
      </c>
      <c r="DI56" s="224" t="s">
        <v>1918</v>
      </c>
      <c r="DJ56" s="224" t="s">
        <v>1919</v>
      </c>
      <c r="DK56" s="224" t="s">
        <v>1920</v>
      </c>
      <c r="DL56" s="224" t="s">
        <v>1921</v>
      </c>
      <c r="DM56" s="224" t="s">
        <v>1922</v>
      </c>
      <c r="DN56" s="224" t="s">
        <v>1923</v>
      </c>
      <c r="DO56" s="224" t="s">
        <v>1924</v>
      </c>
      <c r="DP56" s="224" t="s">
        <v>1925</v>
      </c>
      <c r="DQ56" s="224" t="s">
        <v>1926</v>
      </c>
      <c r="DR56" s="224" t="s">
        <v>1927</v>
      </c>
      <c r="DS56" s="224" t="s">
        <v>1928</v>
      </c>
      <c r="DT56" s="224" t="s">
        <v>1929</v>
      </c>
      <c r="DU56" s="224" t="s">
        <v>1930</v>
      </c>
      <c r="DV56" s="224" t="s">
        <v>1931</v>
      </c>
      <c r="DW56" s="224" t="s">
        <v>1932</v>
      </c>
      <c r="DX56" s="224" t="s">
        <v>1933</v>
      </c>
      <c r="DY56" s="224" t="s">
        <v>1934</v>
      </c>
      <c r="DZ56" s="224" t="s">
        <v>1935</v>
      </c>
      <c r="EA56" s="224" t="s">
        <v>1936</v>
      </c>
      <c r="EB56" s="224" t="s">
        <v>1937</v>
      </c>
      <c r="EC56" s="224" t="s">
        <v>1938</v>
      </c>
      <c r="ED56" s="224" t="s">
        <v>1939</v>
      </c>
      <c r="EE56" s="224" t="s">
        <v>1940</v>
      </c>
      <c r="EF56" s="224" t="s">
        <v>1941</v>
      </c>
      <c r="EG56" s="224" t="s">
        <v>1942</v>
      </c>
      <c r="EH56" s="224" t="s">
        <v>1943</v>
      </c>
      <c r="EI56" s="224" t="s">
        <v>1944</v>
      </c>
      <c r="EJ56" s="224" t="s">
        <v>1945</v>
      </c>
      <c r="EK56" s="224" t="s">
        <v>1946</v>
      </c>
      <c r="EL56" s="224" t="s">
        <v>1947</v>
      </c>
      <c r="EM56" s="224" t="s">
        <v>1948</v>
      </c>
      <c r="EN56" s="224" t="s">
        <v>1949</v>
      </c>
      <c r="EO56" s="224" t="s">
        <v>1950</v>
      </c>
      <c r="EP56" s="224" t="s">
        <v>1951</v>
      </c>
      <c r="EQ56" s="224" t="s">
        <v>1952</v>
      </c>
      <c r="ER56" s="224" t="s">
        <v>1953</v>
      </c>
      <c r="ES56" s="224" t="s">
        <v>1954</v>
      </c>
      <c r="ET56" s="224" t="s">
        <v>1955</v>
      </c>
      <c r="EU56" s="224" t="s">
        <v>1956</v>
      </c>
      <c r="EV56" s="224" t="s">
        <v>1957</v>
      </c>
      <c r="EW56" s="224" t="s">
        <v>1958</v>
      </c>
      <c r="EX56" s="224" t="s">
        <v>1959</v>
      </c>
      <c r="EY56" s="224" t="s">
        <v>1960</v>
      </c>
      <c r="EZ56" s="224" t="s">
        <v>1961</v>
      </c>
      <c r="FA56" s="224" t="s">
        <v>1962</v>
      </c>
      <c r="FB56" s="224" t="s">
        <v>1963</v>
      </c>
      <c r="FC56" s="224" t="s">
        <v>1964</v>
      </c>
      <c r="FD56" s="224" t="s">
        <v>1965</v>
      </c>
      <c r="FE56" s="224" t="s">
        <v>1966</v>
      </c>
      <c r="FF56" s="224" t="s">
        <v>1967</v>
      </c>
      <c r="FG56" s="224" t="s">
        <v>1968</v>
      </c>
      <c r="FH56" s="224" t="s">
        <v>1969</v>
      </c>
      <c r="FI56" s="224" t="s">
        <v>1970</v>
      </c>
      <c r="FJ56" s="224" t="s">
        <v>1971</v>
      </c>
      <c r="FK56" s="224" t="s">
        <v>1972</v>
      </c>
      <c r="FL56" s="224" t="s">
        <v>1973</v>
      </c>
      <c r="FM56" s="224" t="s">
        <v>1974</v>
      </c>
      <c r="FN56" s="224" t="s">
        <v>1975</v>
      </c>
      <c r="FO56" s="224" t="s">
        <v>1976</v>
      </c>
      <c r="FP56" s="224" t="s">
        <v>1977</v>
      </c>
      <c r="FQ56" s="224" t="s">
        <v>1978</v>
      </c>
      <c r="FR56" s="224" t="s">
        <v>1979</v>
      </c>
      <c r="FS56" s="224" t="s">
        <v>1980</v>
      </c>
      <c r="FT56" s="224" t="s">
        <v>1981</v>
      </c>
      <c r="FU56" s="224" t="s">
        <v>1982</v>
      </c>
      <c r="FV56" s="224" t="s">
        <v>1983</v>
      </c>
      <c r="FW56" s="224" t="s">
        <v>1984</v>
      </c>
      <c r="FX56" s="224" t="s">
        <v>1985</v>
      </c>
      <c r="FY56" s="224" t="s">
        <v>1986</v>
      </c>
      <c r="FZ56" s="224" t="s">
        <v>1987</v>
      </c>
      <c r="GA56" s="224" t="s">
        <v>1988</v>
      </c>
      <c r="GB56" s="224" t="s">
        <v>1989</v>
      </c>
      <c r="GC56" s="224" t="s">
        <v>1990</v>
      </c>
      <c r="GD56" s="224" t="s">
        <v>1991</v>
      </c>
      <c r="GE56" s="224" t="s">
        <v>1992</v>
      </c>
      <c r="GF56" s="224" t="s">
        <v>1993</v>
      </c>
      <c r="GG56" s="224" t="s">
        <v>1994</v>
      </c>
      <c r="GH56" s="224" t="s">
        <v>1995</v>
      </c>
      <c r="GI56" s="224" t="s">
        <v>1996</v>
      </c>
      <c r="GJ56" s="224" t="s">
        <v>1997</v>
      </c>
      <c r="GK56" s="224" t="s">
        <v>1998</v>
      </c>
      <c r="GL56" s="224" t="s">
        <v>1999</v>
      </c>
      <c r="GM56" s="224" t="s">
        <v>2000</v>
      </c>
      <c r="GN56" s="224" t="s">
        <v>2001</v>
      </c>
      <c r="GO56" s="224" t="s">
        <v>2002</v>
      </c>
      <c r="GP56" s="224" t="s">
        <v>2003</v>
      </c>
      <c r="GQ56" s="224" t="s">
        <v>2004</v>
      </c>
      <c r="GR56" s="224" t="s">
        <v>2005</v>
      </c>
      <c r="GS56" s="224" t="s">
        <v>2006</v>
      </c>
      <c r="GT56" s="224" t="s">
        <v>2007</v>
      </c>
      <c r="GU56" s="224" t="s">
        <v>2008</v>
      </c>
      <c r="GV56" s="224" t="s">
        <v>2009</v>
      </c>
      <c r="GW56" s="224" t="s">
        <v>2010</v>
      </c>
      <c r="GX56" s="224" t="s">
        <v>2011</v>
      </c>
      <c r="GY56" s="224" t="s">
        <v>2012</v>
      </c>
    </row>
    <row r="57" spans="2:207" x14ac:dyDescent="0.25">
      <c r="B57" s="218">
        <f>B48+1</f>
        <v>8</v>
      </c>
      <c r="C57" s="225" t="s">
        <v>638</v>
      </c>
      <c r="D57" s="225"/>
      <c r="E57" s="226" t="s">
        <v>639</v>
      </c>
      <c r="F57" s="227"/>
      <c r="G57" s="228"/>
      <c r="H57" s="229">
        <f>H32</f>
        <v>0</v>
      </c>
      <c r="I57" s="229">
        <f t="shared" ref="I57:BE57" si="76">I32</f>
        <v>0</v>
      </c>
      <c r="J57" s="229">
        <f t="shared" si="76"/>
        <v>0</v>
      </c>
      <c r="K57" s="229">
        <f t="shared" si="76"/>
        <v>0</v>
      </c>
      <c r="L57" s="229">
        <f t="shared" si="76"/>
        <v>0</v>
      </c>
      <c r="M57" s="229">
        <f t="shared" si="76"/>
        <v>0</v>
      </c>
      <c r="N57" s="229">
        <f t="shared" si="76"/>
        <v>0</v>
      </c>
      <c r="O57" s="229">
        <f t="shared" si="76"/>
        <v>0</v>
      </c>
      <c r="P57" s="229">
        <f t="shared" si="76"/>
        <v>0</v>
      </c>
      <c r="Q57" s="229">
        <f t="shared" si="76"/>
        <v>0</v>
      </c>
      <c r="R57" s="229">
        <f t="shared" si="76"/>
        <v>0</v>
      </c>
      <c r="S57" s="229">
        <f t="shared" si="76"/>
        <v>0</v>
      </c>
      <c r="T57" s="229">
        <f t="shared" si="76"/>
        <v>0</v>
      </c>
      <c r="U57" s="229">
        <f t="shared" si="76"/>
        <v>0</v>
      </c>
      <c r="V57" s="229">
        <f t="shared" si="76"/>
        <v>0</v>
      </c>
      <c r="W57" s="229">
        <f t="shared" si="76"/>
        <v>0</v>
      </c>
      <c r="X57" s="229">
        <f t="shared" si="76"/>
        <v>0</v>
      </c>
      <c r="Y57" s="229">
        <f t="shared" si="76"/>
        <v>0</v>
      </c>
      <c r="Z57" s="229">
        <f t="shared" si="76"/>
        <v>0</v>
      </c>
      <c r="AA57" s="229">
        <f t="shared" si="76"/>
        <v>0</v>
      </c>
      <c r="AB57" s="229">
        <f t="shared" si="76"/>
        <v>0</v>
      </c>
      <c r="AC57" s="229">
        <f t="shared" si="76"/>
        <v>0</v>
      </c>
      <c r="AD57" s="229">
        <f t="shared" si="76"/>
        <v>0</v>
      </c>
      <c r="AE57" s="229">
        <f t="shared" si="76"/>
        <v>0</v>
      </c>
      <c r="AF57" s="229">
        <f t="shared" si="76"/>
        <v>0</v>
      </c>
      <c r="AG57" s="229">
        <f t="shared" si="76"/>
        <v>0</v>
      </c>
      <c r="AH57" s="229">
        <f t="shared" si="76"/>
        <v>0</v>
      </c>
      <c r="AI57" s="229">
        <f t="shared" si="76"/>
        <v>0</v>
      </c>
      <c r="AJ57" s="229">
        <f t="shared" si="76"/>
        <v>0</v>
      </c>
      <c r="AK57" s="229">
        <f t="shared" si="76"/>
        <v>0</v>
      </c>
      <c r="AL57" s="229">
        <f t="shared" si="76"/>
        <v>0</v>
      </c>
      <c r="AM57" s="229">
        <f t="shared" si="76"/>
        <v>0</v>
      </c>
      <c r="AN57" s="229">
        <f t="shared" si="76"/>
        <v>0</v>
      </c>
      <c r="AO57" s="229">
        <f t="shared" si="76"/>
        <v>0</v>
      </c>
      <c r="AP57" s="229">
        <f t="shared" si="76"/>
        <v>0</v>
      </c>
      <c r="AQ57" s="229">
        <f t="shared" si="76"/>
        <v>0</v>
      </c>
      <c r="AR57" s="229">
        <f t="shared" si="76"/>
        <v>0</v>
      </c>
      <c r="AS57" s="229">
        <f t="shared" si="76"/>
        <v>0</v>
      </c>
      <c r="AT57" s="229">
        <f t="shared" si="76"/>
        <v>0</v>
      </c>
      <c r="AU57" s="229">
        <f t="shared" si="76"/>
        <v>0</v>
      </c>
      <c r="AV57" s="229">
        <f t="shared" si="76"/>
        <v>0</v>
      </c>
      <c r="AW57" s="229">
        <f t="shared" si="76"/>
        <v>0</v>
      </c>
      <c r="AX57" s="229">
        <f t="shared" si="76"/>
        <v>0</v>
      </c>
      <c r="AY57" s="229">
        <f t="shared" si="76"/>
        <v>0</v>
      </c>
      <c r="AZ57" s="229">
        <f t="shared" si="76"/>
        <v>0</v>
      </c>
      <c r="BA57" s="229">
        <f t="shared" si="76"/>
        <v>0</v>
      </c>
      <c r="BB57" s="229">
        <f t="shared" si="76"/>
        <v>0</v>
      </c>
      <c r="BC57" s="229">
        <f t="shared" si="76"/>
        <v>0</v>
      </c>
      <c r="BD57" s="229">
        <f t="shared" si="76"/>
        <v>0</v>
      </c>
      <c r="BE57" s="229">
        <f t="shared" si="76"/>
        <v>0</v>
      </c>
      <c r="BF57" s="229">
        <f t="shared" ref="BF57:DQ57" si="77">BF32</f>
        <v>0</v>
      </c>
      <c r="BG57" s="229">
        <f t="shared" si="77"/>
        <v>0</v>
      </c>
      <c r="BH57" s="229">
        <f t="shared" si="77"/>
        <v>0</v>
      </c>
      <c r="BI57" s="229">
        <f t="shared" si="77"/>
        <v>0</v>
      </c>
      <c r="BJ57" s="229">
        <f t="shared" si="77"/>
        <v>0</v>
      </c>
      <c r="BK57" s="229">
        <f t="shared" si="77"/>
        <v>0</v>
      </c>
      <c r="BL57" s="229">
        <f t="shared" si="77"/>
        <v>0</v>
      </c>
      <c r="BM57" s="229">
        <f t="shared" si="77"/>
        <v>0</v>
      </c>
      <c r="BN57" s="229">
        <f t="shared" si="77"/>
        <v>0</v>
      </c>
      <c r="BO57" s="229">
        <f t="shared" si="77"/>
        <v>0</v>
      </c>
      <c r="BP57" s="229">
        <f t="shared" si="77"/>
        <v>0</v>
      </c>
      <c r="BQ57" s="229">
        <f t="shared" si="77"/>
        <v>0</v>
      </c>
      <c r="BR57" s="229">
        <f t="shared" si="77"/>
        <v>0</v>
      </c>
      <c r="BS57" s="229">
        <f t="shared" si="77"/>
        <v>0</v>
      </c>
      <c r="BT57" s="229">
        <f t="shared" si="77"/>
        <v>0</v>
      </c>
      <c r="BU57" s="229">
        <f t="shared" si="77"/>
        <v>0</v>
      </c>
      <c r="BV57" s="229">
        <f t="shared" si="77"/>
        <v>0</v>
      </c>
      <c r="BW57" s="229">
        <f t="shared" si="77"/>
        <v>0</v>
      </c>
      <c r="BX57" s="229">
        <f t="shared" si="77"/>
        <v>0</v>
      </c>
      <c r="BY57" s="229">
        <f t="shared" si="77"/>
        <v>0</v>
      </c>
      <c r="BZ57" s="229">
        <f t="shared" si="77"/>
        <v>0</v>
      </c>
      <c r="CA57" s="229">
        <f t="shared" si="77"/>
        <v>0</v>
      </c>
      <c r="CB57" s="229">
        <f t="shared" si="77"/>
        <v>0</v>
      </c>
      <c r="CC57" s="229">
        <f t="shared" si="77"/>
        <v>0</v>
      </c>
      <c r="CD57" s="229">
        <f t="shared" si="77"/>
        <v>0</v>
      </c>
      <c r="CE57" s="229">
        <f t="shared" si="77"/>
        <v>0</v>
      </c>
      <c r="CF57" s="229">
        <f t="shared" si="77"/>
        <v>0</v>
      </c>
      <c r="CG57" s="229">
        <f t="shared" si="77"/>
        <v>0</v>
      </c>
      <c r="CH57" s="229">
        <f t="shared" si="77"/>
        <v>0</v>
      </c>
      <c r="CI57" s="229">
        <f t="shared" si="77"/>
        <v>0</v>
      </c>
      <c r="CJ57" s="229">
        <f t="shared" si="77"/>
        <v>0</v>
      </c>
      <c r="CK57" s="229">
        <f t="shared" si="77"/>
        <v>0</v>
      </c>
      <c r="CL57" s="229">
        <f t="shared" si="77"/>
        <v>0</v>
      </c>
      <c r="CM57" s="229">
        <f t="shared" si="77"/>
        <v>0</v>
      </c>
      <c r="CN57" s="229">
        <f t="shared" si="77"/>
        <v>0</v>
      </c>
      <c r="CO57" s="229">
        <f t="shared" si="77"/>
        <v>0</v>
      </c>
      <c r="CP57" s="229">
        <f t="shared" si="77"/>
        <v>0</v>
      </c>
      <c r="CQ57" s="229">
        <f t="shared" si="77"/>
        <v>0</v>
      </c>
      <c r="CR57" s="229">
        <f t="shared" si="77"/>
        <v>0</v>
      </c>
      <c r="CS57" s="229">
        <f t="shared" si="77"/>
        <v>0</v>
      </c>
      <c r="CT57" s="229">
        <f t="shared" si="77"/>
        <v>0</v>
      </c>
      <c r="CU57" s="229">
        <f t="shared" si="77"/>
        <v>0</v>
      </c>
      <c r="CV57" s="229">
        <f t="shared" si="77"/>
        <v>0</v>
      </c>
      <c r="CW57" s="229">
        <f t="shared" si="77"/>
        <v>0</v>
      </c>
      <c r="CX57" s="229">
        <f t="shared" si="77"/>
        <v>0</v>
      </c>
      <c r="CY57" s="229">
        <f t="shared" si="77"/>
        <v>0</v>
      </c>
      <c r="CZ57" s="229">
        <f t="shared" si="77"/>
        <v>0</v>
      </c>
      <c r="DA57" s="229">
        <f t="shared" si="77"/>
        <v>0</v>
      </c>
      <c r="DB57" s="229">
        <f t="shared" si="77"/>
        <v>0</v>
      </c>
      <c r="DC57" s="229">
        <f t="shared" si="77"/>
        <v>0</v>
      </c>
      <c r="DD57" s="229">
        <f t="shared" si="77"/>
        <v>0</v>
      </c>
      <c r="DE57" s="229">
        <f t="shared" si="77"/>
        <v>0</v>
      </c>
      <c r="DF57" s="229">
        <f t="shared" si="77"/>
        <v>0</v>
      </c>
      <c r="DG57" s="229">
        <f t="shared" si="77"/>
        <v>0</v>
      </c>
      <c r="DH57" s="229">
        <f t="shared" si="77"/>
        <v>0</v>
      </c>
      <c r="DI57" s="229">
        <f t="shared" si="77"/>
        <v>0</v>
      </c>
      <c r="DJ57" s="229">
        <f t="shared" si="77"/>
        <v>0</v>
      </c>
      <c r="DK57" s="229">
        <f t="shared" si="77"/>
        <v>0</v>
      </c>
      <c r="DL57" s="229">
        <f t="shared" si="77"/>
        <v>0</v>
      </c>
      <c r="DM57" s="229">
        <f t="shared" si="77"/>
        <v>0</v>
      </c>
      <c r="DN57" s="229">
        <f t="shared" si="77"/>
        <v>0</v>
      </c>
      <c r="DO57" s="229">
        <f t="shared" si="77"/>
        <v>0</v>
      </c>
      <c r="DP57" s="229">
        <f t="shared" si="77"/>
        <v>0</v>
      </c>
      <c r="DQ57" s="229">
        <f t="shared" si="77"/>
        <v>0</v>
      </c>
      <c r="DR57" s="229">
        <f t="shared" ref="DR57:GC57" si="78">DR32</f>
        <v>0</v>
      </c>
      <c r="DS57" s="229">
        <f t="shared" si="78"/>
        <v>0</v>
      </c>
      <c r="DT57" s="229">
        <f t="shared" si="78"/>
        <v>0</v>
      </c>
      <c r="DU57" s="229">
        <f t="shared" si="78"/>
        <v>0</v>
      </c>
      <c r="DV57" s="229">
        <f t="shared" si="78"/>
        <v>0</v>
      </c>
      <c r="DW57" s="229">
        <f t="shared" si="78"/>
        <v>0</v>
      </c>
      <c r="DX57" s="229">
        <f t="shared" si="78"/>
        <v>0</v>
      </c>
      <c r="DY57" s="229">
        <f t="shared" si="78"/>
        <v>0</v>
      </c>
      <c r="DZ57" s="229">
        <f t="shared" si="78"/>
        <v>0</v>
      </c>
      <c r="EA57" s="229">
        <f t="shared" si="78"/>
        <v>0</v>
      </c>
      <c r="EB57" s="229">
        <f t="shared" si="78"/>
        <v>0</v>
      </c>
      <c r="EC57" s="229">
        <f t="shared" si="78"/>
        <v>0</v>
      </c>
      <c r="ED57" s="229">
        <f t="shared" si="78"/>
        <v>0</v>
      </c>
      <c r="EE57" s="229">
        <f t="shared" si="78"/>
        <v>0</v>
      </c>
      <c r="EF57" s="229">
        <f t="shared" si="78"/>
        <v>0</v>
      </c>
      <c r="EG57" s="229">
        <f t="shared" si="78"/>
        <v>0</v>
      </c>
      <c r="EH57" s="229">
        <f t="shared" si="78"/>
        <v>0</v>
      </c>
      <c r="EI57" s="229">
        <f t="shared" si="78"/>
        <v>0</v>
      </c>
      <c r="EJ57" s="229">
        <f t="shared" si="78"/>
        <v>0</v>
      </c>
      <c r="EK57" s="229">
        <f t="shared" si="78"/>
        <v>0</v>
      </c>
      <c r="EL57" s="229">
        <f t="shared" si="78"/>
        <v>0</v>
      </c>
      <c r="EM57" s="229">
        <f t="shared" si="78"/>
        <v>0</v>
      </c>
      <c r="EN57" s="229">
        <f t="shared" si="78"/>
        <v>0</v>
      </c>
      <c r="EO57" s="229">
        <f t="shared" si="78"/>
        <v>0</v>
      </c>
      <c r="EP57" s="229">
        <f t="shared" si="78"/>
        <v>0</v>
      </c>
      <c r="EQ57" s="229">
        <f t="shared" si="78"/>
        <v>0</v>
      </c>
      <c r="ER57" s="229">
        <f t="shared" si="78"/>
        <v>0</v>
      </c>
      <c r="ES57" s="229">
        <f t="shared" si="78"/>
        <v>0</v>
      </c>
      <c r="ET57" s="229">
        <f t="shared" si="78"/>
        <v>0</v>
      </c>
      <c r="EU57" s="229">
        <f t="shared" si="78"/>
        <v>0</v>
      </c>
      <c r="EV57" s="229">
        <f t="shared" si="78"/>
        <v>0</v>
      </c>
      <c r="EW57" s="229">
        <f t="shared" si="78"/>
        <v>0</v>
      </c>
      <c r="EX57" s="229">
        <f t="shared" si="78"/>
        <v>0</v>
      </c>
      <c r="EY57" s="229">
        <f t="shared" si="78"/>
        <v>0</v>
      </c>
      <c r="EZ57" s="229">
        <f t="shared" si="78"/>
        <v>0</v>
      </c>
      <c r="FA57" s="229">
        <f t="shared" si="78"/>
        <v>0</v>
      </c>
      <c r="FB57" s="229">
        <f t="shared" si="78"/>
        <v>0</v>
      </c>
      <c r="FC57" s="229">
        <f t="shared" si="78"/>
        <v>0</v>
      </c>
      <c r="FD57" s="229">
        <f t="shared" si="78"/>
        <v>0</v>
      </c>
      <c r="FE57" s="229">
        <f t="shared" si="78"/>
        <v>0</v>
      </c>
      <c r="FF57" s="229">
        <f t="shared" si="78"/>
        <v>0</v>
      </c>
      <c r="FG57" s="229">
        <f t="shared" si="78"/>
        <v>0</v>
      </c>
      <c r="FH57" s="229">
        <f t="shared" si="78"/>
        <v>0</v>
      </c>
      <c r="FI57" s="229">
        <f t="shared" si="78"/>
        <v>0</v>
      </c>
      <c r="FJ57" s="229">
        <f t="shared" si="78"/>
        <v>0</v>
      </c>
      <c r="FK57" s="229">
        <f t="shared" si="78"/>
        <v>0</v>
      </c>
      <c r="FL57" s="229">
        <f t="shared" si="78"/>
        <v>0</v>
      </c>
      <c r="FM57" s="229">
        <f t="shared" si="78"/>
        <v>0</v>
      </c>
      <c r="FN57" s="229">
        <f t="shared" si="78"/>
        <v>0</v>
      </c>
      <c r="FO57" s="229">
        <f t="shared" si="78"/>
        <v>0</v>
      </c>
      <c r="FP57" s="229">
        <f t="shared" si="78"/>
        <v>0</v>
      </c>
      <c r="FQ57" s="229">
        <f t="shared" si="78"/>
        <v>0</v>
      </c>
      <c r="FR57" s="229">
        <f t="shared" si="78"/>
        <v>0</v>
      </c>
      <c r="FS57" s="229">
        <f t="shared" si="78"/>
        <v>0</v>
      </c>
      <c r="FT57" s="229">
        <f t="shared" si="78"/>
        <v>0</v>
      </c>
      <c r="FU57" s="229">
        <f t="shared" si="78"/>
        <v>0</v>
      </c>
      <c r="FV57" s="229">
        <f t="shared" si="78"/>
        <v>0</v>
      </c>
      <c r="FW57" s="229">
        <f t="shared" si="78"/>
        <v>0</v>
      </c>
      <c r="FX57" s="229">
        <f t="shared" si="78"/>
        <v>0</v>
      </c>
      <c r="FY57" s="229">
        <f t="shared" si="78"/>
        <v>0</v>
      </c>
      <c r="FZ57" s="229">
        <f t="shared" si="78"/>
        <v>0</v>
      </c>
      <c r="GA57" s="229">
        <f t="shared" si="78"/>
        <v>0</v>
      </c>
      <c r="GB57" s="229">
        <f t="shared" si="78"/>
        <v>0</v>
      </c>
      <c r="GC57" s="229">
        <f t="shared" si="78"/>
        <v>0</v>
      </c>
      <c r="GD57" s="229">
        <f t="shared" ref="GD57:GY57" si="79">GD32</f>
        <v>0</v>
      </c>
      <c r="GE57" s="229">
        <f t="shared" si="79"/>
        <v>0</v>
      </c>
      <c r="GF57" s="229">
        <f t="shared" si="79"/>
        <v>0</v>
      </c>
      <c r="GG57" s="229">
        <f t="shared" si="79"/>
        <v>0</v>
      </c>
      <c r="GH57" s="229">
        <f t="shared" si="79"/>
        <v>0</v>
      </c>
      <c r="GI57" s="229">
        <f t="shared" si="79"/>
        <v>0</v>
      </c>
      <c r="GJ57" s="229">
        <f t="shared" si="79"/>
        <v>0</v>
      </c>
      <c r="GK57" s="229">
        <f t="shared" si="79"/>
        <v>0</v>
      </c>
      <c r="GL57" s="229">
        <f t="shared" si="79"/>
        <v>0</v>
      </c>
      <c r="GM57" s="229">
        <f t="shared" si="79"/>
        <v>0</v>
      </c>
      <c r="GN57" s="229">
        <f t="shared" si="79"/>
        <v>0</v>
      </c>
      <c r="GO57" s="229">
        <f t="shared" si="79"/>
        <v>0</v>
      </c>
      <c r="GP57" s="229">
        <f t="shared" si="79"/>
        <v>0</v>
      </c>
      <c r="GQ57" s="229">
        <f t="shared" si="79"/>
        <v>0</v>
      </c>
      <c r="GR57" s="229">
        <f t="shared" si="79"/>
        <v>0</v>
      </c>
      <c r="GS57" s="229">
        <f t="shared" si="79"/>
        <v>0</v>
      </c>
      <c r="GT57" s="229">
        <f t="shared" si="79"/>
        <v>0</v>
      </c>
      <c r="GU57" s="229">
        <f t="shared" si="79"/>
        <v>0</v>
      </c>
      <c r="GV57" s="229">
        <f t="shared" si="79"/>
        <v>0</v>
      </c>
      <c r="GW57" s="229">
        <f t="shared" si="79"/>
        <v>0</v>
      </c>
      <c r="GX57" s="229">
        <f t="shared" si="79"/>
        <v>0</v>
      </c>
      <c r="GY57" s="229">
        <f t="shared" si="79"/>
        <v>0</v>
      </c>
    </row>
    <row r="58" spans="2:207" x14ac:dyDescent="0.25">
      <c r="B58" s="218">
        <f>B57+1</f>
        <v>9</v>
      </c>
      <c r="C58" s="225" t="s">
        <v>675</v>
      </c>
      <c r="D58" s="225"/>
      <c r="E58" s="230">
        <v>22</v>
      </c>
      <c r="F58" s="231"/>
      <c r="G58" s="228"/>
      <c r="H58" s="229">
        <f>H36</f>
        <v>0</v>
      </c>
      <c r="I58" s="229">
        <f t="shared" ref="I58:BE58" si="80">I36</f>
        <v>0</v>
      </c>
      <c r="J58" s="229">
        <f t="shared" si="80"/>
        <v>0</v>
      </c>
      <c r="K58" s="229">
        <f t="shared" si="80"/>
        <v>0</v>
      </c>
      <c r="L58" s="229">
        <f t="shared" si="80"/>
        <v>0</v>
      </c>
      <c r="M58" s="229">
        <f t="shared" si="80"/>
        <v>0</v>
      </c>
      <c r="N58" s="229">
        <f t="shared" si="80"/>
        <v>0</v>
      </c>
      <c r="O58" s="229">
        <f t="shared" si="80"/>
        <v>0</v>
      </c>
      <c r="P58" s="229">
        <f t="shared" si="80"/>
        <v>0</v>
      </c>
      <c r="Q58" s="229">
        <f t="shared" si="80"/>
        <v>0</v>
      </c>
      <c r="R58" s="229">
        <f t="shared" si="80"/>
        <v>0</v>
      </c>
      <c r="S58" s="229">
        <f t="shared" si="80"/>
        <v>0</v>
      </c>
      <c r="T58" s="229">
        <f t="shared" si="80"/>
        <v>0</v>
      </c>
      <c r="U58" s="229">
        <f t="shared" si="80"/>
        <v>0</v>
      </c>
      <c r="V58" s="229">
        <f t="shared" si="80"/>
        <v>0</v>
      </c>
      <c r="W58" s="229">
        <f t="shared" si="80"/>
        <v>0</v>
      </c>
      <c r="X58" s="229">
        <f t="shared" si="80"/>
        <v>0</v>
      </c>
      <c r="Y58" s="229">
        <f t="shared" si="80"/>
        <v>0</v>
      </c>
      <c r="Z58" s="229">
        <f t="shared" si="80"/>
        <v>0</v>
      </c>
      <c r="AA58" s="229">
        <f t="shared" si="80"/>
        <v>0</v>
      </c>
      <c r="AB58" s="229">
        <f t="shared" si="80"/>
        <v>0</v>
      </c>
      <c r="AC58" s="229">
        <f t="shared" si="80"/>
        <v>0</v>
      </c>
      <c r="AD58" s="229">
        <f t="shared" si="80"/>
        <v>0</v>
      </c>
      <c r="AE58" s="229">
        <f t="shared" si="80"/>
        <v>0</v>
      </c>
      <c r="AF58" s="229">
        <f t="shared" si="80"/>
        <v>0</v>
      </c>
      <c r="AG58" s="229">
        <f t="shared" si="80"/>
        <v>0</v>
      </c>
      <c r="AH58" s="229">
        <f t="shared" si="80"/>
        <v>0</v>
      </c>
      <c r="AI58" s="229">
        <f t="shared" si="80"/>
        <v>0</v>
      </c>
      <c r="AJ58" s="229">
        <f t="shared" si="80"/>
        <v>0</v>
      </c>
      <c r="AK58" s="229">
        <f t="shared" si="80"/>
        <v>0</v>
      </c>
      <c r="AL58" s="229">
        <f t="shared" si="80"/>
        <v>0</v>
      </c>
      <c r="AM58" s="229">
        <f t="shared" si="80"/>
        <v>0</v>
      </c>
      <c r="AN58" s="229">
        <f t="shared" si="80"/>
        <v>0</v>
      </c>
      <c r="AO58" s="229">
        <f t="shared" si="80"/>
        <v>0</v>
      </c>
      <c r="AP58" s="229">
        <f t="shared" si="80"/>
        <v>0</v>
      </c>
      <c r="AQ58" s="229">
        <f t="shared" si="80"/>
        <v>0</v>
      </c>
      <c r="AR58" s="229">
        <f t="shared" si="80"/>
        <v>0</v>
      </c>
      <c r="AS58" s="229">
        <f t="shared" si="80"/>
        <v>0</v>
      </c>
      <c r="AT58" s="229">
        <f t="shared" si="80"/>
        <v>0</v>
      </c>
      <c r="AU58" s="229">
        <f t="shared" si="80"/>
        <v>0</v>
      </c>
      <c r="AV58" s="229">
        <f t="shared" si="80"/>
        <v>0</v>
      </c>
      <c r="AW58" s="229">
        <f t="shared" si="80"/>
        <v>0</v>
      </c>
      <c r="AX58" s="229">
        <f t="shared" si="80"/>
        <v>0</v>
      </c>
      <c r="AY58" s="229">
        <f t="shared" si="80"/>
        <v>0</v>
      </c>
      <c r="AZ58" s="229">
        <f t="shared" si="80"/>
        <v>0</v>
      </c>
      <c r="BA58" s="229">
        <f t="shared" si="80"/>
        <v>0</v>
      </c>
      <c r="BB58" s="229">
        <f t="shared" si="80"/>
        <v>0</v>
      </c>
      <c r="BC58" s="229">
        <f t="shared" si="80"/>
        <v>0</v>
      </c>
      <c r="BD58" s="229">
        <f t="shared" si="80"/>
        <v>0</v>
      </c>
      <c r="BE58" s="229">
        <f t="shared" si="80"/>
        <v>0</v>
      </c>
      <c r="BF58" s="229">
        <f t="shared" ref="BF58:DQ58" si="81">BF36</f>
        <v>0</v>
      </c>
      <c r="BG58" s="229">
        <f t="shared" si="81"/>
        <v>0</v>
      </c>
      <c r="BH58" s="229">
        <f t="shared" si="81"/>
        <v>0</v>
      </c>
      <c r="BI58" s="229">
        <f t="shared" si="81"/>
        <v>0</v>
      </c>
      <c r="BJ58" s="229">
        <f t="shared" si="81"/>
        <v>0</v>
      </c>
      <c r="BK58" s="229">
        <f t="shared" si="81"/>
        <v>0</v>
      </c>
      <c r="BL58" s="229">
        <f t="shared" si="81"/>
        <v>0</v>
      </c>
      <c r="BM58" s="229">
        <f t="shared" si="81"/>
        <v>0</v>
      </c>
      <c r="BN58" s="229">
        <f t="shared" si="81"/>
        <v>0</v>
      </c>
      <c r="BO58" s="229">
        <f t="shared" si="81"/>
        <v>0</v>
      </c>
      <c r="BP58" s="229">
        <f t="shared" si="81"/>
        <v>0</v>
      </c>
      <c r="BQ58" s="229">
        <f t="shared" si="81"/>
        <v>0</v>
      </c>
      <c r="BR58" s="229">
        <f t="shared" si="81"/>
        <v>0</v>
      </c>
      <c r="BS58" s="229">
        <f t="shared" si="81"/>
        <v>0</v>
      </c>
      <c r="BT58" s="229">
        <f t="shared" si="81"/>
        <v>0</v>
      </c>
      <c r="BU58" s="229">
        <f t="shared" si="81"/>
        <v>0</v>
      </c>
      <c r="BV58" s="229">
        <f t="shared" si="81"/>
        <v>0</v>
      </c>
      <c r="BW58" s="229">
        <f t="shared" si="81"/>
        <v>0</v>
      </c>
      <c r="BX58" s="229">
        <f t="shared" si="81"/>
        <v>0</v>
      </c>
      <c r="BY58" s="229">
        <f t="shared" si="81"/>
        <v>0</v>
      </c>
      <c r="BZ58" s="229">
        <f t="shared" si="81"/>
        <v>0</v>
      </c>
      <c r="CA58" s="229">
        <f t="shared" si="81"/>
        <v>0</v>
      </c>
      <c r="CB58" s="229">
        <f t="shared" si="81"/>
        <v>0</v>
      </c>
      <c r="CC58" s="229">
        <f t="shared" si="81"/>
        <v>0</v>
      </c>
      <c r="CD58" s="229">
        <f t="shared" si="81"/>
        <v>0</v>
      </c>
      <c r="CE58" s="229">
        <f t="shared" si="81"/>
        <v>0</v>
      </c>
      <c r="CF58" s="229">
        <f t="shared" si="81"/>
        <v>0</v>
      </c>
      <c r="CG58" s="229">
        <f t="shared" si="81"/>
        <v>0</v>
      </c>
      <c r="CH58" s="229">
        <f t="shared" si="81"/>
        <v>0</v>
      </c>
      <c r="CI58" s="229">
        <f t="shared" si="81"/>
        <v>0</v>
      </c>
      <c r="CJ58" s="229">
        <f t="shared" si="81"/>
        <v>0</v>
      </c>
      <c r="CK58" s="229">
        <f t="shared" si="81"/>
        <v>0</v>
      </c>
      <c r="CL58" s="229">
        <f t="shared" si="81"/>
        <v>0</v>
      </c>
      <c r="CM58" s="229">
        <f t="shared" si="81"/>
        <v>0</v>
      </c>
      <c r="CN58" s="229">
        <f t="shared" si="81"/>
        <v>0</v>
      </c>
      <c r="CO58" s="229">
        <f t="shared" si="81"/>
        <v>0</v>
      </c>
      <c r="CP58" s="229">
        <f t="shared" si="81"/>
        <v>0</v>
      </c>
      <c r="CQ58" s="229">
        <f t="shared" si="81"/>
        <v>0</v>
      </c>
      <c r="CR58" s="229">
        <f t="shared" si="81"/>
        <v>0</v>
      </c>
      <c r="CS58" s="229">
        <f t="shared" si="81"/>
        <v>0</v>
      </c>
      <c r="CT58" s="229">
        <f t="shared" si="81"/>
        <v>0</v>
      </c>
      <c r="CU58" s="229">
        <f t="shared" si="81"/>
        <v>0</v>
      </c>
      <c r="CV58" s="229">
        <f t="shared" si="81"/>
        <v>0</v>
      </c>
      <c r="CW58" s="229">
        <f t="shared" si="81"/>
        <v>0</v>
      </c>
      <c r="CX58" s="229">
        <f t="shared" si="81"/>
        <v>0</v>
      </c>
      <c r="CY58" s="229">
        <f t="shared" si="81"/>
        <v>0</v>
      </c>
      <c r="CZ58" s="229">
        <f t="shared" si="81"/>
        <v>0</v>
      </c>
      <c r="DA58" s="229">
        <f t="shared" si="81"/>
        <v>0</v>
      </c>
      <c r="DB58" s="229">
        <f t="shared" si="81"/>
        <v>0</v>
      </c>
      <c r="DC58" s="229">
        <f t="shared" si="81"/>
        <v>0</v>
      </c>
      <c r="DD58" s="229">
        <f t="shared" si="81"/>
        <v>0</v>
      </c>
      <c r="DE58" s="229">
        <f t="shared" si="81"/>
        <v>0</v>
      </c>
      <c r="DF58" s="229">
        <f t="shared" si="81"/>
        <v>0</v>
      </c>
      <c r="DG58" s="229">
        <f t="shared" si="81"/>
        <v>0</v>
      </c>
      <c r="DH58" s="229">
        <f t="shared" si="81"/>
        <v>0</v>
      </c>
      <c r="DI58" s="229">
        <f t="shared" si="81"/>
        <v>0</v>
      </c>
      <c r="DJ58" s="229">
        <f t="shared" si="81"/>
        <v>0</v>
      </c>
      <c r="DK58" s="229">
        <f t="shared" si="81"/>
        <v>0</v>
      </c>
      <c r="DL58" s="229">
        <f t="shared" si="81"/>
        <v>0</v>
      </c>
      <c r="DM58" s="229">
        <f t="shared" si="81"/>
        <v>0</v>
      </c>
      <c r="DN58" s="229">
        <f t="shared" si="81"/>
        <v>0</v>
      </c>
      <c r="DO58" s="229">
        <f t="shared" si="81"/>
        <v>0</v>
      </c>
      <c r="DP58" s="229">
        <f t="shared" si="81"/>
        <v>0</v>
      </c>
      <c r="DQ58" s="229">
        <f t="shared" si="81"/>
        <v>0</v>
      </c>
      <c r="DR58" s="229">
        <f t="shared" ref="DR58:GC58" si="82">DR36</f>
        <v>0</v>
      </c>
      <c r="DS58" s="229">
        <f t="shared" si="82"/>
        <v>0</v>
      </c>
      <c r="DT58" s="229">
        <f t="shared" si="82"/>
        <v>0</v>
      </c>
      <c r="DU58" s="229">
        <f t="shared" si="82"/>
        <v>0</v>
      </c>
      <c r="DV58" s="229">
        <f t="shared" si="82"/>
        <v>0</v>
      </c>
      <c r="DW58" s="229">
        <f t="shared" si="82"/>
        <v>0</v>
      </c>
      <c r="DX58" s="229">
        <f t="shared" si="82"/>
        <v>0</v>
      </c>
      <c r="DY58" s="229">
        <f t="shared" si="82"/>
        <v>0</v>
      </c>
      <c r="DZ58" s="229">
        <f t="shared" si="82"/>
        <v>0</v>
      </c>
      <c r="EA58" s="229">
        <f t="shared" si="82"/>
        <v>0</v>
      </c>
      <c r="EB58" s="229">
        <f t="shared" si="82"/>
        <v>0</v>
      </c>
      <c r="EC58" s="229">
        <f t="shared" si="82"/>
        <v>0</v>
      </c>
      <c r="ED58" s="229">
        <f t="shared" si="82"/>
        <v>0</v>
      </c>
      <c r="EE58" s="229">
        <f t="shared" si="82"/>
        <v>0</v>
      </c>
      <c r="EF58" s="229">
        <f t="shared" si="82"/>
        <v>0</v>
      </c>
      <c r="EG58" s="229">
        <f t="shared" si="82"/>
        <v>0</v>
      </c>
      <c r="EH58" s="229">
        <f t="shared" si="82"/>
        <v>0</v>
      </c>
      <c r="EI58" s="229">
        <f t="shared" si="82"/>
        <v>0</v>
      </c>
      <c r="EJ58" s="229">
        <f t="shared" si="82"/>
        <v>0</v>
      </c>
      <c r="EK58" s="229">
        <f t="shared" si="82"/>
        <v>0</v>
      </c>
      <c r="EL58" s="229">
        <f t="shared" si="82"/>
        <v>0</v>
      </c>
      <c r="EM58" s="229">
        <f t="shared" si="82"/>
        <v>0</v>
      </c>
      <c r="EN58" s="229">
        <f t="shared" si="82"/>
        <v>0</v>
      </c>
      <c r="EO58" s="229">
        <f t="shared" si="82"/>
        <v>0</v>
      </c>
      <c r="EP58" s="229">
        <f t="shared" si="82"/>
        <v>0</v>
      </c>
      <c r="EQ58" s="229">
        <f t="shared" si="82"/>
        <v>0</v>
      </c>
      <c r="ER58" s="229">
        <f t="shared" si="82"/>
        <v>0</v>
      </c>
      <c r="ES58" s="229">
        <f t="shared" si="82"/>
        <v>0</v>
      </c>
      <c r="ET58" s="229">
        <f t="shared" si="82"/>
        <v>0</v>
      </c>
      <c r="EU58" s="229">
        <f t="shared" si="82"/>
        <v>0</v>
      </c>
      <c r="EV58" s="229">
        <f t="shared" si="82"/>
        <v>0</v>
      </c>
      <c r="EW58" s="229">
        <f t="shared" si="82"/>
        <v>0</v>
      </c>
      <c r="EX58" s="229">
        <f t="shared" si="82"/>
        <v>0</v>
      </c>
      <c r="EY58" s="229">
        <f t="shared" si="82"/>
        <v>0</v>
      </c>
      <c r="EZ58" s="229">
        <f t="shared" si="82"/>
        <v>0</v>
      </c>
      <c r="FA58" s="229">
        <f t="shared" si="82"/>
        <v>0</v>
      </c>
      <c r="FB58" s="229">
        <f t="shared" si="82"/>
        <v>0</v>
      </c>
      <c r="FC58" s="229">
        <f t="shared" si="82"/>
        <v>0</v>
      </c>
      <c r="FD58" s="229">
        <f t="shared" si="82"/>
        <v>0</v>
      </c>
      <c r="FE58" s="229">
        <f t="shared" si="82"/>
        <v>0</v>
      </c>
      <c r="FF58" s="229">
        <f t="shared" si="82"/>
        <v>0</v>
      </c>
      <c r="FG58" s="229">
        <f t="shared" si="82"/>
        <v>0</v>
      </c>
      <c r="FH58" s="229">
        <f t="shared" si="82"/>
        <v>0</v>
      </c>
      <c r="FI58" s="229">
        <f t="shared" si="82"/>
        <v>0</v>
      </c>
      <c r="FJ58" s="229">
        <f t="shared" si="82"/>
        <v>0</v>
      </c>
      <c r="FK58" s="229">
        <f t="shared" si="82"/>
        <v>0</v>
      </c>
      <c r="FL58" s="229">
        <f t="shared" si="82"/>
        <v>0</v>
      </c>
      <c r="FM58" s="229">
        <f t="shared" si="82"/>
        <v>0</v>
      </c>
      <c r="FN58" s="229">
        <f t="shared" si="82"/>
        <v>0</v>
      </c>
      <c r="FO58" s="229">
        <f t="shared" si="82"/>
        <v>0</v>
      </c>
      <c r="FP58" s="229">
        <f t="shared" si="82"/>
        <v>0</v>
      </c>
      <c r="FQ58" s="229">
        <f t="shared" si="82"/>
        <v>0</v>
      </c>
      <c r="FR58" s="229">
        <f t="shared" si="82"/>
        <v>0</v>
      </c>
      <c r="FS58" s="229">
        <f t="shared" si="82"/>
        <v>0</v>
      </c>
      <c r="FT58" s="229">
        <f t="shared" si="82"/>
        <v>0</v>
      </c>
      <c r="FU58" s="229">
        <f t="shared" si="82"/>
        <v>0</v>
      </c>
      <c r="FV58" s="229">
        <f t="shared" si="82"/>
        <v>0</v>
      </c>
      <c r="FW58" s="229">
        <f t="shared" si="82"/>
        <v>0</v>
      </c>
      <c r="FX58" s="229">
        <f t="shared" si="82"/>
        <v>0</v>
      </c>
      <c r="FY58" s="229">
        <f t="shared" si="82"/>
        <v>0</v>
      </c>
      <c r="FZ58" s="229">
        <f t="shared" si="82"/>
        <v>0</v>
      </c>
      <c r="GA58" s="229">
        <f t="shared" si="82"/>
        <v>0</v>
      </c>
      <c r="GB58" s="229">
        <f t="shared" si="82"/>
        <v>0</v>
      </c>
      <c r="GC58" s="229">
        <f t="shared" si="82"/>
        <v>0</v>
      </c>
      <c r="GD58" s="229">
        <f t="shared" ref="GD58:GY58" si="83">GD36</f>
        <v>0</v>
      </c>
      <c r="GE58" s="229">
        <f t="shared" si="83"/>
        <v>0</v>
      </c>
      <c r="GF58" s="229">
        <f t="shared" si="83"/>
        <v>0</v>
      </c>
      <c r="GG58" s="229">
        <f t="shared" si="83"/>
        <v>0</v>
      </c>
      <c r="GH58" s="229">
        <f t="shared" si="83"/>
        <v>0</v>
      </c>
      <c r="GI58" s="229">
        <f t="shared" si="83"/>
        <v>0</v>
      </c>
      <c r="GJ58" s="229">
        <f t="shared" si="83"/>
        <v>0</v>
      </c>
      <c r="GK58" s="229">
        <f t="shared" si="83"/>
        <v>0</v>
      </c>
      <c r="GL58" s="229">
        <f t="shared" si="83"/>
        <v>0</v>
      </c>
      <c r="GM58" s="229">
        <f t="shared" si="83"/>
        <v>0</v>
      </c>
      <c r="GN58" s="229">
        <f t="shared" si="83"/>
        <v>0</v>
      </c>
      <c r="GO58" s="229">
        <f t="shared" si="83"/>
        <v>0</v>
      </c>
      <c r="GP58" s="229">
        <f t="shared" si="83"/>
        <v>0</v>
      </c>
      <c r="GQ58" s="229">
        <f t="shared" si="83"/>
        <v>0</v>
      </c>
      <c r="GR58" s="229">
        <f t="shared" si="83"/>
        <v>0</v>
      </c>
      <c r="GS58" s="229">
        <f t="shared" si="83"/>
        <v>0</v>
      </c>
      <c r="GT58" s="229">
        <f t="shared" si="83"/>
        <v>0</v>
      </c>
      <c r="GU58" s="229">
        <f t="shared" si="83"/>
        <v>0</v>
      </c>
      <c r="GV58" s="229">
        <f t="shared" si="83"/>
        <v>0</v>
      </c>
      <c r="GW58" s="229">
        <f t="shared" si="83"/>
        <v>0</v>
      </c>
      <c r="GX58" s="229">
        <f t="shared" si="83"/>
        <v>0</v>
      </c>
      <c r="GY58" s="229">
        <f t="shared" si="83"/>
        <v>0</v>
      </c>
    </row>
    <row r="59" spans="2:207" x14ac:dyDescent="0.25">
      <c r="B59" s="218">
        <f t="shared" ref="B59:B68" si="84">B58+1</f>
        <v>10</v>
      </c>
      <c r="C59" s="225" t="s">
        <v>676</v>
      </c>
      <c r="D59" s="225"/>
      <c r="E59" s="230">
        <v>3</v>
      </c>
      <c r="F59" s="231"/>
      <c r="G59" s="228"/>
      <c r="H59" s="229">
        <f>H37</f>
        <v>0</v>
      </c>
      <c r="I59" s="229">
        <f t="shared" ref="I59:BE59" si="85">I37</f>
        <v>0</v>
      </c>
      <c r="J59" s="229">
        <f t="shared" si="85"/>
        <v>0</v>
      </c>
      <c r="K59" s="229">
        <f t="shared" si="85"/>
        <v>0</v>
      </c>
      <c r="L59" s="229">
        <f t="shared" si="85"/>
        <v>0</v>
      </c>
      <c r="M59" s="229">
        <f t="shared" si="85"/>
        <v>0</v>
      </c>
      <c r="N59" s="229">
        <f t="shared" si="85"/>
        <v>0</v>
      </c>
      <c r="O59" s="229">
        <f t="shared" si="85"/>
        <v>0</v>
      </c>
      <c r="P59" s="229">
        <f t="shared" si="85"/>
        <v>0</v>
      </c>
      <c r="Q59" s="229">
        <f t="shared" si="85"/>
        <v>0</v>
      </c>
      <c r="R59" s="229">
        <f t="shared" si="85"/>
        <v>0</v>
      </c>
      <c r="S59" s="229">
        <f t="shared" si="85"/>
        <v>0</v>
      </c>
      <c r="T59" s="229">
        <f t="shared" si="85"/>
        <v>0</v>
      </c>
      <c r="U59" s="229">
        <f t="shared" si="85"/>
        <v>0</v>
      </c>
      <c r="V59" s="229">
        <f t="shared" si="85"/>
        <v>0</v>
      </c>
      <c r="W59" s="229">
        <f t="shared" si="85"/>
        <v>0</v>
      </c>
      <c r="X59" s="229">
        <f t="shared" si="85"/>
        <v>0</v>
      </c>
      <c r="Y59" s="229">
        <f t="shared" si="85"/>
        <v>0</v>
      </c>
      <c r="Z59" s="229">
        <f t="shared" si="85"/>
        <v>0</v>
      </c>
      <c r="AA59" s="229">
        <f t="shared" si="85"/>
        <v>0</v>
      </c>
      <c r="AB59" s="229">
        <f t="shared" si="85"/>
        <v>0</v>
      </c>
      <c r="AC59" s="229">
        <f t="shared" si="85"/>
        <v>0</v>
      </c>
      <c r="AD59" s="229">
        <f t="shared" si="85"/>
        <v>0</v>
      </c>
      <c r="AE59" s="229">
        <f t="shared" si="85"/>
        <v>0</v>
      </c>
      <c r="AF59" s="229">
        <f t="shared" si="85"/>
        <v>0</v>
      </c>
      <c r="AG59" s="229">
        <f t="shared" si="85"/>
        <v>0</v>
      </c>
      <c r="AH59" s="229">
        <f t="shared" si="85"/>
        <v>0</v>
      </c>
      <c r="AI59" s="229">
        <f t="shared" si="85"/>
        <v>0</v>
      </c>
      <c r="AJ59" s="229">
        <f t="shared" si="85"/>
        <v>0</v>
      </c>
      <c r="AK59" s="229">
        <f t="shared" si="85"/>
        <v>0</v>
      </c>
      <c r="AL59" s="229">
        <f t="shared" si="85"/>
        <v>0</v>
      </c>
      <c r="AM59" s="229">
        <f t="shared" si="85"/>
        <v>0</v>
      </c>
      <c r="AN59" s="229">
        <f t="shared" si="85"/>
        <v>0</v>
      </c>
      <c r="AO59" s="229">
        <f t="shared" si="85"/>
        <v>0</v>
      </c>
      <c r="AP59" s="229">
        <f t="shared" si="85"/>
        <v>0</v>
      </c>
      <c r="AQ59" s="229">
        <f t="shared" si="85"/>
        <v>0</v>
      </c>
      <c r="AR59" s="229">
        <f t="shared" si="85"/>
        <v>0</v>
      </c>
      <c r="AS59" s="229">
        <f t="shared" si="85"/>
        <v>0</v>
      </c>
      <c r="AT59" s="229">
        <f t="shared" si="85"/>
        <v>0</v>
      </c>
      <c r="AU59" s="229">
        <f t="shared" si="85"/>
        <v>0</v>
      </c>
      <c r="AV59" s="229">
        <f t="shared" si="85"/>
        <v>0</v>
      </c>
      <c r="AW59" s="229">
        <f t="shared" si="85"/>
        <v>0</v>
      </c>
      <c r="AX59" s="229">
        <f t="shared" si="85"/>
        <v>0</v>
      </c>
      <c r="AY59" s="229">
        <f t="shared" si="85"/>
        <v>0</v>
      </c>
      <c r="AZ59" s="229">
        <f t="shared" si="85"/>
        <v>0</v>
      </c>
      <c r="BA59" s="229">
        <f t="shared" si="85"/>
        <v>0</v>
      </c>
      <c r="BB59" s="229">
        <f t="shared" si="85"/>
        <v>0</v>
      </c>
      <c r="BC59" s="229">
        <f t="shared" si="85"/>
        <v>0</v>
      </c>
      <c r="BD59" s="229">
        <f t="shared" si="85"/>
        <v>0</v>
      </c>
      <c r="BE59" s="229">
        <f t="shared" si="85"/>
        <v>0</v>
      </c>
      <c r="BF59" s="229">
        <f t="shared" ref="BF59:DQ59" si="86">BF37</f>
        <v>0</v>
      </c>
      <c r="BG59" s="229">
        <f t="shared" si="86"/>
        <v>0</v>
      </c>
      <c r="BH59" s="229">
        <f t="shared" si="86"/>
        <v>0</v>
      </c>
      <c r="BI59" s="229">
        <f t="shared" si="86"/>
        <v>0</v>
      </c>
      <c r="BJ59" s="229">
        <f t="shared" si="86"/>
        <v>0</v>
      </c>
      <c r="BK59" s="229">
        <f t="shared" si="86"/>
        <v>0</v>
      </c>
      <c r="BL59" s="229">
        <f t="shared" si="86"/>
        <v>0</v>
      </c>
      <c r="BM59" s="229">
        <f t="shared" si="86"/>
        <v>0</v>
      </c>
      <c r="BN59" s="229">
        <f t="shared" si="86"/>
        <v>0</v>
      </c>
      <c r="BO59" s="229">
        <f t="shared" si="86"/>
        <v>0</v>
      </c>
      <c r="BP59" s="229">
        <f t="shared" si="86"/>
        <v>0</v>
      </c>
      <c r="BQ59" s="229">
        <f t="shared" si="86"/>
        <v>0</v>
      </c>
      <c r="BR59" s="229">
        <f t="shared" si="86"/>
        <v>0</v>
      </c>
      <c r="BS59" s="229">
        <f t="shared" si="86"/>
        <v>0</v>
      </c>
      <c r="BT59" s="229">
        <f t="shared" si="86"/>
        <v>0</v>
      </c>
      <c r="BU59" s="229">
        <f t="shared" si="86"/>
        <v>0</v>
      </c>
      <c r="BV59" s="229">
        <f t="shared" si="86"/>
        <v>0</v>
      </c>
      <c r="BW59" s="229">
        <f t="shared" si="86"/>
        <v>0</v>
      </c>
      <c r="BX59" s="229">
        <f t="shared" si="86"/>
        <v>0</v>
      </c>
      <c r="BY59" s="229">
        <f t="shared" si="86"/>
        <v>0</v>
      </c>
      <c r="BZ59" s="229">
        <f t="shared" si="86"/>
        <v>0</v>
      </c>
      <c r="CA59" s="229">
        <f t="shared" si="86"/>
        <v>0</v>
      </c>
      <c r="CB59" s="229">
        <f t="shared" si="86"/>
        <v>0</v>
      </c>
      <c r="CC59" s="229">
        <f t="shared" si="86"/>
        <v>0</v>
      </c>
      <c r="CD59" s="229">
        <f t="shared" si="86"/>
        <v>0</v>
      </c>
      <c r="CE59" s="229">
        <f t="shared" si="86"/>
        <v>0</v>
      </c>
      <c r="CF59" s="229">
        <f t="shared" si="86"/>
        <v>0</v>
      </c>
      <c r="CG59" s="229">
        <f t="shared" si="86"/>
        <v>0</v>
      </c>
      <c r="CH59" s="229">
        <f t="shared" si="86"/>
        <v>0</v>
      </c>
      <c r="CI59" s="229">
        <f t="shared" si="86"/>
        <v>0</v>
      </c>
      <c r="CJ59" s="229">
        <f t="shared" si="86"/>
        <v>0</v>
      </c>
      <c r="CK59" s="229">
        <f t="shared" si="86"/>
        <v>0</v>
      </c>
      <c r="CL59" s="229">
        <f t="shared" si="86"/>
        <v>0</v>
      </c>
      <c r="CM59" s="229">
        <f t="shared" si="86"/>
        <v>0</v>
      </c>
      <c r="CN59" s="229">
        <f t="shared" si="86"/>
        <v>0</v>
      </c>
      <c r="CO59" s="229">
        <f t="shared" si="86"/>
        <v>0</v>
      </c>
      <c r="CP59" s="229">
        <f t="shared" si="86"/>
        <v>0</v>
      </c>
      <c r="CQ59" s="229">
        <f t="shared" si="86"/>
        <v>0</v>
      </c>
      <c r="CR59" s="229">
        <f t="shared" si="86"/>
        <v>0</v>
      </c>
      <c r="CS59" s="229">
        <f t="shared" si="86"/>
        <v>0</v>
      </c>
      <c r="CT59" s="229">
        <f t="shared" si="86"/>
        <v>0</v>
      </c>
      <c r="CU59" s="229">
        <f t="shared" si="86"/>
        <v>0</v>
      </c>
      <c r="CV59" s="229">
        <f t="shared" si="86"/>
        <v>0</v>
      </c>
      <c r="CW59" s="229">
        <f t="shared" si="86"/>
        <v>0</v>
      </c>
      <c r="CX59" s="229">
        <f t="shared" si="86"/>
        <v>0</v>
      </c>
      <c r="CY59" s="229">
        <f t="shared" si="86"/>
        <v>0</v>
      </c>
      <c r="CZ59" s="229">
        <f t="shared" si="86"/>
        <v>0</v>
      </c>
      <c r="DA59" s="229">
        <f t="shared" si="86"/>
        <v>0</v>
      </c>
      <c r="DB59" s="229">
        <f t="shared" si="86"/>
        <v>0</v>
      </c>
      <c r="DC59" s="229">
        <f t="shared" si="86"/>
        <v>0</v>
      </c>
      <c r="DD59" s="229">
        <f t="shared" si="86"/>
        <v>0</v>
      </c>
      <c r="DE59" s="229">
        <f t="shared" si="86"/>
        <v>0</v>
      </c>
      <c r="DF59" s="229">
        <f t="shared" si="86"/>
        <v>0</v>
      </c>
      <c r="DG59" s="229">
        <f t="shared" si="86"/>
        <v>0</v>
      </c>
      <c r="DH59" s="229">
        <f t="shared" si="86"/>
        <v>0</v>
      </c>
      <c r="DI59" s="229">
        <f t="shared" si="86"/>
        <v>0</v>
      </c>
      <c r="DJ59" s="229">
        <f t="shared" si="86"/>
        <v>0</v>
      </c>
      <c r="DK59" s="229">
        <f t="shared" si="86"/>
        <v>0</v>
      </c>
      <c r="DL59" s="229">
        <f t="shared" si="86"/>
        <v>0</v>
      </c>
      <c r="DM59" s="229">
        <f t="shared" si="86"/>
        <v>0</v>
      </c>
      <c r="DN59" s="229">
        <f t="shared" si="86"/>
        <v>0</v>
      </c>
      <c r="DO59" s="229">
        <f t="shared" si="86"/>
        <v>0</v>
      </c>
      <c r="DP59" s="229">
        <f t="shared" si="86"/>
        <v>0</v>
      </c>
      <c r="DQ59" s="229">
        <f t="shared" si="86"/>
        <v>0</v>
      </c>
      <c r="DR59" s="229">
        <f t="shared" ref="DR59:GC59" si="87">DR37</f>
        <v>0</v>
      </c>
      <c r="DS59" s="229">
        <f t="shared" si="87"/>
        <v>0</v>
      </c>
      <c r="DT59" s="229">
        <f t="shared" si="87"/>
        <v>0</v>
      </c>
      <c r="DU59" s="229">
        <f t="shared" si="87"/>
        <v>0</v>
      </c>
      <c r="DV59" s="229">
        <f t="shared" si="87"/>
        <v>0</v>
      </c>
      <c r="DW59" s="229">
        <f t="shared" si="87"/>
        <v>0</v>
      </c>
      <c r="DX59" s="229">
        <f t="shared" si="87"/>
        <v>0</v>
      </c>
      <c r="DY59" s="229">
        <f t="shared" si="87"/>
        <v>0</v>
      </c>
      <c r="DZ59" s="229">
        <f t="shared" si="87"/>
        <v>0</v>
      </c>
      <c r="EA59" s="229">
        <f t="shared" si="87"/>
        <v>0</v>
      </c>
      <c r="EB59" s="229">
        <f t="shared" si="87"/>
        <v>0</v>
      </c>
      <c r="EC59" s="229">
        <f t="shared" si="87"/>
        <v>0</v>
      </c>
      <c r="ED59" s="229">
        <f t="shared" si="87"/>
        <v>0</v>
      </c>
      <c r="EE59" s="229">
        <f t="shared" si="87"/>
        <v>0</v>
      </c>
      <c r="EF59" s="229">
        <f t="shared" si="87"/>
        <v>0</v>
      </c>
      <c r="EG59" s="229">
        <f t="shared" si="87"/>
        <v>0</v>
      </c>
      <c r="EH59" s="229">
        <f t="shared" si="87"/>
        <v>0</v>
      </c>
      <c r="EI59" s="229">
        <f t="shared" si="87"/>
        <v>0</v>
      </c>
      <c r="EJ59" s="229">
        <f t="shared" si="87"/>
        <v>0</v>
      </c>
      <c r="EK59" s="229">
        <f t="shared" si="87"/>
        <v>0</v>
      </c>
      <c r="EL59" s="229">
        <f t="shared" si="87"/>
        <v>0</v>
      </c>
      <c r="EM59" s="229">
        <f t="shared" si="87"/>
        <v>0</v>
      </c>
      <c r="EN59" s="229">
        <f t="shared" si="87"/>
        <v>0</v>
      </c>
      <c r="EO59" s="229">
        <f t="shared" si="87"/>
        <v>0</v>
      </c>
      <c r="EP59" s="229">
        <f t="shared" si="87"/>
        <v>0</v>
      </c>
      <c r="EQ59" s="229">
        <f t="shared" si="87"/>
        <v>0</v>
      </c>
      <c r="ER59" s="229">
        <f t="shared" si="87"/>
        <v>0</v>
      </c>
      <c r="ES59" s="229">
        <f t="shared" si="87"/>
        <v>0</v>
      </c>
      <c r="ET59" s="229">
        <f t="shared" si="87"/>
        <v>0</v>
      </c>
      <c r="EU59" s="229">
        <f t="shared" si="87"/>
        <v>0</v>
      </c>
      <c r="EV59" s="229">
        <f t="shared" si="87"/>
        <v>0</v>
      </c>
      <c r="EW59" s="229">
        <f t="shared" si="87"/>
        <v>0</v>
      </c>
      <c r="EX59" s="229">
        <f t="shared" si="87"/>
        <v>0</v>
      </c>
      <c r="EY59" s="229">
        <f t="shared" si="87"/>
        <v>0</v>
      </c>
      <c r="EZ59" s="229">
        <f t="shared" si="87"/>
        <v>0</v>
      </c>
      <c r="FA59" s="229">
        <f t="shared" si="87"/>
        <v>0</v>
      </c>
      <c r="FB59" s="229">
        <f t="shared" si="87"/>
        <v>0</v>
      </c>
      <c r="FC59" s="229">
        <f t="shared" si="87"/>
        <v>0</v>
      </c>
      <c r="FD59" s="229">
        <f t="shared" si="87"/>
        <v>0</v>
      </c>
      <c r="FE59" s="229">
        <f t="shared" si="87"/>
        <v>0</v>
      </c>
      <c r="FF59" s="229">
        <f t="shared" si="87"/>
        <v>0</v>
      </c>
      <c r="FG59" s="229">
        <f t="shared" si="87"/>
        <v>0</v>
      </c>
      <c r="FH59" s="229">
        <f t="shared" si="87"/>
        <v>0</v>
      </c>
      <c r="FI59" s="229">
        <f t="shared" si="87"/>
        <v>0</v>
      </c>
      <c r="FJ59" s="229">
        <f t="shared" si="87"/>
        <v>0</v>
      </c>
      <c r="FK59" s="229">
        <f t="shared" si="87"/>
        <v>0</v>
      </c>
      <c r="FL59" s="229">
        <f t="shared" si="87"/>
        <v>0</v>
      </c>
      <c r="FM59" s="229">
        <f t="shared" si="87"/>
        <v>0</v>
      </c>
      <c r="FN59" s="229">
        <f t="shared" si="87"/>
        <v>0</v>
      </c>
      <c r="FO59" s="229">
        <f t="shared" si="87"/>
        <v>0</v>
      </c>
      <c r="FP59" s="229">
        <f t="shared" si="87"/>
        <v>0</v>
      </c>
      <c r="FQ59" s="229">
        <f t="shared" si="87"/>
        <v>0</v>
      </c>
      <c r="FR59" s="229">
        <f t="shared" si="87"/>
        <v>0</v>
      </c>
      <c r="FS59" s="229">
        <f t="shared" si="87"/>
        <v>0</v>
      </c>
      <c r="FT59" s="229">
        <f t="shared" si="87"/>
        <v>0</v>
      </c>
      <c r="FU59" s="229">
        <f t="shared" si="87"/>
        <v>0</v>
      </c>
      <c r="FV59" s="229">
        <f t="shared" si="87"/>
        <v>0</v>
      </c>
      <c r="FW59" s="229">
        <f t="shared" si="87"/>
        <v>0</v>
      </c>
      <c r="FX59" s="229">
        <f t="shared" si="87"/>
        <v>0</v>
      </c>
      <c r="FY59" s="229">
        <f t="shared" si="87"/>
        <v>0</v>
      </c>
      <c r="FZ59" s="229">
        <f t="shared" si="87"/>
        <v>0</v>
      </c>
      <c r="GA59" s="229">
        <f t="shared" si="87"/>
        <v>0</v>
      </c>
      <c r="GB59" s="229">
        <f t="shared" si="87"/>
        <v>0</v>
      </c>
      <c r="GC59" s="229">
        <f t="shared" si="87"/>
        <v>0</v>
      </c>
      <c r="GD59" s="229">
        <f t="shared" ref="GD59:GY59" si="88">GD37</f>
        <v>0</v>
      </c>
      <c r="GE59" s="229">
        <f t="shared" si="88"/>
        <v>0</v>
      </c>
      <c r="GF59" s="229">
        <f t="shared" si="88"/>
        <v>0</v>
      </c>
      <c r="GG59" s="229">
        <f t="shared" si="88"/>
        <v>0</v>
      </c>
      <c r="GH59" s="229">
        <f t="shared" si="88"/>
        <v>0</v>
      </c>
      <c r="GI59" s="229">
        <f t="shared" si="88"/>
        <v>0</v>
      </c>
      <c r="GJ59" s="229">
        <f t="shared" si="88"/>
        <v>0</v>
      </c>
      <c r="GK59" s="229">
        <f t="shared" si="88"/>
        <v>0</v>
      </c>
      <c r="GL59" s="229">
        <f t="shared" si="88"/>
        <v>0</v>
      </c>
      <c r="GM59" s="229">
        <f t="shared" si="88"/>
        <v>0</v>
      </c>
      <c r="GN59" s="229">
        <f t="shared" si="88"/>
        <v>0</v>
      </c>
      <c r="GO59" s="229">
        <f t="shared" si="88"/>
        <v>0</v>
      </c>
      <c r="GP59" s="229">
        <f t="shared" si="88"/>
        <v>0</v>
      </c>
      <c r="GQ59" s="229">
        <f t="shared" si="88"/>
        <v>0</v>
      </c>
      <c r="GR59" s="229">
        <f t="shared" si="88"/>
        <v>0</v>
      </c>
      <c r="GS59" s="229">
        <f t="shared" si="88"/>
        <v>0</v>
      </c>
      <c r="GT59" s="229">
        <f t="shared" si="88"/>
        <v>0</v>
      </c>
      <c r="GU59" s="229">
        <f t="shared" si="88"/>
        <v>0</v>
      </c>
      <c r="GV59" s="229">
        <f t="shared" si="88"/>
        <v>0</v>
      </c>
      <c r="GW59" s="229">
        <f t="shared" si="88"/>
        <v>0</v>
      </c>
      <c r="GX59" s="229">
        <f t="shared" si="88"/>
        <v>0</v>
      </c>
      <c r="GY59" s="229">
        <f t="shared" si="88"/>
        <v>0</v>
      </c>
    </row>
    <row r="60" spans="2:207" x14ac:dyDescent="0.25">
      <c r="B60" s="218">
        <f t="shared" si="84"/>
        <v>11</v>
      </c>
      <c r="C60" s="225" t="s">
        <v>677</v>
      </c>
      <c r="D60" s="225"/>
      <c r="E60" s="226" t="s">
        <v>3</v>
      </c>
      <c r="F60" s="227"/>
      <c r="G60" s="232"/>
      <c r="H60" s="233">
        <f>H58/30</f>
        <v>0</v>
      </c>
      <c r="I60" s="233">
        <f t="shared" ref="I60:BE60" si="89">I58/30</f>
        <v>0</v>
      </c>
      <c r="J60" s="233">
        <f t="shared" si="89"/>
        <v>0</v>
      </c>
      <c r="K60" s="233">
        <f t="shared" si="89"/>
        <v>0</v>
      </c>
      <c r="L60" s="233">
        <f t="shared" si="89"/>
        <v>0</v>
      </c>
      <c r="M60" s="233">
        <f t="shared" si="89"/>
        <v>0</v>
      </c>
      <c r="N60" s="233">
        <f t="shared" si="89"/>
        <v>0</v>
      </c>
      <c r="O60" s="233">
        <f t="shared" si="89"/>
        <v>0</v>
      </c>
      <c r="P60" s="233">
        <f t="shared" si="89"/>
        <v>0</v>
      </c>
      <c r="Q60" s="233">
        <f t="shared" si="89"/>
        <v>0</v>
      </c>
      <c r="R60" s="233">
        <f t="shared" si="89"/>
        <v>0</v>
      </c>
      <c r="S60" s="233">
        <f t="shared" si="89"/>
        <v>0</v>
      </c>
      <c r="T60" s="233">
        <f t="shared" si="89"/>
        <v>0</v>
      </c>
      <c r="U60" s="233">
        <f t="shared" si="89"/>
        <v>0</v>
      </c>
      <c r="V60" s="233">
        <f t="shared" si="89"/>
        <v>0</v>
      </c>
      <c r="W60" s="233">
        <f t="shared" si="89"/>
        <v>0</v>
      </c>
      <c r="X60" s="233">
        <f t="shared" si="89"/>
        <v>0</v>
      </c>
      <c r="Y60" s="233">
        <f t="shared" si="89"/>
        <v>0</v>
      </c>
      <c r="Z60" s="233">
        <f t="shared" si="89"/>
        <v>0</v>
      </c>
      <c r="AA60" s="233">
        <f t="shared" si="89"/>
        <v>0</v>
      </c>
      <c r="AB60" s="233">
        <f t="shared" si="89"/>
        <v>0</v>
      </c>
      <c r="AC60" s="233">
        <f t="shared" si="89"/>
        <v>0</v>
      </c>
      <c r="AD60" s="233">
        <f t="shared" si="89"/>
        <v>0</v>
      </c>
      <c r="AE60" s="233">
        <f t="shared" si="89"/>
        <v>0</v>
      </c>
      <c r="AF60" s="233">
        <f t="shared" si="89"/>
        <v>0</v>
      </c>
      <c r="AG60" s="233">
        <f t="shared" si="89"/>
        <v>0</v>
      </c>
      <c r="AH60" s="233">
        <f t="shared" si="89"/>
        <v>0</v>
      </c>
      <c r="AI60" s="233">
        <f t="shared" si="89"/>
        <v>0</v>
      </c>
      <c r="AJ60" s="233">
        <f t="shared" si="89"/>
        <v>0</v>
      </c>
      <c r="AK60" s="233">
        <f t="shared" si="89"/>
        <v>0</v>
      </c>
      <c r="AL60" s="233">
        <f t="shared" si="89"/>
        <v>0</v>
      </c>
      <c r="AM60" s="233">
        <f t="shared" si="89"/>
        <v>0</v>
      </c>
      <c r="AN60" s="233">
        <f t="shared" si="89"/>
        <v>0</v>
      </c>
      <c r="AO60" s="233">
        <f t="shared" si="89"/>
        <v>0</v>
      </c>
      <c r="AP60" s="233">
        <f t="shared" si="89"/>
        <v>0</v>
      </c>
      <c r="AQ60" s="233">
        <f t="shared" si="89"/>
        <v>0</v>
      </c>
      <c r="AR60" s="233">
        <f t="shared" si="89"/>
        <v>0</v>
      </c>
      <c r="AS60" s="233">
        <f t="shared" si="89"/>
        <v>0</v>
      </c>
      <c r="AT60" s="233">
        <f t="shared" si="89"/>
        <v>0</v>
      </c>
      <c r="AU60" s="233">
        <f t="shared" si="89"/>
        <v>0</v>
      </c>
      <c r="AV60" s="233">
        <f t="shared" si="89"/>
        <v>0</v>
      </c>
      <c r="AW60" s="233">
        <f t="shared" si="89"/>
        <v>0</v>
      </c>
      <c r="AX60" s="233">
        <f t="shared" si="89"/>
        <v>0</v>
      </c>
      <c r="AY60" s="233">
        <f t="shared" si="89"/>
        <v>0</v>
      </c>
      <c r="AZ60" s="233">
        <f t="shared" si="89"/>
        <v>0</v>
      </c>
      <c r="BA60" s="233">
        <f t="shared" si="89"/>
        <v>0</v>
      </c>
      <c r="BB60" s="233">
        <f t="shared" si="89"/>
        <v>0</v>
      </c>
      <c r="BC60" s="233">
        <f t="shared" si="89"/>
        <v>0</v>
      </c>
      <c r="BD60" s="233">
        <f t="shared" si="89"/>
        <v>0</v>
      </c>
      <c r="BE60" s="233">
        <f t="shared" si="89"/>
        <v>0</v>
      </c>
      <c r="BF60" s="233">
        <f t="shared" ref="BF60:DQ60" si="90">BF58/30</f>
        <v>0</v>
      </c>
      <c r="BG60" s="233">
        <f t="shared" si="90"/>
        <v>0</v>
      </c>
      <c r="BH60" s="233">
        <f t="shared" si="90"/>
        <v>0</v>
      </c>
      <c r="BI60" s="233">
        <f t="shared" si="90"/>
        <v>0</v>
      </c>
      <c r="BJ60" s="233">
        <f t="shared" si="90"/>
        <v>0</v>
      </c>
      <c r="BK60" s="233">
        <f t="shared" si="90"/>
        <v>0</v>
      </c>
      <c r="BL60" s="233">
        <f t="shared" si="90"/>
        <v>0</v>
      </c>
      <c r="BM60" s="233">
        <f t="shared" si="90"/>
        <v>0</v>
      </c>
      <c r="BN60" s="233">
        <f t="shared" si="90"/>
        <v>0</v>
      </c>
      <c r="BO60" s="233">
        <f t="shared" si="90"/>
        <v>0</v>
      </c>
      <c r="BP60" s="233">
        <f t="shared" si="90"/>
        <v>0</v>
      </c>
      <c r="BQ60" s="233">
        <f t="shared" si="90"/>
        <v>0</v>
      </c>
      <c r="BR60" s="233">
        <f t="shared" si="90"/>
        <v>0</v>
      </c>
      <c r="BS60" s="233">
        <f t="shared" si="90"/>
        <v>0</v>
      </c>
      <c r="BT60" s="233">
        <f t="shared" si="90"/>
        <v>0</v>
      </c>
      <c r="BU60" s="233">
        <f t="shared" si="90"/>
        <v>0</v>
      </c>
      <c r="BV60" s="233">
        <f t="shared" si="90"/>
        <v>0</v>
      </c>
      <c r="BW60" s="233">
        <f t="shared" si="90"/>
        <v>0</v>
      </c>
      <c r="BX60" s="233">
        <f t="shared" si="90"/>
        <v>0</v>
      </c>
      <c r="BY60" s="233">
        <f t="shared" si="90"/>
        <v>0</v>
      </c>
      <c r="BZ60" s="233">
        <f t="shared" si="90"/>
        <v>0</v>
      </c>
      <c r="CA60" s="233">
        <f t="shared" si="90"/>
        <v>0</v>
      </c>
      <c r="CB60" s="233">
        <f t="shared" si="90"/>
        <v>0</v>
      </c>
      <c r="CC60" s="233">
        <f t="shared" si="90"/>
        <v>0</v>
      </c>
      <c r="CD60" s="233">
        <f t="shared" si="90"/>
        <v>0</v>
      </c>
      <c r="CE60" s="233">
        <f t="shared" si="90"/>
        <v>0</v>
      </c>
      <c r="CF60" s="233">
        <f t="shared" si="90"/>
        <v>0</v>
      </c>
      <c r="CG60" s="233">
        <f t="shared" si="90"/>
        <v>0</v>
      </c>
      <c r="CH60" s="233">
        <f t="shared" si="90"/>
        <v>0</v>
      </c>
      <c r="CI60" s="233">
        <f t="shared" si="90"/>
        <v>0</v>
      </c>
      <c r="CJ60" s="233">
        <f t="shared" si="90"/>
        <v>0</v>
      </c>
      <c r="CK60" s="233">
        <f t="shared" si="90"/>
        <v>0</v>
      </c>
      <c r="CL60" s="233">
        <f t="shared" si="90"/>
        <v>0</v>
      </c>
      <c r="CM60" s="233">
        <f t="shared" si="90"/>
        <v>0</v>
      </c>
      <c r="CN60" s="233">
        <f t="shared" si="90"/>
        <v>0</v>
      </c>
      <c r="CO60" s="233">
        <f t="shared" si="90"/>
        <v>0</v>
      </c>
      <c r="CP60" s="233">
        <f t="shared" si="90"/>
        <v>0</v>
      </c>
      <c r="CQ60" s="233">
        <f t="shared" si="90"/>
        <v>0</v>
      </c>
      <c r="CR60" s="233">
        <f t="shared" si="90"/>
        <v>0</v>
      </c>
      <c r="CS60" s="233">
        <f t="shared" si="90"/>
        <v>0</v>
      </c>
      <c r="CT60" s="233">
        <f t="shared" si="90"/>
        <v>0</v>
      </c>
      <c r="CU60" s="233">
        <f t="shared" si="90"/>
        <v>0</v>
      </c>
      <c r="CV60" s="233">
        <f t="shared" si="90"/>
        <v>0</v>
      </c>
      <c r="CW60" s="233">
        <f t="shared" si="90"/>
        <v>0</v>
      </c>
      <c r="CX60" s="233">
        <f t="shared" si="90"/>
        <v>0</v>
      </c>
      <c r="CY60" s="233">
        <f t="shared" si="90"/>
        <v>0</v>
      </c>
      <c r="CZ60" s="233">
        <f t="shared" si="90"/>
        <v>0</v>
      </c>
      <c r="DA60" s="233">
        <f t="shared" si="90"/>
        <v>0</v>
      </c>
      <c r="DB60" s="233">
        <f t="shared" si="90"/>
        <v>0</v>
      </c>
      <c r="DC60" s="233">
        <f t="shared" si="90"/>
        <v>0</v>
      </c>
      <c r="DD60" s="233">
        <f t="shared" si="90"/>
        <v>0</v>
      </c>
      <c r="DE60" s="233">
        <f t="shared" si="90"/>
        <v>0</v>
      </c>
      <c r="DF60" s="233">
        <f t="shared" si="90"/>
        <v>0</v>
      </c>
      <c r="DG60" s="233">
        <f t="shared" si="90"/>
        <v>0</v>
      </c>
      <c r="DH60" s="233">
        <f t="shared" si="90"/>
        <v>0</v>
      </c>
      <c r="DI60" s="233">
        <f t="shared" si="90"/>
        <v>0</v>
      </c>
      <c r="DJ60" s="233">
        <f t="shared" si="90"/>
        <v>0</v>
      </c>
      <c r="DK60" s="233">
        <f t="shared" si="90"/>
        <v>0</v>
      </c>
      <c r="DL60" s="233">
        <f t="shared" si="90"/>
        <v>0</v>
      </c>
      <c r="DM60" s="233">
        <f t="shared" si="90"/>
        <v>0</v>
      </c>
      <c r="DN60" s="233">
        <f t="shared" si="90"/>
        <v>0</v>
      </c>
      <c r="DO60" s="233">
        <f t="shared" si="90"/>
        <v>0</v>
      </c>
      <c r="DP60" s="233">
        <f t="shared" si="90"/>
        <v>0</v>
      </c>
      <c r="DQ60" s="233">
        <f t="shared" si="90"/>
        <v>0</v>
      </c>
      <c r="DR60" s="233">
        <f t="shared" ref="DR60:GC60" si="91">DR58/30</f>
        <v>0</v>
      </c>
      <c r="DS60" s="233">
        <f t="shared" si="91"/>
        <v>0</v>
      </c>
      <c r="DT60" s="233">
        <f t="shared" si="91"/>
        <v>0</v>
      </c>
      <c r="DU60" s="233">
        <f t="shared" si="91"/>
        <v>0</v>
      </c>
      <c r="DV60" s="233">
        <f t="shared" si="91"/>
        <v>0</v>
      </c>
      <c r="DW60" s="233">
        <f t="shared" si="91"/>
        <v>0</v>
      </c>
      <c r="DX60" s="233">
        <f t="shared" si="91"/>
        <v>0</v>
      </c>
      <c r="DY60" s="233">
        <f t="shared" si="91"/>
        <v>0</v>
      </c>
      <c r="DZ60" s="233">
        <f t="shared" si="91"/>
        <v>0</v>
      </c>
      <c r="EA60" s="233">
        <f t="shared" si="91"/>
        <v>0</v>
      </c>
      <c r="EB60" s="233">
        <f t="shared" si="91"/>
        <v>0</v>
      </c>
      <c r="EC60" s="233">
        <f t="shared" si="91"/>
        <v>0</v>
      </c>
      <c r="ED60" s="233">
        <f t="shared" si="91"/>
        <v>0</v>
      </c>
      <c r="EE60" s="233">
        <f t="shared" si="91"/>
        <v>0</v>
      </c>
      <c r="EF60" s="233">
        <f t="shared" si="91"/>
        <v>0</v>
      </c>
      <c r="EG60" s="233">
        <f t="shared" si="91"/>
        <v>0</v>
      </c>
      <c r="EH60" s="233">
        <f t="shared" si="91"/>
        <v>0</v>
      </c>
      <c r="EI60" s="233">
        <f t="shared" si="91"/>
        <v>0</v>
      </c>
      <c r="EJ60" s="233">
        <f t="shared" si="91"/>
        <v>0</v>
      </c>
      <c r="EK60" s="233">
        <f t="shared" si="91"/>
        <v>0</v>
      </c>
      <c r="EL60" s="233">
        <f t="shared" si="91"/>
        <v>0</v>
      </c>
      <c r="EM60" s="233">
        <f t="shared" si="91"/>
        <v>0</v>
      </c>
      <c r="EN60" s="233">
        <f t="shared" si="91"/>
        <v>0</v>
      </c>
      <c r="EO60" s="233">
        <f t="shared" si="91"/>
        <v>0</v>
      </c>
      <c r="EP60" s="233">
        <f t="shared" si="91"/>
        <v>0</v>
      </c>
      <c r="EQ60" s="233">
        <f t="shared" si="91"/>
        <v>0</v>
      </c>
      <c r="ER60" s="233">
        <f t="shared" si="91"/>
        <v>0</v>
      </c>
      <c r="ES60" s="233">
        <f t="shared" si="91"/>
        <v>0</v>
      </c>
      <c r="ET60" s="233">
        <f t="shared" si="91"/>
        <v>0</v>
      </c>
      <c r="EU60" s="233">
        <f t="shared" si="91"/>
        <v>0</v>
      </c>
      <c r="EV60" s="233">
        <f t="shared" si="91"/>
        <v>0</v>
      </c>
      <c r="EW60" s="233">
        <f t="shared" si="91"/>
        <v>0</v>
      </c>
      <c r="EX60" s="233">
        <f t="shared" si="91"/>
        <v>0</v>
      </c>
      <c r="EY60" s="233">
        <f t="shared" si="91"/>
        <v>0</v>
      </c>
      <c r="EZ60" s="233">
        <f t="shared" si="91"/>
        <v>0</v>
      </c>
      <c r="FA60" s="233">
        <f t="shared" si="91"/>
        <v>0</v>
      </c>
      <c r="FB60" s="233">
        <f t="shared" si="91"/>
        <v>0</v>
      </c>
      <c r="FC60" s="233">
        <f t="shared" si="91"/>
        <v>0</v>
      </c>
      <c r="FD60" s="233">
        <f t="shared" si="91"/>
        <v>0</v>
      </c>
      <c r="FE60" s="233">
        <f t="shared" si="91"/>
        <v>0</v>
      </c>
      <c r="FF60" s="233">
        <f t="shared" si="91"/>
        <v>0</v>
      </c>
      <c r="FG60" s="233">
        <f t="shared" si="91"/>
        <v>0</v>
      </c>
      <c r="FH60" s="233">
        <f t="shared" si="91"/>
        <v>0</v>
      </c>
      <c r="FI60" s="233">
        <f t="shared" si="91"/>
        <v>0</v>
      </c>
      <c r="FJ60" s="233">
        <f t="shared" si="91"/>
        <v>0</v>
      </c>
      <c r="FK60" s="233">
        <f t="shared" si="91"/>
        <v>0</v>
      </c>
      <c r="FL60" s="233">
        <f t="shared" si="91"/>
        <v>0</v>
      </c>
      <c r="FM60" s="233">
        <f t="shared" si="91"/>
        <v>0</v>
      </c>
      <c r="FN60" s="233">
        <f t="shared" si="91"/>
        <v>0</v>
      </c>
      <c r="FO60" s="233">
        <f t="shared" si="91"/>
        <v>0</v>
      </c>
      <c r="FP60" s="233">
        <f t="shared" si="91"/>
        <v>0</v>
      </c>
      <c r="FQ60" s="233">
        <f t="shared" si="91"/>
        <v>0</v>
      </c>
      <c r="FR60" s="233">
        <f t="shared" si="91"/>
        <v>0</v>
      </c>
      <c r="FS60" s="233">
        <f t="shared" si="91"/>
        <v>0</v>
      </c>
      <c r="FT60" s="233">
        <f t="shared" si="91"/>
        <v>0</v>
      </c>
      <c r="FU60" s="233">
        <f t="shared" si="91"/>
        <v>0</v>
      </c>
      <c r="FV60" s="233">
        <f t="shared" si="91"/>
        <v>0</v>
      </c>
      <c r="FW60" s="233">
        <f t="shared" si="91"/>
        <v>0</v>
      </c>
      <c r="FX60" s="233">
        <f t="shared" si="91"/>
        <v>0</v>
      </c>
      <c r="FY60" s="233">
        <f t="shared" si="91"/>
        <v>0</v>
      </c>
      <c r="FZ60" s="233">
        <f t="shared" si="91"/>
        <v>0</v>
      </c>
      <c r="GA60" s="233">
        <f t="shared" si="91"/>
        <v>0</v>
      </c>
      <c r="GB60" s="233">
        <f t="shared" si="91"/>
        <v>0</v>
      </c>
      <c r="GC60" s="233">
        <f t="shared" si="91"/>
        <v>0</v>
      </c>
      <c r="GD60" s="233">
        <f t="shared" ref="GD60:GY60" si="92">GD58/30</f>
        <v>0</v>
      </c>
      <c r="GE60" s="233">
        <f t="shared" si="92"/>
        <v>0</v>
      </c>
      <c r="GF60" s="233">
        <f t="shared" si="92"/>
        <v>0</v>
      </c>
      <c r="GG60" s="233">
        <f t="shared" si="92"/>
        <v>0</v>
      </c>
      <c r="GH60" s="233">
        <f t="shared" si="92"/>
        <v>0</v>
      </c>
      <c r="GI60" s="233">
        <f t="shared" si="92"/>
        <v>0</v>
      </c>
      <c r="GJ60" s="233">
        <f t="shared" si="92"/>
        <v>0</v>
      </c>
      <c r="GK60" s="233">
        <f t="shared" si="92"/>
        <v>0</v>
      </c>
      <c r="GL60" s="233">
        <f t="shared" si="92"/>
        <v>0</v>
      </c>
      <c r="GM60" s="233">
        <f t="shared" si="92"/>
        <v>0</v>
      </c>
      <c r="GN60" s="233">
        <f t="shared" si="92"/>
        <v>0</v>
      </c>
      <c r="GO60" s="233">
        <f t="shared" si="92"/>
        <v>0</v>
      </c>
      <c r="GP60" s="233">
        <f t="shared" si="92"/>
        <v>0</v>
      </c>
      <c r="GQ60" s="233">
        <f t="shared" si="92"/>
        <v>0</v>
      </c>
      <c r="GR60" s="233">
        <f t="shared" si="92"/>
        <v>0</v>
      </c>
      <c r="GS60" s="233">
        <f t="shared" si="92"/>
        <v>0</v>
      </c>
      <c r="GT60" s="233">
        <f t="shared" si="92"/>
        <v>0</v>
      </c>
      <c r="GU60" s="233">
        <f t="shared" si="92"/>
        <v>0</v>
      </c>
      <c r="GV60" s="233">
        <f t="shared" si="92"/>
        <v>0</v>
      </c>
      <c r="GW60" s="233">
        <f t="shared" si="92"/>
        <v>0</v>
      </c>
      <c r="GX60" s="233">
        <f t="shared" si="92"/>
        <v>0</v>
      </c>
      <c r="GY60" s="233">
        <f t="shared" si="92"/>
        <v>0</v>
      </c>
    </row>
    <row r="61" spans="2:207" x14ac:dyDescent="0.25">
      <c r="B61" s="218">
        <f t="shared" si="84"/>
        <v>12</v>
      </c>
      <c r="C61" s="225" t="s">
        <v>678</v>
      </c>
      <c r="D61" s="225"/>
      <c r="E61" s="226" t="s">
        <v>3</v>
      </c>
      <c r="F61" s="227"/>
      <c r="G61" s="232"/>
      <c r="H61" s="233">
        <f>IFERROR(H59/H57,0)</f>
        <v>0</v>
      </c>
      <c r="I61" s="233">
        <f t="shared" ref="I61:BE61" si="93">IFERROR(I59/I57,0)</f>
        <v>0</v>
      </c>
      <c r="J61" s="233">
        <f t="shared" si="93"/>
        <v>0</v>
      </c>
      <c r="K61" s="233">
        <f t="shared" si="93"/>
        <v>0</v>
      </c>
      <c r="L61" s="233">
        <f t="shared" si="93"/>
        <v>0</v>
      </c>
      <c r="M61" s="233">
        <f t="shared" si="93"/>
        <v>0</v>
      </c>
      <c r="N61" s="233">
        <f t="shared" si="93"/>
        <v>0</v>
      </c>
      <c r="O61" s="233">
        <f t="shared" si="93"/>
        <v>0</v>
      </c>
      <c r="P61" s="233">
        <f t="shared" si="93"/>
        <v>0</v>
      </c>
      <c r="Q61" s="233">
        <f t="shared" si="93"/>
        <v>0</v>
      </c>
      <c r="R61" s="233">
        <f t="shared" si="93"/>
        <v>0</v>
      </c>
      <c r="S61" s="233">
        <f t="shared" si="93"/>
        <v>0</v>
      </c>
      <c r="T61" s="233">
        <f t="shared" si="93"/>
        <v>0</v>
      </c>
      <c r="U61" s="233">
        <f t="shared" si="93"/>
        <v>0</v>
      </c>
      <c r="V61" s="233">
        <f t="shared" si="93"/>
        <v>0</v>
      </c>
      <c r="W61" s="233">
        <f t="shared" si="93"/>
        <v>0</v>
      </c>
      <c r="X61" s="233">
        <f t="shared" si="93"/>
        <v>0</v>
      </c>
      <c r="Y61" s="233">
        <f t="shared" si="93"/>
        <v>0</v>
      </c>
      <c r="Z61" s="233">
        <f t="shared" si="93"/>
        <v>0</v>
      </c>
      <c r="AA61" s="233">
        <f t="shared" si="93"/>
        <v>0</v>
      </c>
      <c r="AB61" s="233">
        <f t="shared" si="93"/>
        <v>0</v>
      </c>
      <c r="AC61" s="233">
        <f t="shared" si="93"/>
        <v>0</v>
      </c>
      <c r="AD61" s="233">
        <f t="shared" si="93"/>
        <v>0</v>
      </c>
      <c r="AE61" s="233">
        <f t="shared" si="93"/>
        <v>0</v>
      </c>
      <c r="AF61" s="233">
        <f t="shared" si="93"/>
        <v>0</v>
      </c>
      <c r="AG61" s="233">
        <f t="shared" si="93"/>
        <v>0</v>
      </c>
      <c r="AH61" s="233">
        <f t="shared" si="93"/>
        <v>0</v>
      </c>
      <c r="AI61" s="233">
        <f t="shared" si="93"/>
        <v>0</v>
      </c>
      <c r="AJ61" s="233">
        <f t="shared" si="93"/>
        <v>0</v>
      </c>
      <c r="AK61" s="233">
        <f t="shared" si="93"/>
        <v>0</v>
      </c>
      <c r="AL61" s="233">
        <f t="shared" si="93"/>
        <v>0</v>
      </c>
      <c r="AM61" s="233">
        <f t="shared" si="93"/>
        <v>0</v>
      </c>
      <c r="AN61" s="233">
        <f t="shared" si="93"/>
        <v>0</v>
      </c>
      <c r="AO61" s="233">
        <f t="shared" si="93"/>
        <v>0</v>
      </c>
      <c r="AP61" s="233">
        <f t="shared" si="93"/>
        <v>0</v>
      </c>
      <c r="AQ61" s="233">
        <f t="shared" si="93"/>
        <v>0</v>
      </c>
      <c r="AR61" s="233">
        <f t="shared" si="93"/>
        <v>0</v>
      </c>
      <c r="AS61" s="233">
        <f t="shared" si="93"/>
        <v>0</v>
      </c>
      <c r="AT61" s="233">
        <f t="shared" si="93"/>
        <v>0</v>
      </c>
      <c r="AU61" s="233">
        <f t="shared" si="93"/>
        <v>0</v>
      </c>
      <c r="AV61" s="233">
        <f t="shared" si="93"/>
        <v>0</v>
      </c>
      <c r="AW61" s="233">
        <f t="shared" si="93"/>
        <v>0</v>
      </c>
      <c r="AX61" s="233">
        <f t="shared" si="93"/>
        <v>0</v>
      </c>
      <c r="AY61" s="233">
        <f t="shared" si="93"/>
        <v>0</v>
      </c>
      <c r="AZ61" s="233">
        <f t="shared" si="93"/>
        <v>0</v>
      </c>
      <c r="BA61" s="233">
        <f t="shared" si="93"/>
        <v>0</v>
      </c>
      <c r="BB61" s="233">
        <f t="shared" si="93"/>
        <v>0</v>
      </c>
      <c r="BC61" s="233">
        <f t="shared" si="93"/>
        <v>0</v>
      </c>
      <c r="BD61" s="233">
        <f t="shared" si="93"/>
        <v>0</v>
      </c>
      <c r="BE61" s="233">
        <f t="shared" si="93"/>
        <v>0</v>
      </c>
      <c r="BF61" s="233">
        <f t="shared" ref="BF61:DQ61" si="94">IFERROR(BF59/BF57,0)</f>
        <v>0</v>
      </c>
      <c r="BG61" s="233">
        <f t="shared" si="94"/>
        <v>0</v>
      </c>
      <c r="BH61" s="233">
        <f t="shared" si="94"/>
        <v>0</v>
      </c>
      <c r="BI61" s="233">
        <f t="shared" si="94"/>
        <v>0</v>
      </c>
      <c r="BJ61" s="233">
        <f t="shared" si="94"/>
        <v>0</v>
      </c>
      <c r="BK61" s="233">
        <f t="shared" si="94"/>
        <v>0</v>
      </c>
      <c r="BL61" s="233">
        <f t="shared" si="94"/>
        <v>0</v>
      </c>
      <c r="BM61" s="233">
        <f t="shared" si="94"/>
        <v>0</v>
      </c>
      <c r="BN61" s="233">
        <f t="shared" si="94"/>
        <v>0</v>
      </c>
      <c r="BO61" s="233">
        <f t="shared" si="94"/>
        <v>0</v>
      </c>
      <c r="BP61" s="233">
        <f t="shared" si="94"/>
        <v>0</v>
      </c>
      <c r="BQ61" s="233">
        <f t="shared" si="94"/>
        <v>0</v>
      </c>
      <c r="BR61" s="233">
        <f t="shared" si="94"/>
        <v>0</v>
      </c>
      <c r="BS61" s="233">
        <f t="shared" si="94"/>
        <v>0</v>
      </c>
      <c r="BT61" s="233">
        <f t="shared" si="94"/>
        <v>0</v>
      </c>
      <c r="BU61" s="233">
        <f t="shared" si="94"/>
        <v>0</v>
      </c>
      <c r="BV61" s="233">
        <f t="shared" si="94"/>
        <v>0</v>
      </c>
      <c r="BW61" s="233">
        <f t="shared" si="94"/>
        <v>0</v>
      </c>
      <c r="BX61" s="233">
        <f t="shared" si="94"/>
        <v>0</v>
      </c>
      <c r="BY61" s="233">
        <f t="shared" si="94"/>
        <v>0</v>
      </c>
      <c r="BZ61" s="233">
        <f t="shared" si="94"/>
        <v>0</v>
      </c>
      <c r="CA61" s="233">
        <f t="shared" si="94"/>
        <v>0</v>
      </c>
      <c r="CB61" s="233">
        <f t="shared" si="94"/>
        <v>0</v>
      </c>
      <c r="CC61" s="233">
        <f t="shared" si="94"/>
        <v>0</v>
      </c>
      <c r="CD61" s="233">
        <f t="shared" si="94"/>
        <v>0</v>
      </c>
      <c r="CE61" s="233">
        <f t="shared" si="94"/>
        <v>0</v>
      </c>
      <c r="CF61" s="233">
        <f t="shared" si="94"/>
        <v>0</v>
      </c>
      <c r="CG61" s="233">
        <f t="shared" si="94"/>
        <v>0</v>
      </c>
      <c r="CH61" s="233">
        <f t="shared" si="94"/>
        <v>0</v>
      </c>
      <c r="CI61" s="233">
        <f t="shared" si="94"/>
        <v>0</v>
      </c>
      <c r="CJ61" s="233">
        <f t="shared" si="94"/>
        <v>0</v>
      </c>
      <c r="CK61" s="233">
        <f t="shared" si="94"/>
        <v>0</v>
      </c>
      <c r="CL61" s="233">
        <f t="shared" si="94"/>
        <v>0</v>
      </c>
      <c r="CM61" s="233">
        <f t="shared" si="94"/>
        <v>0</v>
      </c>
      <c r="CN61" s="233">
        <f t="shared" si="94"/>
        <v>0</v>
      </c>
      <c r="CO61" s="233">
        <f t="shared" si="94"/>
        <v>0</v>
      </c>
      <c r="CP61" s="233">
        <f t="shared" si="94"/>
        <v>0</v>
      </c>
      <c r="CQ61" s="233">
        <f t="shared" si="94"/>
        <v>0</v>
      </c>
      <c r="CR61" s="233">
        <f t="shared" si="94"/>
        <v>0</v>
      </c>
      <c r="CS61" s="233">
        <f t="shared" si="94"/>
        <v>0</v>
      </c>
      <c r="CT61" s="233">
        <f t="shared" si="94"/>
        <v>0</v>
      </c>
      <c r="CU61" s="233">
        <f t="shared" si="94"/>
        <v>0</v>
      </c>
      <c r="CV61" s="233">
        <f t="shared" si="94"/>
        <v>0</v>
      </c>
      <c r="CW61" s="233">
        <f t="shared" si="94"/>
        <v>0</v>
      </c>
      <c r="CX61" s="233">
        <f t="shared" si="94"/>
        <v>0</v>
      </c>
      <c r="CY61" s="233">
        <f t="shared" si="94"/>
        <v>0</v>
      </c>
      <c r="CZ61" s="233">
        <f t="shared" si="94"/>
        <v>0</v>
      </c>
      <c r="DA61" s="233">
        <f t="shared" si="94"/>
        <v>0</v>
      </c>
      <c r="DB61" s="233">
        <f t="shared" si="94"/>
        <v>0</v>
      </c>
      <c r="DC61" s="233">
        <f t="shared" si="94"/>
        <v>0</v>
      </c>
      <c r="DD61" s="233">
        <f t="shared" si="94"/>
        <v>0</v>
      </c>
      <c r="DE61" s="233">
        <f t="shared" si="94"/>
        <v>0</v>
      </c>
      <c r="DF61" s="233">
        <f t="shared" si="94"/>
        <v>0</v>
      </c>
      <c r="DG61" s="233">
        <f t="shared" si="94"/>
        <v>0</v>
      </c>
      <c r="DH61" s="233">
        <f t="shared" si="94"/>
        <v>0</v>
      </c>
      <c r="DI61" s="233">
        <f t="shared" si="94"/>
        <v>0</v>
      </c>
      <c r="DJ61" s="233">
        <f t="shared" si="94"/>
        <v>0</v>
      </c>
      <c r="DK61" s="233">
        <f t="shared" si="94"/>
        <v>0</v>
      </c>
      <c r="DL61" s="233">
        <f t="shared" si="94"/>
        <v>0</v>
      </c>
      <c r="DM61" s="233">
        <f t="shared" si="94"/>
        <v>0</v>
      </c>
      <c r="DN61" s="233">
        <f t="shared" si="94"/>
        <v>0</v>
      </c>
      <c r="DO61" s="233">
        <f t="shared" si="94"/>
        <v>0</v>
      </c>
      <c r="DP61" s="233">
        <f t="shared" si="94"/>
        <v>0</v>
      </c>
      <c r="DQ61" s="233">
        <f t="shared" si="94"/>
        <v>0</v>
      </c>
      <c r="DR61" s="233">
        <f t="shared" ref="DR61:GC61" si="95">IFERROR(DR59/DR57,0)</f>
        <v>0</v>
      </c>
      <c r="DS61" s="233">
        <f t="shared" si="95"/>
        <v>0</v>
      </c>
      <c r="DT61" s="233">
        <f t="shared" si="95"/>
        <v>0</v>
      </c>
      <c r="DU61" s="233">
        <f t="shared" si="95"/>
        <v>0</v>
      </c>
      <c r="DV61" s="233">
        <f t="shared" si="95"/>
        <v>0</v>
      </c>
      <c r="DW61" s="233">
        <f t="shared" si="95"/>
        <v>0</v>
      </c>
      <c r="DX61" s="233">
        <f t="shared" si="95"/>
        <v>0</v>
      </c>
      <c r="DY61" s="233">
        <f t="shared" si="95"/>
        <v>0</v>
      </c>
      <c r="DZ61" s="233">
        <f t="shared" si="95"/>
        <v>0</v>
      </c>
      <c r="EA61" s="233">
        <f t="shared" si="95"/>
        <v>0</v>
      </c>
      <c r="EB61" s="233">
        <f t="shared" si="95"/>
        <v>0</v>
      </c>
      <c r="EC61" s="233">
        <f t="shared" si="95"/>
        <v>0</v>
      </c>
      <c r="ED61" s="233">
        <f t="shared" si="95"/>
        <v>0</v>
      </c>
      <c r="EE61" s="233">
        <f t="shared" si="95"/>
        <v>0</v>
      </c>
      <c r="EF61" s="233">
        <f t="shared" si="95"/>
        <v>0</v>
      </c>
      <c r="EG61" s="233">
        <f t="shared" si="95"/>
        <v>0</v>
      </c>
      <c r="EH61" s="233">
        <f t="shared" si="95"/>
        <v>0</v>
      </c>
      <c r="EI61" s="233">
        <f t="shared" si="95"/>
        <v>0</v>
      </c>
      <c r="EJ61" s="233">
        <f t="shared" si="95"/>
        <v>0</v>
      </c>
      <c r="EK61" s="233">
        <f t="shared" si="95"/>
        <v>0</v>
      </c>
      <c r="EL61" s="233">
        <f t="shared" si="95"/>
        <v>0</v>
      </c>
      <c r="EM61" s="233">
        <f t="shared" si="95"/>
        <v>0</v>
      </c>
      <c r="EN61" s="233">
        <f t="shared" si="95"/>
        <v>0</v>
      </c>
      <c r="EO61" s="233">
        <f t="shared" si="95"/>
        <v>0</v>
      </c>
      <c r="EP61" s="233">
        <f t="shared" si="95"/>
        <v>0</v>
      </c>
      <c r="EQ61" s="233">
        <f t="shared" si="95"/>
        <v>0</v>
      </c>
      <c r="ER61" s="233">
        <f t="shared" si="95"/>
        <v>0</v>
      </c>
      <c r="ES61" s="233">
        <f t="shared" si="95"/>
        <v>0</v>
      </c>
      <c r="ET61" s="233">
        <f t="shared" si="95"/>
        <v>0</v>
      </c>
      <c r="EU61" s="233">
        <f t="shared" si="95"/>
        <v>0</v>
      </c>
      <c r="EV61" s="233">
        <f t="shared" si="95"/>
        <v>0</v>
      </c>
      <c r="EW61" s="233">
        <f t="shared" si="95"/>
        <v>0</v>
      </c>
      <c r="EX61" s="233">
        <f t="shared" si="95"/>
        <v>0</v>
      </c>
      <c r="EY61" s="233">
        <f t="shared" si="95"/>
        <v>0</v>
      </c>
      <c r="EZ61" s="233">
        <f t="shared" si="95"/>
        <v>0</v>
      </c>
      <c r="FA61" s="233">
        <f t="shared" si="95"/>
        <v>0</v>
      </c>
      <c r="FB61" s="233">
        <f t="shared" si="95"/>
        <v>0</v>
      </c>
      <c r="FC61" s="233">
        <f t="shared" si="95"/>
        <v>0</v>
      </c>
      <c r="FD61" s="233">
        <f t="shared" si="95"/>
        <v>0</v>
      </c>
      <c r="FE61" s="233">
        <f t="shared" si="95"/>
        <v>0</v>
      </c>
      <c r="FF61" s="233">
        <f t="shared" si="95"/>
        <v>0</v>
      </c>
      <c r="FG61" s="233">
        <f t="shared" si="95"/>
        <v>0</v>
      </c>
      <c r="FH61" s="233">
        <f t="shared" si="95"/>
        <v>0</v>
      </c>
      <c r="FI61" s="233">
        <f t="shared" si="95"/>
        <v>0</v>
      </c>
      <c r="FJ61" s="233">
        <f t="shared" si="95"/>
        <v>0</v>
      </c>
      <c r="FK61" s="233">
        <f t="shared" si="95"/>
        <v>0</v>
      </c>
      <c r="FL61" s="233">
        <f t="shared" si="95"/>
        <v>0</v>
      </c>
      <c r="FM61" s="233">
        <f t="shared" si="95"/>
        <v>0</v>
      </c>
      <c r="FN61" s="233">
        <f t="shared" si="95"/>
        <v>0</v>
      </c>
      <c r="FO61" s="233">
        <f t="shared" si="95"/>
        <v>0</v>
      </c>
      <c r="FP61" s="233">
        <f t="shared" si="95"/>
        <v>0</v>
      </c>
      <c r="FQ61" s="233">
        <f t="shared" si="95"/>
        <v>0</v>
      </c>
      <c r="FR61" s="233">
        <f t="shared" si="95"/>
        <v>0</v>
      </c>
      <c r="FS61" s="233">
        <f t="shared" si="95"/>
        <v>0</v>
      </c>
      <c r="FT61" s="233">
        <f t="shared" si="95"/>
        <v>0</v>
      </c>
      <c r="FU61" s="233">
        <f t="shared" si="95"/>
        <v>0</v>
      </c>
      <c r="FV61" s="233">
        <f t="shared" si="95"/>
        <v>0</v>
      </c>
      <c r="FW61" s="233">
        <f t="shared" si="95"/>
        <v>0</v>
      </c>
      <c r="FX61" s="233">
        <f t="shared" si="95"/>
        <v>0</v>
      </c>
      <c r="FY61" s="233">
        <f t="shared" si="95"/>
        <v>0</v>
      </c>
      <c r="FZ61" s="233">
        <f t="shared" si="95"/>
        <v>0</v>
      </c>
      <c r="GA61" s="233">
        <f t="shared" si="95"/>
        <v>0</v>
      </c>
      <c r="GB61" s="233">
        <f t="shared" si="95"/>
        <v>0</v>
      </c>
      <c r="GC61" s="233">
        <f t="shared" si="95"/>
        <v>0</v>
      </c>
      <c r="GD61" s="233">
        <f t="shared" ref="GD61:GY61" si="96">IFERROR(GD59/GD57,0)</f>
        <v>0</v>
      </c>
      <c r="GE61" s="233">
        <f t="shared" si="96"/>
        <v>0</v>
      </c>
      <c r="GF61" s="233">
        <f t="shared" si="96"/>
        <v>0</v>
      </c>
      <c r="GG61" s="233">
        <f t="shared" si="96"/>
        <v>0</v>
      </c>
      <c r="GH61" s="233">
        <f t="shared" si="96"/>
        <v>0</v>
      </c>
      <c r="GI61" s="233">
        <f t="shared" si="96"/>
        <v>0</v>
      </c>
      <c r="GJ61" s="233">
        <f t="shared" si="96"/>
        <v>0</v>
      </c>
      <c r="GK61" s="233">
        <f t="shared" si="96"/>
        <v>0</v>
      </c>
      <c r="GL61" s="233">
        <f t="shared" si="96"/>
        <v>0</v>
      </c>
      <c r="GM61" s="233">
        <f t="shared" si="96"/>
        <v>0</v>
      </c>
      <c r="GN61" s="233">
        <f t="shared" si="96"/>
        <v>0</v>
      </c>
      <c r="GO61" s="233">
        <f t="shared" si="96"/>
        <v>0</v>
      </c>
      <c r="GP61" s="233">
        <f t="shared" si="96"/>
        <v>0</v>
      </c>
      <c r="GQ61" s="233">
        <f t="shared" si="96"/>
        <v>0</v>
      </c>
      <c r="GR61" s="233">
        <f t="shared" si="96"/>
        <v>0</v>
      </c>
      <c r="GS61" s="233">
        <f t="shared" si="96"/>
        <v>0</v>
      </c>
      <c r="GT61" s="233">
        <f t="shared" si="96"/>
        <v>0</v>
      </c>
      <c r="GU61" s="233">
        <f t="shared" si="96"/>
        <v>0</v>
      </c>
      <c r="GV61" s="233">
        <f t="shared" si="96"/>
        <v>0</v>
      </c>
      <c r="GW61" s="233">
        <f t="shared" si="96"/>
        <v>0</v>
      </c>
      <c r="GX61" s="233">
        <f t="shared" si="96"/>
        <v>0</v>
      </c>
      <c r="GY61" s="233">
        <f t="shared" si="96"/>
        <v>0</v>
      </c>
    </row>
    <row r="62" spans="2:207" x14ac:dyDescent="0.25">
      <c r="B62" s="218">
        <f t="shared" si="84"/>
        <v>13</v>
      </c>
      <c r="C62" s="225" t="s">
        <v>679</v>
      </c>
      <c r="D62" s="225"/>
      <c r="E62" s="226" t="s">
        <v>3</v>
      </c>
      <c r="F62" s="227"/>
      <c r="G62" s="232"/>
      <c r="H62" s="233">
        <f>H60*H61</f>
        <v>0</v>
      </c>
      <c r="I62" s="233">
        <f t="shared" ref="I62:BE62" si="97">I60*I61</f>
        <v>0</v>
      </c>
      <c r="J62" s="233">
        <f t="shared" si="97"/>
        <v>0</v>
      </c>
      <c r="K62" s="233">
        <f t="shared" si="97"/>
        <v>0</v>
      </c>
      <c r="L62" s="233">
        <f t="shared" si="97"/>
        <v>0</v>
      </c>
      <c r="M62" s="233">
        <f t="shared" si="97"/>
        <v>0</v>
      </c>
      <c r="N62" s="233">
        <f t="shared" si="97"/>
        <v>0</v>
      </c>
      <c r="O62" s="233">
        <f t="shared" si="97"/>
        <v>0</v>
      </c>
      <c r="P62" s="233">
        <f t="shared" si="97"/>
        <v>0</v>
      </c>
      <c r="Q62" s="233">
        <f t="shared" si="97"/>
        <v>0</v>
      </c>
      <c r="R62" s="233">
        <f t="shared" si="97"/>
        <v>0</v>
      </c>
      <c r="S62" s="233">
        <f t="shared" si="97"/>
        <v>0</v>
      </c>
      <c r="T62" s="233">
        <f t="shared" si="97"/>
        <v>0</v>
      </c>
      <c r="U62" s="233">
        <f t="shared" si="97"/>
        <v>0</v>
      </c>
      <c r="V62" s="233">
        <f t="shared" si="97"/>
        <v>0</v>
      </c>
      <c r="W62" s="233">
        <f t="shared" si="97"/>
        <v>0</v>
      </c>
      <c r="X62" s="233">
        <f t="shared" si="97"/>
        <v>0</v>
      </c>
      <c r="Y62" s="233">
        <f t="shared" si="97"/>
        <v>0</v>
      </c>
      <c r="Z62" s="233">
        <f t="shared" si="97"/>
        <v>0</v>
      </c>
      <c r="AA62" s="233">
        <f t="shared" si="97"/>
        <v>0</v>
      </c>
      <c r="AB62" s="233">
        <f t="shared" si="97"/>
        <v>0</v>
      </c>
      <c r="AC62" s="233">
        <f t="shared" si="97"/>
        <v>0</v>
      </c>
      <c r="AD62" s="233">
        <f t="shared" si="97"/>
        <v>0</v>
      </c>
      <c r="AE62" s="233">
        <f t="shared" si="97"/>
        <v>0</v>
      </c>
      <c r="AF62" s="233">
        <f t="shared" si="97"/>
        <v>0</v>
      </c>
      <c r="AG62" s="233">
        <f t="shared" si="97"/>
        <v>0</v>
      </c>
      <c r="AH62" s="233">
        <f t="shared" si="97"/>
        <v>0</v>
      </c>
      <c r="AI62" s="233">
        <f t="shared" si="97"/>
        <v>0</v>
      </c>
      <c r="AJ62" s="233">
        <f t="shared" si="97"/>
        <v>0</v>
      </c>
      <c r="AK62" s="233">
        <f t="shared" si="97"/>
        <v>0</v>
      </c>
      <c r="AL62" s="233">
        <f t="shared" si="97"/>
        <v>0</v>
      </c>
      <c r="AM62" s="233">
        <f t="shared" si="97"/>
        <v>0</v>
      </c>
      <c r="AN62" s="233">
        <f t="shared" si="97"/>
        <v>0</v>
      </c>
      <c r="AO62" s="233">
        <f t="shared" si="97"/>
        <v>0</v>
      </c>
      <c r="AP62" s="233">
        <f t="shared" si="97"/>
        <v>0</v>
      </c>
      <c r="AQ62" s="233">
        <f t="shared" si="97"/>
        <v>0</v>
      </c>
      <c r="AR62" s="233">
        <f t="shared" si="97"/>
        <v>0</v>
      </c>
      <c r="AS62" s="233">
        <f t="shared" si="97"/>
        <v>0</v>
      </c>
      <c r="AT62" s="233">
        <f t="shared" si="97"/>
        <v>0</v>
      </c>
      <c r="AU62" s="233">
        <f t="shared" si="97"/>
        <v>0</v>
      </c>
      <c r="AV62" s="233">
        <f t="shared" si="97"/>
        <v>0</v>
      </c>
      <c r="AW62" s="233">
        <f t="shared" si="97"/>
        <v>0</v>
      </c>
      <c r="AX62" s="233">
        <f t="shared" si="97"/>
        <v>0</v>
      </c>
      <c r="AY62" s="233">
        <f t="shared" si="97"/>
        <v>0</v>
      </c>
      <c r="AZ62" s="233">
        <f t="shared" si="97"/>
        <v>0</v>
      </c>
      <c r="BA62" s="233">
        <f t="shared" si="97"/>
        <v>0</v>
      </c>
      <c r="BB62" s="233">
        <f t="shared" si="97"/>
        <v>0</v>
      </c>
      <c r="BC62" s="233">
        <f t="shared" si="97"/>
        <v>0</v>
      </c>
      <c r="BD62" s="233">
        <f t="shared" si="97"/>
        <v>0</v>
      </c>
      <c r="BE62" s="233">
        <f t="shared" si="97"/>
        <v>0</v>
      </c>
      <c r="BF62" s="233">
        <f t="shared" ref="BF62:DQ62" si="98">BF60*BF61</f>
        <v>0</v>
      </c>
      <c r="BG62" s="233">
        <f t="shared" si="98"/>
        <v>0</v>
      </c>
      <c r="BH62" s="233">
        <f t="shared" si="98"/>
        <v>0</v>
      </c>
      <c r="BI62" s="233">
        <f t="shared" si="98"/>
        <v>0</v>
      </c>
      <c r="BJ62" s="233">
        <f t="shared" si="98"/>
        <v>0</v>
      </c>
      <c r="BK62" s="233">
        <f t="shared" si="98"/>
        <v>0</v>
      </c>
      <c r="BL62" s="233">
        <f t="shared" si="98"/>
        <v>0</v>
      </c>
      <c r="BM62" s="233">
        <f t="shared" si="98"/>
        <v>0</v>
      </c>
      <c r="BN62" s="233">
        <f t="shared" si="98"/>
        <v>0</v>
      </c>
      <c r="BO62" s="233">
        <f t="shared" si="98"/>
        <v>0</v>
      </c>
      <c r="BP62" s="233">
        <f t="shared" si="98"/>
        <v>0</v>
      </c>
      <c r="BQ62" s="233">
        <f t="shared" si="98"/>
        <v>0</v>
      </c>
      <c r="BR62" s="233">
        <f t="shared" si="98"/>
        <v>0</v>
      </c>
      <c r="BS62" s="233">
        <f t="shared" si="98"/>
        <v>0</v>
      </c>
      <c r="BT62" s="233">
        <f t="shared" si="98"/>
        <v>0</v>
      </c>
      <c r="BU62" s="233">
        <f t="shared" si="98"/>
        <v>0</v>
      </c>
      <c r="BV62" s="233">
        <f t="shared" si="98"/>
        <v>0</v>
      </c>
      <c r="BW62" s="233">
        <f t="shared" si="98"/>
        <v>0</v>
      </c>
      <c r="BX62" s="233">
        <f t="shared" si="98"/>
        <v>0</v>
      </c>
      <c r="BY62" s="233">
        <f t="shared" si="98"/>
        <v>0</v>
      </c>
      <c r="BZ62" s="233">
        <f t="shared" si="98"/>
        <v>0</v>
      </c>
      <c r="CA62" s="233">
        <f t="shared" si="98"/>
        <v>0</v>
      </c>
      <c r="CB62" s="233">
        <f t="shared" si="98"/>
        <v>0</v>
      </c>
      <c r="CC62" s="233">
        <f t="shared" si="98"/>
        <v>0</v>
      </c>
      <c r="CD62" s="233">
        <f t="shared" si="98"/>
        <v>0</v>
      </c>
      <c r="CE62" s="233">
        <f t="shared" si="98"/>
        <v>0</v>
      </c>
      <c r="CF62" s="233">
        <f t="shared" si="98"/>
        <v>0</v>
      </c>
      <c r="CG62" s="233">
        <f t="shared" si="98"/>
        <v>0</v>
      </c>
      <c r="CH62" s="233">
        <f t="shared" si="98"/>
        <v>0</v>
      </c>
      <c r="CI62" s="233">
        <f t="shared" si="98"/>
        <v>0</v>
      </c>
      <c r="CJ62" s="233">
        <f t="shared" si="98"/>
        <v>0</v>
      </c>
      <c r="CK62" s="233">
        <f t="shared" si="98"/>
        <v>0</v>
      </c>
      <c r="CL62" s="233">
        <f t="shared" si="98"/>
        <v>0</v>
      </c>
      <c r="CM62" s="233">
        <f t="shared" si="98"/>
        <v>0</v>
      </c>
      <c r="CN62" s="233">
        <f t="shared" si="98"/>
        <v>0</v>
      </c>
      <c r="CO62" s="233">
        <f t="shared" si="98"/>
        <v>0</v>
      </c>
      <c r="CP62" s="233">
        <f t="shared" si="98"/>
        <v>0</v>
      </c>
      <c r="CQ62" s="233">
        <f t="shared" si="98"/>
        <v>0</v>
      </c>
      <c r="CR62" s="233">
        <f t="shared" si="98"/>
        <v>0</v>
      </c>
      <c r="CS62" s="233">
        <f t="shared" si="98"/>
        <v>0</v>
      </c>
      <c r="CT62" s="233">
        <f t="shared" si="98"/>
        <v>0</v>
      </c>
      <c r="CU62" s="233">
        <f t="shared" si="98"/>
        <v>0</v>
      </c>
      <c r="CV62" s="233">
        <f t="shared" si="98"/>
        <v>0</v>
      </c>
      <c r="CW62" s="233">
        <f t="shared" si="98"/>
        <v>0</v>
      </c>
      <c r="CX62" s="233">
        <f t="shared" si="98"/>
        <v>0</v>
      </c>
      <c r="CY62" s="233">
        <f t="shared" si="98"/>
        <v>0</v>
      </c>
      <c r="CZ62" s="233">
        <f t="shared" si="98"/>
        <v>0</v>
      </c>
      <c r="DA62" s="233">
        <f t="shared" si="98"/>
        <v>0</v>
      </c>
      <c r="DB62" s="233">
        <f t="shared" si="98"/>
        <v>0</v>
      </c>
      <c r="DC62" s="233">
        <f t="shared" si="98"/>
        <v>0</v>
      </c>
      <c r="DD62" s="233">
        <f t="shared" si="98"/>
        <v>0</v>
      </c>
      <c r="DE62" s="233">
        <f t="shared" si="98"/>
        <v>0</v>
      </c>
      <c r="DF62" s="233">
        <f t="shared" si="98"/>
        <v>0</v>
      </c>
      <c r="DG62" s="233">
        <f t="shared" si="98"/>
        <v>0</v>
      </c>
      <c r="DH62" s="233">
        <f t="shared" si="98"/>
        <v>0</v>
      </c>
      <c r="DI62" s="233">
        <f t="shared" si="98"/>
        <v>0</v>
      </c>
      <c r="DJ62" s="233">
        <f t="shared" si="98"/>
        <v>0</v>
      </c>
      <c r="DK62" s="233">
        <f t="shared" si="98"/>
        <v>0</v>
      </c>
      <c r="DL62" s="233">
        <f t="shared" si="98"/>
        <v>0</v>
      </c>
      <c r="DM62" s="233">
        <f t="shared" si="98"/>
        <v>0</v>
      </c>
      <c r="DN62" s="233">
        <f t="shared" si="98"/>
        <v>0</v>
      </c>
      <c r="DO62" s="233">
        <f t="shared" si="98"/>
        <v>0</v>
      </c>
      <c r="DP62" s="233">
        <f t="shared" si="98"/>
        <v>0</v>
      </c>
      <c r="DQ62" s="233">
        <f t="shared" si="98"/>
        <v>0</v>
      </c>
      <c r="DR62" s="233">
        <f t="shared" ref="DR62:GC62" si="99">DR60*DR61</f>
        <v>0</v>
      </c>
      <c r="DS62" s="233">
        <f t="shared" si="99"/>
        <v>0</v>
      </c>
      <c r="DT62" s="233">
        <f t="shared" si="99"/>
        <v>0</v>
      </c>
      <c r="DU62" s="233">
        <f t="shared" si="99"/>
        <v>0</v>
      </c>
      <c r="DV62" s="233">
        <f t="shared" si="99"/>
        <v>0</v>
      </c>
      <c r="DW62" s="233">
        <f t="shared" si="99"/>
        <v>0</v>
      </c>
      <c r="DX62" s="233">
        <f t="shared" si="99"/>
        <v>0</v>
      </c>
      <c r="DY62" s="233">
        <f t="shared" si="99"/>
        <v>0</v>
      </c>
      <c r="DZ62" s="233">
        <f t="shared" si="99"/>
        <v>0</v>
      </c>
      <c r="EA62" s="233">
        <f t="shared" si="99"/>
        <v>0</v>
      </c>
      <c r="EB62" s="233">
        <f t="shared" si="99"/>
        <v>0</v>
      </c>
      <c r="EC62" s="233">
        <f t="shared" si="99"/>
        <v>0</v>
      </c>
      <c r="ED62" s="233">
        <f t="shared" si="99"/>
        <v>0</v>
      </c>
      <c r="EE62" s="233">
        <f t="shared" si="99"/>
        <v>0</v>
      </c>
      <c r="EF62" s="233">
        <f t="shared" si="99"/>
        <v>0</v>
      </c>
      <c r="EG62" s="233">
        <f t="shared" si="99"/>
        <v>0</v>
      </c>
      <c r="EH62" s="233">
        <f t="shared" si="99"/>
        <v>0</v>
      </c>
      <c r="EI62" s="233">
        <f t="shared" si="99"/>
        <v>0</v>
      </c>
      <c r="EJ62" s="233">
        <f t="shared" si="99"/>
        <v>0</v>
      </c>
      <c r="EK62" s="233">
        <f t="shared" si="99"/>
        <v>0</v>
      </c>
      <c r="EL62" s="233">
        <f t="shared" si="99"/>
        <v>0</v>
      </c>
      <c r="EM62" s="233">
        <f t="shared" si="99"/>
        <v>0</v>
      </c>
      <c r="EN62" s="233">
        <f t="shared" si="99"/>
        <v>0</v>
      </c>
      <c r="EO62" s="233">
        <f t="shared" si="99"/>
        <v>0</v>
      </c>
      <c r="EP62" s="233">
        <f t="shared" si="99"/>
        <v>0</v>
      </c>
      <c r="EQ62" s="233">
        <f t="shared" si="99"/>
        <v>0</v>
      </c>
      <c r="ER62" s="233">
        <f t="shared" si="99"/>
        <v>0</v>
      </c>
      <c r="ES62" s="233">
        <f t="shared" si="99"/>
        <v>0</v>
      </c>
      <c r="ET62" s="233">
        <f t="shared" si="99"/>
        <v>0</v>
      </c>
      <c r="EU62" s="233">
        <f t="shared" si="99"/>
        <v>0</v>
      </c>
      <c r="EV62" s="233">
        <f t="shared" si="99"/>
        <v>0</v>
      </c>
      <c r="EW62" s="233">
        <f t="shared" si="99"/>
        <v>0</v>
      </c>
      <c r="EX62" s="233">
        <f t="shared" si="99"/>
        <v>0</v>
      </c>
      <c r="EY62" s="233">
        <f t="shared" si="99"/>
        <v>0</v>
      </c>
      <c r="EZ62" s="233">
        <f t="shared" si="99"/>
        <v>0</v>
      </c>
      <c r="FA62" s="233">
        <f t="shared" si="99"/>
        <v>0</v>
      </c>
      <c r="FB62" s="233">
        <f t="shared" si="99"/>
        <v>0</v>
      </c>
      <c r="FC62" s="233">
        <f t="shared" si="99"/>
        <v>0</v>
      </c>
      <c r="FD62" s="233">
        <f t="shared" si="99"/>
        <v>0</v>
      </c>
      <c r="FE62" s="233">
        <f t="shared" si="99"/>
        <v>0</v>
      </c>
      <c r="FF62" s="233">
        <f t="shared" si="99"/>
        <v>0</v>
      </c>
      <c r="FG62" s="233">
        <f t="shared" si="99"/>
        <v>0</v>
      </c>
      <c r="FH62" s="233">
        <f t="shared" si="99"/>
        <v>0</v>
      </c>
      <c r="FI62" s="233">
        <f t="shared" si="99"/>
        <v>0</v>
      </c>
      <c r="FJ62" s="233">
        <f t="shared" si="99"/>
        <v>0</v>
      </c>
      <c r="FK62" s="233">
        <f t="shared" si="99"/>
        <v>0</v>
      </c>
      <c r="FL62" s="233">
        <f t="shared" si="99"/>
        <v>0</v>
      </c>
      <c r="FM62" s="233">
        <f t="shared" si="99"/>
        <v>0</v>
      </c>
      <c r="FN62" s="233">
        <f t="shared" si="99"/>
        <v>0</v>
      </c>
      <c r="FO62" s="233">
        <f t="shared" si="99"/>
        <v>0</v>
      </c>
      <c r="FP62" s="233">
        <f t="shared" si="99"/>
        <v>0</v>
      </c>
      <c r="FQ62" s="233">
        <f t="shared" si="99"/>
        <v>0</v>
      </c>
      <c r="FR62" s="233">
        <f t="shared" si="99"/>
        <v>0</v>
      </c>
      <c r="FS62" s="233">
        <f t="shared" si="99"/>
        <v>0</v>
      </c>
      <c r="FT62" s="233">
        <f t="shared" si="99"/>
        <v>0</v>
      </c>
      <c r="FU62" s="233">
        <f t="shared" si="99"/>
        <v>0</v>
      </c>
      <c r="FV62" s="233">
        <f t="shared" si="99"/>
        <v>0</v>
      </c>
      <c r="FW62" s="233">
        <f t="shared" si="99"/>
        <v>0</v>
      </c>
      <c r="FX62" s="233">
        <f t="shared" si="99"/>
        <v>0</v>
      </c>
      <c r="FY62" s="233">
        <f t="shared" si="99"/>
        <v>0</v>
      </c>
      <c r="FZ62" s="233">
        <f t="shared" si="99"/>
        <v>0</v>
      </c>
      <c r="GA62" s="233">
        <f t="shared" si="99"/>
        <v>0</v>
      </c>
      <c r="GB62" s="233">
        <f t="shared" si="99"/>
        <v>0</v>
      </c>
      <c r="GC62" s="233">
        <f t="shared" si="99"/>
        <v>0</v>
      </c>
      <c r="GD62" s="233">
        <f t="shared" ref="GD62:GY62" si="100">GD60*GD61</f>
        <v>0</v>
      </c>
      <c r="GE62" s="233">
        <f t="shared" si="100"/>
        <v>0</v>
      </c>
      <c r="GF62" s="233">
        <f t="shared" si="100"/>
        <v>0</v>
      </c>
      <c r="GG62" s="233">
        <f t="shared" si="100"/>
        <v>0</v>
      </c>
      <c r="GH62" s="233">
        <f t="shared" si="100"/>
        <v>0</v>
      </c>
      <c r="GI62" s="233">
        <f t="shared" si="100"/>
        <v>0</v>
      </c>
      <c r="GJ62" s="233">
        <f t="shared" si="100"/>
        <v>0</v>
      </c>
      <c r="GK62" s="233">
        <f t="shared" si="100"/>
        <v>0</v>
      </c>
      <c r="GL62" s="233">
        <f t="shared" si="100"/>
        <v>0</v>
      </c>
      <c r="GM62" s="233">
        <f t="shared" si="100"/>
        <v>0</v>
      </c>
      <c r="GN62" s="233">
        <f t="shared" si="100"/>
        <v>0</v>
      </c>
      <c r="GO62" s="233">
        <f t="shared" si="100"/>
        <v>0</v>
      </c>
      <c r="GP62" s="233">
        <f t="shared" si="100"/>
        <v>0</v>
      </c>
      <c r="GQ62" s="233">
        <f t="shared" si="100"/>
        <v>0</v>
      </c>
      <c r="GR62" s="233">
        <f t="shared" si="100"/>
        <v>0</v>
      </c>
      <c r="GS62" s="233">
        <f t="shared" si="100"/>
        <v>0</v>
      </c>
      <c r="GT62" s="233">
        <f t="shared" si="100"/>
        <v>0</v>
      </c>
      <c r="GU62" s="233">
        <f t="shared" si="100"/>
        <v>0</v>
      </c>
      <c r="GV62" s="233">
        <f t="shared" si="100"/>
        <v>0</v>
      </c>
      <c r="GW62" s="233">
        <f t="shared" si="100"/>
        <v>0</v>
      </c>
      <c r="GX62" s="233">
        <f t="shared" si="100"/>
        <v>0</v>
      </c>
      <c r="GY62" s="233">
        <f t="shared" si="100"/>
        <v>0</v>
      </c>
    </row>
    <row r="63" spans="2:207" x14ac:dyDescent="0.25">
      <c r="B63" s="218">
        <f t="shared" si="84"/>
        <v>14</v>
      </c>
      <c r="C63" s="225" t="s">
        <v>680</v>
      </c>
      <c r="D63" s="225"/>
      <c r="E63" s="287" t="s">
        <v>980</v>
      </c>
      <c r="F63" s="227"/>
      <c r="G63" s="234">
        <f t="shared" ref="G63:G68" si="101">ROUND(SUM(H63:GY63),2)</f>
        <v>0</v>
      </c>
      <c r="H63" s="235">
        <f>H47/12</f>
        <v>0</v>
      </c>
      <c r="I63" s="235">
        <f t="shared" ref="I63:BE63" si="102">I47/12</f>
        <v>0</v>
      </c>
      <c r="J63" s="235">
        <f t="shared" si="102"/>
        <v>0</v>
      </c>
      <c r="K63" s="235">
        <f t="shared" si="102"/>
        <v>0</v>
      </c>
      <c r="L63" s="235">
        <f t="shared" si="102"/>
        <v>0</v>
      </c>
      <c r="M63" s="235">
        <f t="shared" si="102"/>
        <v>0</v>
      </c>
      <c r="N63" s="235">
        <f t="shared" si="102"/>
        <v>0</v>
      </c>
      <c r="O63" s="235">
        <f t="shared" si="102"/>
        <v>0</v>
      </c>
      <c r="P63" s="235">
        <f t="shared" si="102"/>
        <v>0</v>
      </c>
      <c r="Q63" s="235">
        <f t="shared" si="102"/>
        <v>0</v>
      </c>
      <c r="R63" s="235">
        <f t="shared" si="102"/>
        <v>0</v>
      </c>
      <c r="S63" s="235">
        <f t="shared" si="102"/>
        <v>0</v>
      </c>
      <c r="T63" s="235">
        <f t="shared" si="102"/>
        <v>0</v>
      </c>
      <c r="U63" s="235">
        <f t="shared" si="102"/>
        <v>0</v>
      </c>
      <c r="V63" s="235">
        <f t="shared" si="102"/>
        <v>0</v>
      </c>
      <c r="W63" s="235">
        <f t="shared" si="102"/>
        <v>0</v>
      </c>
      <c r="X63" s="235">
        <f t="shared" si="102"/>
        <v>0</v>
      </c>
      <c r="Y63" s="235">
        <f t="shared" si="102"/>
        <v>0</v>
      </c>
      <c r="Z63" s="235">
        <f t="shared" si="102"/>
        <v>0</v>
      </c>
      <c r="AA63" s="235">
        <f t="shared" si="102"/>
        <v>0</v>
      </c>
      <c r="AB63" s="235">
        <f t="shared" si="102"/>
        <v>0</v>
      </c>
      <c r="AC63" s="235">
        <f t="shared" si="102"/>
        <v>0</v>
      </c>
      <c r="AD63" s="235">
        <f t="shared" si="102"/>
        <v>0</v>
      </c>
      <c r="AE63" s="235">
        <f t="shared" si="102"/>
        <v>0</v>
      </c>
      <c r="AF63" s="235">
        <f t="shared" si="102"/>
        <v>0</v>
      </c>
      <c r="AG63" s="235">
        <f t="shared" si="102"/>
        <v>0</v>
      </c>
      <c r="AH63" s="235">
        <f t="shared" si="102"/>
        <v>0</v>
      </c>
      <c r="AI63" s="235">
        <f t="shared" si="102"/>
        <v>0</v>
      </c>
      <c r="AJ63" s="235">
        <f t="shared" si="102"/>
        <v>0</v>
      </c>
      <c r="AK63" s="235">
        <f t="shared" si="102"/>
        <v>0</v>
      </c>
      <c r="AL63" s="235">
        <f t="shared" si="102"/>
        <v>0</v>
      </c>
      <c r="AM63" s="235">
        <f t="shared" si="102"/>
        <v>0</v>
      </c>
      <c r="AN63" s="235">
        <f t="shared" si="102"/>
        <v>0</v>
      </c>
      <c r="AO63" s="235">
        <f t="shared" si="102"/>
        <v>0</v>
      </c>
      <c r="AP63" s="235">
        <f t="shared" si="102"/>
        <v>0</v>
      </c>
      <c r="AQ63" s="235">
        <f t="shared" si="102"/>
        <v>0</v>
      </c>
      <c r="AR63" s="235">
        <f t="shared" si="102"/>
        <v>0</v>
      </c>
      <c r="AS63" s="235">
        <f t="shared" si="102"/>
        <v>0</v>
      </c>
      <c r="AT63" s="235">
        <f t="shared" si="102"/>
        <v>0</v>
      </c>
      <c r="AU63" s="235">
        <f t="shared" si="102"/>
        <v>0</v>
      </c>
      <c r="AV63" s="235">
        <f t="shared" si="102"/>
        <v>0</v>
      </c>
      <c r="AW63" s="235">
        <f t="shared" si="102"/>
        <v>0</v>
      </c>
      <c r="AX63" s="235">
        <f t="shared" si="102"/>
        <v>0</v>
      </c>
      <c r="AY63" s="235">
        <f t="shared" si="102"/>
        <v>0</v>
      </c>
      <c r="AZ63" s="235">
        <f t="shared" si="102"/>
        <v>0</v>
      </c>
      <c r="BA63" s="235">
        <f t="shared" si="102"/>
        <v>0</v>
      </c>
      <c r="BB63" s="235">
        <f t="shared" si="102"/>
        <v>0</v>
      </c>
      <c r="BC63" s="235">
        <f t="shared" si="102"/>
        <v>0</v>
      </c>
      <c r="BD63" s="235">
        <f t="shared" si="102"/>
        <v>0</v>
      </c>
      <c r="BE63" s="235">
        <f t="shared" si="102"/>
        <v>0</v>
      </c>
      <c r="BF63" s="235">
        <f t="shared" ref="BF63:DQ63" si="103">BF47/12</f>
        <v>0</v>
      </c>
      <c r="BG63" s="235">
        <f t="shared" si="103"/>
        <v>0</v>
      </c>
      <c r="BH63" s="235">
        <f t="shared" si="103"/>
        <v>0</v>
      </c>
      <c r="BI63" s="235">
        <f t="shared" si="103"/>
        <v>0</v>
      </c>
      <c r="BJ63" s="235">
        <f t="shared" si="103"/>
        <v>0</v>
      </c>
      <c r="BK63" s="235">
        <f t="shared" si="103"/>
        <v>0</v>
      </c>
      <c r="BL63" s="235">
        <f t="shared" si="103"/>
        <v>0</v>
      </c>
      <c r="BM63" s="235">
        <f t="shared" si="103"/>
        <v>0</v>
      </c>
      <c r="BN63" s="235">
        <f t="shared" si="103"/>
        <v>0</v>
      </c>
      <c r="BO63" s="235">
        <f t="shared" si="103"/>
        <v>0</v>
      </c>
      <c r="BP63" s="235">
        <f t="shared" si="103"/>
        <v>0</v>
      </c>
      <c r="BQ63" s="235">
        <f t="shared" si="103"/>
        <v>0</v>
      </c>
      <c r="BR63" s="235">
        <f t="shared" si="103"/>
        <v>0</v>
      </c>
      <c r="BS63" s="235">
        <f t="shared" si="103"/>
        <v>0</v>
      </c>
      <c r="BT63" s="235">
        <f t="shared" si="103"/>
        <v>0</v>
      </c>
      <c r="BU63" s="235">
        <f t="shared" si="103"/>
        <v>0</v>
      </c>
      <c r="BV63" s="235">
        <f t="shared" si="103"/>
        <v>0</v>
      </c>
      <c r="BW63" s="235">
        <f t="shared" si="103"/>
        <v>0</v>
      </c>
      <c r="BX63" s="235">
        <f t="shared" si="103"/>
        <v>0</v>
      </c>
      <c r="BY63" s="235">
        <f t="shared" si="103"/>
        <v>0</v>
      </c>
      <c r="BZ63" s="235">
        <f t="shared" si="103"/>
        <v>0</v>
      </c>
      <c r="CA63" s="235">
        <f t="shared" si="103"/>
        <v>0</v>
      </c>
      <c r="CB63" s="235">
        <f t="shared" si="103"/>
        <v>0</v>
      </c>
      <c r="CC63" s="235">
        <f t="shared" si="103"/>
        <v>0</v>
      </c>
      <c r="CD63" s="235">
        <f t="shared" si="103"/>
        <v>0</v>
      </c>
      <c r="CE63" s="235">
        <f t="shared" si="103"/>
        <v>0</v>
      </c>
      <c r="CF63" s="235">
        <f t="shared" si="103"/>
        <v>0</v>
      </c>
      <c r="CG63" s="235">
        <f t="shared" si="103"/>
        <v>0</v>
      </c>
      <c r="CH63" s="235">
        <f t="shared" si="103"/>
        <v>0</v>
      </c>
      <c r="CI63" s="235">
        <f t="shared" si="103"/>
        <v>0</v>
      </c>
      <c r="CJ63" s="235">
        <f t="shared" si="103"/>
        <v>0</v>
      </c>
      <c r="CK63" s="235">
        <f t="shared" si="103"/>
        <v>0</v>
      </c>
      <c r="CL63" s="235">
        <f t="shared" si="103"/>
        <v>0</v>
      </c>
      <c r="CM63" s="235">
        <f t="shared" si="103"/>
        <v>0</v>
      </c>
      <c r="CN63" s="235">
        <f t="shared" si="103"/>
        <v>0</v>
      </c>
      <c r="CO63" s="235">
        <f t="shared" si="103"/>
        <v>0</v>
      </c>
      <c r="CP63" s="235">
        <f t="shared" si="103"/>
        <v>0</v>
      </c>
      <c r="CQ63" s="235">
        <f t="shared" si="103"/>
        <v>0</v>
      </c>
      <c r="CR63" s="235">
        <f t="shared" si="103"/>
        <v>0</v>
      </c>
      <c r="CS63" s="235">
        <f t="shared" si="103"/>
        <v>0</v>
      </c>
      <c r="CT63" s="235">
        <f t="shared" si="103"/>
        <v>0</v>
      </c>
      <c r="CU63" s="235">
        <f t="shared" si="103"/>
        <v>0</v>
      </c>
      <c r="CV63" s="235">
        <f t="shared" si="103"/>
        <v>0</v>
      </c>
      <c r="CW63" s="235">
        <f t="shared" si="103"/>
        <v>0</v>
      </c>
      <c r="CX63" s="235">
        <f t="shared" si="103"/>
        <v>0</v>
      </c>
      <c r="CY63" s="235">
        <f t="shared" si="103"/>
        <v>0</v>
      </c>
      <c r="CZ63" s="235">
        <f t="shared" si="103"/>
        <v>0</v>
      </c>
      <c r="DA63" s="235">
        <f t="shared" si="103"/>
        <v>0</v>
      </c>
      <c r="DB63" s="235">
        <f t="shared" si="103"/>
        <v>0</v>
      </c>
      <c r="DC63" s="235">
        <f t="shared" si="103"/>
        <v>0</v>
      </c>
      <c r="DD63" s="235">
        <f t="shared" si="103"/>
        <v>0</v>
      </c>
      <c r="DE63" s="235">
        <f t="shared" si="103"/>
        <v>0</v>
      </c>
      <c r="DF63" s="235">
        <f t="shared" si="103"/>
        <v>0</v>
      </c>
      <c r="DG63" s="235">
        <f t="shared" si="103"/>
        <v>0</v>
      </c>
      <c r="DH63" s="235">
        <f t="shared" si="103"/>
        <v>0</v>
      </c>
      <c r="DI63" s="235">
        <f t="shared" si="103"/>
        <v>0</v>
      </c>
      <c r="DJ63" s="235">
        <f t="shared" si="103"/>
        <v>0</v>
      </c>
      <c r="DK63" s="235">
        <f t="shared" si="103"/>
        <v>0</v>
      </c>
      <c r="DL63" s="235">
        <f t="shared" si="103"/>
        <v>0</v>
      </c>
      <c r="DM63" s="235">
        <f t="shared" si="103"/>
        <v>0</v>
      </c>
      <c r="DN63" s="235">
        <f t="shared" si="103"/>
        <v>0</v>
      </c>
      <c r="DO63" s="235">
        <f t="shared" si="103"/>
        <v>0</v>
      </c>
      <c r="DP63" s="235">
        <f t="shared" si="103"/>
        <v>0</v>
      </c>
      <c r="DQ63" s="235">
        <f t="shared" si="103"/>
        <v>0</v>
      </c>
      <c r="DR63" s="235">
        <f t="shared" ref="DR63:GC63" si="104">DR47/12</f>
        <v>0</v>
      </c>
      <c r="DS63" s="235">
        <f t="shared" si="104"/>
        <v>0</v>
      </c>
      <c r="DT63" s="235">
        <f t="shared" si="104"/>
        <v>0</v>
      </c>
      <c r="DU63" s="235">
        <f t="shared" si="104"/>
        <v>0</v>
      </c>
      <c r="DV63" s="235">
        <f t="shared" si="104"/>
        <v>0</v>
      </c>
      <c r="DW63" s="235">
        <f t="shared" si="104"/>
        <v>0</v>
      </c>
      <c r="DX63" s="235">
        <f t="shared" si="104"/>
        <v>0</v>
      </c>
      <c r="DY63" s="235">
        <f t="shared" si="104"/>
        <v>0</v>
      </c>
      <c r="DZ63" s="235">
        <f t="shared" si="104"/>
        <v>0</v>
      </c>
      <c r="EA63" s="235">
        <f t="shared" si="104"/>
        <v>0</v>
      </c>
      <c r="EB63" s="235">
        <f t="shared" si="104"/>
        <v>0</v>
      </c>
      <c r="EC63" s="235">
        <f t="shared" si="104"/>
        <v>0</v>
      </c>
      <c r="ED63" s="235">
        <f t="shared" si="104"/>
        <v>0</v>
      </c>
      <c r="EE63" s="235">
        <f t="shared" si="104"/>
        <v>0</v>
      </c>
      <c r="EF63" s="235">
        <f t="shared" si="104"/>
        <v>0</v>
      </c>
      <c r="EG63" s="235">
        <f t="shared" si="104"/>
        <v>0</v>
      </c>
      <c r="EH63" s="235">
        <f t="shared" si="104"/>
        <v>0</v>
      </c>
      <c r="EI63" s="235">
        <f t="shared" si="104"/>
        <v>0</v>
      </c>
      <c r="EJ63" s="235">
        <f t="shared" si="104"/>
        <v>0</v>
      </c>
      <c r="EK63" s="235">
        <f t="shared" si="104"/>
        <v>0</v>
      </c>
      <c r="EL63" s="235">
        <f t="shared" si="104"/>
        <v>0</v>
      </c>
      <c r="EM63" s="235">
        <f t="shared" si="104"/>
        <v>0</v>
      </c>
      <c r="EN63" s="235">
        <f t="shared" si="104"/>
        <v>0</v>
      </c>
      <c r="EO63" s="235">
        <f t="shared" si="104"/>
        <v>0</v>
      </c>
      <c r="EP63" s="235">
        <f t="shared" si="104"/>
        <v>0</v>
      </c>
      <c r="EQ63" s="235">
        <f t="shared" si="104"/>
        <v>0</v>
      </c>
      <c r="ER63" s="235">
        <f t="shared" si="104"/>
        <v>0</v>
      </c>
      <c r="ES63" s="235">
        <f t="shared" si="104"/>
        <v>0</v>
      </c>
      <c r="ET63" s="235">
        <f t="shared" si="104"/>
        <v>0</v>
      </c>
      <c r="EU63" s="235">
        <f t="shared" si="104"/>
        <v>0</v>
      </c>
      <c r="EV63" s="235">
        <f t="shared" si="104"/>
        <v>0</v>
      </c>
      <c r="EW63" s="235">
        <f t="shared" si="104"/>
        <v>0</v>
      </c>
      <c r="EX63" s="235">
        <f t="shared" si="104"/>
        <v>0</v>
      </c>
      <c r="EY63" s="235">
        <f t="shared" si="104"/>
        <v>0</v>
      </c>
      <c r="EZ63" s="235">
        <f t="shared" si="104"/>
        <v>0</v>
      </c>
      <c r="FA63" s="235">
        <f t="shared" si="104"/>
        <v>0</v>
      </c>
      <c r="FB63" s="235">
        <f t="shared" si="104"/>
        <v>0</v>
      </c>
      <c r="FC63" s="235">
        <f t="shared" si="104"/>
        <v>0</v>
      </c>
      <c r="FD63" s="235">
        <f t="shared" si="104"/>
        <v>0</v>
      </c>
      <c r="FE63" s="235">
        <f t="shared" si="104"/>
        <v>0</v>
      </c>
      <c r="FF63" s="235">
        <f t="shared" si="104"/>
        <v>0</v>
      </c>
      <c r="FG63" s="235">
        <f t="shared" si="104"/>
        <v>0</v>
      </c>
      <c r="FH63" s="235">
        <f t="shared" si="104"/>
        <v>0</v>
      </c>
      <c r="FI63" s="235">
        <f t="shared" si="104"/>
        <v>0</v>
      </c>
      <c r="FJ63" s="235">
        <f t="shared" si="104"/>
        <v>0</v>
      </c>
      <c r="FK63" s="235">
        <f t="shared" si="104"/>
        <v>0</v>
      </c>
      <c r="FL63" s="235">
        <f t="shared" si="104"/>
        <v>0</v>
      </c>
      <c r="FM63" s="235">
        <f t="shared" si="104"/>
        <v>0</v>
      </c>
      <c r="FN63" s="235">
        <f t="shared" si="104"/>
        <v>0</v>
      </c>
      <c r="FO63" s="235">
        <f t="shared" si="104"/>
        <v>0</v>
      </c>
      <c r="FP63" s="235">
        <f t="shared" si="104"/>
        <v>0</v>
      </c>
      <c r="FQ63" s="235">
        <f t="shared" si="104"/>
        <v>0</v>
      </c>
      <c r="FR63" s="235">
        <f t="shared" si="104"/>
        <v>0</v>
      </c>
      <c r="FS63" s="235">
        <f t="shared" si="104"/>
        <v>0</v>
      </c>
      <c r="FT63" s="235">
        <f t="shared" si="104"/>
        <v>0</v>
      </c>
      <c r="FU63" s="235">
        <f t="shared" si="104"/>
        <v>0</v>
      </c>
      <c r="FV63" s="235">
        <f t="shared" si="104"/>
        <v>0</v>
      </c>
      <c r="FW63" s="235">
        <f t="shared" si="104"/>
        <v>0</v>
      </c>
      <c r="FX63" s="235">
        <f t="shared" si="104"/>
        <v>0</v>
      </c>
      <c r="FY63" s="235">
        <f t="shared" si="104"/>
        <v>0</v>
      </c>
      <c r="FZ63" s="235">
        <f t="shared" si="104"/>
        <v>0</v>
      </c>
      <c r="GA63" s="235">
        <f t="shared" si="104"/>
        <v>0</v>
      </c>
      <c r="GB63" s="235">
        <f t="shared" si="104"/>
        <v>0</v>
      </c>
      <c r="GC63" s="235">
        <f t="shared" si="104"/>
        <v>0</v>
      </c>
      <c r="GD63" s="235">
        <f t="shared" ref="GD63:GY63" si="105">GD47/12</f>
        <v>0</v>
      </c>
      <c r="GE63" s="235">
        <f t="shared" si="105"/>
        <v>0</v>
      </c>
      <c r="GF63" s="235">
        <f t="shared" si="105"/>
        <v>0</v>
      </c>
      <c r="GG63" s="235">
        <f t="shared" si="105"/>
        <v>0</v>
      </c>
      <c r="GH63" s="235">
        <f t="shared" si="105"/>
        <v>0</v>
      </c>
      <c r="GI63" s="235">
        <f t="shared" si="105"/>
        <v>0</v>
      </c>
      <c r="GJ63" s="235">
        <f t="shared" si="105"/>
        <v>0</v>
      </c>
      <c r="GK63" s="235">
        <f t="shared" si="105"/>
        <v>0</v>
      </c>
      <c r="GL63" s="235">
        <f t="shared" si="105"/>
        <v>0</v>
      </c>
      <c r="GM63" s="235">
        <f t="shared" si="105"/>
        <v>0</v>
      </c>
      <c r="GN63" s="235">
        <f t="shared" si="105"/>
        <v>0</v>
      </c>
      <c r="GO63" s="235">
        <f t="shared" si="105"/>
        <v>0</v>
      </c>
      <c r="GP63" s="235">
        <f t="shared" si="105"/>
        <v>0</v>
      </c>
      <c r="GQ63" s="235">
        <f t="shared" si="105"/>
        <v>0</v>
      </c>
      <c r="GR63" s="235">
        <f t="shared" si="105"/>
        <v>0</v>
      </c>
      <c r="GS63" s="235">
        <f t="shared" si="105"/>
        <v>0</v>
      </c>
      <c r="GT63" s="235">
        <f t="shared" si="105"/>
        <v>0</v>
      </c>
      <c r="GU63" s="235">
        <f t="shared" si="105"/>
        <v>0</v>
      </c>
      <c r="GV63" s="235">
        <f t="shared" si="105"/>
        <v>0</v>
      </c>
      <c r="GW63" s="235">
        <f t="shared" si="105"/>
        <v>0</v>
      </c>
      <c r="GX63" s="235">
        <f t="shared" si="105"/>
        <v>0</v>
      </c>
      <c r="GY63" s="235">
        <f t="shared" si="105"/>
        <v>0</v>
      </c>
    </row>
    <row r="64" spans="2:207" x14ac:dyDescent="0.25">
      <c r="B64" s="218">
        <f t="shared" si="84"/>
        <v>15</v>
      </c>
      <c r="C64" s="225" t="s">
        <v>681</v>
      </c>
      <c r="D64" s="225"/>
      <c r="E64" s="287" t="s">
        <v>980</v>
      </c>
      <c r="F64" s="227"/>
      <c r="G64" s="234">
        <f t="shared" si="101"/>
        <v>0</v>
      </c>
      <c r="H64" s="235">
        <f>H63*H62</f>
        <v>0</v>
      </c>
      <c r="I64" s="235">
        <f t="shared" ref="I64:BE64" si="106">I63*I62</f>
        <v>0</v>
      </c>
      <c r="J64" s="235">
        <f t="shared" si="106"/>
        <v>0</v>
      </c>
      <c r="K64" s="235">
        <f t="shared" si="106"/>
        <v>0</v>
      </c>
      <c r="L64" s="235">
        <f t="shared" si="106"/>
        <v>0</v>
      </c>
      <c r="M64" s="235">
        <f t="shared" si="106"/>
        <v>0</v>
      </c>
      <c r="N64" s="235">
        <f t="shared" si="106"/>
        <v>0</v>
      </c>
      <c r="O64" s="235">
        <f t="shared" si="106"/>
        <v>0</v>
      </c>
      <c r="P64" s="235">
        <f t="shared" si="106"/>
        <v>0</v>
      </c>
      <c r="Q64" s="235">
        <f t="shared" si="106"/>
        <v>0</v>
      </c>
      <c r="R64" s="235">
        <f t="shared" si="106"/>
        <v>0</v>
      </c>
      <c r="S64" s="235">
        <f t="shared" si="106"/>
        <v>0</v>
      </c>
      <c r="T64" s="235">
        <f t="shared" si="106"/>
        <v>0</v>
      </c>
      <c r="U64" s="235">
        <f t="shared" si="106"/>
        <v>0</v>
      </c>
      <c r="V64" s="235">
        <f t="shared" si="106"/>
        <v>0</v>
      </c>
      <c r="W64" s="235">
        <f t="shared" si="106"/>
        <v>0</v>
      </c>
      <c r="X64" s="235">
        <f t="shared" si="106"/>
        <v>0</v>
      </c>
      <c r="Y64" s="235">
        <f t="shared" si="106"/>
        <v>0</v>
      </c>
      <c r="Z64" s="235">
        <f t="shared" si="106"/>
        <v>0</v>
      </c>
      <c r="AA64" s="235">
        <f t="shared" si="106"/>
        <v>0</v>
      </c>
      <c r="AB64" s="235">
        <f t="shared" si="106"/>
        <v>0</v>
      </c>
      <c r="AC64" s="235">
        <f t="shared" si="106"/>
        <v>0</v>
      </c>
      <c r="AD64" s="235">
        <f t="shared" si="106"/>
        <v>0</v>
      </c>
      <c r="AE64" s="235">
        <f t="shared" si="106"/>
        <v>0</v>
      </c>
      <c r="AF64" s="235">
        <f t="shared" si="106"/>
        <v>0</v>
      </c>
      <c r="AG64" s="235">
        <f t="shared" si="106"/>
        <v>0</v>
      </c>
      <c r="AH64" s="235">
        <f t="shared" si="106"/>
        <v>0</v>
      </c>
      <c r="AI64" s="235">
        <f t="shared" si="106"/>
        <v>0</v>
      </c>
      <c r="AJ64" s="235">
        <f t="shared" si="106"/>
        <v>0</v>
      </c>
      <c r="AK64" s="235">
        <f t="shared" si="106"/>
        <v>0</v>
      </c>
      <c r="AL64" s="235">
        <f t="shared" si="106"/>
        <v>0</v>
      </c>
      <c r="AM64" s="235">
        <f t="shared" si="106"/>
        <v>0</v>
      </c>
      <c r="AN64" s="235">
        <f t="shared" si="106"/>
        <v>0</v>
      </c>
      <c r="AO64" s="235">
        <f t="shared" si="106"/>
        <v>0</v>
      </c>
      <c r="AP64" s="235">
        <f t="shared" si="106"/>
        <v>0</v>
      </c>
      <c r="AQ64" s="235">
        <f t="shared" si="106"/>
        <v>0</v>
      </c>
      <c r="AR64" s="235">
        <f t="shared" si="106"/>
        <v>0</v>
      </c>
      <c r="AS64" s="235">
        <f t="shared" si="106"/>
        <v>0</v>
      </c>
      <c r="AT64" s="235">
        <f t="shared" si="106"/>
        <v>0</v>
      </c>
      <c r="AU64" s="235">
        <f t="shared" si="106"/>
        <v>0</v>
      </c>
      <c r="AV64" s="235">
        <f t="shared" si="106"/>
        <v>0</v>
      </c>
      <c r="AW64" s="235">
        <f t="shared" si="106"/>
        <v>0</v>
      </c>
      <c r="AX64" s="235">
        <f t="shared" si="106"/>
        <v>0</v>
      </c>
      <c r="AY64" s="235">
        <f t="shared" si="106"/>
        <v>0</v>
      </c>
      <c r="AZ64" s="235">
        <f t="shared" si="106"/>
        <v>0</v>
      </c>
      <c r="BA64" s="235">
        <f t="shared" si="106"/>
        <v>0</v>
      </c>
      <c r="BB64" s="235">
        <f t="shared" si="106"/>
        <v>0</v>
      </c>
      <c r="BC64" s="235">
        <f t="shared" si="106"/>
        <v>0</v>
      </c>
      <c r="BD64" s="235">
        <f t="shared" si="106"/>
        <v>0</v>
      </c>
      <c r="BE64" s="235">
        <f t="shared" si="106"/>
        <v>0</v>
      </c>
      <c r="BF64" s="235">
        <f t="shared" ref="BF64:DQ64" si="107">BF63*BF62</f>
        <v>0</v>
      </c>
      <c r="BG64" s="235">
        <f t="shared" si="107"/>
        <v>0</v>
      </c>
      <c r="BH64" s="235">
        <f t="shared" si="107"/>
        <v>0</v>
      </c>
      <c r="BI64" s="235">
        <f t="shared" si="107"/>
        <v>0</v>
      </c>
      <c r="BJ64" s="235">
        <f t="shared" si="107"/>
        <v>0</v>
      </c>
      <c r="BK64" s="235">
        <f t="shared" si="107"/>
        <v>0</v>
      </c>
      <c r="BL64" s="235">
        <f t="shared" si="107"/>
        <v>0</v>
      </c>
      <c r="BM64" s="235">
        <f t="shared" si="107"/>
        <v>0</v>
      </c>
      <c r="BN64" s="235">
        <f t="shared" si="107"/>
        <v>0</v>
      </c>
      <c r="BO64" s="235">
        <f t="shared" si="107"/>
        <v>0</v>
      </c>
      <c r="BP64" s="235">
        <f t="shared" si="107"/>
        <v>0</v>
      </c>
      <c r="BQ64" s="235">
        <f t="shared" si="107"/>
        <v>0</v>
      </c>
      <c r="BR64" s="235">
        <f t="shared" si="107"/>
        <v>0</v>
      </c>
      <c r="BS64" s="235">
        <f t="shared" si="107"/>
        <v>0</v>
      </c>
      <c r="BT64" s="235">
        <f t="shared" si="107"/>
        <v>0</v>
      </c>
      <c r="BU64" s="235">
        <f t="shared" si="107"/>
        <v>0</v>
      </c>
      <c r="BV64" s="235">
        <f t="shared" si="107"/>
        <v>0</v>
      </c>
      <c r="BW64" s="235">
        <f t="shared" si="107"/>
        <v>0</v>
      </c>
      <c r="BX64" s="235">
        <f t="shared" si="107"/>
        <v>0</v>
      </c>
      <c r="BY64" s="235">
        <f t="shared" si="107"/>
        <v>0</v>
      </c>
      <c r="BZ64" s="235">
        <f t="shared" si="107"/>
        <v>0</v>
      </c>
      <c r="CA64" s="235">
        <f t="shared" si="107"/>
        <v>0</v>
      </c>
      <c r="CB64" s="235">
        <f t="shared" si="107"/>
        <v>0</v>
      </c>
      <c r="CC64" s="235">
        <f t="shared" si="107"/>
        <v>0</v>
      </c>
      <c r="CD64" s="235">
        <f t="shared" si="107"/>
        <v>0</v>
      </c>
      <c r="CE64" s="235">
        <f t="shared" si="107"/>
        <v>0</v>
      </c>
      <c r="CF64" s="235">
        <f t="shared" si="107"/>
        <v>0</v>
      </c>
      <c r="CG64" s="235">
        <f t="shared" si="107"/>
        <v>0</v>
      </c>
      <c r="CH64" s="235">
        <f t="shared" si="107"/>
        <v>0</v>
      </c>
      <c r="CI64" s="235">
        <f t="shared" si="107"/>
        <v>0</v>
      </c>
      <c r="CJ64" s="235">
        <f t="shared" si="107"/>
        <v>0</v>
      </c>
      <c r="CK64" s="235">
        <f t="shared" si="107"/>
        <v>0</v>
      </c>
      <c r="CL64" s="235">
        <f t="shared" si="107"/>
        <v>0</v>
      </c>
      <c r="CM64" s="235">
        <f t="shared" si="107"/>
        <v>0</v>
      </c>
      <c r="CN64" s="235">
        <f t="shared" si="107"/>
        <v>0</v>
      </c>
      <c r="CO64" s="235">
        <f t="shared" si="107"/>
        <v>0</v>
      </c>
      <c r="CP64" s="235">
        <f t="shared" si="107"/>
        <v>0</v>
      </c>
      <c r="CQ64" s="235">
        <f t="shared" si="107"/>
        <v>0</v>
      </c>
      <c r="CR64" s="235">
        <f t="shared" si="107"/>
        <v>0</v>
      </c>
      <c r="CS64" s="235">
        <f t="shared" si="107"/>
        <v>0</v>
      </c>
      <c r="CT64" s="235">
        <f t="shared" si="107"/>
        <v>0</v>
      </c>
      <c r="CU64" s="235">
        <f t="shared" si="107"/>
        <v>0</v>
      </c>
      <c r="CV64" s="235">
        <f t="shared" si="107"/>
        <v>0</v>
      </c>
      <c r="CW64" s="235">
        <f t="shared" si="107"/>
        <v>0</v>
      </c>
      <c r="CX64" s="235">
        <f t="shared" si="107"/>
        <v>0</v>
      </c>
      <c r="CY64" s="235">
        <f t="shared" si="107"/>
        <v>0</v>
      </c>
      <c r="CZ64" s="235">
        <f t="shared" si="107"/>
        <v>0</v>
      </c>
      <c r="DA64" s="235">
        <f t="shared" si="107"/>
        <v>0</v>
      </c>
      <c r="DB64" s="235">
        <f t="shared" si="107"/>
        <v>0</v>
      </c>
      <c r="DC64" s="235">
        <f t="shared" si="107"/>
        <v>0</v>
      </c>
      <c r="DD64" s="235">
        <f t="shared" si="107"/>
        <v>0</v>
      </c>
      <c r="DE64" s="235">
        <f t="shared" si="107"/>
        <v>0</v>
      </c>
      <c r="DF64" s="235">
        <f t="shared" si="107"/>
        <v>0</v>
      </c>
      <c r="DG64" s="235">
        <f t="shared" si="107"/>
        <v>0</v>
      </c>
      <c r="DH64" s="235">
        <f t="shared" si="107"/>
        <v>0</v>
      </c>
      <c r="DI64" s="235">
        <f t="shared" si="107"/>
        <v>0</v>
      </c>
      <c r="DJ64" s="235">
        <f t="shared" si="107"/>
        <v>0</v>
      </c>
      <c r="DK64" s="235">
        <f t="shared" si="107"/>
        <v>0</v>
      </c>
      <c r="DL64" s="235">
        <f t="shared" si="107"/>
        <v>0</v>
      </c>
      <c r="DM64" s="235">
        <f t="shared" si="107"/>
        <v>0</v>
      </c>
      <c r="DN64" s="235">
        <f t="shared" si="107"/>
        <v>0</v>
      </c>
      <c r="DO64" s="235">
        <f t="shared" si="107"/>
        <v>0</v>
      </c>
      <c r="DP64" s="235">
        <f t="shared" si="107"/>
        <v>0</v>
      </c>
      <c r="DQ64" s="235">
        <f t="shared" si="107"/>
        <v>0</v>
      </c>
      <c r="DR64" s="235">
        <f t="shared" ref="DR64:GC64" si="108">DR63*DR62</f>
        <v>0</v>
      </c>
      <c r="DS64" s="235">
        <f t="shared" si="108"/>
        <v>0</v>
      </c>
      <c r="DT64" s="235">
        <f t="shared" si="108"/>
        <v>0</v>
      </c>
      <c r="DU64" s="235">
        <f t="shared" si="108"/>
        <v>0</v>
      </c>
      <c r="DV64" s="235">
        <f t="shared" si="108"/>
        <v>0</v>
      </c>
      <c r="DW64" s="235">
        <f t="shared" si="108"/>
        <v>0</v>
      </c>
      <c r="DX64" s="235">
        <f t="shared" si="108"/>
        <v>0</v>
      </c>
      <c r="DY64" s="235">
        <f t="shared" si="108"/>
        <v>0</v>
      </c>
      <c r="DZ64" s="235">
        <f t="shared" si="108"/>
        <v>0</v>
      </c>
      <c r="EA64" s="235">
        <f t="shared" si="108"/>
        <v>0</v>
      </c>
      <c r="EB64" s="235">
        <f t="shared" si="108"/>
        <v>0</v>
      </c>
      <c r="EC64" s="235">
        <f t="shared" si="108"/>
        <v>0</v>
      </c>
      <c r="ED64" s="235">
        <f t="shared" si="108"/>
        <v>0</v>
      </c>
      <c r="EE64" s="235">
        <f t="shared" si="108"/>
        <v>0</v>
      </c>
      <c r="EF64" s="235">
        <f t="shared" si="108"/>
        <v>0</v>
      </c>
      <c r="EG64" s="235">
        <f t="shared" si="108"/>
        <v>0</v>
      </c>
      <c r="EH64" s="235">
        <f t="shared" si="108"/>
        <v>0</v>
      </c>
      <c r="EI64" s="235">
        <f t="shared" si="108"/>
        <v>0</v>
      </c>
      <c r="EJ64" s="235">
        <f t="shared" si="108"/>
        <v>0</v>
      </c>
      <c r="EK64" s="235">
        <f t="shared" si="108"/>
        <v>0</v>
      </c>
      <c r="EL64" s="235">
        <f t="shared" si="108"/>
        <v>0</v>
      </c>
      <c r="EM64" s="235">
        <f t="shared" si="108"/>
        <v>0</v>
      </c>
      <c r="EN64" s="235">
        <f t="shared" si="108"/>
        <v>0</v>
      </c>
      <c r="EO64" s="235">
        <f t="shared" si="108"/>
        <v>0</v>
      </c>
      <c r="EP64" s="235">
        <f t="shared" si="108"/>
        <v>0</v>
      </c>
      <c r="EQ64" s="235">
        <f t="shared" si="108"/>
        <v>0</v>
      </c>
      <c r="ER64" s="235">
        <f t="shared" si="108"/>
        <v>0</v>
      </c>
      <c r="ES64" s="235">
        <f t="shared" si="108"/>
        <v>0</v>
      </c>
      <c r="ET64" s="235">
        <f t="shared" si="108"/>
        <v>0</v>
      </c>
      <c r="EU64" s="235">
        <f t="shared" si="108"/>
        <v>0</v>
      </c>
      <c r="EV64" s="235">
        <f t="shared" si="108"/>
        <v>0</v>
      </c>
      <c r="EW64" s="235">
        <f t="shared" si="108"/>
        <v>0</v>
      </c>
      <c r="EX64" s="235">
        <f t="shared" si="108"/>
        <v>0</v>
      </c>
      <c r="EY64" s="235">
        <f t="shared" si="108"/>
        <v>0</v>
      </c>
      <c r="EZ64" s="235">
        <f t="shared" si="108"/>
        <v>0</v>
      </c>
      <c r="FA64" s="235">
        <f t="shared" si="108"/>
        <v>0</v>
      </c>
      <c r="FB64" s="235">
        <f t="shared" si="108"/>
        <v>0</v>
      </c>
      <c r="FC64" s="235">
        <f t="shared" si="108"/>
        <v>0</v>
      </c>
      <c r="FD64" s="235">
        <f t="shared" si="108"/>
        <v>0</v>
      </c>
      <c r="FE64" s="235">
        <f t="shared" si="108"/>
        <v>0</v>
      </c>
      <c r="FF64" s="235">
        <f t="shared" si="108"/>
        <v>0</v>
      </c>
      <c r="FG64" s="235">
        <f t="shared" si="108"/>
        <v>0</v>
      </c>
      <c r="FH64" s="235">
        <f t="shared" si="108"/>
        <v>0</v>
      </c>
      <c r="FI64" s="235">
        <f t="shared" si="108"/>
        <v>0</v>
      </c>
      <c r="FJ64" s="235">
        <f t="shared" si="108"/>
        <v>0</v>
      </c>
      <c r="FK64" s="235">
        <f t="shared" si="108"/>
        <v>0</v>
      </c>
      <c r="FL64" s="235">
        <f t="shared" si="108"/>
        <v>0</v>
      </c>
      <c r="FM64" s="235">
        <f t="shared" si="108"/>
        <v>0</v>
      </c>
      <c r="FN64" s="235">
        <f t="shared" si="108"/>
        <v>0</v>
      </c>
      <c r="FO64" s="235">
        <f t="shared" si="108"/>
        <v>0</v>
      </c>
      <c r="FP64" s="235">
        <f t="shared" si="108"/>
        <v>0</v>
      </c>
      <c r="FQ64" s="235">
        <f t="shared" si="108"/>
        <v>0</v>
      </c>
      <c r="FR64" s="235">
        <f t="shared" si="108"/>
        <v>0</v>
      </c>
      <c r="FS64" s="235">
        <f t="shared" si="108"/>
        <v>0</v>
      </c>
      <c r="FT64" s="235">
        <f t="shared" si="108"/>
        <v>0</v>
      </c>
      <c r="FU64" s="235">
        <f t="shared" si="108"/>
        <v>0</v>
      </c>
      <c r="FV64" s="235">
        <f t="shared" si="108"/>
        <v>0</v>
      </c>
      <c r="FW64" s="235">
        <f t="shared" si="108"/>
        <v>0</v>
      </c>
      <c r="FX64" s="235">
        <f t="shared" si="108"/>
        <v>0</v>
      </c>
      <c r="FY64" s="235">
        <f t="shared" si="108"/>
        <v>0</v>
      </c>
      <c r="FZ64" s="235">
        <f t="shared" si="108"/>
        <v>0</v>
      </c>
      <c r="GA64" s="235">
        <f t="shared" si="108"/>
        <v>0</v>
      </c>
      <c r="GB64" s="235">
        <f t="shared" si="108"/>
        <v>0</v>
      </c>
      <c r="GC64" s="235">
        <f t="shared" si="108"/>
        <v>0</v>
      </c>
      <c r="GD64" s="235">
        <f t="shared" ref="GD64:GY64" si="109">GD63*GD62</f>
        <v>0</v>
      </c>
      <c r="GE64" s="235">
        <f t="shared" si="109"/>
        <v>0</v>
      </c>
      <c r="GF64" s="235">
        <f t="shared" si="109"/>
        <v>0</v>
      </c>
      <c r="GG64" s="235">
        <f t="shared" si="109"/>
        <v>0</v>
      </c>
      <c r="GH64" s="235">
        <f t="shared" si="109"/>
        <v>0</v>
      </c>
      <c r="GI64" s="235">
        <f t="shared" si="109"/>
        <v>0</v>
      </c>
      <c r="GJ64" s="235">
        <f t="shared" si="109"/>
        <v>0</v>
      </c>
      <c r="GK64" s="235">
        <f t="shared" si="109"/>
        <v>0</v>
      </c>
      <c r="GL64" s="235">
        <f t="shared" si="109"/>
        <v>0</v>
      </c>
      <c r="GM64" s="235">
        <f t="shared" si="109"/>
        <v>0</v>
      </c>
      <c r="GN64" s="235">
        <f t="shared" si="109"/>
        <v>0</v>
      </c>
      <c r="GO64" s="235">
        <f t="shared" si="109"/>
        <v>0</v>
      </c>
      <c r="GP64" s="235">
        <f t="shared" si="109"/>
        <v>0</v>
      </c>
      <c r="GQ64" s="235">
        <f t="shared" si="109"/>
        <v>0</v>
      </c>
      <c r="GR64" s="235">
        <f t="shared" si="109"/>
        <v>0</v>
      </c>
      <c r="GS64" s="235">
        <f t="shared" si="109"/>
        <v>0</v>
      </c>
      <c r="GT64" s="235">
        <f t="shared" si="109"/>
        <v>0</v>
      </c>
      <c r="GU64" s="235">
        <f t="shared" si="109"/>
        <v>0</v>
      </c>
      <c r="GV64" s="235">
        <f t="shared" si="109"/>
        <v>0</v>
      </c>
      <c r="GW64" s="235">
        <f t="shared" si="109"/>
        <v>0</v>
      </c>
      <c r="GX64" s="235">
        <f t="shared" si="109"/>
        <v>0</v>
      </c>
      <c r="GY64" s="235">
        <f t="shared" si="109"/>
        <v>0</v>
      </c>
    </row>
    <row r="65" spans="2:207" x14ac:dyDescent="0.25">
      <c r="B65" s="218">
        <f t="shared" si="84"/>
        <v>16</v>
      </c>
      <c r="C65" s="225" t="s">
        <v>682</v>
      </c>
      <c r="D65" s="225"/>
      <c r="E65" s="287" t="s">
        <v>980</v>
      </c>
      <c r="F65" s="227"/>
      <c r="G65" s="234">
        <f t="shared" si="101"/>
        <v>0</v>
      </c>
      <c r="H65" s="235">
        <f>H63-H64</f>
        <v>0</v>
      </c>
      <c r="I65" s="235">
        <f t="shared" ref="I65:BE65" si="110">I63-I64</f>
        <v>0</v>
      </c>
      <c r="J65" s="235">
        <f t="shared" si="110"/>
        <v>0</v>
      </c>
      <c r="K65" s="235">
        <f t="shared" si="110"/>
        <v>0</v>
      </c>
      <c r="L65" s="235">
        <f t="shared" si="110"/>
        <v>0</v>
      </c>
      <c r="M65" s="235">
        <f t="shared" si="110"/>
        <v>0</v>
      </c>
      <c r="N65" s="235">
        <f t="shared" si="110"/>
        <v>0</v>
      </c>
      <c r="O65" s="235">
        <f t="shared" si="110"/>
        <v>0</v>
      </c>
      <c r="P65" s="235">
        <f t="shared" si="110"/>
        <v>0</v>
      </c>
      <c r="Q65" s="235">
        <f t="shared" si="110"/>
        <v>0</v>
      </c>
      <c r="R65" s="235">
        <f t="shared" si="110"/>
        <v>0</v>
      </c>
      <c r="S65" s="235">
        <f t="shared" si="110"/>
        <v>0</v>
      </c>
      <c r="T65" s="235">
        <f t="shared" si="110"/>
        <v>0</v>
      </c>
      <c r="U65" s="235">
        <f t="shared" si="110"/>
        <v>0</v>
      </c>
      <c r="V65" s="235">
        <f t="shared" si="110"/>
        <v>0</v>
      </c>
      <c r="W65" s="235">
        <f t="shared" si="110"/>
        <v>0</v>
      </c>
      <c r="X65" s="235">
        <f t="shared" si="110"/>
        <v>0</v>
      </c>
      <c r="Y65" s="235">
        <f t="shared" si="110"/>
        <v>0</v>
      </c>
      <c r="Z65" s="235">
        <f t="shared" si="110"/>
        <v>0</v>
      </c>
      <c r="AA65" s="235">
        <f t="shared" si="110"/>
        <v>0</v>
      </c>
      <c r="AB65" s="235">
        <f t="shared" si="110"/>
        <v>0</v>
      </c>
      <c r="AC65" s="235">
        <f t="shared" si="110"/>
        <v>0</v>
      </c>
      <c r="AD65" s="235">
        <f t="shared" si="110"/>
        <v>0</v>
      </c>
      <c r="AE65" s="235">
        <f t="shared" si="110"/>
        <v>0</v>
      </c>
      <c r="AF65" s="235">
        <f t="shared" si="110"/>
        <v>0</v>
      </c>
      <c r="AG65" s="235">
        <f t="shared" si="110"/>
        <v>0</v>
      </c>
      <c r="AH65" s="235">
        <f t="shared" si="110"/>
        <v>0</v>
      </c>
      <c r="AI65" s="235">
        <f t="shared" si="110"/>
        <v>0</v>
      </c>
      <c r="AJ65" s="235">
        <f t="shared" si="110"/>
        <v>0</v>
      </c>
      <c r="AK65" s="235">
        <f t="shared" si="110"/>
        <v>0</v>
      </c>
      <c r="AL65" s="235">
        <f t="shared" si="110"/>
        <v>0</v>
      </c>
      <c r="AM65" s="235">
        <f t="shared" si="110"/>
        <v>0</v>
      </c>
      <c r="AN65" s="235">
        <f t="shared" si="110"/>
        <v>0</v>
      </c>
      <c r="AO65" s="235">
        <f t="shared" si="110"/>
        <v>0</v>
      </c>
      <c r="AP65" s="235">
        <f t="shared" si="110"/>
        <v>0</v>
      </c>
      <c r="AQ65" s="235">
        <f t="shared" si="110"/>
        <v>0</v>
      </c>
      <c r="AR65" s="235">
        <f t="shared" si="110"/>
        <v>0</v>
      </c>
      <c r="AS65" s="235">
        <f t="shared" si="110"/>
        <v>0</v>
      </c>
      <c r="AT65" s="235">
        <f t="shared" si="110"/>
        <v>0</v>
      </c>
      <c r="AU65" s="235">
        <f t="shared" si="110"/>
        <v>0</v>
      </c>
      <c r="AV65" s="235">
        <f t="shared" si="110"/>
        <v>0</v>
      </c>
      <c r="AW65" s="235">
        <f t="shared" si="110"/>
        <v>0</v>
      </c>
      <c r="AX65" s="235">
        <f t="shared" si="110"/>
        <v>0</v>
      </c>
      <c r="AY65" s="235">
        <f t="shared" si="110"/>
        <v>0</v>
      </c>
      <c r="AZ65" s="235">
        <f t="shared" si="110"/>
        <v>0</v>
      </c>
      <c r="BA65" s="235">
        <f t="shared" si="110"/>
        <v>0</v>
      </c>
      <c r="BB65" s="235">
        <f t="shared" si="110"/>
        <v>0</v>
      </c>
      <c r="BC65" s="235">
        <f t="shared" si="110"/>
        <v>0</v>
      </c>
      <c r="BD65" s="235">
        <f t="shared" si="110"/>
        <v>0</v>
      </c>
      <c r="BE65" s="235">
        <f t="shared" si="110"/>
        <v>0</v>
      </c>
      <c r="BF65" s="235">
        <f t="shared" ref="BF65:DQ65" si="111">BF63-BF64</f>
        <v>0</v>
      </c>
      <c r="BG65" s="235">
        <f t="shared" si="111"/>
        <v>0</v>
      </c>
      <c r="BH65" s="235">
        <f t="shared" si="111"/>
        <v>0</v>
      </c>
      <c r="BI65" s="235">
        <f t="shared" si="111"/>
        <v>0</v>
      </c>
      <c r="BJ65" s="235">
        <f t="shared" si="111"/>
        <v>0</v>
      </c>
      <c r="BK65" s="235">
        <f t="shared" si="111"/>
        <v>0</v>
      </c>
      <c r="BL65" s="235">
        <f t="shared" si="111"/>
        <v>0</v>
      </c>
      <c r="BM65" s="235">
        <f t="shared" si="111"/>
        <v>0</v>
      </c>
      <c r="BN65" s="235">
        <f t="shared" si="111"/>
        <v>0</v>
      </c>
      <c r="BO65" s="235">
        <f t="shared" si="111"/>
        <v>0</v>
      </c>
      <c r="BP65" s="235">
        <f t="shared" si="111"/>
        <v>0</v>
      </c>
      <c r="BQ65" s="235">
        <f t="shared" si="111"/>
        <v>0</v>
      </c>
      <c r="BR65" s="235">
        <f t="shared" si="111"/>
        <v>0</v>
      </c>
      <c r="BS65" s="235">
        <f t="shared" si="111"/>
        <v>0</v>
      </c>
      <c r="BT65" s="235">
        <f t="shared" si="111"/>
        <v>0</v>
      </c>
      <c r="BU65" s="235">
        <f t="shared" si="111"/>
        <v>0</v>
      </c>
      <c r="BV65" s="235">
        <f t="shared" si="111"/>
        <v>0</v>
      </c>
      <c r="BW65" s="235">
        <f t="shared" si="111"/>
        <v>0</v>
      </c>
      <c r="BX65" s="235">
        <f t="shared" si="111"/>
        <v>0</v>
      </c>
      <c r="BY65" s="235">
        <f t="shared" si="111"/>
        <v>0</v>
      </c>
      <c r="BZ65" s="235">
        <f t="shared" si="111"/>
        <v>0</v>
      </c>
      <c r="CA65" s="235">
        <f t="shared" si="111"/>
        <v>0</v>
      </c>
      <c r="CB65" s="235">
        <f t="shared" si="111"/>
        <v>0</v>
      </c>
      <c r="CC65" s="235">
        <f t="shared" si="111"/>
        <v>0</v>
      </c>
      <c r="CD65" s="235">
        <f t="shared" si="111"/>
        <v>0</v>
      </c>
      <c r="CE65" s="235">
        <f t="shared" si="111"/>
        <v>0</v>
      </c>
      <c r="CF65" s="235">
        <f t="shared" si="111"/>
        <v>0</v>
      </c>
      <c r="CG65" s="235">
        <f t="shared" si="111"/>
        <v>0</v>
      </c>
      <c r="CH65" s="235">
        <f t="shared" si="111"/>
        <v>0</v>
      </c>
      <c r="CI65" s="235">
        <f t="shared" si="111"/>
        <v>0</v>
      </c>
      <c r="CJ65" s="235">
        <f t="shared" si="111"/>
        <v>0</v>
      </c>
      <c r="CK65" s="235">
        <f t="shared" si="111"/>
        <v>0</v>
      </c>
      <c r="CL65" s="235">
        <f t="shared" si="111"/>
        <v>0</v>
      </c>
      <c r="CM65" s="235">
        <f t="shared" si="111"/>
        <v>0</v>
      </c>
      <c r="CN65" s="235">
        <f t="shared" si="111"/>
        <v>0</v>
      </c>
      <c r="CO65" s="235">
        <f t="shared" si="111"/>
        <v>0</v>
      </c>
      <c r="CP65" s="235">
        <f t="shared" si="111"/>
        <v>0</v>
      </c>
      <c r="CQ65" s="235">
        <f t="shared" si="111"/>
        <v>0</v>
      </c>
      <c r="CR65" s="235">
        <f t="shared" si="111"/>
        <v>0</v>
      </c>
      <c r="CS65" s="235">
        <f t="shared" si="111"/>
        <v>0</v>
      </c>
      <c r="CT65" s="235">
        <f t="shared" si="111"/>
        <v>0</v>
      </c>
      <c r="CU65" s="235">
        <f t="shared" si="111"/>
        <v>0</v>
      </c>
      <c r="CV65" s="235">
        <f t="shared" si="111"/>
        <v>0</v>
      </c>
      <c r="CW65" s="235">
        <f t="shared" si="111"/>
        <v>0</v>
      </c>
      <c r="CX65" s="235">
        <f t="shared" si="111"/>
        <v>0</v>
      </c>
      <c r="CY65" s="235">
        <f t="shared" si="111"/>
        <v>0</v>
      </c>
      <c r="CZ65" s="235">
        <f t="shared" si="111"/>
        <v>0</v>
      </c>
      <c r="DA65" s="235">
        <f t="shared" si="111"/>
        <v>0</v>
      </c>
      <c r="DB65" s="235">
        <f t="shared" si="111"/>
        <v>0</v>
      </c>
      <c r="DC65" s="235">
        <f t="shared" si="111"/>
        <v>0</v>
      </c>
      <c r="DD65" s="235">
        <f t="shared" si="111"/>
        <v>0</v>
      </c>
      <c r="DE65" s="235">
        <f t="shared" si="111"/>
        <v>0</v>
      </c>
      <c r="DF65" s="235">
        <f t="shared" si="111"/>
        <v>0</v>
      </c>
      <c r="DG65" s="235">
        <f t="shared" si="111"/>
        <v>0</v>
      </c>
      <c r="DH65" s="235">
        <f t="shared" si="111"/>
        <v>0</v>
      </c>
      <c r="DI65" s="235">
        <f t="shared" si="111"/>
        <v>0</v>
      </c>
      <c r="DJ65" s="235">
        <f t="shared" si="111"/>
        <v>0</v>
      </c>
      <c r="DK65" s="235">
        <f t="shared" si="111"/>
        <v>0</v>
      </c>
      <c r="DL65" s="235">
        <f t="shared" si="111"/>
        <v>0</v>
      </c>
      <c r="DM65" s="235">
        <f t="shared" si="111"/>
        <v>0</v>
      </c>
      <c r="DN65" s="235">
        <f t="shared" si="111"/>
        <v>0</v>
      </c>
      <c r="DO65" s="235">
        <f t="shared" si="111"/>
        <v>0</v>
      </c>
      <c r="DP65" s="235">
        <f t="shared" si="111"/>
        <v>0</v>
      </c>
      <c r="DQ65" s="235">
        <f t="shared" si="111"/>
        <v>0</v>
      </c>
      <c r="DR65" s="235">
        <f t="shared" ref="DR65:GC65" si="112">DR63-DR64</f>
        <v>0</v>
      </c>
      <c r="DS65" s="235">
        <f t="shared" si="112"/>
        <v>0</v>
      </c>
      <c r="DT65" s="235">
        <f t="shared" si="112"/>
        <v>0</v>
      </c>
      <c r="DU65" s="235">
        <f t="shared" si="112"/>
        <v>0</v>
      </c>
      <c r="DV65" s="235">
        <f t="shared" si="112"/>
        <v>0</v>
      </c>
      <c r="DW65" s="235">
        <f t="shared" si="112"/>
        <v>0</v>
      </c>
      <c r="DX65" s="235">
        <f t="shared" si="112"/>
        <v>0</v>
      </c>
      <c r="DY65" s="235">
        <f t="shared" si="112"/>
        <v>0</v>
      </c>
      <c r="DZ65" s="235">
        <f t="shared" si="112"/>
        <v>0</v>
      </c>
      <c r="EA65" s="235">
        <f t="shared" si="112"/>
        <v>0</v>
      </c>
      <c r="EB65" s="235">
        <f t="shared" si="112"/>
        <v>0</v>
      </c>
      <c r="EC65" s="235">
        <f t="shared" si="112"/>
        <v>0</v>
      </c>
      <c r="ED65" s="235">
        <f t="shared" si="112"/>
        <v>0</v>
      </c>
      <c r="EE65" s="235">
        <f t="shared" si="112"/>
        <v>0</v>
      </c>
      <c r="EF65" s="235">
        <f t="shared" si="112"/>
        <v>0</v>
      </c>
      <c r="EG65" s="235">
        <f t="shared" si="112"/>
        <v>0</v>
      </c>
      <c r="EH65" s="235">
        <f t="shared" si="112"/>
        <v>0</v>
      </c>
      <c r="EI65" s="235">
        <f t="shared" si="112"/>
        <v>0</v>
      </c>
      <c r="EJ65" s="235">
        <f t="shared" si="112"/>
        <v>0</v>
      </c>
      <c r="EK65" s="235">
        <f t="shared" si="112"/>
        <v>0</v>
      </c>
      <c r="EL65" s="235">
        <f t="shared" si="112"/>
        <v>0</v>
      </c>
      <c r="EM65" s="235">
        <f t="shared" si="112"/>
        <v>0</v>
      </c>
      <c r="EN65" s="235">
        <f t="shared" si="112"/>
        <v>0</v>
      </c>
      <c r="EO65" s="235">
        <f t="shared" si="112"/>
        <v>0</v>
      </c>
      <c r="EP65" s="235">
        <f t="shared" si="112"/>
        <v>0</v>
      </c>
      <c r="EQ65" s="235">
        <f t="shared" si="112"/>
        <v>0</v>
      </c>
      <c r="ER65" s="235">
        <f t="shared" si="112"/>
        <v>0</v>
      </c>
      <c r="ES65" s="235">
        <f t="shared" si="112"/>
        <v>0</v>
      </c>
      <c r="ET65" s="235">
        <f t="shared" si="112"/>
        <v>0</v>
      </c>
      <c r="EU65" s="235">
        <f t="shared" si="112"/>
        <v>0</v>
      </c>
      <c r="EV65" s="235">
        <f t="shared" si="112"/>
        <v>0</v>
      </c>
      <c r="EW65" s="235">
        <f t="shared" si="112"/>
        <v>0</v>
      </c>
      <c r="EX65" s="235">
        <f t="shared" si="112"/>
        <v>0</v>
      </c>
      <c r="EY65" s="235">
        <f t="shared" si="112"/>
        <v>0</v>
      </c>
      <c r="EZ65" s="235">
        <f t="shared" si="112"/>
        <v>0</v>
      </c>
      <c r="FA65" s="235">
        <f t="shared" si="112"/>
        <v>0</v>
      </c>
      <c r="FB65" s="235">
        <f t="shared" si="112"/>
        <v>0</v>
      </c>
      <c r="FC65" s="235">
        <f t="shared" si="112"/>
        <v>0</v>
      </c>
      <c r="FD65" s="235">
        <f t="shared" si="112"/>
        <v>0</v>
      </c>
      <c r="FE65" s="235">
        <f t="shared" si="112"/>
        <v>0</v>
      </c>
      <c r="FF65" s="235">
        <f t="shared" si="112"/>
        <v>0</v>
      </c>
      <c r="FG65" s="235">
        <f t="shared" si="112"/>
        <v>0</v>
      </c>
      <c r="FH65" s="235">
        <f t="shared" si="112"/>
        <v>0</v>
      </c>
      <c r="FI65" s="235">
        <f t="shared" si="112"/>
        <v>0</v>
      </c>
      <c r="FJ65" s="235">
        <f t="shared" si="112"/>
        <v>0</v>
      </c>
      <c r="FK65" s="235">
        <f t="shared" si="112"/>
        <v>0</v>
      </c>
      <c r="FL65" s="235">
        <f t="shared" si="112"/>
        <v>0</v>
      </c>
      <c r="FM65" s="235">
        <f t="shared" si="112"/>
        <v>0</v>
      </c>
      <c r="FN65" s="235">
        <f t="shared" si="112"/>
        <v>0</v>
      </c>
      <c r="FO65" s="235">
        <f t="shared" si="112"/>
        <v>0</v>
      </c>
      <c r="FP65" s="235">
        <f t="shared" si="112"/>
        <v>0</v>
      </c>
      <c r="FQ65" s="235">
        <f t="shared" si="112"/>
        <v>0</v>
      </c>
      <c r="FR65" s="235">
        <f t="shared" si="112"/>
        <v>0</v>
      </c>
      <c r="FS65" s="235">
        <f t="shared" si="112"/>
        <v>0</v>
      </c>
      <c r="FT65" s="235">
        <f t="shared" si="112"/>
        <v>0</v>
      </c>
      <c r="FU65" s="235">
        <f t="shared" si="112"/>
        <v>0</v>
      </c>
      <c r="FV65" s="235">
        <f t="shared" si="112"/>
        <v>0</v>
      </c>
      <c r="FW65" s="235">
        <f t="shared" si="112"/>
        <v>0</v>
      </c>
      <c r="FX65" s="235">
        <f t="shared" si="112"/>
        <v>0</v>
      </c>
      <c r="FY65" s="235">
        <f t="shared" si="112"/>
        <v>0</v>
      </c>
      <c r="FZ65" s="235">
        <f t="shared" si="112"/>
        <v>0</v>
      </c>
      <c r="GA65" s="235">
        <f t="shared" si="112"/>
        <v>0</v>
      </c>
      <c r="GB65" s="235">
        <f t="shared" si="112"/>
        <v>0</v>
      </c>
      <c r="GC65" s="235">
        <f t="shared" si="112"/>
        <v>0</v>
      </c>
      <c r="GD65" s="235">
        <f t="shared" ref="GD65:GY65" si="113">GD63-GD64</f>
        <v>0</v>
      </c>
      <c r="GE65" s="235">
        <f t="shared" si="113"/>
        <v>0</v>
      </c>
      <c r="GF65" s="235">
        <f t="shared" si="113"/>
        <v>0</v>
      </c>
      <c r="GG65" s="235">
        <f t="shared" si="113"/>
        <v>0</v>
      </c>
      <c r="GH65" s="235">
        <f t="shared" si="113"/>
        <v>0</v>
      </c>
      <c r="GI65" s="235">
        <f t="shared" si="113"/>
        <v>0</v>
      </c>
      <c r="GJ65" s="235">
        <f t="shared" si="113"/>
        <v>0</v>
      </c>
      <c r="GK65" s="235">
        <f t="shared" si="113"/>
        <v>0</v>
      </c>
      <c r="GL65" s="235">
        <f t="shared" si="113"/>
        <v>0</v>
      </c>
      <c r="GM65" s="235">
        <f t="shared" si="113"/>
        <v>0</v>
      </c>
      <c r="GN65" s="235">
        <f t="shared" si="113"/>
        <v>0</v>
      </c>
      <c r="GO65" s="235">
        <f t="shared" si="113"/>
        <v>0</v>
      </c>
      <c r="GP65" s="235">
        <f t="shared" si="113"/>
        <v>0</v>
      </c>
      <c r="GQ65" s="235">
        <f t="shared" si="113"/>
        <v>0</v>
      </c>
      <c r="GR65" s="235">
        <f t="shared" si="113"/>
        <v>0</v>
      </c>
      <c r="GS65" s="235">
        <f t="shared" si="113"/>
        <v>0</v>
      </c>
      <c r="GT65" s="235">
        <f t="shared" si="113"/>
        <v>0</v>
      </c>
      <c r="GU65" s="235">
        <f t="shared" si="113"/>
        <v>0</v>
      </c>
      <c r="GV65" s="235">
        <f t="shared" si="113"/>
        <v>0</v>
      </c>
      <c r="GW65" s="235">
        <f t="shared" si="113"/>
        <v>0</v>
      </c>
      <c r="GX65" s="235">
        <f t="shared" si="113"/>
        <v>0</v>
      </c>
      <c r="GY65" s="235">
        <f t="shared" si="113"/>
        <v>0</v>
      </c>
    </row>
    <row r="66" spans="2:207" x14ac:dyDescent="0.25">
      <c r="B66" s="218">
        <f t="shared" si="84"/>
        <v>17</v>
      </c>
      <c r="C66" s="225" t="s">
        <v>973</v>
      </c>
      <c r="D66" s="225"/>
      <c r="E66" s="226" t="s">
        <v>974</v>
      </c>
      <c r="F66" s="227"/>
      <c r="G66" s="234">
        <f t="shared" si="101"/>
        <v>0</v>
      </c>
      <c r="H66" s="235">
        <f>H11-H31</f>
        <v>0</v>
      </c>
      <c r="I66" s="235">
        <f t="shared" ref="I66:BE66" si="114">I11-I31</f>
        <v>0</v>
      </c>
      <c r="J66" s="235">
        <f t="shared" si="114"/>
        <v>0</v>
      </c>
      <c r="K66" s="235">
        <f t="shared" si="114"/>
        <v>0</v>
      </c>
      <c r="L66" s="235">
        <f t="shared" si="114"/>
        <v>0</v>
      </c>
      <c r="M66" s="235">
        <f t="shared" si="114"/>
        <v>0</v>
      </c>
      <c r="N66" s="235">
        <f t="shared" si="114"/>
        <v>0</v>
      </c>
      <c r="O66" s="235">
        <f t="shared" si="114"/>
        <v>0</v>
      </c>
      <c r="P66" s="235">
        <f t="shared" si="114"/>
        <v>0</v>
      </c>
      <c r="Q66" s="235">
        <f t="shared" si="114"/>
        <v>0</v>
      </c>
      <c r="R66" s="235">
        <f t="shared" si="114"/>
        <v>0</v>
      </c>
      <c r="S66" s="235">
        <f t="shared" si="114"/>
        <v>0</v>
      </c>
      <c r="T66" s="235">
        <f t="shared" si="114"/>
        <v>0</v>
      </c>
      <c r="U66" s="235">
        <f t="shared" si="114"/>
        <v>0</v>
      </c>
      <c r="V66" s="235">
        <f t="shared" si="114"/>
        <v>0</v>
      </c>
      <c r="W66" s="235">
        <f t="shared" si="114"/>
        <v>0</v>
      </c>
      <c r="X66" s="235">
        <f t="shared" si="114"/>
        <v>0</v>
      </c>
      <c r="Y66" s="235">
        <f t="shared" si="114"/>
        <v>0</v>
      </c>
      <c r="Z66" s="235">
        <f t="shared" si="114"/>
        <v>0</v>
      </c>
      <c r="AA66" s="235">
        <f t="shared" si="114"/>
        <v>0</v>
      </c>
      <c r="AB66" s="235">
        <f t="shared" si="114"/>
        <v>0</v>
      </c>
      <c r="AC66" s="235">
        <f t="shared" si="114"/>
        <v>0</v>
      </c>
      <c r="AD66" s="235">
        <f t="shared" si="114"/>
        <v>0</v>
      </c>
      <c r="AE66" s="235">
        <f t="shared" si="114"/>
        <v>0</v>
      </c>
      <c r="AF66" s="235">
        <f t="shared" si="114"/>
        <v>0</v>
      </c>
      <c r="AG66" s="235">
        <f t="shared" si="114"/>
        <v>0</v>
      </c>
      <c r="AH66" s="235">
        <f t="shared" si="114"/>
        <v>0</v>
      </c>
      <c r="AI66" s="235">
        <f t="shared" si="114"/>
        <v>0</v>
      </c>
      <c r="AJ66" s="235">
        <f t="shared" si="114"/>
        <v>0</v>
      </c>
      <c r="AK66" s="235">
        <f t="shared" si="114"/>
        <v>0</v>
      </c>
      <c r="AL66" s="235">
        <f t="shared" si="114"/>
        <v>0</v>
      </c>
      <c r="AM66" s="235">
        <f t="shared" si="114"/>
        <v>0</v>
      </c>
      <c r="AN66" s="235">
        <f t="shared" si="114"/>
        <v>0</v>
      </c>
      <c r="AO66" s="235">
        <f t="shared" si="114"/>
        <v>0</v>
      </c>
      <c r="AP66" s="235">
        <f t="shared" si="114"/>
        <v>0</v>
      </c>
      <c r="AQ66" s="235">
        <f t="shared" si="114"/>
        <v>0</v>
      </c>
      <c r="AR66" s="235">
        <f t="shared" si="114"/>
        <v>0</v>
      </c>
      <c r="AS66" s="235">
        <f t="shared" si="114"/>
        <v>0</v>
      </c>
      <c r="AT66" s="235">
        <f t="shared" si="114"/>
        <v>0</v>
      </c>
      <c r="AU66" s="235">
        <f t="shared" si="114"/>
        <v>0</v>
      </c>
      <c r="AV66" s="235">
        <f t="shared" si="114"/>
        <v>0</v>
      </c>
      <c r="AW66" s="235">
        <f t="shared" si="114"/>
        <v>0</v>
      </c>
      <c r="AX66" s="235">
        <f t="shared" si="114"/>
        <v>0</v>
      </c>
      <c r="AY66" s="235">
        <f t="shared" si="114"/>
        <v>0</v>
      </c>
      <c r="AZ66" s="235">
        <f t="shared" si="114"/>
        <v>0</v>
      </c>
      <c r="BA66" s="235">
        <f t="shared" si="114"/>
        <v>0</v>
      </c>
      <c r="BB66" s="235">
        <f t="shared" si="114"/>
        <v>0</v>
      </c>
      <c r="BC66" s="235">
        <f t="shared" si="114"/>
        <v>0</v>
      </c>
      <c r="BD66" s="235">
        <f t="shared" si="114"/>
        <v>0</v>
      </c>
      <c r="BE66" s="235">
        <f t="shared" si="114"/>
        <v>0</v>
      </c>
      <c r="BF66" s="235">
        <f t="shared" ref="BF66:DQ66" si="115">BF11-BF31</f>
        <v>0</v>
      </c>
      <c r="BG66" s="235">
        <f t="shared" si="115"/>
        <v>0</v>
      </c>
      <c r="BH66" s="235">
        <f t="shared" si="115"/>
        <v>0</v>
      </c>
      <c r="BI66" s="235">
        <f t="shared" si="115"/>
        <v>0</v>
      </c>
      <c r="BJ66" s="235">
        <f t="shared" si="115"/>
        <v>0</v>
      </c>
      <c r="BK66" s="235">
        <f t="shared" si="115"/>
        <v>0</v>
      </c>
      <c r="BL66" s="235">
        <f t="shared" si="115"/>
        <v>0</v>
      </c>
      <c r="BM66" s="235">
        <f t="shared" si="115"/>
        <v>0</v>
      </c>
      <c r="BN66" s="235">
        <f t="shared" si="115"/>
        <v>0</v>
      </c>
      <c r="BO66" s="235">
        <f t="shared" si="115"/>
        <v>0</v>
      </c>
      <c r="BP66" s="235">
        <f t="shared" si="115"/>
        <v>0</v>
      </c>
      <c r="BQ66" s="235">
        <f t="shared" si="115"/>
        <v>0</v>
      </c>
      <c r="BR66" s="235">
        <f t="shared" si="115"/>
        <v>0</v>
      </c>
      <c r="BS66" s="235">
        <f t="shared" si="115"/>
        <v>0</v>
      </c>
      <c r="BT66" s="235">
        <f t="shared" si="115"/>
        <v>0</v>
      </c>
      <c r="BU66" s="235">
        <f t="shared" si="115"/>
        <v>0</v>
      </c>
      <c r="BV66" s="235">
        <f t="shared" si="115"/>
        <v>0</v>
      </c>
      <c r="BW66" s="235">
        <f t="shared" si="115"/>
        <v>0</v>
      </c>
      <c r="BX66" s="235">
        <f t="shared" si="115"/>
        <v>0</v>
      </c>
      <c r="BY66" s="235">
        <f t="shared" si="115"/>
        <v>0</v>
      </c>
      <c r="BZ66" s="235">
        <f t="shared" si="115"/>
        <v>0</v>
      </c>
      <c r="CA66" s="235">
        <f t="shared" si="115"/>
        <v>0</v>
      </c>
      <c r="CB66" s="235">
        <f t="shared" si="115"/>
        <v>0</v>
      </c>
      <c r="CC66" s="235">
        <f t="shared" si="115"/>
        <v>0</v>
      </c>
      <c r="CD66" s="235">
        <f t="shared" si="115"/>
        <v>0</v>
      </c>
      <c r="CE66" s="235">
        <f t="shared" si="115"/>
        <v>0</v>
      </c>
      <c r="CF66" s="235">
        <f t="shared" si="115"/>
        <v>0</v>
      </c>
      <c r="CG66" s="235">
        <f t="shared" si="115"/>
        <v>0</v>
      </c>
      <c r="CH66" s="235">
        <f t="shared" si="115"/>
        <v>0</v>
      </c>
      <c r="CI66" s="235">
        <f t="shared" si="115"/>
        <v>0</v>
      </c>
      <c r="CJ66" s="235">
        <f t="shared" si="115"/>
        <v>0</v>
      </c>
      <c r="CK66" s="235">
        <f t="shared" si="115"/>
        <v>0</v>
      </c>
      <c r="CL66" s="235">
        <f t="shared" si="115"/>
        <v>0</v>
      </c>
      <c r="CM66" s="235">
        <f t="shared" si="115"/>
        <v>0</v>
      </c>
      <c r="CN66" s="235">
        <f t="shared" si="115"/>
        <v>0</v>
      </c>
      <c r="CO66" s="235">
        <f t="shared" si="115"/>
        <v>0</v>
      </c>
      <c r="CP66" s="235">
        <f t="shared" si="115"/>
        <v>0</v>
      </c>
      <c r="CQ66" s="235">
        <f t="shared" si="115"/>
        <v>0</v>
      </c>
      <c r="CR66" s="235">
        <f t="shared" si="115"/>
        <v>0</v>
      </c>
      <c r="CS66" s="235">
        <f t="shared" si="115"/>
        <v>0</v>
      </c>
      <c r="CT66" s="235">
        <f t="shared" si="115"/>
        <v>0</v>
      </c>
      <c r="CU66" s="235">
        <f t="shared" si="115"/>
        <v>0</v>
      </c>
      <c r="CV66" s="235">
        <f t="shared" si="115"/>
        <v>0</v>
      </c>
      <c r="CW66" s="235">
        <f t="shared" si="115"/>
        <v>0</v>
      </c>
      <c r="CX66" s="235">
        <f t="shared" si="115"/>
        <v>0</v>
      </c>
      <c r="CY66" s="235">
        <f t="shared" si="115"/>
        <v>0</v>
      </c>
      <c r="CZ66" s="235">
        <f t="shared" si="115"/>
        <v>0</v>
      </c>
      <c r="DA66" s="235">
        <f t="shared" si="115"/>
        <v>0</v>
      </c>
      <c r="DB66" s="235">
        <f t="shared" si="115"/>
        <v>0</v>
      </c>
      <c r="DC66" s="235">
        <f t="shared" si="115"/>
        <v>0</v>
      </c>
      <c r="DD66" s="235">
        <f t="shared" si="115"/>
        <v>0</v>
      </c>
      <c r="DE66" s="235">
        <f t="shared" si="115"/>
        <v>0</v>
      </c>
      <c r="DF66" s="235">
        <f t="shared" si="115"/>
        <v>0</v>
      </c>
      <c r="DG66" s="235">
        <f t="shared" si="115"/>
        <v>0</v>
      </c>
      <c r="DH66" s="235">
        <f t="shared" si="115"/>
        <v>0</v>
      </c>
      <c r="DI66" s="235">
        <f t="shared" si="115"/>
        <v>0</v>
      </c>
      <c r="DJ66" s="235">
        <f t="shared" si="115"/>
        <v>0</v>
      </c>
      <c r="DK66" s="235">
        <f t="shared" si="115"/>
        <v>0</v>
      </c>
      <c r="DL66" s="235">
        <f t="shared" si="115"/>
        <v>0</v>
      </c>
      <c r="DM66" s="235">
        <f t="shared" si="115"/>
        <v>0</v>
      </c>
      <c r="DN66" s="235">
        <f t="shared" si="115"/>
        <v>0</v>
      </c>
      <c r="DO66" s="235">
        <f t="shared" si="115"/>
        <v>0</v>
      </c>
      <c r="DP66" s="235">
        <f t="shared" si="115"/>
        <v>0</v>
      </c>
      <c r="DQ66" s="235">
        <f t="shared" si="115"/>
        <v>0</v>
      </c>
      <c r="DR66" s="235">
        <f t="shared" ref="DR66:GC66" si="116">DR11-DR31</f>
        <v>0</v>
      </c>
      <c r="DS66" s="235">
        <f t="shared" si="116"/>
        <v>0</v>
      </c>
      <c r="DT66" s="235">
        <f t="shared" si="116"/>
        <v>0</v>
      </c>
      <c r="DU66" s="235">
        <f t="shared" si="116"/>
        <v>0</v>
      </c>
      <c r="DV66" s="235">
        <f t="shared" si="116"/>
        <v>0</v>
      </c>
      <c r="DW66" s="235">
        <f t="shared" si="116"/>
        <v>0</v>
      </c>
      <c r="DX66" s="235">
        <f t="shared" si="116"/>
        <v>0</v>
      </c>
      <c r="DY66" s="235">
        <f t="shared" si="116"/>
        <v>0</v>
      </c>
      <c r="DZ66" s="235">
        <f t="shared" si="116"/>
        <v>0</v>
      </c>
      <c r="EA66" s="235">
        <f t="shared" si="116"/>
        <v>0</v>
      </c>
      <c r="EB66" s="235">
        <f t="shared" si="116"/>
        <v>0</v>
      </c>
      <c r="EC66" s="235">
        <f t="shared" si="116"/>
        <v>0</v>
      </c>
      <c r="ED66" s="235">
        <f t="shared" si="116"/>
        <v>0</v>
      </c>
      <c r="EE66" s="235">
        <f t="shared" si="116"/>
        <v>0</v>
      </c>
      <c r="EF66" s="235">
        <f t="shared" si="116"/>
        <v>0</v>
      </c>
      <c r="EG66" s="235">
        <f t="shared" si="116"/>
        <v>0</v>
      </c>
      <c r="EH66" s="235">
        <f t="shared" si="116"/>
        <v>0</v>
      </c>
      <c r="EI66" s="235">
        <f t="shared" si="116"/>
        <v>0</v>
      </c>
      <c r="EJ66" s="235">
        <f t="shared" si="116"/>
        <v>0</v>
      </c>
      <c r="EK66" s="235">
        <f t="shared" si="116"/>
        <v>0</v>
      </c>
      <c r="EL66" s="235">
        <f t="shared" si="116"/>
        <v>0</v>
      </c>
      <c r="EM66" s="235">
        <f t="shared" si="116"/>
        <v>0</v>
      </c>
      <c r="EN66" s="235">
        <f t="shared" si="116"/>
        <v>0</v>
      </c>
      <c r="EO66" s="235">
        <f t="shared" si="116"/>
        <v>0</v>
      </c>
      <c r="EP66" s="235">
        <f t="shared" si="116"/>
        <v>0</v>
      </c>
      <c r="EQ66" s="235">
        <f t="shared" si="116"/>
        <v>0</v>
      </c>
      <c r="ER66" s="235">
        <f t="shared" si="116"/>
        <v>0</v>
      </c>
      <c r="ES66" s="235">
        <f t="shared" si="116"/>
        <v>0</v>
      </c>
      <c r="ET66" s="235">
        <f t="shared" si="116"/>
        <v>0</v>
      </c>
      <c r="EU66" s="235">
        <f t="shared" si="116"/>
        <v>0</v>
      </c>
      <c r="EV66" s="235">
        <f t="shared" si="116"/>
        <v>0</v>
      </c>
      <c r="EW66" s="235">
        <f t="shared" si="116"/>
        <v>0</v>
      </c>
      <c r="EX66" s="235">
        <f t="shared" si="116"/>
        <v>0</v>
      </c>
      <c r="EY66" s="235">
        <f t="shared" si="116"/>
        <v>0</v>
      </c>
      <c r="EZ66" s="235">
        <f t="shared" si="116"/>
        <v>0</v>
      </c>
      <c r="FA66" s="235">
        <f t="shared" si="116"/>
        <v>0</v>
      </c>
      <c r="FB66" s="235">
        <f t="shared" si="116"/>
        <v>0</v>
      </c>
      <c r="FC66" s="235">
        <f t="shared" si="116"/>
        <v>0</v>
      </c>
      <c r="FD66" s="235">
        <f t="shared" si="116"/>
        <v>0</v>
      </c>
      <c r="FE66" s="235">
        <f t="shared" si="116"/>
        <v>0</v>
      </c>
      <c r="FF66" s="235">
        <f t="shared" si="116"/>
        <v>0</v>
      </c>
      <c r="FG66" s="235">
        <f t="shared" si="116"/>
        <v>0</v>
      </c>
      <c r="FH66" s="235">
        <f t="shared" si="116"/>
        <v>0</v>
      </c>
      <c r="FI66" s="235">
        <f t="shared" si="116"/>
        <v>0</v>
      </c>
      <c r="FJ66" s="235">
        <f t="shared" si="116"/>
        <v>0</v>
      </c>
      <c r="FK66" s="235">
        <f t="shared" si="116"/>
        <v>0</v>
      </c>
      <c r="FL66" s="235">
        <f t="shared" si="116"/>
        <v>0</v>
      </c>
      <c r="FM66" s="235">
        <f t="shared" si="116"/>
        <v>0</v>
      </c>
      <c r="FN66" s="235">
        <f t="shared" si="116"/>
        <v>0</v>
      </c>
      <c r="FO66" s="235">
        <f t="shared" si="116"/>
        <v>0</v>
      </c>
      <c r="FP66" s="235">
        <f t="shared" si="116"/>
        <v>0</v>
      </c>
      <c r="FQ66" s="235">
        <f t="shared" si="116"/>
        <v>0</v>
      </c>
      <c r="FR66" s="235">
        <f t="shared" si="116"/>
        <v>0</v>
      </c>
      <c r="FS66" s="235">
        <f t="shared" si="116"/>
        <v>0</v>
      </c>
      <c r="FT66" s="235">
        <f t="shared" si="116"/>
        <v>0</v>
      </c>
      <c r="FU66" s="235">
        <f t="shared" si="116"/>
        <v>0</v>
      </c>
      <c r="FV66" s="235">
        <f t="shared" si="116"/>
        <v>0</v>
      </c>
      <c r="FW66" s="235">
        <f t="shared" si="116"/>
        <v>0</v>
      </c>
      <c r="FX66" s="235">
        <f t="shared" si="116"/>
        <v>0</v>
      </c>
      <c r="FY66" s="235">
        <f t="shared" si="116"/>
        <v>0</v>
      </c>
      <c r="FZ66" s="235">
        <f t="shared" si="116"/>
        <v>0</v>
      </c>
      <c r="GA66" s="235">
        <f t="shared" si="116"/>
        <v>0</v>
      </c>
      <c r="GB66" s="235">
        <f t="shared" si="116"/>
        <v>0</v>
      </c>
      <c r="GC66" s="235">
        <f t="shared" si="116"/>
        <v>0</v>
      </c>
      <c r="GD66" s="235">
        <f t="shared" ref="GD66:GY66" si="117">GD11-GD31</f>
        <v>0</v>
      </c>
      <c r="GE66" s="235">
        <f t="shared" si="117"/>
        <v>0</v>
      </c>
      <c r="GF66" s="235">
        <f t="shared" si="117"/>
        <v>0</v>
      </c>
      <c r="GG66" s="235">
        <f t="shared" si="117"/>
        <v>0</v>
      </c>
      <c r="GH66" s="235">
        <f t="shared" si="117"/>
        <v>0</v>
      </c>
      <c r="GI66" s="235">
        <f t="shared" si="117"/>
        <v>0</v>
      </c>
      <c r="GJ66" s="235">
        <f t="shared" si="117"/>
        <v>0</v>
      </c>
      <c r="GK66" s="235">
        <f t="shared" si="117"/>
        <v>0</v>
      </c>
      <c r="GL66" s="235">
        <f t="shared" si="117"/>
        <v>0</v>
      </c>
      <c r="GM66" s="235">
        <f t="shared" si="117"/>
        <v>0</v>
      </c>
      <c r="GN66" s="235">
        <f t="shared" si="117"/>
        <v>0</v>
      </c>
      <c r="GO66" s="235">
        <f t="shared" si="117"/>
        <v>0</v>
      </c>
      <c r="GP66" s="235">
        <f t="shared" si="117"/>
        <v>0</v>
      </c>
      <c r="GQ66" s="235">
        <f t="shared" si="117"/>
        <v>0</v>
      </c>
      <c r="GR66" s="235">
        <f t="shared" si="117"/>
        <v>0</v>
      </c>
      <c r="GS66" s="235">
        <f t="shared" si="117"/>
        <v>0</v>
      </c>
      <c r="GT66" s="235">
        <f t="shared" si="117"/>
        <v>0</v>
      </c>
      <c r="GU66" s="235">
        <f t="shared" si="117"/>
        <v>0</v>
      </c>
      <c r="GV66" s="235">
        <f t="shared" si="117"/>
        <v>0</v>
      </c>
      <c r="GW66" s="235">
        <f t="shared" si="117"/>
        <v>0</v>
      </c>
      <c r="GX66" s="235">
        <f t="shared" si="117"/>
        <v>0</v>
      </c>
      <c r="GY66" s="235">
        <f t="shared" si="117"/>
        <v>0</v>
      </c>
    </row>
    <row r="67" spans="2:207" x14ac:dyDescent="0.25">
      <c r="B67" s="218">
        <f t="shared" si="84"/>
        <v>18</v>
      </c>
      <c r="C67" s="225" t="s">
        <v>977</v>
      </c>
      <c r="D67" s="225"/>
      <c r="E67" s="226" t="s">
        <v>974</v>
      </c>
      <c r="F67" s="227"/>
      <c r="G67" s="234">
        <f t="shared" si="101"/>
        <v>0</v>
      </c>
      <c r="H67" s="235">
        <f>H45</f>
        <v>0</v>
      </c>
      <c r="I67" s="235">
        <f t="shared" ref="I67:BE67" si="118">I45</f>
        <v>0</v>
      </c>
      <c r="J67" s="235">
        <f t="shared" si="118"/>
        <v>0</v>
      </c>
      <c r="K67" s="235">
        <f t="shared" si="118"/>
        <v>0</v>
      </c>
      <c r="L67" s="235">
        <f t="shared" si="118"/>
        <v>0</v>
      </c>
      <c r="M67" s="235">
        <f t="shared" si="118"/>
        <v>0</v>
      </c>
      <c r="N67" s="235">
        <f t="shared" si="118"/>
        <v>0</v>
      </c>
      <c r="O67" s="235">
        <f t="shared" si="118"/>
        <v>0</v>
      </c>
      <c r="P67" s="235">
        <f t="shared" si="118"/>
        <v>0</v>
      </c>
      <c r="Q67" s="235">
        <f t="shared" si="118"/>
        <v>0</v>
      </c>
      <c r="R67" s="235">
        <f t="shared" si="118"/>
        <v>0</v>
      </c>
      <c r="S67" s="235">
        <f t="shared" si="118"/>
        <v>0</v>
      </c>
      <c r="T67" s="235">
        <f t="shared" si="118"/>
        <v>0</v>
      </c>
      <c r="U67" s="235">
        <f t="shared" si="118"/>
        <v>0</v>
      </c>
      <c r="V67" s="235">
        <f t="shared" si="118"/>
        <v>0</v>
      </c>
      <c r="W67" s="235">
        <f t="shared" si="118"/>
        <v>0</v>
      </c>
      <c r="X67" s="235">
        <f t="shared" si="118"/>
        <v>0</v>
      </c>
      <c r="Y67" s="235">
        <f t="shared" si="118"/>
        <v>0</v>
      </c>
      <c r="Z67" s="235">
        <f t="shared" si="118"/>
        <v>0</v>
      </c>
      <c r="AA67" s="235">
        <f t="shared" si="118"/>
        <v>0</v>
      </c>
      <c r="AB67" s="235">
        <f t="shared" si="118"/>
        <v>0</v>
      </c>
      <c r="AC67" s="235">
        <f t="shared" si="118"/>
        <v>0</v>
      </c>
      <c r="AD67" s="235">
        <f t="shared" si="118"/>
        <v>0</v>
      </c>
      <c r="AE67" s="235">
        <f t="shared" si="118"/>
        <v>0</v>
      </c>
      <c r="AF67" s="235">
        <f t="shared" si="118"/>
        <v>0</v>
      </c>
      <c r="AG67" s="235">
        <f t="shared" si="118"/>
        <v>0</v>
      </c>
      <c r="AH67" s="235">
        <f t="shared" si="118"/>
        <v>0</v>
      </c>
      <c r="AI67" s="235">
        <f t="shared" si="118"/>
        <v>0</v>
      </c>
      <c r="AJ67" s="235">
        <f t="shared" si="118"/>
        <v>0</v>
      </c>
      <c r="AK67" s="235">
        <f t="shared" si="118"/>
        <v>0</v>
      </c>
      <c r="AL67" s="235">
        <f t="shared" si="118"/>
        <v>0</v>
      </c>
      <c r="AM67" s="235">
        <f t="shared" si="118"/>
        <v>0</v>
      </c>
      <c r="AN67" s="235">
        <f t="shared" si="118"/>
        <v>0</v>
      </c>
      <c r="AO67" s="235">
        <f t="shared" si="118"/>
        <v>0</v>
      </c>
      <c r="AP67" s="235">
        <f t="shared" si="118"/>
        <v>0</v>
      </c>
      <c r="AQ67" s="235">
        <f t="shared" si="118"/>
        <v>0</v>
      </c>
      <c r="AR67" s="235">
        <f t="shared" si="118"/>
        <v>0</v>
      </c>
      <c r="AS67" s="235">
        <f t="shared" si="118"/>
        <v>0</v>
      </c>
      <c r="AT67" s="235">
        <f t="shared" si="118"/>
        <v>0</v>
      </c>
      <c r="AU67" s="235">
        <f t="shared" si="118"/>
        <v>0</v>
      </c>
      <c r="AV67" s="235">
        <f t="shared" si="118"/>
        <v>0</v>
      </c>
      <c r="AW67" s="235">
        <f t="shared" si="118"/>
        <v>0</v>
      </c>
      <c r="AX67" s="235">
        <f t="shared" si="118"/>
        <v>0</v>
      </c>
      <c r="AY67" s="235">
        <f t="shared" si="118"/>
        <v>0</v>
      </c>
      <c r="AZ67" s="235">
        <f t="shared" si="118"/>
        <v>0</v>
      </c>
      <c r="BA67" s="235">
        <f t="shared" si="118"/>
        <v>0</v>
      </c>
      <c r="BB67" s="235">
        <f t="shared" si="118"/>
        <v>0</v>
      </c>
      <c r="BC67" s="235">
        <f t="shared" si="118"/>
        <v>0</v>
      </c>
      <c r="BD67" s="235">
        <f t="shared" si="118"/>
        <v>0</v>
      </c>
      <c r="BE67" s="235">
        <f t="shared" si="118"/>
        <v>0</v>
      </c>
      <c r="BF67" s="235">
        <f t="shared" ref="BF67:DQ67" si="119">BF45</f>
        <v>0</v>
      </c>
      <c r="BG67" s="235">
        <f t="shared" si="119"/>
        <v>0</v>
      </c>
      <c r="BH67" s="235">
        <f t="shared" si="119"/>
        <v>0</v>
      </c>
      <c r="BI67" s="235">
        <f t="shared" si="119"/>
        <v>0</v>
      </c>
      <c r="BJ67" s="235">
        <f t="shared" si="119"/>
        <v>0</v>
      </c>
      <c r="BK67" s="235">
        <f t="shared" si="119"/>
        <v>0</v>
      </c>
      <c r="BL67" s="235">
        <f t="shared" si="119"/>
        <v>0</v>
      </c>
      <c r="BM67" s="235">
        <f t="shared" si="119"/>
        <v>0</v>
      </c>
      <c r="BN67" s="235">
        <f t="shared" si="119"/>
        <v>0</v>
      </c>
      <c r="BO67" s="235">
        <f t="shared" si="119"/>
        <v>0</v>
      </c>
      <c r="BP67" s="235">
        <f t="shared" si="119"/>
        <v>0</v>
      </c>
      <c r="BQ67" s="235">
        <f t="shared" si="119"/>
        <v>0</v>
      </c>
      <c r="BR67" s="235">
        <f t="shared" si="119"/>
        <v>0</v>
      </c>
      <c r="BS67" s="235">
        <f t="shared" si="119"/>
        <v>0</v>
      </c>
      <c r="BT67" s="235">
        <f t="shared" si="119"/>
        <v>0</v>
      </c>
      <c r="BU67" s="235">
        <f t="shared" si="119"/>
        <v>0</v>
      </c>
      <c r="BV67" s="235">
        <f t="shared" si="119"/>
        <v>0</v>
      </c>
      <c r="BW67" s="235">
        <f t="shared" si="119"/>
        <v>0</v>
      </c>
      <c r="BX67" s="235">
        <f t="shared" si="119"/>
        <v>0</v>
      </c>
      <c r="BY67" s="235">
        <f t="shared" si="119"/>
        <v>0</v>
      </c>
      <c r="BZ67" s="235">
        <f t="shared" si="119"/>
        <v>0</v>
      </c>
      <c r="CA67" s="235">
        <f t="shared" si="119"/>
        <v>0</v>
      </c>
      <c r="CB67" s="235">
        <f t="shared" si="119"/>
        <v>0</v>
      </c>
      <c r="CC67" s="235">
        <f t="shared" si="119"/>
        <v>0</v>
      </c>
      <c r="CD67" s="235">
        <f t="shared" si="119"/>
        <v>0</v>
      </c>
      <c r="CE67" s="235">
        <f t="shared" si="119"/>
        <v>0</v>
      </c>
      <c r="CF67" s="235">
        <f t="shared" si="119"/>
        <v>0</v>
      </c>
      <c r="CG67" s="235">
        <f t="shared" si="119"/>
        <v>0</v>
      </c>
      <c r="CH67" s="235">
        <f t="shared" si="119"/>
        <v>0</v>
      </c>
      <c r="CI67" s="235">
        <f t="shared" si="119"/>
        <v>0</v>
      </c>
      <c r="CJ67" s="235">
        <f t="shared" si="119"/>
        <v>0</v>
      </c>
      <c r="CK67" s="235">
        <f t="shared" si="119"/>
        <v>0</v>
      </c>
      <c r="CL67" s="235">
        <f t="shared" si="119"/>
        <v>0</v>
      </c>
      <c r="CM67" s="235">
        <f t="shared" si="119"/>
        <v>0</v>
      </c>
      <c r="CN67" s="235">
        <f t="shared" si="119"/>
        <v>0</v>
      </c>
      <c r="CO67" s="235">
        <f t="shared" si="119"/>
        <v>0</v>
      </c>
      <c r="CP67" s="235">
        <f t="shared" si="119"/>
        <v>0</v>
      </c>
      <c r="CQ67" s="235">
        <f t="shared" si="119"/>
        <v>0</v>
      </c>
      <c r="CR67" s="235">
        <f t="shared" si="119"/>
        <v>0</v>
      </c>
      <c r="CS67" s="235">
        <f t="shared" si="119"/>
        <v>0</v>
      </c>
      <c r="CT67" s="235">
        <f t="shared" si="119"/>
        <v>0</v>
      </c>
      <c r="CU67" s="235">
        <f t="shared" si="119"/>
        <v>0</v>
      </c>
      <c r="CV67" s="235">
        <f t="shared" si="119"/>
        <v>0</v>
      </c>
      <c r="CW67" s="235">
        <f t="shared" si="119"/>
        <v>0</v>
      </c>
      <c r="CX67" s="235">
        <f t="shared" si="119"/>
        <v>0</v>
      </c>
      <c r="CY67" s="235">
        <f t="shared" si="119"/>
        <v>0</v>
      </c>
      <c r="CZ67" s="235">
        <f t="shared" si="119"/>
        <v>0</v>
      </c>
      <c r="DA67" s="235">
        <f t="shared" si="119"/>
        <v>0</v>
      </c>
      <c r="DB67" s="235">
        <f t="shared" si="119"/>
        <v>0</v>
      </c>
      <c r="DC67" s="235">
        <f t="shared" si="119"/>
        <v>0</v>
      </c>
      <c r="DD67" s="235">
        <f t="shared" si="119"/>
        <v>0</v>
      </c>
      <c r="DE67" s="235">
        <f t="shared" si="119"/>
        <v>0</v>
      </c>
      <c r="DF67" s="235">
        <f t="shared" si="119"/>
        <v>0</v>
      </c>
      <c r="DG67" s="235">
        <f t="shared" si="119"/>
        <v>0</v>
      </c>
      <c r="DH67" s="235">
        <f t="shared" si="119"/>
        <v>0</v>
      </c>
      <c r="DI67" s="235">
        <f t="shared" si="119"/>
        <v>0</v>
      </c>
      <c r="DJ67" s="235">
        <f t="shared" si="119"/>
        <v>0</v>
      </c>
      <c r="DK67" s="235">
        <f t="shared" si="119"/>
        <v>0</v>
      </c>
      <c r="DL67" s="235">
        <f t="shared" si="119"/>
        <v>0</v>
      </c>
      <c r="DM67" s="235">
        <f t="shared" si="119"/>
        <v>0</v>
      </c>
      <c r="DN67" s="235">
        <f t="shared" si="119"/>
        <v>0</v>
      </c>
      <c r="DO67" s="235">
        <f t="shared" si="119"/>
        <v>0</v>
      </c>
      <c r="DP67" s="235">
        <f t="shared" si="119"/>
        <v>0</v>
      </c>
      <c r="DQ67" s="235">
        <f t="shared" si="119"/>
        <v>0</v>
      </c>
      <c r="DR67" s="235">
        <f t="shared" ref="DR67:GC67" si="120">DR45</f>
        <v>0</v>
      </c>
      <c r="DS67" s="235">
        <f t="shared" si="120"/>
        <v>0</v>
      </c>
      <c r="DT67" s="235">
        <f t="shared" si="120"/>
        <v>0</v>
      </c>
      <c r="DU67" s="235">
        <f t="shared" si="120"/>
        <v>0</v>
      </c>
      <c r="DV67" s="235">
        <f t="shared" si="120"/>
        <v>0</v>
      </c>
      <c r="DW67" s="235">
        <f t="shared" si="120"/>
        <v>0</v>
      </c>
      <c r="DX67" s="235">
        <f t="shared" si="120"/>
        <v>0</v>
      </c>
      <c r="DY67" s="235">
        <f t="shared" si="120"/>
        <v>0</v>
      </c>
      <c r="DZ67" s="235">
        <f t="shared" si="120"/>
        <v>0</v>
      </c>
      <c r="EA67" s="235">
        <f t="shared" si="120"/>
        <v>0</v>
      </c>
      <c r="EB67" s="235">
        <f t="shared" si="120"/>
        <v>0</v>
      </c>
      <c r="EC67" s="235">
        <f t="shared" si="120"/>
        <v>0</v>
      </c>
      <c r="ED67" s="235">
        <f t="shared" si="120"/>
        <v>0</v>
      </c>
      <c r="EE67" s="235">
        <f t="shared" si="120"/>
        <v>0</v>
      </c>
      <c r="EF67" s="235">
        <f t="shared" si="120"/>
        <v>0</v>
      </c>
      <c r="EG67" s="235">
        <f t="shared" si="120"/>
        <v>0</v>
      </c>
      <c r="EH67" s="235">
        <f t="shared" si="120"/>
        <v>0</v>
      </c>
      <c r="EI67" s="235">
        <f t="shared" si="120"/>
        <v>0</v>
      </c>
      <c r="EJ67" s="235">
        <f t="shared" si="120"/>
        <v>0</v>
      </c>
      <c r="EK67" s="235">
        <f t="shared" si="120"/>
        <v>0</v>
      </c>
      <c r="EL67" s="235">
        <f t="shared" si="120"/>
        <v>0</v>
      </c>
      <c r="EM67" s="235">
        <f t="shared" si="120"/>
        <v>0</v>
      </c>
      <c r="EN67" s="235">
        <f t="shared" si="120"/>
        <v>0</v>
      </c>
      <c r="EO67" s="235">
        <f t="shared" si="120"/>
        <v>0</v>
      </c>
      <c r="EP67" s="235">
        <f t="shared" si="120"/>
        <v>0</v>
      </c>
      <c r="EQ67" s="235">
        <f t="shared" si="120"/>
        <v>0</v>
      </c>
      <c r="ER67" s="235">
        <f t="shared" si="120"/>
        <v>0</v>
      </c>
      <c r="ES67" s="235">
        <f t="shared" si="120"/>
        <v>0</v>
      </c>
      <c r="ET67" s="235">
        <f t="shared" si="120"/>
        <v>0</v>
      </c>
      <c r="EU67" s="235">
        <f t="shared" si="120"/>
        <v>0</v>
      </c>
      <c r="EV67" s="235">
        <f t="shared" si="120"/>
        <v>0</v>
      </c>
      <c r="EW67" s="235">
        <f t="shared" si="120"/>
        <v>0</v>
      </c>
      <c r="EX67" s="235">
        <f t="shared" si="120"/>
        <v>0</v>
      </c>
      <c r="EY67" s="235">
        <f t="shared" si="120"/>
        <v>0</v>
      </c>
      <c r="EZ67" s="235">
        <f t="shared" si="120"/>
        <v>0</v>
      </c>
      <c r="FA67" s="235">
        <f t="shared" si="120"/>
        <v>0</v>
      </c>
      <c r="FB67" s="235">
        <f t="shared" si="120"/>
        <v>0</v>
      </c>
      <c r="FC67" s="235">
        <f t="shared" si="120"/>
        <v>0</v>
      </c>
      <c r="FD67" s="235">
        <f t="shared" si="120"/>
        <v>0</v>
      </c>
      <c r="FE67" s="235">
        <f t="shared" si="120"/>
        <v>0</v>
      </c>
      <c r="FF67" s="235">
        <f t="shared" si="120"/>
        <v>0</v>
      </c>
      <c r="FG67" s="235">
        <f t="shared" si="120"/>
        <v>0</v>
      </c>
      <c r="FH67" s="235">
        <f t="shared" si="120"/>
        <v>0</v>
      </c>
      <c r="FI67" s="235">
        <f t="shared" si="120"/>
        <v>0</v>
      </c>
      <c r="FJ67" s="235">
        <f t="shared" si="120"/>
        <v>0</v>
      </c>
      <c r="FK67" s="235">
        <f t="shared" si="120"/>
        <v>0</v>
      </c>
      <c r="FL67" s="235">
        <f t="shared" si="120"/>
        <v>0</v>
      </c>
      <c r="FM67" s="235">
        <f t="shared" si="120"/>
        <v>0</v>
      </c>
      <c r="FN67" s="235">
        <f t="shared" si="120"/>
        <v>0</v>
      </c>
      <c r="FO67" s="235">
        <f t="shared" si="120"/>
        <v>0</v>
      </c>
      <c r="FP67" s="235">
        <f t="shared" si="120"/>
        <v>0</v>
      </c>
      <c r="FQ67" s="235">
        <f t="shared" si="120"/>
        <v>0</v>
      </c>
      <c r="FR67" s="235">
        <f t="shared" si="120"/>
        <v>0</v>
      </c>
      <c r="FS67" s="235">
        <f t="shared" si="120"/>
        <v>0</v>
      </c>
      <c r="FT67" s="235">
        <f t="shared" si="120"/>
        <v>0</v>
      </c>
      <c r="FU67" s="235">
        <f t="shared" si="120"/>
        <v>0</v>
      </c>
      <c r="FV67" s="235">
        <f t="shared" si="120"/>
        <v>0</v>
      </c>
      <c r="FW67" s="235">
        <f t="shared" si="120"/>
        <v>0</v>
      </c>
      <c r="FX67" s="235">
        <f t="shared" si="120"/>
        <v>0</v>
      </c>
      <c r="FY67" s="235">
        <f t="shared" si="120"/>
        <v>0</v>
      </c>
      <c r="FZ67" s="235">
        <f t="shared" si="120"/>
        <v>0</v>
      </c>
      <c r="GA67" s="235">
        <f t="shared" si="120"/>
        <v>0</v>
      </c>
      <c r="GB67" s="235">
        <f t="shared" si="120"/>
        <v>0</v>
      </c>
      <c r="GC67" s="235">
        <f t="shared" si="120"/>
        <v>0</v>
      </c>
      <c r="GD67" s="235">
        <f t="shared" ref="GD67:GY67" si="121">GD45</f>
        <v>0</v>
      </c>
      <c r="GE67" s="235">
        <f t="shared" si="121"/>
        <v>0</v>
      </c>
      <c r="GF67" s="235">
        <f t="shared" si="121"/>
        <v>0</v>
      </c>
      <c r="GG67" s="235">
        <f t="shared" si="121"/>
        <v>0</v>
      </c>
      <c r="GH67" s="235">
        <f t="shared" si="121"/>
        <v>0</v>
      </c>
      <c r="GI67" s="235">
        <f t="shared" si="121"/>
        <v>0</v>
      </c>
      <c r="GJ67" s="235">
        <f t="shared" si="121"/>
        <v>0</v>
      </c>
      <c r="GK67" s="235">
        <f t="shared" si="121"/>
        <v>0</v>
      </c>
      <c r="GL67" s="235">
        <f t="shared" si="121"/>
        <v>0</v>
      </c>
      <c r="GM67" s="235">
        <f t="shared" si="121"/>
        <v>0</v>
      </c>
      <c r="GN67" s="235">
        <f t="shared" si="121"/>
        <v>0</v>
      </c>
      <c r="GO67" s="235">
        <f t="shared" si="121"/>
        <v>0</v>
      </c>
      <c r="GP67" s="235">
        <f t="shared" si="121"/>
        <v>0</v>
      </c>
      <c r="GQ67" s="235">
        <f t="shared" si="121"/>
        <v>0</v>
      </c>
      <c r="GR67" s="235">
        <f t="shared" si="121"/>
        <v>0</v>
      </c>
      <c r="GS67" s="235">
        <f t="shared" si="121"/>
        <v>0</v>
      </c>
      <c r="GT67" s="235">
        <f t="shared" si="121"/>
        <v>0</v>
      </c>
      <c r="GU67" s="235">
        <f t="shared" si="121"/>
        <v>0</v>
      </c>
      <c r="GV67" s="235">
        <f t="shared" si="121"/>
        <v>0</v>
      </c>
      <c r="GW67" s="235">
        <f t="shared" si="121"/>
        <v>0</v>
      </c>
      <c r="GX67" s="235">
        <f t="shared" si="121"/>
        <v>0</v>
      </c>
      <c r="GY67" s="235">
        <f t="shared" si="121"/>
        <v>0</v>
      </c>
    </row>
    <row r="68" spans="2:207" x14ac:dyDescent="0.25">
      <c r="B68" s="218">
        <f t="shared" si="84"/>
        <v>19</v>
      </c>
      <c r="C68" s="225" t="s">
        <v>978</v>
      </c>
      <c r="D68" s="225"/>
      <c r="E68" s="226" t="s">
        <v>974</v>
      </c>
      <c r="F68" s="227"/>
      <c r="G68" s="234">
        <f t="shared" si="101"/>
        <v>0</v>
      </c>
      <c r="H68" s="235">
        <f>H66</f>
        <v>0</v>
      </c>
      <c r="I68" s="235">
        <f t="shared" ref="I68:BE68" si="122">I66</f>
        <v>0</v>
      </c>
      <c r="J68" s="235">
        <f t="shared" si="122"/>
        <v>0</v>
      </c>
      <c r="K68" s="235">
        <f t="shared" si="122"/>
        <v>0</v>
      </c>
      <c r="L68" s="235">
        <f t="shared" si="122"/>
        <v>0</v>
      </c>
      <c r="M68" s="235">
        <f t="shared" si="122"/>
        <v>0</v>
      </c>
      <c r="N68" s="235">
        <f t="shared" si="122"/>
        <v>0</v>
      </c>
      <c r="O68" s="235">
        <f t="shared" si="122"/>
        <v>0</v>
      </c>
      <c r="P68" s="235">
        <f t="shared" si="122"/>
        <v>0</v>
      </c>
      <c r="Q68" s="235">
        <f t="shared" si="122"/>
        <v>0</v>
      </c>
      <c r="R68" s="235">
        <f t="shared" si="122"/>
        <v>0</v>
      </c>
      <c r="S68" s="235">
        <f t="shared" si="122"/>
        <v>0</v>
      </c>
      <c r="T68" s="235">
        <f t="shared" si="122"/>
        <v>0</v>
      </c>
      <c r="U68" s="235">
        <f t="shared" si="122"/>
        <v>0</v>
      </c>
      <c r="V68" s="235">
        <f t="shared" si="122"/>
        <v>0</v>
      </c>
      <c r="W68" s="235">
        <f t="shared" si="122"/>
        <v>0</v>
      </c>
      <c r="X68" s="235">
        <f t="shared" si="122"/>
        <v>0</v>
      </c>
      <c r="Y68" s="235">
        <f t="shared" si="122"/>
        <v>0</v>
      </c>
      <c r="Z68" s="235">
        <f t="shared" si="122"/>
        <v>0</v>
      </c>
      <c r="AA68" s="235">
        <f t="shared" si="122"/>
        <v>0</v>
      </c>
      <c r="AB68" s="235">
        <f t="shared" si="122"/>
        <v>0</v>
      </c>
      <c r="AC68" s="235">
        <f t="shared" si="122"/>
        <v>0</v>
      </c>
      <c r="AD68" s="235">
        <f t="shared" si="122"/>
        <v>0</v>
      </c>
      <c r="AE68" s="235">
        <f t="shared" si="122"/>
        <v>0</v>
      </c>
      <c r="AF68" s="235">
        <f t="shared" si="122"/>
        <v>0</v>
      </c>
      <c r="AG68" s="235">
        <f t="shared" si="122"/>
        <v>0</v>
      </c>
      <c r="AH68" s="235">
        <f t="shared" si="122"/>
        <v>0</v>
      </c>
      <c r="AI68" s="235">
        <f t="shared" si="122"/>
        <v>0</v>
      </c>
      <c r="AJ68" s="235">
        <f t="shared" si="122"/>
        <v>0</v>
      </c>
      <c r="AK68" s="235">
        <f t="shared" si="122"/>
        <v>0</v>
      </c>
      <c r="AL68" s="235">
        <f t="shared" si="122"/>
        <v>0</v>
      </c>
      <c r="AM68" s="235">
        <f t="shared" si="122"/>
        <v>0</v>
      </c>
      <c r="AN68" s="235">
        <f t="shared" si="122"/>
        <v>0</v>
      </c>
      <c r="AO68" s="235">
        <f t="shared" si="122"/>
        <v>0</v>
      </c>
      <c r="AP68" s="235">
        <f t="shared" si="122"/>
        <v>0</v>
      </c>
      <c r="AQ68" s="235">
        <f t="shared" si="122"/>
        <v>0</v>
      </c>
      <c r="AR68" s="235">
        <f t="shared" si="122"/>
        <v>0</v>
      </c>
      <c r="AS68" s="235">
        <f t="shared" si="122"/>
        <v>0</v>
      </c>
      <c r="AT68" s="235">
        <f t="shared" si="122"/>
        <v>0</v>
      </c>
      <c r="AU68" s="235">
        <f t="shared" si="122"/>
        <v>0</v>
      </c>
      <c r="AV68" s="235">
        <f t="shared" si="122"/>
        <v>0</v>
      </c>
      <c r="AW68" s="235">
        <f t="shared" si="122"/>
        <v>0</v>
      </c>
      <c r="AX68" s="235">
        <f t="shared" si="122"/>
        <v>0</v>
      </c>
      <c r="AY68" s="235">
        <f t="shared" si="122"/>
        <v>0</v>
      </c>
      <c r="AZ68" s="235">
        <f t="shared" si="122"/>
        <v>0</v>
      </c>
      <c r="BA68" s="235">
        <f t="shared" si="122"/>
        <v>0</v>
      </c>
      <c r="BB68" s="235">
        <f t="shared" si="122"/>
        <v>0</v>
      </c>
      <c r="BC68" s="235">
        <f t="shared" si="122"/>
        <v>0</v>
      </c>
      <c r="BD68" s="235">
        <f t="shared" si="122"/>
        <v>0</v>
      </c>
      <c r="BE68" s="235">
        <f t="shared" si="122"/>
        <v>0</v>
      </c>
      <c r="BF68" s="235">
        <f t="shared" ref="BF68:DQ68" si="123">BF66</f>
        <v>0</v>
      </c>
      <c r="BG68" s="235">
        <f t="shared" si="123"/>
        <v>0</v>
      </c>
      <c r="BH68" s="235">
        <f t="shared" si="123"/>
        <v>0</v>
      </c>
      <c r="BI68" s="235">
        <f t="shared" si="123"/>
        <v>0</v>
      </c>
      <c r="BJ68" s="235">
        <f t="shared" si="123"/>
        <v>0</v>
      </c>
      <c r="BK68" s="235">
        <f t="shared" si="123"/>
        <v>0</v>
      </c>
      <c r="BL68" s="235">
        <f t="shared" si="123"/>
        <v>0</v>
      </c>
      <c r="BM68" s="235">
        <f t="shared" si="123"/>
        <v>0</v>
      </c>
      <c r="BN68" s="235">
        <f t="shared" si="123"/>
        <v>0</v>
      </c>
      <c r="BO68" s="235">
        <f t="shared" si="123"/>
        <v>0</v>
      </c>
      <c r="BP68" s="235">
        <f t="shared" si="123"/>
        <v>0</v>
      </c>
      <c r="BQ68" s="235">
        <f t="shared" si="123"/>
        <v>0</v>
      </c>
      <c r="BR68" s="235">
        <f t="shared" si="123"/>
        <v>0</v>
      </c>
      <c r="BS68" s="235">
        <f t="shared" si="123"/>
        <v>0</v>
      </c>
      <c r="BT68" s="235">
        <f t="shared" si="123"/>
        <v>0</v>
      </c>
      <c r="BU68" s="235">
        <f t="shared" si="123"/>
        <v>0</v>
      </c>
      <c r="BV68" s="235">
        <f t="shared" si="123"/>
        <v>0</v>
      </c>
      <c r="BW68" s="235">
        <f t="shared" si="123"/>
        <v>0</v>
      </c>
      <c r="BX68" s="235">
        <f t="shared" si="123"/>
        <v>0</v>
      </c>
      <c r="BY68" s="235">
        <f t="shared" si="123"/>
        <v>0</v>
      </c>
      <c r="BZ68" s="235">
        <f t="shared" si="123"/>
        <v>0</v>
      </c>
      <c r="CA68" s="235">
        <f t="shared" si="123"/>
        <v>0</v>
      </c>
      <c r="CB68" s="235">
        <f t="shared" si="123"/>
        <v>0</v>
      </c>
      <c r="CC68" s="235">
        <f t="shared" si="123"/>
        <v>0</v>
      </c>
      <c r="CD68" s="235">
        <f t="shared" si="123"/>
        <v>0</v>
      </c>
      <c r="CE68" s="235">
        <f t="shared" si="123"/>
        <v>0</v>
      </c>
      <c r="CF68" s="235">
        <f t="shared" si="123"/>
        <v>0</v>
      </c>
      <c r="CG68" s="235">
        <f t="shared" si="123"/>
        <v>0</v>
      </c>
      <c r="CH68" s="235">
        <f t="shared" si="123"/>
        <v>0</v>
      </c>
      <c r="CI68" s="235">
        <f t="shared" si="123"/>
        <v>0</v>
      </c>
      <c r="CJ68" s="235">
        <f t="shared" si="123"/>
        <v>0</v>
      </c>
      <c r="CK68" s="235">
        <f t="shared" si="123"/>
        <v>0</v>
      </c>
      <c r="CL68" s="235">
        <f t="shared" si="123"/>
        <v>0</v>
      </c>
      <c r="CM68" s="235">
        <f t="shared" si="123"/>
        <v>0</v>
      </c>
      <c r="CN68" s="235">
        <f t="shared" si="123"/>
        <v>0</v>
      </c>
      <c r="CO68" s="235">
        <f t="shared" si="123"/>
        <v>0</v>
      </c>
      <c r="CP68" s="235">
        <f t="shared" si="123"/>
        <v>0</v>
      </c>
      <c r="CQ68" s="235">
        <f t="shared" si="123"/>
        <v>0</v>
      </c>
      <c r="CR68" s="235">
        <f t="shared" si="123"/>
        <v>0</v>
      </c>
      <c r="CS68" s="235">
        <f t="shared" si="123"/>
        <v>0</v>
      </c>
      <c r="CT68" s="235">
        <f t="shared" si="123"/>
        <v>0</v>
      </c>
      <c r="CU68" s="235">
        <f t="shared" si="123"/>
        <v>0</v>
      </c>
      <c r="CV68" s="235">
        <f t="shared" si="123"/>
        <v>0</v>
      </c>
      <c r="CW68" s="235">
        <f t="shared" si="123"/>
        <v>0</v>
      </c>
      <c r="CX68" s="235">
        <f t="shared" si="123"/>
        <v>0</v>
      </c>
      <c r="CY68" s="235">
        <f t="shared" si="123"/>
        <v>0</v>
      </c>
      <c r="CZ68" s="235">
        <f t="shared" si="123"/>
        <v>0</v>
      </c>
      <c r="DA68" s="235">
        <f t="shared" si="123"/>
        <v>0</v>
      </c>
      <c r="DB68" s="235">
        <f t="shared" si="123"/>
        <v>0</v>
      </c>
      <c r="DC68" s="235">
        <f t="shared" si="123"/>
        <v>0</v>
      </c>
      <c r="DD68" s="235">
        <f t="shared" si="123"/>
        <v>0</v>
      </c>
      <c r="DE68" s="235">
        <f t="shared" si="123"/>
        <v>0</v>
      </c>
      <c r="DF68" s="235">
        <f t="shared" si="123"/>
        <v>0</v>
      </c>
      <c r="DG68" s="235">
        <f t="shared" si="123"/>
        <v>0</v>
      </c>
      <c r="DH68" s="235">
        <f t="shared" si="123"/>
        <v>0</v>
      </c>
      <c r="DI68" s="235">
        <f t="shared" si="123"/>
        <v>0</v>
      </c>
      <c r="DJ68" s="235">
        <f t="shared" si="123"/>
        <v>0</v>
      </c>
      <c r="DK68" s="235">
        <f t="shared" si="123"/>
        <v>0</v>
      </c>
      <c r="DL68" s="235">
        <f t="shared" si="123"/>
        <v>0</v>
      </c>
      <c r="DM68" s="235">
        <f t="shared" si="123"/>
        <v>0</v>
      </c>
      <c r="DN68" s="235">
        <f t="shared" si="123"/>
        <v>0</v>
      </c>
      <c r="DO68" s="235">
        <f t="shared" si="123"/>
        <v>0</v>
      </c>
      <c r="DP68" s="235">
        <f t="shared" si="123"/>
        <v>0</v>
      </c>
      <c r="DQ68" s="235">
        <f t="shared" si="123"/>
        <v>0</v>
      </c>
      <c r="DR68" s="235">
        <f t="shared" ref="DR68:GC68" si="124">DR66</f>
        <v>0</v>
      </c>
      <c r="DS68" s="235">
        <f t="shared" si="124"/>
        <v>0</v>
      </c>
      <c r="DT68" s="235">
        <f t="shared" si="124"/>
        <v>0</v>
      </c>
      <c r="DU68" s="235">
        <f t="shared" si="124"/>
        <v>0</v>
      </c>
      <c r="DV68" s="235">
        <f t="shared" si="124"/>
        <v>0</v>
      </c>
      <c r="DW68" s="235">
        <f t="shared" si="124"/>
        <v>0</v>
      </c>
      <c r="DX68" s="235">
        <f t="shared" si="124"/>
        <v>0</v>
      </c>
      <c r="DY68" s="235">
        <f t="shared" si="124"/>
        <v>0</v>
      </c>
      <c r="DZ68" s="235">
        <f t="shared" si="124"/>
        <v>0</v>
      </c>
      <c r="EA68" s="235">
        <f t="shared" si="124"/>
        <v>0</v>
      </c>
      <c r="EB68" s="235">
        <f t="shared" si="124"/>
        <v>0</v>
      </c>
      <c r="EC68" s="235">
        <f t="shared" si="124"/>
        <v>0</v>
      </c>
      <c r="ED68" s="235">
        <f t="shared" si="124"/>
        <v>0</v>
      </c>
      <c r="EE68" s="235">
        <f t="shared" si="124"/>
        <v>0</v>
      </c>
      <c r="EF68" s="235">
        <f t="shared" si="124"/>
        <v>0</v>
      </c>
      <c r="EG68" s="235">
        <f t="shared" si="124"/>
        <v>0</v>
      </c>
      <c r="EH68" s="235">
        <f t="shared" si="124"/>
        <v>0</v>
      </c>
      <c r="EI68" s="235">
        <f t="shared" si="124"/>
        <v>0</v>
      </c>
      <c r="EJ68" s="235">
        <f t="shared" si="124"/>
        <v>0</v>
      </c>
      <c r="EK68" s="235">
        <f t="shared" si="124"/>
        <v>0</v>
      </c>
      <c r="EL68" s="235">
        <f t="shared" si="124"/>
        <v>0</v>
      </c>
      <c r="EM68" s="235">
        <f t="shared" si="124"/>
        <v>0</v>
      </c>
      <c r="EN68" s="235">
        <f t="shared" si="124"/>
        <v>0</v>
      </c>
      <c r="EO68" s="235">
        <f t="shared" si="124"/>
        <v>0</v>
      </c>
      <c r="EP68" s="235">
        <f t="shared" si="124"/>
        <v>0</v>
      </c>
      <c r="EQ68" s="235">
        <f t="shared" si="124"/>
        <v>0</v>
      </c>
      <c r="ER68" s="235">
        <f t="shared" si="124"/>
        <v>0</v>
      </c>
      <c r="ES68" s="235">
        <f t="shared" si="124"/>
        <v>0</v>
      </c>
      <c r="ET68" s="235">
        <f t="shared" si="124"/>
        <v>0</v>
      </c>
      <c r="EU68" s="235">
        <f t="shared" si="124"/>
        <v>0</v>
      </c>
      <c r="EV68" s="235">
        <f t="shared" si="124"/>
        <v>0</v>
      </c>
      <c r="EW68" s="235">
        <f t="shared" si="124"/>
        <v>0</v>
      </c>
      <c r="EX68" s="235">
        <f t="shared" si="124"/>
        <v>0</v>
      </c>
      <c r="EY68" s="235">
        <f t="shared" si="124"/>
        <v>0</v>
      </c>
      <c r="EZ68" s="235">
        <f t="shared" si="124"/>
        <v>0</v>
      </c>
      <c r="FA68" s="235">
        <f t="shared" si="124"/>
        <v>0</v>
      </c>
      <c r="FB68" s="235">
        <f t="shared" si="124"/>
        <v>0</v>
      </c>
      <c r="FC68" s="235">
        <f t="shared" si="124"/>
        <v>0</v>
      </c>
      <c r="FD68" s="235">
        <f t="shared" si="124"/>
        <v>0</v>
      </c>
      <c r="FE68" s="235">
        <f t="shared" si="124"/>
        <v>0</v>
      </c>
      <c r="FF68" s="235">
        <f t="shared" si="124"/>
        <v>0</v>
      </c>
      <c r="FG68" s="235">
        <f t="shared" si="124"/>
        <v>0</v>
      </c>
      <c r="FH68" s="235">
        <f t="shared" si="124"/>
        <v>0</v>
      </c>
      <c r="FI68" s="235">
        <f t="shared" si="124"/>
        <v>0</v>
      </c>
      <c r="FJ68" s="235">
        <f t="shared" si="124"/>
        <v>0</v>
      </c>
      <c r="FK68" s="235">
        <f t="shared" si="124"/>
        <v>0</v>
      </c>
      <c r="FL68" s="235">
        <f t="shared" si="124"/>
        <v>0</v>
      </c>
      <c r="FM68" s="235">
        <f t="shared" si="124"/>
        <v>0</v>
      </c>
      <c r="FN68" s="235">
        <f t="shared" si="124"/>
        <v>0</v>
      </c>
      <c r="FO68" s="235">
        <f t="shared" si="124"/>
        <v>0</v>
      </c>
      <c r="FP68" s="235">
        <f t="shared" si="124"/>
        <v>0</v>
      </c>
      <c r="FQ68" s="235">
        <f t="shared" si="124"/>
        <v>0</v>
      </c>
      <c r="FR68" s="235">
        <f t="shared" si="124"/>
        <v>0</v>
      </c>
      <c r="FS68" s="235">
        <f t="shared" si="124"/>
        <v>0</v>
      </c>
      <c r="FT68" s="235">
        <f t="shared" si="124"/>
        <v>0</v>
      </c>
      <c r="FU68" s="235">
        <f t="shared" si="124"/>
        <v>0</v>
      </c>
      <c r="FV68" s="235">
        <f t="shared" si="124"/>
        <v>0</v>
      </c>
      <c r="FW68" s="235">
        <f t="shared" si="124"/>
        <v>0</v>
      </c>
      <c r="FX68" s="235">
        <f t="shared" si="124"/>
        <v>0</v>
      </c>
      <c r="FY68" s="235">
        <f t="shared" si="124"/>
        <v>0</v>
      </c>
      <c r="FZ68" s="235">
        <f t="shared" si="124"/>
        <v>0</v>
      </c>
      <c r="GA68" s="235">
        <f t="shared" si="124"/>
        <v>0</v>
      </c>
      <c r="GB68" s="235">
        <f t="shared" si="124"/>
        <v>0</v>
      </c>
      <c r="GC68" s="235">
        <f t="shared" si="124"/>
        <v>0</v>
      </c>
      <c r="GD68" s="235">
        <f t="shared" ref="GD68:GY68" si="125">GD66</f>
        <v>0</v>
      </c>
      <c r="GE68" s="235">
        <f t="shared" si="125"/>
        <v>0</v>
      </c>
      <c r="GF68" s="235">
        <f t="shared" si="125"/>
        <v>0</v>
      </c>
      <c r="GG68" s="235">
        <f t="shared" si="125"/>
        <v>0</v>
      </c>
      <c r="GH68" s="235">
        <f t="shared" si="125"/>
        <v>0</v>
      </c>
      <c r="GI68" s="235">
        <f t="shared" si="125"/>
        <v>0</v>
      </c>
      <c r="GJ68" s="235">
        <f t="shared" si="125"/>
        <v>0</v>
      </c>
      <c r="GK68" s="235">
        <f t="shared" si="125"/>
        <v>0</v>
      </c>
      <c r="GL68" s="235">
        <f t="shared" si="125"/>
        <v>0</v>
      </c>
      <c r="GM68" s="235">
        <f t="shared" si="125"/>
        <v>0</v>
      </c>
      <c r="GN68" s="235">
        <f t="shared" si="125"/>
        <v>0</v>
      </c>
      <c r="GO68" s="235">
        <f t="shared" si="125"/>
        <v>0</v>
      </c>
      <c r="GP68" s="235">
        <f t="shared" si="125"/>
        <v>0</v>
      </c>
      <c r="GQ68" s="235">
        <f t="shared" si="125"/>
        <v>0</v>
      </c>
      <c r="GR68" s="235">
        <f t="shared" si="125"/>
        <v>0</v>
      </c>
      <c r="GS68" s="235">
        <f t="shared" si="125"/>
        <v>0</v>
      </c>
      <c r="GT68" s="235">
        <f t="shared" si="125"/>
        <v>0</v>
      </c>
      <c r="GU68" s="235">
        <f t="shared" si="125"/>
        <v>0</v>
      </c>
      <c r="GV68" s="235">
        <f t="shared" si="125"/>
        <v>0</v>
      </c>
      <c r="GW68" s="235">
        <f t="shared" si="125"/>
        <v>0</v>
      </c>
      <c r="GX68" s="235">
        <f t="shared" si="125"/>
        <v>0</v>
      </c>
      <c r="GY68" s="235">
        <f t="shared" si="125"/>
        <v>0</v>
      </c>
    </row>
  </sheetData>
  <mergeCells count="12">
    <mergeCell ref="B26:B27"/>
    <mergeCell ref="B31:B34"/>
    <mergeCell ref="B35:B38"/>
    <mergeCell ref="B43:F43"/>
    <mergeCell ref="B55:F55"/>
    <mergeCell ref="B2:G2"/>
    <mergeCell ref="B3:F3"/>
    <mergeCell ref="B7:B8"/>
    <mergeCell ref="B12:B14"/>
    <mergeCell ref="B23:F23"/>
    <mergeCell ref="B15:B19"/>
    <mergeCell ref="B4:F4"/>
  </mergeCells>
  <conditionalFormatting sqref="H12:GY12 H32:GY32 H57:GY57">
    <cfRule type="cellIs" dxfId="90" priority="28" operator="greaterThan">
      <formula>24</formula>
    </cfRule>
    <cfRule type="cellIs" dxfId="89" priority="29" operator="lessThan">
      <formula>0</formula>
    </cfRule>
  </conditionalFormatting>
  <conditionalFormatting sqref="G51:G52 H58:GY59">
    <cfRule type="cellIs" dxfId="88" priority="25" operator="lessThan">
      <formula>0</formula>
    </cfRule>
  </conditionalFormatting>
  <conditionalFormatting sqref="G19">
    <cfRule type="cellIs" dxfId="87" priority="24" operator="equal">
      <formula>"ERRO"</formula>
    </cfRule>
  </conditionalFormatting>
  <conditionalFormatting sqref="H58:GY58">
    <cfRule type="cellIs" dxfId="86" priority="22" operator="greaterThan">
      <formula>22</formula>
    </cfRule>
  </conditionalFormatting>
  <conditionalFormatting sqref="H59:GY59">
    <cfRule type="cellIs" dxfId="85" priority="21" operator="greaterThan">
      <formula>3</formula>
    </cfRule>
  </conditionalFormatting>
  <conditionalFormatting sqref="H58:GY59">
    <cfRule type="cellIs" dxfId="84" priority="2" operator="greaterThan">
      <formula>24</formula>
    </cfRule>
    <cfRule type="cellIs" dxfId="83" priority="3" operator="lessThan">
      <formula>0</formula>
    </cfRule>
  </conditionalFormatting>
  <conditionalFormatting sqref="G39">
    <cfRule type="cellIs" dxfId="82" priority="1" operator="equal">
      <formula>"ERRO"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B2:P162"/>
  <sheetViews>
    <sheetView showGridLines="0" zoomScaleNormal="100" workbookViewId="0">
      <pane ySplit="4" topLeftCell="A5" activePane="bottomLeft" state="frozen"/>
      <selection activeCell="M33" sqref="M33"/>
      <selection pane="bottomLeft"/>
    </sheetView>
  </sheetViews>
  <sheetFormatPr defaultColWidth="9.109375" defaultRowHeight="15" customHeight="1" outlineLevelRow="1" x14ac:dyDescent="0.3"/>
  <cols>
    <col min="1" max="2" width="3.6640625" style="396" customWidth="1"/>
    <col min="3" max="7" width="10.6640625" style="396" customWidth="1"/>
    <col min="8" max="9" width="11.6640625" style="396" customWidth="1"/>
    <col min="10" max="10" width="20.109375" style="396" bestFit="1" customWidth="1"/>
    <col min="11" max="16" width="28.5546875" style="396" customWidth="1"/>
    <col min="17" max="16384" width="9.109375" style="396"/>
  </cols>
  <sheetData>
    <row r="2" spans="2:16" ht="22.5" customHeight="1" x14ac:dyDescent="0.3">
      <c r="B2" s="550"/>
      <c r="C2" s="551"/>
      <c r="D2" s="957" t="s">
        <v>2143</v>
      </c>
      <c r="E2" s="957"/>
      <c r="F2" s="957"/>
      <c r="G2" s="957"/>
      <c r="H2" s="957"/>
      <c r="I2" s="957"/>
      <c r="J2" s="551"/>
      <c r="K2" s="551"/>
      <c r="L2" s="551"/>
      <c r="M2" s="552"/>
      <c r="N2" s="551"/>
      <c r="O2" s="551"/>
      <c r="P2" s="552"/>
    </row>
    <row r="3" spans="2:16" ht="15" customHeight="1" x14ac:dyDescent="0.3">
      <c r="B3" s="946" t="s">
        <v>1057</v>
      </c>
      <c r="C3" s="947"/>
      <c r="D3" s="947"/>
      <c r="E3" s="947"/>
      <c r="F3" s="947"/>
      <c r="G3" s="947"/>
      <c r="H3" s="947"/>
      <c r="I3" s="947"/>
      <c r="J3" s="948"/>
      <c r="K3" s="946" t="s">
        <v>1203</v>
      </c>
      <c r="L3" s="947"/>
      <c r="M3" s="947"/>
      <c r="N3" s="947"/>
      <c r="O3" s="947"/>
      <c r="P3" s="948"/>
    </row>
    <row r="4" spans="2:16" ht="15" customHeight="1" x14ac:dyDescent="0.3">
      <c r="B4" s="958"/>
      <c r="C4" s="959"/>
      <c r="D4" s="959"/>
      <c r="E4" s="959"/>
      <c r="F4" s="959"/>
      <c r="G4" s="959"/>
      <c r="H4" s="959"/>
      <c r="I4" s="959"/>
      <c r="J4" s="96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3">
      <c r="B5" s="961" t="s">
        <v>955</v>
      </c>
      <c r="C5" s="962"/>
      <c r="D5" s="962"/>
      <c r="E5" s="962"/>
      <c r="F5" s="962"/>
      <c r="G5" s="962"/>
      <c r="H5" s="962"/>
      <c r="I5" s="962"/>
      <c r="J5" s="962"/>
      <c r="K5" s="548"/>
      <c r="L5" s="548"/>
      <c r="M5" s="549"/>
      <c r="N5" s="548"/>
      <c r="O5" s="548"/>
      <c r="P5" s="549"/>
    </row>
    <row r="6" spans="2:16" ht="14.4" x14ac:dyDescent="0.3">
      <c r="B6" s="963" t="s">
        <v>552</v>
      </c>
      <c r="C6" s="964"/>
      <c r="D6" s="964"/>
      <c r="E6" s="964"/>
      <c r="F6" s="964"/>
      <c r="G6" s="964"/>
      <c r="H6" s="964"/>
      <c r="I6" s="964"/>
      <c r="J6" s="965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3">
      <c r="B7" s="938" t="s">
        <v>553</v>
      </c>
      <c r="C7" s="938"/>
      <c r="D7" s="938"/>
      <c r="E7" s="939"/>
      <c r="F7" s="939"/>
      <c r="G7" s="939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3">
      <c r="B8" s="153">
        <v>1</v>
      </c>
      <c r="C8" s="936"/>
      <c r="D8" s="937"/>
      <c r="E8" s="937"/>
      <c r="F8" s="937"/>
      <c r="G8" s="937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3">
      <c r="B9" s="156">
        <v>2</v>
      </c>
      <c r="C9" s="936"/>
      <c r="D9" s="937"/>
      <c r="E9" s="937"/>
      <c r="F9" s="937"/>
      <c r="G9" s="937"/>
      <c r="H9" s="157"/>
      <c r="I9" s="322"/>
      <c r="J9" s="527">
        <f t="shared" ref="J9:J10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3">
      <c r="B10" s="153">
        <v>3</v>
      </c>
      <c r="C10" s="936"/>
      <c r="D10" s="937"/>
      <c r="E10" s="937"/>
      <c r="F10" s="937"/>
      <c r="G10" s="937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3">
      <c r="B11" s="156">
        <v>4</v>
      </c>
      <c r="C11" s="936"/>
      <c r="D11" s="937"/>
      <c r="E11" s="937"/>
      <c r="F11" s="937"/>
      <c r="G11" s="937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3">
      <c r="B12" s="153">
        <v>5</v>
      </c>
      <c r="C12" s="936"/>
      <c r="D12" s="937"/>
      <c r="E12" s="937"/>
      <c r="F12" s="937"/>
      <c r="G12" s="937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3">
      <c r="B13" s="156">
        <v>6</v>
      </c>
      <c r="C13" s="936"/>
      <c r="D13" s="937"/>
      <c r="E13" s="937"/>
      <c r="F13" s="937"/>
      <c r="G13" s="937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3">
      <c r="B14" s="153">
        <v>7</v>
      </c>
      <c r="C14" s="936"/>
      <c r="D14" s="937"/>
      <c r="E14" s="937"/>
      <c r="F14" s="937"/>
      <c r="G14" s="937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3">
      <c r="B15" s="156">
        <v>8</v>
      </c>
      <c r="C15" s="936"/>
      <c r="D15" s="937"/>
      <c r="E15" s="937"/>
      <c r="F15" s="937"/>
      <c r="G15" s="937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3">
      <c r="B16" s="153">
        <v>9</v>
      </c>
      <c r="C16" s="936"/>
      <c r="D16" s="937"/>
      <c r="E16" s="937"/>
      <c r="F16" s="937"/>
      <c r="G16" s="937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3">
      <c r="B17" s="156">
        <v>10</v>
      </c>
      <c r="C17" s="936"/>
      <c r="D17" s="937"/>
      <c r="E17" s="937"/>
      <c r="F17" s="937"/>
      <c r="G17" s="937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3">
      <c r="B18" s="153">
        <v>11</v>
      </c>
      <c r="C18" s="936"/>
      <c r="D18" s="937"/>
      <c r="E18" s="937"/>
      <c r="F18" s="937"/>
      <c r="G18" s="937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3">
      <c r="B19" s="156">
        <v>12</v>
      </c>
      <c r="C19" s="936"/>
      <c r="D19" s="937"/>
      <c r="E19" s="937"/>
      <c r="F19" s="937"/>
      <c r="G19" s="937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3">
      <c r="B20" s="153">
        <v>13</v>
      </c>
      <c r="C20" s="936"/>
      <c r="D20" s="937"/>
      <c r="E20" s="937"/>
      <c r="F20" s="937"/>
      <c r="G20" s="937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3">
      <c r="B21" s="156">
        <v>14</v>
      </c>
      <c r="C21" s="936"/>
      <c r="D21" s="937"/>
      <c r="E21" s="937"/>
      <c r="F21" s="937"/>
      <c r="G21" s="937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3">
      <c r="B22" s="153">
        <v>15</v>
      </c>
      <c r="C22" s="936"/>
      <c r="D22" s="937"/>
      <c r="E22" s="937"/>
      <c r="F22" s="937"/>
      <c r="G22" s="937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3">
      <c r="B23" s="156">
        <v>16</v>
      </c>
      <c r="C23" s="936"/>
      <c r="D23" s="937"/>
      <c r="E23" s="937"/>
      <c r="F23" s="937"/>
      <c r="G23" s="937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3">
      <c r="B24" s="153">
        <v>17</v>
      </c>
      <c r="C24" s="936"/>
      <c r="D24" s="937"/>
      <c r="E24" s="937"/>
      <c r="F24" s="937"/>
      <c r="G24" s="937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3">
      <c r="B25" s="156">
        <v>18</v>
      </c>
      <c r="C25" s="936"/>
      <c r="D25" s="937"/>
      <c r="E25" s="937"/>
      <c r="F25" s="937"/>
      <c r="G25" s="937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3">
      <c r="B26" s="153">
        <v>19</v>
      </c>
      <c r="C26" s="936"/>
      <c r="D26" s="937"/>
      <c r="E26" s="937"/>
      <c r="F26" s="937"/>
      <c r="G26" s="937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3">
      <c r="B27" s="156">
        <v>20</v>
      </c>
      <c r="C27" s="936"/>
      <c r="D27" s="937"/>
      <c r="E27" s="937"/>
      <c r="F27" s="937"/>
      <c r="G27" s="937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3">
      <c r="B28" s="153">
        <v>21</v>
      </c>
      <c r="C28" s="936"/>
      <c r="D28" s="937"/>
      <c r="E28" s="937"/>
      <c r="F28" s="937"/>
      <c r="G28" s="937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3">
      <c r="B29" s="156">
        <v>22</v>
      </c>
      <c r="C29" s="936"/>
      <c r="D29" s="937"/>
      <c r="E29" s="937"/>
      <c r="F29" s="937"/>
      <c r="G29" s="937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3">
      <c r="B30" s="153">
        <v>23</v>
      </c>
      <c r="C30" s="936"/>
      <c r="D30" s="937"/>
      <c r="E30" s="937"/>
      <c r="F30" s="937"/>
      <c r="G30" s="937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3">
      <c r="B31" s="156">
        <v>24</v>
      </c>
      <c r="C31" s="936"/>
      <c r="D31" s="937"/>
      <c r="E31" s="937"/>
      <c r="F31" s="937"/>
      <c r="G31" s="937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3">
      <c r="B32" s="153">
        <v>25</v>
      </c>
      <c r="C32" s="936"/>
      <c r="D32" s="937"/>
      <c r="E32" s="937"/>
      <c r="F32" s="937"/>
      <c r="G32" s="937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3">
      <c r="B33" s="156">
        <v>26</v>
      </c>
      <c r="C33" s="936"/>
      <c r="D33" s="937"/>
      <c r="E33" s="937"/>
      <c r="F33" s="937"/>
      <c r="G33" s="937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3">
      <c r="B34" s="153">
        <v>27</v>
      </c>
      <c r="C34" s="936"/>
      <c r="D34" s="937"/>
      <c r="E34" s="937"/>
      <c r="F34" s="937"/>
      <c r="G34" s="937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3">
      <c r="B35" s="156">
        <v>28</v>
      </c>
      <c r="C35" s="936"/>
      <c r="D35" s="937"/>
      <c r="E35" s="937"/>
      <c r="F35" s="937"/>
      <c r="G35" s="937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3">
      <c r="B36" s="153">
        <v>29</v>
      </c>
      <c r="C36" s="936"/>
      <c r="D36" s="937"/>
      <c r="E36" s="937"/>
      <c r="F36" s="937"/>
      <c r="G36" s="937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3">
      <c r="B37" s="156">
        <v>30</v>
      </c>
      <c r="C37" s="936"/>
      <c r="D37" s="937"/>
      <c r="E37" s="937"/>
      <c r="F37" s="937"/>
      <c r="G37" s="937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3">
      <c r="B38" s="153">
        <v>31</v>
      </c>
      <c r="C38" s="936"/>
      <c r="D38" s="937"/>
      <c r="E38" s="937"/>
      <c r="F38" s="937"/>
      <c r="G38" s="937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3">
      <c r="B39" s="156">
        <v>32</v>
      </c>
      <c r="C39" s="936"/>
      <c r="D39" s="937"/>
      <c r="E39" s="937"/>
      <c r="F39" s="937"/>
      <c r="G39" s="937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3">
      <c r="B40" s="153">
        <v>33</v>
      </c>
      <c r="C40" s="936"/>
      <c r="D40" s="937"/>
      <c r="E40" s="937"/>
      <c r="F40" s="937"/>
      <c r="G40" s="937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3">
      <c r="B41" s="156">
        <v>34</v>
      </c>
      <c r="C41" s="936"/>
      <c r="D41" s="937"/>
      <c r="E41" s="937"/>
      <c r="F41" s="937"/>
      <c r="G41" s="937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3">
      <c r="B42" s="153">
        <v>35</v>
      </c>
      <c r="C42" s="936"/>
      <c r="D42" s="937"/>
      <c r="E42" s="937"/>
      <c r="F42" s="937"/>
      <c r="G42" s="937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3">
      <c r="B43" s="156">
        <v>36</v>
      </c>
      <c r="C43" s="936"/>
      <c r="D43" s="937"/>
      <c r="E43" s="937"/>
      <c r="F43" s="937"/>
      <c r="G43" s="937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3">
      <c r="B44" s="153">
        <v>37</v>
      </c>
      <c r="C44" s="936"/>
      <c r="D44" s="937"/>
      <c r="E44" s="937"/>
      <c r="F44" s="937"/>
      <c r="G44" s="937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3">
      <c r="B45" s="156">
        <v>38</v>
      </c>
      <c r="C45" s="936"/>
      <c r="D45" s="937"/>
      <c r="E45" s="937"/>
      <c r="F45" s="937"/>
      <c r="G45" s="937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3">
      <c r="B46" s="153">
        <v>39</v>
      </c>
      <c r="C46" s="936"/>
      <c r="D46" s="937"/>
      <c r="E46" s="937"/>
      <c r="F46" s="937"/>
      <c r="G46" s="937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3">
      <c r="B47" s="156">
        <v>40</v>
      </c>
      <c r="C47" s="936"/>
      <c r="D47" s="937"/>
      <c r="E47" s="937"/>
      <c r="F47" s="937"/>
      <c r="G47" s="937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5" customHeight="1" outlineLevel="1" x14ac:dyDescent="0.3">
      <c r="B48" s="156">
        <v>41</v>
      </c>
      <c r="C48" s="936"/>
      <c r="D48" s="937"/>
      <c r="E48" s="937"/>
      <c r="F48" s="937"/>
      <c r="G48" s="937"/>
      <c r="H48" s="157"/>
      <c r="I48" s="322"/>
      <c r="J48" s="527">
        <f t="shared" ref="J48:J107" si="1">IFERROR(SMALL(K48:P48,1),0)</f>
        <v>0</v>
      </c>
      <c r="K48" s="329"/>
      <c r="L48" s="329"/>
      <c r="M48" s="329"/>
      <c r="N48" s="329"/>
      <c r="O48" s="329"/>
      <c r="P48" s="329"/>
    </row>
    <row r="49" spans="2:16" ht="15" customHeight="1" outlineLevel="1" x14ac:dyDescent="0.3">
      <c r="B49" s="156">
        <v>42</v>
      </c>
      <c r="C49" s="936"/>
      <c r="D49" s="937"/>
      <c r="E49" s="937"/>
      <c r="F49" s="937"/>
      <c r="G49" s="937"/>
      <c r="H49" s="157"/>
      <c r="I49" s="322"/>
      <c r="J49" s="527">
        <f t="shared" si="1"/>
        <v>0</v>
      </c>
      <c r="K49" s="329"/>
      <c r="L49" s="329"/>
      <c r="M49" s="329"/>
      <c r="N49" s="329"/>
      <c r="O49" s="329"/>
      <c r="P49" s="329"/>
    </row>
    <row r="50" spans="2:16" ht="15" customHeight="1" outlineLevel="1" x14ac:dyDescent="0.3">
      <c r="B50" s="156">
        <v>43</v>
      </c>
      <c r="C50" s="936"/>
      <c r="D50" s="937"/>
      <c r="E50" s="937"/>
      <c r="F50" s="937"/>
      <c r="G50" s="937"/>
      <c r="H50" s="157"/>
      <c r="I50" s="322"/>
      <c r="J50" s="527">
        <f t="shared" si="1"/>
        <v>0</v>
      </c>
      <c r="K50" s="329"/>
      <c r="L50" s="329"/>
      <c r="M50" s="329"/>
      <c r="N50" s="329"/>
      <c r="O50" s="329"/>
      <c r="P50" s="329"/>
    </row>
    <row r="51" spans="2:16" ht="15" customHeight="1" outlineLevel="1" x14ac:dyDescent="0.3">
      <c r="B51" s="156">
        <v>44</v>
      </c>
      <c r="C51" s="936"/>
      <c r="D51" s="937"/>
      <c r="E51" s="937"/>
      <c r="F51" s="937"/>
      <c r="G51" s="937"/>
      <c r="H51" s="157"/>
      <c r="I51" s="322"/>
      <c r="J51" s="527">
        <f t="shared" si="1"/>
        <v>0</v>
      </c>
      <c r="K51" s="329"/>
      <c r="L51" s="329"/>
      <c r="M51" s="329"/>
      <c r="N51" s="329"/>
      <c r="O51" s="329"/>
      <c r="P51" s="329"/>
    </row>
    <row r="52" spans="2:16" ht="15" customHeight="1" outlineLevel="1" x14ac:dyDescent="0.3">
      <c r="B52" s="156">
        <v>45</v>
      </c>
      <c r="C52" s="936"/>
      <c r="D52" s="937"/>
      <c r="E52" s="937"/>
      <c r="F52" s="937"/>
      <c r="G52" s="937"/>
      <c r="H52" s="157"/>
      <c r="I52" s="322"/>
      <c r="J52" s="527">
        <f t="shared" si="1"/>
        <v>0</v>
      </c>
      <c r="K52" s="329"/>
      <c r="L52" s="329"/>
      <c r="M52" s="329"/>
      <c r="N52" s="329"/>
      <c r="O52" s="329"/>
      <c r="P52" s="329"/>
    </row>
    <row r="53" spans="2:16" ht="15" customHeight="1" outlineLevel="1" x14ac:dyDescent="0.3">
      <c r="B53" s="156">
        <v>46</v>
      </c>
      <c r="C53" s="936"/>
      <c r="D53" s="937"/>
      <c r="E53" s="937"/>
      <c r="F53" s="937"/>
      <c r="G53" s="937"/>
      <c r="H53" s="157"/>
      <c r="I53" s="322"/>
      <c r="J53" s="527">
        <f t="shared" si="1"/>
        <v>0</v>
      </c>
      <c r="K53" s="329"/>
      <c r="L53" s="329"/>
      <c r="M53" s="329"/>
      <c r="N53" s="329"/>
      <c r="O53" s="329"/>
      <c r="P53" s="329"/>
    </row>
    <row r="54" spans="2:16" ht="15" customHeight="1" outlineLevel="1" x14ac:dyDescent="0.3">
      <c r="B54" s="156">
        <v>47</v>
      </c>
      <c r="C54" s="936"/>
      <c r="D54" s="937"/>
      <c r="E54" s="937"/>
      <c r="F54" s="937"/>
      <c r="G54" s="937"/>
      <c r="H54" s="157"/>
      <c r="I54" s="322"/>
      <c r="J54" s="527">
        <f t="shared" si="1"/>
        <v>0</v>
      </c>
      <c r="K54" s="329"/>
      <c r="L54" s="329"/>
      <c r="M54" s="329"/>
      <c r="N54" s="329"/>
      <c r="O54" s="329"/>
      <c r="P54" s="329"/>
    </row>
    <row r="55" spans="2:16" ht="15" customHeight="1" outlineLevel="1" x14ac:dyDescent="0.3">
      <c r="B55" s="156">
        <v>48</v>
      </c>
      <c r="C55" s="936"/>
      <c r="D55" s="937"/>
      <c r="E55" s="937"/>
      <c r="F55" s="937"/>
      <c r="G55" s="937"/>
      <c r="H55" s="157"/>
      <c r="I55" s="322"/>
      <c r="J55" s="527">
        <f t="shared" si="1"/>
        <v>0</v>
      </c>
      <c r="K55" s="329"/>
      <c r="L55" s="329"/>
      <c r="M55" s="329"/>
      <c r="N55" s="329"/>
      <c r="O55" s="329"/>
      <c r="P55" s="329"/>
    </row>
    <row r="56" spans="2:16" ht="15" customHeight="1" outlineLevel="1" x14ac:dyDescent="0.3">
      <c r="B56" s="156">
        <v>49</v>
      </c>
      <c r="C56" s="936"/>
      <c r="D56" s="937"/>
      <c r="E56" s="937"/>
      <c r="F56" s="937"/>
      <c r="G56" s="937"/>
      <c r="H56" s="157"/>
      <c r="I56" s="322"/>
      <c r="J56" s="527">
        <f t="shared" si="1"/>
        <v>0</v>
      </c>
      <c r="K56" s="329"/>
      <c r="L56" s="329"/>
      <c r="M56" s="329"/>
      <c r="N56" s="329"/>
      <c r="O56" s="329"/>
      <c r="P56" s="329"/>
    </row>
    <row r="57" spans="2:16" ht="15" customHeight="1" outlineLevel="1" x14ac:dyDescent="0.3">
      <c r="B57" s="156">
        <v>50</v>
      </c>
      <c r="C57" s="936"/>
      <c r="D57" s="937"/>
      <c r="E57" s="937"/>
      <c r="F57" s="937"/>
      <c r="G57" s="937"/>
      <c r="H57" s="157"/>
      <c r="I57" s="322"/>
      <c r="J57" s="527">
        <f t="shared" si="1"/>
        <v>0</v>
      </c>
      <c r="K57" s="329"/>
      <c r="L57" s="329"/>
      <c r="M57" s="329"/>
      <c r="N57" s="329"/>
      <c r="O57" s="329"/>
      <c r="P57" s="329"/>
    </row>
    <row r="58" spans="2:16" ht="15" customHeight="1" outlineLevel="1" x14ac:dyDescent="0.3">
      <c r="B58" s="156">
        <v>51</v>
      </c>
      <c r="C58" s="936"/>
      <c r="D58" s="937"/>
      <c r="E58" s="937"/>
      <c r="F58" s="937"/>
      <c r="G58" s="937"/>
      <c r="H58" s="157"/>
      <c r="I58" s="322"/>
      <c r="J58" s="527">
        <f t="shared" si="1"/>
        <v>0</v>
      </c>
      <c r="K58" s="329"/>
      <c r="L58" s="329"/>
      <c r="M58" s="329"/>
      <c r="N58" s="329"/>
      <c r="O58" s="329"/>
      <c r="P58" s="329"/>
    </row>
    <row r="59" spans="2:16" ht="15" customHeight="1" outlineLevel="1" x14ac:dyDescent="0.3">
      <c r="B59" s="156">
        <v>52</v>
      </c>
      <c r="C59" s="936"/>
      <c r="D59" s="937"/>
      <c r="E59" s="937"/>
      <c r="F59" s="937"/>
      <c r="G59" s="937"/>
      <c r="H59" s="157"/>
      <c r="I59" s="322"/>
      <c r="J59" s="527">
        <f t="shared" si="1"/>
        <v>0</v>
      </c>
      <c r="K59" s="329"/>
      <c r="L59" s="329"/>
      <c r="M59" s="329"/>
      <c r="N59" s="329"/>
      <c r="O59" s="329"/>
      <c r="P59" s="329"/>
    </row>
    <row r="60" spans="2:16" ht="15" customHeight="1" outlineLevel="1" x14ac:dyDescent="0.3">
      <c r="B60" s="156">
        <v>53</v>
      </c>
      <c r="C60" s="936"/>
      <c r="D60" s="937"/>
      <c r="E60" s="937"/>
      <c r="F60" s="937"/>
      <c r="G60" s="937"/>
      <c r="H60" s="157"/>
      <c r="I60" s="322"/>
      <c r="J60" s="527">
        <f t="shared" si="1"/>
        <v>0</v>
      </c>
      <c r="K60" s="329"/>
      <c r="L60" s="329"/>
      <c r="M60" s="329"/>
      <c r="N60" s="329"/>
      <c r="O60" s="329"/>
      <c r="P60" s="329"/>
    </row>
    <row r="61" spans="2:16" ht="15" customHeight="1" outlineLevel="1" x14ac:dyDescent="0.3">
      <c r="B61" s="156">
        <v>54</v>
      </c>
      <c r="C61" s="936"/>
      <c r="D61" s="937"/>
      <c r="E61" s="937"/>
      <c r="F61" s="937"/>
      <c r="G61" s="937"/>
      <c r="H61" s="157"/>
      <c r="I61" s="322"/>
      <c r="J61" s="527">
        <f t="shared" si="1"/>
        <v>0</v>
      </c>
      <c r="K61" s="329"/>
      <c r="L61" s="329"/>
      <c r="M61" s="329"/>
      <c r="N61" s="329"/>
      <c r="O61" s="329"/>
      <c r="P61" s="329"/>
    </row>
    <row r="62" spans="2:16" ht="15" customHeight="1" outlineLevel="1" x14ac:dyDescent="0.3">
      <c r="B62" s="156">
        <v>55</v>
      </c>
      <c r="C62" s="936"/>
      <c r="D62" s="937"/>
      <c r="E62" s="937"/>
      <c r="F62" s="937"/>
      <c r="G62" s="937"/>
      <c r="H62" s="157"/>
      <c r="I62" s="322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outlineLevel="1" x14ac:dyDescent="0.3">
      <c r="B63" s="156">
        <v>56</v>
      </c>
      <c r="C63" s="936"/>
      <c r="D63" s="937"/>
      <c r="E63" s="937"/>
      <c r="F63" s="937"/>
      <c r="G63" s="937"/>
      <c r="H63" s="157"/>
      <c r="I63" s="322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outlineLevel="1" x14ac:dyDescent="0.3">
      <c r="B64" s="156">
        <v>57</v>
      </c>
      <c r="C64" s="936"/>
      <c r="D64" s="937"/>
      <c r="E64" s="937"/>
      <c r="F64" s="937"/>
      <c r="G64" s="937"/>
      <c r="H64" s="157"/>
      <c r="I64" s="322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outlineLevel="1" x14ac:dyDescent="0.3">
      <c r="B65" s="156">
        <v>58</v>
      </c>
      <c r="C65" s="936"/>
      <c r="D65" s="937"/>
      <c r="E65" s="937"/>
      <c r="F65" s="937"/>
      <c r="G65" s="937"/>
      <c r="H65" s="157"/>
      <c r="I65" s="322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outlineLevel="1" x14ac:dyDescent="0.3">
      <c r="B66" s="156">
        <v>59</v>
      </c>
      <c r="C66" s="936"/>
      <c r="D66" s="937"/>
      <c r="E66" s="937"/>
      <c r="F66" s="937"/>
      <c r="G66" s="937"/>
      <c r="H66" s="157"/>
      <c r="I66" s="322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outlineLevel="1" x14ac:dyDescent="0.3">
      <c r="B67" s="156">
        <v>60</v>
      </c>
      <c r="C67" s="936"/>
      <c r="D67" s="937"/>
      <c r="E67" s="937"/>
      <c r="F67" s="937"/>
      <c r="G67" s="937"/>
      <c r="H67" s="157"/>
      <c r="I67" s="322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outlineLevel="1" x14ac:dyDescent="0.3">
      <c r="B68" s="156">
        <v>61</v>
      </c>
      <c r="C68" s="936"/>
      <c r="D68" s="937"/>
      <c r="E68" s="937"/>
      <c r="F68" s="937"/>
      <c r="G68" s="937"/>
      <c r="H68" s="157"/>
      <c r="I68" s="322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outlineLevel="1" x14ac:dyDescent="0.3">
      <c r="B69" s="156">
        <v>62</v>
      </c>
      <c r="C69" s="936"/>
      <c r="D69" s="937"/>
      <c r="E69" s="937"/>
      <c r="F69" s="937"/>
      <c r="G69" s="937"/>
      <c r="H69" s="157"/>
      <c r="I69" s="322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outlineLevel="1" x14ac:dyDescent="0.3">
      <c r="B70" s="156">
        <v>63</v>
      </c>
      <c r="C70" s="936"/>
      <c r="D70" s="937"/>
      <c r="E70" s="937"/>
      <c r="F70" s="937"/>
      <c r="G70" s="937"/>
      <c r="H70" s="157"/>
      <c r="I70" s="322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outlineLevel="1" x14ac:dyDescent="0.3">
      <c r="B71" s="156">
        <v>64</v>
      </c>
      <c r="C71" s="936"/>
      <c r="D71" s="937"/>
      <c r="E71" s="937"/>
      <c r="F71" s="937"/>
      <c r="G71" s="937"/>
      <c r="H71" s="157"/>
      <c r="I71" s="322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outlineLevel="1" x14ac:dyDescent="0.3">
      <c r="B72" s="156">
        <v>65</v>
      </c>
      <c r="C72" s="936"/>
      <c r="D72" s="937"/>
      <c r="E72" s="937"/>
      <c r="F72" s="937"/>
      <c r="G72" s="937"/>
      <c r="H72" s="157"/>
      <c r="I72" s="322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outlineLevel="1" x14ac:dyDescent="0.3">
      <c r="B73" s="156">
        <v>66</v>
      </c>
      <c r="C73" s="936"/>
      <c r="D73" s="937"/>
      <c r="E73" s="937"/>
      <c r="F73" s="937"/>
      <c r="G73" s="937"/>
      <c r="H73" s="157"/>
      <c r="I73" s="322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outlineLevel="1" x14ac:dyDescent="0.3">
      <c r="B74" s="156">
        <v>67</v>
      </c>
      <c r="C74" s="936"/>
      <c r="D74" s="937"/>
      <c r="E74" s="937"/>
      <c r="F74" s="937"/>
      <c r="G74" s="937"/>
      <c r="H74" s="15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outlineLevel="1" x14ac:dyDescent="0.3">
      <c r="B75" s="156">
        <v>68</v>
      </c>
      <c r="C75" s="936"/>
      <c r="D75" s="937"/>
      <c r="E75" s="937"/>
      <c r="F75" s="937"/>
      <c r="G75" s="937"/>
      <c r="H75" s="15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outlineLevel="1" x14ac:dyDescent="0.3">
      <c r="B76" s="156">
        <v>69</v>
      </c>
      <c r="C76" s="936"/>
      <c r="D76" s="937"/>
      <c r="E76" s="937"/>
      <c r="F76" s="937"/>
      <c r="G76" s="937"/>
      <c r="H76" s="15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outlineLevel="1" x14ac:dyDescent="0.3">
      <c r="B77" s="156">
        <v>70</v>
      </c>
      <c r="C77" s="936"/>
      <c r="D77" s="937"/>
      <c r="E77" s="937"/>
      <c r="F77" s="937"/>
      <c r="G77" s="937"/>
      <c r="H77" s="15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outlineLevel="1" x14ac:dyDescent="0.3">
      <c r="B78" s="156">
        <v>71</v>
      </c>
      <c r="C78" s="936"/>
      <c r="D78" s="937"/>
      <c r="E78" s="937"/>
      <c r="F78" s="937"/>
      <c r="G78" s="937"/>
      <c r="H78" s="15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outlineLevel="1" x14ac:dyDescent="0.3">
      <c r="B79" s="156">
        <v>72</v>
      </c>
      <c r="C79" s="936"/>
      <c r="D79" s="937"/>
      <c r="E79" s="937"/>
      <c r="F79" s="937"/>
      <c r="G79" s="937"/>
      <c r="H79" s="15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ht="15" customHeight="1" outlineLevel="1" x14ac:dyDescent="0.3">
      <c r="B80" s="156">
        <v>73</v>
      </c>
      <c r="C80" s="936"/>
      <c r="D80" s="937"/>
      <c r="E80" s="937"/>
      <c r="F80" s="937"/>
      <c r="G80" s="937"/>
      <c r="H80" s="157"/>
      <c r="I80" s="322"/>
      <c r="J80" s="527">
        <f t="shared" si="1"/>
        <v>0</v>
      </c>
      <c r="K80" s="329"/>
      <c r="L80" s="329"/>
      <c r="M80" s="329"/>
      <c r="N80" s="329"/>
      <c r="O80" s="329"/>
      <c r="P80" s="329"/>
    </row>
    <row r="81" spans="2:16" ht="15" customHeight="1" outlineLevel="1" x14ac:dyDescent="0.3">
      <c r="B81" s="156">
        <v>74</v>
      </c>
      <c r="C81" s="936"/>
      <c r="D81" s="937"/>
      <c r="E81" s="937"/>
      <c r="F81" s="937"/>
      <c r="G81" s="937"/>
      <c r="H81" s="157"/>
      <c r="I81" s="322"/>
      <c r="J81" s="527">
        <f t="shared" si="1"/>
        <v>0</v>
      </c>
      <c r="K81" s="329"/>
      <c r="L81" s="329"/>
      <c r="M81" s="329"/>
      <c r="N81" s="329"/>
      <c r="O81" s="329"/>
      <c r="P81" s="329"/>
    </row>
    <row r="82" spans="2:16" ht="15" customHeight="1" outlineLevel="1" x14ac:dyDescent="0.3">
      <c r="B82" s="156">
        <v>75</v>
      </c>
      <c r="C82" s="936"/>
      <c r="D82" s="937"/>
      <c r="E82" s="937"/>
      <c r="F82" s="937"/>
      <c r="G82" s="937"/>
      <c r="H82" s="157"/>
      <c r="I82" s="322"/>
      <c r="J82" s="527">
        <f t="shared" si="1"/>
        <v>0</v>
      </c>
      <c r="K82" s="329"/>
      <c r="L82" s="329"/>
      <c r="M82" s="329"/>
      <c r="N82" s="329"/>
      <c r="O82" s="329"/>
      <c r="P82" s="329"/>
    </row>
    <row r="83" spans="2:16" ht="15" customHeight="1" outlineLevel="1" x14ac:dyDescent="0.3">
      <c r="B83" s="156">
        <v>76</v>
      </c>
      <c r="C83" s="936"/>
      <c r="D83" s="937"/>
      <c r="E83" s="937"/>
      <c r="F83" s="937"/>
      <c r="G83" s="937"/>
      <c r="H83" s="157"/>
      <c r="I83" s="322"/>
      <c r="J83" s="527">
        <f t="shared" si="1"/>
        <v>0</v>
      </c>
      <c r="K83" s="329"/>
      <c r="L83" s="329"/>
      <c r="M83" s="329"/>
      <c r="N83" s="329"/>
      <c r="O83" s="329"/>
      <c r="P83" s="329"/>
    </row>
    <row r="84" spans="2:16" ht="15" customHeight="1" outlineLevel="1" x14ac:dyDescent="0.3">
      <c r="B84" s="156">
        <v>77</v>
      </c>
      <c r="C84" s="936"/>
      <c r="D84" s="937"/>
      <c r="E84" s="937"/>
      <c r="F84" s="937"/>
      <c r="G84" s="937"/>
      <c r="H84" s="157"/>
      <c r="I84" s="322"/>
      <c r="J84" s="527">
        <f t="shared" si="1"/>
        <v>0</v>
      </c>
      <c r="K84" s="329"/>
      <c r="L84" s="329"/>
      <c r="M84" s="329"/>
      <c r="N84" s="329"/>
      <c r="O84" s="329"/>
      <c r="P84" s="329"/>
    </row>
    <row r="85" spans="2:16" ht="15" customHeight="1" outlineLevel="1" x14ac:dyDescent="0.3">
      <c r="B85" s="156">
        <v>78</v>
      </c>
      <c r="C85" s="936"/>
      <c r="D85" s="937"/>
      <c r="E85" s="937"/>
      <c r="F85" s="937"/>
      <c r="G85" s="937"/>
      <c r="H85" s="157"/>
      <c r="I85" s="322"/>
      <c r="J85" s="527">
        <f t="shared" si="1"/>
        <v>0</v>
      </c>
      <c r="K85" s="329"/>
      <c r="L85" s="329"/>
      <c r="M85" s="329"/>
      <c r="N85" s="329"/>
      <c r="O85" s="329"/>
      <c r="P85" s="329"/>
    </row>
    <row r="86" spans="2:16" ht="15" customHeight="1" outlineLevel="1" x14ac:dyDescent="0.3">
      <c r="B86" s="156">
        <v>79</v>
      </c>
      <c r="C86" s="936"/>
      <c r="D86" s="937"/>
      <c r="E86" s="937"/>
      <c r="F86" s="937"/>
      <c r="G86" s="937"/>
      <c r="H86" s="157"/>
      <c r="I86" s="322"/>
      <c r="J86" s="527">
        <f t="shared" si="1"/>
        <v>0</v>
      </c>
      <c r="K86" s="329"/>
      <c r="L86" s="329"/>
      <c r="M86" s="329"/>
      <c r="N86" s="329"/>
      <c r="O86" s="329"/>
      <c r="P86" s="329"/>
    </row>
    <row r="87" spans="2:16" ht="15" customHeight="1" outlineLevel="1" x14ac:dyDescent="0.3">
      <c r="B87" s="156">
        <v>80</v>
      </c>
      <c r="C87" s="936"/>
      <c r="D87" s="937"/>
      <c r="E87" s="937"/>
      <c r="F87" s="937"/>
      <c r="G87" s="937"/>
      <c r="H87" s="157"/>
      <c r="I87" s="322"/>
      <c r="J87" s="527">
        <f t="shared" si="1"/>
        <v>0</v>
      </c>
      <c r="K87" s="329"/>
      <c r="L87" s="329"/>
      <c r="M87" s="329"/>
      <c r="N87" s="329"/>
      <c r="O87" s="329"/>
      <c r="P87" s="329"/>
    </row>
    <row r="88" spans="2:16" ht="15" customHeight="1" outlineLevel="1" x14ac:dyDescent="0.3">
      <c r="B88" s="156">
        <v>81</v>
      </c>
      <c r="C88" s="936"/>
      <c r="D88" s="937"/>
      <c r="E88" s="937"/>
      <c r="F88" s="937"/>
      <c r="G88" s="937"/>
      <c r="H88" s="157"/>
      <c r="I88" s="322"/>
      <c r="J88" s="527">
        <f t="shared" si="1"/>
        <v>0</v>
      </c>
      <c r="K88" s="329"/>
      <c r="L88" s="329"/>
      <c r="M88" s="329"/>
      <c r="N88" s="329"/>
      <c r="O88" s="329"/>
      <c r="P88" s="329"/>
    </row>
    <row r="89" spans="2:16" ht="15" customHeight="1" outlineLevel="1" x14ac:dyDescent="0.3">
      <c r="B89" s="156">
        <v>82</v>
      </c>
      <c r="C89" s="936"/>
      <c r="D89" s="937"/>
      <c r="E89" s="937"/>
      <c r="F89" s="937"/>
      <c r="G89" s="937"/>
      <c r="H89" s="157"/>
      <c r="I89" s="322"/>
      <c r="J89" s="527">
        <f t="shared" si="1"/>
        <v>0</v>
      </c>
      <c r="K89" s="329"/>
      <c r="L89" s="329"/>
      <c r="M89" s="329"/>
      <c r="N89" s="329"/>
      <c r="O89" s="329"/>
      <c r="P89" s="329"/>
    </row>
    <row r="90" spans="2:16" ht="15" customHeight="1" outlineLevel="1" x14ac:dyDescent="0.3">
      <c r="B90" s="156">
        <v>83</v>
      </c>
      <c r="C90" s="936"/>
      <c r="D90" s="937"/>
      <c r="E90" s="937"/>
      <c r="F90" s="937"/>
      <c r="G90" s="937"/>
      <c r="H90" s="157"/>
      <c r="I90" s="322"/>
      <c r="J90" s="527">
        <f t="shared" si="1"/>
        <v>0</v>
      </c>
      <c r="K90" s="329"/>
      <c r="L90" s="329"/>
      <c r="M90" s="329"/>
      <c r="N90" s="329"/>
      <c r="O90" s="329"/>
      <c r="P90" s="329"/>
    </row>
    <row r="91" spans="2:16" ht="15" customHeight="1" outlineLevel="1" x14ac:dyDescent="0.3">
      <c r="B91" s="156">
        <v>84</v>
      </c>
      <c r="C91" s="936"/>
      <c r="D91" s="937"/>
      <c r="E91" s="937"/>
      <c r="F91" s="937"/>
      <c r="G91" s="937"/>
      <c r="H91" s="157"/>
      <c r="I91" s="322"/>
      <c r="J91" s="527">
        <f t="shared" si="1"/>
        <v>0</v>
      </c>
      <c r="K91" s="329"/>
      <c r="L91" s="329"/>
      <c r="M91" s="329"/>
      <c r="N91" s="329"/>
      <c r="O91" s="329"/>
      <c r="P91" s="329"/>
    </row>
    <row r="92" spans="2:16" ht="15" customHeight="1" outlineLevel="1" x14ac:dyDescent="0.3">
      <c r="B92" s="156">
        <v>85</v>
      </c>
      <c r="C92" s="936"/>
      <c r="D92" s="937"/>
      <c r="E92" s="937"/>
      <c r="F92" s="937"/>
      <c r="G92" s="937"/>
      <c r="H92" s="157"/>
      <c r="I92" s="322"/>
      <c r="J92" s="527">
        <f t="shared" si="1"/>
        <v>0</v>
      </c>
      <c r="K92" s="329"/>
      <c r="L92" s="329"/>
      <c r="M92" s="329"/>
      <c r="N92" s="329"/>
      <c r="O92" s="329"/>
      <c r="P92" s="329"/>
    </row>
    <row r="93" spans="2:16" ht="15" customHeight="1" outlineLevel="1" x14ac:dyDescent="0.3">
      <c r="B93" s="156">
        <v>86</v>
      </c>
      <c r="C93" s="936"/>
      <c r="D93" s="937"/>
      <c r="E93" s="937"/>
      <c r="F93" s="937"/>
      <c r="G93" s="937"/>
      <c r="H93" s="157"/>
      <c r="I93" s="322"/>
      <c r="J93" s="527">
        <f t="shared" si="1"/>
        <v>0</v>
      </c>
      <c r="K93" s="329"/>
      <c r="L93" s="329"/>
      <c r="M93" s="329"/>
      <c r="N93" s="329"/>
      <c r="O93" s="329"/>
      <c r="P93" s="329"/>
    </row>
    <row r="94" spans="2:16" ht="15" customHeight="1" outlineLevel="1" x14ac:dyDescent="0.3">
      <c r="B94" s="156">
        <v>87</v>
      </c>
      <c r="C94" s="936"/>
      <c r="D94" s="937"/>
      <c r="E94" s="937"/>
      <c r="F94" s="937"/>
      <c r="G94" s="937"/>
      <c r="H94" s="157"/>
      <c r="I94" s="322"/>
      <c r="J94" s="527">
        <f t="shared" si="1"/>
        <v>0</v>
      </c>
      <c r="K94" s="329"/>
      <c r="L94" s="329"/>
      <c r="M94" s="329"/>
      <c r="N94" s="329"/>
      <c r="O94" s="329"/>
      <c r="P94" s="329"/>
    </row>
    <row r="95" spans="2:16" ht="15" customHeight="1" outlineLevel="1" x14ac:dyDescent="0.3">
      <c r="B95" s="156">
        <v>88</v>
      </c>
      <c r="C95" s="936"/>
      <c r="D95" s="937"/>
      <c r="E95" s="937"/>
      <c r="F95" s="937"/>
      <c r="G95" s="937"/>
      <c r="H95" s="157"/>
      <c r="I95" s="322"/>
      <c r="J95" s="527">
        <f t="shared" si="1"/>
        <v>0</v>
      </c>
      <c r="K95" s="329"/>
      <c r="L95" s="329"/>
      <c r="M95" s="329"/>
      <c r="N95" s="329"/>
      <c r="O95" s="329"/>
      <c r="P95" s="329"/>
    </row>
    <row r="96" spans="2:16" ht="15" customHeight="1" outlineLevel="1" x14ac:dyDescent="0.3">
      <c r="B96" s="156">
        <v>89</v>
      </c>
      <c r="C96" s="936"/>
      <c r="D96" s="937"/>
      <c r="E96" s="937"/>
      <c r="F96" s="937"/>
      <c r="G96" s="937"/>
      <c r="H96" s="157"/>
      <c r="I96" s="322"/>
      <c r="J96" s="527">
        <f t="shared" si="1"/>
        <v>0</v>
      </c>
      <c r="K96" s="329"/>
      <c r="L96" s="329"/>
      <c r="M96" s="329"/>
      <c r="N96" s="329"/>
      <c r="O96" s="329"/>
      <c r="P96" s="329"/>
    </row>
    <row r="97" spans="2:16" ht="15" customHeight="1" outlineLevel="1" x14ac:dyDescent="0.3">
      <c r="B97" s="156">
        <v>90</v>
      </c>
      <c r="C97" s="936"/>
      <c r="D97" s="937"/>
      <c r="E97" s="937"/>
      <c r="F97" s="937"/>
      <c r="G97" s="937"/>
      <c r="H97" s="157"/>
      <c r="I97" s="322"/>
      <c r="J97" s="527">
        <f t="shared" si="1"/>
        <v>0</v>
      </c>
      <c r="K97" s="329"/>
      <c r="L97" s="329"/>
      <c r="M97" s="329"/>
      <c r="N97" s="329"/>
      <c r="O97" s="329"/>
      <c r="P97" s="329"/>
    </row>
    <row r="98" spans="2:16" ht="15" customHeight="1" outlineLevel="1" x14ac:dyDescent="0.3">
      <c r="B98" s="156">
        <v>91</v>
      </c>
      <c r="C98" s="936"/>
      <c r="D98" s="937"/>
      <c r="E98" s="937"/>
      <c r="F98" s="937"/>
      <c r="G98" s="937"/>
      <c r="H98" s="157"/>
      <c r="I98" s="322"/>
      <c r="J98" s="527">
        <f t="shared" si="1"/>
        <v>0</v>
      </c>
      <c r="K98" s="329"/>
      <c r="L98" s="329"/>
      <c r="M98" s="329"/>
      <c r="N98" s="329"/>
      <c r="O98" s="329"/>
      <c r="P98" s="329"/>
    </row>
    <row r="99" spans="2:16" ht="15" customHeight="1" outlineLevel="1" x14ac:dyDescent="0.3">
      <c r="B99" s="156">
        <v>92</v>
      </c>
      <c r="C99" s="936"/>
      <c r="D99" s="937"/>
      <c r="E99" s="937"/>
      <c r="F99" s="937"/>
      <c r="G99" s="937"/>
      <c r="H99" s="157"/>
      <c r="I99" s="322"/>
      <c r="J99" s="527">
        <f t="shared" si="1"/>
        <v>0</v>
      </c>
      <c r="K99" s="329"/>
      <c r="L99" s="329"/>
      <c r="M99" s="329"/>
      <c r="N99" s="329"/>
      <c r="O99" s="329"/>
      <c r="P99" s="329"/>
    </row>
    <row r="100" spans="2:16" ht="15" customHeight="1" outlineLevel="1" x14ac:dyDescent="0.3">
      <c r="B100" s="156">
        <v>93</v>
      </c>
      <c r="C100" s="936"/>
      <c r="D100" s="937"/>
      <c r="E100" s="937"/>
      <c r="F100" s="937"/>
      <c r="G100" s="937"/>
      <c r="H100" s="157"/>
      <c r="I100" s="322"/>
      <c r="J100" s="527">
        <f t="shared" si="1"/>
        <v>0</v>
      </c>
      <c r="K100" s="329"/>
      <c r="L100" s="329"/>
      <c r="M100" s="329"/>
      <c r="N100" s="329"/>
      <c r="O100" s="329"/>
      <c r="P100" s="329"/>
    </row>
    <row r="101" spans="2:16" ht="15" customHeight="1" outlineLevel="1" x14ac:dyDescent="0.3">
      <c r="B101" s="156">
        <v>94</v>
      </c>
      <c r="C101" s="936"/>
      <c r="D101" s="937"/>
      <c r="E101" s="937"/>
      <c r="F101" s="937"/>
      <c r="G101" s="937"/>
      <c r="H101" s="157"/>
      <c r="I101" s="322"/>
      <c r="J101" s="527">
        <f t="shared" si="1"/>
        <v>0</v>
      </c>
      <c r="K101" s="329"/>
      <c r="L101" s="329"/>
      <c r="M101" s="329"/>
      <c r="N101" s="329"/>
      <c r="O101" s="329"/>
      <c r="P101" s="329"/>
    </row>
    <row r="102" spans="2:16" ht="15" customHeight="1" outlineLevel="1" x14ac:dyDescent="0.3">
      <c r="B102" s="156">
        <v>95</v>
      </c>
      <c r="C102" s="936"/>
      <c r="D102" s="937"/>
      <c r="E102" s="937"/>
      <c r="F102" s="937"/>
      <c r="G102" s="937"/>
      <c r="H102" s="157"/>
      <c r="I102" s="322"/>
      <c r="J102" s="527">
        <f t="shared" si="1"/>
        <v>0</v>
      </c>
      <c r="K102" s="329"/>
      <c r="L102" s="329"/>
      <c r="M102" s="329"/>
      <c r="N102" s="329"/>
      <c r="O102" s="329"/>
      <c r="P102" s="329"/>
    </row>
    <row r="103" spans="2:16" ht="15" customHeight="1" outlineLevel="1" x14ac:dyDescent="0.3">
      <c r="B103" s="156">
        <v>96</v>
      </c>
      <c r="C103" s="936"/>
      <c r="D103" s="937"/>
      <c r="E103" s="937"/>
      <c r="F103" s="937"/>
      <c r="G103" s="937"/>
      <c r="H103" s="157"/>
      <c r="I103" s="322"/>
      <c r="J103" s="527">
        <f t="shared" si="1"/>
        <v>0</v>
      </c>
      <c r="K103" s="329"/>
      <c r="L103" s="329"/>
      <c r="M103" s="329"/>
      <c r="N103" s="329"/>
      <c r="O103" s="329"/>
      <c r="P103" s="329"/>
    </row>
    <row r="104" spans="2:16" ht="15" customHeight="1" outlineLevel="1" x14ac:dyDescent="0.3">
      <c r="B104" s="156">
        <v>97</v>
      </c>
      <c r="C104" s="936"/>
      <c r="D104" s="937"/>
      <c r="E104" s="937"/>
      <c r="F104" s="937"/>
      <c r="G104" s="937"/>
      <c r="H104" s="157"/>
      <c r="I104" s="322"/>
      <c r="J104" s="527">
        <f t="shared" si="1"/>
        <v>0</v>
      </c>
      <c r="K104" s="329"/>
      <c r="L104" s="329"/>
      <c r="M104" s="329"/>
      <c r="N104" s="329"/>
      <c r="O104" s="329"/>
      <c r="P104" s="329"/>
    </row>
    <row r="105" spans="2:16" ht="15" customHeight="1" outlineLevel="1" x14ac:dyDescent="0.3">
      <c r="B105" s="156">
        <v>98</v>
      </c>
      <c r="C105" s="936"/>
      <c r="D105" s="937"/>
      <c r="E105" s="937"/>
      <c r="F105" s="937"/>
      <c r="G105" s="937"/>
      <c r="H105" s="157"/>
      <c r="I105" s="322"/>
      <c r="J105" s="527">
        <f t="shared" si="1"/>
        <v>0</v>
      </c>
      <c r="K105" s="329"/>
      <c r="L105" s="329"/>
      <c r="M105" s="329"/>
      <c r="N105" s="329"/>
      <c r="O105" s="329"/>
      <c r="P105" s="329"/>
    </row>
    <row r="106" spans="2:16" ht="15" customHeight="1" outlineLevel="1" x14ac:dyDescent="0.3">
      <c r="B106" s="156">
        <v>99</v>
      </c>
      <c r="C106" s="936"/>
      <c r="D106" s="937"/>
      <c r="E106" s="937"/>
      <c r="F106" s="937"/>
      <c r="G106" s="937"/>
      <c r="H106" s="157"/>
      <c r="I106" s="322"/>
      <c r="J106" s="527">
        <f t="shared" si="1"/>
        <v>0</v>
      </c>
      <c r="K106" s="329"/>
      <c r="L106" s="329"/>
      <c r="M106" s="329"/>
      <c r="N106" s="329"/>
      <c r="O106" s="329"/>
      <c r="P106" s="329"/>
    </row>
    <row r="107" spans="2:16" ht="15" customHeight="1" outlineLevel="1" x14ac:dyDescent="0.3">
      <c r="B107" s="156">
        <v>100</v>
      </c>
      <c r="C107" s="936"/>
      <c r="D107" s="937"/>
      <c r="E107" s="937"/>
      <c r="F107" s="937"/>
      <c r="G107" s="937"/>
      <c r="H107" s="157"/>
      <c r="I107" s="322"/>
      <c r="J107" s="527">
        <f t="shared" si="1"/>
        <v>0</v>
      </c>
      <c r="K107" s="329"/>
      <c r="L107" s="329"/>
      <c r="M107" s="329"/>
      <c r="N107" s="329"/>
      <c r="O107" s="329"/>
      <c r="P107" s="329"/>
    </row>
    <row r="108" spans="2:16" ht="14.4" x14ac:dyDescent="0.3">
      <c r="B108" s="153"/>
      <c r="C108" s="950" t="s">
        <v>558</v>
      </c>
      <c r="D108" s="951"/>
      <c r="E108" s="951"/>
      <c r="F108" s="951"/>
      <c r="G108" s="951"/>
      <c r="H108" s="158">
        <v>20</v>
      </c>
      <c r="I108" s="322"/>
      <c r="J108" s="527">
        <f t="shared" si="0"/>
        <v>0</v>
      </c>
      <c r="K108" s="329"/>
      <c r="L108" s="329"/>
      <c r="M108" s="329"/>
      <c r="N108" s="329"/>
      <c r="O108" s="329"/>
      <c r="P108" s="329"/>
    </row>
    <row r="109" spans="2:16" s="486" customFormat="1" ht="15" customHeight="1" x14ac:dyDescent="0.25">
      <c r="B109" s="492"/>
      <c r="C109" s="949" t="s">
        <v>1183</v>
      </c>
      <c r="D109" s="949"/>
      <c r="E109" s="949"/>
      <c r="F109" s="949"/>
      <c r="G109" s="949"/>
      <c r="H109" s="949"/>
      <c r="I109" s="949"/>
      <c r="J109" s="949"/>
      <c r="K109" s="497" t="s">
        <v>1172</v>
      </c>
      <c r="L109" s="497" t="s">
        <v>1181</v>
      </c>
      <c r="M109" s="497" t="s">
        <v>1182</v>
      </c>
      <c r="N109" s="497" t="s">
        <v>1200</v>
      </c>
      <c r="O109" s="497" t="s">
        <v>1201</v>
      </c>
      <c r="P109" s="497" t="s">
        <v>1202</v>
      </c>
    </row>
    <row r="110" spans="2:16" s="485" customFormat="1" ht="15" customHeight="1" x14ac:dyDescent="0.25">
      <c r="B110" s="940" t="s">
        <v>1173</v>
      </c>
      <c r="C110" s="941"/>
      <c r="D110" s="941"/>
      <c r="E110" s="941"/>
      <c r="F110" s="941"/>
      <c r="G110" s="941"/>
      <c r="H110" s="941"/>
      <c r="I110" s="941"/>
      <c r="J110" s="942"/>
      <c r="K110" s="498"/>
      <c r="L110" s="498"/>
      <c r="M110" s="498"/>
      <c r="N110" s="498"/>
      <c r="O110" s="498"/>
      <c r="P110" s="498"/>
    </row>
    <row r="111" spans="2:16" s="485" customFormat="1" ht="15" customHeight="1" x14ac:dyDescent="0.25">
      <c r="B111" s="940" t="s">
        <v>1174</v>
      </c>
      <c r="C111" s="941"/>
      <c r="D111" s="941"/>
      <c r="E111" s="941"/>
      <c r="F111" s="941"/>
      <c r="G111" s="941"/>
      <c r="H111" s="941"/>
      <c r="I111" s="941"/>
      <c r="J111" s="942"/>
      <c r="K111" s="499"/>
      <c r="L111" s="499"/>
      <c r="M111" s="499"/>
      <c r="N111" s="499"/>
      <c r="O111" s="499"/>
      <c r="P111" s="499"/>
    </row>
    <row r="112" spans="2:16" s="485" customFormat="1" ht="15" customHeight="1" x14ac:dyDescent="0.25">
      <c r="B112" s="940" t="s">
        <v>1175</v>
      </c>
      <c r="C112" s="941"/>
      <c r="D112" s="941"/>
      <c r="E112" s="941"/>
      <c r="F112" s="941"/>
      <c r="G112" s="941"/>
      <c r="H112" s="941"/>
      <c r="I112" s="941"/>
      <c r="J112" s="942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5">
      <c r="B113" s="940" t="s">
        <v>1176</v>
      </c>
      <c r="C113" s="941"/>
      <c r="D113" s="941"/>
      <c r="E113" s="941"/>
      <c r="F113" s="941"/>
      <c r="G113" s="941"/>
      <c r="H113" s="941"/>
      <c r="I113" s="941"/>
      <c r="J113" s="942"/>
      <c r="K113" s="500"/>
      <c r="L113" s="500"/>
      <c r="M113" s="500"/>
      <c r="N113" s="500"/>
      <c r="O113" s="500"/>
      <c r="P113" s="500"/>
    </row>
    <row r="114" spans="2:16" s="485" customFormat="1" ht="15" customHeight="1" x14ac:dyDescent="0.25">
      <c r="B114" s="940" t="s">
        <v>1177</v>
      </c>
      <c r="C114" s="941"/>
      <c r="D114" s="941"/>
      <c r="E114" s="941"/>
      <c r="F114" s="941"/>
      <c r="G114" s="941"/>
      <c r="H114" s="941"/>
      <c r="I114" s="941"/>
      <c r="J114" s="942"/>
      <c r="K114" s="498"/>
      <c r="L114" s="498"/>
      <c r="M114" s="498"/>
      <c r="N114" s="498"/>
      <c r="O114" s="498"/>
      <c r="P114" s="498"/>
    </row>
    <row r="115" spans="2:16" s="485" customFormat="1" ht="14.4" x14ac:dyDescent="0.25">
      <c r="B115" s="940" t="s">
        <v>1178</v>
      </c>
      <c r="C115" s="941"/>
      <c r="D115" s="941"/>
      <c r="E115" s="941"/>
      <c r="F115" s="941"/>
      <c r="G115" s="941"/>
      <c r="H115" s="941"/>
      <c r="I115" s="941"/>
      <c r="J115" s="942"/>
      <c r="K115" s="501"/>
      <c r="L115" s="501"/>
      <c r="M115" s="501"/>
      <c r="N115" s="501"/>
      <c r="O115" s="501"/>
      <c r="P115" s="501"/>
    </row>
    <row r="116" spans="2:16" s="485" customFormat="1" ht="14.4" x14ac:dyDescent="0.25">
      <c r="B116" s="940" t="s">
        <v>1179</v>
      </c>
      <c r="C116" s="941"/>
      <c r="D116" s="941"/>
      <c r="E116" s="941"/>
      <c r="F116" s="941"/>
      <c r="G116" s="941"/>
      <c r="H116" s="941"/>
      <c r="I116" s="941"/>
      <c r="J116" s="942"/>
      <c r="K116" s="502"/>
      <c r="L116" s="502"/>
      <c r="M116" s="502"/>
      <c r="N116" s="502"/>
      <c r="O116" s="502"/>
      <c r="P116" s="502"/>
    </row>
    <row r="117" spans="2:16" s="554" customFormat="1" ht="15" customHeight="1" x14ac:dyDescent="0.25">
      <c r="B117" s="952" t="s">
        <v>1180</v>
      </c>
      <c r="C117" s="953"/>
      <c r="D117" s="953"/>
      <c r="E117" s="953"/>
      <c r="F117" s="953"/>
      <c r="G117" s="953"/>
      <c r="H117" s="953"/>
      <c r="I117" s="953"/>
      <c r="J117" s="954"/>
      <c r="K117" s="955" t="s">
        <v>1170</v>
      </c>
      <c r="L117" s="955"/>
      <c r="M117" s="955"/>
      <c r="N117" s="955" t="s">
        <v>1170</v>
      </c>
      <c r="O117" s="955"/>
      <c r="P117" s="955"/>
    </row>
    <row r="118" spans="2:16" ht="14.4" x14ac:dyDescent="0.3">
      <c r="B118" s="963" t="s">
        <v>561</v>
      </c>
      <c r="C118" s="964"/>
      <c r="D118" s="964"/>
      <c r="E118" s="964"/>
      <c r="F118" s="964"/>
      <c r="G118" s="964"/>
      <c r="H118" s="964"/>
      <c r="I118" s="964"/>
      <c r="J118" s="965"/>
      <c r="K118" s="531" t="s">
        <v>1172</v>
      </c>
      <c r="L118" s="531" t="s">
        <v>1181</v>
      </c>
      <c r="M118" s="531" t="s">
        <v>1182</v>
      </c>
      <c r="N118" s="531" t="s">
        <v>1200</v>
      </c>
      <c r="O118" s="531" t="s">
        <v>1201</v>
      </c>
      <c r="P118" s="531" t="s">
        <v>1202</v>
      </c>
    </row>
    <row r="119" spans="2:16" ht="28.8" x14ac:dyDescent="0.3">
      <c r="B119" s="318"/>
      <c r="C119" s="944" t="s">
        <v>563</v>
      </c>
      <c r="D119" s="944"/>
      <c r="E119" s="944"/>
      <c r="F119" s="944"/>
      <c r="G119" s="945"/>
      <c r="H119" s="114" t="s">
        <v>16</v>
      </c>
      <c r="I119" s="539" t="s">
        <v>564</v>
      </c>
      <c r="J119" s="539" t="s">
        <v>1205</v>
      </c>
      <c r="K119" s="539" t="s">
        <v>1206</v>
      </c>
      <c r="L119" s="539" t="s">
        <v>1206</v>
      </c>
      <c r="M119" s="539" t="s">
        <v>1206</v>
      </c>
      <c r="N119" s="539" t="s">
        <v>1206</v>
      </c>
      <c r="O119" s="539" t="s">
        <v>1206</v>
      </c>
      <c r="P119" s="539" t="s">
        <v>1206</v>
      </c>
    </row>
    <row r="120" spans="2:16" ht="15" customHeight="1" outlineLevel="1" x14ac:dyDescent="0.3">
      <c r="B120" s="153">
        <v>1</v>
      </c>
      <c r="C120" s="943"/>
      <c r="D120" s="943"/>
      <c r="E120" s="943"/>
      <c r="F120" s="943"/>
      <c r="G120" s="936"/>
      <c r="H120" s="166"/>
      <c r="I120" s="321"/>
      <c r="J120" s="527">
        <f>IFERROR(SMALL(K120:P120,1),0)</f>
        <v>0</v>
      </c>
      <c r="K120" s="329"/>
      <c r="L120" s="329"/>
      <c r="M120" s="329"/>
      <c r="N120" s="329"/>
      <c r="O120" s="329"/>
      <c r="P120" s="329"/>
    </row>
    <row r="121" spans="2:16" ht="15" customHeight="1" outlineLevel="1" x14ac:dyDescent="0.3">
      <c r="B121" s="156">
        <v>2</v>
      </c>
      <c r="C121" s="701"/>
      <c r="D121" s="701"/>
      <c r="E121" s="701"/>
      <c r="F121" s="701"/>
      <c r="G121" s="700"/>
      <c r="H121" s="166"/>
      <c r="I121" s="321"/>
      <c r="J121" s="527">
        <f t="shared" ref="J121:J130" si="2">IFERROR(SMALL(K121:P121,1),0)</f>
        <v>0</v>
      </c>
      <c r="K121" s="329"/>
      <c r="L121" s="329"/>
      <c r="M121" s="329"/>
      <c r="N121" s="329"/>
      <c r="O121" s="329"/>
      <c r="P121" s="329"/>
    </row>
    <row r="122" spans="2:16" ht="15" customHeight="1" outlineLevel="1" x14ac:dyDescent="0.3">
      <c r="B122" s="153">
        <v>3</v>
      </c>
      <c r="C122" s="701"/>
      <c r="D122" s="701"/>
      <c r="E122" s="701"/>
      <c r="F122" s="701"/>
      <c r="G122" s="700"/>
      <c r="H122" s="166"/>
      <c r="I122" s="321"/>
      <c r="J122" s="527">
        <f t="shared" si="2"/>
        <v>0</v>
      </c>
      <c r="K122" s="329"/>
      <c r="L122" s="329"/>
      <c r="M122" s="329"/>
      <c r="N122" s="329"/>
      <c r="O122" s="329"/>
      <c r="P122" s="329"/>
    </row>
    <row r="123" spans="2:16" ht="15" customHeight="1" outlineLevel="1" x14ac:dyDescent="0.3">
      <c r="B123" s="156">
        <v>4</v>
      </c>
      <c r="C123" s="701"/>
      <c r="D123" s="701"/>
      <c r="E123" s="701"/>
      <c r="F123" s="701"/>
      <c r="G123" s="700"/>
      <c r="H123" s="166"/>
      <c r="I123" s="321"/>
      <c r="J123" s="527">
        <f t="shared" si="2"/>
        <v>0</v>
      </c>
      <c r="K123" s="329"/>
      <c r="L123" s="329"/>
      <c r="M123" s="329"/>
      <c r="N123" s="329"/>
      <c r="O123" s="329"/>
      <c r="P123" s="329"/>
    </row>
    <row r="124" spans="2:16" ht="15" customHeight="1" outlineLevel="1" x14ac:dyDescent="0.3">
      <c r="B124" s="153">
        <v>5</v>
      </c>
      <c r="C124" s="701"/>
      <c r="D124" s="701"/>
      <c r="E124" s="701"/>
      <c r="F124" s="701"/>
      <c r="G124" s="700"/>
      <c r="H124" s="166"/>
      <c r="I124" s="321"/>
      <c r="J124" s="527">
        <f t="shared" si="2"/>
        <v>0</v>
      </c>
      <c r="K124" s="329"/>
      <c r="L124" s="329"/>
      <c r="M124" s="329"/>
      <c r="N124" s="329"/>
      <c r="O124" s="329"/>
      <c r="P124" s="329"/>
    </row>
    <row r="125" spans="2:16" ht="15" customHeight="1" outlineLevel="1" x14ac:dyDescent="0.3">
      <c r="B125" s="153">
        <v>6</v>
      </c>
      <c r="C125" s="701"/>
      <c r="D125" s="701"/>
      <c r="E125" s="701"/>
      <c r="F125" s="701"/>
      <c r="G125" s="700"/>
      <c r="H125" s="166"/>
      <c r="I125" s="321"/>
      <c r="J125" s="527">
        <f t="shared" si="2"/>
        <v>0</v>
      </c>
      <c r="K125" s="329"/>
      <c r="L125" s="329"/>
      <c r="M125" s="329"/>
      <c r="N125" s="329"/>
      <c r="O125" s="329"/>
      <c r="P125" s="329"/>
    </row>
    <row r="126" spans="2:16" ht="15" customHeight="1" outlineLevel="1" x14ac:dyDescent="0.3">
      <c r="B126" s="153">
        <v>7</v>
      </c>
      <c r="C126" s="701"/>
      <c r="D126" s="701"/>
      <c r="E126" s="701"/>
      <c r="F126" s="701"/>
      <c r="G126" s="700"/>
      <c r="H126" s="166"/>
      <c r="I126" s="321"/>
      <c r="J126" s="527">
        <f t="shared" si="2"/>
        <v>0</v>
      </c>
      <c r="K126" s="329"/>
      <c r="L126" s="329"/>
      <c r="M126" s="329"/>
      <c r="N126" s="329"/>
      <c r="O126" s="329"/>
      <c r="P126" s="329"/>
    </row>
    <row r="127" spans="2:16" ht="15" customHeight="1" outlineLevel="1" x14ac:dyDescent="0.3">
      <c r="B127" s="153">
        <v>8</v>
      </c>
      <c r="C127" s="701"/>
      <c r="D127" s="701"/>
      <c r="E127" s="701"/>
      <c r="F127" s="701"/>
      <c r="G127" s="700"/>
      <c r="H127" s="166"/>
      <c r="I127" s="321"/>
      <c r="J127" s="527">
        <f t="shared" si="2"/>
        <v>0</v>
      </c>
      <c r="K127" s="329"/>
      <c r="L127" s="329"/>
      <c r="M127" s="329"/>
      <c r="N127" s="329"/>
      <c r="O127" s="329"/>
      <c r="P127" s="329"/>
    </row>
    <row r="128" spans="2:16" ht="15" customHeight="1" outlineLevel="1" x14ac:dyDescent="0.3">
      <c r="B128" s="153">
        <v>9</v>
      </c>
      <c r="C128" s="701"/>
      <c r="D128" s="701"/>
      <c r="E128" s="701"/>
      <c r="F128" s="701"/>
      <c r="G128" s="700"/>
      <c r="H128" s="166"/>
      <c r="I128" s="321"/>
      <c r="J128" s="527">
        <f t="shared" si="2"/>
        <v>0</v>
      </c>
      <c r="K128" s="329"/>
      <c r="L128" s="329"/>
      <c r="M128" s="329"/>
      <c r="N128" s="329"/>
      <c r="O128" s="329"/>
      <c r="P128" s="329"/>
    </row>
    <row r="129" spans="2:16" ht="15" customHeight="1" outlineLevel="1" x14ac:dyDescent="0.3">
      <c r="B129" s="153">
        <v>10</v>
      </c>
      <c r="C129" s="701"/>
      <c r="D129" s="701"/>
      <c r="E129" s="701"/>
      <c r="F129" s="701"/>
      <c r="G129" s="700"/>
      <c r="H129" s="166"/>
      <c r="I129" s="321"/>
      <c r="J129" s="527">
        <f t="shared" si="2"/>
        <v>0</v>
      </c>
      <c r="K129" s="329"/>
      <c r="L129" s="329"/>
      <c r="M129" s="329"/>
      <c r="N129" s="329"/>
      <c r="O129" s="329"/>
      <c r="P129" s="329"/>
    </row>
    <row r="130" spans="2:16" ht="15" customHeight="1" outlineLevel="1" x14ac:dyDescent="0.3">
      <c r="B130" s="153">
        <v>11</v>
      </c>
      <c r="C130" s="701"/>
      <c r="D130" s="701"/>
      <c r="E130" s="701"/>
      <c r="F130" s="701"/>
      <c r="G130" s="700"/>
      <c r="H130" s="166"/>
      <c r="I130" s="321"/>
      <c r="J130" s="527">
        <f t="shared" si="2"/>
        <v>0</v>
      </c>
      <c r="K130" s="329"/>
      <c r="L130" s="329"/>
      <c r="M130" s="329"/>
      <c r="N130" s="329"/>
      <c r="O130" s="329"/>
      <c r="P130" s="329"/>
    </row>
    <row r="131" spans="2:16" ht="15" customHeight="1" outlineLevel="1" x14ac:dyDescent="0.3">
      <c r="B131" s="153">
        <v>12</v>
      </c>
      <c r="C131" s="943"/>
      <c r="D131" s="943"/>
      <c r="E131" s="943"/>
      <c r="F131" s="943"/>
      <c r="G131" s="936"/>
      <c r="H131" s="167"/>
      <c r="I131" s="322"/>
      <c r="J131" s="527">
        <f t="shared" ref="J131:J134" si="3">IFERROR(SMALL(K131:P131,1),0)</f>
        <v>0</v>
      </c>
      <c r="K131" s="329"/>
      <c r="L131" s="329"/>
      <c r="M131" s="329"/>
      <c r="N131" s="329"/>
      <c r="O131" s="329"/>
      <c r="P131" s="329"/>
    </row>
    <row r="132" spans="2:16" ht="15" customHeight="1" outlineLevel="1" x14ac:dyDescent="0.3">
      <c r="B132" s="153">
        <v>13</v>
      </c>
      <c r="C132" s="943"/>
      <c r="D132" s="943"/>
      <c r="E132" s="943"/>
      <c r="F132" s="943"/>
      <c r="G132" s="936"/>
      <c r="H132" s="167"/>
      <c r="I132" s="322"/>
      <c r="J132" s="527">
        <f t="shared" si="3"/>
        <v>0</v>
      </c>
      <c r="K132" s="329"/>
      <c r="L132" s="329"/>
      <c r="M132" s="329"/>
      <c r="N132" s="329"/>
      <c r="O132" s="329"/>
      <c r="P132" s="329"/>
    </row>
    <row r="133" spans="2:16" ht="15" customHeight="1" outlineLevel="1" x14ac:dyDescent="0.3">
      <c r="B133" s="153">
        <v>14</v>
      </c>
      <c r="C133" s="943"/>
      <c r="D133" s="943"/>
      <c r="E133" s="943"/>
      <c r="F133" s="943"/>
      <c r="G133" s="936"/>
      <c r="H133" s="167"/>
      <c r="I133" s="322"/>
      <c r="J133" s="527">
        <f t="shared" si="3"/>
        <v>0</v>
      </c>
      <c r="K133" s="329"/>
      <c r="L133" s="329"/>
      <c r="M133" s="329"/>
      <c r="N133" s="329"/>
      <c r="O133" s="329"/>
      <c r="P133" s="329"/>
    </row>
    <row r="134" spans="2:16" ht="15" customHeight="1" outlineLevel="1" x14ac:dyDescent="0.3">
      <c r="B134" s="153">
        <v>15</v>
      </c>
      <c r="C134" s="943"/>
      <c r="D134" s="943"/>
      <c r="E134" s="943"/>
      <c r="F134" s="943"/>
      <c r="G134" s="936"/>
      <c r="H134" s="167"/>
      <c r="I134" s="322"/>
      <c r="J134" s="527">
        <f t="shared" si="3"/>
        <v>0</v>
      </c>
      <c r="K134" s="329"/>
      <c r="L134" s="329"/>
      <c r="M134" s="329"/>
      <c r="N134" s="329"/>
      <c r="O134" s="329"/>
      <c r="P134" s="329"/>
    </row>
    <row r="135" spans="2:16" ht="15" customHeight="1" outlineLevel="1" x14ac:dyDescent="0.3">
      <c r="B135" s="153">
        <v>16</v>
      </c>
      <c r="C135" s="943"/>
      <c r="D135" s="943"/>
      <c r="E135" s="943"/>
      <c r="F135" s="943"/>
      <c r="G135" s="936"/>
      <c r="H135" s="167"/>
      <c r="I135" s="322"/>
      <c r="J135" s="527">
        <f t="shared" ref="J135:J139" si="4">IFERROR(SMALL(K135:P135,1),0)</f>
        <v>0</v>
      </c>
      <c r="K135" s="329"/>
      <c r="L135" s="329"/>
      <c r="M135" s="329"/>
      <c r="N135" s="329"/>
      <c r="O135" s="329"/>
      <c r="P135" s="329"/>
    </row>
    <row r="136" spans="2:16" ht="15" customHeight="1" outlineLevel="1" x14ac:dyDescent="0.3">
      <c r="B136" s="153">
        <v>17</v>
      </c>
      <c r="C136" s="943"/>
      <c r="D136" s="943"/>
      <c r="E136" s="943"/>
      <c r="F136" s="943"/>
      <c r="G136" s="936"/>
      <c r="H136" s="167"/>
      <c r="I136" s="322"/>
      <c r="J136" s="527">
        <f t="shared" si="4"/>
        <v>0</v>
      </c>
      <c r="K136" s="329"/>
      <c r="L136" s="329"/>
      <c r="M136" s="329"/>
      <c r="N136" s="329"/>
      <c r="O136" s="329"/>
      <c r="P136" s="329"/>
    </row>
    <row r="137" spans="2:16" ht="15" customHeight="1" outlineLevel="1" x14ac:dyDescent="0.3">
      <c r="B137" s="153">
        <v>18</v>
      </c>
      <c r="C137" s="943"/>
      <c r="D137" s="943"/>
      <c r="E137" s="943"/>
      <c r="F137" s="943"/>
      <c r="G137" s="936"/>
      <c r="H137" s="167"/>
      <c r="I137" s="322"/>
      <c r="J137" s="527">
        <f t="shared" si="4"/>
        <v>0</v>
      </c>
      <c r="K137" s="329"/>
      <c r="L137" s="329"/>
      <c r="M137" s="329"/>
      <c r="N137" s="329"/>
      <c r="O137" s="329"/>
      <c r="P137" s="329"/>
    </row>
    <row r="138" spans="2:16" ht="15" customHeight="1" outlineLevel="1" x14ac:dyDescent="0.3">
      <c r="B138" s="153">
        <v>19</v>
      </c>
      <c r="C138" s="943"/>
      <c r="D138" s="943"/>
      <c r="E138" s="943"/>
      <c r="F138" s="943"/>
      <c r="G138" s="936"/>
      <c r="H138" s="167"/>
      <c r="I138" s="322"/>
      <c r="J138" s="527">
        <f t="shared" si="4"/>
        <v>0</v>
      </c>
      <c r="K138" s="329"/>
      <c r="L138" s="329"/>
      <c r="M138" s="329"/>
      <c r="N138" s="329"/>
      <c r="O138" s="329"/>
      <c r="P138" s="329"/>
    </row>
    <row r="139" spans="2:16" ht="15" customHeight="1" outlineLevel="1" x14ac:dyDescent="0.3">
      <c r="B139" s="153">
        <v>20</v>
      </c>
      <c r="C139" s="943"/>
      <c r="D139" s="943"/>
      <c r="E139" s="943"/>
      <c r="F139" s="943"/>
      <c r="G139" s="936"/>
      <c r="H139" s="167"/>
      <c r="I139" s="322"/>
      <c r="J139" s="527">
        <f t="shared" si="4"/>
        <v>0</v>
      </c>
      <c r="K139" s="329"/>
      <c r="L139" s="329"/>
      <c r="M139" s="329"/>
      <c r="N139" s="329"/>
      <c r="O139" s="329"/>
      <c r="P139" s="329"/>
    </row>
    <row r="140" spans="2:16" s="486" customFormat="1" ht="15" customHeight="1" x14ac:dyDescent="0.25">
      <c r="B140" s="492"/>
      <c r="C140" s="949" t="s">
        <v>1183</v>
      </c>
      <c r="D140" s="949"/>
      <c r="E140" s="949"/>
      <c r="F140" s="949"/>
      <c r="G140" s="949"/>
      <c r="H140" s="949"/>
      <c r="I140" s="949"/>
      <c r="J140" s="949"/>
      <c r="K140" s="497" t="s">
        <v>1172</v>
      </c>
      <c r="L140" s="497" t="s">
        <v>1181</v>
      </c>
      <c r="M140" s="497" t="s">
        <v>1182</v>
      </c>
      <c r="N140" s="497" t="s">
        <v>1200</v>
      </c>
      <c r="O140" s="497" t="s">
        <v>1201</v>
      </c>
      <c r="P140" s="497" t="s">
        <v>1202</v>
      </c>
    </row>
    <row r="141" spans="2:16" s="485" customFormat="1" ht="15" customHeight="1" x14ac:dyDescent="0.25">
      <c r="B141" s="940" t="s">
        <v>1173</v>
      </c>
      <c r="C141" s="941"/>
      <c r="D141" s="941"/>
      <c r="E141" s="941"/>
      <c r="F141" s="941"/>
      <c r="G141" s="941"/>
      <c r="H141" s="941"/>
      <c r="I141" s="941"/>
      <c r="J141" s="942"/>
      <c r="K141" s="498"/>
      <c r="L141" s="498"/>
      <c r="M141" s="498"/>
      <c r="N141" s="498"/>
      <c r="O141" s="498"/>
      <c r="P141" s="498"/>
    </row>
    <row r="142" spans="2:16" s="485" customFormat="1" ht="15" customHeight="1" x14ac:dyDescent="0.25">
      <c r="B142" s="940" t="s">
        <v>1174</v>
      </c>
      <c r="C142" s="941"/>
      <c r="D142" s="941"/>
      <c r="E142" s="941"/>
      <c r="F142" s="941"/>
      <c r="G142" s="941"/>
      <c r="H142" s="941"/>
      <c r="I142" s="941"/>
      <c r="J142" s="942"/>
      <c r="K142" s="499"/>
      <c r="L142" s="499"/>
      <c r="M142" s="499"/>
      <c r="N142" s="499"/>
      <c r="O142" s="499"/>
      <c r="P142" s="499"/>
    </row>
    <row r="143" spans="2:16" s="485" customFormat="1" ht="15" customHeight="1" x14ac:dyDescent="0.25">
      <c r="B143" s="940" t="s">
        <v>1175</v>
      </c>
      <c r="C143" s="941"/>
      <c r="D143" s="941"/>
      <c r="E143" s="941"/>
      <c r="F143" s="941"/>
      <c r="G143" s="941"/>
      <c r="H143" s="941"/>
      <c r="I143" s="941"/>
      <c r="J143" s="942"/>
      <c r="K143" s="500"/>
      <c r="L143" s="500"/>
      <c r="M143" s="500"/>
      <c r="N143" s="500"/>
      <c r="O143" s="500"/>
      <c r="P143" s="500"/>
    </row>
    <row r="144" spans="2:16" s="485" customFormat="1" ht="15" customHeight="1" x14ac:dyDescent="0.25">
      <c r="B144" s="940" t="s">
        <v>1176</v>
      </c>
      <c r="C144" s="941"/>
      <c r="D144" s="941"/>
      <c r="E144" s="941"/>
      <c r="F144" s="941"/>
      <c r="G144" s="941"/>
      <c r="H144" s="941"/>
      <c r="I144" s="941"/>
      <c r="J144" s="942"/>
      <c r="K144" s="500"/>
      <c r="L144" s="500"/>
      <c r="M144" s="500"/>
      <c r="N144" s="500"/>
      <c r="O144" s="500"/>
      <c r="P144" s="500"/>
    </row>
    <row r="145" spans="2:16" s="485" customFormat="1" ht="15" customHeight="1" x14ac:dyDescent="0.25">
      <c r="B145" s="940" t="s">
        <v>1177</v>
      </c>
      <c r="C145" s="941"/>
      <c r="D145" s="941"/>
      <c r="E145" s="941"/>
      <c r="F145" s="941"/>
      <c r="G145" s="941"/>
      <c r="H145" s="941"/>
      <c r="I145" s="941"/>
      <c r="J145" s="942"/>
      <c r="K145" s="498"/>
      <c r="L145" s="498"/>
      <c r="M145" s="498"/>
      <c r="N145" s="498"/>
      <c r="O145" s="498"/>
      <c r="P145" s="498"/>
    </row>
    <row r="146" spans="2:16" s="485" customFormat="1" ht="14.4" x14ac:dyDescent="0.25">
      <c r="B146" s="940" t="s">
        <v>1178</v>
      </c>
      <c r="C146" s="941"/>
      <c r="D146" s="941"/>
      <c r="E146" s="941"/>
      <c r="F146" s="941"/>
      <c r="G146" s="941"/>
      <c r="H146" s="941"/>
      <c r="I146" s="941"/>
      <c r="J146" s="942"/>
      <c r="K146" s="501"/>
      <c r="L146" s="501"/>
      <c r="M146" s="501"/>
      <c r="N146" s="501"/>
      <c r="O146" s="501"/>
      <c r="P146" s="501"/>
    </row>
    <row r="147" spans="2:16" s="485" customFormat="1" ht="14.4" x14ac:dyDescent="0.25">
      <c r="B147" s="940" t="s">
        <v>1179</v>
      </c>
      <c r="C147" s="941"/>
      <c r="D147" s="941"/>
      <c r="E147" s="941"/>
      <c r="F147" s="941"/>
      <c r="G147" s="941"/>
      <c r="H147" s="941"/>
      <c r="I147" s="941"/>
      <c r="J147" s="942"/>
      <c r="K147" s="502"/>
      <c r="L147" s="502"/>
      <c r="M147" s="502"/>
      <c r="N147" s="502"/>
      <c r="O147" s="502"/>
      <c r="P147" s="502"/>
    </row>
    <row r="148" spans="2:16" s="554" customFormat="1" ht="15" customHeight="1" x14ac:dyDescent="0.25">
      <c r="B148" s="952" t="s">
        <v>1180</v>
      </c>
      <c r="C148" s="953"/>
      <c r="D148" s="953"/>
      <c r="E148" s="953"/>
      <c r="F148" s="953"/>
      <c r="G148" s="953"/>
      <c r="H148" s="953"/>
      <c r="I148" s="953"/>
      <c r="J148" s="954"/>
      <c r="K148" s="955" t="s">
        <v>1170</v>
      </c>
      <c r="L148" s="955"/>
      <c r="M148" s="955"/>
      <c r="N148" s="955" t="s">
        <v>1170</v>
      </c>
      <c r="O148" s="955"/>
      <c r="P148" s="955"/>
    </row>
    <row r="149" spans="2:16" ht="15" customHeight="1" x14ac:dyDescent="0.3">
      <c r="B149" s="961" t="s">
        <v>969</v>
      </c>
      <c r="C149" s="962"/>
      <c r="D149" s="962"/>
      <c r="E149" s="962"/>
      <c r="F149" s="962"/>
      <c r="G149" s="962"/>
      <c r="H149" s="962"/>
      <c r="I149" s="962"/>
      <c r="J149" s="966"/>
      <c r="K149" s="532" t="s">
        <v>1172</v>
      </c>
      <c r="L149" s="532" t="s">
        <v>1181</v>
      </c>
      <c r="M149" s="532" t="s">
        <v>1182</v>
      </c>
      <c r="N149" s="532" t="s">
        <v>1200</v>
      </c>
      <c r="O149" s="532" t="s">
        <v>1201</v>
      </c>
      <c r="P149" s="532" t="s">
        <v>1202</v>
      </c>
    </row>
    <row r="150" spans="2:16" ht="15" customHeight="1" x14ac:dyDescent="0.3">
      <c r="B150" s="967" t="s">
        <v>15</v>
      </c>
      <c r="C150" s="968"/>
      <c r="D150" s="968"/>
      <c r="E150" s="968"/>
      <c r="F150" s="968"/>
      <c r="G150" s="968"/>
      <c r="H150" s="969"/>
      <c r="I150" s="539" t="s">
        <v>16</v>
      </c>
      <c r="J150" s="539" t="s">
        <v>1204</v>
      </c>
      <c r="K150" s="539" t="s">
        <v>1184</v>
      </c>
      <c r="L150" s="539" t="s">
        <v>1184</v>
      </c>
      <c r="M150" s="539" t="s">
        <v>1184</v>
      </c>
      <c r="N150" s="539" t="s">
        <v>1184</v>
      </c>
      <c r="O150" s="539" t="s">
        <v>1184</v>
      </c>
      <c r="P150" s="539" t="s">
        <v>1184</v>
      </c>
    </row>
    <row r="151" spans="2:16" ht="15" customHeight="1" x14ac:dyDescent="0.3">
      <c r="B151" s="168">
        <v>1</v>
      </c>
      <c r="C151" s="970"/>
      <c r="D151" s="970"/>
      <c r="E151" s="970"/>
      <c r="F151" s="970"/>
      <c r="G151" s="970"/>
      <c r="H151" s="971"/>
      <c r="I151" s="322"/>
      <c r="J151" s="527">
        <f t="shared" ref="J151:J153" si="5">IFERROR(SMALL(K151:P151,1),0)</f>
        <v>0</v>
      </c>
      <c r="K151" s="329"/>
      <c r="L151" s="329"/>
      <c r="M151" s="329"/>
      <c r="N151" s="329"/>
      <c r="O151" s="329"/>
      <c r="P151" s="329"/>
    </row>
    <row r="152" spans="2:16" ht="15" customHeight="1" x14ac:dyDescent="0.3">
      <c r="B152" s="168">
        <v>2</v>
      </c>
      <c r="C152" s="970"/>
      <c r="D152" s="970"/>
      <c r="E152" s="970"/>
      <c r="F152" s="970"/>
      <c r="G152" s="970"/>
      <c r="H152" s="971"/>
      <c r="I152" s="322"/>
      <c r="J152" s="527">
        <f t="shared" si="5"/>
        <v>0</v>
      </c>
      <c r="K152" s="329"/>
      <c r="L152" s="329"/>
      <c r="M152" s="329"/>
      <c r="N152" s="329"/>
      <c r="O152" s="329"/>
      <c r="P152" s="329"/>
    </row>
    <row r="153" spans="2:16" ht="15" customHeight="1" x14ac:dyDescent="0.3">
      <c r="B153" s="168">
        <v>3</v>
      </c>
      <c r="C153" s="970"/>
      <c r="D153" s="970"/>
      <c r="E153" s="970"/>
      <c r="F153" s="970"/>
      <c r="G153" s="970"/>
      <c r="H153" s="971"/>
      <c r="I153" s="322"/>
      <c r="J153" s="527">
        <f t="shared" si="5"/>
        <v>0</v>
      </c>
      <c r="K153" s="329"/>
      <c r="L153" s="329"/>
      <c r="M153" s="329"/>
      <c r="N153" s="329"/>
      <c r="O153" s="329"/>
      <c r="P153" s="329"/>
    </row>
    <row r="154" spans="2:16" s="486" customFormat="1" ht="15" customHeight="1" x14ac:dyDescent="0.25">
      <c r="B154" s="492"/>
      <c r="C154" s="949" t="s">
        <v>1183</v>
      </c>
      <c r="D154" s="949"/>
      <c r="E154" s="949"/>
      <c r="F154" s="949"/>
      <c r="G154" s="949"/>
      <c r="H154" s="949"/>
      <c r="I154" s="949"/>
      <c r="J154" s="949"/>
      <c r="K154" s="497" t="s">
        <v>1172</v>
      </c>
      <c r="L154" s="497" t="s">
        <v>1181</v>
      </c>
      <c r="M154" s="497" t="s">
        <v>1182</v>
      </c>
      <c r="N154" s="497" t="s">
        <v>1200</v>
      </c>
      <c r="O154" s="497" t="s">
        <v>1201</v>
      </c>
      <c r="P154" s="497" t="s">
        <v>1202</v>
      </c>
    </row>
    <row r="155" spans="2:16" s="485" customFormat="1" ht="15" customHeight="1" x14ac:dyDescent="0.25">
      <c r="B155" s="940" t="s">
        <v>1173</v>
      </c>
      <c r="C155" s="941"/>
      <c r="D155" s="941"/>
      <c r="E155" s="941"/>
      <c r="F155" s="941"/>
      <c r="G155" s="941"/>
      <c r="H155" s="941"/>
      <c r="I155" s="941"/>
      <c r="J155" s="942"/>
      <c r="K155" s="498"/>
      <c r="L155" s="498"/>
      <c r="M155" s="498"/>
      <c r="N155" s="498"/>
      <c r="O155" s="498"/>
      <c r="P155" s="498"/>
    </row>
    <row r="156" spans="2:16" s="485" customFormat="1" ht="15" customHeight="1" x14ac:dyDescent="0.25">
      <c r="B156" s="940" t="s">
        <v>1174</v>
      </c>
      <c r="C156" s="941"/>
      <c r="D156" s="941"/>
      <c r="E156" s="941"/>
      <c r="F156" s="941"/>
      <c r="G156" s="941"/>
      <c r="H156" s="941"/>
      <c r="I156" s="941"/>
      <c r="J156" s="942"/>
      <c r="K156" s="499"/>
      <c r="L156" s="499"/>
      <c r="M156" s="499"/>
      <c r="N156" s="499"/>
      <c r="O156" s="499"/>
      <c r="P156" s="499"/>
    </row>
    <row r="157" spans="2:16" s="485" customFormat="1" ht="15" customHeight="1" x14ac:dyDescent="0.25">
      <c r="B157" s="940" t="s">
        <v>1175</v>
      </c>
      <c r="C157" s="941"/>
      <c r="D157" s="941"/>
      <c r="E157" s="941"/>
      <c r="F157" s="941"/>
      <c r="G157" s="941"/>
      <c r="H157" s="941"/>
      <c r="I157" s="941"/>
      <c r="J157" s="942"/>
      <c r="K157" s="500"/>
      <c r="L157" s="500"/>
      <c r="M157" s="500"/>
      <c r="N157" s="500"/>
      <c r="O157" s="500"/>
      <c r="P157" s="500"/>
    </row>
    <row r="158" spans="2:16" s="485" customFormat="1" ht="15" customHeight="1" x14ac:dyDescent="0.25">
      <c r="B158" s="940" t="s">
        <v>1176</v>
      </c>
      <c r="C158" s="941"/>
      <c r="D158" s="941"/>
      <c r="E158" s="941"/>
      <c r="F158" s="941"/>
      <c r="G158" s="941"/>
      <c r="H158" s="941"/>
      <c r="I158" s="941"/>
      <c r="J158" s="942"/>
      <c r="K158" s="500"/>
      <c r="L158" s="500"/>
      <c r="M158" s="500"/>
      <c r="N158" s="500"/>
      <c r="O158" s="500"/>
      <c r="P158" s="500"/>
    </row>
    <row r="159" spans="2:16" s="485" customFormat="1" ht="15" customHeight="1" x14ac:dyDescent="0.25">
      <c r="B159" s="940" t="s">
        <v>1177</v>
      </c>
      <c r="C159" s="941"/>
      <c r="D159" s="941"/>
      <c r="E159" s="941"/>
      <c r="F159" s="941"/>
      <c r="G159" s="941"/>
      <c r="H159" s="941"/>
      <c r="I159" s="941"/>
      <c r="J159" s="942"/>
      <c r="K159" s="498"/>
      <c r="L159" s="498"/>
      <c r="M159" s="498"/>
      <c r="N159" s="498"/>
      <c r="O159" s="498"/>
      <c r="P159" s="498"/>
    </row>
    <row r="160" spans="2:16" s="485" customFormat="1" ht="14.4" x14ac:dyDescent="0.25">
      <c r="B160" s="940" t="s">
        <v>1178</v>
      </c>
      <c r="C160" s="941"/>
      <c r="D160" s="941"/>
      <c r="E160" s="941"/>
      <c r="F160" s="941"/>
      <c r="G160" s="941"/>
      <c r="H160" s="941"/>
      <c r="I160" s="941"/>
      <c r="J160" s="942"/>
      <c r="K160" s="501"/>
      <c r="L160" s="501"/>
      <c r="M160" s="501"/>
      <c r="N160" s="501"/>
      <c r="O160" s="501"/>
      <c r="P160" s="501"/>
    </row>
    <row r="161" spans="2:16" s="485" customFormat="1" ht="14.4" x14ac:dyDescent="0.25">
      <c r="B161" s="940" t="s">
        <v>1179</v>
      </c>
      <c r="C161" s="941"/>
      <c r="D161" s="941"/>
      <c r="E161" s="941"/>
      <c r="F161" s="941"/>
      <c r="G161" s="941"/>
      <c r="H161" s="941"/>
      <c r="I161" s="941"/>
      <c r="J161" s="942"/>
      <c r="K161" s="502"/>
      <c r="L161" s="502"/>
      <c r="M161" s="502"/>
      <c r="N161" s="502"/>
      <c r="O161" s="502"/>
      <c r="P161" s="502"/>
    </row>
    <row r="162" spans="2:16" s="554" customFormat="1" ht="15" customHeight="1" x14ac:dyDescent="0.25">
      <c r="B162" s="952" t="s">
        <v>1180</v>
      </c>
      <c r="C162" s="953"/>
      <c r="D162" s="953"/>
      <c r="E162" s="953"/>
      <c r="F162" s="953"/>
      <c r="G162" s="953"/>
      <c r="H162" s="953"/>
      <c r="I162" s="953"/>
      <c r="J162" s="954"/>
      <c r="K162" s="955" t="s">
        <v>1170</v>
      </c>
      <c r="L162" s="955"/>
      <c r="M162" s="955"/>
      <c r="N162" s="955" t="s">
        <v>1170</v>
      </c>
      <c r="O162" s="955"/>
      <c r="P162" s="955"/>
    </row>
  </sheetData>
  <mergeCells count="157">
    <mergeCell ref="B159:J159"/>
    <mergeCell ref="B160:J160"/>
    <mergeCell ref="B161:J161"/>
    <mergeCell ref="B162:J162"/>
    <mergeCell ref="K162:M162"/>
    <mergeCell ref="N162:P162"/>
    <mergeCell ref="C153:H153"/>
    <mergeCell ref="C154:J154"/>
    <mergeCell ref="B155:J155"/>
    <mergeCell ref="B156:J156"/>
    <mergeCell ref="B157:J157"/>
    <mergeCell ref="B158:J158"/>
    <mergeCell ref="B149:J149"/>
    <mergeCell ref="B150:H150"/>
    <mergeCell ref="C151:H151"/>
    <mergeCell ref="C152:H152"/>
    <mergeCell ref="B147:J147"/>
    <mergeCell ref="B148:J148"/>
    <mergeCell ref="K148:M148"/>
    <mergeCell ref="K117:M117"/>
    <mergeCell ref="N148:P148"/>
    <mergeCell ref="B141:J141"/>
    <mergeCell ref="B142:J142"/>
    <mergeCell ref="B143:J143"/>
    <mergeCell ref="B144:J144"/>
    <mergeCell ref="B145:J145"/>
    <mergeCell ref="B146:J146"/>
    <mergeCell ref="N117:P117"/>
    <mergeCell ref="B118:J118"/>
    <mergeCell ref="C119:G119"/>
    <mergeCell ref="C135:G135"/>
    <mergeCell ref="C136:G136"/>
    <mergeCell ref="C137:G137"/>
    <mergeCell ref="C138:G138"/>
    <mergeCell ref="C139:G139"/>
    <mergeCell ref="C120:G120"/>
    <mergeCell ref="C131:G131"/>
    <mergeCell ref="C132:G132"/>
    <mergeCell ref="C60:G60"/>
    <mergeCell ref="C61:G61"/>
    <mergeCell ref="C62:G62"/>
    <mergeCell ref="C63:G63"/>
    <mergeCell ref="C64:G64"/>
    <mergeCell ref="C65:G65"/>
    <mergeCell ref="C66:G66"/>
    <mergeCell ref="C91:G91"/>
    <mergeCell ref="C92:G92"/>
    <mergeCell ref="C93:G93"/>
    <mergeCell ref="C94:G94"/>
    <mergeCell ref="C95:G95"/>
    <mergeCell ref="C105:G105"/>
    <mergeCell ref="C106:G106"/>
    <mergeCell ref="C107:G107"/>
    <mergeCell ref="C96:G96"/>
    <mergeCell ref="C97:G97"/>
    <mergeCell ref="C98:G98"/>
    <mergeCell ref="C99:G99"/>
    <mergeCell ref="C100:G100"/>
    <mergeCell ref="C101:G101"/>
    <mergeCell ref="C102:G102"/>
    <mergeCell ref="C140:J140"/>
    <mergeCell ref="B116:J116"/>
    <mergeCell ref="B117:J117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133:G133"/>
    <mergeCell ref="C134:G134"/>
    <mergeCell ref="C90:G9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38:G38"/>
    <mergeCell ref="C39:G39"/>
    <mergeCell ref="C40:G40"/>
    <mergeCell ref="C41:G41"/>
    <mergeCell ref="C42:G42"/>
    <mergeCell ref="C43:G43"/>
    <mergeCell ref="C48:G48"/>
    <mergeCell ref="C49:G49"/>
    <mergeCell ref="C50:G50"/>
    <mergeCell ref="C44:G44"/>
    <mergeCell ref="C45:G45"/>
    <mergeCell ref="C46:G46"/>
    <mergeCell ref="C47:G47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85:G85"/>
    <mergeCell ref="C86:G86"/>
    <mergeCell ref="C87:G87"/>
    <mergeCell ref="C88:G88"/>
    <mergeCell ref="C89:G89"/>
    <mergeCell ref="C103:G103"/>
    <mergeCell ref="B114:J114"/>
    <mergeCell ref="B115:J115"/>
    <mergeCell ref="C108:G108"/>
    <mergeCell ref="C109:J109"/>
    <mergeCell ref="C104:G104"/>
    <mergeCell ref="B110:J110"/>
    <mergeCell ref="B111:J111"/>
    <mergeCell ref="B112:J112"/>
    <mergeCell ref="B113:J1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2">
    <tabColor theme="6"/>
  </sheetPr>
  <dimension ref="B2:Z156"/>
  <sheetViews>
    <sheetView showGridLines="0" workbookViewId="0">
      <pane ySplit="4" topLeftCell="A131" activePane="bottomLeft" state="frozen"/>
      <selection activeCell="A120" sqref="A120:XFD129"/>
      <selection pane="bottomLeft" activeCell="K152" sqref="K152"/>
    </sheetView>
  </sheetViews>
  <sheetFormatPr defaultColWidth="9.109375" defaultRowHeight="14.4" outlineLevelRow="1" x14ac:dyDescent="0.3"/>
  <cols>
    <col min="1" max="2" width="3.6640625" style="396" customWidth="1"/>
    <col min="3" max="7" width="10.6640625" style="396" customWidth="1"/>
    <col min="8" max="9" width="11.6640625" style="396" customWidth="1"/>
    <col min="10" max="10" width="13.6640625" style="396" customWidth="1"/>
    <col min="11" max="11" width="17.6640625" style="396" customWidth="1"/>
    <col min="12" max="12" width="16.88671875" style="396" bestFit="1" customWidth="1"/>
    <col min="13" max="13" width="14.6640625" style="396" customWidth="1"/>
    <col min="14" max="14" width="16.88671875" style="396" bestFit="1" customWidth="1"/>
    <col min="15" max="16" width="3.6640625" style="396" customWidth="1"/>
    <col min="17" max="17" width="14.109375" style="396" customWidth="1"/>
    <col min="18" max="21" width="10.6640625" style="396" customWidth="1"/>
    <col min="22" max="22" width="11.6640625" style="396" customWidth="1"/>
    <col min="23" max="23" width="10.6640625" style="396" customWidth="1"/>
    <col min="24" max="24" width="18.6640625" style="396" customWidth="1"/>
    <col min="25" max="25" width="16.88671875" style="405" bestFit="1" customWidth="1"/>
    <col min="26" max="16384" width="9.109375" style="396"/>
  </cols>
  <sheetData>
    <row r="2" spans="2:26" ht="22.5" customHeight="1" x14ac:dyDescent="0.3">
      <c r="B2" s="956" t="s">
        <v>1219</v>
      </c>
      <c r="C2" s="957"/>
      <c r="D2" s="957"/>
      <c r="E2" s="957"/>
      <c r="F2" s="957"/>
      <c r="G2" s="957"/>
      <c r="H2" s="957"/>
      <c r="I2" s="957"/>
      <c r="J2" s="957"/>
      <c r="K2" s="957"/>
      <c r="L2" s="957"/>
      <c r="M2" s="957"/>
      <c r="N2" s="978"/>
      <c r="P2" s="956" t="str">
        <f>B2</f>
        <v>CUSTOS - SISTEMAS DE REFRIGERAÇÃO (ORIGEM DOS RECURSOS)</v>
      </c>
      <c r="Q2" s="957"/>
      <c r="R2" s="957"/>
      <c r="S2" s="957"/>
      <c r="T2" s="957"/>
      <c r="U2" s="957"/>
      <c r="V2" s="957"/>
      <c r="W2" s="957"/>
      <c r="X2" s="978"/>
      <c r="Y2" s="406"/>
      <c r="Z2" s="403"/>
    </row>
    <row r="3" spans="2:26" ht="15" customHeight="1" x14ac:dyDescent="0.3">
      <c r="B3" s="946" t="s">
        <v>1057</v>
      </c>
      <c r="C3" s="947"/>
      <c r="D3" s="947"/>
      <c r="E3" s="947"/>
      <c r="F3" s="947"/>
      <c r="G3" s="947"/>
      <c r="H3" s="947"/>
      <c r="I3" s="947"/>
      <c r="J3" s="947"/>
      <c r="K3" s="948"/>
      <c r="L3" s="946" t="s">
        <v>487</v>
      </c>
      <c r="M3" s="947"/>
      <c r="N3" s="948"/>
      <c r="O3" s="397"/>
      <c r="P3" s="946" t="s">
        <v>958</v>
      </c>
      <c r="Q3" s="947"/>
      <c r="R3" s="947"/>
      <c r="S3" s="947"/>
      <c r="T3" s="947"/>
      <c r="U3" s="947"/>
      <c r="V3" s="947"/>
      <c r="W3" s="947"/>
      <c r="X3" s="948"/>
    </row>
    <row r="4" spans="2:26" ht="15" customHeight="1" x14ac:dyDescent="0.3">
      <c r="B4" s="958"/>
      <c r="C4" s="959"/>
      <c r="D4" s="959"/>
      <c r="E4" s="959"/>
      <c r="F4" s="959"/>
      <c r="G4" s="959"/>
      <c r="H4" s="959"/>
      <c r="I4" s="959"/>
      <c r="J4" s="959"/>
      <c r="K4" s="960"/>
      <c r="L4" s="314" t="s">
        <v>1054</v>
      </c>
      <c r="M4" s="314" t="s">
        <v>509</v>
      </c>
      <c r="N4" s="315" t="s">
        <v>510</v>
      </c>
      <c r="O4" s="397"/>
      <c r="P4" s="958"/>
      <c r="Q4" s="959"/>
      <c r="R4" s="959"/>
      <c r="S4" s="959"/>
      <c r="T4" s="959"/>
      <c r="U4" s="959"/>
      <c r="V4" s="959"/>
      <c r="W4" s="959"/>
      <c r="X4" s="960"/>
    </row>
    <row r="5" spans="2:26" ht="15" customHeight="1" x14ac:dyDescent="0.3">
      <c r="B5" s="961" t="s">
        <v>955</v>
      </c>
      <c r="C5" s="962"/>
      <c r="D5" s="962"/>
      <c r="E5" s="962"/>
      <c r="F5" s="962"/>
      <c r="G5" s="962"/>
      <c r="H5" s="962"/>
      <c r="I5" s="962"/>
      <c r="J5" s="962"/>
      <c r="K5" s="962"/>
      <c r="L5" s="962"/>
      <c r="M5" s="962"/>
      <c r="N5" s="966"/>
      <c r="O5" s="397"/>
      <c r="P5" s="300"/>
      <c r="Q5" s="301"/>
      <c r="R5" s="301"/>
      <c r="S5" s="301"/>
      <c r="T5" s="301"/>
      <c r="U5" s="301"/>
      <c r="V5" s="301"/>
      <c r="W5" s="301"/>
      <c r="X5" s="302"/>
    </row>
    <row r="6" spans="2:26" x14ac:dyDescent="0.3">
      <c r="B6" s="963" t="s">
        <v>552</v>
      </c>
      <c r="C6" s="964"/>
      <c r="D6" s="964"/>
      <c r="E6" s="964"/>
      <c r="F6" s="964"/>
      <c r="G6" s="964"/>
      <c r="H6" s="964"/>
      <c r="I6" s="964"/>
      <c r="J6" s="964"/>
      <c r="K6" s="964"/>
      <c r="L6" s="964"/>
      <c r="M6" s="964"/>
      <c r="N6" s="965"/>
      <c r="O6" s="397"/>
      <c r="P6" s="963" t="s">
        <v>552</v>
      </c>
      <c r="Q6" s="964"/>
      <c r="R6" s="964"/>
      <c r="S6" s="964"/>
      <c r="T6" s="964"/>
      <c r="U6" s="964"/>
      <c r="V6" s="964"/>
      <c r="W6" s="964"/>
      <c r="X6" s="965"/>
    </row>
    <row r="7" spans="2:26" x14ac:dyDescent="0.3">
      <c r="B7" s="938" t="s">
        <v>553</v>
      </c>
      <c r="C7" s="938"/>
      <c r="D7" s="938"/>
      <c r="E7" s="939"/>
      <c r="F7" s="939"/>
      <c r="G7" s="939"/>
      <c r="H7" s="303" t="s">
        <v>554</v>
      </c>
      <c r="I7" s="303" t="s">
        <v>16</v>
      </c>
      <c r="J7" s="303" t="s">
        <v>508</v>
      </c>
      <c r="K7" s="152" t="s">
        <v>555</v>
      </c>
      <c r="L7" s="303" t="s">
        <v>1054</v>
      </c>
      <c r="M7" s="114" t="s">
        <v>509</v>
      </c>
      <c r="N7" s="114" t="s">
        <v>510</v>
      </c>
      <c r="O7" s="397"/>
      <c r="P7" s="938" t="str">
        <f>B7</f>
        <v>Materiais e equipamentos</v>
      </c>
      <c r="Q7" s="938"/>
      <c r="R7" s="938"/>
      <c r="S7" s="939"/>
      <c r="T7" s="939"/>
      <c r="U7" s="939"/>
      <c r="V7" s="303" t="s">
        <v>554</v>
      </c>
      <c r="W7" s="152" t="s">
        <v>556</v>
      </c>
      <c r="X7" s="152" t="s">
        <v>557</v>
      </c>
    </row>
    <row r="8" spans="2:26" ht="15" customHeight="1" outlineLevel="1" x14ac:dyDescent="0.3">
      <c r="B8" s="153">
        <v>1</v>
      </c>
      <c r="C8" s="1003" t="str">
        <f>IF(ISBLANK('RefrigCusto (ORÇ)'!C8)," ",'RefrigCusto (ORÇ)'!C8)</f>
        <v xml:space="preserve"> </v>
      </c>
      <c r="D8" s="1003"/>
      <c r="E8" s="1003"/>
      <c r="F8" s="1003"/>
      <c r="G8" s="974"/>
      <c r="H8" s="560">
        <f>'RefrigCusto (ORÇ)'!H8</f>
        <v>0</v>
      </c>
      <c r="I8" s="562">
        <f>'RefrigCusto (ORÇ)'!I8</f>
        <v>0</v>
      </c>
      <c r="J8" s="563">
        <f>'RefrigCusto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976" t="str">
        <f>IF(OR(C8=0,C8=""),"",C8)</f>
        <v xml:space="preserve"> </v>
      </c>
      <c r="R8" s="976"/>
      <c r="S8" s="976"/>
      <c r="T8" s="976"/>
      <c r="U8" s="977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3">
      <c r="B9" s="156">
        <v>2</v>
      </c>
      <c r="C9" s="1003" t="str">
        <f>IF(ISBLANK('RefrigCusto (ORÇ)'!C9)," ",'RefrigCusto (ORÇ)'!C9)</f>
        <v xml:space="preserve"> </v>
      </c>
      <c r="D9" s="1003"/>
      <c r="E9" s="1003"/>
      <c r="F9" s="1003"/>
      <c r="G9" s="974"/>
      <c r="H9" s="560">
        <f>'RefrigCusto (ORÇ)'!H9</f>
        <v>0</v>
      </c>
      <c r="I9" s="562">
        <f>'RefrigCusto (ORÇ)'!I9</f>
        <v>0</v>
      </c>
      <c r="J9" s="563">
        <f>'RefrigCusto (ORÇ)'!J9</f>
        <v>0</v>
      </c>
      <c r="K9" s="330">
        <f t="shared" ref="K9:K108" si="0">I9*J9</f>
        <v>0</v>
      </c>
      <c r="L9" s="330">
        <f t="shared" ref="L9:L108" si="1">K9-M9-N9</f>
        <v>0</v>
      </c>
      <c r="M9" s="329"/>
      <c r="N9" s="329"/>
      <c r="O9" s="397"/>
      <c r="P9" s="153">
        <f t="shared" ref="P9:P47" si="2">B9</f>
        <v>2</v>
      </c>
      <c r="Q9" s="976" t="str">
        <f t="shared" ref="Q9:Q47" si="3">IF(OR(C9=0,C9=""),"",C9)</f>
        <v xml:space="preserve"> </v>
      </c>
      <c r="R9" s="976"/>
      <c r="S9" s="976"/>
      <c r="T9" s="976"/>
      <c r="U9" s="977"/>
      <c r="V9" s="155">
        <f t="shared" ref="V9:V47" si="4">IF(H9="",0,H9)</f>
        <v>0</v>
      </c>
      <c r="W9" s="331">
        <f t="shared" ref="W9:W10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108" si="6">V9*X9</f>
        <v>0</v>
      </c>
    </row>
    <row r="10" spans="2:26" ht="15" customHeight="1" outlineLevel="1" x14ac:dyDescent="0.3">
      <c r="B10" s="153">
        <v>3</v>
      </c>
      <c r="C10" s="1003" t="str">
        <f>IF(ISBLANK('RefrigCusto (ORÇ)'!C10)," ",'RefrigCusto (ORÇ)'!C10)</f>
        <v xml:space="preserve"> </v>
      </c>
      <c r="D10" s="1003"/>
      <c r="E10" s="1003"/>
      <c r="F10" s="1003"/>
      <c r="G10" s="974"/>
      <c r="H10" s="560">
        <f>'RefrigCusto (ORÇ)'!H10</f>
        <v>0</v>
      </c>
      <c r="I10" s="562">
        <f>'RefrigCusto (ORÇ)'!I10</f>
        <v>0</v>
      </c>
      <c r="J10" s="563">
        <f>'RefrigCusto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976" t="str">
        <f t="shared" si="3"/>
        <v xml:space="preserve"> </v>
      </c>
      <c r="R10" s="976"/>
      <c r="S10" s="976"/>
      <c r="T10" s="976"/>
      <c r="U10" s="977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3">
      <c r="B11" s="156">
        <v>4</v>
      </c>
      <c r="C11" s="1003" t="str">
        <f>IF(ISBLANK('RefrigCusto (ORÇ)'!C11)," ",'RefrigCusto (ORÇ)'!C11)</f>
        <v xml:space="preserve"> </v>
      </c>
      <c r="D11" s="1003"/>
      <c r="E11" s="1003"/>
      <c r="F11" s="1003"/>
      <c r="G11" s="974"/>
      <c r="H11" s="560">
        <f>'RefrigCusto (ORÇ)'!H11</f>
        <v>0</v>
      </c>
      <c r="I11" s="562">
        <f>'RefrigCusto (ORÇ)'!I11</f>
        <v>0</v>
      </c>
      <c r="J11" s="563">
        <f>'RefrigCusto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976" t="str">
        <f t="shared" si="3"/>
        <v xml:space="preserve"> </v>
      </c>
      <c r="R11" s="976"/>
      <c r="S11" s="976"/>
      <c r="T11" s="976"/>
      <c r="U11" s="977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3">
      <c r="B12" s="153">
        <v>5</v>
      </c>
      <c r="C12" s="1003" t="str">
        <f>IF(ISBLANK('RefrigCusto (ORÇ)'!C12)," ",'RefrigCusto (ORÇ)'!C12)</f>
        <v xml:space="preserve"> </v>
      </c>
      <c r="D12" s="1003"/>
      <c r="E12" s="1003"/>
      <c r="F12" s="1003"/>
      <c r="G12" s="974"/>
      <c r="H12" s="560">
        <f>'RefrigCusto (ORÇ)'!H12</f>
        <v>0</v>
      </c>
      <c r="I12" s="562">
        <f>'RefrigCusto (ORÇ)'!I12</f>
        <v>0</v>
      </c>
      <c r="J12" s="563">
        <f>'RefrigCusto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976" t="str">
        <f t="shared" si="3"/>
        <v xml:space="preserve"> </v>
      </c>
      <c r="R12" s="976"/>
      <c r="S12" s="976"/>
      <c r="T12" s="976"/>
      <c r="U12" s="977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3">
      <c r="B13" s="156">
        <v>6</v>
      </c>
      <c r="C13" s="1003" t="str">
        <f>IF(ISBLANK('RefrigCusto (ORÇ)'!C13)," ",'RefrigCusto (ORÇ)'!C13)</f>
        <v xml:space="preserve"> </v>
      </c>
      <c r="D13" s="1003"/>
      <c r="E13" s="1003"/>
      <c r="F13" s="1003"/>
      <c r="G13" s="974"/>
      <c r="H13" s="560">
        <f>'RefrigCusto (ORÇ)'!H13</f>
        <v>0</v>
      </c>
      <c r="I13" s="562">
        <f>'RefrigCusto (ORÇ)'!I13</f>
        <v>0</v>
      </c>
      <c r="J13" s="563">
        <f>'RefrigCusto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976" t="str">
        <f t="shared" si="3"/>
        <v xml:space="preserve"> </v>
      </c>
      <c r="R13" s="976"/>
      <c r="S13" s="976"/>
      <c r="T13" s="976"/>
      <c r="U13" s="977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3">
      <c r="B14" s="153">
        <v>7</v>
      </c>
      <c r="C14" s="1003" t="str">
        <f>IF(ISBLANK('RefrigCusto (ORÇ)'!C14)," ",'RefrigCusto (ORÇ)'!C14)</f>
        <v xml:space="preserve"> </v>
      </c>
      <c r="D14" s="1003"/>
      <c r="E14" s="1003"/>
      <c r="F14" s="1003"/>
      <c r="G14" s="974"/>
      <c r="H14" s="560">
        <f>'RefrigCusto (ORÇ)'!H14</f>
        <v>0</v>
      </c>
      <c r="I14" s="562">
        <f>'RefrigCusto (ORÇ)'!I14</f>
        <v>0</v>
      </c>
      <c r="J14" s="563">
        <f>'RefrigCusto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976" t="str">
        <f t="shared" si="3"/>
        <v xml:space="preserve"> </v>
      </c>
      <c r="R14" s="976"/>
      <c r="S14" s="976"/>
      <c r="T14" s="976"/>
      <c r="U14" s="977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3">
      <c r="B15" s="156">
        <v>8</v>
      </c>
      <c r="C15" s="1003" t="str">
        <f>IF(ISBLANK('RefrigCusto (ORÇ)'!C15)," ",'RefrigCusto (ORÇ)'!C15)</f>
        <v xml:space="preserve"> </v>
      </c>
      <c r="D15" s="1003"/>
      <c r="E15" s="1003"/>
      <c r="F15" s="1003"/>
      <c r="G15" s="974"/>
      <c r="H15" s="560">
        <f>'RefrigCusto (ORÇ)'!H15</f>
        <v>0</v>
      </c>
      <c r="I15" s="562">
        <f>'RefrigCusto (ORÇ)'!I15</f>
        <v>0</v>
      </c>
      <c r="J15" s="563">
        <f>'RefrigCusto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976" t="str">
        <f t="shared" si="3"/>
        <v xml:space="preserve"> </v>
      </c>
      <c r="R15" s="976"/>
      <c r="S15" s="976"/>
      <c r="T15" s="976"/>
      <c r="U15" s="977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3">
      <c r="B16" s="153">
        <v>9</v>
      </c>
      <c r="C16" s="1003" t="str">
        <f>IF(ISBLANK('RefrigCusto (ORÇ)'!C16)," ",'RefrigCusto (ORÇ)'!C16)</f>
        <v xml:space="preserve"> </v>
      </c>
      <c r="D16" s="1003"/>
      <c r="E16" s="1003"/>
      <c r="F16" s="1003"/>
      <c r="G16" s="974"/>
      <c r="H16" s="560">
        <f>'RefrigCusto (ORÇ)'!H16</f>
        <v>0</v>
      </c>
      <c r="I16" s="562">
        <f>'RefrigCusto (ORÇ)'!I16</f>
        <v>0</v>
      </c>
      <c r="J16" s="563">
        <f>'RefrigCusto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976" t="str">
        <f t="shared" si="3"/>
        <v xml:space="preserve"> </v>
      </c>
      <c r="R16" s="976"/>
      <c r="S16" s="976"/>
      <c r="T16" s="976"/>
      <c r="U16" s="977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3">
      <c r="B17" s="156">
        <v>10</v>
      </c>
      <c r="C17" s="1003" t="str">
        <f>IF(ISBLANK('RefrigCusto (ORÇ)'!C17)," ",'RefrigCusto (ORÇ)'!C17)</f>
        <v xml:space="preserve"> </v>
      </c>
      <c r="D17" s="1003"/>
      <c r="E17" s="1003"/>
      <c r="F17" s="1003"/>
      <c r="G17" s="974"/>
      <c r="H17" s="560">
        <f>'RefrigCusto (ORÇ)'!H17</f>
        <v>0</v>
      </c>
      <c r="I17" s="562">
        <f>'RefrigCusto (ORÇ)'!I17</f>
        <v>0</v>
      </c>
      <c r="J17" s="563">
        <f>'RefrigCusto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976" t="str">
        <f t="shared" si="3"/>
        <v xml:space="preserve"> </v>
      </c>
      <c r="R17" s="976"/>
      <c r="S17" s="976"/>
      <c r="T17" s="976"/>
      <c r="U17" s="977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3">
      <c r="B18" s="153">
        <v>11</v>
      </c>
      <c r="C18" s="1003" t="str">
        <f>IF(ISBLANK('RefrigCusto (ORÇ)'!C18)," ",'RefrigCusto (ORÇ)'!C18)</f>
        <v xml:space="preserve"> </v>
      </c>
      <c r="D18" s="1003"/>
      <c r="E18" s="1003"/>
      <c r="F18" s="1003"/>
      <c r="G18" s="974"/>
      <c r="H18" s="560">
        <f>'RefrigCusto (ORÇ)'!H18</f>
        <v>0</v>
      </c>
      <c r="I18" s="562">
        <f>'RefrigCusto (ORÇ)'!I18</f>
        <v>0</v>
      </c>
      <c r="J18" s="563">
        <f>'RefrigCusto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976" t="str">
        <f t="shared" si="3"/>
        <v xml:space="preserve"> </v>
      </c>
      <c r="R18" s="976"/>
      <c r="S18" s="976"/>
      <c r="T18" s="976"/>
      <c r="U18" s="977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3">
      <c r="B19" s="156">
        <v>12</v>
      </c>
      <c r="C19" s="1003" t="str">
        <f>IF(ISBLANK('RefrigCusto (ORÇ)'!C19)," ",'RefrigCusto (ORÇ)'!C19)</f>
        <v xml:space="preserve"> </v>
      </c>
      <c r="D19" s="1003"/>
      <c r="E19" s="1003"/>
      <c r="F19" s="1003"/>
      <c r="G19" s="974"/>
      <c r="H19" s="560">
        <f>'RefrigCusto (ORÇ)'!H19</f>
        <v>0</v>
      </c>
      <c r="I19" s="562">
        <f>'RefrigCusto (ORÇ)'!I19</f>
        <v>0</v>
      </c>
      <c r="J19" s="563">
        <f>'RefrigCusto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976" t="str">
        <f t="shared" si="3"/>
        <v xml:space="preserve"> </v>
      </c>
      <c r="R19" s="976"/>
      <c r="S19" s="976"/>
      <c r="T19" s="976"/>
      <c r="U19" s="977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3">
      <c r="B20" s="153">
        <v>13</v>
      </c>
      <c r="C20" s="1003" t="str">
        <f>IF(ISBLANK('RefrigCusto (ORÇ)'!C20)," ",'RefrigCusto (ORÇ)'!C20)</f>
        <v xml:space="preserve"> </v>
      </c>
      <c r="D20" s="1003"/>
      <c r="E20" s="1003"/>
      <c r="F20" s="1003"/>
      <c r="G20" s="974"/>
      <c r="H20" s="560">
        <f>'RefrigCusto (ORÇ)'!H20</f>
        <v>0</v>
      </c>
      <c r="I20" s="562">
        <f>'RefrigCusto (ORÇ)'!I20</f>
        <v>0</v>
      </c>
      <c r="J20" s="563">
        <f>'RefrigCusto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976" t="str">
        <f t="shared" si="3"/>
        <v xml:space="preserve"> </v>
      </c>
      <c r="R20" s="976"/>
      <c r="S20" s="976"/>
      <c r="T20" s="976"/>
      <c r="U20" s="977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3">
      <c r="B21" s="156">
        <v>14</v>
      </c>
      <c r="C21" s="1003" t="str">
        <f>IF(ISBLANK('RefrigCusto (ORÇ)'!C21)," ",'RefrigCusto (ORÇ)'!C21)</f>
        <v xml:space="preserve"> </v>
      </c>
      <c r="D21" s="1003"/>
      <c r="E21" s="1003"/>
      <c r="F21" s="1003"/>
      <c r="G21" s="974"/>
      <c r="H21" s="560">
        <f>'RefrigCusto (ORÇ)'!H21</f>
        <v>0</v>
      </c>
      <c r="I21" s="562">
        <f>'RefrigCusto (ORÇ)'!I21</f>
        <v>0</v>
      </c>
      <c r="J21" s="563">
        <f>'RefrigCusto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976" t="str">
        <f t="shared" si="3"/>
        <v xml:space="preserve"> </v>
      </c>
      <c r="R21" s="976"/>
      <c r="S21" s="976"/>
      <c r="T21" s="976"/>
      <c r="U21" s="977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3">
      <c r="B22" s="153">
        <v>15</v>
      </c>
      <c r="C22" s="1003" t="str">
        <f>IF(ISBLANK('RefrigCusto (ORÇ)'!C22)," ",'RefrigCusto (ORÇ)'!C22)</f>
        <v xml:space="preserve"> </v>
      </c>
      <c r="D22" s="1003"/>
      <c r="E22" s="1003"/>
      <c r="F22" s="1003"/>
      <c r="G22" s="974"/>
      <c r="H22" s="560">
        <f>'RefrigCusto (ORÇ)'!H22</f>
        <v>0</v>
      </c>
      <c r="I22" s="562">
        <f>'RefrigCusto (ORÇ)'!I22</f>
        <v>0</v>
      </c>
      <c r="J22" s="563">
        <f>'RefrigCusto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976" t="str">
        <f t="shared" si="3"/>
        <v xml:space="preserve"> </v>
      </c>
      <c r="R22" s="976"/>
      <c r="S22" s="976"/>
      <c r="T22" s="976"/>
      <c r="U22" s="977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3">
      <c r="B23" s="156">
        <v>16</v>
      </c>
      <c r="C23" s="1003" t="str">
        <f>IF(ISBLANK('RefrigCusto (ORÇ)'!C23)," ",'RefrigCusto (ORÇ)'!C23)</f>
        <v xml:space="preserve"> </v>
      </c>
      <c r="D23" s="1003"/>
      <c r="E23" s="1003"/>
      <c r="F23" s="1003"/>
      <c r="G23" s="974"/>
      <c r="H23" s="560">
        <f>'RefrigCusto (ORÇ)'!H23</f>
        <v>0</v>
      </c>
      <c r="I23" s="562">
        <f>'RefrigCusto (ORÇ)'!I23</f>
        <v>0</v>
      </c>
      <c r="J23" s="563">
        <f>'RefrigCusto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976" t="str">
        <f t="shared" si="3"/>
        <v xml:space="preserve"> </v>
      </c>
      <c r="R23" s="976"/>
      <c r="S23" s="976"/>
      <c r="T23" s="976"/>
      <c r="U23" s="977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3">
      <c r="B24" s="153">
        <v>17</v>
      </c>
      <c r="C24" s="1003" t="str">
        <f>IF(ISBLANK('RefrigCusto (ORÇ)'!C24)," ",'RefrigCusto (ORÇ)'!C24)</f>
        <v xml:space="preserve"> </v>
      </c>
      <c r="D24" s="1003"/>
      <c r="E24" s="1003"/>
      <c r="F24" s="1003"/>
      <c r="G24" s="974"/>
      <c r="H24" s="560">
        <f>'RefrigCusto (ORÇ)'!H24</f>
        <v>0</v>
      </c>
      <c r="I24" s="562">
        <f>'RefrigCusto (ORÇ)'!I24</f>
        <v>0</v>
      </c>
      <c r="J24" s="563">
        <f>'RefrigCusto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976" t="str">
        <f t="shared" si="3"/>
        <v xml:space="preserve"> </v>
      </c>
      <c r="R24" s="976"/>
      <c r="S24" s="976"/>
      <c r="T24" s="976"/>
      <c r="U24" s="977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3">
      <c r="B25" s="156">
        <v>18</v>
      </c>
      <c r="C25" s="1003" t="str">
        <f>IF(ISBLANK('RefrigCusto (ORÇ)'!C25)," ",'RefrigCusto (ORÇ)'!C25)</f>
        <v xml:space="preserve"> </v>
      </c>
      <c r="D25" s="1003"/>
      <c r="E25" s="1003"/>
      <c r="F25" s="1003"/>
      <c r="G25" s="974"/>
      <c r="H25" s="560">
        <f>'RefrigCusto (ORÇ)'!H25</f>
        <v>0</v>
      </c>
      <c r="I25" s="562">
        <f>'RefrigCusto (ORÇ)'!I25</f>
        <v>0</v>
      </c>
      <c r="J25" s="563">
        <f>'RefrigCusto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976" t="str">
        <f t="shared" si="3"/>
        <v xml:space="preserve"> </v>
      </c>
      <c r="R25" s="976"/>
      <c r="S25" s="976"/>
      <c r="T25" s="976"/>
      <c r="U25" s="977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3">
      <c r="B26" s="153">
        <v>19</v>
      </c>
      <c r="C26" s="1003" t="str">
        <f>IF(ISBLANK('RefrigCusto (ORÇ)'!C26)," ",'RefrigCusto (ORÇ)'!C26)</f>
        <v xml:space="preserve"> </v>
      </c>
      <c r="D26" s="1003"/>
      <c r="E26" s="1003"/>
      <c r="F26" s="1003"/>
      <c r="G26" s="974"/>
      <c r="H26" s="560">
        <f>'RefrigCusto (ORÇ)'!H26</f>
        <v>0</v>
      </c>
      <c r="I26" s="562">
        <f>'RefrigCusto (ORÇ)'!I26</f>
        <v>0</v>
      </c>
      <c r="J26" s="563">
        <f>'RefrigCusto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976" t="str">
        <f t="shared" si="3"/>
        <v xml:space="preserve"> </v>
      </c>
      <c r="R26" s="976"/>
      <c r="S26" s="976"/>
      <c r="T26" s="976"/>
      <c r="U26" s="977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3">
      <c r="B27" s="156">
        <v>20</v>
      </c>
      <c r="C27" s="1003" t="str">
        <f>IF(ISBLANK('RefrigCusto (ORÇ)'!C27)," ",'RefrigCusto (ORÇ)'!C27)</f>
        <v xml:space="preserve"> </v>
      </c>
      <c r="D27" s="1003"/>
      <c r="E27" s="1003"/>
      <c r="F27" s="1003"/>
      <c r="G27" s="974"/>
      <c r="H27" s="560">
        <f>'RefrigCusto (ORÇ)'!H27</f>
        <v>0</v>
      </c>
      <c r="I27" s="562">
        <f>'RefrigCusto (ORÇ)'!I27</f>
        <v>0</v>
      </c>
      <c r="J27" s="563">
        <f>'RefrigCusto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976" t="str">
        <f t="shared" si="3"/>
        <v xml:space="preserve"> </v>
      </c>
      <c r="R27" s="976"/>
      <c r="S27" s="976"/>
      <c r="T27" s="976"/>
      <c r="U27" s="977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3">
      <c r="B28" s="153">
        <v>21</v>
      </c>
      <c r="C28" s="1003" t="str">
        <f>IF(ISBLANK('RefrigCusto (ORÇ)'!C28)," ",'RefrigCusto (ORÇ)'!C28)</f>
        <v xml:space="preserve"> </v>
      </c>
      <c r="D28" s="1003"/>
      <c r="E28" s="1003"/>
      <c r="F28" s="1003"/>
      <c r="G28" s="974"/>
      <c r="H28" s="560">
        <f>'RefrigCusto (ORÇ)'!H28</f>
        <v>0</v>
      </c>
      <c r="I28" s="562">
        <f>'RefrigCusto (ORÇ)'!I28</f>
        <v>0</v>
      </c>
      <c r="J28" s="563">
        <f>'RefrigCusto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976" t="str">
        <f t="shared" si="3"/>
        <v xml:space="preserve"> </v>
      </c>
      <c r="R28" s="976"/>
      <c r="S28" s="976"/>
      <c r="T28" s="976"/>
      <c r="U28" s="977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3">
      <c r="B29" s="156">
        <v>22</v>
      </c>
      <c r="C29" s="1003" t="str">
        <f>IF(ISBLANK('RefrigCusto (ORÇ)'!C29)," ",'RefrigCusto (ORÇ)'!C29)</f>
        <v xml:space="preserve"> </v>
      </c>
      <c r="D29" s="1003"/>
      <c r="E29" s="1003"/>
      <c r="F29" s="1003"/>
      <c r="G29" s="974"/>
      <c r="H29" s="560">
        <f>'RefrigCusto (ORÇ)'!H29</f>
        <v>0</v>
      </c>
      <c r="I29" s="562">
        <f>'RefrigCusto (ORÇ)'!I29</f>
        <v>0</v>
      </c>
      <c r="J29" s="563">
        <f>'RefrigCusto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976" t="str">
        <f t="shared" si="3"/>
        <v xml:space="preserve"> </v>
      </c>
      <c r="R29" s="976"/>
      <c r="S29" s="976"/>
      <c r="T29" s="976"/>
      <c r="U29" s="977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3">
      <c r="B30" s="153">
        <v>23</v>
      </c>
      <c r="C30" s="1003" t="str">
        <f>IF(ISBLANK('RefrigCusto (ORÇ)'!C30)," ",'RefrigCusto (ORÇ)'!C30)</f>
        <v xml:space="preserve"> </v>
      </c>
      <c r="D30" s="1003"/>
      <c r="E30" s="1003"/>
      <c r="F30" s="1003"/>
      <c r="G30" s="974"/>
      <c r="H30" s="560">
        <f>'RefrigCusto (ORÇ)'!H30</f>
        <v>0</v>
      </c>
      <c r="I30" s="562">
        <f>'RefrigCusto (ORÇ)'!I30</f>
        <v>0</v>
      </c>
      <c r="J30" s="563">
        <f>'RefrigCusto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976" t="str">
        <f t="shared" si="3"/>
        <v xml:space="preserve"> </v>
      </c>
      <c r="R30" s="976"/>
      <c r="S30" s="976"/>
      <c r="T30" s="976"/>
      <c r="U30" s="977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3">
      <c r="B31" s="156">
        <v>24</v>
      </c>
      <c r="C31" s="1003" t="str">
        <f>IF(ISBLANK('RefrigCusto (ORÇ)'!C31)," ",'RefrigCusto (ORÇ)'!C31)</f>
        <v xml:space="preserve"> </v>
      </c>
      <c r="D31" s="1003"/>
      <c r="E31" s="1003"/>
      <c r="F31" s="1003"/>
      <c r="G31" s="974"/>
      <c r="H31" s="560">
        <f>'RefrigCusto (ORÇ)'!H31</f>
        <v>0</v>
      </c>
      <c r="I31" s="562">
        <f>'RefrigCusto (ORÇ)'!I31</f>
        <v>0</v>
      </c>
      <c r="J31" s="563">
        <f>'RefrigCusto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976" t="str">
        <f t="shared" si="3"/>
        <v xml:space="preserve"> </v>
      </c>
      <c r="R31" s="976"/>
      <c r="S31" s="976"/>
      <c r="T31" s="976"/>
      <c r="U31" s="977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3">
      <c r="B32" s="153">
        <v>25</v>
      </c>
      <c r="C32" s="1003" t="str">
        <f>IF(ISBLANK('RefrigCusto (ORÇ)'!C32)," ",'RefrigCusto (ORÇ)'!C32)</f>
        <v xml:space="preserve"> </v>
      </c>
      <c r="D32" s="1003"/>
      <c r="E32" s="1003"/>
      <c r="F32" s="1003"/>
      <c r="G32" s="974"/>
      <c r="H32" s="560">
        <f>'RefrigCusto (ORÇ)'!H32</f>
        <v>0</v>
      </c>
      <c r="I32" s="562">
        <f>'RefrigCusto (ORÇ)'!I32</f>
        <v>0</v>
      </c>
      <c r="J32" s="563">
        <f>'RefrigCusto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976" t="str">
        <f t="shared" si="3"/>
        <v xml:space="preserve"> </v>
      </c>
      <c r="R32" s="976"/>
      <c r="S32" s="976"/>
      <c r="T32" s="976"/>
      <c r="U32" s="977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3">
      <c r="B33" s="156">
        <v>26</v>
      </c>
      <c r="C33" s="1003" t="str">
        <f>IF(ISBLANK('RefrigCusto (ORÇ)'!C33)," ",'RefrigCusto (ORÇ)'!C33)</f>
        <v xml:space="preserve"> </v>
      </c>
      <c r="D33" s="1003"/>
      <c r="E33" s="1003"/>
      <c r="F33" s="1003"/>
      <c r="G33" s="974"/>
      <c r="H33" s="560">
        <f>'RefrigCusto (ORÇ)'!H33</f>
        <v>0</v>
      </c>
      <c r="I33" s="562">
        <f>'RefrigCusto (ORÇ)'!I33</f>
        <v>0</v>
      </c>
      <c r="J33" s="563">
        <f>'RefrigCusto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976" t="str">
        <f t="shared" si="3"/>
        <v xml:space="preserve"> </v>
      </c>
      <c r="R33" s="976"/>
      <c r="S33" s="976"/>
      <c r="T33" s="976"/>
      <c r="U33" s="977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3">
      <c r="B34" s="153">
        <v>27</v>
      </c>
      <c r="C34" s="1003" t="str">
        <f>IF(ISBLANK('RefrigCusto (ORÇ)'!C34)," ",'RefrigCusto (ORÇ)'!C34)</f>
        <v xml:space="preserve"> </v>
      </c>
      <c r="D34" s="1003"/>
      <c r="E34" s="1003"/>
      <c r="F34" s="1003"/>
      <c r="G34" s="974"/>
      <c r="H34" s="560">
        <f>'RefrigCusto (ORÇ)'!H34</f>
        <v>0</v>
      </c>
      <c r="I34" s="562">
        <f>'RefrigCusto (ORÇ)'!I34</f>
        <v>0</v>
      </c>
      <c r="J34" s="563">
        <f>'RefrigCusto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976" t="str">
        <f t="shared" si="3"/>
        <v xml:space="preserve"> </v>
      </c>
      <c r="R34" s="976"/>
      <c r="S34" s="976"/>
      <c r="T34" s="976"/>
      <c r="U34" s="977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3">
      <c r="B35" s="156">
        <v>28</v>
      </c>
      <c r="C35" s="1003" t="str">
        <f>IF(ISBLANK('RefrigCusto (ORÇ)'!C35)," ",'RefrigCusto (ORÇ)'!C35)</f>
        <v xml:space="preserve"> </v>
      </c>
      <c r="D35" s="1003"/>
      <c r="E35" s="1003"/>
      <c r="F35" s="1003"/>
      <c r="G35" s="974"/>
      <c r="H35" s="560">
        <f>'RefrigCusto (ORÇ)'!H35</f>
        <v>0</v>
      </c>
      <c r="I35" s="562">
        <f>'RefrigCusto (ORÇ)'!I35</f>
        <v>0</v>
      </c>
      <c r="J35" s="563">
        <f>'RefrigCusto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976" t="str">
        <f t="shared" si="3"/>
        <v xml:space="preserve"> </v>
      </c>
      <c r="R35" s="976"/>
      <c r="S35" s="976"/>
      <c r="T35" s="976"/>
      <c r="U35" s="977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3">
      <c r="B36" s="153">
        <v>29</v>
      </c>
      <c r="C36" s="1003" t="str">
        <f>IF(ISBLANK('RefrigCusto (ORÇ)'!C36)," ",'RefrigCusto (ORÇ)'!C36)</f>
        <v xml:space="preserve"> </v>
      </c>
      <c r="D36" s="1003"/>
      <c r="E36" s="1003"/>
      <c r="F36" s="1003"/>
      <c r="G36" s="974"/>
      <c r="H36" s="560">
        <f>'RefrigCusto (ORÇ)'!H36</f>
        <v>0</v>
      </c>
      <c r="I36" s="562">
        <f>'RefrigCusto (ORÇ)'!I36</f>
        <v>0</v>
      </c>
      <c r="J36" s="563">
        <f>'RefrigCusto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976" t="str">
        <f t="shared" si="3"/>
        <v xml:space="preserve"> </v>
      </c>
      <c r="R36" s="976"/>
      <c r="S36" s="976"/>
      <c r="T36" s="976"/>
      <c r="U36" s="977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3">
      <c r="B37" s="156">
        <v>30</v>
      </c>
      <c r="C37" s="1003" t="str">
        <f>IF(ISBLANK('RefrigCusto (ORÇ)'!C37)," ",'RefrigCusto (ORÇ)'!C37)</f>
        <v xml:space="preserve"> </v>
      </c>
      <c r="D37" s="1003"/>
      <c r="E37" s="1003"/>
      <c r="F37" s="1003"/>
      <c r="G37" s="974"/>
      <c r="H37" s="560">
        <f>'RefrigCusto (ORÇ)'!H37</f>
        <v>0</v>
      </c>
      <c r="I37" s="562">
        <f>'RefrigCusto (ORÇ)'!I37</f>
        <v>0</v>
      </c>
      <c r="J37" s="563">
        <f>'RefrigCusto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976" t="str">
        <f t="shared" si="3"/>
        <v xml:space="preserve"> </v>
      </c>
      <c r="R37" s="976"/>
      <c r="S37" s="976"/>
      <c r="T37" s="976"/>
      <c r="U37" s="977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3">
      <c r="B38" s="153">
        <v>31</v>
      </c>
      <c r="C38" s="1003" t="str">
        <f>IF(ISBLANK('RefrigCusto (ORÇ)'!C38)," ",'RefrigCusto (ORÇ)'!C38)</f>
        <v xml:space="preserve"> </v>
      </c>
      <c r="D38" s="1003"/>
      <c r="E38" s="1003"/>
      <c r="F38" s="1003"/>
      <c r="G38" s="974"/>
      <c r="H38" s="560">
        <f>'RefrigCusto (ORÇ)'!H38</f>
        <v>0</v>
      </c>
      <c r="I38" s="562">
        <f>'RefrigCusto (ORÇ)'!I38</f>
        <v>0</v>
      </c>
      <c r="J38" s="563">
        <f>'RefrigCusto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976" t="str">
        <f t="shared" si="3"/>
        <v xml:space="preserve"> </v>
      </c>
      <c r="R38" s="976"/>
      <c r="S38" s="976"/>
      <c r="T38" s="976"/>
      <c r="U38" s="977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3">
      <c r="B39" s="156">
        <v>32</v>
      </c>
      <c r="C39" s="1003" t="str">
        <f>IF(ISBLANK('RefrigCusto (ORÇ)'!C39)," ",'RefrigCusto (ORÇ)'!C39)</f>
        <v xml:space="preserve"> </v>
      </c>
      <c r="D39" s="1003"/>
      <c r="E39" s="1003"/>
      <c r="F39" s="1003"/>
      <c r="G39" s="974"/>
      <c r="H39" s="560">
        <f>'RefrigCusto (ORÇ)'!H39</f>
        <v>0</v>
      </c>
      <c r="I39" s="562">
        <f>'RefrigCusto (ORÇ)'!I39</f>
        <v>0</v>
      </c>
      <c r="J39" s="563">
        <f>'RefrigCusto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976" t="str">
        <f t="shared" si="3"/>
        <v xml:space="preserve"> </v>
      </c>
      <c r="R39" s="976"/>
      <c r="S39" s="976"/>
      <c r="T39" s="976"/>
      <c r="U39" s="977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3">
      <c r="B40" s="153">
        <v>33</v>
      </c>
      <c r="C40" s="1003" t="str">
        <f>IF(ISBLANK('RefrigCusto (ORÇ)'!C40)," ",'RefrigCusto (ORÇ)'!C40)</f>
        <v xml:space="preserve"> </v>
      </c>
      <c r="D40" s="1003"/>
      <c r="E40" s="1003"/>
      <c r="F40" s="1003"/>
      <c r="G40" s="974"/>
      <c r="H40" s="560">
        <f>'RefrigCusto (ORÇ)'!H40</f>
        <v>0</v>
      </c>
      <c r="I40" s="562">
        <f>'RefrigCusto (ORÇ)'!I40</f>
        <v>0</v>
      </c>
      <c r="J40" s="563">
        <f>'RefrigCusto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976" t="str">
        <f t="shared" si="3"/>
        <v xml:space="preserve"> </v>
      </c>
      <c r="R40" s="976"/>
      <c r="S40" s="976"/>
      <c r="T40" s="976"/>
      <c r="U40" s="977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3">
      <c r="B41" s="156">
        <v>34</v>
      </c>
      <c r="C41" s="1003" t="str">
        <f>IF(ISBLANK('RefrigCusto (ORÇ)'!C41)," ",'RefrigCusto (ORÇ)'!C41)</f>
        <v xml:space="preserve"> </v>
      </c>
      <c r="D41" s="1003"/>
      <c r="E41" s="1003"/>
      <c r="F41" s="1003"/>
      <c r="G41" s="974"/>
      <c r="H41" s="560">
        <f>'RefrigCusto (ORÇ)'!H41</f>
        <v>0</v>
      </c>
      <c r="I41" s="562">
        <f>'RefrigCusto (ORÇ)'!I41</f>
        <v>0</v>
      </c>
      <c r="J41" s="563">
        <f>'RefrigCusto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976" t="str">
        <f t="shared" si="3"/>
        <v xml:space="preserve"> </v>
      </c>
      <c r="R41" s="976"/>
      <c r="S41" s="976"/>
      <c r="T41" s="976"/>
      <c r="U41" s="977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3">
      <c r="B42" s="153">
        <v>35</v>
      </c>
      <c r="C42" s="1003" t="str">
        <f>IF(ISBLANK('RefrigCusto (ORÇ)'!C42)," ",'RefrigCusto (ORÇ)'!C42)</f>
        <v xml:space="preserve"> </v>
      </c>
      <c r="D42" s="1003"/>
      <c r="E42" s="1003"/>
      <c r="F42" s="1003"/>
      <c r="G42" s="974"/>
      <c r="H42" s="560">
        <f>'RefrigCusto (ORÇ)'!H42</f>
        <v>0</v>
      </c>
      <c r="I42" s="562">
        <f>'RefrigCusto (ORÇ)'!I42</f>
        <v>0</v>
      </c>
      <c r="J42" s="563">
        <f>'RefrigCusto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976" t="str">
        <f t="shared" si="3"/>
        <v xml:space="preserve"> </v>
      </c>
      <c r="R42" s="976"/>
      <c r="S42" s="976"/>
      <c r="T42" s="976"/>
      <c r="U42" s="977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3">
      <c r="B43" s="156">
        <v>36</v>
      </c>
      <c r="C43" s="1003" t="str">
        <f>IF(ISBLANK('RefrigCusto (ORÇ)'!C43)," ",'RefrigCusto (ORÇ)'!C43)</f>
        <v xml:space="preserve"> </v>
      </c>
      <c r="D43" s="1003"/>
      <c r="E43" s="1003"/>
      <c r="F43" s="1003"/>
      <c r="G43" s="974"/>
      <c r="H43" s="560">
        <f>'RefrigCusto (ORÇ)'!H43</f>
        <v>0</v>
      </c>
      <c r="I43" s="562">
        <f>'RefrigCusto (ORÇ)'!I43</f>
        <v>0</v>
      </c>
      <c r="J43" s="563">
        <f>'RefrigCusto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976" t="str">
        <f t="shared" si="3"/>
        <v xml:space="preserve"> </v>
      </c>
      <c r="R43" s="976"/>
      <c r="S43" s="976"/>
      <c r="T43" s="976"/>
      <c r="U43" s="977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3">
      <c r="B44" s="153">
        <v>37</v>
      </c>
      <c r="C44" s="1003" t="str">
        <f>IF(ISBLANK('RefrigCusto (ORÇ)'!C44)," ",'RefrigCusto (ORÇ)'!C44)</f>
        <v xml:space="preserve"> </v>
      </c>
      <c r="D44" s="1003"/>
      <c r="E44" s="1003"/>
      <c r="F44" s="1003"/>
      <c r="G44" s="974"/>
      <c r="H44" s="560">
        <f>'RefrigCusto (ORÇ)'!H44</f>
        <v>0</v>
      </c>
      <c r="I44" s="562">
        <f>'RefrigCusto (ORÇ)'!I44</f>
        <v>0</v>
      </c>
      <c r="J44" s="563">
        <f>'RefrigCusto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976" t="str">
        <f t="shared" si="3"/>
        <v xml:space="preserve"> </v>
      </c>
      <c r="R44" s="976"/>
      <c r="S44" s="976"/>
      <c r="T44" s="976"/>
      <c r="U44" s="977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3">
      <c r="B45" s="156">
        <v>38</v>
      </c>
      <c r="C45" s="1003" t="str">
        <f>IF(ISBLANK('RefrigCusto (ORÇ)'!C45)," ",'RefrigCusto (ORÇ)'!C45)</f>
        <v xml:space="preserve"> </v>
      </c>
      <c r="D45" s="1003"/>
      <c r="E45" s="1003"/>
      <c r="F45" s="1003"/>
      <c r="G45" s="974"/>
      <c r="H45" s="560">
        <f>'RefrigCusto (ORÇ)'!H45</f>
        <v>0</v>
      </c>
      <c r="I45" s="562">
        <f>'RefrigCusto (ORÇ)'!I45</f>
        <v>0</v>
      </c>
      <c r="J45" s="563">
        <f>'RefrigCusto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976" t="str">
        <f t="shared" si="3"/>
        <v xml:space="preserve"> </v>
      </c>
      <c r="R45" s="976"/>
      <c r="S45" s="976"/>
      <c r="T45" s="976"/>
      <c r="U45" s="977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3">
      <c r="B46" s="153">
        <v>39</v>
      </c>
      <c r="C46" s="1003" t="str">
        <f>IF(ISBLANK('RefrigCusto (ORÇ)'!C46)," ",'RefrigCusto (ORÇ)'!C46)</f>
        <v xml:space="preserve"> </v>
      </c>
      <c r="D46" s="1003"/>
      <c r="E46" s="1003"/>
      <c r="F46" s="1003"/>
      <c r="G46" s="974"/>
      <c r="H46" s="560">
        <f>'RefrigCusto (ORÇ)'!H46</f>
        <v>0</v>
      </c>
      <c r="I46" s="562">
        <f>'RefrigCusto (ORÇ)'!I46</f>
        <v>0</v>
      </c>
      <c r="J46" s="563">
        <f>'RefrigCusto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976" t="str">
        <f t="shared" si="3"/>
        <v xml:space="preserve"> </v>
      </c>
      <c r="R46" s="976"/>
      <c r="S46" s="976"/>
      <c r="T46" s="976"/>
      <c r="U46" s="977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3">
      <c r="B47" s="156">
        <v>40</v>
      </c>
      <c r="C47" s="1003" t="str">
        <f>IF(ISBLANK('RefrigCusto (ORÇ)'!C47)," ",'RefrigCusto (ORÇ)'!C47)</f>
        <v xml:space="preserve"> </v>
      </c>
      <c r="D47" s="1003"/>
      <c r="E47" s="1003"/>
      <c r="F47" s="1003"/>
      <c r="G47" s="974"/>
      <c r="H47" s="560">
        <f>'RefrigCusto (ORÇ)'!H47</f>
        <v>0</v>
      </c>
      <c r="I47" s="562">
        <f>'RefrigCusto (ORÇ)'!I47</f>
        <v>0</v>
      </c>
      <c r="J47" s="563">
        <f>'RefrigCusto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976" t="str">
        <f t="shared" si="3"/>
        <v xml:space="preserve"> </v>
      </c>
      <c r="R47" s="976"/>
      <c r="S47" s="976"/>
      <c r="T47" s="976"/>
      <c r="U47" s="977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ht="15" customHeight="1" outlineLevel="1" x14ac:dyDescent="0.3">
      <c r="B48" s="156">
        <v>41</v>
      </c>
      <c r="C48" s="1003" t="str">
        <f>IF(ISBLANK('RefrigCusto (ORÇ)'!C48)," ",'RefrigCusto (ORÇ)'!C48)</f>
        <v xml:space="preserve"> </v>
      </c>
      <c r="D48" s="1003"/>
      <c r="E48" s="1003"/>
      <c r="F48" s="1003"/>
      <c r="G48" s="974"/>
      <c r="H48" s="560">
        <f>'RefrigCusto (ORÇ)'!H48</f>
        <v>0</v>
      </c>
      <c r="I48" s="562">
        <f>'RefrigCusto (ORÇ)'!I48</f>
        <v>0</v>
      </c>
      <c r="J48" s="563">
        <f>'RefrigCusto (ORÇ)'!J48</f>
        <v>0</v>
      </c>
      <c r="K48" s="330">
        <f t="shared" ref="K48:K107" si="7">I48*J48</f>
        <v>0</v>
      </c>
      <c r="L48" s="330">
        <f t="shared" ref="L48:L107" si="8">K48-M48-N48</f>
        <v>0</v>
      </c>
      <c r="M48" s="329"/>
      <c r="N48" s="329"/>
      <c r="O48" s="397"/>
      <c r="P48" s="153">
        <f t="shared" ref="P48:P107" si="9">B48</f>
        <v>41</v>
      </c>
      <c r="Q48" s="976" t="str">
        <f t="shared" ref="Q48:Q107" si="10">IF(OR(C48=0,C48=""),"",C48)</f>
        <v xml:space="preserve"> </v>
      </c>
      <c r="R48" s="976"/>
      <c r="S48" s="976"/>
      <c r="T48" s="976"/>
      <c r="U48" s="977"/>
      <c r="V48" s="155">
        <f t="shared" ref="V48:V107" si="11">IF(H48="",0,H48)</f>
        <v>0</v>
      </c>
      <c r="W48" s="331">
        <f t="shared" ref="W48:W107" si="12">IF(OR(V48="",V48=0),0,(Desc*((1+Desc)^V48))/(((1+Desc)^V48)-1))</f>
        <v>0</v>
      </c>
      <c r="X48" s="332">
        <f>IF(AND(K48&gt;0,'Custo Contábil'!$D$7&gt;0),ROUND(K48*('Custo Contábil'!$D$19/'Custo Contábil'!$D$7)*W48,2),0)</f>
        <v>0</v>
      </c>
      <c r="Y48" s="407">
        <f t="shared" ref="Y48:Y107" si="13">V48*X48</f>
        <v>0</v>
      </c>
    </row>
    <row r="49" spans="2:25" ht="15" customHeight="1" outlineLevel="1" x14ac:dyDescent="0.3">
      <c r="B49" s="156">
        <v>42</v>
      </c>
      <c r="C49" s="1003" t="str">
        <f>IF(ISBLANK('RefrigCusto (ORÇ)'!C49)," ",'RefrigCusto (ORÇ)'!C49)</f>
        <v xml:space="preserve"> </v>
      </c>
      <c r="D49" s="1003"/>
      <c r="E49" s="1003"/>
      <c r="F49" s="1003"/>
      <c r="G49" s="974"/>
      <c r="H49" s="560">
        <f>'RefrigCusto (ORÇ)'!H49</f>
        <v>0</v>
      </c>
      <c r="I49" s="562">
        <f>'RefrigCusto (ORÇ)'!I49</f>
        <v>0</v>
      </c>
      <c r="J49" s="563">
        <f>'RefrigCusto (ORÇ)'!J49</f>
        <v>0</v>
      </c>
      <c r="K49" s="330">
        <f t="shared" si="7"/>
        <v>0</v>
      </c>
      <c r="L49" s="330">
        <f t="shared" si="8"/>
        <v>0</v>
      </c>
      <c r="M49" s="329"/>
      <c r="N49" s="329"/>
      <c r="O49" s="397"/>
      <c r="P49" s="153">
        <f t="shared" si="9"/>
        <v>42</v>
      </c>
      <c r="Q49" s="976" t="str">
        <f t="shared" si="10"/>
        <v xml:space="preserve"> </v>
      </c>
      <c r="R49" s="976"/>
      <c r="S49" s="976"/>
      <c r="T49" s="976"/>
      <c r="U49" s="977"/>
      <c r="V49" s="155">
        <f t="shared" si="11"/>
        <v>0</v>
      </c>
      <c r="W49" s="331">
        <f t="shared" si="12"/>
        <v>0</v>
      </c>
      <c r="X49" s="332">
        <f>IF(AND(K49&gt;0,'Custo Contábil'!$D$7&gt;0),ROUND(K49*('Custo Contábil'!$D$19/'Custo Contábil'!$D$7)*W49,2),0)</f>
        <v>0</v>
      </c>
      <c r="Y49" s="407">
        <f t="shared" si="13"/>
        <v>0</v>
      </c>
    </row>
    <row r="50" spans="2:25" ht="15" customHeight="1" outlineLevel="1" x14ac:dyDescent="0.3">
      <c r="B50" s="156">
        <v>43</v>
      </c>
      <c r="C50" s="1003" t="str">
        <f>IF(ISBLANK('RefrigCusto (ORÇ)'!C50)," ",'RefrigCusto (ORÇ)'!C50)</f>
        <v xml:space="preserve"> </v>
      </c>
      <c r="D50" s="1003"/>
      <c r="E50" s="1003"/>
      <c r="F50" s="1003"/>
      <c r="G50" s="974"/>
      <c r="H50" s="560">
        <f>'RefrigCusto (ORÇ)'!H50</f>
        <v>0</v>
      </c>
      <c r="I50" s="562">
        <f>'RefrigCusto (ORÇ)'!I50</f>
        <v>0</v>
      </c>
      <c r="J50" s="563">
        <f>'RefrigCusto (ORÇ)'!J50</f>
        <v>0</v>
      </c>
      <c r="K50" s="330">
        <f t="shared" si="7"/>
        <v>0</v>
      </c>
      <c r="L50" s="330">
        <f t="shared" si="8"/>
        <v>0</v>
      </c>
      <c r="M50" s="329"/>
      <c r="N50" s="329"/>
      <c r="O50" s="397"/>
      <c r="P50" s="153">
        <f t="shared" si="9"/>
        <v>43</v>
      </c>
      <c r="Q50" s="976" t="str">
        <f t="shared" si="10"/>
        <v xml:space="preserve"> </v>
      </c>
      <c r="R50" s="976"/>
      <c r="S50" s="976"/>
      <c r="T50" s="976"/>
      <c r="U50" s="977"/>
      <c r="V50" s="155">
        <f t="shared" si="11"/>
        <v>0</v>
      </c>
      <c r="W50" s="331">
        <f t="shared" si="12"/>
        <v>0</v>
      </c>
      <c r="X50" s="332">
        <f>IF(AND(K50&gt;0,'Custo Contábil'!$D$7&gt;0),ROUND(K50*('Custo Contábil'!$D$19/'Custo Contábil'!$D$7)*W50,2),0)</f>
        <v>0</v>
      </c>
      <c r="Y50" s="407">
        <f t="shared" si="13"/>
        <v>0</v>
      </c>
    </row>
    <row r="51" spans="2:25" ht="15" customHeight="1" outlineLevel="1" x14ac:dyDescent="0.3">
      <c r="B51" s="156">
        <v>44</v>
      </c>
      <c r="C51" s="1003" t="str">
        <f>IF(ISBLANK('RefrigCusto (ORÇ)'!C51)," ",'RefrigCusto (ORÇ)'!C51)</f>
        <v xml:space="preserve"> </v>
      </c>
      <c r="D51" s="1003"/>
      <c r="E51" s="1003"/>
      <c r="F51" s="1003"/>
      <c r="G51" s="974"/>
      <c r="H51" s="560">
        <f>'RefrigCusto (ORÇ)'!H51</f>
        <v>0</v>
      </c>
      <c r="I51" s="562">
        <f>'RefrigCusto (ORÇ)'!I51</f>
        <v>0</v>
      </c>
      <c r="J51" s="563">
        <f>'RefrigCusto (ORÇ)'!J51</f>
        <v>0</v>
      </c>
      <c r="K51" s="330">
        <f t="shared" si="7"/>
        <v>0</v>
      </c>
      <c r="L51" s="330">
        <f t="shared" si="8"/>
        <v>0</v>
      </c>
      <c r="M51" s="329"/>
      <c r="N51" s="329"/>
      <c r="O51" s="397"/>
      <c r="P51" s="153">
        <f t="shared" si="9"/>
        <v>44</v>
      </c>
      <c r="Q51" s="976" t="str">
        <f t="shared" si="10"/>
        <v xml:space="preserve"> </v>
      </c>
      <c r="R51" s="976"/>
      <c r="S51" s="976"/>
      <c r="T51" s="976"/>
      <c r="U51" s="977"/>
      <c r="V51" s="155">
        <f t="shared" si="11"/>
        <v>0</v>
      </c>
      <c r="W51" s="331">
        <f t="shared" si="12"/>
        <v>0</v>
      </c>
      <c r="X51" s="332">
        <f>IF(AND(K51&gt;0,'Custo Contábil'!$D$7&gt;0),ROUND(K51*('Custo Contábil'!$D$19/'Custo Contábil'!$D$7)*W51,2),0)</f>
        <v>0</v>
      </c>
      <c r="Y51" s="407">
        <f t="shared" si="13"/>
        <v>0</v>
      </c>
    </row>
    <row r="52" spans="2:25" ht="15" customHeight="1" outlineLevel="1" x14ac:dyDescent="0.3">
      <c r="B52" s="156">
        <v>45</v>
      </c>
      <c r="C52" s="1003" t="str">
        <f>IF(ISBLANK('RefrigCusto (ORÇ)'!C52)," ",'RefrigCusto (ORÇ)'!C52)</f>
        <v xml:space="preserve"> </v>
      </c>
      <c r="D52" s="1003"/>
      <c r="E52" s="1003"/>
      <c r="F52" s="1003"/>
      <c r="G52" s="974"/>
      <c r="H52" s="560">
        <f>'RefrigCusto (ORÇ)'!H52</f>
        <v>0</v>
      </c>
      <c r="I52" s="562">
        <f>'RefrigCusto (ORÇ)'!I52</f>
        <v>0</v>
      </c>
      <c r="J52" s="563">
        <f>'RefrigCusto (ORÇ)'!J52</f>
        <v>0</v>
      </c>
      <c r="K52" s="330">
        <f t="shared" si="7"/>
        <v>0</v>
      </c>
      <c r="L52" s="330">
        <f t="shared" si="8"/>
        <v>0</v>
      </c>
      <c r="M52" s="329"/>
      <c r="N52" s="329"/>
      <c r="O52" s="397"/>
      <c r="P52" s="153">
        <f t="shared" si="9"/>
        <v>45</v>
      </c>
      <c r="Q52" s="976" t="str">
        <f t="shared" si="10"/>
        <v xml:space="preserve"> </v>
      </c>
      <c r="R52" s="976"/>
      <c r="S52" s="976"/>
      <c r="T52" s="976"/>
      <c r="U52" s="977"/>
      <c r="V52" s="155">
        <f t="shared" si="11"/>
        <v>0</v>
      </c>
      <c r="W52" s="331">
        <f t="shared" si="12"/>
        <v>0</v>
      </c>
      <c r="X52" s="332">
        <f>IF(AND(K52&gt;0,'Custo Contábil'!$D$7&gt;0),ROUND(K52*('Custo Contábil'!$D$19/'Custo Contábil'!$D$7)*W52,2),0)</f>
        <v>0</v>
      </c>
      <c r="Y52" s="407">
        <f t="shared" si="13"/>
        <v>0</v>
      </c>
    </row>
    <row r="53" spans="2:25" ht="15" customHeight="1" outlineLevel="1" x14ac:dyDescent="0.3">
      <c r="B53" s="156">
        <v>46</v>
      </c>
      <c r="C53" s="1003" t="str">
        <f>IF(ISBLANK('RefrigCusto (ORÇ)'!C53)," ",'RefrigCusto (ORÇ)'!C53)</f>
        <v xml:space="preserve"> </v>
      </c>
      <c r="D53" s="1003"/>
      <c r="E53" s="1003"/>
      <c r="F53" s="1003"/>
      <c r="G53" s="974"/>
      <c r="H53" s="560">
        <f>'RefrigCusto (ORÇ)'!H53</f>
        <v>0</v>
      </c>
      <c r="I53" s="562">
        <f>'RefrigCusto (ORÇ)'!I53</f>
        <v>0</v>
      </c>
      <c r="J53" s="563">
        <f>'RefrigCusto (ORÇ)'!J53</f>
        <v>0</v>
      </c>
      <c r="K53" s="330">
        <f t="shared" si="7"/>
        <v>0</v>
      </c>
      <c r="L53" s="330">
        <f t="shared" si="8"/>
        <v>0</v>
      </c>
      <c r="M53" s="329"/>
      <c r="N53" s="329"/>
      <c r="O53" s="397"/>
      <c r="P53" s="153">
        <f t="shared" si="9"/>
        <v>46</v>
      </c>
      <c r="Q53" s="976" t="str">
        <f t="shared" si="10"/>
        <v xml:space="preserve"> </v>
      </c>
      <c r="R53" s="976"/>
      <c r="S53" s="976"/>
      <c r="T53" s="976"/>
      <c r="U53" s="977"/>
      <c r="V53" s="155">
        <f t="shared" si="11"/>
        <v>0</v>
      </c>
      <c r="W53" s="331">
        <f t="shared" si="12"/>
        <v>0</v>
      </c>
      <c r="X53" s="332">
        <f>IF(AND(K53&gt;0,'Custo Contábil'!$D$7&gt;0),ROUND(K53*('Custo Contábil'!$D$19/'Custo Contábil'!$D$7)*W53,2),0)</f>
        <v>0</v>
      </c>
      <c r="Y53" s="407">
        <f t="shared" si="13"/>
        <v>0</v>
      </c>
    </row>
    <row r="54" spans="2:25" ht="15" customHeight="1" outlineLevel="1" x14ac:dyDescent="0.3">
      <c r="B54" s="156">
        <v>47</v>
      </c>
      <c r="C54" s="1003" t="str">
        <f>IF(ISBLANK('RefrigCusto (ORÇ)'!C54)," ",'RefrigCusto (ORÇ)'!C54)</f>
        <v xml:space="preserve"> </v>
      </c>
      <c r="D54" s="1003"/>
      <c r="E54" s="1003"/>
      <c r="F54" s="1003"/>
      <c r="G54" s="974"/>
      <c r="H54" s="560">
        <f>'RefrigCusto (ORÇ)'!H54</f>
        <v>0</v>
      </c>
      <c r="I54" s="562">
        <f>'RefrigCusto (ORÇ)'!I54</f>
        <v>0</v>
      </c>
      <c r="J54" s="563">
        <f>'RefrigCusto (ORÇ)'!J54</f>
        <v>0</v>
      </c>
      <c r="K54" s="330">
        <f t="shared" si="7"/>
        <v>0</v>
      </c>
      <c r="L54" s="330">
        <f t="shared" si="8"/>
        <v>0</v>
      </c>
      <c r="M54" s="329"/>
      <c r="N54" s="329"/>
      <c r="O54" s="397"/>
      <c r="P54" s="153">
        <f t="shared" si="9"/>
        <v>47</v>
      </c>
      <c r="Q54" s="976" t="str">
        <f t="shared" si="10"/>
        <v xml:space="preserve"> </v>
      </c>
      <c r="R54" s="976"/>
      <c r="S54" s="976"/>
      <c r="T54" s="976"/>
      <c r="U54" s="977"/>
      <c r="V54" s="155">
        <f t="shared" si="11"/>
        <v>0</v>
      </c>
      <c r="W54" s="331">
        <f t="shared" si="12"/>
        <v>0</v>
      </c>
      <c r="X54" s="332">
        <f>IF(AND(K54&gt;0,'Custo Contábil'!$D$7&gt;0),ROUND(K54*('Custo Contábil'!$D$19/'Custo Contábil'!$D$7)*W54,2),0)</f>
        <v>0</v>
      </c>
      <c r="Y54" s="407">
        <f t="shared" si="13"/>
        <v>0</v>
      </c>
    </row>
    <row r="55" spans="2:25" ht="15" customHeight="1" outlineLevel="1" x14ac:dyDescent="0.3">
      <c r="B55" s="156">
        <v>48</v>
      </c>
      <c r="C55" s="1003" t="str">
        <f>IF(ISBLANK('RefrigCusto (ORÇ)'!C55)," ",'RefrigCusto (ORÇ)'!C55)</f>
        <v xml:space="preserve"> </v>
      </c>
      <c r="D55" s="1003"/>
      <c r="E55" s="1003"/>
      <c r="F55" s="1003"/>
      <c r="G55" s="974"/>
      <c r="H55" s="560">
        <f>'RefrigCusto (ORÇ)'!H55</f>
        <v>0</v>
      </c>
      <c r="I55" s="562">
        <f>'RefrigCusto (ORÇ)'!I55</f>
        <v>0</v>
      </c>
      <c r="J55" s="563">
        <f>'RefrigCusto (ORÇ)'!J55</f>
        <v>0</v>
      </c>
      <c r="K55" s="330">
        <f t="shared" si="7"/>
        <v>0</v>
      </c>
      <c r="L55" s="330">
        <f t="shared" si="8"/>
        <v>0</v>
      </c>
      <c r="M55" s="329"/>
      <c r="N55" s="329"/>
      <c r="O55" s="397"/>
      <c r="P55" s="153">
        <f t="shared" si="9"/>
        <v>48</v>
      </c>
      <c r="Q55" s="976" t="str">
        <f t="shared" si="10"/>
        <v xml:space="preserve"> </v>
      </c>
      <c r="R55" s="976"/>
      <c r="S55" s="976"/>
      <c r="T55" s="976"/>
      <c r="U55" s="977"/>
      <c r="V55" s="155">
        <f t="shared" si="11"/>
        <v>0</v>
      </c>
      <c r="W55" s="331">
        <f t="shared" si="12"/>
        <v>0</v>
      </c>
      <c r="X55" s="332">
        <f>IF(AND(K55&gt;0,'Custo Contábil'!$D$7&gt;0),ROUND(K55*('Custo Contábil'!$D$19/'Custo Contábil'!$D$7)*W55,2),0)</f>
        <v>0</v>
      </c>
      <c r="Y55" s="407">
        <f t="shared" si="13"/>
        <v>0</v>
      </c>
    </row>
    <row r="56" spans="2:25" ht="15" customHeight="1" outlineLevel="1" x14ac:dyDescent="0.3">
      <c r="B56" s="156">
        <v>49</v>
      </c>
      <c r="C56" s="1003" t="str">
        <f>IF(ISBLANK('RefrigCusto (ORÇ)'!C56)," ",'RefrigCusto (ORÇ)'!C56)</f>
        <v xml:space="preserve"> </v>
      </c>
      <c r="D56" s="1003"/>
      <c r="E56" s="1003"/>
      <c r="F56" s="1003"/>
      <c r="G56" s="974"/>
      <c r="H56" s="560">
        <f>'RefrigCusto (ORÇ)'!H56</f>
        <v>0</v>
      </c>
      <c r="I56" s="562">
        <f>'RefrigCusto (ORÇ)'!I56</f>
        <v>0</v>
      </c>
      <c r="J56" s="563">
        <f>'RefrigCusto (ORÇ)'!J56</f>
        <v>0</v>
      </c>
      <c r="K56" s="330">
        <f t="shared" si="7"/>
        <v>0</v>
      </c>
      <c r="L56" s="330">
        <f t="shared" si="8"/>
        <v>0</v>
      </c>
      <c r="M56" s="329"/>
      <c r="N56" s="329"/>
      <c r="O56" s="397"/>
      <c r="P56" s="153">
        <f t="shared" si="9"/>
        <v>49</v>
      </c>
      <c r="Q56" s="976" t="str">
        <f t="shared" si="10"/>
        <v xml:space="preserve"> </v>
      </c>
      <c r="R56" s="976"/>
      <c r="S56" s="976"/>
      <c r="T56" s="976"/>
      <c r="U56" s="977"/>
      <c r="V56" s="155">
        <f t="shared" si="11"/>
        <v>0</v>
      </c>
      <c r="W56" s="331">
        <f t="shared" si="12"/>
        <v>0</v>
      </c>
      <c r="X56" s="332">
        <f>IF(AND(K56&gt;0,'Custo Contábil'!$D$7&gt;0),ROUND(K56*('Custo Contábil'!$D$19/'Custo Contábil'!$D$7)*W56,2),0)</f>
        <v>0</v>
      </c>
      <c r="Y56" s="407">
        <f t="shared" si="13"/>
        <v>0</v>
      </c>
    </row>
    <row r="57" spans="2:25" ht="15" customHeight="1" outlineLevel="1" x14ac:dyDescent="0.3">
      <c r="B57" s="156">
        <v>50</v>
      </c>
      <c r="C57" s="1003" t="str">
        <f>IF(ISBLANK('RefrigCusto (ORÇ)'!C57)," ",'RefrigCusto (ORÇ)'!C57)</f>
        <v xml:space="preserve"> </v>
      </c>
      <c r="D57" s="1003"/>
      <c r="E57" s="1003"/>
      <c r="F57" s="1003"/>
      <c r="G57" s="974"/>
      <c r="H57" s="560">
        <f>'RefrigCusto (ORÇ)'!H57</f>
        <v>0</v>
      </c>
      <c r="I57" s="562">
        <f>'RefrigCusto (ORÇ)'!I57</f>
        <v>0</v>
      </c>
      <c r="J57" s="563">
        <f>'RefrigCusto (ORÇ)'!J57</f>
        <v>0</v>
      </c>
      <c r="K57" s="330">
        <f t="shared" si="7"/>
        <v>0</v>
      </c>
      <c r="L57" s="330">
        <f t="shared" si="8"/>
        <v>0</v>
      </c>
      <c r="M57" s="329"/>
      <c r="N57" s="329"/>
      <c r="O57" s="397"/>
      <c r="P57" s="153">
        <f t="shared" si="9"/>
        <v>50</v>
      </c>
      <c r="Q57" s="976" t="str">
        <f t="shared" si="10"/>
        <v xml:space="preserve"> </v>
      </c>
      <c r="R57" s="976"/>
      <c r="S57" s="976"/>
      <c r="T57" s="976"/>
      <c r="U57" s="977"/>
      <c r="V57" s="155">
        <f t="shared" si="11"/>
        <v>0</v>
      </c>
      <c r="W57" s="331">
        <f t="shared" si="12"/>
        <v>0</v>
      </c>
      <c r="X57" s="332">
        <f>IF(AND(K57&gt;0,'Custo Contábil'!$D$7&gt;0),ROUND(K57*('Custo Contábil'!$D$19/'Custo Contábil'!$D$7)*W57,2),0)</f>
        <v>0</v>
      </c>
      <c r="Y57" s="407">
        <f t="shared" si="13"/>
        <v>0</v>
      </c>
    </row>
    <row r="58" spans="2:25" ht="15" customHeight="1" outlineLevel="1" x14ac:dyDescent="0.3">
      <c r="B58" s="156">
        <v>51</v>
      </c>
      <c r="C58" s="1003" t="str">
        <f>IF(ISBLANK('RefrigCusto (ORÇ)'!C58)," ",'RefrigCusto (ORÇ)'!C58)</f>
        <v xml:space="preserve"> </v>
      </c>
      <c r="D58" s="1003"/>
      <c r="E58" s="1003"/>
      <c r="F58" s="1003"/>
      <c r="G58" s="974"/>
      <c r="H58" s="560">
        <f>'RefrigCusto (ORÇ)'!H58</f>
        <v>0</v>
      </c>
      <c r="I58" s="562">
        <f>'RefrigCusto (ORÇ)'!I58</f>
        <v>0</v>
      </c>
      <c r="J58" s="563">
        <f>'RefrigCusto (ORÇ)'!J58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  <c r="P58" s="153">
        <f t="shared" si="9"/>
        <v>51</v>
      </c>
      <c r="Q58" s="976" t="str">
        <f t="shared" si="10"/>
        <v xml:space="preserve"> </v>
      </c>
      <c r="R58" s="976"/>
      <c r="S58" s="976"/>
      <c r="T58" s="976"/>
      <c r="U58" s="977"/>
      <c r="V58" s="155">
        <f t="shared" si="11"/>
        <v>0</v>
      </c>
      <c r="W58" s="331">
        <f t="shared" si="12"/>
        <v>0</v>
      </c>
      <c r="X58" s="332">
        <f>IF(AND(K58&gt;0,'Custo Contábil'!$D$7&gt;0),ROUND(K58*('Custo Contábil'!$D$19/'Custo Contábil'!$D$7)*W58,2),0)</f>
        <v>0</v>
      </c>
      <c r="Y58" s="407">
        <f t="shared" si="13"/>
        <v>0</v>
      </c>
    </row>
    <row r="59" spans="2:25" ht="15" customHeight="1" outlineLevel="1" x14ac:dyDescent="0.3">
      <c r="B59" s="156">
        <v>52</v>
      </c>
      <c r="C59" s="1003" t="str">
        <f>IF(ISBLANK('RefrigCusto (ORÇ)'!C59)," ",'RefrigCusto (ORÇ)'!C59)</f>
        <v xml:space="preserve"> </v>
      </c>
      <c r="D59" s="1003"/>
      <c r="E59" s="1003"/>
      <c r="F59" s="1003"/>
      <c r="G59" s="974"/>
      <c r="H59" s="560">
        <f>'RefrigCusto (ORÇ)'!H59</f>
        <v>0</v>
      </c>
      <c r="I59" s="562">
        <f>'RefrigCusto (ORÇ)'!I59</f>
        <v>0</v>
      </c>
      <c r="J59" s="563">
        <f>'RefrigCusto (ORÇ)'!J59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  <c r="P59" s="153">
        <f t="shared" si="9"/>
        <v>52</v>
      </c>
      <c r="Q59" s="976" t="str">
        <f t="shared" si="10"/>
        <v xml:space="preserve"> </v>
      </c>
      <c r="R59" s="976"/>
      <c r="S59" s="976"/>
      <c r="T59" s="976"/>
      <c r="U59" s="977"/>
      <c r="V59" s="155">
        <f t="shared" si="11"/>
        <v>0</v>
      </c>
      <c r="W59" s="331">
        <f t="shared" si="12"/>
        <v>0</v>
      </c>
      <c r="X59" s="332">
        <f>IF(AND(K59&gt;0,'Custo Contábil'!$D$7&gt;0),ROUND(K59*('Custo Contábil'!$D$19/'Custo Contábil'!$D$7)*W59,2),0)</f>
        <v>0</v>
      </c>
      <c r="Y59" s="407">
        <f t="shared" si="13"/>
        <v>0</v>
      </c>
    </row>
    <row r="60" spans="2:25" ht="15" customHeight="1" outlineLevel="1" x14ac:dyDescent="0.3">
      <c r="B60" s="156">
        <v>53</v>
      </c>
      <c r="C60" s="1003" t="str">
        <f>IF(ISBLANK('RefrigCusto (ORÇ)'!C60)," ",'RefrigCusto (ORÇ)'!C60)</f>
        <v xml:space="preserve"> </v>
      </c>
      <c r="D60" s="1003"/>
      <c r="E60" s="1003"/>
      <c r="F60" s="1003"/>
      <c r="G60" s="974"/>
      <c r="H60" s="560">
        <f>'RefrigCusto (ORÇ)'!H60</f>
        <v>0</v>
      </c>
      <c r="I60" s="562">
        <f>'RefrigCusto (ORÇ)'!I60</f>
        <v>0</v>
      </c>
      <c r="J60" s="563">
        <f>'RefrigCusto (ORÇ)'!J60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  <c r="P60" s="153">
        <f t="shared" si="9"/>
        <v>53</v>
      </c>
      <c r="Q60" s="976" t="str">
        <f t="shared" si="10"/>
        <v xml:space="preserve"> </v>
      </c>
      <c r="R60" s="976"/>
      <c r="S60" s="976"/>
      <c r="T60" s="976"/>
      <c r="U60" s="977"/>
      <c r="V60" s="155">
        <f t="shared" si="11"/>
        <v>0</v>
      </c>
      <c r="W60" s="331">
        <f t="shared" si="12"/>
        <v>0</v>
      </c>
      <c r="X60" s="332">
        <f>IF(AND(K60&gt;0,'Custo Contábil'!$D$7&gt;0),ROUND(K60*('Custo Contábil'!$D$19/'Custo Contábil'!$D$7)*W60,2),0)</f>
        <v>0</v>
      </c>
      <c r="Y60" s="407">
        <f t="shared" si="13"/>
        <v>0</v>
      </c>
    </row>
    <row r="61" spans="2:25" ht="15" customHeight="1" outlineLevel="1" x14ac:dyDescent="0.3">
      <c r="B61" s="156">
        <v>54</v>
      </c>
      <c r="C61" s="1003" t="str">
        <f>IF(ISBLANK('RefrigCusto (ORÇ)'!C61)," ",'RefrigCusto (ORÇ)'!C61)</f>
        <v xml:space="preserve"> </v>
      </c>
      <c r="D61" s="1003"/>
      <c r="E61" s="1003"/>
      <c r="F61" s="1003"/>
      <c r="G61" s="974"/>
      <c r="H61" s="560">
        <f>'RefrigCusto (ORÇ)'!H61</f>
        <v>0</v>
      </c>
      <c r="I61" s="562">
        <f>'RefrigCusto (ORÇ)'!I61</f>
        <v>0</v>
      </c>
      <c r="J61" s="563">
        <f>'RefrigCusto (ORÇ)'!J61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  <c r="P61" s="153">
        <f t="shared" si="9"/>
        <v>54</v>
      </c>
      <c r="Q61" s="976" t="str">
        <f t="shared" si="10"/>
        <v xml:space="preserve"> </v>
      </c>
      <c r="R61" s="976"/>
      <c r="S61" s="976"/>
      <c r="T61" s="976"/>
      <c r="U61" s="977"/>
      <c r="V61" s="155">
        <f t="shared" si="11"/>
        <v>0</v>
      </c>
      <c r="W61" s="331">
        <f t="shared" si="12"/>
        <v>0</v>
      </c>
      <c r="X61" s="332">
        <f>IF(AND(K61&gt;0,'Custo Contábil'!$D$7&gt;0),ROUND(K61*('Custo Contábil'!$D$19/'Custo Contábil'!$D$7)*W61,2),0)</f>
        <v>0</v>
      </c>
      <c r="Y61" s="407">
        <f t="shared" si="13"/>
        <v>0</v>
      </c>
    </row>
    <row r="62" spans="2:25" ht="15" customHeight="1" outlineLevel="1" x14ac:dyDescent="0.3">
      <c r="B62" s="156">
        <v>55</v>
      </c>
      <c r="C62" s="1003" t="str">
        <f>IF(ISBLANK('RefrigCusto (ORÇ)'!C62)," ",'RefrigCusto (ORÇ)'!C62)</f>
        <v xml:space="preserve"> </v>
      </c>
      <c r="D62" s="1003"/>
      <c r="E62" s="1003"/>
      <c r="F62" s="1003"/>
      <c r="G62" s="974"/>
      <c r="H62" s="560">
        <f>'RefrigCusto (ORÇ)'!H62</f>
        <v>0</v>
      </c>
      <c r="I62" s="562">
        <f>'RefrigCusto (ORÇ)'!I62</f>
        <v>0</v>
      </c>
      <c r="J62" s="563">
        <f>'RefrigCusto (ORÇ)'!J62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  <c r="P62" s="153">
        <f t="shared" si="9"/>
        <v>55</v>
      </c>
      <c r="Q62" s="976" t="str">
        <f t="shared" si="10"/>
        <v xml:space="preserve"> </v>
      </c>
      <c r="R62" s="976"/>
      <c r="S62" s="976"/>
      <c r="T62" s="976"/>
      <c r="U62" s="977"/>
      <c r="V62" s="155">
        <f t="shared" si="11"/>
        <v>0</v>
      </c>
      <c r="W62" s="331">
        <f t="shared" si="12"/>
        <v>0</v>
      </c>
      <c r="X62" s="332">
        <f>IF(AND(K62&gt;0,'Custo Contábil'!$D$7&gt;0),ROUND(K62*('Custo Contábil'!$D$19/'Custo Contábil'!$D$7)*W62,2),0)</f>
        <v>0</v>
      </c>
      <c r="Y62" s="407">
        <f t="shared" si="13"/>
        <v>0</v>
      </c>
    </row>
    <row r="63" spans="2:25" ht="15" customHeight="1" outlineLevel="1" x14ac:dyDescent="0.3">
      <c r="B63" s="156">
        <v>56</v>
      </c>
      <c r="C63" s="1003" t="str">
        <f>IF(ISBLANK('RefrigCusto (ORÇ)'!C63)," ",'RefrigCusto (ORÇ)'!C63)</f>
        <v xml:space="preserve"> </v>
      </c>
      <c r="D63" s="1003"/>
      <c r="E63" s="1003"/>
      <c r="F63" s="1003"/>
      <c r="G63" s="974"/>
      <c r="H63" s="560">
        <f>'RefrigCusto (ORÇ)'!H63</f>
        <v>0</v>
      </c>
      <c r="I63" s="562">
        <f>'RefrigCusto (ORÇ)'!I63</f>
        <v>0</v>
      </c>
      <c r="J63" s="563">
        <f>'RefrigCusto (ORÇ)'!J63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  <c r="P63" s="153">
        <f t="shared" si="9"/>
        <v>56</v>
      </c>
      <c r="Q63" s="976" t="str">
        <f t="shared" si="10"/>
        <v xml:space="preserve"> </v>
      </c>
      <c r="R63" s="976"/>
      <c r="S63" s="976"/>
      <c r="T63" s="976"/>
      <c r="U63" s="977"/>
      <c r="V63" s="155">
        <f t="shared" si="11"/>
        <v>0</v>
      </c>
      <c r="W63" s="331">
        <f t="shared" si="12"/>
        <v>0</v>
      </c>
      <c r="X63" s="332">
        <f>IF(AND(K63&gt;0,'Custo Contábil'!$D$7&gt;0),ROUND(K63*('Custo Contábil'!$D$19/'Custo Contábil'!$D$7)*W63,2),0)</f>
        <v>0</v>
      </c>
      <c r="Y63" s="407">
        <f t="shared" si="13"/>
        <v>0</v>
      </c>
    </row>
    <row r="64" spans="2:25" ht="15" customHeight="1" outlineLevel="1" x14ac:dyDescent="0.3">
      <c r="B64" s="156">
        <v>57</v>
      </c>
      <c r="C64" s="1003" t="str">
        <f>IF(ISBLANK('RefrigCusto (ORÇ)'!C64)," ",'RefrigCusto (ORÇ)'!C64)</f>
        <v xml:space="preserve"> </v>
      </c>
      <c r="D64" s="1003"/>
      <c r="E64" s="1003"/>
      <c r="F64" s="1003"/>
      <c r="G64" s="974"/>
      <c r="H64" s="560">
        <f>'RefrigCusto (ORÇ)'!H64</f>
        <v>0</v>
      </c>
      <c r="I64" s="562">
        <f>'RefrigCusto (ORÇ)'!I64</f>
        <v>0</v>
      </c>
      <c r="J64" s="563">
        <f>'RefrigCusto (ORÇ)'!J64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  <c r="P64" s="153">
        <f t="shared" si="9"/>
        <v>57</v>
      </c>
      <c r="Q64" s="976" t="str">
        <f t="shared" si="10"/>
        <v xml:space="preserve"> </v>
      </c>
      <c r="R64" s="976"/>
      <c r="S64" s="976"/>
      <c r="T64" s="976"/>
      <c r="U64" s="977"/>
      <c r="V64" s="155">
        <f t="shared" si="11"/>
        <v>0</v>
      </c>
      <c r="W64" s="331">
        <f t="shared" si="12"/>
        <v>0</v>
      </c>
      <c r="X64" s="332">
        <f>IF(AND(K64&gt;0,'Custo Contábil'!$D$7&gt;0),ROUND(K64*('Custo Contábil'!$D$19/'Custo Contábil'!$D$7)*W64,2),0)</f>
        <v>0</v>
      </c>
      <c r="Y64" s="407">
        <f t="shared" si="13"/>
        <v>0</v>
      </c>
    </row>
    <row r="65" spans="2:25" ht="15" customHeight="1" outlineLevel="1" x14ac:dyDescent="0.3">
      <c r="B65" s="156">
        <v>58</v>
      </c>
      <c r="C65" s="1003" t="str">
        <f>IF(ISBLANK('RefrigCusto (ORÇ)'!C65)," ",'RefrigCusto (ORÇ)'!C65)</f>
        <v xml:space="preserve"> </v>
      </c>
      <c r="D65" s="1003"/>
      <c r="E65" s="1003"/>
      <c r="F65" s="1003"/>
      <c r="G65" s="974"/>
      <c r="H65" s="560">
        <f>'RefrigCusto (ORÇ)'!H65</f>
        <v>0</v>
      </c>
      <c r="I65" s="562">
        <f>'RefrigCusto (ORÇ)'!I65</f>
        <v>0</v>
      </c>
      <c r="J65" s="563">
        <f>'RefrigCusto (ORÇ)'!J65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  <c r="P65" s="153">
        <f t="shared" si="9"/>
        <v>58</v>
      </c>
      <c r="Q65" s="976" t="str">
        <f t="shared" si="10"/>
        <v xml:space="preserve"> </v>
      </c>
      <c r="R65" s="976"/>
      <c r="S65" s="976"/>
      <c r="T65" s="976"/>
      <c r="U65" s="977"/>
      <c r="V65" s="155">
        <f t="shared" si="11"/>
        <v>0</v>
      </c>
      <c r="W65" s="331">
        <f t="shared" si="12"/>
        <v>0</v>
      </c>
      <c r="X65" s="332">
        <f>IF(AND(K65&gt;0,'Custo Contábil'!$D$7&gt;0),ROUND(K65*('Custo Contábil'!$D$19/'Custo Contábil'!$D$7)*W65,2),0)</f>
        <v>0</v>
      </c>
      <c r="Y65" s="407">
        <f t="shared" si="13"/>
        <v>0</v>
      </c>
    </row>
    <row r="66" spans="2:25" ht="15" customHeight="1" outlineLevel="1" x14ac:dyDescent="0.3">
      <c r="B66" s="156">
        <v>59</v>
      </c>
      <c r="C66" s="1003" t="str">
        <f>IF(ISBLANK('RefrigCusto (ORÇ)'!C66)," ",'RefrigCusto (ORÇ)'!C66)</f>
        <v xml:space="preserve"> </v>
      </c>
      <c r="D66" s="1003"/>
      <c r="E66" s="1003"/>
      <c r="F66" s="1003"/>
      <c r="G66" s="974"/>
      <c r="H66" s="560">
        <f>'RefrigCusto (ORÇ)'!H66</f>
        <v>0</v>
      </c>
      <c r="I66" s="562">
        <f>'RefrigCusto (ORÇ)'!I66</f>
        <v>0</v>
      </c>
      <c r="J66" s="563">
        <f>'RefrigCusto (ORÇ)'!J66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  <c r="P66" s="153">
        <f t="shared" si="9"/>
        <v>59</v>
      </c>
      <c r="Q66" s="976" t="str">
        <f t="shared" si="10"/>
        <v xml:space="preserve"> </v>
      </c>
      <c r="R66" s="976"/>
      <c r="S66" s="976"/>
      <c r="T66" s="976"/>
      <c r="U66" s="977"/>
      <c r="V66" s="155">
        <f t="shared" si="11"/>
        <v>0</v>
      </c>
      <c r="W66" s="331">
        <f t="shared" si="12"/>
        <v>0</v>
      </c>
      <c r="X66" s="332">
        <f>IF(AND(K66&gt;0,'Custo Contábil'!$D$7&gt;0),ROUND(K66*('Custo Contábil'!$D$19/'Custo Contábil'!$D$7)*W66,2),0)</f>
        <v>0</v>
      </c>
      <c r="Y66" s="407">
        <f t="shared" si="13"/>
        <v>0</v>
      </c>
    </row>
    <row r="67" spans="2:25" ht="15" customHeight="1" outlineLevel="1" x14ac:dyDescent="0.3">
      <c r="B67" s="156">
        <v>60</v>
      </c>
      <c r="C67" s="1003" t="str">
        <f>IF(ISBLANK('RefrigCusto (ORÇ)'!C67)," ",'RefrigCusto (ORÇ)'!C67)</f>
        <v xml:space="preserve"> </v>
      </c>
      <c r="D67" s="1003"/>
      <c r="E67" s="1003"/>
      <c r="F67" s="1003"/>
      <c r="G67" s="974"/>
      <c r="H67" s="560">
        <f>'RefrigCusto (ORÇ)'!H67</f>
        <v>0</v>
      </c>
      <c r="I67" s="562">
        <f>'RefrigCusto (ORÇ)'!I67</f>
        <v>0</v>
      </c>
      <c r="J67" s="563">
        <f>'RefrigCusto (ORÇ)'!J67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  <c r="P67" s="153">
        <f t="shared" si="9"/>
        <v>60</v>
      </c>
      <c r="Q67" s="976" t="str">
        <f t="shared" si="10"/>
        <v xml:space="preserve"> </v>
      </c>
      <c r="R67" s="976"/>
      <c r="S67" s="976"/>
      <c r="T67" s="976"/>
      <c r="U67" s="977"/>
      <c r="V67" s="155">
        <f t="shared" si="11"/>
        <v>0</v>
      </c>
      <c r="W67" s="331">
        <f t="shared" si="12"/>
        <v>0</v>
      </c>
      <c r="X67" s="332">
        <f>IF(AND(K67&gt;0,'Custo Contábil'!$D$7&gt;0),ROUND(K67*('Custo Contábil'!$D$19/'Custo Contábil'!$D$7)*W67,2),0)</f>
        <v>0</v>
      </c>
      <c r="Y67" s="407">
        <f t="shared" si="13"/>
        <v>0</v>
      </c>
    </row>
    <row r="68" spans="2:25" ht="15" customHeight="1" outlineLevel="1" x14ac:dyDescent="0.3">
      <c r="B68" s="156">
        <v>61</v>
      </c>
      <c r="C68" s="1003" t="str">
        <f>IF(ISBLANK('RefrigCusto (ORÇ)'!C68)," ",'RefrigCusto (ORÇ)'!C68)</f>
        <v xml:space="preserve"> </v>
      </c>
      <c r="D68" s="1003"/>
      <c r="E68" s="1003"/>
      <c r="F68" s="1003"/>
      <c r="G68" s="974"/>
      <c r="H68" s="560">
        <f>'RefrigCusto (ORÇ)'!H68</f>
        <v>0</v>
      </c>
      <c r="I68" s="562">
        <f>'RefrigCusto (ORÇ)'!I68</f>
        <v>0</v>
      </c>
      <c r="J68" s="563">
        <f>'RefrigCusto (ORÇ)'!J68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  <c r="P68" s="153">
        <f t="shared" si="9"/>
        <v>61</v>
      </c>
      <c r="Q68" s="976" t="str">
        <f t="shared" si="10"/>
        <v xml:space="preserve"> </v>
      </c>
      <c r="R68" s="976"/>
      <c r="S68" s="976"/>
      <c r="T68" s="976"/>
      <c r="U68" s="977"/>
      <c r="V68" s="155">
        <f t="shared" si="11"/>
        <v>0</v>
      </c>
      <c r="W68" s="331">
        <f t="shared" si="12"/>
        <v>0</v>
      </c>
      <c r="X68" s="332">
        <f>IF(AND(K68&gt;0,'Custo Contábil'!$D$7&gt;0),ROUND(K68*('Custo Contábil'!$D$19/'Custo Contábil'!$D$7)*W68,2),0)</f>
        <v>0</v>
      </c>
      <c r="Y68" s="407">
        <f t="shared" si="13"/>
        <v>0</v>
      </c>
    </row>
    <row r="69" spans="2:25" ht="15" customHeight="1" outlineLevel="1" x14ac:dyDescent="0.3">
      <c r="B69" s="156">
        <v>62</v>
      </c>
      <c r="C69" s="1003" t="str">
        <f>IF(ISBLANK('RefrigCusto (ORÇ)'!C69)," ",'RefrigCusto (ORÇ)'!C69)</f>
        <v xml:space="preserve"> </v>
      </c>
      <c r="D69" s="1003"/>
      <c r="E69" s="1003"/>
      <c r="F69" s="1003"/>
      <c r="G69" s="974"/>
      <c r="H69" s="560">
        <f>'RefrigCusto (ORÇ)'!H69</f>
        <v>0</v>
      </c>
      <c r="I69" s="562">
        <f>'RefrigCusto (ORÇ)'!I69</f>
        <v>0</v>
      </c>
      <c r="J69" s="563">
        <f>'RefrigCusto (ORÇ)'!J69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  <c r="P69" s="153">
        <f t="shared" si="9"/>
        <v>62</v>
      </c>
      <c r="Q69" s="976" t="str">
        <f t="shared" si="10"/>
        <v xml:space="preserve"> </v>
      </c>
      <c r="R69" s="976"/>
      <c r="S69" s="976"/>
      <c r="T69" s="976"/>
      <c r="U69" s="977"/>
      <c r="V69" s="155">
        <f t="shared" si="11"/>
        <v>0</v>
      </c>
      <c r="W69" s="331">
        <f t="shared" si="12"/>
        <v>0</v>
      </c>
      <c r="X69" s="332">
        <f>IF(AND(K69&gt;0,'Custo Contábil'!$D$7&gt;0),ROUND(K69*('Custo Contábil'!$D$19/'Custo Contábil'!$D$7)*W69,2),0)</f>
        <v>0</v>
      </c>
      <c r="Y69" s="407">
        <f t="shared" si="13"/>
        <v>0</v>
      </c>
    </row>
    <row r="70" spans="2:25" ht="15" customHeight="1" outlineLevel="1" x14ac:dyDescent="0.3">
      <c r="B70" s="156">
        <v>63</v>
      </c>
      <c r="C70" s="1003" t="str">
        <f>IF(ISBLANK('RefrigCusto (ORÇ)'!C70)," ",'RefrigCusto (ORÇ)'!C70)</f>
        <v xml:space="preserve"> </v>
      </c>
      <c r="D70" s="1003"/>
      <c r="E70" s="1003"/>
      <c r="F70" s="1003"/>
      <c r="G70" s="974"/>
      <c r="H70" s="560">
        <f>'RefrigCusto (ORÇ)'!H70</f>
        <v>0</v>
      </c>
      <c r="I70" s="562">
        <f>'RefrigCusto (ORÇ)'!I70</f>
        <v>0</v>
      </c>
      <c r="J70" s="563">
        <f>'RefrigCusto (ORÇ)'!J70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  <c r="P70" s="153">
        <f t="shared" si="9"/>
        <v>63</v>
      </c>
      <c r="Q70" s="976" t="str">
        <f t="shared" si="10"/>
        <v xml:space="preserve"> </v>
      </c>
      <c r="R70" s="976"/>
      <c r="S70" s="976"/>
      <c r="T70" s="976"/>
      <c r="U70" s="977"/>
      <c r="V70" s="155">
        <f t="shared" si="11"/>
        <v>0</v>
      </c>
      <c r="W70" s="331">
        <f t="shared" si="12"/>
        <v>0</v>
      </c>
      <c r="X70" s="332">
        <f>IF(AND(K70&gt;0,'Custo Contábil'!$D$7&gt;0),ROUND(K70*('Custo Contábil'!$D$19/'Custo Contábil'!$D$7)*W70,2),0)</f>
        <v>0</v>
      </c>
      <c r="Y70" s="407">
        <f t="shared" si="13"/>
        <v>0</v>
      </c>
    </row>
    <row r="71" spans="2:25" ht="15" customHeight="1" outlineLevel="1" x14ac:dyDescent="0.3">
      <c r="B71" s="156">
        <v>64</v>
      </c>
      <c r="C71" s="1003" t="str">
        <f>IF(ISBLANK('RefrigCusto (ORÇ)'!C71)," ",'RefrigCusto (ORÇ)'!C71)</f>
        <v xml:space="preserve"> </v>
      </c>
      <c r="D71" s="1003"/>
      <c r="E71" s="1003"/>
      <c r="F71" s="1003"/>
      <c r="G71" s="974"/>
      <c r="H71" s="560">
        <f>'RefrigCusto (ORÇ)'!H71</f>
        <v>0</v>
      </c>
      <c r="I71" s="562">
        <f>'RefrigCusto (ORÇ)'!I71</f>
        <v>0</v>
      </c>
      <c r="J71" s="563">
        <f>'RefrigCusto (ORÇ)'!J71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  <c r="P71" s="153">
        <f t="shared" si="9"/>
        <v>64</v>
      </c>
      <c r="Q71" s="976" t="str">
        <f t="shared" si="10"/>
        <v xml:space="preserve"> </v>
      </c>
      <c r="R71" s="976"/>
      <c r="S71" s="976"/>
      <c r="T71" s="976"/>
      <c r="U71" s="977"/>
      <c r="V71" s="155">
        <f t="shared" si="11"/>
        <v>0</v>
      </c>
      <c r="W71" s="331">
        <f t="shared" si="12"/>
        <v>0</v>
      </c>
      <c r="X71" s="332">
        <f>IF(AND(K71&gt;0,'Custo Contábil'!$D$7&gt;0),ROUND(K71*('Custo Contábil'!$D$19/'Custo Contábil'!$D$7)*W71,2),0)</f>
        <v>0</v>
      </c>
      <c r="Y71" s="407">
        <f t="shared" si="13"/>
        <v>0</v>
      </c>
    </row>
    <row r="72" spans="2:25" ht="15" customHeight="1" outlineLevel="1" x14ac:dyDescent="0.3">
      <c r="B72" s="156">
        <v>65</v>
      </c>
      <c r="C72" s="1003" t="str">
        <f>IF(ISBLANK('RefrigCusto (ORÇ)'!C72)," ",'RefrigCusto (ORÇ)'!C72)</f>
        <v xml:space="preserve"> </v>
      </c>
      <c r="D72" s="1003"/>
      <c r="E72" s="1003"/>
      <c r="F72" s="1003"/>
      <c r="G72" s="974"/>
      <c r="H72" s="560">
        <f>'RefrigCusto (ORÇ)'!H72</f>
        <v>0</v>
      </c>
      <c r="I72" s="562">
        <f>'RefrigCusto (ORÇ)'!I72</f>
        <v>0</v>
      </c>
      <c r="J72" s="563">
        <f>'RefrigCusto (ORÇ)'!J72</f>
        <v>0</v>
      </c>
      <c r="K72" s="330">
        <f t="shared" si="7"/>
        <v>0</v>
      </c>
      <c r="L72" s="330">
        <f t="shared" si="8"/>
        <v>0</v>
      </c>
      <c r="M72" s="329"/>
      <c r="N72" s="329"/>
      <c r="O72" s="397"/>
      <c r="P72" s="153">
        <f t="shared" si="9"/>
        <v>65</v>
      </c>
      <c r="Q72" s="976" t="str">
        <f t="shared" si="10"/>
        <v xml:space="preserve"> </v>
      </c>
      <c r="R72" s="976"/>
      <c r="S72" s="976"/>
      <c r="T72" s="976"/>
      <c r="U72" s="977"/>
      <c r="V72" s="155">
        <f t="shared" si="11"/>
        <v>0</v>
      </c>
      <c r="W72" s="331">
        <f t="shared" si="12"/>
        <v>0</v>
      </c>
      <c r="X72" s="332">
        <f>IF(AND(K72&gt;0,'Custo Contábil'!$D$7&gt;0),ROUND(K72*('Custo Contábil'!$D$19/'Custo Contábil'!$D$7)*W72,2),0)</f>
        <v>0</v>
      </c>
      <c r="Y72" s="407">
        <f t="shared" si="13"/>
        <v>0</v>
      </c>
    </row>
    <row r="73" spans="2:25" ht="15" customHeight="1" outlineLevel="1" x14ac:dyDescent="0.3">
      <c r="B73" s="156">
        <v>66</v>
      </c>
      <c r="C73" s="1003" t="str">
        <f>IF(ISBLANK('RefrigCusto (ORÇ)'!C73)," ",'RefrigCusto (ORÇ)'!C73)</f>
        <v xml:space="preserve"> </v>
      </c>
      <c r="D73" s="1003"/>
      <c r="E73" s="1003"/>
      <c r="F73" s="1003"/>
      <c r="G73" s="974"/>
      <c r="H73" s="560">
        <f>'RefrigCusto (ORÇ)'!H73</f>
        <v>0</v>
      </c>
      <c r="I73" s="562">
        <f>'RefrigCusto (ORÇ)'!I73</f>
        <v>0</v>
      </c>
      <c r="J73" s="563">
        <f>'RefrigCusto (ORÇ)'!J73</f>
        <v>0</v>
      </c>
      <c r="K73" s="330">
        <f t="shared" si="7"/>
        <v>0</v>
      </c>
      <c r="L73" s="330">
        <f t="shared" si="8"/>
        <v>0</v>
      </c>
      <c r="M73" s="329"/>
      <c r="N73" s="329"/>
      <c r="O73" s="397"/>
      <c r="P73" s="153">
        <f t="shared" si="9"/>
        <v>66</v>
      </c>
      <c r="Q73" s="976" t="str">
        <f t="shared" si="10"/>
        <v xml:space="preserve"> </v>
      </c>
      <c r="R73" s="976"/>
      <c r="S73" s="976"/>
      <c r="T73" s="976"/>
      <c r="U73" s="977"/>
      <c r="V73" s="155">
        <f t="shared" si="11"/>
        <v>0</v>
      </c>
      <c r="W73" s="331">
        <f t="shared" si="12"/>
        <v>0</v>
      </c>
      <c r="X73" s="332">
        <f>IF(AND(K73&gt;0,'Custo Contábil'!$D$7&gt;0),ROUND(K73*('Custo Contábil'!$D$19/'Custo Contábil'!$D$7)*W73,2),0)</f>
        <v>0</v>
      </c>
      <c r="Y73" s="407">
        <f t="shared" si="13"/>
        <v>0</v>
      </c>
    </row>
    <row r="74" spans="2:25" ht="15" customHeight="1" outlineLevel="1" x14ac:dyDescent="0.3">
      <c r="B74" s="156">
        <v>67</v>
      </c>
      <c r="C74" s="1003" t="str">
        <f>IF(ISBLANK('RefrigCusto (ORÇ)'!C74)," ",'RefrigCusto (ORÇ)'!C74)</f>
        <v xml:space="preserve"> </v>
      </c>
      <c r="D74" s="1003"/>
      <c r="E74" s="1003"/>
      <c r="F74" s="1003"/>
      <c r="G74" s="974"/>
      <c r="H74" s="560">
        <f>'RefrigCusto (ORÇ)'!H74</f>
        <v>0</v>
      </c>
      <c r="I74" s="562">
        <f>'RefrigCusto (ORÇ)'!I74</f>
        <v>0</v>
      </c>
      <c r="J74" s="563">
        <f>'RefrigCusto (ORÇ)'!J74</f>
        <v>0</v>
      </c>
      <c r="K74" s="330">
        <f t="shared" si="7"/>
        <v>0</v>
      </c>
      <c r="L74" s="330">
        <f t="shared" si="8"/>
        <v>0</v>
      </c>
      <c r="M74" s="329"/>
      <c r="N74" s="329"/>
      <c r="O74" s="397"/>
      <c r="P74" s="153">
        <f t="shared" si="9"/>
        <v>67</v>
      </c>
      <c r="Q74" s="976" t="str">
        <f t="shared" si="10"/>
        <v xml:space="preserve"> </v>
      </c>
      <c r="R74" s="976"/>
      <c r="S74" s="976"/>
      <c r="T74" s="976"/>
      <c r="U74" s="977"/>
      <c r="V74" s="155">
        <f t="shared" si="11"/>
        <v>0</v>
      </c>
      <c r="W74" s="331">
        <f t="shared" si="12"/>
        <v>0</v>
      </c>
      <c r="X74" s="332">
        <f>IF(AND(K74&gt;0,'Custo Contábil'!$D$7&gt;0),ROUND(K74*('Custo Contábil'!$D$19/'Custo Contábil'!$D$7)*W74,2),0)</f>
        <v>0</v>
      </c>
      <c r="Y74" s="407">
        <f t="shared" si="13"/>
        <v>0</v>
      </c>
    </row>
    <row r="75" spans="2:25" ht="15" customHeight="1" outlineLevel="1" x14ac:dyDescent="0.3">
      <c r="B75" s="156">
        <v>68</v>
      </c>
      <c r="C75" s="1003" t="str">
        <f>IF(ISBLANK('RefrigCusto (ORÇ)'!C75)," ",'RefrigCusto (ORÇ)'!C75)</f>
        <v xml:space="preserve"> </v>
      </c>
      <c r="D75" s="1003"/>
      <c r="E75" s="1003"/>
      <c r="F75" s="1003"/>
      <c r="G75" s="974"/>
      <c r="H75" s="560">
        <f>'RefrigCusto (ORÇ)'!H75</f>
        <v>0</v>
      </c>
      <c r="I75" s="562">
        <f>'RefrigCusto (ORÇ)'!I75</f>
        <v>0</v>
      </c>
      <c r="J75" s="563">
        <f>'RefrigCusto (ORÇ)'!J75</f>
        <v>0</v>
      </c>
      <c r="K75" s="330">
        <f t="shared" si="7"/>
        <v>0</v>
      </c>
      <c r="L75" s="330">
        <f t="shared" si="8"/>
        <v>0</v>
      </c>
      <c r="M75" s="329"/>
      <c r="N75" s="329"/>
      <c r="O75" s="397"/>
      <c r="P75" s="153">
        <f t="shared" si="9"/>
        <v>68</v>
      </c>
      <c r="Q75" s="976" t="str">
        <f t="shared" si="10"/>
        <v xml:space="preserve"> </v>
      </c>
      <c r="R75" s="976"/>
      <c r="S75" s="976"/>
      <c r="T75" s="976"/>
      <c r="U75" s="977"/>
      <c r="V75" s="155">
        <f t="shared" si="11"/>
        <v>0</v>
      </c>
      <c r="W75" s="331">
        <f t="shared" si="12"/>
        <v>0</v>
      </c>
      <c r="X75" s="332">
        <f>IF(AND(K75&gt;0,'Custo Contábil'!$D$7&gt;0),ROUND(K75*('Custo Contábil'!$D$19/'Custo Contábil'!$D$7)*W75,2),0)</f>
        <v>0</v>
      </c>
      <c r="Y75" s="407">
        <f t="shared" si="13"/>
        <v>0</v>
      </c>
    </row>
    <row r="76" spans="2:25" ht="15" customHeight="1" outlineLevel="1" x14ac:dyDescent="0.3">
      <c r="B76" s="156">
        <v>69</v>
      </c>
      <c r="C76" s="1003" t="str">
        <f>IF(ISBLANK('RefrigCusto (ORÇ)'!C76)," ",'RefrigCusto (ORÇ)'!C76)</f>
        <v xml:space="preserve"> </v>
      </c>
      <c r="D76" s="1003"/>
      <c r="E76" s="1003"/>
      <c r="F76" s="1003"/>
      <c r="G76" s="974"/>
      <c r="H76" s="560">
        <f>'RefrigCusto (ORÇ)'!H76</f>
        <v>0</v>
      </c>
      <c r="I76" s="562">
        <f>'RefrigCusto (ORÇ)'!I76</f>
        <v>0</v>
      </c>
      <c r="J76" s="563">
        <f>'RefrigCusto (ORÇ)'!J76</f>
        <v>0</v>
      </c>
      <c r="K76" s="330">
        <f t="shared" si="7"/>
        <v>0</v>
      </c>
      <c r="L76" s="330">
        <f t="shared" si="8"/>
        <v>0</v>
      </c>
      <c r="M76" s="329"/>
      <c r="N76" s="329"/>
      <c r="O76" s="397"/>
      <c r="P76" s="153">
        <f t="shared" si="9"/>
        <v>69</v>
      </c>
      <c r="Q76" s="976" t="str">
        <f t="shared" si="10"/>
        <v xml:space="preserve"> </v>
      </c>
      <c r="R76" s="976"/>
      <c r="S76" s="976"/>
      <c r="T76" s="976"/>
      <c r="U76" s="977"/>
      <c r="V76" s="155">
        <f t="shared" si="11"/>
        <v>0</v>
      </c>
      <c r="W76" s="331">
        <f t="shared" si="12"/>
        <v>0</v>
      </c>
      <c r="X76" s="332">
        <f>IF(AND(K76&gt;0,'Custo Contábil'!$D$7&gt;0),ROUND(K76*('Custo Contábil'!$D$19/'Custo Contábil'!$D$7)*W76,2),0)</f>
        <v>0</v>
      </c>
      <c r="Y76" s="407">
        <f t="shared" si="13"/>
        <v>0</v>
      </c>
    </row>
    <row r="77" spans="2:25" ht="15" customHeight="1" outlineLevel="1" x14ac:dyDescent="0.3">
      <c r="B77" s="156">
        <v>70</v>
      </c>
      <c r="C77" s="1003" t="str">
        <f>IF(ISBLANK('RefrigCusto (ORÇ)'!C77)," ",'RefrigCusto (ORÇ)'!C77)</f>
        <v xml:space="preserve"> </v>
      </c>
      <c r="D77" s="1003"/>
      <c r="E77" s="1003"/>
      <c r="F77" s="1003"/>
      <c r="G77" s="974"/>
      <c r="H77" s="560">
        <f>'RefrigCusto (ORÇ)'!H77</f>
        <v>0</v>
      </c>
      <c r="I77" s="562">
        <f>'RefrigCusto (ORÇ)'!I77</f>
        <v>0</v>
      </c>
      <c r="J77" s="563">
        <f>'RefrigCusto (ORÇ)'!J77</f>
        <v>0</v>
      </c>
      <c r="K77" s="330">
        <f t="shared" si="7"/>
        <v>0</v>
      </c>
      <c r="L77" s="330">
        <f t="shared" si="8"/>
        <v>0</v>
      </c>
      <c r="M77" s="329"/>
      <c r="N77" s="329"/>
      <c r="O77" s="397"/>
      <c r="P77" s="153">
        <f t="shared" si="9"/>
        <v>70</v>
      </c>
      <c r="Q77" s="976" t="str">
        <f t="shared" si="10"/>
        <v xml:space="preserve"> </v>
      </c>
      <c r="R77" s="976"/>
      <c r="S77" s="976"/>
      <c r="T77" s="976"/>
      <c r="U77" s="977"/>
      <c r="V77" s="155">
        <f t="shared" si="11"/>
        <v>0</v>
      </c>
      <c r="W77" s="331">
        <f t="shared" si="12"/>
        <v>0</v>
      </c>
      <c r="X77" s="332">
        <f>IF(AND(K77&gt;0,'Custo Contábil'!$D$7&gt;0),ROUND(K77*('Custo Contábil'!$D$19/'Custo Contábil'!$D$7)*W77,2),0)</f>
        <v>0</v>
      </c>
      <c r="Y77" s="407">
        <f t="shared" si="13"/>
        <v>0</v>
      </c>
    </row>
    <row r="78" spans="2:25" ht="15" customHeight="1" outlineLevel="1" x14ac:dyDescent="0.3">
      <c r="B78" s="156">
        <v>71</v>
      </c>
      <c r="C78" s="1003" t="str">
        <f>IF(ISBLANK('RefrigCusto (ORÇ)'!C78)," ",'RefrigCusto (ORÇ)'!C78)</f>
        <v xml:space="preserve"> </v>
      </c>
      <c r="D78" s="1003"/>
      <c r="E78" s="1003"/>
      <c r="F78" s="1003"/>
      <c r="G78" s="974"/>
      <c r="H78" s="560">
        <f>'RefrigCusto (ORÇ)'!H78</f>
        <v>0</v>
      </c>
      <c r="I78" s="562">
        <f>'RefrigCusto (ORÇ)'!I78</f>
        <v>0</v>
      </c>
      <c r="J78" s="563">
        <f>'RefrigCusto (ORÇ)'!J78</f>
        <v>0</v>
      </c>
      <c r="K78" s="330">
        <f t="shared" si="7"/>
        <v>0</v>
      </c>
      <c r="L78" s="330">
        <f t="shared" si="8"/>
        <v>0</v>
      </c>
      <c r="M78" s="329"/>
      <c r="N78" s="329"/>
      <c r="O78" s="397"/>
      <c r="P78" s="153">
        <f t="shared" si="9"/>
        <v>71</v>
      </c>
      <c r="Q78" s="976" t="str">
        <f t="shared" si="10"/>
        <v xml:space="preserve"> </v>
      </c>
      <c r="R78" s="976"/>
      <c r="S78" s="976"/>
      <c r="T78" s="976"/>
      <c r="U78" s="977"/>
      <c r="V78" s="155">
        <f t="shared" si="11"/>
        <v>0</v>
      </c>
      <c r="W78" s="331">
        <f t="shared" si="12"/>
        <v>0</v>
      </c>
      <c r="X78" s="332">
        <f>IF(AND(K78&gt;0,'Custo Contábil'!$D$7&gt;0),ROUND(K78*('Custo Contábil'!$D$19/'Custo Contábil'!$D$7)*W78,2),0)</f>
        <v>0</v>
      </c>
      <c r="Y78" s="407">
        <f t="shared" si="13"/>
        <v>0</v>
      </c>
    </row>
    <row r="79" spans="2:25" ht="15" customHeight="1" outlineLevel="1" x14ac:dyDescent="0.3">
      <c r="B79" s="156">
        <v>72</v>
      </c>
      <c r="C79" s="1003" t="str">
        <f>IF(ISBLANK('RefrigCusto (ORÇ)'!C79)," ",'RefrigCusto (ORÇ)'!C79)</f>
        <v xml:space="preserve"> </v>
      </c>
      <c r="D79" s="1003"/>
      <c r="E79" s="1003"/>
      <c r="F79" s="1003"/>
      <c r="G79" s="974"/>
      <c r="H79" s="560">
        <f>'RefrigCusto (ORÇ)'!H79</f>
        <v>0</v>
      </c>
      <c r="I79" s="562">
        <f>'RefrigCusto (ORÇ)'!I79</f>
        <v>0</v>
      </c>
      <c r="J79" s="563">
        <f>'RefrigCusto (ORÇ)'!J79</f>
        <v>0</v>
      </c>
      <c r="K79" s="330">
        <f t="shared" si="7"/>
        <v>0</v>
      </c>
      <c r="L79" s="330">
        <f t="shared" si="8"/>
        <v>0</v>
      </c>
      <c r="M79" s="329"/>
      <c r="N79" s="329"/>
      <c r="O79" s="397"/>
      <c r="P79" s="153">
        <f t="shared" si="9"/>
        <v>72</v>
      </c>
      <c r="Q79" s="976" t="str">
        <f t="shared" si="10"/>
        <v xml:space="preserve"> </v>
      </c>
      <c r="R79" s="976"/>
      <c r="S79" s="976"/>
      <c r="T79" s="976"/>
      <c r="U79" s="977"/>
      <c r="V79" s="155">
        <f t="shared" si="11"/>
        <v>0</v>
      </c>
      <c r="W79" s="331">
        <f t="shared" si="12"/>
        <v>0</v>
      </c>
      <c r="X79" s="332">
        <f>IF(AND(K79&gt;0,'Custo Contábil'!$D$7&gt;0),ROUND(K79*('Custo Contábil'!$D$19/'Custo Contábil'!$D$7)*W79,2),0)</f>
        <v>0</v>
      </c>
      <c r="Y79" s="407">
        <f t="shared" si="13"/>
        <v>0</v>
      </c>
    </row>
    <row r="80" spans="2:25" ht="15" customHeight="1" outlineLevel="1" x14ac:dyDescent="0.3">
      <c r="B80" s="156">
        <v>73</v>
      </c>
      <c r="C80" s="1003" t="str">
        <f>IF(ISBLANK('RefrigCusto (ORÇ)'!C80)," ",'RefrigCusto (ORÇ)'!C80)</f>
        <v xml:space="preserve"> </v>
      </c>
      <c r="D80" s="1003"/>
      <c r="E80" s="1003"/>
      <c r="F80" s="1003"/>
      <c r="G80" s="974"/>
      <c r="H80" s="560">
        <f>'RefrigCusto (ORÇ)'!H80</f>
        <v>0</v>
      </c>
      <c r="I80" s="562">
        <f>'RefrigCusto (ORÇ)'!I80</f>
        <v>0</v>
      </c>
      <c r="J80" s="563">
        <f>'RefrigCusto (ORÇ)'!J80</f>
        <v>0</v>
      </c>
      <c r="K80" s="330">
        <f t="shared" si="7"/>
        <v>0</v>
      </c>
      <c r="L80" s="330">
        <f t="shared" si="8"/>
        <v>0</v>
      </c>
      <c r="M80" s="329"/>
      <c r="N80" s="329"/>
      <c r="O80" s="397"/>
      <c r="P80" s="153">
        <f t="shared" si="9"/>
        <v>73</v>
      </c>
      <c r="Q80" s="976" t="str">
        <f t="shared" si="10"/>
        <v xml:space="preserve"> </v>
      </c>
      <c r="R80" s="976"/>
      <c r="S80" s="976"/>
      <c r="T80" s="976"/>
      <c r="U80" s="977"/>
      <c r="V80" s="155">
        <f t="shared" si="11"/>
        <v>0</v>
      </c>
      <c r="W80" s="331">
        <f t="shared" si="12"/>
        <v>0</v>
      </c>
      <c r="X80" s="332">
        <f>IF(AND(K80&gt;0,'Custo Contábil'!$D$7&gt;0),ROUND(K80*('Custo Contábil'!$D$19/'Custo Contábil'!$D$7)*W80,2),0)</f>
        <v>0</v>
      </c>
      <c r="Y80" s="407">
        <f t="shared" si="13"/>
        <v>0</v>
      </c>
    </row>
    <row r="81" spans="2:25" ht="15" customHeight="1" outlineLevel="1" x14ac:dyDescent="0.3">
      <c r="B81" s="156">
        <v>74</v>
      </c>
      <c r="C81" s="1003" t="str">
        <f>IF(ISBLANK('RefrigCusto (ORÇ)'!C81)," ",'RefrigCusto (ORÇ)'!C81)</f>
        <v xml:space="preserve"> </v>
      </c>
      <c r="D81" s="1003"/>
      <c r="E81" s="1003"/>
      <c r="F81" s="1003"/>
      <c r="G81" s="974"/>
      <c r="H81" s="560">
        <f>'RefrigCusto (ORÇ)'!H81</f>
        <v>0</v>
      </c>
      <c r="I81" s="562">
        <f>'RefrigCusto (ORÇ)'!I81</f>
        <v>0</v>
      </c>
      <c r="J81" s="563">
        <f>'RefrigCusto (ORÇ)'!J81</f>
        <v>0</v>
      </c>
      <c r="K81" s="330">
        <f t="shared" si="7"/>
        <v>0</v>
      </c>
      <c r="L81" s="330">
        <f t="shared" si="8"/>
        <v>0</v>
      </c>
      <c r="M81" s="329"/>
      <c r="N81" s="329"/>
      <c r="O81" s="397"/>
      <c r="P81" s="153">
        <f t="shared" si="9"/>
        <v>74</v>
      </c>
      <c r="Q81" s="976" t="str">
        <f t="shared" si="10"/>
        <v xml:space="preserve"> </v>
      </c>
      <c r="R81" s="976"/>
      <c r="S81" s="976"/>
      <c r="T81" s="976"/>
      <c r="U81" s="977"/>
      <c r="V81" s="155">
        <f t="shared" si="11"/>
        <v>0</v>
      </c>
      <c r="W81" s="331">
        <f t="shared" si="12"/>
        <v>0</v>
      </c>
      <c r="X81" s="332">
        <f>IF(AND(K81&gt;0,'Custo Contábil'!$D$7&gt;0),ROUND(K81*('Custo Contábil'!$D$19/'Custo Contábil'!$D$7)*W81,2),0)</f>
        <v>0</v>
      </c>
      <c r="Y81" s="407">
        <f t="shared" si="13"/>
        <v>0</v>
      </c>
    </row>
    <row r="82" spans="2:25" ht="15" customHeight="1" outlineLevel="1" x14ac:dyDescent="0.3">
      <c r="B82" s="156">
        <v>75</v>
      </c>
      <c r="C82" s="1003" t="str">
        <f>IF(ISBLANK('RefrigCusto (ORÇ)'!C82)," ",'RefrigCusto (ORÇ)'!C82)</f>
        <v xml:space="preserve"> </v>
      </c>
      <c r="D82" s="1003"/>
      <c r="E82" s="1003"/>
      <c r="F82" s="1003"/>
      <c r="G82" s="974"/>
      <c r="H82" s="560">
        <f>'RefrigCusto (ORÇ)'!H82</f>
        <v>0</v>
      </c>
      <c r="I82" s="562">
        <f>'RefrigCusto (ORÇ)'!I82</f>
        <v>0</v>
      </c>
      <c r="J82" s="563">
        <f>'RefrigCusto (ORÇ)'!J82</f>
        <v>0</v>
      </c>
      <c r="K82" s="330">
        <f t="shared" si="7"/>
        <v>0</v>
      </c>
      <c r="L82" s="330">
        <f t="shared" si="8"/>
        <v>0</v>
      </c>
      <c r="M82" s="329"/>
      <c r="N82" s="329"/>
      <c r="O82" s="397"/>
      <c r="P82" s="153">
        <f t="shared" si="9"/>
        <v>75</v>
      </c>
      <c r="Q82" s="976" t="str">
        <f t="shared" si="10"/>
        <v xml:space="preserve"> </v>
      </c>
      <c r="R82" s="976"/>
      <c r="S82" s="976"/>
      <c r="T82" s="976"/>
      <c r="U82" s="977"/>
      <c r="V82" s="155">
        <f t="shared" si="11"/>
        <v>0</v>
      </c>
      <c r="W82" s="331">
        <f t="shared" si="12"/>
        <v>0</v>
      </c>
      <c r="X82" s="332">
        <f>IF(AND(K82&gt;0,'Custo Contábil'!$D$7&gt;0),ROUND(K82*('Custo Contábil'!$D$19/'Custo Contábil'!$D$7)*W82,2),0)</f>
        <v>0</v>
      </c>
      <c r="Y82" s="407">
        <f t="shared" si="13"/>
        <v>0</v>
      </c>
    </row>
    <row r="83" spans="2:25" ht="15" customHeight="1" outlineLevel="1" x14ac:dyDescent="0.3">
      <c r="B83" s="156">
        <v>76</v>
      </c>
      <c r="C83" s="1003" t="str">
        <f>IF(ISBLANK('RefrigCusto (ORÇ)'!C83)," ",'RefrigCusto (ORÇ)'!C83)</f>
        <v xml:space="preserve"> </v>
      </c>
      <c r="D83" s="1003"/>
      <c r="E83" s="1003"/>
      <c r="F83" s="1003"/>
      <c r="G83" s="974"/>
      <c r="H83" s="560">
        <f>'RefrigCusto (ORÇ)'!H83</f>
        <v>0</v>
      </c>
      <c r="I83" s="562">
        <f>'RefrigCusto (ORÇ)'!I83</f>
        <v>0</v>
      </c>
      <c r="J83" s="563">
        <f>'RefrigCusto (ORÇ)'!J83</f>
        <v>0</v>
      </c>
      <c r="K83" s="330">
        <f t="shared" si="7"/>
        <v>0</v>
      </c>
      <c r="L83" s="330">
        <f t="shared" si="8"/>
        <v>0</v>
      </c>
      <c r="M83" s="329"/>
      <c r="N83" s="329"/>
      <c r="O83" s="397"/>
      <c r="P83" s="153">
        <f t="shared" si="9"/>
        <v>76</v>
      </c>
      <c r="Q83" s="976" t="str">
        <f t="shared" si="10"/>
        <v xml:space="preserve"> </v>
      </c>
      <c r="R83" s="976"/>
      <c r="S83" s="976"/>
      <c r="T83" s="976"/>
      <c r="U83" s="977"/>
      <c r="V83" s="155">
        <f t="shared" si="11"/>
        <v>0</v>
      </c>
      <c r="W83" s="331">
        <f t="shared" si="12"/>
        <v>0</v>
      </c>
      <c r="X83" s="332">
        <f>IF(AND(K83&gt;0,'Custo Contábil'!$D$7&gt;0),ROUND(K83*('Custo Contábil'!$D$19/'Custo Contábil'!$D$7)*W83,2),0)</f>
        <v>0</v>
      </c>
      <c r="Y83" s="407">
        <f t="shared" si="13"/>
        <v>0</v>
      </c>
    </row>
    <row r="84" spans="2:25" ht="15" customHeight="1" outlineLevel="1" x14ac:dyDescent="0.3">
      <c r="B84" s="156">
        <v>77</v>
      </c>
      <c r="C84" s="1003" t="str">
        <f>IF(ISBLANK('RefrigCusto (ORÇ)'!C84)," ",'RefrigCusto (ORÇ)'!C84)</f>
        <v xml:space="preserve"> </v>
      </c>
      <c r="D84" s="1003"/>
      <c r="E84" s="1003"/>
      <c r="F84" s="1003"/>
      <c r="G84" s="974"/>
      <c r="H84" s="560">
        <f>'RefrigCusto (ORÇ)'!H84</f>
        <v>0</v>
      </c>
      <c r="I84" s="562">
        <f>'RefrigCusto (ORÇ)'!I84</f>
        <v>0</v>
      </c>
      <c r="J84" s="563">
        <f>'RefrigCusto (ORÇ)'!J84</f>
        <v>0</v>
      </c>
      <c r="K84" s="330">
        <f t="shared" si="7"/>
        <v>0</v>
      </c>
      <c r="L84" s="330">
        <f t="shared" si="8"/>
        <v>0</v>
      </c>
      <c r="M84" s="329"/>
      <c r="N84" s="329"/>
      <c r="O84" s="397"/>
      <c r="P84" s="153">
        <f t="shared" si="9"/>
        <v>77</v>
      </c>
      <c r="Q84" s="976" t="str">
        <f t="shared" si="10"/>
        <v xml:space="preserve"> </v>
      </c>
      <c r="R84" s="976"/>
      <c r="S84" s="976"/>
      <c r="T84" s="976"/>
      <c r="U84" s="977"/>
      <c r="V84" s="155">
        <f t="shared" si="11"/>
        <v>0</v>
      </c>
      <c r="W84" s="331">
        <f t="shared" si="12"/>
        <v>0</v>
      </c>
      <c r="X84" s="332">
        <f>IF(AND(K84&gt;0,'Custo Contábil'!$D$7&gt;0),ROUND(K84*('Custo Contábil'!$D$19/'Custo Contábil'!$D$7)*W84,2),0)</f>
        <v>0</v>
      </c>
      <c r="Y84" s="407">
        <f t="shared" si="13"/>
        <v>0</v>
      </c>
    </row>
    <row r="85" spans="2:25" ht="15" customHeight="1" outlineLevel="1" x14ac:dyDescent="0.3">
      <c r="B85" s="156">
        <v>78</v>
      </c>
      <c r="C85" s="1003" t="str">
        <f>IF(ISBLANK('RefrigCusto (ORÇ)'!C85)," ",'RefrigCusto (ORÇ)'!C85)</f>
        <v xml:space="preserve"> </v>
      </c>
      <c r="D85" s="1003"/>
      <c r="E85" s="1003"/>
      <c r="F85" s="1003"/>
      <c r="G85" s="974"/>
      <c r="H85" s="560">
        <f>'RefrigCusto (ORÇ)'!H85</f>
        <v>0</v>
      </c>
      <c r="I85" s="562">
        <f>'RefrigCusto (ORÇ)'!I85</f>
        <v>0</v>
      </c>
      <c r="J85" s="563">
        <f>'RefrigCusto (ORÇ)'!J85</f>
        <v>0</v>
      </c>
      <c r="K85" s="330">
        <f t="shared" si="7"/>
        <v>0</v>
      </c>
      <c r="L85" s="330">
        <f t="shared" si="8"/>
        <v>0</v>
      </c>
      <c r="M85" s="329"/>
      <c r="N85" s="329"/>
      <c r="O85" s="397"/>
      <c r="P85" s="153">
        <f t="shared" si="9"/>
        <v>78</v>
      </c>
      <c r="Q85" s="976" t="str">
        <f t="shared" si="10"/>
        <v xml:space="preserve"> </v>
      </c>
      <c r="R85" s="976"/>
      <c r="S85" s="976"/>
      <c r="T85" s="976"/>
      <c r="U85" s="977"/>
      <c r="V85" s="155">
        <f t="shared" si="11"/>
        <v>0</v>
      </c>
      <c r="W85" s="331">
        <f t="shared" si="12"/>
        <v>0</v>
      </c>
      <c r="X85" s="332">
        <f>IF(AND(K85&gt;0,'Custo Contábil'!$D$7&gt;0),ROUND(K85*('Custo Contábil'!$D$19/'Custo Contábil'!$D$7)*W85,2),0)</f>
        <v>0</v>
      </c>
      <c r="Y85" s="407">
        <f t="shared" si="13"/>
        <v>0</v>
      </c>
    </row>
    <row r="86" spans="2:25" ht="15" customHeight="1" outlineLevel="1" x14ac:dyDescent="0.3">
      <c r="B86" s="156">
        <v>79</v>
      </c>
      <c r="C86" s="1003" t="str">
        <f>IF(ISBLANK('RefrigCusto (ORÇ)'!C86)," ",'RefrigCusto (ORÇ)'!C86)</f>
        <v xml:space="preserve"> </v>
      </c>
      <c r="D86" s="1003"/>
      <c r="E86" s="1003"/>
      <c r="F86" s="1003"/>
      <c r="G86" s="974"/>
      <c r="H86" s="560">
        <f>'RefrigCusto (ORÇ)'!H86</f>
        <v>0</v>
      </c>
      <c r="I86" s="562">
        <f>'RefrigCusto (ORÇ)'!I86</f>
        <v>0</v>
      </c>
      <c r="J86" s="563">
        <f>'RefrigCusto (ORÇ)'!J86</f>
        <v>0</v>
      </c>
      <c r="K86" s="330">
        <f t="shared" si="7"/>
        <v>0</v>
      </c>
      <c r="L86" s="330">
        <f t="shared" si="8"/>
        <v>0</v>
      </c>
      <c r="M86" s="329"/>
      <c r="N86" s="329"/>
      <c r="O86" s="397"/>
      <c r="P86" s="153">
        <f t="shared" si="9"/>
        <v>79</v>
      </c>
      <c r="Q86" s="976" t="str">
        <f t="shared" si="10"/>
        <v xml:space="preserve"> </v>
      </c>
      <c r="R86" s="976"/>
      <c r="S86" s="976"/>
      <c r="T86" s="976"/>
      <c r="U86" s="977"/>
      <c r="V86" s="155">
        <f t="shared" si="11"/>
        <v>0</v>
      </c>
      <c r="W86" s="331">
        <f t="shared" si="12"/>
        <v>0</v>
      </c>
      <c r="X86" s="332">
        <f>IF(AND(K86&gt;0,'Custo Contábil'!$D$7&gt;0),ROUND(K86*('Custo Contábil'!$D$19/'Custo Contábil'!$D$7)*W86,2),0)</f>
        <v>0</v>
      </c>
      <c r="Y86" s="407">
        <f t="shared" si="13"/>
        <v>0</v>
      </c>
    </row>
    <row r="87" spans="2:25" ht="15" customHeight="1" outlineLevel="1" x14ac:dyDescent="0.3">
      <c r="B87" s="156">
        <v>80</v>
      </c>
      <c r="C87" s="1003" t="str">
        <f>IF(ISBLANK('RefrigCusto (ORÇ)'!C87)," ",'RefrigCusto (ORÇ)'!C87)</f>
        <v xml:space="preserve"> </v>
      </c>
      <c r="D87" s="1003"/>
      <c r="E87" s="1003"/>
      <c r="F87" s="1003"/>
      <c r="G87" s="974"/>
      <c r="H87" s="560">
        <f>'RefrigCusto (ORÇ)'!H87</f>
        <v>0</v>
      </c>
      <c r="I87" s="562">
        <f>'RefrigCusto (ORÇ)'!I87</f>
        <v>0</v>
      </c>
      <c r="J87" s="563">
        <f>'RefrigCusto (ORÇ)'!J87</f>
        <v>0</v>
      </c>
      <c r="K87" s="330">
        <f t="shared" si="7"/>
        <v>0</v>
      </c>
      <c r="L87" s="330">
        <f t="shared" si="8"/>
        <v>0</v>
      </c>
      <c r="M87" s="329"/>
      <c r="N87" s="329"/>
      <c r="O87" s="397"/>
      <c r="P87" s="153">
        <f t="shared" si="9"/>
        <v>80</v>
      </c>
      <c r="Q87" s="976" t="str">
        <f t="shared" si="10"/>
        <v xml:space="preserve"> </v>
      </c>
      <c r="R87" s="976"/>
      <c r="S87" s="976"/>
      <c r="T87" s="976"/>
      <c r="U87" s="977"/>
      <c r="V87" s="155">
        <f t="shared" si="11"/>
        <v>0</v>
      </c>
      <c r="W87" s="331">
        <f t="shared" si="12"/>
        <v>0</v>
      </c>
      <c r="X87" s="332">
        <f>IF(AND(K87&gt;0,'Custo Contábil'!$D$7&gt;0),ROUND(K87*('Custo Contábil'!$D$19/'Custo Contábil'!$D$7)*W87,2),0)</f>
        <v>0</v>
      </c>
      <c r="Y87" s="407">
        <f t="shared" si="13"/>
        <v>0</v>
      </c>
    </row>
    <row r="88" spans="2:25" ht="15" customHeight="1" outlineLevel="1" x14ac:dyDescent="0.3">
      <c r="B88" s="156">
        <v>81</v>
      </c>
      <c r="C88" s="1003" t="str">
        <f>IF(ISBLANK('RefrigCusto (ORÇ)'!C88)," ",'RefrigCusto (ORÇ)'!C88)</f>
        <v xml:space="preserve"> </v>
      </c>
      <c r="D88" s="1003"/>
      <c r="E88" s="1003"/>
      <c r="F88" s="1003"/>
      <c r="G88" s="974"/>
      <c r="H88" s="560">
        <f>'RefrigCusto (ORÇ)'!H88</f>
        <v>0</v>
      </c>
      <c r="I88" s="562">
        <f>'RefrigCusto (ORÇ)'!I88</f>
        <v>0</v>
      </c>
      <c r="J88" s="563">
        <f>'RefrigCusto (ORÇ)'!J88</f>
        <v>0</v>
      </c>
      <c r="K88" s="330">
        <f t="shared" si="7"/>
        <v>0</v>
      </c>
      <c r="L88" s="330">
        <f t="shared" si="8"/>
        <v>0</v>
      </c>
      <c r="M88" s="329"/>
      <c r="N88" s="329"/>
      <c r="O88" s="397"/>
      <c r="P88" s="153">
        <f t="shared" si="9"/>
        <v>81</v>
      </c>
      <c r="Q88" s="976" t="str">
        <f t="shared" si="10"/>
        <v xml:space="preserve"> </v>
      </c>
      <c r="R88" s="976"/>
      <c r="S88" s="976"/>
      <c r="T88" s="976"/>
      <c r="U88" s="977"/>
      <c r="V88" s="155">
        <f t="shared" si="11"/>
        <v>0</v>
      </c>
      <c r="W88" s="331">
        <f t="shared" si="12"/>
        <v>0</v>
      </c>
      <c r="X88" s="332">
        <f>IF(AND(K88&gt;0,'Custo Contábil'!$D$7&gt;0),ROUND(K88*('Custo Contábil'!$D$19/'Custo Contábil'!$D$7)*W88,2),0)</f>
        <v>0</v>
      </c>
      <c r="Y88" s="407">
        <f t="shared" si="13"/>
        <v>0</v>
      </c>
    </row>
    <row r="89" spans="2:25" ht="15" customHeight="1" outlineLevel="1" x14ac:dyDescent="0.3">
      <c r="B89" s="156">
        <v>82</v>
      </c>
      <c r="C89" s="1003" t="str">
        <f>IF(ISBLANK('RefrigCusto (ORÇ)'!C89)," ",'RefrigCusto (ORÇ)'!C89)</f>
        <v xml:space="preserve"> </v>
      </c>
      <c r="D89" s="1003"/>
      <c r="E89" s="1003"/>
      <c r="F89" s="1003"/>
      <c r="G89" s="974"/>
      <c r="H89" s="560">
        <f>'RefrigCusto (ORÇ)'!H89</f>
        <v>0</v>
      </c>
      <c r="I89" s="562">
        <f>'RefrigCusto (ORÇ)'!I89</f>
        <v>0</v>
      </c>
      <c r="J89" s="563">
        <f>'RefrigCusto (ORÇ)'!J89</f>
        <v>0</v>
      </c>
      <c r="K89" s="330">
        <f t="shared" si="7"/>
        <v>0</v>
      </c>
      <c r="L89" s="330">
        <f t="shared" si="8"/>
        <v>0</v>
      </c>
      <c r="M89" s="329"/>
      <c r="N89" s="329"/>
      <c r="O89" s="397"/>
      <c r="P89" s="153">
        <f t="shared" si="9"/>
        <v>82</v>
      </c>
      <c r="Q89" s="976" t="str">
        <f t="shared" si="10"/>
        <v xml:space="preserve"> </v>
      </c>
      <c r="R89" s="976"/>
      <c r="S89" s="976"/>
      <c r="T89" s="976"/>
      <c r="U89" s="977"/>
      <c r="V89" s="155">
        <f t="shared" si="11"/>
        <v>0</v>
      </c>
      <c r="W89" s="331">
        <f t="shared" si="12"/>
        <v>0</v>
      </c>
      <c r="X89" s="332">
        <f>IF(AND(K89&gt;0,'Custo Contábil'!$D$7&gt;0),ROUND(K89*('Custo Contábil'!$D$19/'Custo Contábil'!$D$7)*W89,2),0)</f>
        <v>0</v>
      </c>
      <c r="Y89" s="407">
        <f t="shared" si="13"/>
        <v>0</v>
      </c>
    </row>
    <row r="90" spans="2:25" ht="15" customHeight="1" outlineLevel="1" x14ac:dyDescent="0.3">
      <c r="B90" s="156">
        <v>83</v>
      </c>
      <c r="C90" s="1003" t="str">
        <f>IF(ISBLANK('RefrigCusto (ORÇ)'!C90)," ",'RefrigCusto (ORÇ)'!C90)</f>
        <v xml:space="preserve"> </v>
      </c>
      <c r="D90" s="1003"/>
      <c r="E90" s="1003"/>
      <c r="F90" s="1003"/>
      <c r="G90" s="974"/>
      <c r="H90" s="560">
        <f>'RefrigCusto (ORÇ)'!H90</f>
        <v>0</v>
      </c>
      <c r="I90" s="562">
        <f>'RefrigCusto (ORÇ)'!I90</f>
        <v>0</v>
      </c>
      <c r="J90" s="563">
        <f>'RefrigCusto (ORÇ)'!J90</f>
        <v>0</v>
      </c>
      <c r="K90" s="330">
        <f t="shared" si="7"/>
        <v>0</v>
      </c>
      <c r="L90" s="330">
        <f t="shared" si="8"/>
        <v>0</v>
      </c>
      <c r="M90" s="329"/>
      <c r="N90" s="329"/>
      <c r="O90" s="397"/>
      <c r="P90" s="153">
        <f t="shared" si="9"/>
        <v>83</v>
      </c>
      <c r="Q90" s="976" t="str">
        <f t="shared" si="10"/>
        <v xml:space="preserve"> </v>
      </c>
      <c r="R90" s="976"/>
      <c r="S90" s="976"/>
      <c r="T90" s="976"/>
      <c r="U90" s="977"/>
      <c r="V90" s="155">
        <f t="shared" si="11"/>
        <v>0</v>
      </c>
      <c r="W90" s="331">
        <f t="shared" si="12"/>
        <v>0</v>
      </c>
      <c r="X90" s="332">
        <f>IF(AND(K90&gt;0,'Custo Contábil'!$D$7&gt;0),ROUND(K90*('Custo Contábil'!$D$19/'Custo Contábil'!$D$7)*W90,2),0)</f>
        <v>0</v>
      </c>
      <c r="Y90" s="407">
        <f t="shared" si="13"/>
        <v>0</v>
      </c>
    </row>
    <row r="91" spans="2:25" ht="15" customHeight="1" outlineLevel="1" x14ac:dyDescent="0.3">
      <c r="B91" s="156">
        <v>84</v>
      </c>
      <c r="C91" s="1003" t="str">
        <f>IF(ISBLANK('RefrigCusto (ORÇ)'!C91)," ",'RefrigCusto (ORÇ)'!C91)</f>
        <v xml:space="preserve"> </v>
      </c>
      <c r="D91" s="1003"/>
      <c r="E91" s="1003"/>
      <c r="F91" s="1003"/>
      <c r="G91" s="974"/>
      <c r="H91" s="560">
        <f>'RefrigCusto (ORÇ)'!H91</f>
        <v>0</v>
      </c>
      <c r="I91" s="562">
        <f>'RefrigCusto (ORÇ)'!I91</f>
        <v>0</v>
      </c>
      <c r="J91" s="563">
        <f>'RefrigCusto (ORÇ)'!J91</f>
        <v>0</v>
      </c>
      <c r="K91" s="330">
        <f t="shared" si="7"/>
        <v>0</v>
      </c>
      <c r="L91" s="330">
        <f t="shared" si="8"/>
        <v>0</v>
      </c>
      <c r="M91" s="329"/>
      <c r="N91" s="329"/>
      <c r="O91" s="397"/>
      <c r="P91" s="153">
        <f t="shared" si="9"/>
        <v>84</v>
      </c>
      <c r="Q91" s="976" t="str">
        <f t="shared" si="10"/>
        <v xml:space="preserve"> </v>
      </c>
      <c r="R91" s="976"/>
      <c r="S91" s="976"/>
      <c r="T91" s="976"/>
      <c r="U91" s="977"/>
      <c r="V91" s="155">
        <f t="shared" si="11"/>
        <v>0</v>
      </c>
      <c r="W91" s="331">
        <f t="shared" si="12"/>
        <v>0</v>
      </c>
      <c r="X91" s="332">
        <f>IF(AND(K91&gt;0,'Custo Contábil'!$D$7&gt;0),ROUND(K91*('Custo Contábil'!$D$19/'Custo Contábil'!$D$7)*W91,2),0)</f>
        <v>0</v>
      </c>
      <c r="Y91" s="407">
        <f t="shared" si="13"/>
        <v>0</v>
      </c>
    </row>
    <row r="92" spans="2:25" ht="15" customHeight="1" outlineLevel="1" x14ac:dyDescent="0.3">
      <c r="B92" s="156">
        <v>85</v>
      </c>
      <c r="C92" s="1003" t="str">
        <f>IF(ISBLANK('RefrigCusto (ORÇ)'!C92)," ",'RefrigCusto (ORÇ)'!C92)</f>
        <v xml:space="preserve"> </v>
      </c>
      <c r="D92" s="1003"/>
      <c r="E92" s="1003"/>
      <c r="F92" s="1003"/>
      <c r="G92" s="974"/>
      <c r="H92" s="560">
        <f>'RefrigCusto (ORÇ)'!H92</f>
        <v>0</v>
      </c>
      <c r="I92" s="562">
        <f>'RefrigCusto (ORÇ)'!I92</f>
        <v>0</v>
      </c>
      <c r="J92" s="563">
        <f>'RefrigCusto (ORÇ)'!J92</f>
        <v>0</v>
      </c>
      <c r="K92" s="330">
        <f t="shared" si="7"/>
        <v>0</v>
      </c>
      <c r="L92" s="330">
        <f t="shared" si="8"/>
        <v>0</v>
      </c>
      <c r="M92" s="329"/>
      <c r="N92" s="329"/>
      <c r="O92" s="397"/>
      <c r="P92" s="153">
        <f t="shared" si="9"/>
        <v>85</v>
      </c>
      <c r="Q92" s="976" t="str">
        <f t="shared" si="10"/>
        <v xml:space="preserve"> </v>
      </c>
      <c r="R92" s="976"/>
      <c r="S92" s="976"/>
      <c r="T92" s="976"/>
      <c r="U92" s="977"/>
      <c r="V92" s="155">
        <f t="shared" si="11"/>
        <v>0</v>
      </c>
      <c r="W92" s="331">
        <f t="shared" si="12"/>
        <v>0</v>
      </c>
      <c r="X92" s="332">
        <f>IF(AND(K92&gt;0,'Custo Contábil'!$D$7&gt;0),ROUND(K92*('Custo Contábil'!$D$19/'Custo Contábil'!$D$7)*W92,2),0)</f>
        <v>0</v>
      </c>
      <c r="Y92" s="407">
        <f t="shared" si="13"/>
        <v>0</v>
      </c>
    </row>
    <row r="93" spans="2:25" ht="15" customHeight="1" outlineLevel="1" x14ac:dyDescent="0.3">
      <c r="B93" s="156">
        <v>86</v>
      </c>
      <c r="C93" s="1003" t="str">
        <f>IF(ISBLANK('RefrigCusto (ORÇ)'!C93)," ",'RefrigCusto (ORÇ)'!C93)</f>
        <v xml:space="preserve"> </v>
      </c>
      <c r="D93" s="1003"/>
      <c r="E93" s="1003"/>
      <c r="F93" s="1003"/>
      <c r="G93" s="974"/>
      <c r="H93" s="560">
        <f>'RefrigCusto (ORÇ)'!H93</f>
        <v>0</v>
      </c>
      <c r="I93" s="562">
        <f>'RefrigCusto (ORÇ)'!I93</f>
        <v>0</v>
      </c>
      <c r="J93" s="563">
        <f>'RefrigCusto (ORÇ)'!J93</f>
        <v>0</v>
      </c>
      <c r="K93" s="330">
        <f t="shared" si="7"/>
        <v>0</v>
      </c>
      <c r="L93" s="330">
        <f t="shared" si="8"/>
        <v>0</v>
      </c>
      <c r="M93" s="329"/>
      <c r="N93" s="329"/>
      <c r="O93" s="397"/>
      <c r="P93" s="153">
        <f t="shared" si="9"/>
        <v>86</v>
      </c>
      <c r="Q93" s="976" t="str">
        <f t="shared" si="10"/>
        <v xml:space="preserve"> </v>
      </c>
      <c r="R93" s="976"/>
      <c r="S93" s="976"/>
      <c r="T93" s="976"/>
      <c r="U93" s="977"/>
      <c r="V93" s="155">
        <f t="shared" si="11"/>
        <v>0</v>
      </c>
      <c r="W93" s="331">
        <f t="shared" si="12"/>
        <v>0</v>
      </c>
      <c r="X93" s="332">
        <f>IF(AND(K93&gt;0,'Custo Contábil'!$D$7&gt;0),ROUND(K93*('Custo Contábil'!$D$19/'Custo Contábil'!$D$7)*W93,2),0)</f>
        <v>0</v>
      </c>
      <c r="Y93" s="407">
        <f t="shared" si="13"/>
        <v>0</v>
      </c>
    </row>
    <row r="94" spans="2:25" ht="15" customHeight="1" outlineLevel="1" x14ac:dyDescent="0.3">
      <c r="B94" s="156">
        <v>87</v>
      </c>
      <c r="C94" s="1003" t="str">
        <f>IF(ISBLANK('RefrigCusto (ORÇ)'!C94)," ",'RefrigCusto (ORÇ)'!C94)</f>
        <v xml:space="preserve"> </v>
      </c>
      <c r="D94" s="1003"/>
      <c r="E94" s="1003"/>
      <c r="F94" s="1003"/>
      <c r="G94" s="974"/>
      <c r="H94" s="560">
        <f>'RefrigCusto (ORÇ)'!H94</f>
        <v>0</v>
      </c>
      <c r="I94" s="562">
        <f>'RefrigCusto (ORÇ)'!I94</f>
        <v>0</v>
      </c>
      <c r="J94" s="563">
        <f>'RefrigCusto (ORÇ)'!J94</f>
        <v>0</v>
      </c>
      <c r="K94" s="330">
        <f t="shared" si="7"/>
        <v>0</v>
      </c>
      <c r="L94" s="330">
        <f t="shared" si="8"/>
        <v>0</v>
      </c>
      <c r="M94" s="329"/>
      <c r="N94" s="329"/>
      <c r="O94" s="397"/>
      <c r="P94" s="153">
        <f t="shared" si="9"/>
        <v>87</v>
      </c>
      <c r="Q94" s="976" t="str">
        <f t="shared" si="10"/>
        <v xml:space="preserve"> </v>
      </c>
      <c r="R94" s="976"/>
      <c r="S94" s="976"/>
      <c r="T94" s="976"/>
      <c r="U94" s="977"/>
      <c r="V94" s="155">
        <f t="shared" si="11"/>
        <v>0</v>
      </c>
      <c r="W94" s="331">
        <f t="shared" si="12"/>
        <v>0</v>
      </c>
      <c r="X94" s="332">
        <f>IF(AND(K94&gt;0,'Custo Contábil'!$D$7&gt;0),ROUND(K94*('Custo Contábil'!$D$19/'Custo Contábil'!$D$7)*W94,2),0)</f>
        <v>0</v>
      </c>
      <c r="Y94" s="407">
        <f t="shared" si="13"/>
        <v>0</v>
      </c>
    </row>
    <row r="95" spans="2:25" ht="15" customHeight="1" outlineLevel="1" x14ac:dyDescent="0.3">
      <c r="B95" s="156">
        <v>88</v>
      </c>
      <c r="C95" s="1003" t="str">
        <f>IF(ISBLANK('RefrigCusto (ORÇ)'!C95)," ",'RefrigCusto (ORÇ)'!C95)</f>
        <v xml:space="preserve"> </v>
      </c>
      <c r="D95" s="1003"/>
      <c r="E95" s="1003"/>
      <c r="F95" s="1003"/>
      <c r="G95" s="974"/>
      <c r="H95" s="560">
        <f>'RefrigCusto (ORÇ)'!H95</f>
        <v>0</v>
      </c>
      <c r="I95" s="562">
        <f>'RefrigCusto (ORÇ)'!I95</f>
        <v>0</v>
      </c>
      <c r="J95" s="563">
        <f>'RefrigCusto (ORÇ)'!J95</f>
        <v>0</v>
      </c>
      <c r="K95" s="330">
        <f t="shared" si="7"/>
        <v>0</v>
      </c>
      <c r="L95" s="330">
        <f t="shared" si="8"/>
        <v>0</v>
      </c>
      <c r="M95" s="329"/>
      <c r="N95" s="329"/>
      <c r="O95" s="397"/>
      <c r="P95" s="153">
        <f t="shared" si="9"/>
        <v>88</v>
      </c>
      <c r="Q95" s="976" t="str">
        <f t="shared" si="10"/>
        <v xml:space="preserve"> </v>
      </c>
      <c r="R95" s="976"/>
      <c r="S95" s="976"/>
      <c r="T95" s="976"/>
      <c r="U95" s="977"/>
      <c r="V95" s="155">
        <f t="shared" si="11"/>
        <v>0</v>
      </c>
      <c r="W95" s="331">
        <f t="shared" si="12"/>
        <v>0</v>
      </c>
      <c r="X95" s="332">
        <f>IF(AND(K95&gt;0,'Custo Contábil'!$D$7&gt;0),ROUND(K95*('Custo Contábil'!$D$19/'Custo Contábil'!$D$7)*W95,2),0)</f>
        <v>0</v>
      </c>
      <c r="Y95" s="407">
        <f t="shared" si="13"/>
        <v>0</v>
      </c>
    </row>
    <row r="96" spans="2:25" ht="15" customHeight="1" outlineLevel="1" x14ac:dyDescent="0.3">
      <c r="B96" s="156">
        <v>89</v>
      </c>
      <c r="C96" s="1003" t="str">
        <f>IF(ISBLANK('RefrigCusto (ORÇ)'!C96)," ",'RefrigCusto (ORÇ)'!C96)</f>
        <v xml:space="preserve"> </v>
      </c>
      <c r="D96" s="1003"/>
      <c r="E96" s="1003"/>
      <c r="F96" s="1003"/>
      <c r="G96" s="974"/>
      <c r="H96" s="560">
        <f>'RefrigCusto (ORÇ)'!H96</f>
        <v>0</v>
      </c>
      <c r="I96" s="562">
        <f>'RefrigCusto (ORÇ)'!I96</f>
        <v>0</v>
      </c>
      <c r="J96" s="563">
        <f>'RefrigCusto (ORÇ)'!J96</f>
        <v>0</v>
      </c>
      <c r="K96" s="330">
        <f t="shared" si="7"/>
        <v>0</v>
      </c>
      <c r="L96" s="330">
        <f t="shared" si="8"/>
        <v>0</v>
      </c>
      <c r="M96" s="329"/>
      <c r="N96" s="329"/>
      <c r="O96" s="397"/>
      <c r="P96" s="153">
        <f t="shared" si="9"/>
        <v>89</v>
      </c>
      <c r="Q96" s="976" t="str">
        <f t="shared" si="10"/>
        <v xml:space="preserve"> </v>
      </c>
      <c r="R96" s="976"/>
      <c r="S96" s="976"/>
      <c r="T96" s="976"/>
      <c r="U96" s="977"/>
      <c r="V96" s="155">
        <f t="shared" si="11"/>
        <v>0</v>
      </c>
      <c r="W96" s="331">
        <f t="shared" si="12"/>
        <v>0</v>
      </c>
      <c r="X96" s="332">
        <f>IF(AND(K96&gt;0,'Custo Contábil'!$D$7&gt;0),ROUND(K96*('Custo Contábil'!$D$19/'Custo Contábil'!$D$7)*W96,2),0)</f>
        <v>0</v>
      </c>
      <c r="Y96" s="407">
        <f t="shared" si="13"/>
        <v>0</v>
      </c>
    </row>
    <row r="97" spans="2:25" ht="15" customHeight="1" outlineLevel="1" x14ac:dyDescent="0.3">
      <c r="B97" s="156">
        <v>90</v>
      </c>
      <c r="C97" s="1003" t="str">
        <f>IF(ISBLANK('RefrigCusto (ORÇ)'!C97)," ",'RefrigCusto (ORÇ)'!C97)</f>
        <v xml:space="preserve"> </v>
      </c>
      <c r="D97" s="1003"/>
      <c r="E97" s="1003"/>
      <c r="F97" s="1003"/>
      <c r="G97" s="974"/>
      <c r="H97" s="560">
        <f>'RefrigCusto (ORÇ)'!H97</f>
        <v>0</v>
      </c>
      <c r="I97" s="562">
        <f>'RefrigCusto (ORÇ)'!I97</f>
        <v>0</v>
      </c>
      <c r="J97" s="563">
        <f>'RefrigCusto (ORÇ)'!J97</f>
        <v>0</v>
      </c>
      <c r="K97" s="330">
        <f t="shared" si="7"/>
        <v>0</v>
      </c>
      <c r="L97" s="330">
        <f t="shared" si="8"/>
        <v>0</v>
      </c>
      <c r="M97" s="329"/>
      <c r="N97" s="329"/>
      <c r="O97" s="397"/>
      <c r="P97" s="153">
        <f t="shared" si="9"/>
        <v>90</v>
      </c>
      <c r="Q97" s="976" t="str">
        <f t="shared" si="10"/>
        <v xml:space="preserve"> </v>
      </c>
      <c r="R97" s="976"/>
      <c r="S97" s="976"/>
      <c r="T97" s="976"/>
      <c r="U97" s="977"/>
      <c r="V97" s="155">
        <f t="shared" si="11"/>
        <v>0</v>
      </c>
      <c r="W97" s="331">
        <f t="shared" si="12"/>
        <v>0</v>
      </c>
      <c r="X97" s="332">
        <f>IF(AND(K97&gt;0,'Custo Contábil'!$D$7&gt;0),ROUND(K97*('Custo Contábil'!$D$19/'Custo Contábil'!$D$7)*W97,2),0)</f>
        <v>0</v>
      </c>
      <c r="Y97" s="407">
        <f t="shared" si="13"/>
        <v>0</v>
      </c>
    </row>
    <row r="98" spans="2:25" ht="15" customHeight="1" outlineLevel="1" x14ac:dyDescent="0.3">
      <c r="B98" s="156">
        <v>91</v>
      </c>
      <c r="C98" s="1003" t="str">
        <f>IF(ISBLANK('RefrigCusto (ORÇ)'!C98)," ",'RefrigCusto (ORÇ)'!C98)</f>
        <v xml:space="preserve"> </v>
      </c>
      <c r="D98" s="1003"/>
      <c r="E98" s="1003"/>
      <c r="F98" s="1003"/>
      <c r="G98" s="974"/>
      <c r="H98" s="560">
        <f>'RefrigCusto (ORÇ)'!H98</f>
        <v>0</v>
      </c>
      <c r="I98" s="562">
        <f>'RefrigCusto (ORÇ)'!I98</f>
        <v>0</v>
      </c>
      <c r="J98" s="563">
        <f>'RefrigCusto (ORÇ)'!J98</f>
        <v>0</v>
      </c>
      <c r="K98" s="330">
        <f t="shared" si="7"/>
        <v>0</v>
      </c>
      <c r="L98" s="330">
        <f t="shared" si="8"/>
        <v>0</v>
      </c>
      <c r="M98" s="329"/>
      <c r="N98" s="329"/>
      <c r="O98" s="397"/>
      <c r="P98" s="153">
        <f t="shared" si="9"/>
        <v>91</v>
      </c>
      <c r="Q98" s="976" t="str">
        <f t="shared" si="10"/>
        <v xml:space="preserve"> </v>
      </c>
      <c r="R98" s="976"/>
      <c r="S98" s="976"/>
      <c r="T98" s="976"/>
      <c r="U98" s="977"/>
      <c r="V98" s="155">
        <f t="shared" si="11"/>
        <v>0</v>
      </c>
      <c r="W98" s="331">
        <f t="shared" si="12"/>
        <v>0</v>
      </c>
      <c r="X98" s="332">
        <f>IF(AND(K98&gt;0,'Custo Contábil'!$D$7&gt;0),ROUND(K98*('Custo Contábil'!$D$19/'Custo Contábil'!$D$7)*W98,2),0)</f>
        <v>0</v>
      </c>
      <c r="Y98" s="407">
        <f t="shared" si="13"/>
        <v>0</v>
      </c>
    </row>
    <row r="99" spans="2:25" ht="15" customHeight="1" outlineLevel="1" x14ac:dyDescent="0.3">
      <c r="B99" s="156">
        <v>92</v>
      </c>
      <c r="C99" s="1003" t="str">
        <f>IF(ISBLANK('RefrigCusto (ORÇ)'!C99)," ",'RefrigCusto (ORÇ)'!C99)</f>
        <v xml:space="preserve"> </v>
      </c>
      <c r="D99" s="1003"/>
      <c r="E99" s="1003"/>
      <c r="F99" s="1003"/>
      <c r="G99" s="974"/>
      <c r="H99" s="560">
        <f>'RefrigCusto (ORÇ)'!H99</f>
        <v>0</v>
      </c>
      <c r="I99" s="562">
        <f>'RefrigCusto (ORÇ)'!I99</f>
        <v>0</v>
      </c>
      <c r="J99" s="563">
        <f>'RefrigCusto (ORÇ)'!J99</f>
        <v>0</v>
      </c>
      <c r="K99" s="330">
        <f t="shared" si="7"/>
        <v>0</v>
      </c>
      <c r="L99" s="330">
        <f t="shared" si="8"/>
        <v>0</v>
      </c>
      <c r="M99" s="329"/>
      <c r="N99" s="329"/>
      <c r="O99" s="397"/>
      <c r="P99" s="153">
        <f t="shared" si="9"/>
        <v>92</v>
      </c>
      <c r="Q99" s="976" t="str">
        <f t="shared" si="10"/>
        <v xml:space="preserve"> </v>
      </c>
      <c r="R99" s="976"/>
      <c r="S99" s="976"/>
      <c r="T99" s="976"/>
      <c r="U99" s="977"/>
      <c r="V99" s="155">
        <f t="shared" si="11"/>
        <v>0</v>
      </c>
      <c r="W99" s="331">
        <f t="shared" si="12"/>
        <v>0</v>
      </c>
      <c r="X99" s="332">
        <f>IF(AND(K99&gt;0,'Custo Contábil'!$D$7&gt;0),ROUND(K99*('Custo Contábil'!$D$19/'Custo Contábil'!$D$7)*W99,2),0)</f>
        <v>0</v>
      </c>
      <c r="Y99" s="407">
        <f t="shared" si="13"/>
        <v>0</v>
      </c>
    </row>
    <row r="100" spans="2:25" ht="15" customHeight="1" outlineLevel="1" x14ac:dyDescent="0.3">
      <c r="B100" s="156">
        <v>93</v>
      </c>
      <c r="C100" s="1003" t="str">
        <f>IF(ISBLANK('RefrigCusto (ORÇ)'!C100)," ",'RefrigCusto (ORÇ)'!C100)</f>
        <v xml:space="preserve"> </v>
      </c>
      <c r="D100" s="1003"/>
      <c r="E100" s="1003"/>
      <c r="F100" s="1003"/>
      <c r="G100" s="974"/>
      <c r="H100" s="560">
        <f>'RefrigCusto (ORÇ)'!H100</f>
        <v>0</v>
      </c>
      <c r="I100" s="562">
        <f>'RefrigCusto (ORÇ)'!I100</f>
        <v>0</v>
      </c>
      <c r="J100" s="563">
        <f>'RefrigCusto (ORÇ)'!J100</f>
        <v>0</v>
      </c>
      <c r="K100" s="330">
        <f t="shared" si="7"/>
        <v>0</v>
      </c>
      <c r="L100" s="330">
        <f t="shared" si="8"/>
        <v>0</v>
      </c>
      <c r="M100" s="329"/>
      <c r="N100" s="329"/>
      <c r="O100" s="397"/>
      <c r="P100" s="153">
        <f t="shared" si="9"/>
        <v>93</v>
      </c>
      <c r="Q100" s="976" t="str">
        <f t="shared" si="10"/>
        <v xml:space="preserve"> </v>
      </c>
      <c r="R100" s="976"/>
      <c r="S100" s="976"/>
      <c r="T100" s="976"/>
      <c r="U100" s="977"/>
      <c r="V100" s="155">
        <f t="shared" si="11"/>
        <v>0</v>
      </c>
      <c r="W100" s="331">
        <f t="shared" si="12"/>
        <v>0</v>
      </c>
      <c r="X100" s="332">
        <f>IF(AND(K100&gt;0,'Custo Contábil'!$D$7&gt;0),ROUND(K100*('Custo Contábil'!$D$19/'Custo Contábil'!$D$7)*W100,2),0)</f>
        <v>0</v>
      </c>
      <c r="Y100" s="407">
        <f t="shared" si="13"/>
        <v>0</v>
      </c>
    </row>
    <row r="101" spans="2:25" ht="15" customHeight="1" outlineLevel="1" x14ac:dyDescent="0.3">
      <c r="B101" s="156">
        <v>94</v>
      </c>
      <c r="C101" s="1003" t="str">
        <f>IF(ISBLANK('RefrigCusto (ORÇ)'!C101)," ",'RefrigCusto (ORÇ)'!C101)</f>
        <v xml:space="preserve"> </v>
      </c>
      <c r="D101" s="1003"/>
      <c r="E101" s="1003"/>
      <c r="F101" s="1003"/>
      <c r="G101" s="974"/>
      <c r="H101" s="560">
        <f>'RefrigCusto (ORÇ)'!H101</f>
        <v>0</v>
      </c>
      <c r="I101" s="562">
        <f>'RefrigCusto (ORÇ)'!I101</f>
        <v>0</v>
      </c>
      <c r="J101" s="563">
        <f>'RefrigCusto (ORÇ)'!J101</f>
        <v>0</v>
      </c>
      <c r="K101" s="330">
        <f t="shared" si="7"/>
        <v>0</v>
      </c>
      <c r="L101" s="330">
        <f t="shared" si="8"/>
        <v>0</v>
      </c>
      <c r="M101" s="329"/>
      <c r="N101" s="329"/>
      <c r="O101" s="397"/>
      <c r="P101" s="153">
        <f t="shared" si="9"/>
        <v>94</v>
      </c>
      <c r="Q101" s="976" t="str">
        <f t="shared" si="10"/>
        <v xml:space="preserve"> </v>
      </c>
      <c r="R101" s="976"/>
      <c r="S101" s="976"/>
      <c r="T101" s="976"/>
      <c r="U101" s="977"/>
      <c r="V101" s="155">
        <f t="shared" si="11"/>
        <v>0</v>
      </c>
      <c r="W101" s="331">
        <f t="shared" si="12"/>
        <v>0</v>
      </c>
      <c r="X101" s="332">
        <f>IF(AND(K101&gt;0,'Custo Contábil'!$D$7&gt;0),ROUND(K101*('Custo Contábil'!$D$19/'Custo Contábil'!$D$7)*W101,2),0)</f>
        <v>0</v>
      </c>
      <c r="Y101" s="407">
        <f t="shared" si="13"/>
        <v>0</v>
      </c>
    </row>
    <row r="102" spans="2:25" ht="15" customHeight="1" outlineLevel="1" x14ac:dyDescent="0.3">
      <c r="B102" s="156">
        <v>95</v>
      </c>
      <c r="C102" s="1003" t="str">
        <f>IF(ISBLANK('RefrigCusto (ORÇ)'!C102)," ",'RefrigCusto (ORÇ)'!C102)</f>
        <v xml:space="preserve"> </v>
      </c>
      <c r="D102" s="1003"/>
      <c r="E102" s="1003"/>
      <c r="F102" s="1003"/>
      <c r="G102" s="974"/>
      <c r="H102" s="560">
        <f>'RefrigCusto (ORÇ)'!H102</f>
        <v>0</v>
      </c>
      <c r="I102" s="562">
        <f>'RefrigCusto (ORÇ)'!I102</f>
        <v>0</v>
      </c>
      <c r="J102" s="563">
        <f>'RefrigCusto (ORÇ)'!J102</f>
        <v>0</v>
      </c>
      <c r="K102" s="330">
        <f t="shared" si="7"/>
        <v>0</v>
      </c>
      <c r="L102" s="330">
        <f t="shared" si="8"/>
        <v>0</v>
      </c>
      <c r="M102" s="329"/>
      <c r="N102" s="329"/>
      <c r="O102" s="397"/>
      <c r="P102" s="153">
        <f t="shared" si="9"/>
        <v>95</v>
      </c>
      <c r="Q102" s="976" t="str">
        <f t="shared" si="10"/>
        <v xml:space="preserve"> </v>
      </c>
      <c r="R102" s="976"/>
      <c r="S102" s="976"/>
      <c r="T102" s="976"/>
      <c r="U102" s="977"/>
      <c r="V102" s="155">
        <f t="shared" si="11"/>
        <v>0</v>
      </c>
      <c r="W102" s="331">
        <f t="shared" si="12"/>
        <v>0</v>
      </c>
      <c r="X102" s="332">
        <f>IF(AND(K102&gt;0,'Custo Contábil'!$D$7&gt;0),ROUND(K102*('Custo Contábil'!$D$19/'Custo Contábil'!$D$7)*W102,2),0)</f>
        <v>0</v>
      </c>
      <c r="Y102" s="407">
        <f t="shared" si="13"/>
        <v>0</v>
      </c>
    </row>
    <row r="103" spans="2:25" ht="15" customHeight="1" outlineLevel="1" x14ac:dyDescent="0.3">
      <c r="B103" s="156">
        <v>96</v>
      </c>
      <c r="C103" s="1003" t="str">
        <f>IF(ISBLANK('RefrigCusto (ORÇ)'!C103)," ",'RefrigCusto (ORÇ)'!C103)</f>
        <v xml:space="preserve"> </v>
      </c>
      <c r="D103" s="1003"/>
      <c r="E103" s="1003"/>
      <c r="F103" s="1003"/>
      <c r="G103" s="974"/>
      <c r="H103" s="560">
        <f>'RefrigCusto (ORÇ)'!H103</f>
        <v>0</v>
      </c>
      <c r="I103" s="562">
        <f>'RefrigCusto (ORÇ)'!I103</f>
        <v>0</v>
      </c>
      <c r="J103" s="563">
        <f>'RefrigCusto (ORÇ)'!J103</f>
        <v>0</v>
      </c>
      <c r="K103" s="330">
        <f t="shared" si="7"/>
        <v>0</v>
      </c>
      <c r="L103" s="330">
        <f t="shared" si="8"/>
        <v>0</v>
      </c>
      <c r="M103" s="329"/>
      <c r="N103" s="329"/>
      <c r="O103" s="397"/>
      <c r="P103" s="153">
        <f t="shared" si="9"/>
        <v>96</v>
      </c>
      <c r="Q103" s="976" t="str">
        <f t="shared" si="10"/>
        <v xml:space="preserve"> </v>
      </c>
      <c r="R103" s="976"/>
      <c r="S103" s="976"/>
      <c r="T103" s="976"/>
      <c r="U103" s="977"/>
      <c r="V103" s="155">
        <f t="shared" si="11"/>
        <v>0</v>
      </c>
      <c r="W103" s="331">
        <f t="shared" si="12"/>
        <v>0</v>
      </c>
      <c r="X103" s="332">
        <f>IF(AND(K103&gt;0,'Custo Contábil'!$D$7&gt;0),ROUND(K103*('Custo Contábil'!$D$19/'Custo Contábil'!$D$7)*W103,2),0)</f>
        <v>0</v>
      </c>
      <c r="Y103" s="407">
        <f t="shared" si="13"/>
        <v>0</v>
      </c>
    </row>
    <row r="104" spans="2:25" ht="15" customHeight="1" outlineLevel="1" x14ac:dyDescent="0.3">
      <c r="B104" s="156">
        <v>97</v>
      </c>
      <c r="C104" s="1003" t="str">
        <f>IF(ISBLANK('RefrigCusto (ORÇ)'!C104)," ",'RefrigCusto (ORÇ)'!C104)</f>
        <v xml:space="preserve"> </v>
      </c>
      <c r="D104" s="1003"/>
      <c r="E104" s="1003"/>
      <c r="F104" s="1003"/>
      <c r="G104" s="974"/>
      <c r="H104" s="560">
        <f>'RefrigCusto (ORÇ)'!H104</f>
        <v>0</v>
      </c>
      <c r="I104" s="562">
        <f>'RefrigCusto (ORÇ)'!I104</f>
        <v>0</v>
      </c>
      <c r="J104" s="563">
        <f>'RefrigCusto (ORÇ)'!J104</f>
        <v>0</v>
      </c>
      <c r="K104" s="330">
        <f t="shared" si="7"/>
        <v>0</v>
      </c>
      <c r="L104" s="330">
        <f t="shared" si="8"/>
        <v>0</v>
      </c>
      <c r="M104" s="329"/>
      <c r="N104" s="329"/>
      <c r="O104" s="397"/>
      <c r="P104" s="153">
        <f t="shared" si="9"/>
        <v>97</v>
      </c>
      <c r="Q104" s="976" t="str">
        <f t="shared" si="10"/>
        <v xml:space="preserve"> </v>
      </c>
      <c r="R104" s="976"/>
      <c r="S104" s="976"/>
      <c r="T104" s="976"/>
      <c r="U104" s="977"/>
      <c r="V104" s="155">
        <f t="shared" si="11"/>
        <v>0</v>
      </c>
      <c r="W104" s="331">
        <f t="shared" si="12"/>
        <v>0</v>
      </c>
      <c r="X104" s="332">
        <f>IF(AND(K104&gt;0,'Custo Contábil'!$D$7&gt;0),ROUND(K104*('Custo Contábil'!$D$19/'Custo Contábil'!$D$7)*W104,2),0)</f>
        <v>0</v>
      </c>
      <c r="Y104" s="407">
        <f t="shared" si="13"/>
        <v>0</v>
      </c>
    </row>
    <row r="105" spans="2:25" ht="15" customHeight="1" outlineLevel="1" x14ac:dyDescent="0.3">
      <c r="B105" s="156">
        <v>98</v>
      </c>
      <c r="C105" s="1003" t="str">
        <f>IF(ISBLANK('RefrigCusto (ORÇ)'!C105)," ",'RefrigCusto (ORÇ)'!C105)</f>
        <v xml:space="preserve"> </v>
      </c>
      <c r="D105" s="1003"/>
      <c r="E105" s="1003"/>
      <c r="F105" s="1003"/>
      <c r="G105" s="974"/>
      <c r="H105" s="560">
        <f>'RefrigCusto (ORÇ)'!H105</f>
        <v>0</v>
      </c>
      <c r="I105" s="562">
        <f>'RefrigCusto (ORÇ)'!I105</f>
        <v>0</v>
      </c>
      <c r="J105" s="563">
        <f>'RefrigCusto (ORÇ)'!J105</f>
        <v>0</v>
      </c>
      <c r="K105" s="330">
        <f t="shared" si="7"/>
        <v>0</v>
      </c>
      <c r="L105" s="330">
        <f t="shared" si="8"/>
        <v>0</v>
      </c>
      <c r="M105" s="329"/>
      <c r="N105" s="329"/>
      <c r="O105" s="397"/>
      <c r="P105" s="153">
        <f t="shared" si="9"/>
        <v>98</v>
      </c>
      <c r="Q105" s="976" t="str">
        <f t="shared" si="10"/>
        <v xml:space="preserve"> </v>
      </c>
      <c r="R105" s="976"/>
      <c r="S105" s="976"/>
      <c r="T105" s="976"/>
      <c r="U105" s="977"/>
      <c r="V105" s="155">
        <f t="shared" si="11"/>
        <v>0</v>
      </c>
      <c r="W105" s="331">
        <f t="shared" si="12"/>
        <v>0</v>
      </c>
      <c r="X105" s="332">
        <f>IF(AND(K105&gt;0,'Custo Contábil'!$D$7&gt;0),ROUND(K105*('Custo Contábil'!$D$19/'Custo Contábil'!$D$7)*W105,2),0)</f>
        <v>0</v>
      </c>
      <c r="Y105" s="407">
        <f t="shared" si="13"/>
        <v>0</v>
      </c>
    </row>
    <row r="106" spans="2:25" ht="15" customHeight="1" outlineLevel="1" x14ac:dyDescent="0.3">
      <c r="B106" s="156">
        <v>99</v>
      </c>
      <c r="C106" s="1003" t="str">
        <f>IF(ISBLANK('RefrigCusto (ORÇ)'!C106)," ",'RefrigCusto (ORÇ)'!C106)</f>
        <v xml:space="preserve"> </v>
      </c>
      <c r="D106" s="1003"/>
      <c r="E106" s="1003"/>
      <c r="F106" s="1003"/>
      <c r="G106" s="974"/>
      <c r="H106" s="560">
        <f>'RefrigCusto (ORÇ)'!H106</f>
        <v>0</v>
      </c>
      <c r="I106" s="562">
        <f>'RefrigCusto (ORÇ)'!I106</f>
        <v>0</v>
      </c>
      <c r="J106" s="563">
        <f>'RefrigCusto (ORÇ)'!J106</f>
        <v>0</v>
      </c>
      <c r="K106" s="330">
        <f t="shared" si="7"/>
        <v>0</v>
      </c>
      <c r="L106" s="330">
        <f t="shared" si="8"/>
        <v>0</v>
      </c>
      <c r="M106" s="329"/>
      <c r="N106" s="329"/>
      <c r="O106" s="397"/>
      <c r="P106" s="153">
        <f t="shared" si="9"/>
        <v>99</v>
      </c>
      <c r="Q106" s="976" t="str">
        <f t="shared" si="10"/>
        <v xml:space="preserve"> </v>
      </c>
      <c r="R106" s="976"/>
      <c r="S106" s="976"/>
      <c r="T106" s="976"/>
      <c r="U106" s="977"/>
      <c r="V106" s="155">
        <f t="shared" si="11"/>
        <v>0</v>
      </c>
      <c r="W106" s="331">
        <f t="shared" si="12"/>
        <v>0</v>
      </c>
      <c r="X106" s="332">
        <f>IF(AND(K106&gt;0,'Custo Contábil'!$D$7&gt;0),ROUND(K106*('Custo Contábil'!$D$19/'Custo Contábil'!$D$7)*W106,2),0)</f>
        <v>0</v>
      </c>
      <c r="Y106" s="407">
        <f t="shared" si="13"/>
        <v>0</v>
      </c>
    </row>
    <row r="107" spans="2:25" ht="15" customHeight="1" outlineLevel="1" x14ac:dyDescent="0.3">
      <c r="B107" s="156">
        <v>100</v>
      </c>
      <c r="C107" s="1003" t="str">
        <f>IF(ISBLANK('RefrigCusto (ORÇ)'!C107)," ",'RefrigCusto (ORÇ)'!C107)</f>
        <v xml:space="preserve"> </v>
      </c>
      <c r="D107" s="1003"/>
      <c r="E107" s="1003"/>
      <c r="F107" s="1003"/>
      <c r="G107" s="974"/>
      <c r="H107" s="560">
        <f>'RefrigCusto (ORÇ)'!H107</f>
        <v>0</v>
      </c>
      <c r="I107" s="562">
        <f>'RefrigCusto (ORÇ)'!I107</f>
        <v>0</v>
      </c>
      <c r="J107" s="563">
        <f>'RefrigCusto (ORÇ)'!J107</f>
        <v>0</v>
      </c>
      <c r="K107" s="330">
        <f t="shared" si="7"/>
        <v>0</v>
      </c>
      <c r="L107" s="330">
        <f t="shared" si="8"/>
        <v>0</v>
      </c>
      <c r="M107" s="329"/>
      <c r="N107" s="329"/>
      <c r="O107" s="397"/>
      <c r="P107" s="153">
        <f t="shared" si="9"/>
        <v>100</v>
      </c>
      <c r="Q107" s="976" t="str">
        <f t="shared" si="10"/>
        <v xml:space="preserve"> </v>
      </c>
      <c r="R107" s="976"/>
      <c r="S107" s="976"/>
      <c r="T107" s="976"/>
      <c r="U107" s="977"/>
      <c r="V107" s="155">
        <f t="shared" si="11"/>
        <v>0</v>
      </c>
      <c r="W107" s="331">
        <f t="shared" si="12"/>
        <v>0</v>
      </c>
      <c r="X107" s="332">
        <f>IF(AND(K107&gt;0,'Custo Contábil'!$D$7&gt;0),ROUND(K107*('Custo Contábil'!$D$19/'Custo Contábil'!$D$7)*W107,2),0)</f>
        <v>0</v>
      </c>
      <c r="Y107" s="407">
        <f t="shared" si="13"/>
        <v>0</v>
      </c>
    </row>
    <row r="108" spans="2:25" x14ac:dyDescent="0.3">
      <c r="B108" s="153"/>
      <c r="C108" s="1003" t="str">
        <f>IF(ISBLANK('RefrigCusto (ORÇ)'!C108)," ",'RefrigCusto (ORÇ)'!C108)</f>
        <v>Acessórios</v>
      </c>
      <c r="D108" s="1003"/>
      <c r="E108" s="1003"/>
      <c r="F108" s="1003"/>
      <c r="G108" s="974"/>
      <c r="H108" s="560">
        <f>'RefrigCusto (ORÇ)'!H108</f>
        <v>20</v>
      </c>
      <c r="I108" s="562">
        <f>'RefrigCusto (ORÇ)'!I108</f>
        <v>0</v>
      </c>
      <c r="J108" s="563">
        <f>'RefrigCusto (ORÇ)'!J108</f>
        <v>0</v>
      </c>
      <c r="K108" s="330">
        <f t="shared" si="0"/>
        <v>0</v>
      </c>
      <c r="L108" s="330">
        <f t="shared" si="1"/>
        <v>0</v>
      </c>
      <c r="M108" s="329"/>
      <c r="N108" s="329"/>
      <c r="O108" s="397"/>
      <c r="P108" s="153"/>
      <c r="Q108" s="976" t="str">
        <f>IF(OR(C108=0,C108=""),"",C108)</f>
        <v>Acessórios</v>
      </c>
      <c r="R108" s="976"/>
      <c r="S108" s="976"/>
      <c r="T108" s="976"/>
      <c r="U108" s="977"/>
      <c r="V108" s="155">
        <f>IF(H108="",0,H108)</f>
        <v>20</v>
      </c>
      <c r="W108" s="331">
        <f t="shared" si="5"/>
        <v>0.10185220882315059</v>
      </c>
      <c r="X108" s="332">
        <f>IF(AND(K108&gt;0,'Custo Contábil'!$D$7&gt;0),ROUND(K108*('Custo Contábil'!$D$19/'Custo Contábil'!$D$7)*W108,2),0)</f>
        <v>0</v>
      </c>
      <c r="Y108" s="407">
        <f t="shared" si="6"/>
        <v>0</v>
      </c>
    </row>
    <row r="109" spans="2:25" ht="15.6" x14ac:dyDescent="0.3">
      <c r="B109" s="323"/>
      <c r="C109" s="985" t="s">
        <v>785</v>
      </c>
      <c r="D109" s="985"/>
      <c r="E109" s="985"/>
      <c r="F109" s="985"/>
      <c r="G109" s="985"/>
      <c r="H109" s="985"/>
      <c r="I109" s="985"/>
      <c r="J109" s="986"/>
      <c r="K109" s="159">
        <f>SUM(K8:K108)</f>
        <v>0</v>
      </c>
      <c r="L109" s="159">
        <f>SUM(L8:L108)</f>
        <v>0</v>
      </c>
      <c r="M109" s="159">
        <f>SUM(M8:M108)</f>
        <v>0</v>
      </c>
      <c r="N109" s="159">
        <f>SUM(N8:N108)</f>
        <v>0</v>
      </c>
      <c r="O109" s="397"/>
      <c r="P109" s="989" t="s">
        <v>1068</v>
      </c>
      <c r="Q109" s="990"/>
      <c r="R109" s="990"/>
      <c r="S109" s="990"/>
      <c r="T109" s="990"/>
      <c r="U109" s="990"/>
      <c r="V109" s="991"/>
      <c r="W109" s="160" t="s">
        <v>1066</v>
      </c>
      <c r="X109" s="161">
        <f>SUM(X8:X108)</f>
        <v>0</v>
      </c>
    </row>
    <row r="110" spans="2:25" ht="15.6" x14ac:dyDescent="0.3">
      <c r="B110" s="963" t="s">
        <v>2104</v>
      </c>
      <c r="C110" s="964"/>
      <c r="D110" s="964"/>
      <c r="E110" s="964"/>
      <c r="F110" s="964"/>
      <c r="G110" s="964"/>
      <c r="H110" s="964"/>
      <c r="I110" s="964"/>
      <c r="J110" s="964"/>
      <c r="K110" s="964"/>
      <c r="L110" s="964"/>
      <c r="M110" s="964"/>
      <c r="N110" s="965"/>
      <c r="O110" s="397"/>
      <c r="P110" s="989" t="s">
        <v>1069</v>
      </c>
      <c r="Q110" s="990"/>
      <c r="R110" s="990"/>
      <c r="S110" s="990"/>
      <c r="T110" s="990"/>
      <c r="U110" s="990"/>
      <c r="V110" s="991"/>
      <c r="W110" s="160" t="s">
        <v>1067</v>
      </c>
      <c r="X110" s="161">
        <f>IFERROR(X109*($L$155/$K$155),0)</f>
        <v>0</v>
      </c>
    </row>
    <row r="111" spans="2:25" ht="15" customHeight="1" x14ac:dyDescent="0.3">
      <c r="B111" s="967" t="s">
        <v>1056</v>
      </c>
      <c r="C111" s="968"/>
      <c r="D111" s="968"/>
      <c r="E111" s="968"/>
      <c r="F111" s="968"/>
      <c r="G111" s="968"/>
      <c r="H111" s="316"/>
      <c r="I111" s="316"/>
      <c r="J111" s="317"/>
      <c r="K111" s="152" t="s">
        <v>555</v>
      </c>
      <c r="L111" s="314" t="s">
        <v>1054</v>
      </c>
      <c r="M111" s="114" t="s">
        <v>509</v>
      </c>
      <c r="N111" s="114" t="s">
        <v>510</v>
      </c>
      <c r="O111" s="397"/>
      <c r="P111" s="398"/>
      <c r="Q111" s="398"/>
      <c r="R111" s="399"/>
      <c r="S111" s="400"/>
      <c r="T111" s="400"/>
      <c r="U111" s="400"/>
      <c r="V111" s="401"/>
    </row>
    <row r="112" spans="2:25" ht="15" customHeight="1" x14ac:dyDescent="0.35">
      <c r="B112" s="162"/>
      <c r="C112" s="972" t="s">
        <v>562</v>
      </c>
      <c r="D112" s="972"/>
      <c r="E112" s="972"/>
      <c r="F112" s="972"/>
      <c r="G112" s="972"/>
      <c r="H112" s="316"/>
      <c r="I112" s="316"/>
      <c r="J112" s="317"/>
      <c r="K112" s="330">
        <f>SUM(L112:N112)</f>
        <v>0</v>
      </c>
      <c r="L112" s="330">
        <f>'Custo Contábil'!G39</f>
        <v>0</v>
      </c>
      <c r="M112" s="330">
        <v>0</v>
      </c>
      <c r="N112" s="330">
        <v>0</v>
      </c>
      <c r="O112" s="397"/>
      <c r="P112" s="324" t="s">
        <v>1065</v>
      </c>
      <c r="Q112" s="325"/>
      <c r="R112" s="165">
        <f>RCB!G8</f>
        <v>0</v>
      </c>
      <c r="T112" s="987" t="s">
        <v>971</v>
      </c>
      <c r="U112" s="988"/>
      <c r="V112" s="339">
        <f>IFERROR(SUM(Y8:Y108)/X109,0)</f>
        <v>0</v>
      </c>
    </row>
    <row r="113" spans="2:18" ht="18" customHeight="1" x14ac:dyDescent="0.35">
      <c r="B113" s="162"/>
      <c r="C113" s="972" t="s">
        <v>452</v>
      </c>
      <c r="D113" s="972"/>
      <c r="E113" s="972"/>
      <c r="F113" s="972"/>
      <c r="G113" s="972"/>
      <c r="H113" s="316"/>
      <c r="I113" s="316"/>
      <c r="J113" s="317"/>
      <c r="K113" s="330">
        <f>SUM(L113:N113)</f>
        <v>0</v>
      </c>
      <c r="L113" s="330">
        <f>Diagnóstico!M21</f>
        <v>0</v>
      </c>
      <c r="M113" s="330">
        <f>Diagnóstico!N21</f>
        <v>0</v>
      </c>
      <c r="N113" s="330">
        <f>Diagnóstico!O21</f>
        <v>0</v>
      </c>
      <c r="O113" s="397"/>
      <c r="P113" s="702" t="s">
        <v>2120</v>
      </c>
      <c r="Q113" s="325"/>
      <c r="R113" s="165">
        <f>RCB!J8</f>
        <v>0</v>
      </c>
    </row>
    <row r="114" spans="2:18" ht="15" customHeight="1" x14ac:dyDescent="0.3">
      <c r="B114" s="318"/>
      <c r="C114" s="944" t="s">
        <v>563</v>
      </c>
      <c r="D114" s="944"/>
      <c r="E114" s="944"/>
      <c r="F114" s="944"/>
      <c r="G114" s="945"/>
      <c r="H114" s="114" t="s">
        <v>16</v>
      </c>
      <c r="I114" s="303" t="s">
        <v>564</v>
      </c>
      <c r="J114" s="303" t="s">
        <v>565</v>
      </c>
      <c r="K114" s="152" t="s">
        <v>555</v>
      </c>
      <c r="L114" s="314" t="s">
        <v>1054</v>
      </c>
      <c r="M114" s="114" t="s">
        <v>509</v>
      </c>
      <c r="N114" s="114" t="s">
        <v>510</v>
      </c>
      <c r="O114" s="397"/>
    </row>
    <row r="115" spans="2:18" ht="15" customHeight="1" outlineLevel="1" x14ac:dyDescent="0.3">
      <c r="B115" s="153">
        <v>1</v>
      </c>
      <c r="C115" s="1003" t="str">
        <f>IF(ISBLANK('RefrigCusto (ORÇ)'!C120)," ",'RefrigCusto (ORÇ)'!C120)</f>
        <v xml:space="preserve"> </v>
      </c>
      <c r="D115" s="1003"/>
      <c r="E115" s="1003"/>
      <c r="F115" s="1003"/>
      <c r="G115" s="974"/>
      <c r="H115" s="560">
        <f>'RefrigCusto (ORÇ)'!H120</f>
        <v>0</v>
      </c>
      <c r="I115" s="562">
        <f>'RefrigCusto (ORÇ)'!I120</f>
        <v>0</v>
      </c>
      <c r="J115" s="563">
        <f>'RefrigCusto (ORÇ)'!J120</f>
        <v>0</v>
      </c>
      <c r="K115" s="330">
        <f>H115*I115*J115</f>
        <v>0</v>
      </c>
      <c r="L115" s="330">
        <f>K115-M115-N115</f>
        <v>0</v>
      </c>
      <c r="M115" s="329"/>
      <c r="N115" s="329"/>
      <c r="O115" s="397"/>
    </row>
    <row r="116" spans="2:18" ht="15" customHeight="1" outlineLevel="1" x14ac:dyDescent="0.3">
      <c r="B116" s="156">
        <v>2</v>
      </c>
      <c r="C116" s="1003" t="str">
        <f>IF(ISBLANK('RefrigCusto (ORÇ)'!C121)," ",'RefrigCusto (ORÇ)'!C121)</f>
        <v xml:space="preserve"> </v>
      </c>
      <c r="D116" s="1003"/>
      <c r="E116" s="1003"/>
      <c r="F116" s="1003"/>
      <c r="G116" s="974"/>
      <c r="H116" s="560">
        <f>'RefrigCusto (ORÇ)'!H121</f>
        <v>0</v>
      </c>
      <c r="I116" s="562">
        <f>'RefrigCusto (ORÇ)'!I121</f>
        <v>0</v>
      </c>
      <c r="J116" s="563">
        <f>'RefrigCusto (ORÇ)'!J121</f>
        <v>0</v>
      </c>
      <c r="K116" s="330">
        <f t="shared" ref="K116:K125" si="14">H116*I116*J116</f>
        <v>0</v>
      </c>
      <c r="L116" s="330">
        <f t="shared" ref="L116:L125" si="15">K116-M116-N116</f>
        <v>0</v>
      </c>
      <c r="M116" s="329"/>
      <c r="N116" s="329"/>
      <c r="O116" s="397"/>
    </row>
    <row r="117" spans="2:18" ht="15" customHeight="1" outlineLevel="1" x14ac:dyDescent="0.3">
      <c r="B117" s="153">
        <v>3</v>
      </c>
      <c r="C117" s="1003" t="str">
        <f>IF(ISBLANK('RefrigCusto (ORÇ)'!C122)," ",'RefrigCusto (ORÇ)'!C122)</f>
        <v xml:space="preserve"> </v>
      </c>
      <c r="D117" s="1003"/>
      <c r="E117" s="1003"/>
      <c r="F117" s="1003"/>
      <c r="G117" s="974"/>
      <c r="H117" s="560">
        <f>'RefrigCusto (ORÇ)'!H122</f>
        <v>0</v>
      </c>
      <c r="I117" s="562">
        <f>'RefrigCusto (ORÇ)'!I122</f>
        <v>0</v>
      </c>
      <c r="J117" s="563">
        <f>'RefrigCusto (ORÇ)'!J122</f>
        <v>0</v>
      </c>
      <c r="K117" s="330">
        <f t="shared" si="14"/>
        <v>0</v>
      </c>
      <c r="L117" s="330">
        <f t="shared" si="15"/>
        <v>0</v>
      </c>
      <c r="M117" s="329"/>
      <c r="N117" s="329"/>
      <c r="O117" s="397"/>
    </row>
    <row r="118" spans="2:18" ht="15" customHeight="1" outlineLevel="1" x14ac:dyDescent="0.3">
      <c r="B118" s="156">
        <v>4</v>
      </c>
      <c r="C118" s="1003" t="str">
        <f>IF(ISBLANK('RefrigCusto (ORÇ)'!C123)," ",'RefrigCusto (ORÇ)'!C123)</f>
        <v xml:space="preserve"> </v>
      </c>
      <c r="D118" s="1003"/>
      <c r="E118" s="1003"/>
      <c r="F118" s="1003"/>
      <c r="G118" s="974"/>
      <c r="H118" s="560">
        <f>'RefrigCusto (ORÇ)'!H123</f>
        <v>0</v>
      </c>
      <c r="I118" s="562">
        <f>'RefrigCusto (ORÇ)'!I123</f>
        <v>0</v>
      </c>
      <c r="J118" s="563">
        <f>'RefrigCusto (ORÇ)'!J123</f>
        <v>0</v>
      </c>
      <c r="K118" s="330">
        <f t="shared" si="14"/>
        <v>0</v>
      </c>
      <c r="L118" s="330">
        <f t="shared" si="15"/>
        <v>0</v>
      </c>
      <c r="M118" s="329"/>
      <c r="N118" s="329"/>
      <c r="O118" s="397"/>
    </row>
    <row r="119" spans="2:18" ht="15" customHeight="1" outlineLevel="1" x14ac:dyDescent="0.3">
      <c r="B119" s="153">
        <v>5</v>
      </c>
      <c r="C119" s="1003" t="str">
        <f>IF(ISBLANK('RefrigCusto (ORÇ)'!C124)," ",'RefrigCusto (ORÇ)'!C124)</f>
        <v xml:space="preserve"> </v>
      </c>
      <c r="D119" s="1003"/>
      <c r="E119" s="1003"/>
      <c r="F119" s="1003"/>
      <c r="G119" s="974"/>
      <c r="H119" s="560">
        <f>'RefrigCusto (ORÇ)'!H124</f>
        <v>0</v>
      </c>
      <c r="I119" s="562">
        <f>'RefrigCusto (ORÇ)'!I124</f>
        <v>0</v>
      </c>
      <c r="J119" s="563">
        <f>'RefrigCusto (ORÇ)'!J124</f>
        <v>0</v>
      </c>
      <c r="K119" s="330">
        <f t="shared" si="14"/>
        <v>0</v>
      </c>
      <c r="L119" s="330">
        <f t="shared" si="15"/>
        <v>0</v>
      </c>
      <c r="M119" s="329"/>
      <c r="N119" s="329"/>
      <c r="O119" s="397"/>
    </row>
    <row r="120" spans="2:18" ht="15" customHeight="1" outlineLevel="1" x14ac:dyDescent="0.3">
      <c r="B120" s="153">
        <v>6</v>
      </c>
      <c r="C120" s="1003" t="str">
        <f>IF(ISBLANK('RefrigCusto (ORÇ)'!C125)," ",'RefrigCusto (ORÇ)'!C125)</f>
        <v xml:space="preserve"> </v>
      </c>
      <c r="D120" s="1003"/>
      <c r="E120" s="1003"/>
      <c r="F120" s="1003"/>
      <c r="G120" s="974"/>
      <c r="H120" s="560">
        <f>'RefrigCusto (ORÇ)'!H125</f>
        <v>0</v>
      </c>
      <c r="I120" s="562">
        <f>'RefrigCusto (ORÇ)'!I125</f>
        <v>0</v>
      </c>
      <c r="J120" s="563">
        <f>'RefrigCusto (ORÇ)'!J125</f>
        <v>0</v>
      </c>
      <c r="K120" s="330">
        <f t="shared" si="14"/>
        <v>0</v>
      </c>
      <c r="L120" s="330">
        <f t="shared" si="15"/>
        <v>0</v>
      </c>
      <c r="M120" s="329"/>
      <c r="N120" s="329"/>
      <c r="O120" s="397"/>
    </row>
    <row r="121" spans="2:18" ht="15" customHeight="1" outlineLevel="1" x14ac:dyDescent="0.3">
      <c r="B121" s="153">
        <v>7</v>
      </c>
      <c r="C121" s="1003" t="str">
        <f>IF(ISBLANK('RefrigCusto (ORÇ)'!C126)," ",'RefrigCusto (ORÇ)'!C126)</f>
        <v xml:space="preserve"> </v>
      </c>
      <c r="D121" s="1003"/>
      <c r="E121" s="1003"/>
      <c r="F121" s="1003"/>
      <c r="G121" s="974"/>
      <c r="H121" s="560">
        <f>'RefrigCusto (ORÇ)'!H126</f>
        <v>0</v>
      </c>
      <c r="I121" s="562">
        <f>'RefrigCusto (ORÇ)'!I126</f>
        <v>0</v>
      </c>
      <c r="J121" s="563">
        <f>'RefrigCusto (ORÇ)'!J126</f>
        <v>0</v>
      </c>
      <c r="K121" s="330">
        <f t="shared" si="14"/>
        <v>0</v>
      </c>
      <c r="L121" s="330">
        <f t="shared" si="15"/>
        <v>0</v>
      </c>
      <c r="M121" s="329"/>
      <c r="N121" s="329"/>
      <c r="O121" s="397"/>
    </row>
    <row r="122" spans="2:18" ht="15" customHeight="1" outlineLevel="1" x14ac:dyDescent="0.3">
      <c r="B122" s="153">
        <v>8</v>
      </c>
      <c r="C122" s="1003" t="str">
        <f>IF(ISBLANK('RefrigCusto (ORÇ)'!C127)," ",'RefrigCusto (ORÇ)'!C127)</f>
        <v xml:space="preserve"> </v>
      </c>
      <c r="D122" s="1003"/>
      <c r="E122" s="1003"/>
      <c r="F122" s="1003"/>
      <c r="G122" s="974"/>
      <c r="H122" s="560">
        <f>'RefrigCusto (ORÇ)'!H127</f>
        <v>0</v>
      </c>
      <c r="I122" s="562">
        <f>'RefrigCusto (ORÇ)'!I127</f>
        <v>0</v>
      </c>
      <c r="J122" s="563">
        <f>'RefrigCusto (ORÇ)'!J127</f>
        <v>0</v>
      </c>
      <c r="K122" s="330">
        <f t="shared" si="14"/>
        <v>0</v>
      </c>
      <c r="L122" s="330">
        <f t="shared" si="15"/>
        <v>0</v>
      </c>
      <c r="M122" s="329"/>
      <c r="N122" s="329"/>
      <c r="O122" s="397"/>
    </row>
    <row r="123" spans="2:18" ht="15" customHeight="1" outlineLevel="1" x14ac:dyDescent="0.3">
      <c r="B123" s="153">
        <v>9</v>
      </c>
      <c r="C123" s="1003" t="str">
        <f>IF(ISBLANK('RefrigCusto (ORÇ)'!C128)," ",'RefrigCusto (ORÇ)'!C128)</f>
        <v xml:space="preserve"> </v>
      </c>
      <c r="D123" s="1003"/>
      <c r="E123" s="1003"/>
      <c r="F123" s="1003"/>
      <c r="G123" s="974"/>
      <c r="H123" s="560">
        <f>'RefrigCusto (ORÇ)'!H128</f>
        <v>0</v>
      </c>
      <c r="I123" s="562">
        <f>'RefrigCusto (ORÇ)'!I128</f>
        <v>0</v>
      </c>
      <c r="J123" s="563">
        <f>'RefrigCusto (ORÇ)'!J128</f>
        <v>0</v>
      </c>
      <c r="K123" s="330">
        <f t="shared" si="14"/>
        <v>0</v>
      </c>
      <c r="L123" s="330">
        <f t="shared" si="15"/>
        <v>0</v>
      </c>
      <c r="M123" s="329"/>
      <c r="N123" s="329"/>
      <c r="O123" s="397"/>
    </row>
    <row r="124" spans="2:18" ht="15" customHeight="1" outlineLevel="1" x14ac:dyDescent="0.3">
      <c r="B124" s="153">
        <v>10</v>
      </c>
      <c r="C124" s="1003" t="str">
        <f>IF(ISBLANK('RefrigCusto (ORÇ)'!C129)," ",'RefrigCusto (ORÇ)'!C129)</f>
        <v xml:space="preserve"> </v>
      </c>
      <c r="D124" s="1003"/>
      <c r="E124" s="1003"/>
      <c r="F124" s="1003"/>
      <c r="G124" s="974"/>
      <c r="H124" s="560">
        <f>'RefrigCusto (ORÇ)'!H129</f>
        <v>0</v>
      </c>
      <c r="I124" s="562">
        <f>'RefrigCusto (ORÇ)'!I129</f>
        <v>0</v>
      </c>
      <c r="J124" s="563">
        <f>'RefrigCusto (ORÇ)'!J129</f>
        <v>0</v>
      </c>
      <c r="K124" s="330">
        <f t="shared" si="14"/>
        <v>0</v>
      </c>
      <c r="L124" s="330">
        <f t="shared" si="15"/>
        <v>0</v>
      </c>
      <c r="M124" s="329"/>
      <c r="N124" s="329"/>
      <c r="O124" s="397"/>
    </row>
    <row r="125" spans="2:18" ht="15" customHeight="1" outlineLevel="1" x14ac:dyDescent="0.3">
      <c r="B125" s="153">
        <v>11</v>
      </c>
      <c r="C125" s="1003" t="str">
        <f>IF(ISBLANK('RefrigCusto (ORÇ)'!C130)," ",'RefrigCusto (ORÇ)'!C130)</f>
        <v xml:space="preserve"> </v>
      </c>
      <c r="D125" s="1003"/>
      <c r="E125" s="1003"/>
      <c r="F125" s="1003"/>
      <c r="G125" s="974"/>
      <c r="H125" s="560">
        <f>'RefrigCusto (ORÇ)'!H130</f>
        <v>0</v>
      </c>
      <c r="I125" s="562">
        <f>'RefrigCusto (ORÇ)'!I130</f>
        <v>0</v>
      </c>
      <c r="J125" s="563">
        <f>'RefrigCusto (ORÇ)'!J130</f>
        <v>0</v>
      </c>
      <c r="K125" s="330">
        <f t="shared" si="14"/>
        <v>0</v>
      </c>
      <c r="L125" s="330">
        <f t="shared" si="15"/>
        <v>0</v>
      </c>
      <c r="M125" s="329"/>
      <c r="N125" s="329"/>
      <c r="O125" s="397"/>
    </row>
    <row r="126" spans="2:18" ht="15" customHeight="1" outlineLevel="1" x14ac:dyDescent="0.3">
      <c r="B126" s="153">
        <v>12</v>
      </c>
      <c r="C126" s="1003" t="str">
        <f>IF(ISBLANK('RefrigCusto (ORÇ)'!C131)," ",'RefrigCusto (ORÇ)'!C131)</f>
        <v xml:space="preserve"> </v>
      </c>
      <c r="D126" s="1003"/>
      <c r="E126" s="1003"/>
      <c r="F126" s="1003"/>
      <c r="G126" s="974"/>
      <c r="H126" s="560">
        <f>'RefrigCusto (ORÇ)'!H131</f>
        <v>0</v>
      </c>
      <c r="I126" s="562">
        <f>'RefrigCusto (ORÇ)'!I131</f>
        <v>0</v>
      </c>
      <c r="J126" s="563">
        <f>'RefrigCusto (ORÇ)'!J131</f>
        <v>0</v>
      </c>
      <c r="K126" s="330">
        <f>H126*I126*J126</f>
        <v>0</v>
      </c>
      <c r="L126" s="330">
        <f>K126-M126-N126</f>
        <v>0</v>
      </c>
      <c r="M126" s="329"/>
      <c r="N126" s="329"/>
      <c r="O126" s="397"/>
    </row>
    <row r="127" spans="2:18" ht="15" customHeight="1" outlineLevel="1" x14ac:dyDescent="0.3">
      <c r="B127" s="153">
        <v>13</v>
      </c>
      <c r="C127" s="1003" t="str">
        <f>IF(ISBLANK('RefrigCusto (ORÇ)'!C132)," ",'RefrigCusto (ORÇ)'!C132)</f>
        <v xml:space="preserve"> </v>
      </c>
      <c r="D127" s="1003"/>
      <c r="E127" s="1003"/>
      <c r="F127" s="1003"/>
      <c r="G127" s="974"/>
      <c r="H127" s="560">
        <f>'RefrigCusto (ORÇ)'!H132</f>
        <v>0</v>
      </c>
      <c r="I127" s="562">
        <f>'RefrigCusto (ORÇ)'!I132</f>
        <v>0</v>
      </c>
      <c r="J127" s="563">
        <f>'RefrigCusto (ORÇ)'!J132</f>
        <v>0</v>
      </c>
      <c r="K127" s="330">
        <f>H127*I127*J127</f>
        <v>0</v>
      </c>
      <c r="L127" s="330">
        <f>K127-M127-N127</f>
        <v>0</v>
      </c>
      <c r="M127" s="329"/>
      <c r="N127" s="329"/>
      <c r="O127" s="397"/>
    </row>
    <row r="128" spans="2:18" outlineLevel="1" x14ac:dyDescent="0.3">
      <c r="B128" s="153">
        <v>14</v>
      </c>
      <c r="C128" s="1003" t="str">
        <f>IF(ISBLANK('RefrigCusto (ORÇ)'!C133)," ",'RefrigCusto (ORÇ)'!C133)</f>
        <v xml:space="preserve"> </v>
      </c>
      <c r="D128" s="1003"/>
      <c r="E128" s="1003"/>
      <c r="F128" s="1003"/>
      <c r="G128" s="974"/>
      <c r="H128" s="560">
        <f>'RefrigCusto (ORÇ)'!H133</f>
        <v>0</v>
      </c>
      <c r="I128" s="562">
        <f>'RefrigCusto (ORÇ)'!I133</f>
        <v>0</v>
      </c>
      <c r="J128" s="563">
        <f>'RefrigCusto (ORÇ)'!J133</f>
        <v>0</v>
      </c>
      <c r="K128" s="330">
        <f>H128*I128*J128</f>
        <v>0</v>
      </c>
      <c r="L128" s="330">
        <f>K128-M128-N128</f>
        <v>0</v>
      </c>
      <c r="M128" s="329"/>
      <c r="N128" s="329"/>
      <c r="O128" s="397"/>
    </row>
    <row r="129" spans="2:16" outlineLevel="1" x14ac:dyDescent="0.3">
      <c r="B129" s="153">
        <v>15</v>
      </c>
      <c r="C129" s="1003" t="str">
        <f>IF(ISBLANK('RefrigCusto (ORÇ)'!C134)," ",'RefrigCusto (ORÇ)'!C134)</f>
        <v xml:space="preserve"> </v>
      </c>
      <c r="D129" s="1003"/>
      <c r="E129" s="1003"/>
      <c r="F129" s="1003"/>
      <c r="G129" s="974"/>
      <c r="H129" s="560">
        <f>'RefrigCusto (ORÇ)'!H134</f>
        <v>0</v>
      </c>
      <c r="I129" s="562">
        <f>'RefrigCusto (ORÇ)'!I134</f>
        <v>0</v>
      </c>
      <c r="J129" s="563">
        <f>'RefrigCusto (ORÇ)'!J134</f>
        <v>0</v>
      </c>
      <c r="K129" s="330">
        <f>H129*I129*J129</f>
        <v>0</v>
      </c>
      <c r="L129" s="330">
        <f>K129-M129-N129</f>
        <v>0</v>
      </c>
      <c r="M129" s="329"/>
      <c r="N129" s="329"/>
      <c r="O129" s="397"/>
    </row>
    <row r="130" spans="2:16" outlineLevel="1" x14ac:dyDescent="0.3">
      <c r="B130" s="153">
        <v>16</v>
      </c>
      <c r="C130" s="1003" t="str">
        <f>IF(ISBLANK('RefrigCusto (ORÇ)'!C135)," ",'RefrigCusto (ORÇ)'!C135)</f>
        <v xml:space="preserve"> </v>
      </c>
      <c r="D130" s="1003"/>
      <c r="E130" s="1003"/>
      <c r="F130" s="1003"/>
      <c r="G130" s="974"/>
      <c r="H130" s="560">
        <f>'RefrigCusto (ORÇ)'!H135</f>
        <v>0</v>
      </c>
      <c r="I130" s="562">
        <f>'RefrigCusto (ORÇ)'!I135</f>
        <v>0</v>
      </c>
      <c r="J130" s="563">
        <f>'RefrigCusto (ORÇ)'!J135</f>
        <v>0</v>
      </c>
      <c r="K130" s="330">
        <f t="shared" ref="K130:K134" si="16">H130*I130*J130</f>
        <v>0</v>
      </c>
      <c r="L130" s="330">
        <f t="shared" ref="L130:L134" si="17">K130-M130-N130</f>
        <v>0</v>
      </c>
      <c r="M130" s="329"/>
      <c r="N130" s="329"/>
      <c r="O130" s="397"/>
    </row>
    <row r="131" spans="2:16" outlineLevel="1" x14ac:dyDescent="0.3">
      <c r="B131" s="153">
        <v>17</v>
      </c>
      <c r="C131" s="1003" t="str">
        <f>IF(ISBLANK('RefrigCusto (ORÇ)'!C136)," ",'RefrigCusto (ORÇ)'!C136)</f>
        <v xml:space="preserve"> </v>
      </c>
      <c r="D131" s="1003"/>
      <c r="E131" s="1003"/>
      <c r="F131" s="1003"/>
      <c r="G131" s="974"/>
      <c r="H131" s="560">
        <f>'RefrigCusto (ORÇ)'!H136</f>
        <v>0</v>
      </c>
      <c r="I131" s="562">
        <f>'RefrigCusto (ORÇ)'!I136</f>
        <v>0</v>
      </c>
      <c r="J131" s="563">
        <f>'RefrigCusto (ORÇ)'!J136</f>
        <v>0</v>
      </c>
      <c r="K131" s="330">
        <f t="shared" si="16"/>
        <v>0</v>
      </c>
      <c r="L131" s="330">
        <f t="shared" si="17"/>
        <v>0</v>
      </c>
      <c r="M131" s="329"/>
      <c r="N131" s="329"/>
      <c r="O131" s="397"/>
    </row>
    <row r="132" spans="2:16" outlineLevel="1" x14ac:dyDescent="0.3">
      <c r="B132" s="153">
        <v>18</v>
      </c>
      <c r="C132" s="1003" t="str">
        <f>IF(ISBLANK('RefrigCusto (ORÇ)'!C137)," ",'RefrigCusto (ORÇ)'!C137)</f>
        <v xml:space="preserve"> </v>
      </c>
      <c r="D132" s="1003"/>
      <c r="E132" s="1003"/>
      <c r="F132" s="1003"/>
      <c r="G132" s="974"/>
      <c r="H132" s="560">
        <f>'RefrigCusto (ORÇ)'!H137</f>
        <v>0</v>
      </c>
      <c r="I132" s="562">
        <f>'RefrigCusto (ORÇ)'!I137</f>
        <v>0</v>
      </c>
      <c r="J132" s="563">
        <f>'RefrigCusto (ORÇ)'!J137</f>
        <v>0</v>
      </c>
      <c r="K132" s="330">
        <f t="shared" si="16"/>
        <v>0</v>
      </c>
      <c r="L132" s="330">
        <f t="shared" si="17"/>
        <v>0</v>
      </c>
      <c r="M132" s="329"/>
      <c r="N132" s="329"/>
      <c r="O132" s="397"/>
    </row>
    <row r="133" spans="2:16" outlineLevel="1" x14ac:dyDescent="0.3">
      <c r="B133" s="153">
        <v>19</v>
      </c>
      <c r="C133" s="1003" t="str">
        <f>IF(ISBLANK('RefrigCusto (ORÇ)'!C138)," ",'RefrigCusto (ORÇ)'!C138)</f>
        <v xml:space="preserve"> </v>
      </c>
      <c r="D133" s="1003"/>
      <c r="E133" s="1003"/>
      <c r="F133" s="1003"/>
      <c r="G133" s="974"/>
      <c r="H133" s="560">
        <f>'RefrigCusto (ORÇ)'!H138</f>
        <v>0</v>
      </c>
      <c r="I133" s="562">
        <f>'RefrigCusto (ORÇ)'!I138</f>
        <v>0</v>
      </c>
      <c r="J133" s="563">
        <f>'RefrigCusto (ORÇ)'!J138</f>
        <v>0</v>
      </c>
      <c r="K133" s="330">
        <f t="shared" si="16"/>
        <v>0</v>
      </c>
      <c r="L133" s="330">
        <f t="shared" si="17"/>
        <v>0</v>
      </c>
      <c r="M133" s="329"/>
      <c r="N133" s="329"/>
      <c r="O133" s="397"/>
    </row>
    <row r="134" spans="2:16" outlineLevel="1" x14ac:dyDescent="0.3">
      <c r="B134" s="153">
        <v>20</v>
      </c>
      <c r="C134" s="1003" t="str">
        <f>IF(ISBLANK('RefrigCusto (ORÇ)'!C139)," ",'RefrigCusto (ORÇ)'!C139)</f>
        <v xml:space="preserve"> </v>
      </c>
      <c r="D134" s="1003"/>
      <c r="E134" s="1003"/>
      <c r="F134" s="1003"/>
      <c r="G134" s="974"/>
      <c r="H134" s="560">
        <f>'RefrigCusto (ORÇ)'!H139</f>
        <v>0</v>
      </c>
      <c r="I134" s="562">
        <f>'RefrigCusto (ORÇ)'!I139</f>
        <v>0</v>
      </c>
      <c r="J134" s="563">
        <f>'RefrigCusto (ORÇ)'!J139</f>
        <v>0</v>
      </c>
      <c r="K134" s="330">
        <f t="shared" si="16"/>
        <v>0</v>
      </c>
      <c r="L134" s="330">
        <f t="shared" si="17"/>
        <v>0</v>
      </c>
      <c r="M134" s="329"/>
      <c r="N134" s="329"/>
      <c r="O134" s="397"/>
    </row>
    <row r="135" spans="2:16" ht="15" customHeight="1" x14ac:dyDescent="0.3">
      <c r="B135" s="162"/>
      <c r="C135" s="983" t="s">
        <v>787</v>
      </c>
      <c r="D135" s="983"/>
      <c r="E135" s="983"/>
      <c r="F135" s="983"/>
      <c r="G135" s="983"/>
      <c r="H135" s="983"/>
      <c r="I135" s="983"/>
      <c r="J135" s="984"/>
      <c r="K135" s="330">
        <f>SUM(K115:K134)</f>
        <v>0</v>
      </c>
      <c r="L135" s="330">
        <f t="shared" ref="L135:N135" si="18">SUM(L115:L134)</f>
        <v>0</v>
      </c>
      <c r="M135" s="330">
        <f>SUM(M115:M134)</f>
        <v>0</v>
      </c>
      <c r="N135" s="330">
        <f t="shared" si="18"/>
        <v>0</v>
      </c>
      <c r="O135" s="397"/>
    </row>
    <row r="136" spans="2:16" ht="15" customHeight="1" x14ac:dyDescent="0.3">
      <c r="B136" s="162"/>
      <c r="C136" s="983" t="s">
        <v>788</v>
      </c>
      <c r="D136" s="983"/>
      <c r="E136" s="983"/>
      <c r="F136" s="983"/>
      <c r="G136" s="983"/>
      <c r="H136" s="983"/>
      <c r="I136" s="983"/>
      <c r="J136" s="984"/>
      <c r="K136" s="330">
        <f>SUM(K135,K112:K113)</f>
        <v>0</v>
      </c>
      <c r="L136" s="330">
        <f>SUM(L135,L112:L113)</f>
        <v>0</v>
      </c>
      <c r="M136" s="330">
        <f>SUM(M135,M112:M113)</f>
        <v>0</v>
      </c>
      <c r="N136" s="330">
        <f>SUM(N135,N112:N113)</f>
        <v>0</v>
      </c>
      <c r="O136" s="397"/>
    </row>
    <row r="137" spans="2:16" x14ac:dyDescent="0.3">
      <c r="B137" s="162"/>
      <c r="C137" s="972" t="s">
        <v>9</v>
      </c>
      <c r="D137" s="972"/>
      <c r="E137" s="972"/>
      <c r="F137" s="972"/>
      <c r="G137" s="972"/>
      <c r="H137" s="972"/>
      <c r="I137" s="972"/>
      <c r="J137" s="973"/>
      <c r="K137" s="330">
        <f>SUM(L137:N137)</f>
        <v>0</v>
      </c>
      <c r="L137" s="333">
        <f>'Custo Contábil'!G41</f>
        <v>0</v>
      </c>
      <c r="M137" s="330">
        <v>0</v>
      </c>
      <c r="N137" s="330">
        <v>0</v>
      </c>
      <c r="O137" s="397"/>
    </row>
    <row r="138" spans="2:16" x14ac:dyDescent="0.3">
      <c r="B138" s="323"/>
      <c r="C138" s="985" t="s">
        <v>2107</v>
      </c>
      <c r="D138" s="985"/>
      <c r="E138" s="985"/>
      <c r="F138" s="985"/>
      <c r="G138" s="985"/>
      <c r="H138" s="985"/>
      <c r="I138" s="985"/>
      <c r="J138" s="986"/>
      <c r="K138" s="159">
        <f>SUM(K137,K136)</f>
        <v>0</v>
      </c>
      <c r="L138" s="159">
        <f t="shared" ref="L138:N138" si="19">SUM(L137,L136)</f>
        <v>0</v>
      </c>
      <c r="M138" s="159">
        <f t="shared" si="19"/>
        <v>0</v>
      </c>
      <c r="N138" s="159">
        <f t="shared" si="19"/>
        <v>0</v>
      </c>
      <c r="O138" s="397"/>
    </row>
    <row r="139" spans="2:16" x14ac:dyDescent="0.3">
      <c r="B139" s="327"/>
      <c r="C139" s="979" t="s">
        <v>789</v>
      </c>
      <c r="D139" s="979"/>
      <c r="E139" s="979"/>
      <c r="F139" s="979"/>
      <c r="G139" s="979"/>
      <c r="H139" s="979"/>
      <c r="I139" s="979"/>
      <c r="J139" s="980"/>
      <c r="K139" s="126">
        <f>SUM(K109,K138)</f>
        <v>0</v>
      </c>
      <c r="L139" s="126">
        <f t="shared" ref="L139:N139" si="20">SUM(L109,L138)</f>
        <v>0</v>
      </c>
      <c r="M139" s="126">
        <f t="shared" si="20"/>
        <v>0</v>
      </c>
      <c r="N139" s="126">
        <f t="shared" si="20"/>
        <v>0</v>
      </c>
      <c r="O139" s="397"/>
    </row>
    <row r="140" spans="2:16" x14ac:dyDescent="0.3">
      <c r="B140" s="961" t="s">
        <v>969</v>
      </c>
      <c r="C140" s="962"/>
      <c r="D140" s="962"/>
      <c r="E140" s="962"/>
      <c r="F140" s="962"/>
      <c r="G140" s="962"/>
      <c r="H140" s="962"/>
      <c r="I140" s="962"/>
      <c r="J140" s="962"/>
      <c r="K140" s="962"/>
      <c r="L140" s="962"/>
      <c r="M140" s="962"/>
      <c r="N140" s="966"/>
      <c r="O140" s="397"/>
    </row>
    <row r="141" spans="2:16" ht="15" customHeight="1" x14ac:dyDescent="0.3">
      <c r="B141" s="967" t="s">
        <v>1056</v>
      </c>
      <c r="C141" s="968"/>
      <c r="D141" s="968"/>
      <c r="E141" s="968"/>
      <c r="F141" s="968"/>
      <c r="G141" s="968"/>
      <c r="H141" s="316"/>
      <c r="I141" s="316"/>
      <c r="J141" s="317"/>
      <c r="K141" s="152" t="s">
        <v>555</v>
      </c>
      <c r="L141" s="314" t="s">
        <v>1054</v>
      </c>
      <c r="M141" s="114" t="s">
        <v>509</v>
      </c>
      <c r="N141" s="114" t="s">
        <v>510</v>
      </c>
      <c r="O141" s="397"/>
    </row>
    <row r="142" spans="2:16" ht="15" customHeight="1" x14ac:dyDescent="0.3">
      <c r="B142" s="162"/>
      <c r="C142" s="972" t="s">
        <v>571</v>
      </c>
      <c r="D142" s="972"/>
      <c r="E142" s="972"/>
      <c r="F142" s="972"/>
      <c r="G142" s="972"/>
      <c r="H142" s="972"/>
      <c r="I142" s="972"/>
      <c r="J142" s="973"/>
      <c r="K142" s="330">
        <f t="shared" ref="K142:K146" si="21">SUM(L142:N142)</f>
        <v>0</v>
      </c>
      <c r="L142" s="330">
        <f>'Custo Contábil'!$G$37*'Custo Contábil'!F12</f>
        <v>0</v>
      </c>
      <c r="M142" s="330">
        <f>'Custo Contábil'!$G$37*'Custo Contábil'!G12</f>
        <v>0</v>
      </c>
      <c r="N142" s="330">
        <f>'Custo Contábil'!$G$37*'Custo Contábil'!H12</f>
        <v>0</v>
      </c>
      <c r="O142" s="397"/>
    </row>
    <row r="143" spans="2:16" ht="15" customHeight="1" x14ac:dyDescent="0.3">
      <c r="B143" s="162"/>
      <c r="C143" s="972" t="s">
        <v>451</v>
      </c>
      <c r="D143" s="972"/>
      <c r="E143" s="972"/>
      <c r="F143" s="972"/>
      <c r="G143" s="972"/>
      <c r="H143" s="972"/>
      <c r="I143" s="972"/>
      <c r="J143" s="973"/>
      <c r="K143" s="330">
        <f t="shared" si="21"/>
        <v>0</v>
      </c>
      <c r="L143" s="330">
        <f>Marketing!L21</f>
        <v>0</v>
      </c>
      <c r="M143" s="330">
        <f>Marketing!M21</f>
        <v>0</v>
      </c>
      <c r="N143" s="330">
        <f>Marketing!N21</f>
        <v>0</v>
      </c>
      <c r="O143" s="397"/>
    </row>
    <row r="144" spans="2:16" ht="15" customHeight="1" x14ac:dyDescent="0.3">
      <c r="B144" s="162"/>
      <c r="C144" s="972" t="s">
        <v>572</v>
      </c>
      <c r="D144" s="972"/>
      <c r="E144" s="972"/>
      <c r="F144" s="972"/>
      <c r="G144" s="972"/>
      <c r="H144" s="972"/>
      <c r="I144" s="972"/>
      <c r="J144" s="973"/>
      <c r="K144" s="330">
        <f t="shared" si="21"/>
        <v>0</v>
      </c>
      <c r="L144" s="330">
        <f>Treinamento!L35</f>
        <v>0</v>
      </c>
      <c r="M144" s="330">
        <f>Treinamento!M35</f>
        <v>0</v>
      </c>
      <c r="N144" s="330">
        <f>Treinamento!N35</f>
        <v>0</v>
      </c>
      <c r="O144" s="397"/>
      <c r="P144" s="402"/>
    </row>
    <row r="145" spans="2:15" ht="15" customHeight="1" x14ac:dyDescent="0.3">
      <c r="B145" s="162"/>
      <c r="C145" s="972" t="s">
        <v>573</v>
      </c>
      <c r="D145" s="972"/>
      <c r="E145" s="972"/>
      <c r="F145" s="972"/>
      <c r="G145" s="972"/>
      <c r="H145" s="972"/>
      <c r="I145" s="972"/>
      <c r="J145" s="973"/>
      <c r="K145" s="330">
        <f t="shared" si="21"/>
        <v>0</v>
      </c>
      <c r="L145" s="330">
        <f>Descarte!L56</f>
        <v>0</v>
      </c>
      <c r="M145" s="330">
        <f>Descarte!M56</f>
        <v>0</v>
      </c>
      <c r="N145" s="330">
        <f>Descarte!N56</f>
        <v>0</v>
      </c>
      <c r="O145" s="397"/>
    </row>
    <row r="146" spans="2:15" ht="15" customHeight="1" x14ac:dyDescent="0.3">
      <c r="B146" s="162"/>
      <c r="C146" s="972" t="s">
        <v>574</v>
      </c>
      <c r="D146" s="972"/>
      <c r="E146" s="972"/>
      <c r="F146" s="972"/>
      <c r="G146" s="972"/>
      <c r="H146" s="972"/>
      <c r="I146" s="972"/>
      <c r="J146" s="973"/>
      <c r="K146" s="330">
        <f t="shared" si="21"/>
        <v>0</v>
      </c>
      <c r="L146" s="330">
        <f>'M&amp;V'!N318</f>
        <v>0</v>
      </c>
      <c r="M146" s="330">
        <f>'M&amp;V'!O318</f>
        <v>0</v>
      </c>
      <c r="N146" s="330">
        <f>'M&amp;V'!P318</f>
        <v>0</v>
      </c>
      <c r="O146" s="397"/>
    </row>
    <row r="147" spans="2:15" ht="15" customHeight="1" x14ac:dyDescent="0.3">
      <c r="B147" s="967" t="s">
        <v>15</v>
      </c>
      <c r="C147" s="968"/>
      <c r="D147" s="968"/>
      <c r="E147" s="968"/>
      <c r="F147" s="968"/>
      <c r="G147" s="968"/>
      <c r="H147" s="969"/>
      <c r="I147" s="303" t="s">
        <v>16</v>
      </c>
      <c r="J147" s="303" t="s">
        <v>569</v>
      </c>
      <c r="K147" s="152" t="s">
        <v>555</v>
      </c>
      <c r="L147" s="303" t="s">
        <v>1054</v>
      </c>
      <c r="M147" s="114" t="s">
        <v>509</v>
      </c>
      <c r="N147" s="114" t="s">
        <v>510</v>
      </c>
      <c r="O147" s="397"/>
    </row>
    <row r="148" spans="2:15" x14ac:dyDescent="0.3">
      <c r="B148" s="168">
        <v>1</v>
      </c>
      <c r="C148" s="972" t="str">
        <f>IF(ISBLANK('RefrigCusto (ORÇ)'!C151)," ",'RefrigCusto (ORÇ)'!C151)</f>
        <v xml:space="preserve"> </v>
      </c>
      <c r="D148" s="972"/>
      <c r="E148" s="972"/>
      <c r="F148" s="972"/>
      <c r="G148" s="972"/>
      <c r="H148" s="973"/>
      <c r="I148" s="562">
        <f>'RefrigCusto (ORÇ)'!I151</f>
        <v>0</v>
      </c>
      <c r="J148" s="563">
        <f>'RefrigCusto (ORÇ)'!J151</f>
        <v>0</v>
      </c>
      <c r="K148" s="330">
        <f>I148*J148</f>
        <v>0</v>
      </c>
      <c r="L148" s="330">
        <f>K148-M148-N148</f>
        <v>0</v>
      </c>
      <c r="M148" s="329"/>
      <c r="N148" s="329"/>
      <c r="O148" s="397"/>
    </row>
    <row r="149" spans="2:15" x14ac:dyDescent="0.3">
      <c r="B149" s="168">
        <v>2</v>
      </c>
      <c r="C149" s="972" t="str">
        <f>IF(ISBLANK('RefrigCusto (ORÇ)'!C152)," ",'RefrigCusto (ORÇ)'!C152)</f>
        <v xml:space="preserve"> </v>
      </c>
      <c r="D149" s="972"/>
      <c r="E149" s="972"/>
      <c r="F149" s="972"/>
      <c r="G149" s="972"/>
      <c r="H149" s="973"/>
      <c r="I149" s="562">
        <f>'RefrigCusto (ORÇ)'!I152</f>
        <v>0</v>
      </c>
      <c r="J149" s="563">
        <f>'RefrigCusto (ORÇ)'!J152</f>
        <v>0</v>
      </c>
      <c r="K149" s="330">
        <f>I149*J149</f>
        <v>0</v>
      </c>
      <c r="L149" s="330">
        <f>K149-M149-N149</f>
        <v>0</v>
      </c>
      <c r="M149" s="329"/>
      <c r="N149" s="329"/>
    </row>
    <row r="150" spans="2:15" x14ac:dyDescent="0.3">
      <c r="B150" s="168">
        <v>3</v>
      </c>
      <c r="C150" s="972" t="str">
        <f>IF(ISBLANK('RefrigCusto (ORÇ)'!C153)," ",'RefrigCusto (ORÇ)'!C153)</f>
        <v xml:space="preserve"> </v>
      </c>
      <c r="D150" s="972"/>
      <c r="E150" s="972"/>
      <c r="F150" s="972"/>
      <c r="G150" s="972"/>
      <c r="H150" s="973"/>
      <c r="I150" s="562">
        <f>'RefrigCusto (ORÇ)'!I153</f>
        <v>0</v>
      </c>
      <c r="J150" s="563">
        <f>'RefrigCusto (ORÇ)'!J153</f>
        <v>0</v>
      </c>
      <c r="K150" s="330">
        <f>I150*J150</f>
        <v>0</v>
      </c>
      <c r="L150" s="330">
        <f>K150-M150-N150</f>
        <v>0</v>
      </c>
      <c r="M150" s="329"/>
      <c r="N150" s="329"/>
      <c r="O150" s="397"/>
    </row>
    <row r="151" spans="2:15" x14ac:dyDescent="0.3">
      <c r="B151" s="168">
        <v>4</v>
      </c>
      <c r="C151" s="972" t="s">
        <v>2186</v>
      </c>
      <c r="D151" s="972"/>
      <c r="E151" s="972"/>
      <c r="F151" s="972"/>
      <c r="G151" s="972"/>
      <c r="H151" s="973"/>
      <c r="I151" s="781">
        <f>'Custo Contábil'!$G$37</f>
        <v>0</v>
      </c>
      <c r="J151" s="563">
        <v>500</v>
      </c>
      <c r="K151" s="330">
        <f>I151*J151</f>
        <v>0</v>
      </c>
      <c r="L151" s="330">
        <f>K151-M151-N151</f>
        <v>0</v>
      </c>
      <c r="M151" s="553">
        <v>0</v>
      </c>
      <c r="N151" s="553">
        <v>0</v>
      </c>
      <c r="O151" s="397"/>
    </row>
    <row r="152" spans="2:15" ht="15" customHeight="1" x14ac:dyDescent="0.3">
      <c r="B152" s="162"/>
      <c r="C152" s="983" t="s">
        <v>1079</v>
      </c>
      <c r="D152" s="983"/>
      <c r="E152" s="983"/>
      <c r="F152" s="983"/>
      <c r="G152" s="983"/>
      <c r="H152" s="983"/>
      <c r="I152" s="983"/>
      <c r="J152" s="984"/>
      <c r="K152" s="330">
        <f>SUM(K148:K151)</f>
        <v>0</v>
      </c>
      <c r="L152" s="330">
        <f t="shared" ref="L152:N152" si="22">SUM(L148:L151)</f>
        <v>0</v>
      </c>
      <c r="M152" s="330">
        <f t="shared" si="22"/>
        <v>0</v>
      </c>
      <c r="N152" s="330">
        <f t="shared" si="22"/>
        <v>0</v>
      </c>
    </row>
    <row r="153" spans="2:15" ht="15" customHeight="1" x14ac:dyDescent="0.3">
      <c r="B153" s="162"/>
      <c r="C153" s="972" t="s">
        <v>12</v>
      </c>
      <c r="D153" s="972"/>
      <c r="E153" s="972"/>
      <c r="F153" s="972"/>
      <c r="G153" s="972"/>
      <c r="H153" s="972"/>
      <c r="I153" s="972"/>
      <c r="J153" s="973"/>
      <c r="K153" s="330">
        <f>SUM(L153:N153)</f>
        <v>0</v>
      </c>
      <c r="L153" s="330">
        <f>'Custo Contábil'!G49</f>
        <v>0</v>
      </c>
      <c r="M153" s="330">
        <v>0</v>
      </c>
      <c r="N153" s="330">
        <v>0</v>
      </c>
      <c r="O153" s="397"/>
    </row>
    <row r="154" spans="2:15" x14ac:dyDescent="0.3">
      <c r="B154" s="327"/>
      <c r="C154" s="979" t="s">
        <v>790</v>
      </c>
      <c r="D154" s="979"/>
      <c r="E154" s="979"/>
      <c r="F154" s="979"/>
      <c r="G154" s="979"/>
      <c r="H154" s="979"/>
      <c r="I154" s="979"/>
      <c r="J154" s="980"/>
      <c r="K154" s="126">
        <f>SUM(K142:K146,K152:K153)</f>
        <v>0</v>
      </c>
      <c r="L154" s="126">
        <f t="shared" ref="L154:N154" si="23">SUM(L142:L146,L152:L153)</f>
        <v>0</v>
      </c>
      <c r="M154" s="126">
        <f t="shared" si="23"/>
        <v>0</v>
      </c>
      <c r="N154" s="126">
        <f t="shared" si="23"/>
        <v>0</v>
      </c>
    </row>
    <row r="155" spans="2:15" x14ac:dyDescent="0.3">
      <c r="B155" s="169"/>
      <c r="C155" s="981" t="s">
        <v>991</v>
      </c>
      <c r="D155" s="981"/>
      <c r="E155" s="981"/>
      <c r="F155" s="981"/>
      <c r="G155" s="981"/>
      <c r="H155" s="981"/>
      <c r="I155" s="981"/>
      <c r="J155" s="982"/>
      <c r="K155" s="161">
        <f>SUM(K139,K154)</f>
        <v>0</v>
      </c>
      <c r="L155" s="161">
        <f>SUM(L139,L154)</f>
        <v>0</v>
      </c>
      <c r="M155" s="161">
        <f>SUM(M139,M154)</f>
        <v>0</v>
      </c>
      <c r="N155" s="161">
        <f>SUM(N139,N154)</f>
        <v>0</v>
      </c>
    </row>
    <row r="156" spans="2:15" x14ac:dyDescent="0.3">
      <c r="B156" s="397"/>
      <c r="C156" s="397"/>
      <c r="D156" s="397"/>
      <c r="E156" s="397"/>
      <c r="F156" s="397"/>
      <c r="G156" s="397"/>
      <c r="H156" s="397"/>
      <c r="I156" s="408"/>
      <c r="J156" s="397"/>
      <c r="K156" s="409"/>
      <c r="L156" s="397"/>
      <c r="M156" s="397"/>
      <c r="N156" s="397"/>
    </row>
  </sheetData>
  <mergeCells count="262">
    <mergeCell ref="C154:J154"/>
    <mergeCell ref="C155:J155"/>
    <mergeCell ref="C145:J145"/>
    <mergeCell ref="C146:J146"/>
    <mergeCell ref="B147:H147"/>
    <mergeCell ref="C148:H148"/>
    <mergeCell ref="C149:H149"/>
    <mergeCell ref="C116:G116"/>
    <mergeCell ref="C117:G117"/>
    <mergeCell ref="C118:G118"/>
    <mergeCell ref="C119:G119"/>
    <mergeCell ref="C120:G120"/>
    <mergeCell ref="C121:G121"/>
    <mergeCell ref="C122:G122"/>
    <mergeCell ref="C123:G123"/>
    <mergeCell ref="C124:G124"/>
    <mergeCell ref="B141:G141"/>
    <mergeCell ref="C142:J142"/>
    <mergeCell ref="C153:J153"/>
    <mergeCell ref="C143:J143"/>
    <mergeCell ref="C144:J144"/>
    <mergeCell ref="C138:J138"/>
    <mergeCell ref="C139:J139"/>
    <mergeCell ref="B140:N140"/>
    <mergeCell ref="C137:J137"/>
    <mergeCell ref="C150:H150"/>
    <mergeCell ref="C152:J152"/>
    <mergeCell ref="C127:G127"/>
    <mergeCell ref="C128:G128"/>
    <mergeCell ref="C129:G129"/>
    <mergeCell ref="C135:J135"/>
    <mergeCell ref="C136:J136"/>
    <mergeCell ref="C130:G130"/>
    <mergeCell ref="C131:G131"/>
    <mergeCell ref="C132:G132"/>
    <mergeCell ref="C133:G133"/>
    <mergeCell ref="C134:G134"/>
    <mergeCell ref="C151:H151"/>
    <mergeCell ref="C125:G125"/>
    <mergeCell ref="P110:V110"/>
    <mergeCell ref="B111:G111"/>
    <mergeCell ref="C112:G112"/>
    <mergeCell ref="T112:U112"/>
    <mergeCell ref="Q45:U45"/>
    <mergeCell ref="C46:G46"/>
    <mergeCell ref="Q46:U46"/>
    <mergeCell ref="C47:G47"/>
    <mergeCell ref="Q47:U47"/>
    <mergeCell ref="B110:N110"/>
    <mergeCell ref="C56:G56"/>
    <mergeCell ref="Q56:U56"/>
    <mergeCell ref="C57:G57"/>
    <mergeCell ref="Q57:U57"/>
    <mergeCell ref="C58:G58"/>
    <mergeCell ref="Q58:U58"/>
    <mergeCell ref="C59:G59"/>
    <mergeCell ref="Q59:U59"/>
    <mergeCell ref="C60:G60"/>
    <mergeCell ref="Q60:U60"/>
    <mergeCell ref="C61:G61"/>
    <mergeCell ref="Q61:U61"/>
    <mergeCell ref="C62:G62"/>
    <mergeCell ref="Q62:U62"/>
    <mergeCell ref="C43:G43"/>
    <mergeCell ref="Q43:U43"/>
    <mergeCell ref="C44:G44"/>
    <mergeCell ref="Q44:U44"/>
    <mergeCell ref="Q39:U39"/>
    <mergeCell ref="C40:G40"/>
    <mergeCell ref="Q40:U40"/>
    <mergeCell ref="C41:G41"/>
    <mergeCell ref="Q41:U41"/>
    <mergeCell ref="C29:G29"/>
    <mergeCell ref="Q29:U29"/>
    <mergeCell ref="C30:G30"/>
    <mergeCell ref="Q30:U30"/>
    <mergeCell ref="C42:G42"/>
    <mergeCell ref="C45:G45"/>
    <mergeCell ref="C35:G35"/>
    <mergeCell ref="C36:G36"/>
    <mergeCell ref="C37:G37"/>
    <mergeCell ref="C38:G38"/>
    <mergeCell ref="C39:G39"/>
    <mergeCell ref="C34:G34"/>
    <mergeCell ref="C31:G31"/>
    <mergeCell ref="Q34:U34"/>
    <mergeCell ref="Q35:U35"/>
    <mergeCell ref="Q36:U36"/>
    <mergeCell ref="Q37:U37"/>
    <mergeCell ref="Q38:U38"/>
    <mergeCell ref="Q31:U31"/>
    <mergeCell ref="C32:G32"/>
    <mergeCell ref="Q32:U32"/>
    <mergeCell ref="C33:G33"/>
    <mergeCell ref="Q33:U33"/>
    <mergeCell ref="Q42:U42"/>
    <mergeCell ref="Q25:U25"/>
    <mergeCell ref="C26:G26"/>
    <mergeCell ref="Q26:U26"/>
    <mergeCell ref="C27:G27"/>
    <mergeCell ref="Q27:U27"/>
    <mergeCell ref="C28:G28"/>
    <mergeCell ref="Q28:U28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B7:G7"/>
    <mergeCell ref="P7:U7"/>
    <mergeCell ref="C8:G8"/>
    <mergeCell ref="Q8:U8"/>
    <mergeCell ref="C15:G15"/>
    <mergeCell ref="Q15:U15"/>
    <mergeCell ref="B2:N2"/>
    <mergeCell ref="B3:K4"/>
    <mergeCell ref="P2:X2"/>
    <mergeCell ref="L3:N3"/>
    <mergeCell ref="P3:X4"/>
    <mergeCell ref="B5:N5"/>
    <mergeCell ref="C9:G9"/>
    <mergeCell ref="Q9:U9"/>
    <mergeCell ref="C10:G10"/>
    <mergeCell ref="Q10:U10"/>
    <mergeCell ref="C11:G11"/>
    <mergeCell ref="Q11:U11"/>
    <mergeCell ref="P6:X6"/>
    <mergeCell ref="B6:N6"/>
    <mergeCell ref="C126:G126"/>
    <mergeCell ref="C115:G115"/>
    <mergeCell ref="C114:G114"/>
    <mergeCell ref="C113:G113"/>
    <mergeCell ref="P109:V109"/>
    <mergeCell ref="C109:J109"/>
    <mergeCell ref="Q108:U108"/>
    <mergeCell ref="C108:G108"/>
    <mergeCell ref="C48:G48"/>
    <mergeCell ref="Q48:U48"/>
    <mergeCell ref="C49:G49"/>
    <mergeCell ref="Q49:U49"/>
    <mergeCell ref="C50:G50"/>
    <mergeCell ref="Q50:U50"/>
    <mergeCell ref="C51:G51"/>
    <mergeCell ref="Q51:U51"/>
    <mergeCell ref="C52:G52"/>
    <mergeCell ref="Q52:U52"/>
    <mergeCell ref="C53:G53"/>
    <mergeCell ref="Q53:U53"/>
    <mergeCell ref="C54:G54"/>
    <mergeCell ref="Q54:U54"/>
    <mergeCell ref="C55:G55"/>
    <mergeCell ref="Q55:U55"/>
    <mergeCell ref="C63:G63"/>
    <mergeCell ref="Q63:U63"/>
    <mergeCell ref="C64:G64"/>
    <mergeCell ref="Q64:U64"/>
    <mergeCell ref="C65:G65"/>
    <mergeCell ref="Q65:U65"/>
    <mergeCell ref="C66:G66"/>
    <mergeCell ref="Q66:U66"/>
    <mergeCell ref="C67:G67"/>
    <mergeCell ref="Q67:U67"/>
    <mergeCell ref="C68:G68"/>
    <mergeCell ref="Q68:U68"/>
    <mergeCell ref="C69:G69"/>
    <mergeCell ref="Q69:U69"/>
    <mergeCell ref="C70:G70"/>
    <mergeCell ref="Q70:U70"/>
    <mergeCell ref="C71:G71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C76:G76"/>
    <mergeCell ref="Q76:U76"/>
    <mergeCell ref="C77:G77"/>
    <mergeCell ref="Q77:U77"/>
    <mergeCell ref="C78:G78"/>
    <mergeCell ref="Q78:U78"/>
    <mergeCell ref="C79:G79"/>
    <mergeCell ref="Q79:U79"/>
    <mergeCell ref="C80:G80"/>
    <mergeCell ref="Q80:U80"/>
    <mergeCell ref="C81:G81"/>
    <mergeCell ref="Q81:U81"/>
    <mergeCell ref="C82:G82"/>
    <mergeCell ref="Q82:U82"/>
    <mergeCell ref="C83:G83"/>
    <mergeCell ref="Q83:U83"/>
    <mergeCell ref="C84:G84"/>
    <mergeCell ref="Q84:U84"/>
    <mergeCell ref="C85:G85"/>
    <mergeCell ref="Q85:U85"/>
    <mergeCell ref="C86:G86"/>
    <mergeCell ref="Q86:U86"/>
    <mergeCell ref="C87:G87"/>
    <mergeCell ref="Q87:U87"/>
    <mergeCell ref="C88:G88"/>
    <mergeCell ref="Q88:U88"/>
    <mergeCell ref="C89:G89"/>
    <mergeCell ref="Q89:U89"/>
    <mergeCell ref="C90:G90"/>
    <mergeCell ref="Q90:U90"/>
    <mergeCell ref="C91:G91"/>
    <mergeCell ref="Q91:U91"/>
    <mergeCell ref="C92:G92"/>
    <mergeCell ref="Q92:U92"/>
    <mergeCell ref="C93:G93"/>
    <mergeCell ref="Q93:U93"/>
    <mergeCell ref="C94:G94"/>
    <mergeCell ref="Q94:U94"/>
    <mergeCell ref="C95:G95"/>
    <mergeCell ref="Q95:U95"/>
    <mergeCell ref="C96:G96"/>
    <mergeCell ref="Q96:U96"/>
    <mergeCell ref="C97:G97"/>
    <mergeCell ref="Q97:U97"/>
    <mergeCell ref="C98:G98"/>
    <mergeCell ref="Q98:U98"/>
    <mergeCell ref="C99:G99"/>
    <mergeCell ref="Q99:U99"/>
    <mergeCell ref="C100:G100"/>
    <mergeCell ref="Q100:U100"/>
    <mergeCell ref="C101:G101"/>
    <mergeCell ref="Q101:U101"/>
    <mergeCell ref="C102:G102"/>
    <mergeCell ref="Q102:U102"/>
    <mergeCell ref="C103:G103"/>
    <mergeCell ref="Q103:U103"/>
    <mergeCell ref="C104:G104"/>
    <mergeCell ref="Q104:U104"/>
    <mergeCell ref="C105:G105"/>
    <mergeCell ref="Q105:U105"/>
    <mergeCell ref="C106:G106"/>
    <mergeCell ref="Q106:U106"/>
    <mergeCell ref="C107:G107"/>
    <mergeCell ref="Q107:U107"/>
  </mergeCells>
  <conditionalFormatting sqref="R31:R32">
    <cfRule type="cellIs" dxfId="81" priority="2" operator="lessThan">
      <formula>0</formula>
    </cfRule>
  </conditionalFormatting>
  <conditionalFormatting sqref="R112:R113">
    <cfRule type="cellIs" dxfId="80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>
    <tabColor theme="0"/>
  </sheetPr>
  <dimension ref="A2:AB138"/>
  <sheetViews>
    <sheetView showGridLines="0" zoomScale="90" zoomScaleNormal="90" workbookViewId="0">
      <selection activeCell="H20" sqref="H20"/>
    </sheetView>
  </sheetViews>
  <sheetFormatPr defaultColWidth="9.109375" defaultRowHeight="13.2" x14ac:dyDescent="0.25"/>
  <cols>
    <col min="1" max="1" width="3.5546875" style="348" customWidth="1"/>
    <col min="2" max="2" width="2.88671875" style="348" customWidth="1"/>
    <col min="3" max="3" width="4.5546875" style="348" customWidth="1"/>
    <col min="4" max="4" width="27.6640625" style="348" customWidth="1"/>
    <col min="5" max="5" width="3.6640625" style="348" customWidth="1"/>
    <col min="6" max="6" width="17.88671875" style="348" customWidth="1"/>
    <col min="7" max="7" width="4.6640625" style="348" customWidth="1"/>
    <col min="8" max="8" width="20.109375" style="348" customWidth="1"/>
    <col min="9" max="9" width="0.88671875" style="369" customWidth="1"/>
    <col min="10" max="10" width="11.5546875" style="369" bestFit="1" customWidth="1"/>
    <col min="11" max="11" width="4.5546875" style="370" customWidth="1"/>
    <col min="12" max="12" width="19.33203125" style="369" customWidth="1"/>
    <col min="13" max="13" width="13.5546875" style="369" customWidth="1"/>
    <col min="14" max="14" width="5.109375" style="369" customWidth="1"/>
    <col min="15" max="15" width="21" style="369" customWidth="1"/>
    <col min="16" max="16" width="2.88671875" style="348" customWidth="1"/>
    <col min="17" max="17" width="1.5546875" style="348" customWidth="1"/>
    <col min="18" max="18" width="15.6640625" style="380" customWidth="1"/>
    <col min="19" max="19" width="22" style="369" customWidth="1"/>
    <col min="20" max="20" width="7.33203125" style="369" customWidth="1"/>
    <col min="21" max="21" width="9.6640625" style="381" bestFit="1" customWidth="1"/>
    <col min="22" max="22" width="9.6640625" style="369" bestFit="1" customWidth="1"/>
    <col min="23" max="23" width="3.5546875" style="369" customWidth="1"/>
    <col min="24" max="24" width="13.44140625" style="369" bestFit="1" customWidth="1"/>
    <col min="25" max="26" width="8.5546875" style="369" customWidth="1"/>
    <col min="27" max="30" width="8.5546875" style="348" customWidth="1"/>
    <col min="31" max="31" width="3.5546875" style="348" customWidth="1"/>
    <col min="32" max="33" width="8.33203125" style="348" bestFit="1" customWidth="1"/>
    <col min="34" max="34" width="5.5546875" style="348" bestFit="1" customWidth="1"/>
    <col min="35" max="35" width="8.88671875" style="348" bestFit="1" customWidth="1"/>
    <col min="36" max="43" width="11.44140625" style="348" customWidth="1"/>
    <col min="44" max="45" width="10.88671875" style="348" bestFit="1" customWidth="1"/>
    <col min="46" max="46" width="45.88671875" style="348" bestFit="1" customWidth="1"/>
    <col min="47" max="47" width="3.5546875" style="348" customWidth="1"/>
    <col min="48" max="48" width="8.5546875" style="348" customWidth="1"/>
    <col min="49" max="49" width="3.5546875" style="348" customWidth="1"/>
    <col min="50" max="50" width="4.44140625" style="348" bestFit="1" customWidth="1"/>
    <col min="51" max="51" width="13.5546875" style="348" bestFit="1" customWidth="1"/>
    <col min="52" max="52" width="5.5546875" style="348" customWidth="1"/>
    <col min="53" max="53" width="3.5546875" style="348" customWidth="1"/>
    <col min="54" max="54" width="9.109375" style="348"/>
    <col min="55" max="55" width="10.109375" style="348" bestFit="1" customWidth="1"/>
    <col min="56" max="57" width="10.109375" style="348" customWidth="1"/>
    <col min="58" max="58" width="12.33203125" style="348" bestFit="1" customWidth="1"/>
    <col min="59" max="59" width="19.109375" style="348" bestFit="1" customWidth="1"/>
    <col min="60" max="60" width="11.33203125" style="348" bestFit="1" customWidth="1"/>
    <col min="61" max="61" width="11.5546875" style="348" bestFit="1" customWidth="1"/>
    <col min="62" max="62" width="12.33203125" style="348" bestFit="1" customWidth="1"/>
    <col min="63" max="63" width="9.5546875" style="348" customWidth="1"/>
    <col min="64" max="64" width="11.6640625" style="348" bestFit="1" customWidth="1"/>
    <col min="65" max="66" width="9.5546875" style="348" bestFit="1" customWidth="1"/>
    <col min="67" max="16384" width="9.109375" style="348"/>
  </cols>
  <sheetData>
    <row r="2" spans="2:27" s="581" customFormat="1" ht="22.5" customHeight="1" x14ac:dyDescent="0.25">
      <c r="B2" s="852" t="s">
        <v>2169</v>
      </c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4"/>
    </row>
    <row r="3" spans="2:27" s="355" customFormat="1" ht="3.75" customHeight="1" x14ac:dyDescent="0.25">
      <c r="B3" s="595"/>
      <c r="C3" s="596"/>
      <c r="D3" s="596"/>
      <c r="E3" s="596"/>
      <c r="F3" s="596"/>
      <c r="G3" s="596"/>
      <c r="H3" s="597"/>
      <c r="I3" s="597"/>
      <c r="J3" s="598"/>
      <c r="K3" s="597"/>
      <c r="L3" s="597"/>
      <c r="M3" s="597"/>
      <c r="N3" s="597"/>
      <c r="O3" s="597"/>
      <c r="P3" s="599"/>
      <c r="Q3" s="349"/>
    </row>
    <row r="4" spans="2:27" s="368" customFormat="1" ht="15" customHeight="1" x14ac:dyDescent="0.25">
      <c r="B4" s="589"/>
      <c r="C4" s="590" t="s">
        <v>44</v>
      </c>
      <c r="D4" s="591"/>
      <c r="E4" s="591"/>
      <c r="F4" s="591"/>
      <c r="G4" s="591"/>
      <c r="H4" s="591"/>
      <c r="I4" s="600"/>
      <c r="J4" s="591"/>
      <c r="K4" s="591"/>
      <c r="L4" s="591"/>
      <c r="M4" s="591"/>
      <c r="N4" s="591"/>
      <c r="O4" s="591"/>
      <c r="P4" s="592"/>
      <c r="Q4" s="350"/>
    </row>
    <row r="5" spans="2:27" s="368" customFormat="1" ht="15" customHeight="1" x14ac:dyDescent="0.25">
      <c r="B5" s="589"/>
      <c r="C5" s="819" t="s">
        <v>45</v>
      </c>
      <c r="D5" s="819"/>
      <c r="E5" s="591" t="s">
        <v>100</v>
      </c>
      <c r="F5" s="591"/>
      <c r="G5" s="591"/>
      <c r="H5" s="591" t="s">
        <v>1214</v>
      </c>
      <c r="I5" s="591"/>
      <c r="J5" s="591"/>
      <c r="K5" s="591"/>
      <c r="L5" s="600" t="s">
        <v>2101</v>
      </c>
      <c r="M5" s="591">
        <v>1</v>
      </c>
      <c r="N5" s="591"/>
      <c r="O5" s="591"/>
      <c r="P5" s="592"/>
      <c r="Q5" s="350"/>
    </row>
    <row r="6" spans="2:27" s="368" customFormat="1" ht="15" customHeight="1" x14ac:dyDescent="0.25">
      <c r="B6" s="589"/>
      <c r="C6" s="819" t="s">
        <v>46</v>
      </c>
      <c r="D6" s="819"/>
      <c r="E6" s="814"/>
      <c r="F6" s="814"/>
      <c r="G6" s="814"/>
      <c r="H6" s="814"/>
      <c r="I6" s="814"/>
      <c r="J6" s="814"/>
      <c r="K6" s="814"/>
      <c r="L6" s="814"/>
      <c r="M6" s="814"/>
      <c r="N6" s="814"/>
      <c r="O6" s="814"/>
      <c r="P6" s="592"/>
      <c r="Q6" s="350"/>
    </row>
    <row r="7" spans="2:27" s="368" customFormat="1" ht="15" customHeight="1" x14ac:dyDescent="0.25">
      <c r="B7" s="589"/>
      <c r="C7" s="819" t="s">
        <v>142</v>
      </c>
      <c r="D7" s="819"/>
      <c r="E7" s="606">
        <v>2</v>
      </c>
      <c r="F7" s="605" t="str">
        <f>VLOOKUP(E7,Apoio!AH7:AI294,2)</f>
        <v>DIVERSAS CIDADES</v>
      </c>
      <c r="G7" s="605">
        <f>VLOOKUP(E7,Apoio!AH7:AJ294,3)</f>
        <v>361.2</v>
      </c>
      <c r="H7" s="591"/>
      <c r="I7" s="591"/>
      <c r="J7" s="602"/>
      <c r="K7" s="591"/>
      <c r="L7" s="858" t="s">
        <v>49</v>
      </c>
      <c r="M7" s="858"/>
      <c r="N7" s="859">
        <v>0.08</v>
      </c>
      <c r="O7" s="859"/>
      <c r="P7" s="607"/>
      <c r="Q7" s="350"/>
    </row>
    <row r="8" spans="2:27" s="368" customFormat="1" ht="15" customHeight="1" x14ac:dyDescent="0.25">
      <c r="B8" s="589"/>
      <c r="C8" s="819" t="s">
        <v>128</v>
      </c>
      <c r="D8" s="819"/>
      <c r="E8" s="604">
        <v>11</v>
      </c>
      <c r="F8" s="605"/>
      <c r="G8" s="603"/>
      <c r="H8" s="591"/>
      <c r="I8" s="591"/>
      <c r="J8" s="602"/>
      <c r="K8" s="602"/>
      <c r="L8" s="858" t="s">
        <v>92</v>
      </c>
      <c r="M8" s="858"/>
      <c r="N8" s="851">
        <v>0.7</v>
      </c>
      <c r="O8" s="851"/>
      <c r="P8" s="607"/>
      <c r="Q8" s="351"/>
    </row>
    <row r="9" spans="2:27" s="368" customFormat="1" ht="15" customHeight="1" x14ac:dyDescent="0.25">
      <c r="B9" s="589"/>
      <c r="C9" s="601"/>
      <c r="D9" s="591"/>
      <c r="E9" s="591"/>
      <c r="F9" s="591"/>
      <c r="G9" s="591"/>
      <c r="H9" s="591"/>
      <c r="I9" s="591"/>
      <c r="J9" s="591"/>
      <c r="K9" s="602"/>
      <c r="L9" s="591"/>
      <c r="M9" s="591"/>
      <c r="N9" s="591"/>
      <c r="O9" s="591"/>
      <c r="P9" s="592"/>
      <c r="Q9" s="352"/>
    </row>
    <row r="10" spans="2:27" s="368" customFormat="1" ht="15" customHeight="1" x14ac:dyDescent="0.25">
      <c r="B10" s="589"/>
      <c r="C10" s="590" t="s">
        <v>2173</v>
      </c>
      <c r="D10" s="591"/>
      <c r="E10" s="591"/>
      <c r="F10" s="591"/>
      <c r="G10" s="591"/>
      <c r="H10" s="591"/>
      <c r="I10" s="591"/>
      <c r="J10" s="591"/>
      <c r="K10" s="591"/>
      <c r="L10" s="591"/>
      <c r="M10" s="591"/>
      <c r="N10" s="591"/>
      <c r="O10" s="591"/>
      <c r="P10" s="592"/>
      <c r="Q10" s="352"/>
      <c r="AA10" s="350"/>
    </row>
    <row r="11" spans="2:27" s="368" customFormat="1" ht="15" customHeight="1" x14ac:dyDescent="0.25">
      <c r="B11" s="589"/>
      <c r="C11" s="815" t="s">
        <v>50</v>
      </c>
      <c r="D11" s="815"/>
      <c r="E11" s="814"/>
      <c r="F11" s="814"/>
      <c r="G11" s="814"/>
      <c r="H11" s="814"/>
      <c r="I11" s="814"/>
      <c r="J11" s="814"/>
      <c r="K11" s="814"/>
      <c r="L11" s="814"/>
      <c r="M11" s="814"/>
      <c r="N11" s="814"/>
      <c r="O11" s="814"/>
      <c r="P11" s="592"/>
      <c r="Q11" s="350"/>
      <c r="AA11" s="350"/>
    </row>
    <row r="12" spans="2:27" s="368" customFormat="1" ht="15" customHeight="1" x14ac:dyDescent="0.25">
      <c r="B12" s="589"/>
      <c r="C12" s="815" t="s">
        <v>51</v>
      </c>
      <c r="D12" s="815"/>
      <c r="E12" s="814"/>
      <c r="F12" s="814"/>
      <c r="G12" s="814"/>
      <c r="H12" s="814"/>
      <c r="I12" s="814"/>
      <c r="J12" s="814"/>
      <c r="K12" s="814"/>
      <c r="L12" s="814"/>
      <c r="M12" s="814"/>
      <c r="N12" s="814"/>
      <c r="O12" s="814"/>
      <c r="P12" s="592"/>
      <c r="Q12" s="350"/>
      <c r="AA12" s="350"/>
    </row>
    <row r="13" spans="2:27" s="368" customFormat="1" ht="15" customHeight="1" x14ac:dyDescent="0.3">
      <c r="B13" s="589"/>
      <c r="C13" s="815" t="s">
        <v>52</v>
      </c>
      <c r="D13" s="815"/>
      <c r="E13" s="816"/>
      <c r="F13" s="816"/>
      <c r="G13" s="816"/>
      <c r="H13" s="816"/>
      <c r="I13" s="816"/>
      <c r="J13" s="594"/>
      <c r="K13" s="593"/>
      <c r="L13" s="834" t="s">
        <v>101</v>
      </c>
      <c r="M13" s="834"/>
      <c r="N13" s="849"/>
      <c r="O13" s="849"/>
      <c r="P13" s="592"/>
      <c r="Q13" s="350"/>
      <c r="AA13" s="350"/>
    </row>
    <row r="14" spans="2:27" s="368" customFormat="1" ht="15" customHeight="1" x14ac:dyDescent="0.25">
      <c r="B14" s="589"/>
      <c r="C14" s="815" t="s">
        <v>2171</v>
      </c>
      <c r="D14" s="815"/>
      <c r="E14" s="814"/>
      <c r="F14" s="814"/>
      <c r="G14" s="814"/>
      <c r="H14" s="814"/>
      <c r="I14" s="814"/>
      <c r="J14" s="814"/>
      <c r="K14" s="814"/>
      <c r="L14" s="814"/>
      <c r="M14" s="814"/>
      <c r="N14" s="814"/>
      <c r="O14" s="814"/>
      <c r="P14" s="592"/>
      <c r="Q14" s="350"/>
      <c r="AA14" s="350"/>
    </row>
    <row r="15" spans="2:27" s="368" customFormat="1" ht="15" customHeight="1" x14ac:dyDescent="0.25">
      <c r="B15" s="589"/>
      <c r="C15" s="815" t="s">
        <v>47</v>
      </c>
      <c r="D15" s="815"/>
      <c r="E15" s="812"/>
      <c r="F15" s="812"/>
      <c r="G15" s="812"/>
      <c r="H15" s="594" t="s">
        <v>48</v>
      </c>
      <c r="I15" s="594"/>
      <c r="J15" s="813"/>
      <c r="K15" s="813"/>
      <c r="L15" s="813"/>
      <c r="M15" s="813"/>
      <c r="N15" s="813"/>
      <c r="O15" s="813"/>
      <c r="P15" s="608"/>
      <c r="Q15" s="350"/>
      <c r="AA15" s="350"/>
    </row>
    <row r="16" spans="2:27" s="368" customFormat="1" ht="15" customHeight="1" x14ac:dyDescent="0.3">
      <c r="B16" s="589"/>
      <c r="C16" s="815" t="s">
        <v>2096</v>
      </c>
      <c r="D16" s="815"/>
      <c r="E16" s="594">
        <v>1</v>
      </c>
      <c r="F16" s="594"/>
      <c r="G16" s="594"/>
      <c r="H16" s="594"/>
      <c r="I16" s="594"/>
      <c r="J16" s="594"/>
      <c r="K16" s="593"/>
      <c r="L16" s="594"/>
      <c r="M16" s="593"/>
      <c r="N16" s="850" t="str">
        <f>IFERROR(CONCATENATE("Valores definidos pela ",VLOOKUP(E8,Apoio!R14:AB113,11),", para Fator de Carga = ",TEXT(N8,"0%")),"SELECIONE O ANO ")</f>
        <v>Valores definidos pela Resolução ANEEL nº 2.756, de 18 de agosto de 2020, para Fator de Carga = 70%</v>
      </c>
      <c r="O16" s="850"/>
      <c r="P16" s="592"/>
      <c r="Q16" s="350"/>
      <c r="AA16" s="350"/>
    </row>
    <row r="17" spans="2:28" s="368" customFormat="1" ht="15" customHeight="1" x14ac:dyDescent="0.25">
      <c r="B17" s="589"/>
      <c r="C17" s="815" t="s">
        <v>450</v>
      </c>
      <c r="D17" s="815"/>
      <c r="E17" s="594">
        <v>3</v>
      </c>
      <c r="F17" s="594"/>
      <c r="G17" s="594"/>
      <c r="H17" s="594"/>
      <c r="I17" s="594"/>
      <c r="J17" s="594"/>
      <c r="K17" s="618" t="s">
        <v>54</v>
      </c>
      <c r="L17" s="653">
        <f>Apoio!I35</f>
        <v>0</v>
      </c>
      <c r="M17" s="601" t="s">
        <v>32</v>
      </c>
      <c r="N17" s="850"/>
      <c r="O17" s="850"/>
      <c r="P17" s="770"/>
      <c r="Q17" s="350"/>
      <c r="AA17" s="350"/>
    </row>
    <row r="18" spans="2:28" s="368" customFormat="1" ht="15" customHeight="1" x14ac:dyDescent="0.3">
      <c r="B18" s="589"/>
      <c r="C18" s="815" t="s">
        <v>149</v>
      </c>
      <c r="D18" s="815"/>
      <c r="E18" s="606">
        <v>1</v>
      </c>
      <c r="F18" s="612"/>
      <c r="G18" s="612"/>
      <c r="H18" s="594"/>
      <c r="I18" s="594"/>
      <c r="J18" s="715"/>
      <c r="K18" s="593"/>
      <c r="L18" s="593"/>
      <c r="M18" s="593"/>
      <c r="N18" s="850"/>
      <c r="O18" s="850"/>
      <c r="P18" s="770"/>
      <c r="Q18" s="350"/>
      <c r="AA18" s="350"/>
    </row>
    <row r="19" spans="2:28" s="368" customFormat="1" ht="15" customHeight="1" x14ac:dyDescent="0.25">
      <c r="B19" s="589"/>
      <c r="C19" s="815" t="s">
        <v>53</v>
      </c>
      <c r="D19" s="815"/>
      <c r="E19" s="604">
        <v>1</v>
      </c>
      <c r="F19" s="606"/>
      <c r="G19" s="606"/>
      <c r="H19" s="606"/>
      <c r="I19" s="605"/>
      <c r="J19" s="605"/>
      <c r="K19" s="618" t="s">
        <v>55</v>
      </c>
      <c r="L19" s="654">
        <f>Apoio!I36</f>
        <v>0</v>
      </c>
      <c r="M19" s="601" t="s">
        <v>33</v>
      </c>
      <c r="N19" s="850"/>
      <c r="O19" s="850"/>
      <c r="P19" s="770"/>
      <c r="Q19" s="350"/>
      <c r="AA19" s="350"/>
    </row>
    <row r="20" spans="2:28" s="368" customFormat="1" ht="15" customHeight="1" x14ac:dyDescent="0.25">
      <c r="B20" s="589"/>
      <c r="C20" s="613"/>
      <c r="D20" s="613"/>
      <c r="E20" s="614"/>
      <c r="F20" s="614"/>
      <c r="G20" s="614"/>
      <c r="H20" s="614"/>
      <c r="I20" s="614"/>
      <c r="J20" s="614"/>
      <c r="K20" s="614"/>
      <c r="L20" s="614"/>
      <c r="M20" s="614"/>
      <c r="N20" s="850"/>
      <c r="O20" s="850"/>
      <c r="P20" s="592"/>
      <c r="Q20" s="350"/>
      <c r="AA20" s="350"/>
    </row>
    <row r="21" spans="2:28" s="368" customFormat="1" ht="15" customHeight="1" x14ac:dyDescent="0.25">
      <c r="B21" s="589"/>
      <c r="C21" s="590" t="s">
        <v>2172</v>
      </c>
      <c r="D21" s="591"/>
      <c r="E21" s="591"/>
      <c r="F21" s="591"/>
      <c r="G21" s="591"/>
      <c r="H21" s="591"/>
      <c r="I21" s="591"/>
      <c r="J21" s="591"/>
      <c r="K21" s="591"/>
      <c r="L21" s="591"/>
      <c r="M21" s="591"/>
      <c r="N21" s="591"/>
      <c r="O21" s="591"/>
      <c r="P21" s="617" t="s">
        <v>56</v>
      </c>
      <c r="Q21" s="350"/>
      <c r="AA21" s="371"/>
      <c r="AB21" s="350"/>
    </row>
    <row r="22" spans="2:28" s="368" customFormat="1" ht="15" customHeight="1" x14ac:dyDescent="0.25">
      <c r="B22" s="589"/>
      <c r="C22" s="815" t="s">
        <v>50</v>
      </c>
      <c r="D22" s="815"/>
      <c r="E22" s="814"/>
      <c r="F22" s="814"/>
      <c r="G22" s="814"/>
      <c r="H22" s="814"/>
      <c r="I22" s="814"/>
      <c r="J22" s="814"/>
      <c r="K22" s="814"/>
      <c r="L22" s="814"/>
      <c r="M22" s="814"/>
      <c r="N22" s="814"/>
      <c r="O22" s="814"/>
      <c r="P22" s="610"/>
      <c r="Q22" s="350"/>
      <c r="AB22" s="350"/>
    </row>
    <row r="23" spans="2:28" s="368" customFormat="1" ht="15" customHeight="1" x14ac:dyDescent="0.25">
      <c r="B23" s="589"/>
      <c r="C23" s="815" t="s">
        <v>51</v>
      </c>
      <c r="D23" s="815"/>
      <c r="E23" s="814"/>
      <c r="F23" s="814"/>
      <c r="G23" s="814"/>
      <c r="H23" s="814"/>
      <c r="I23" s="814"/>
      <c r="J23" s="814"/>
      <c r="K23" s="814"/>
      <c r="L23" s="814"/>
      <c r="M23" s="814"/>
      <c r="N23" s="814"/>
      <c r="O23" s="814"/>
      <c r="P23" s="592"/>
      <c r="Q23" s="354"/>
      <c r="AA23" s="373"/>
    </row>
    <row r="24" spans="2:28" s="368" customFormat="1" ht="15" customHeight="1" x14ac:dyDescent="0.3">
      <c r="B24" s="589"/>
      <c r="C24" s="815" t="s">
        <v>52</v>
      </c>
      <c r="D24" s="815"/>
      <c r="E24" s="816"/>
      <c r="F24" s="816"/>
      <c r="G24" s="816"/>
      <c r="H24" s="816"/>
      <c r="I24" s="816"/>
      <c r="J24" s="715"/>
      <c r="K24" s="593"/>
      <c r="L24" s="715"/>
      <c r="M24" s="593"/>
      <c r="N24" s="593"/>
      <c r="O24" s="593"/>
      <c r="P24" s="592"/>
      <c r="Q24" s="350"/>
      <c r="AA24" s="373"/>
    </row>
    <row r="25" spans="2:28" s="368" customFormat="1" ht="15" customHeight="1" x14ac:dyDescent="0.25">
      <c r="B25" s="589"/>
      <c r="C25" s="815" t="s">
        <v>2170</v>
      </c>
      <c r="D25" s="815"/>
      <c r="E25" s="814"/>
      <c r="F25" s="814"/>
      <c r="G25" s="814"/>
      <c r="H25" s="814"/>
      <c r="I25" s="814"/>
      <c r="J25" s="814"/>
      <c r="K25" s="814"/>
      <c r="L25" s="814"/>
      <c r="M25" s="814"/>
      <c r="N25" s="814"/>
      <c r="O25" s="814"/>
      <c r="P25" s="592"/>
      <c r="Q25" s="350"/>
    </row>
    <row r="26" spans="2:28" s="368" customFormat="1" ht="15" customHeight="1" x14ac:dyDescent="0.25">
      <c r="B26" s="589"/>
      <c r="C26" s="815" t="s">
        <v>47</v>
      </c>
      <c r="D26" s="815"/>
      <c r="E26" s="812"/>
      <c r="F26" s="812"/>
      <c r="G26" s="812"/>
      <c r="H26" s="715" t="s">
        <v>48</v>
      </c>
      <c r="I26" s="715"/>
      <c r="J26" s="813"/>
      <c r="K26" s="813"/>
      <c r="L26" s="813"/>
      <c r="M26" s="813"/>
      <c r="N26" s="813"/>
      <c r="O26" s="813"/>
      <c r="P26" s="592"/>
      <c r="Q26" s="350"/>
    </row>
    <row r="27" spans="2:28" s="368" customFormat="1" ht="15" customHeight="1" x14ac:dyDescent="0.25">
      <c r="B27" s="589"/>
      <c r="C27" s="815" t="s">
        <v>2174</v>
      </c>
      <c r="D27" s="815"/>
      <c r="E27" s="814"/>
      <c r="F27" s="814"/>
      <c r="G27" s="814"/>
      <c r="H27" s="814"/>
      <c r="I27" s="814"/>
      <c r="J27" s="814"/>
      <c r="K27" s="814"/>
      <c r="L27" s="814"/>
      <c r="M27" s="814"/>
      <c r="N27" s="814"/>
      <c r="O27" s="814"/>
      <c r="P27" s="592"/>
      <c r="Q27" s="350"/>
    </row>
    <row r="28" spans="2:28" s="355" customFormat="1" ht="3" customHeight="1" x14ac:dyDescent="0.3">
      <c r="B28" s="622"/>
      <c r="C28" s="620"/>
      <c r="D28" s="616"/>
      <c r="E28" s="616"/>
      <c r="F28" s="616"/>
      <c r="G28" s="616"/>
      <c r="H28" s="616"/>
      <c r="I28" s="616"/>
      <c r="J28" s="616"/>
      <c r="K28" s="621"/>
      <c r="L28" s="616"/>
      <c r="M28" s="616"/>
      <c r="N28" s="616"/>
      <c r="O28" s="616"/>
      <c r="P28" s="611"/>
      <c r="Q28" s="349"/>
    </row>
    <row r="29" spans="2:28" s="368" customFormat="1" ht="3" customHeight="1" x14ac:dyDescent="0.25">
      <c r="Q29" s="350"/>
    </row>
    <row r="30" spans="2:28" s="368" customFormat="1" ht="14.4" x14ac:dyDescent="0.3">
      <c r="B30" s="623"/>
      <c r="C30" s="624" t="s">
        <v>57</v>
      </c>
      <c r="D30" s="625"/>
      <c r="E30" s="624"/>
      <c r="F30" s="626"/>
      <c r="G30" s="626"/>
      <c r="H30" s="626"/>
      <c r="I30" s="626"/>
      <c r="J30" s="626"/>
      <c r="K30" s="629"/>
      <c r="L30" s="630" t="s">
        <v>134</v>
      </c>
      <c r="M30" s="630" t="s">
        <v>133</v>
      </c>
      <c r="N30" s="625"/>
      <c r="O30" s="626"/>
      <c r="P30" s="627"/>
      <c r="Q30" s="350"/>
    </row>
    <row r="31" spans="2:28" s="368" customFormat="1" ht="15.75" customHeight="1" x14ac:dyDescent="0.3">
      <c r="B31" s="589"/>
      <c r="C31" s="628" t="s">
        <v>58</v>
      </c>
      <c r="D31" s="591"/>
      <c r="E31" s="590"/>
      <c r="F31" s="615"/>
      <c r="G31" s="615"/>
      <c r="H31" s="615"/>
      <c r="I31" s="615"/>
      <c r="J31" s="615"/>
      <c r="K31" s="619"/>
      <c r="L31" s="615"/>
      <c r="M31" s="615"/>
      <c r="N31" s="615"/>
      <c r="O31" s="615"/>
      <c r="P31" s="609"/>
      <c r="Q31" s="353"/>
    </row>
    <row r="32" spans="2:28" ht="24.6" x14ac:dyDescent="0.25">
      <c r="B32" s="631"/>
      <c r="C32" s="648" t="str">
        <f>IF(RCB!G5&gt;0,Identificação!$L$30,Identificação!$M$30)</f>
        <v>o</v>
      </c>
      <c r="D32" s="649" t="s">
        <v>59</v>
      </c>
      <c r="E32" s="648"/>
      <c r="F32" s="650"/>
      <c r="G32" s="648" t="str">
        <f>IF(RCB!G7&gt;0,Identificação!$L$30,Identificação!$M$30)</f>
        <v>o</v>
      </c>
      <c r="H32" s="649" t="s">
        <v>41</v>
      </c>
      <c r="I32" s="651"/>
      <c r="J32" s="650"/>
      <c r="K32" s="648" t="str">
        <f>IF(RCB!G9&gt;0,Identificação!$L$30,Identificação!$M$30)</f>
        <v>o</v>
      </c>
      <c r="L32" s="649" t="s">
        <v>478</v>
      </c>
      <c r="M32" s="650"/>
      <c r="N32" s="648" t="str">
        <f>IF(RCB!G11&gt;0,Identificação!$L$30,Identificação!$M$30)</f>
        <v>o</v>
      </c>
      <c r="O32" s="649" t="s">
        <v>130</v>
      </c>
      <c r="P32" s="633"/>
      <c r="Q32" s="356"/>
    </row>
    <row r="33" spans="2:17" ht="24.6" x14ac:dyDescent="0.25">
      <c r="B33" s="631"/>
      <c r="C33" s="648" t="str">
        <f>IF(RCB!G6&gt;0,Identificação!$L$30,Identificação!$M$30)</f>
        <v>o</v>
      </c>
      <c r="D33" s="649" t="s">
        <v>983</v>
      </c>
      <c r="E33" s="648"/>
      <c r="F33" s="650"/>
      <c r="G33" s="648" t="str">
        <f>IF(RCB!G8&gt;0,Identificação!$L$30,Identificação!$M$30)</f>
        <v>o</v>
      </c>
      <c r="H33" s="649" t="s">
        <v>477</v>
      </c>
      <c r="I33" s="651"/>
      <c r="J33" s="650"/>
      <c r="K33" s="648" t="str">
        <f>IF(RCB!G10&gt;0,Identificação!$L$30,Identificação!$M$30)</f>
        <v>o</v>
      </c>
      <c r="L33" s="649" t="s">
        <v>132</v>
      </c>
      <c r="M33" s="652"/>
      <c r="N33" s="648" t="str">
        <f>IF(RCB!G12&gt;0,Identificação!$L$30,Identificação!$M$30)</f>
        <v>o</v>
      </c>
      <c r="O33" s="649" t="s">
        <v>1246</v>
      </c>
      <c r="P33" s="633"/>
      <c r="Q33" s="356"/>
    </row>
    <row r="34" spans="2:17" ht="4.5" customHeight="1" x14ac:dyDescent="0.25">
      <c r="B34" s="631"/>
      <c r="C34" s="635"/>
      <c r="D34" s="636"/>
      <c r="E34" s="637"/>
      <c r="F34" s="637"/>
      <c r="G34" s="635"/>
      <c r="H34" s="636"/>
      <c r="I34" s="638"/>
      <c r="J34" s="637"/>
      <c r="K34" s="635"/>
      <c r="L34" s="636"/>
      <c r="M34" s="639"/>
      <c r="N34" s="635"/>
      <c r="O34" s="640"/>
      <c r="P34" s="633"/>
      <c r="Q34" s="356"/>
    </row>
    <row r="35" spans="2:17" ht="15" customHeight="1" x14ac:dyDescent="0.25">
      <c r="B35" s="631"/>
      <c r="C35" s="837" t="s">
        <v>141</v>
      </c>
      <c r="D35" s="838"/>
      <c r="E35" s="838"/>
      <c r="F35" s="839"/>
      <c r="G35" s="843">
        <f>'Custo Contábil'!D19</f>
        <v>70983.747368421056</v>
      </c>
      <c r="H35" s="844"/>
      <c r="I35" s="645"/>
      <c r="J35" s="837" t="s">
        <v>1142</v>
      </c>
      <c r="K35" s="838"/>
      <c r="L35" s="838"/>
      <c r="M35" s="839"/>
      <c r="N35" s="843">
        <f>'Custo Contábil'!F19</f>
        <v>70983.747368421056</v>
      </c>
      <c r="O35" s="844"/>
      <c r="P35" s="633"/>
      <c r="Q35" s="356"/>
    </row>
    <row r="36" spans="2:17" ht="15" customHeight="1" x14ac:dyDescent="0.25">
      <c r="B36" s="631"/>
      <c r="C36" s="840"/>
      <c r="D36" s="841"/>
      <c r="E36" s="841"/>
      <c r="F36" s="842"/>
      <c r="G36" s="845"/>
      <c r="H36" s="846"/>
      <c r="I36" s="645"/>
      <c r="J36" s="840"/>
      <c r="K36" s="841"/>
      <c r="L36" s="841"/>
      <c r="M36" s="842"/>
      <c r="N36" s="845"/>
      <c r="O36" s="846"/>
      <c r="P36" s="633"/>
      <c r="Q36" s="356"/>
    </row>
    <row r="37" spans="2:17" ht="3" customHeight="1" x14ac:dyDescent="0.25">
      <c r="B37" s="631"/>
      <c r="C37" s="641"/>
      <c r="D37" s="642"/>
      <c r="E37" s="643"/>
      <c r="F37" s="643"/>
      <c r="G37" s="641"/>
      <c r="H37" s="642"/>
      <c r="I37" s="646"/>
      <c r="J37" s="643"/>
      <c r="K37" s="641"/>
      <c r="L37" s="642"/>
      <c r="M37" s="644"/>
      <c r="N37" s="641"/>
      <c r="O37" s="642"/>
      <c r="P37" s="633"/>
      <c r="Q37" s="356"/>
    </row>
    <row r="38" spans="2:17" ht="18" customHeight="1" x14ac:dyDescent="0.25">
      <c r="B38" s="631"/>
      <c r="C38" s="865" t="s">
        <v>482</v>
      </c>
      <c r="D38" s="866"/>
      <c r="E38" s="866"/>
      <c r="F38" s="867"/>
      <c r="G38" s="856">
        <f>'Custo Contábil'!H19</f>
        <v>0</v>
      </c>
      <c r="H38" s="857"/>
      <c r="I38" s="646"/>
      <c r="J38" s="865" t="s">
        <v>483</v>
      </c>
      <c r="K38" s="866"/>
      <c r="L38" s="866"/>
      <c r="M38" s="867"/>
      <c r="N38" s="856">
        <f>'Custo Contábil'!G19</f>
        <v>0</v>
      </c>
      <c r="O38" s="857"/>
      <c r="P38" s="633"/>
      <c r="Q38" s="356"/>
    </row>
    <row r="39" spans="2:17" ht="3" customHeight="1" x14ac:dyDescent="0.25">
      <c r="B39" s="631"/>
      <c r="C39" s="641"/>
      <c r="D39" s="642"/>
      <c r="E39" s="643"/>
      <c r="F39" s="643"/>
      <c r="G39" s="641"/>
      <c r="H39" s="642"/>
      <c r="I39" s="646"/>
      <c r="J39" s="643"/>
      <c r="K39" s="641"/>
      <c r="L39" s="642"/>
      <c r="M39" s="644"/>
      <c r="N39" s="641"/>
      <c r="O39" s="642"/>
      <c r="P39" s="633"/>
      <c r="Q39" s="356"/>
    </row>
    <row r="40" spans="2:17" ht="18" customHeight="1" x14ac:dyDescent="0.25">
      <c r="B40" s="631"/>
      <c r="C40" s="831" t="s">
        <v>65</v>
      </c>
      <c r="D40" s="832"/>
      <c r="E40" s="832"/>
      <c r="F40" s="833"/>
      <c r="G40" s="835">
        <f>RCB!C13</f>
        <v>0</v>
      </c>
      <c r="H40" s="836"/>
      <c r="I40" s="646"/>
      <c r="J40" s="831" t="s">
        <v>1145</v>
      </c>
      <c r="K40" s="832"/>
      <c r="L40" s="832"/>
      <c r="M40" s="833"/>
      <c r="N40" s="847">
        <f>Economia!S16</f>
        <v>0</v>
      </c>
      <c r="O40" s="848"/>
      <c r="P40" s="633"/>
      <c r="Q40" s="356"/>
    </row>
    <row r="41" spans="2:17" ht="18" customHeight="1" x14ac:dyDescent="0.25">
      <c r="B41" s="631"/>
      <c r="C41" s="862" t="s">
        <v>80</v>
      </c>
      <c r="D41" s="863"/>
      <c r="E41" s="863"/>
      <c r="F41" s="864"/>
      <c r="G41" s="860">
        <f>RCB!D13</f>
        <v>0</v>
      </c>
      <c r="H41" s="861"/>
      <c r="I41" s="646"/>
      <c r="J41" s="862" t="s">
        <v>155</v>
      </c>
      <c r="K41" s="863"/>
      <c r="L41" s="863"/>
      <c r="M41" s="864"/>
      <c r="N41" s="855">
        <f>Economia!S19</f>
        <v>0</v>
      </c>
      <c r="O41" s="846"/>
      <c r="P41" s="633"/>
      <c r="Q41" s="356"/>
    </row>
    <row r="42" spans="2:17" ht="3" customHeight="1" x14ac:dyDescent="0.25">
      <c r="B42" s="631"/>
      <c r="C42" s="641"/>
      <c r="D42" s="642"/>
      <c r="E42" s="643"/>
      <c r="F42" s="643"/>
      <c r="G42" s="641"/>
      <c r="H42" s="642"/>
      <c r="I42" s="646"/>
      <c r="J42" s="643"/>
      <c r="K42" s="641"/>
      <c r="L42" s="642"/>
      <c r="M42" s="644"/>
      <c r="N42" s="641"/>
      <c r="O42" s="642"/>
      <c r="P42" s="633"/>
      <c r="Q42" s="356"/>
    </row>
    <row r="43" spans="2:17" ht="14.25" customHeight="1" x14ac:dyDescent="0.25">
      <c r="B43" s="631"/>
      <c r="C43" s="825" t="s">
        <v>493</v>
      </c>
      <c r="D43" s="826"/>
      <c r="E43" s="827"/>
      <c r="F43" s="824" t="s">
        <v>1141</v>
      </c>
      <c r="G43" s="824"/>
      <c r="H43" s="457" t="s">
        <v>1140</v>
      </c>
      <c r="I43" s="646"/>
      <c r="J43" s="825" t="s">
        <v>2112</v>
      </c>
      <c r="K43" s="826"/>
      <c r="L43" s="827"/>
      <c r="M43" s="824" t="s">
        <v>1141</v>
      </c>
      <c r="N43" s="824"/>
      <c r="O43" s="457" t="s">
        <v>1140</v>
      </c>
      <c r="P43" s="633"/>
      <c r="Q43" s="356"/>
    </row>
    <row r="44" spans="2:17" ht="24.75" customHeight="1" x14ac:dyDescent="0.25">
      <c r="B44" s="631"/>
      <c r="C44" s="828"/>
      <c r="D44" s="829"/>
      <c r="E44" s="830"/>
      <c r="F44" s="817">
        <f>RCB!H5</f>
        <v>0</v>
      </c>
      <c r="G44" s="818"/>
      <c r="H44" s="655">
        <f>RCB!H25</f>
        <v>0</v>
      </c>
      <c r="I44" s="646"/>
      <c r="J44" s="828"/>
      <c r="K44" s="829"/>
      <c r="L44" s="830"/>
      <c r="M44" s="817">
        <f>RCB!K5</f>
        <v>0</v>
      </c>
      <c r="N44" s="818"/>
      <c r="O44" s="655">
        <f>RCB!K25</f>
        <v>0</v>
      </c>
      <c r="P44" s="633"/>
      <c r="Q44" s="356"/>
    </row>
    <row r="45" spans="2:17" ht="3" customHeight="1" x14ac:dyDescent="0.25">
      <c r="B45" s="631"/>
      <c r="C45" s="641"/>
      <c r="D45" s="642"/>
      <c r="E45" s="643"/>
      <c r="F45" s="643"/>
      <c r="G45" s="641"/>
      <c r="H45" s="642"/>
      <c r="I45" s="646"/>
      <c r="J45" s="643"/>
      <c r="K45" s="641"/>
      <c r="L45" s="642"/>
      <c r="M45" s="644"/>
      <c r="N45" s="641"/>
      <c r="O45" s="641"/>
      <c r="P45" s="633"/>
      <c r="Q45" s="356"/>
    </row>
    <row r="46" spans="2:17" ht="14.25" customHeight="1" x14ac:dyDescent="0.25">
      <c r="B46" s="631"/>
      <c r="C46" s="825" t="s">
        <v>32</v>
      </c>
      <c r="D46" s="826"/>
      <c r="E46" s="827"/>
      <c r="F46" s="824" t="s">
        <v>968</v>
      </c>
      <c r="G46" s="824"/>
      <c r="H46" s="457" t="s">
        <v>2111</v>
      </c>
      <c r="I46" s="646"/>
      <c r="J46" s="825" t="s">
        <v>492</v>
      </c>
      <c r="K46" s="826"/>
      <c r="L46" s="827"/>
      <c r="M46" s="824" t="s">
        <v>968</v>
      </c>
      <c r="N46" s="824"/>
      <c r="O46" s="457" t="s">
        <v>2111</v>
      </c>
      <c r="P46" s="633"/>
      <c r="Q46" s="356"/>
    </row>
    <row r="47" spans="2:17" ht="18" x14ac:dyDescent="0.25">
      <c r="B47" s="631"/>
      <c r="C47" s="828"/>
      <c r="D47" s="829"/>
      <c r="E47" s="830"/>
      <c r="F47" s="818">
        <f>RCB!D19</f>
        <v>0</v>
      </c>
      <c r="G47" s="818"/>
      <c r="H47" s="655">
        <f>RCB!F19</f>
        <v>0</v>
      </c>
      <c r="I47" s="646"/>
      <c r="J47" s="828"/>
      <c r="K47" s="829"/>
      <c r="L47" s="830"/>
      <c r="M47" s="818">
        <f>RCB!D20</f>
        <v>0</v>
      </c>
      <c r="N47" s="818"/>
      <c r="O47" s="655">
        <f>RCB!F20</f>
        <v>0</v>
      </c>
      <c r="P47" s="633"/>
      <c r="Q47" s="357"/>
    </row>
    <row r="48" spans="2:17" ht="18" x14ac:dyDescent="0.25">
      <c r="B48" s="632"/>
      <c r="C48" s="673"/>
      <c r="D48" s="674"/>
      <c r="E48" s="674"/>
      <c r="F48" s="674"/>
      <c r="G48" s="674"/>
      <c r="H48" s="674"/>
      <c r="I48" s="674"/>
      <c r="J48" s="675"/>
      <c r="K48" s="673"/>
      <c r="L48" s="673"/>
      <c r="M48" s="675"/>
      <c r="N48" s="675"/>
      <c r="O48" s="647"/>
      <c r="P48" s="634"/>
      <c r="Q48" s="357"/>
    </row>
    <row r="49" spans="1:17" ht="18" x14ac:dyDescent="0.25">
      <c r="B49" s="375"/>
      <c r="C49" s="376"/>
      <c r="D49" s="377"/>
      <c r="E49" s="377"/>
      <c r="F49" s="377"/>
      <c r="G49" s="377"/>
      <c r="H49" s="377"/>
      <c r="I49" s="377"/>
      <c r="J49" s="378"/>
      <c r="K49" s="376"/>
      <c r="L49" s="376"/>
      <c r="M49" s="378"/>
      <c r="N49" s="378"/>
      <c r="O49" s="379"/>
      <c r="P49" s="375"/>
      <c r="Q49" s="358"/>
    </row>
    <row r="50" spans="1:17" ht="18" x14ac:dyDescent="0.35">
      <c r="B50" s="442"/>
      <c r="C50" s="16" t="s">
        <v>484</v>
      </c>
      <c r="D50" s="11"/>
      <c r="E50" s="10"/>
      <c r="F50" s="12"/>
      <c r="G50" s="12"/>
      <c r="H50" s="12"/>
      <c r="I50" s="12"/>
      <c r="J50" s="12"/>
      <c r="K50" s="13"/>
      <c r="L50" s="11"/>
      <c r="M50" s="11"/>
      <c r="N50" s="11"/>
      <c r="O50" s="12"/>
      <c r="P50" s="443"/>
      <c r="Q50" s="357"/>
    </row>
    <row r="51" spans="1:17" ht="18" x14ac:dyDescent="0.25">
      <c r="B51" s="1"/>
      <c r="C51" s="820" t="s">
        <v>158</v>
      </c>
      <c r="D51" s="821"/>
      <c r="E51" s="821"/>
      <c r="F51" s="821"/>
      <c r="G51" s="821"/>
      <c r="H51" s="464">
        <f>Economia!S17</f>
        <v>0</v>
      </c>
      <c r="I51" s="14"/>
      <c r="J51" s="822" t="s">
        <v>1136</v>
      </c>
      <c r="K51" s="823"/>
      <c r="L51" s="823"/>
      <c r="M51" s="823"/>
      <c r="N51" s="823"/>
      <c r="O51" s="15">
        <f>Economia!O19</f>
        <v>0</v>
      </c>
      <c r="P51" s="4"/>
      <c r="Q51" s="357"/>
    </row>
    <row r="52" spans="1:17" ht="15.6" x14ac:dyDescent="0.25">
      <c r="B52" s="2"/>
      <c r="C52" s="5"/>
      <c r="D52" s="6"/>
      <c r="E52" s="6"/>
      <c r="F52" s="6"/>
      <c r="G52" s="6"/>
      <c r="H52" s="6"/>
      <c r="I52" s="6"/>
      <c r="J52" s="7"/>
      <c r="K52" s="8"/>
      <c r="L52" s="8"/>
      <c r="M52" s="7"/>
      <c r="N52" s="7"/>
      <c r="O52" s="9"/>
      <c r="P52" s="3"/>
    </row>
    <row r="53" spans="1:17" x14ac:dyDescent="0.25">
      <c r="A53" s="374"/>
    </row>
    <row r="54" spans="1:17" x14ac:dyDescent="0.25">
      <c r="B54" s="374"/>
      <c r="C54" s="382" t="s">
        <v>485</v>
      </c>
      <c r="D54" s="382">
        <f>IF($N33="þ", 0.95,IF($E$16=3,0.75,0.85))</f>
        <v>0.85</v>
      </c>
    </row>
    <row r="74" spans="9:15" x14ac:dyDescent="0.25">
      <c r="I74" s="348"/>
      <c r="J74" s="348"/>
      <c r="K74" s="348"/>
      <c r="L74" s="348"/>
      <c r="M74" s="348"/>
      <c r="N74" s="348"/>
      <c r="O74" s="348"/>
    </row>
    <row r="75" spans="9:15" ht="12.75" customHeight="1" x14ac:dyDescent="0.25">
      <c r="I75" s="348"/>
      <c r="J75" s="348"/>
      <c r="K75" s="348"/>
      <c r="L75" s="348"/>
      <c r="M75" s="348"/>
      <c r="N75" s="348"/>
      <c r="O75" s="348"/>
    </row>
    <row r="76" spans="9:15" ht="12.75" customHeight="1" x14ac:dyDescent="0.25">
      <c r="I76" s="348"/>
      <c r="J76" s="348"/>
      <c r="K76" s="348"/>
      <c r="L76" s="348"/>
      <c r="M76" s="348"/>
      <c r="N76" s="348"/>
      <c r="O76" s="348"/>
    </row>
    <row r="77" spans="9:15" ht="12.75" customHeight="1" x14ac:dyDescent="0.25">
      <c r="I77" s="348"/>
      <c r="J77" s="348"/>
      <c r="K77" s="348"/>
      <c r="L77" s="348"/>
      <c r="M77" s="348"/>
      <c r="N77" s="348"/>
      <c r="O77" s="348"/>
    </row>
    <row r="78" spans="9:15" x14ac:dyDescent="0.25">
      <c r="I78" s="348"/>
      <c r="J78" s="348"/>
      <c r="K78" s="348"/>
      <c r="L78" s="348"/>
      <c r="M78" s="348"/>
      <c r="N78" s="348"/>
      <c r="O78" s="348"/>
    </row>
    <row r="79" spans="9:15" x14ac:dyDescent="0.25">
      <c r="I79" s="348"/>
      <c r="J79" s="348"/>
      <c r="K79" s="348"/>
      <c r="L79" s="348"/>
      <c r="M79" s="348"/>
      <c r="N79" s="348"/>
      <c r="O79" s="348"/>
    </row>
    <row r="80" spans="9:15" x14ac:dyDescent="0.25">
      <c r="I80" s="348"/>
      <c r="J80" s="348"/>
      <c r="K80" s="348"/>
      <c r="L80" s="348"/>
      <c r="M80" s="348"/>
      <c r="N80" s="348"/>
      <c r="O80" s="348"/>
    </row>
    <row r="81" spans="9:15" x14ac:dyDescent="0.25">
      <c r="I81" s="348"/>
      <c r="J81" s="348"/>
      <c r="K81" s="348"/>
      <c r="L81" s="348"/>
      <c r="M81" s="348"/>
      <c r="N81" s="348"/>
      <c r="O81" s="348"/>
    </row>
    <row r="82" spans="9:15" x14ac:dyDescent="0.25">
      <c r="I82" s="348"/>
      <c r="J82" s="348"/>
      <c r="K82" s="348"/>
      <c r="L82" s="348"/>
      <c r="M82" s="348"/>
      <c r="N82" s="348"/>
      <c r="O82" s="348"/>
    </row>
    <row r="83" spans="9:15" x14ac:dyDescent="0.25">
      <c r="I83" s="348"/>
      <c r="J83" s="348"/>
      <c r="K83" s="348"/>
      <c r="L83" s="348"/>
      <c r="M83" s="348"/>
      <c r="N83" s="348"/>
      <c r="O83" s="348"/>
    </row>
    <row r="84" spans="9:15" x14ac:dyDescent="0.25">
      <c r="I84" s="348"/>
      <c r="J84" s="348"/>
      <c r="K84" s="348"/>
      <c r="L84" s="348"/>
      <c r="M84" s="348"/>
      <c r="N84" s="348"/>
      <c r="O84" s="348"/>
    </row>
    <row r="85" spans="9:15" x14ac:dyDescent="0.25">
      <c r="I85" s="348"/>
      <c r="J85" s="348"/>
      <c r="K85" s="348"/>
      <c r="L85" s="348"/>
      <c r="M85" s="348"/>
      <c r="N85" s="348"/>
      <c r="O85" s="348"/>
    </row>
    <row r="86" spans="9:15" x14ac:dyDescent="0.25">
      <c r="I86" s="348"/>
      <c r="J86" s="348"/>
      <c r="K86" s="348"/>
      <c r="L86" s="348"/>
      <c r="M86" s="348"/>
      <c r="N86" s="348"/>
      <c r="O86" s="348"/>
    </row>
    <row r="87" spans="9:15" x14ac:dyDescent="0.25">
      <c r="I87" s="348"/>
      <c r="J87" s="348"/>
      <c r="K87" s="348"/>
      <c r="L87" s="348"/>
      <c r="M87" s="348"/>
      <c r="N87" s="348"/>
      <c r="O87" s="348"/>
    </row>
    <row r="88" spans="9:15" x14ac:dyDescent="0.25">
      <c r="I88" s="348"/>
      <c r="J88" s="348"/>
      <c r="K88" s="348"/>
      <c r="L88" s="348"/>
      <c r="M88" s="348"/>
      <c r="N88" s="348"/>
      <c r="O88" s="348"/>
    </row>
    <row r="89" spans="9:15" x14ac:dyDescent="0.25">
      <c r="I89" s="348"/>
      <c r="J89" s="348"/>
      <c r="K89" s="348"/>
      <c r="L89" s="348"/>
      <c r="M89" s="348"/>
      <c r="N89" s="348"/>
      <c r="O89" s="348"/>
    </row>
    <row r="90" spans="9:15" x14ac:dyDescent="0.25">
      <c r="I90" s="348"/>
      <c r="J90" s="348"/>
      <c r="K90" s="348"/>
      <c r="L90" s="348"/>
      <c r="M90" s="348"/>
      <c r="N90" s="348"/>
      <c r="O90" s="348"/>
    </row>
    <row r="91" spans="9:15" x14ac:dyDescent="0.25">
      <c r="I91" s="348"/>
      <c r="J91" s="348"/>
      <c r="K91" s="348"/>
      <c r="L91" s="348"/>
      <c r="M91" s="348"/>
      <c r="N91" s="348"/>
      <c r="O91" s="348"/>
    </row>
    <row r="92" spans="9:15" x14ac:dyDescent="0.25">
      <c r="I92" s="348"/>
      <c r="J92" s="348"/>
      <c r="K92" s="348"/>
      <c r="L92" s="348"/>
      <c r="M92" s="348"/>
      <c r="N92" s="348"/>
      <c r="O92" s="348"/>
    </row>
    <row r="93" spans="9:15" x14ac:dyDescent="0.25">
      <c r="I93" s="348"/>
      <c r="J93" s="348"/>
      <c r="K93" s="348"/>
      <c r="L93" s="348"/>
      <c r="M93" s="348"/>
      <c r="N93" s="348"/>
      <c r="O93" s="348"/>
    </row>
    <row r="94" spans="9:15" x14ac:dyDescent="0.25">
      <c r="I94" s="348"/>
      <c r="J94" s="348"/>
      <c r="K94" s="348"/>
      <c r="L94" s="348"/>
      <c r="M94" s="348"/>
      <c r="N94" s="348"/>
      <c r="O94" s="348"/>
    </row>
    <row r="95" spans="9:15" x14ac:dyDescent="0.25">
      <c r="I95" s="348"/>
      <c r="J95" s="348"/>
      <c r="K95" s="348"/>
      <c r="L95" s="348"/>
      <c r="M95" s="348"/>
      <c r="N95" s="348"/>
      <c r="O95" s="348"/>
    </row>
    <row r="96" spans="9:15" x14ac:dyDescent="0.25">
      <c r="I96" s="348"/>
      <c r="J96" s="348"/>
      <c r="K96" s="348"/>
      <c r="L96" s="348"/>
      <c r="M96" s="348"/>
      <c r="N96" s="348"/>
      <c r="O96" s="348"/>
    </row>
    <row r="97" spans="9:15" x14ac:dyDescent="0.25">
      <c r="I97" s="348"/>
      <c r="J97" s="348"/>
      <c r="K97" s="348"/>
      <c r="L97" s="348"/>
      <c r="M97" s="348"/>
      <c r="N97" s="348"/>
      <c r="O97" s="348"/>
    </row>
    <row r="98" spans="9:15" x14ac:dyDescent="0.25">
      <c r="I98" s="348"/>
      <c r="J98" s="348"/>
      <c r="K98" s="348"/>
      <c r="L98" s="348"/>
      <c r="M98" s="348"/>
      <c r="N98" s="348"/>
      <c r="O98" s="348"/>
    </row>
    <row r="99" spans="9:15" x14ac:dyDescent="0.25">
      <c r="I99" s="348"/>
      <c r="J99" s="348"/>
      <c r="K99" s="348"/>
      <c r="L99" s="348"/>
      <c r="M99" s="348"/>
      <c r="N99" s="348"/>
      <c r="O99" s="348"/>
    </row>
    <row r="100" spans="9:15" x14ac:dyDescent="0.25">
      <c r="I100" s="348"/>
      <c r="J100" s="348"/>
      <c r="K100" s="348"/>
      <c r="L100" s="348"/>
      <c r="M100" s="348"/>
      <c r="N100" s="348"/>
      <c r="O100" s="348"/>
    </row>
    <row r="101" spans="9:15" x14ac:dyDescent="0.25">
      <c r="I101" s="348"/>
      <c r="J101" s="348"/>
      <c r="K101" s="348"/>
      <c r="L101" s="348"/>
      <c r="M101" s="348"/>
      <c r="N101" s="348"/>
      <c r="O101" s="348"/>
    </row>
    <row r="102" spans="9:15" x14ac:dyDescent="0.25">
      <c r="I102" s="348"/>
      <c r="J102" s="348"/>
      <c r="K102" s="348"/>
      <c r="L102" s="348"/>
      <c r="M102" s="348"/>
      <c r="N102" s="348"/>
      <c r="O102" s="348"/>
    </row>
    <row r="103" spans="9:15" x14ac:dyDescent="0.25">
      <c r="I103" s="348"/>
      <c r="J103" s="348"/>
      <c r="K103" s="348"/>
      <c r="L103" s="348"/>
      <c r="M103" s="348"/>
      <c r="N103" s="348"/>
      <c r="O103" s="348"/>
    </row>
    <row r="104" spans="9:15" x14ac:dyDescent="0.25">
      <c r="I104" s="348"/>
      <c r="J104" s="348"/>
      <c r="K104" s="348"/>
      <c r="L104" s="348"/>
      <c r="M104" s="348"/>
      <c r="N104" s="348"/>
      <c r="O104" s="348"/>
    </row>
    <row r="105" spans="9:15" x14ac:dyDescent="0.25">
      <c r="I105" s="348"/>
      <c r="J105" s="348"/>
      <c r="K105" s="348"/>
      <c r="L105" s="348"/>
      <c r="M105" s="348"/>
      <c r="N105" s="348"/>
      <c r="O105" s="348"/>
    </row>
    <row r="106" spans="9:15" x14ac:dyDescent="0.25">
      <c r="I106" s="348"/>
      <c r="J106" s="348"/>
      <c r="K106" s="348"/>
      <c r="L106" s="348"/>
      <c r="M106" s="348"/>
      <c r="N106" s="348"/>
      <c r="O106" s="348"/>
    </row>
    <row r="107" spans="9:15" x14ac:dyDescent="0.25">
      <c r="I107" s="348"/>
      <c r="J107" s="348"/>
      <c r="K107" s="348"/>
      <c r="L107" s="348"/>
      <c r="M107" s="348"/>
      <c r="N107" s="348"/>
      <c r="O107" s="348"/>
    </row>
    <row r="108" spans="9:15" x14ac:dyDescent="0.25">
      <c r="I108" s="348"/>
      <c r="J108" s="348"/>
      <c r="K108" s="348"/>
      <c r="L108" s="348"/>
      <c r="M108" s="348"/>
      <c r="N108" s="348"/>
      <c r="O108" s="348"/>
    </row>
    <row r="109" spans="9:15" x14ac:dyDescent="0.25">
      <c r="I109" s="348"/>
      <c r="J109" s="348"/>
      <c r="K109" s="348"/>
      <c r="L109" s="348"/>
      <c r="M109" s="348"/>
      <c r="N109" s="348"/>
      <c r="O109" s="348"/>
    </row>
    <row r="110" spans="9:15" x14ac:dyDescent="0.25">
      <c r="I110" s="348"/>
      <c r="J110" s="348"/>
      <c r="K110" s="348"/>
      <c r="L110" s="348"/>
      <c r="M110" s="348"/>
      <c r="N110" s="348"/>
      <c r="O110" s="348"/>
    </row>
    <row r="111" spans="9:15" x14ac:dyDescent="0.25">
      <c r="I111" s="348"/>
      <c r="J111" s="348"/>
      <c r="K111" s="348"/>
      <c r="L111" s="348"/>
      <c r="M111" s="348"/>
      <c r="N111" s="348"/>
      <c r="O111" s="348"/>
    </row>
    <row r="112" spans="9:15" x14ac:dyDescent="0.25">
      <c r="I112" s="348"/>
      <c r="J112" s="348"/>
      <c r="K112" s="348"/>
      <c r="L112" s="348"/>
      <c r="M112" s="348"/>
      <c r="N112" s="348"/>
      <c r="O112" s="348"/>
    </row>
    <row r="113" spans="9:15" x14ac:dyDescent="0.25">
      <c r="I113" s="348"/>
      <c r="J113" s="348"/>
      <c r="K113" s="348"/>
      <c r="L113" s="348"/>
      <c r="M113" s="348"/>
      <c r="N113" s="348"/>
      <c r="O113" s="348"/>
    </row>
    <row r="114" spans="9:15" x14ac:dyDescent="0.25">
      <c r="I114" s="348"/>
      <c r="J114" s="348"/>
      <c r="K114" s="348"/>
      <c r="L114" s="348"/>
      <c r="M114" s="348"/>
      <c r="N114" s="348"/>
      <c r="O114" s="348"/>
    </row>
    <row r="115" spans="9:15" x14ac:dyDescent="0.25">
      <c r="I115" s="348"/>
      <c r="J115" s="348"/>
      <c r="K115" s="348"/>
      <c r="L115" s="348"/>
      <c r="M115" s="348"/>
      <c r="N115" s="348"/>
      <c r="O115" s="348"/>
    </row>
    <row r="116" spans="9:15" x14ac:dyDescent="0.25">
      <c r="I116" s="348"/>
      <c r="J116" s="348"/>
      <c r="K116" s="348"/>
      <c r="L116" s="348"/>
      <c r="M116" s="348"/>
      <c r="N116" s="348"/>
      <c r="O116" s="348"/>
    </row>
    <row r="117" spans="9:15" x14ac:dyDescent="0.25">
      <c r="I117" s="348"/>
      <c r="J117" s="348"/>
      <c r="K117" s="348"/>
      <c r="L117" s="348"/>
      <c r="M117" s="348"/>
      <c r="N117" s="348"/>
      <c r="O117" s="348"/>
    </row>
    <row r="118" spans="9:15" x14ac:dyDescent="0.25">
      <c r="I118" s="348"/>
      <c r="J118" s="348"/>
      <c r="K118" s="348"/>
      <c r="L118" s="348"/>
      <c r="M118" s="348"/>
      <c r="N118" s="348"/>
      <c r="O118" s="348"/>
    </row>
    <row r="119" spans="9:15" x14ac:dyDescent="0.25">
      <c r="I119" s="348"/>
      <c r="J119" s="348"/>
      <c r="K119" s="348"/>
      <c r="L119" s="348"/>
      <c r="M119" s="348"/>
      <c r="N119" s="348"/>
      <c r="O119" s="348"/>
    </row>
    <row r="120" spans="9:15" x14ac:dyDescent="0.25">
      <c r="I120" s="348"/>
      <c r="J120" s="348"/>
      <c r="K120" s="348"/>
      <c r="L120" s="348"/>
      <c r="M120" s="348"/>
      <c r="N120" s="348"/>
      <c r="O120" s="348"/>
    </row>
    <row r="121" spans="9:15" x14ac:dyDescent="0.25">
      <c r="I121" s="348"/>
      <c r="J121" s="348"/>
      <c r="K121" s="348"/>
      <c r="L121" s="348"/>
      <c r="M121" s="348"/>
      <c r="N121" s="348"/>
      <c r="O121" s="348"/>
    </row>
    <row r="122" spans="9:15" x14ac:dyDescent="0.25">
      <c r="I122" s="348"/>
      <c r="J122" s="348"/>
      <c r="K122" s="348"/>
      <c r="L122" s="348"/>
      <c r="M122" s="348"/>
      <c r="N122" s="348"/>
      <c r="O122" s="348"/>
    </row>
    <row r="123" spans="9:15" x14ac:dyDescent="0.25">
      <c r="I123" s="348"/>
      <c r="J123" s="348"/>
      <c r="K123" s="348"/>
      <c r="L123" s="348"/>
      <c r="M123" s="348"/>
      <c r="N123" s="348"/>
      <c r="O123" s="348"/>
    </row>
    <row r="124" spans="9:15" x14ac:dyDescent="0.25">
      <c r="I124" s="348"/>
      <c r="J124" s="348"/>
      <c r="K124" s="348"/>
      <c r="L124" s="348"/>
      <c r="M124" s="348"/>
      <c r="N124" s="348"/>
      <c r="O124" s="348"/>
    </row>
    <row r="125" spans="9:15" x14ac:dyDescent="0.25">
      <c r="I125" s="348"/>
      <c r="J125" s="348"/>
      <c r="K125" s="348"/>
      <c r="L125" s="348"/>
      <c r="M125" s="348"/>
      <c r="N125" s="348"/>
      <c r="O125" s="348"/>
    </row>
    <row r="126" spans="9:15" x14ac:dyDescent="0.25">
      <c r="I126" s="348"/>
      <c r="J126" s="348"/>
      <c r="K126" s="348"/>
      <c r="L126" s="348"/>
      <c r="M126" s="348"/>
      <c r="N126" s="348"/>
      <c r="O126" s="348"/>
    </row>
    <row r="127" spans="9:15" x14ac:dyDescent="0.25">
      <c r="I127" s="348"/>
      <c r="J127" s="348"/>
      <c r="K127" s="348"/>
      <c r="L127" s="348"/>
      <c r="M127" s="348"/>
      <c r="N127" s="348"/>
      <c r="O127" s="348"/>
    </row>
    <row r="128" spans="9:15" x14ac:dyDescent="0.25">
      <c r="I128" s="348"/>
      <c r="J128" s="348"/>
      <c r="K128" s="348"/>
      <c r="L128" s="348"/>
      <c r="M128" s="348"/>
      <c r="N128" s="348"/>
      <c r="O128" s="348"/>
    </row>
    <row r="129" spans="9:15" x14ac:dyDescent="0.25">
      <c r="I129" s="348"/>
      <c r="J129" s="348"/>
      <c r="K129" s="348"/>
      <c r="L129" s="348"/>
      <c r="M129" s="348"/>
      <c r="N129" s="348"/>
      <c r="O129" s="348"/>
    </row>
    <row r="130" spans="9:15" x14ac:dyDescent="0.25">
      <c r="I130" s="348"/>
      <c r="J130" s="348"/>
      <c r="K130" s="348"/>
      <c r="L130" s="348"/>
      <c r="M130" s="348"/>
      <c r="N130" s="348"/>
      <c r="O130" s="348"/>
    </row>
    <row r="131" spans="9:15" x14ac:dyDescent="0.25">
      <c r="I131" s="348"/>
      <c r="J131" s="348"/>
      <c r="K131" s="348"/>
      <c r="L131" s="348"/>
      <c r="M131" s="348"/>
      <c r="N131" s="348"/>
      <c r="O131" s="348"/>
    </row>
    <row r="132" spans="9:15" x14ac:dyDescent="0.25">
      <c r="I132" s="348"/>
      <c r="J132" s="348"/>
      <c r="K132" s="348"/>
      <c r="L132" s="348"/>
      <c r="M132" s="348"/>
      <c r="N132" s="348"/>
      <c r="O132" s="348"/>
    </row>
    <row r="133" spans="9:15" x14ac:dyDescent="0.25">
      <c r="I133" s="348"/>
      <c r="J133" s="348"/>
      <c r="K133" s="348"/>
      <c r="L133" s="348"/>
      <c r="M133" s="348"/>
      <c r="N133" s="348"/>
      <c r="O133" s="348"/>
    </row>
    <row r="134" spans="9:15" x14ac:dyDescent="0.25">
      <c r="I134" s="348"/>
      <c r="J134" s="348"/>
      <c r="K134" s="348"/>
      <c r="L134" s="348"/>
      <c r="M134" s="348"/>
      <c r="N134" s="348"/>
      <c r="O134" s="348"/>
    </row>
    <row r="135" spans="9:15" x14ac:dyDescent="0.25">
      <c r="I135" s="348"/>
      <c r="J135" s="348"/>
      <c r="K135" s="348"/>
      <c r="L135" s="348"/>
      <c r="M135" s="348"/>
      <c r="N135" s="348"/>
      <c r="O135" s="348"/>
    </row>
    <row r="136" spans="9:15" x14ac:dyDescent="0.25">
      <c r="I136" s="348"/>
      <c r="J136" s="348"/>
      <c r="K136" s="348"/>
      <c r="L136" s="348"/>
      <c r="M136" s="348"/>
      <c r="N136" s="348"/>
      <c r="O136" s="348"/>
    </row>
    <row r="137" spans="9:15" x14ac:dyDescent="0.25">
      <c r="I137" s="348"/>
      <c r="J137" s="348"/>
      <c r="K137" s="348"/>
      <c r="L137" s="348"/>
      <c r="M137" s="348"/>
      <c r="N137" s="348"/>
      <c r="O137" s="348"/>
    </row>
    <row r="138" spans="9:15" x14ac:dyDescent="0.25">
      <c r="I138" s="348"/>
      <c r="J138" s="348"/>
      <c r="K138" s="348"/>
      <c r="L138" s="348"/>
      <c r="M138" s="348"/>
      <c r="N138" s="348"/>
      <c r="O138" s="348"/>
    </row>
  </sheetData>
  <sheetProtection autoFilter="0"/>
  <dataConsolidate function="countNums">
    <dataRefs count="1">
      <dataRef ref="AO64:AO99" sheet="Apresentação" r:id="rId1"/>
    </dataRefs>
  </dataConsolidate>
  <mergeCells count="71">
    <mergeCell ref="E6:O6"/>
    <mergeCell ref="N8:O8"/>
    <mergeCell ref="B2:P2"/>
    <mergeCell ref="C22:D22"/>
    <mergeCell ref="N41:O41"/>
    <mergeCell ref="N38:O38"/>
    <mergeCell ref="L8:M8"/>
    <mergeCell ref="L7:M7"/>
    <mergeCell ref="N7:O7"/>
    <mergeCell ref="N35:O36"/>
    <mergeCell ref="G41:H41"/>
    <mergeCell ref="C41:F41"/>
    <mergeCell ref="C38:F38"/>
    <mergeCell ref="G38:H38"/>
    <mergeCell ref="J38:M38"/>
    <mergeCell ref="J41:M41"/>
    <mergeCell ref="J40:M40"/>
    <mergeCell ref="J15:O15"/>
    <mergeCell ref="E15:G15"/>
    <mergeCell ref="L13:M13"/>
    <mergeCell ref="C40:F40"/>
    <mergeCell ref="G40:H40"/>
    <mergeCell ref="C35:F36"/>
    <mergeCell ref="G35:H36"/>
    <mergeCell ref="J35:M36"/>
    <mergeCell ref="N40:O40"/>
    <mergeCell ref="N13:O13"/>
    <mergeCell ref="E13:I13"/>
    <mergeCell ref="N16:O20"/>
    <mergeCell ref="C25:D25"/>
    <mergeCell ref="E25:O25"/>
    <mergeCell ref="C26:D26"/>
    <mergeCell ref="E12:O12"/>
    <mergeCell ref="E11:O11"/>
    <mergeCell ref="E14:O14"/>
    <mergeCell ref="C51:G51"/>
    <mergeCell ref="J51:N51"/>
    <mergeCell ref="F43:G43"/>
    <mergeCell ref="M43:N43"/>
    <mergeCell ref="C43:E44"/>
    <mergeCell ref="J43:L44"/>
    <mergeCell ref="F46:G46"/>
    <mergeCell ref="F47:G47"/>
    <mergeCell ref="C46:E47"/>
    <mergeCell ref="J46:L47"/>
    <mergeCell ref="M47:N47"/>
    <mergeCell ref="M46:N46"/>
    <mergeCell ref="M44:N44"/>
    <mergeCell ref="F44:G44"/>
    <mergeCell ref="C5:D5"/>
    <mergeCell ref="C6:D6"/>
    <mergeCell ref="C7:D7"/>
    <mergeCell ref="C19:D19"/>
    <mergeCell ref="C13:D13"/>
    <mergeCell ref="C8:D8"/>
    <mergeCell ref="C11:D11"/>
    <mergeCell ref="C12:D12"/>
    <mergeCell ref="C15:D15"/>
    <mergeCell ref="C16:D16"/>
    <mergeCell ref="C18:D18"/>
    <mergeCell ref="C17:D17"/>
    <mergeCell ref="C14:D14"/>
    <mergeCell ref="C27:D27"/>
    <mergeCell ref="E27:O27"/>
    <mergeCell ref="E26:G26"/>
    <mergeCell ref="J26:O26"/>
    <mergeCell ref="E22:O22"/>
    <mergeCell ref="C23:D23"/>
    <mergeCell ref="E23:O23"/>
    <mergeCell ref="C24:D24"/>
    <mergeCell ref="E24:I24"/>
  </mergeCells>
  <conditionalFormatting sqref="G32:H33">
    <cfRule type="expression" dxfId="161" priority="25" stopIfTrue="1">
      <formula>$G32="þ"</formula>
    </cfRule>
  </conditionalFormatting>
  <conditionalFormatting sqref="C32:D33">
    <cfRule type="expression" dxfId="160" priority="24" stopIfTrue="1">
      <formula>$C32="þ"</formula>
    </cfRule>
  </conditionalFormatting>
  <conditionalFormatting sqref="K32:L33">
    <cfRule type="expression" dxfId="159" priority="23" stopIfTrue="1">
      <formula>$K32="þ"</formula>
    </cfRule>
  </conditionalFormatting>
  <conditionalFormatting sqref="N32:O32">
    <cfRule type="expression" dxfId="158" priority="22" stopIfTrue="1">
      <formula>$N32="þ"</formula>
    </cfRule>
  </conditionalFormatting>
  <conditionalFormatting sqref="F44 M44 O44 H44">
    <cfRule type="cellIs" dxfId="157" priority="13" stopIfTrue="1" operator="between">
      <formula>0.00000000000001</formula>
      <formula>$D$54</formula>
    </cfRule>
    <cfRule type="cellIs" dxfId="156" priority="14" stopIfTrue="1" operator="greaterThan">
      <formula>$D$54</formula>
    </cfRule>
  </conditionalFormatting>
  <conditionalFormatting sqref="Q49:Q51 B50:P52">
    <cfRule type="expression" dxfId="155" priority="26" stopIfTrue="1">
      <formula>AND($E$16&lt;&gt;2)</formula>
    </cfRule>
  </conditionalFormatting>
  <conditionalFormatting sqref="N33:O33">
    <cfRule type="expression" dxfId="154" priority="1" stopIfTrue="1">
      <formula>$N33="þ"</formula>
    </cfRule>
  </conditionalFormatting>
  <dataValidations xWindow="1134" yWindow="282" count="19">
    <dataValidation allowBlank="1" showInputMessage="1" showErrorMessage="1" error="Escolha uma das opções determinadas na célula" sqref="L10 L21"/>
    <dataValidation allowBlank="1" showInputMessage="1" showErrorMessage="1" prompt="Digite o nome do consumidor proponente do projeto" sqref="E11:O11"/>
    <dataValidation allowBlank="1" showInputMessage="1" showErrorMessage="1" prompt="Informe o número do CNPJ do proponente" sqref="E13:I13"/>
    <dataValidation allowBlank="1" showInputMessage="1" showErrorMessage="1" prompt="Informe o número da unidade consumidora beneficiada. Em caso de mais de uma UC beneficiada, digitar &quot;várias&quot;." sqref="N13:O13"/>
    <dataValidation allowBlank="1" showErrorMessage="1" prompt="Informe o número do CNPJ do proponente" sqref="E16:I16"/>
    <dataValidation type="list" allowBlank="1" showInputMessage="1" showErrorMessage="1" prompt="Escolha um fator de carga (entre 0,3 e 0,7 em casos normais)" sqref="N8:O8">
      <formula1>FC</formula1>
    </dataValidation>
    <dataValidation allowBlank="1" showInputMessage="1" showErrorMessage="1" prompt="Taxa de Desconto definida pela concessionária" sqref="N7:O7"/>
    <dataValidation allowBlank="1" showInputMessage="1" showErrorMessage="1" prompt="Digite o nome do Projeto" sqref="E6"/>
    <dataValidation allowBlank="1" showInputMessage="1" showErrorMessage="1" prompt="Informe o Endereço completo do consumidor proponente" sqref="E12:O12"/>
    <dataValidation allowBlank="1" showInputMessage="1" showErrorMessage="1" prompt="Informe o número do CNPJ da empresa" sqref="E24:I24"/>
    <dataValidation allowBlank="1" showInputMessage="1" showErrorMessage="1" prompt="Informe o Endereço completo da empresa" sqref="E23:O23"/>
    <dataValidation allowBlank="1" showInputMessage="1" showErrorMessage="1" prompt="Digite o nome da empresa responsável pela elaboração do projeto" sqref="E22:O22"/>
    <dataValidation allowBlank="1" showInputMessage="1" showErrorMessage="1" prompt="Digite o nome do Responsável Técnico pela Elaboração da Proposta" sqref="E25:O25"/>
    <dataValidation allowBlank="1" showInputMessage="1" showErrorMessage="1" prompt="Digite o e-mail do Responsável Técnico" sqref="J26:O26"/>
    <dataValidation allowBlank="1" showInputMessage="1" showErrorMessage="1" prompt="Digite o telefone do Responsável Técnico" sqref="E26:G26"/>
    <dataValidation allowBlank="1" showInputMessage="1" showErrorMessage="1" prompt="Digite o nome do Gestor ou Coordenador do Projeto por parte da proponente" sqref="E14:O14"/>
    <dataValidation allowBlank="1" showInputMessage="1" showErrorMessage="1" prompt="Digite o e-mail do Gestor do Projeto" sqref="J15:O15"/>
    <dataValidation allowBlank="1" showInputMessage="1" showErrorMessage="1" prompt="Digite o telefone do Gestor do Projeto" sqref="E15:G15"/>
    <dataValidation allowBlank="1" showInputMessage="1" showErrorMessage="1" prompt="Digite o nome do Profissional CMVP responsável pela Estratégia de M&amp;V desta Proposta" sqref="E27:O27"/>
  </dataValidations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Drop Down 1">
              <controlPr locked="0" defaultSize="0" autoLine="0" autoPict="0">
                <anchor moveWithCells="1">
                  <from>
                    <xdr:col>4</xdr:col>
                    <xdr:colOff>7620</xdr:colOff>
                    <xdr:row>18</xdr:row>
                    <xdr:rowOff>0</xdr:rowOff>
                  </from>
                  <to>
                    <xdr:col>7</xdr:col>
                    <xdr:colOff>1264920</xdr:colOff>
                    <xdr:row>19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6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7</xdr:col>
                    <xdr:colOff>952500</xdr:colOff>
                    <xdr:row>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7" name="Drop Down 3">
              <controlPr defaultSize="0" autoLine="0" autoPict="0">
                <anchor moveWithCells="1">
                  <from>
                    <xdr:col>4</xdr:col>
                    <xdr:colOff>0</xdr:colOff>
                    <xdr:row>7</xdr:row>
                    <xdr:rowOff>0</xdr:rowOff>
                  </from>
                  <to>
                    <xdr:col>6</xdr:col>
                    <xdr:colOff>7620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8" name="Drop Down 630">
              <controlPr defaultSize="0" autoLine="0" autoPict="0">
                <anchor moveWithCells="1">
                  <from>
                    <xdr:col>12</xdr:col>
                    <xdr:colOff>7620</xdr:colOff>
                    <xdr:row>3</xdr:row>
                    <xdr:rowOff>182880</xdr:rowOff>
                  </from>
                  <to>
                    <xdr:col>15</xdr:col>
                    <xdr:colOff>60960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9" name="Drop Down 642">
              <controlPr locked="0" defaultSize="0" autoLine="0" autoPict="0">
                <anchor moveWithCells="1">
                  <from>
                    <xdr:col>4</xdr:col>
                    <xdr:colOff>7620</xdr:colOff>
                    <xdr:row>16</xdr:row>
                    <xdr:rowOff>182880</xdr:rowOff>
                  </from>
                  <to>
                    <xdr:col>7</xdr:col>
                    <xdr:colOff>1264920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0" name="Drop Down 745">
              <controlPr locked="0" defaultSize="0" autoLine="0" autoPict="0">
                <anchor moveWithCells="1">
                  <from>
                    <xdr:col>4</xdr:col>
                    <xdr:colOff>7620</xdr:colOff>
                    <xdr:row>16</xdr:row>
                    <xdr:rowOff>0</xdr:rowOff>
                  </from>
                  <to>
                    <xdr:col>7</xdr:col>
                    <xdr:colOff>1264920</xdr:colOff>
                    <xdr:row>17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1" name="Drop Down 746">
              <controlPr locked="0" defaultSize="0" autoLine="0" autoPict="0">
                <anchor moveWithCells="1">
                  <from>
                    <xdr:col>4</xdr:col>
                    <xdr:colOff>7620</xdr:colOff>
                    <xdr:row>15</xdr:row>
                    <xdr:rowOff>0</xdr:rowOff>
                  </from>
                  <to>
                    <xdr:col>7</xdr:col>
                    <xdr:colOff>1264920</xdr:colOff>
                    <xdr:row>16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3">
    <tabColor theme="6"/>
  </sheetPr>
  <dimension ref="B2:DC64"/>
  <sheetViews>
    <sheetView showGridLines="0" workbookViewId="0">
      <pane xSplit="7" ySplit="3" topLeftCell="CR37" activePane="bottomRight" state="frozen"/>
      <selection pane="topRight" activeCell="H1" sqref="H1"/>
      <selection pane="bottomLeft" activeCell="A4" sqref="A4"/>
      <selection pane="bottomRight" activeCell="G64" sqref="G64"/>
    </sheetView>
  </sheetViews>
  <sheetFormatPr defaultColWidth="9.109375" defaultRowHeight="14.4" x14ac:dyDescent="0.25"/>
  <cols>
    <col min="1" max="1" width="3.6640625" style="411" customWidth="1"/>
    <col min="2" max="2" width="3.6640625" style="410" customWidth="1"/>
    <col min="3" max="3" width="44.6640625" style="411" customWidth="1"/>
    <col min="4" max="4" width="11.6640625" style="411" customWidth="1"/>
    <col min="5" max="5" width="9.88671875" style="412" bestFit="1" customWidth="1"/>
    <col min="6" max="6" width="8.6640625" style="413" customWidth="1"/>
    <col min="7" max="9" width="13.88671875" style="411" bestFit="1" customWidth="1"/>
    <col min="10" max="12" width="11.6640625" style="411" customWidth="1"/>
    <col min="13" max="13" width="13.44140625" style="411" bestFit="1" customWidth="1"/>
    <col min="14" max="15" width="13.44140625" style="411" customWidth="1"/>
    <col min="16" max="16" width="14.33203125" style="411" customWidth="1"/>
    <col min="17" max="107" width="11.6640625" style="411" customWidth="1"/>
    <col min="108" max="16384" width="9.109375" style="411"/>
  </cols>
  <sheetData>
    <row r="2" spans="2:107" ht="22.5" customHeight="1" x14ac:dyDescent="0.25">
      <c r="B2" s="992" t="s">
        <v>1049</v>
      </c>
      <c r="C2" s="992"/>
      <c r="D2" s="992"/>
      <c r="E2" s="992"/>
      <c r="F2" s="992"/>
      <c r="G2" s="992"/>
    </row>
    <row r="3" spans="2:107" x14ac:dyDescent="0.25">
      <c r="B3" s="993" t="s">
        <v>945</v>
      </c>
      <c r="C3" s="994"/>
      <c r="D3" s="994"/>
      <c r="E3" s="994"/>
      <c r="F3" s="994"/>
      <c r="G3" s="345" t="s">
        <v>31</v>
      </c>
      <c r="H3" s="415" t="s">
        <v>791</v>
      </c>
      <c r="I3" s="415" t="s">
        <v>792</v>
      </c>
      <c r="J3" s="415" t="s">
        <v>793</v>
      </c>
      <c r="K3" s="415" t="s">
        <v>794</v>
      </c>
      <c r="L3" s="415" t="s">
        <v>795</v>
      </c>
      <c r="M3" s="415" t="s">
        <v>796</v>
      </c>
      <c r="N3" s="415" t="s">
        <v>797</v>
      </c>
      <c r="O3" s="415" t="s">
        <v>798</v>
      </c>
      <c r="P3" s="415" t="s">
        <v>799</v>
      </c>
      <c r="Q3" s="415" t="s">
        <v>800</v>
      </c>
      <c r="R3" s="415" t="s">
        <v>801</v>
      </c>
      <c r="S3" s="415" t="s">
        <v>802</v>
      </c>
      <c r="T3" s="415" t="s">
        <v>803</v>
      </c>
      <c r="U3" s="415" t="s">
        <v>804</v>
      </c>
      <c r="V3" s="415" t="s">
        <v>805</v>
      </c>
      <c r="W3" s="415" t="s">
        <v>806</v>
      </c>
      <c r="X3" s="415" t="s">
        <v>807</v>
      </c>
      <c r="Y3" s="415" t="s">
        <v>808</v>
      </c>
      <c r="Z3" s="415" t="s">
        <v>809</v>
      </c>
      <c r="AA3" s="415" t="s">
        <v>810</v>
      </c>
      <c r="AB3" s="415" t="s">
        <v>2013</v>
      </c>
      <c r="AC3" s="415" t="s">
        <v>2014</v>
      </c>
      <c r="AD3" s="415" t="s">
        <v>2015</v>
      </c>
      <c r="AE3" s="415" t="s">
        <v>2016</v>
      </c>
      <c r="AF3" s="415" t="s">
        <v>2017</v>
      </c>
      <c r="AG3" s="415" t="s">
        <v>2018</v>
      </c>
      <c r="AH3" s="415" t="s">
        <v>2019</v>
      </c>
      <c r="AI3" s="415" t="s">
        <v>2020</v>
      </c>
      <c r="AJ3" s="415" t="s">
        <v>2021</v>
      </c>
      <c r="AK3" s="415" t="s">
        <v>2022</v>
      </c>
      <c r="AL3" s="415" t="s">
        <v>2023</v>
      </c>
      <c r="AM3" s="415" t="s">
        <v>2024</v>
      </c>
      <c r="AN3" s="415" t="s">
        <v>2025</v>
      </c>
      <c r="AO3" s="415" t="s">
        <v>2026</v>
      </c>
      <c r="AP3" s="415" t="s">
        <v>2027</v>
      </c>
      <c r="AQ3" s="415" t="s">
        <v>2028</v>
      </c>
      <c r="AR3" s="415" t="s">
        <v>2029</v>
      </c>
      <c r="AS3" s="415" t="s">
        <v>2030</v>
      </c>
      <c r="AT3" s="415" t="s">
        <v>2031</v>
      </c>
      <c r="AU3" s="415" t="s">
        <v>2032</v>
      </c>
      <c r="AV3" s="415" t="s">
        <v>2033</v>
      </c>
      <c r="AW3" s="415" t="s">
        <v>2034</v>
      </c>
      <c r="AX3" s="415" t="s">
        <v>2035</v>
      </c>
      <c r="AY3" s="415" t="s">
        <v>2036</v>
      </c>
      <c r="AZ3" s="415" t="s">
        <v>2037</v>
      </c>
      <c r="BA3" s="415" t="s">
        <v>2038</v>
      </c>
      <c r="BB3" s="415" t="s">
        <v>2039</v>
      </c>
      <c r="BC3" s="415" t="s">
        <v>2040</v>
      </c>
      <c r="BD3" s="415" t="s">
        <v>2041</v>
      </c>
      <c r="BE3" s="415" t="s">
        <v>2042</v>
      </c>
      <c r="BF3" s="415" t="s">
        <v>2043</v>
      </c>
      <c r="BG3" s="415" t="s">
        <v>2044</v>
      </c>
      <c r="BH3" s="415" t="s">
        <v>2045</v>
      </c>
      <c r="BI3" s="415" t="s">
        <v>2046</v>
      </c>
      <c r="BJ3" s="415" t="s">
        <v>2047</v>
      </c>
      <c r="BK3" s="415" t="s">
        <v>2048</v>
      </c>
      <c r="BL3" s="415" t="s">
        <v>2049</v>
      </c>
      <c r="BM3" s="415" t="s">
        <v>2050</v>
      </c>
      <c r="BN3" s="415" t="s">
        <v>2051</v>
      </c>
      <c r="BO3" s="415" t="s">
        <v>2052</v>
      </c>
      <c r="BP3" s="415" t="s">
        <v>2053</v>
      </c>
      <c r="BQ3" s="415" t="s">
        <v>2054</v>
      </c>
      <c r="BR3" s="415" t="s">
        <v>2055</v>
      </c>
      <c r="BS3" s="415" t="s">
        <v>2056</v>
      </c>
      <c r="BT3" s="415" t="s">
        <v>2057</v>
      </c>
      <c r="BU3" s="415" t="s">
        <v>2058</v>
      </c>
      <c r="BV3" s="415" t="s">
        <v>2059</v>
      </c>
      <c r="BW3" s="415" t="s">
        <v>2060</v>
      </c>
      <c r="BX3" s="415" t="s">
        <v>2061</v>
      </c>
      <c r="BY3" s="415" t="s">
        <v>2062</v>
      </c>
      <c r="BZ3" s="415" t="s">
        <v>2063</v>
      </c>
      <c r="CA3" s="415" t="s">
        <v>2064</v>
      </c>
      <c r="CB3" s="415" t="s">
        <v>2065</v>
      </c>
      <c r="CC3" s="415" t="s">
        <v>2066</v>
      </c>
      <c r="CD3" s="415" t="s">
        <v>2067</v>
      </c>
      <c r="CE3" s="415" t="s">
        <v>2068</v>
      </c>
      <c r="CF3" s="415" t="s">
        <v>2069</v>
      </c>
      <c r="CG3" s="415" t="s">
        <v>2070</v>
      </c>
      <c r="CH3" s="415" t="s">
        <v>2071</v>
      </c>
      <c r="CI3" s="415" t="s">
        <v>2072</v>
      </c>
      <c r="CJ3" s="415" t="s">
        <v>2073</v>
      </c>
      <c r="CK3" s="415" t="s">
        <v>2074</v>
      </c>
      <c r="CL3" s="415" t="s">
        <v>2075</v>
      </c>
      <c r="CM3" s="415" t="s">
        <v>2076</v>
      </c>
      <c r="CN3" s="415" t="s">
        <v>2077</v>
      </c>
      <c r="CO3" s="415" t="s">
        <v>2078</v>
      </c>
      <c r="CP3" s="415" t="s">
        <v>2079</v>
      </c>
      <c r="CQ3" s="415" t="s">
        <v>2080</v>
      </c>
      <c r="CR3" s="415" t="s">
        <v>2081</v>
      </c>
      <c r="CS3" s="415" t="s">
        <v>2082</v>
      </c>
      <c r="CT3" s="415" t="s">
        <v>2083</v>
      </c>
      <c r="CU3" s="415" t="s">
        <v>2084</v>
      </c>
      <c r="CV3" s="415" t="s">
        <v>2085</v>
      </c>
      <c r="CW3" s="415" t="s">
        <v>2086</v>
      </c>
      <c r="CX3" s="415" t="s">
        <v>2087</v>
      </c>
      <c r="CY3" s="415" t="s">
        <v>2088</v>
      </c>
      <c r="CZ3" s="415" t="s">
        <v>2089</v>
      </c>
      <c r="DA3" s="415" t="s">
        <v>2090</v>
      </c>
      <c r="DB3" s="415" t="s">
        <v>2091</v>
      </c>
      <c r="DC3" s="415" t="s">
        <v>2092</v>
      </c>
    </row>
    <row r="4" spans="2:107" s="410" customFormat="1" x14ac:dyDescent="0.25">
      <c r="B4" s="993" t="s">
        <v>1104</v>
      </c>
      <c r="C4" s="994"/>
      <c r="D4" s="994"/>
      <c r="E4" s="994"/>
      <c r="F4" s="994"/>
      <c r="G4" s="174" t="s">
        <v>31</v>
      </c>
      <c r="H4" s="175" t="s">
        <v>791</v>
      </c>
      <c r="I4" s="175" t="s">
        <v>792</v>
      </c>
      <c r="J4" s="175" t="s">
        <v>793</v>
      </c>
      <c r="K4" s="175" t="s">
        <v>794</v>
      </c>
      <c r="L4" s="175" t="s">
        <v>795</v>
      </c>
      <c r="M4" s="175" t="s">
        <v>796</v>
      </c>
      <c r="N4" s="175" t="s">
        <v>797</v>
      </c>
      <c r="O4" s="175" t="s">
        <v>798</v>
      </c>
      <c r="P4" s="175" t="s">
        <v>799</v>
      </c>
      <c r="Q4" s="175" t="s">
        <v>800</v>
      </c>
      <c r="R4" s="175" t="s">
        <v>801</v>
      </c>
      <c r="S4" s="175" t="s">
        <v>802</v>
      </c>
      <c r="T4" s="175" t="s">
        <v>803</v>
      </c>
      <c r="U4" s="175" t="s">
        <v>804</v>
      </c>
      <c r="V4" s="175" t="s">
        <v>805</v>
      </c>
      <c r="W4" s="175" t="s">
        <v>806</v>
      </c>
      <c r="X4" s="175" t="s">
        <v>807</v>
      </c>
      <c r="Y4" s="175" t="s">
        <v>808</v>
      </c>
      <c r="Z4" s="175" t="s">
        <v>809</v>
      </c>
      <c r="AA4" s="175" t="s">
        <v>810</v>
      </c>
      <c r="AB4" s="175" t="s">
        <v>2013</v>
      </c>
      <c r="AC4" s="175" t="s">
        <v>2014</v>
      </c>
      <c r="AD4" s="175" t="s">
        <v>2015</v>
      </c>
      <c r="AE4" s="175" t="s">
        <v>2016</v>
      </c>
      <c r="AF4" s="175" t="s">
        <v>2017</v>
      </c>
      <c r="AG4" s="175" t="s">
        <v>2018</v>
      </c>
      <c r="AH4" s="175" t="s">
        <v>2019</v>
      </c>
      <c r="AI4" s="175" t="s">
        <v>2020</v>
      </c>
      <c r="AJ4" s="175" t="s">
        <v>2021</v>
      </c>
      <c r="AK4" s="175" t="s">
        <v>2022</v>
      </c>
      <c r="AL4" s="175" t="s">
        <v>2023</v>
      </c>
      <c r="AM4" s="175" t="s">
        <v>2024</v>
      </c>
      <c r="AN4" s="175" t="s">
        <v>2025</v>
      </c>
      <c r="AO4" s="175" t="s">
        <v>2026</v>
      </c>
      <c r="AP4" s="175" t="s">
        <v>2027</v>
      </c>
      <c r="AQ4" s="175" t="s">
        <v>2028</v>
      </c>
      <c r="AR4" s="175" t="s">
        <v>2029</v>
      </c>
      <c r="AS4" s="175" t="s">
        <v>2030</v>
      </c>
      <c r="AT4" s="175" t="s">
        <v>2031</v>
      </c>
      <c r="AU4" s="175" t="s">
        <v>2032</v>
      </c>
      <c r="AV4" s="175" t="s">
        <v>2033</v>
      </c>
      <c r="AW4" s="175" t="s">
        <v>2034</v>
      </c>
      <c r="AX4" s="175" t="s">
        <v>2035</v>
      </c>
      <c r="AY4" s="175" t="s">
        <v>2036</v>
      </c>
      <c r="AZ4" s="175" t="s">
        <v>2037</v>
      </c>
      <c r="BA4" s="175" t="s">
        <v>2038</v>
      </c>
      <c r="BB4" s="175" t="s">
        <v>2039</v>
      </c>
      <c r="BC4" s="175" t="s">
        <v>2040</v>
      </c>
      <c r="BD4" s="175" t="s">
        <v>2041</v>
      </c>
      <c r="BE4" s="175" t="s">
        <v>2042</v>
      </c>
      <c r="BF4" s="175" t="s">
        <v>2043</v>
      </c>
      <c r="BG4" s="175" t="s">
        <v>2044</v>
      </c>
      <c r="BH4" s="175" t="s">
        <v>2045</v>
      </c>
      <c r="BI4" s="175" t="s">
        <v>2046</v>
      </c>
      <c r="BJ4" s="175" t="s">
        <v>2047</v>
      </c>
      <c r="BK4" s="175" t="s">
        <v>2048</v>
      </c>
      <c r="BL4" s="175" t="s">
        <v>2049</v>
      </c>
      <c r="BM4" s="175" t="s">
        <v>2050</v>
      </c>
      <c r="BN4" s="175" t="s">
        <v>2051</v>
      </c>
      <c r="BO4" s="175" t="s">
        <v>2052</v>
      </c>
      <c r="BP4" s="175" t="s">
        <v>2053</v>
      </c>
      <c r="BQ4" s="175" t="s">
        <v>2054</v>
      </c>
      <c r="BR4" s="175" t="s">
        <v>2055</v>
      </c>
      <c r="BS4" s="175" t="s">
        <v>2056</v>
      </c>
      <c r="BT4" s="175" t="s">
        <v>2057</v>
      </c>
      <c r="BU4" s="175" t="s">
        <v>2058</v>
      </c>
      <c r="BV4" s="175" t="s">
        <v>2059</v>
      </c>
      <c r="BW4" s="175" t="s">
        <v>2060</v>
      </c>
      <c r="BX4" s="175" t="s">
        <v>2061</v>
      </c>
      <c r="BY4" s="175" t="s">
        <v>2062</v>
      </c>
      <c r="BZ4" s="175" t="s">
        <v>2063</v>
      </c>
      <c r="CA4" s="175" t="s">
        <v>2064</v>
      </c>
      <c r="CB4" s="175" t="s">
        <v>2065</v>
      </c>
      <c r="CC4" s="175" t="s">
        <v>2066</v>
      </c>
      <c r="CD4" s="175" t="s">
        <v>2067</v>
      </c>
      <c r="CE4" s="175" t="s">
        <v>2068</v>
      </c>
      <c r="CF4" s="175" t="s">
        <v>2069</v>
      </c>
      <c r="CG4" s="175" t="s">
        <v>2070</v>
      </c>
      <c r="CH4" s="175" t="s">
        <v>2071</v>
      </c>
      <c r="CI4" s="175" t="s">
        <v>2072</v>
      </c>
      <c r="CJ4" s="175" t="s">
        <v>2073</v>
      </c>
      <c r="CK4" s="175" t="s">
        <v>2074</v>
      </c>
      <c r="CL4" s="175" t="s">
        <v>2075</v>
      </c>
      <c r="CM4" s="175" t="s">
        <v>2076</v>
      </c>
      <c r="CN4" s="175" t="s">
        <v>2077</v>
      </c>
      <c r="CO4" s="175" t="s">
        <v>2078</v>
      </c>
      <c r="CP4" s="175" t="s">
        <v>2079</v>
      </c>
      <c r="CQ4" s="175" t="s">
        <v>2080</v>
      </c>
      <c r="CR4" s="175" t="s">
        <v>2081</v>
      </c>
      <c r="CS4" s="175" t="s">
        <v>2082</v>
      </c>
      <c r="CT4" s="175" t="s">
        <v>2083</v>
      </c>
      <c r="CU4" s="175" t="s">
        <v>2084</v>
      </c>
      <c r="CV4" s="175" t="s">
        <v>2085</v>
      </c>
      <c r="CW4" s="175" t="s">
        <v>2086</v>
      </c>
      <c r="CX4" s="175" t="s">
        <v>2087</v>
      </c>
      <c r="CY4" s="175" t="s">
        <v>2088</v>
      </c>
      <c r="CZ4" s="175" t="s">
        <v>2089</v>
      </c>
      <c r="DA4" s="175" t="s">
        <v>2090</v>
      </c>
      <c r="DB4" s="175" t="s">
        <v>2091</v>
      </c>
      <c r="DC4" s="175" t="s">
        <v>2092</v>
      </c>
    </row>
    <row r="5" spans="2:107" x14ac:dyDescent="0.25">
      <c r="B5" s="171">
        <v>1</v>
      </c>
      <c r="C5" s="176" t="s">
        <v>626</v>
      </c>
      <c r="D5" s="176"/>
      <c r="E5" s="177"/>
      <c r="F5" s="178"/>
      <c r="G5" s="179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</row>
    <row r="6" spans="2:107" ht="15.6" x14ac:dyDescent="0.25">
      <c r="B6" s="171">
        <f>B5+1</f>
        <v>2</v>
      </c>
      <c r="C6" s="176" t="s">
        <v>811</v>
      </c>
      <c r="D6" s="176"/>
      <c r="E6" s="182" t="s">
        <v>636</v>
      </c>
      <c r="F6" s="183" t="s">
        <v>637</v>
      </c>
      <c r="G6" s="198">
        <f>SUM(H6:DC6)</f>
        <v>0</v>
      </c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196"/>
      <c r="AW6" s="196"/>
      <c r="AX6" s="196"/>
      <c r="AY6" s="196"/>
      <c r="AZ6" s="196"/>
      <c r="BA6" s="196"/>
      <c r="BB6" s="196"/>
      <c r="BC6" s="196"/>
      <c r="BD6" s="196"/>
      <c r="BE6" s="196"/>
      <c r="BF6" s="196"/>
      <c r="BG6" s="196"/>
      <c r="BH6" s="196"/>
      <c r="BI6" s="196"/>
      <c r="BJ6" s="196"/>
      <c r="BK6" s="196"/>
      <c r="BL6" s="196"/>
      <c r="BM6" s="196"/>
      <c r="BN6" s="196"/>
      <c r="BO6" s="196"/>
      <c r="BP6" s="196"/>
      <c r="BQ6" s="196"/>
      <c r="BR6" s="196"/>
      <c r="BS6" s="196"/>
      <c r="BT6" s="196"/>
      <c r="BU6" s="196"/>
      <c r="BV6" s="196"/>
      <c r="BW6" s="196"/>
      <c r="BX6" s="196"/>
      <c r="BY6" s="196"/>
      <c r="BZ6" s="196"/>
      <c r="CA6" s="196"/>
      <c r="CB6" s="196"/>
      <c r="CC6" s="196"/>
      <c r="CD6" s="196"/>
      <c r="CE6" s="196"/>
      <c r="CF6" s="196"/>
      <c r="CG6" s="196"/>
      <c r="CH6" s="196"/>
      <c r="CI6" s="196"/>
      <c r="CJ6" s="196"/>
      <c r="CK6" s="196"/>
      <c r="CL6" s="196"/>
      <c r="CM6" s="196"/>
      <c r="CN6" s="196"/>
      <c r="CO6" s="196"/>
      <c r="CP6" s="196"/>
      <c r="CQ6" s="196"/>
      <c r="CR6" s="196"/>
      <c r="CS6" s="196"/>
      <c r="CT6" s="196"/>
      <c r="CU6" s="196"/>
      <c r="CV6" s="196"/>
      <c r="CW6" s="196"/>
      <c r="CX6" s="196"/>
      <c r="CY6" s="196"/>
      <c r="CZ6" s="196"/>
      <c r="DA6" s="196"/>
      <c r="DB6" s="196"/>
      <c r="DC6" s="196"/>
    </row>
    <row r="7" spans="2:107" ht="15.6" x14ac:dyDescent="0.25">
      <c r="B7" s="997">
        <f>B6+1</f>
        <v>3</v>
      </c>
      <c r="C7" s="176" t="s">
        <v>714</v>
      </c>
      <c r="D7" s="176"/>
      <c r="E7" s="182"/>
      <c r="F7" s="183" t="s">
        <v>715</v>
      </c>
      <c r="G7" s="190" t="str">
        <f>IF(COUNTA(H7:DC7)=0,"",IF(LARGE(H7:DC7,1)&gt;1,"ERRO",""))</f>
        <v/>
      </c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  <c r="AW7" s="196"/>
      <c r="AX7" s="196"/>
      <c r="AY7" s="196"/>
      <c r="AZ7" s="196"/>
      <c r="BA7" s="196"/>
      <c r="BB7" s="196"/>
      <c r="BC7" s="196"/>
      <c r="BD7" s="196"/>
      <c r="BE7" s="196"/>
      <c r="BF7" s="196"/>
      <c r="BG7" s="196"/>
      <c r="BH7" s="196"/>
      <c r="BI7" s="196"/>
      <c r="BJ7" s="196"/>
      <c r="BK7" s="196"/>
      <c r="BL7" s="196"/>
      <c r="BM7" s="196"/>
      <c r="BN7" s="196"/>
      <c r="BO7" s="196"/>
      <c r="BP7" s="196"/>
      <c r="BQ7" s="196"/>
      <c r="BR7" s="196"/>
      <c r="BS7" s="196"/>
      <c r="BT7" s="196"/>
      <c r="BU7" s="196"/>
      <c r="BV7" s="196"/>
      <c r="BW7" s="196"/>
      <c r="BX7" s="196"/>
      <c r="BY7" s="196"/>
      <c r="BZ7" s="196"/>
      <c r="CA7" s="196"/>
      <c r="CB7" s="196"/>
      <c r="CC7" s="196"/>
      <c r="CD7" s="196"/>
      <c r="CE7" s="196"/>
      <c r="CF7" s="196"/>
      <c r="CG7" s="196"/>
      <c r="CH7" s="196"/>
      <c r="CI7" s="196"/>
      <c r="CJ7" s="196"/>
      <c r="CK7" s="196"/>
      <c r="CL7" s="196"/>
      <c r="CM7" s="196"/>
      <c r="CN7" s="196"/>
      <c r="CO7" s="196"/>
      <c r="CP7" s="196"/>
      <c r="CQ7" s="196"/>
      <c r="CR7" s="196"/>
      <c r="CS7" s="196"/>
      <c r="CT7" s="196"/>
      <c r="CU7" s="196"/>
      <c r="CV7" s="196"/>
      <c r="CW7" s="196"/>
      <c r="CX7" s="196"/>
      <c r="CY7" s="196"/>
      <c r="CZ7" s="196"/>
      <c r="DA7" s="196"/>
      <c r="DB7" s="196"/>
      <c r="DC7" s="196"/>
    </row>
    <row r="8" spans="2:107" ht="15.6" x14ac:dyDescent="0.25">
      <c r="B8" s="999"/>
      <c r="C8" s="176" t="s">
        <v>716</v>
      </c>
      <c r="D8" s="176"/>
      <c r="E8" s="182" t="s">
        <v>636</v>
      </c>
      <c r="F8" s="183" t="s">
        <v>717</v>
      </c>
      <c r="G8" s="198">
        <f>SUM(H8:DC8)</f>
        <v>0</v>
      </c>
      <c r="H8" s="189">
        <f>H6*H7</f>
        <v>0</v>
      </c>
      <c r="I8" s="189">
        <f t="shared" ref="I8:AA8" si="0">I6*I7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  <c r="AB8" s="189">
        <f t="shared" ref="AB8:CM8" si="1">AB6*AB7</f>
        <v>0</v>
      </c>
      <c r="AC8" s="189">
        <f t="shared" si="1"/>
        <v>0</v>
      </c>
      <c r="AD8" s="189">
        <f t="shared" si="1"/>
        <v>0</v>
      </c>
      <c r="AE8" s="189">
        <f t="shared" si="1"/>
        <v>0</v>
      </c>
      <c r="AF8" s="189">
        <f t="shared" si="1"/>
        <v>0</v>
      </c>
      <c r="AG8" s="189">
        <f t="shared" si="1"/>
        <v>0</v>
      </c>
      <c r="AH8" s="189">
        <f t="shared" si="1"/>
        <v>0</v>
      </c>
      <c r="AI8" s="189">
        <f t="shared" si="1"/>
        <v>0</v>
      </c>
      <c r="AJ8" s="189">
        <f t="shared" si="1"/>
        <v>0</v>
      </c>
      <c r="AK8" s="189">
        <f t="shared" si="1"/>
        <v>0</v>
      </c>
      <c r="AL8" s="189">
        <f t="shared" si="1"/>
        <v>0</v>
      </c>
      <c r="AM8" s="189">
        <f t="shared" si="1"/>
        <v>0</v>
      </c>
      <c r="AN8" s="189">
        <f t="shared" si="1"/>
        <v>0</v>
      </c>
      <c r="AO8" s="189">
        <f t="shared" si="1"/>
        <v>0</v>
      </c>
      <c r="AP8" s="189">
        <f t="shared" si="1"/>
        <v>0</v>
      </c>
      <c r="AQ8" s="189">
        <f t="shared" si="1"/>
        <v>0</v>
      </c>
      <c r="AR8" s="189">
        <f t="shared" si="1"/>
        <v>0</v>
      </c>
      <c r="AS8" s="189">
        <f t="shared" si="1"/>
        <v>0</v>
      </c>
      <c r="AT8" s="189">
        <f t="shared" si="1"/>
        <v>0</v>
      </c>
      <c r="AU8" s="189">
        <f t="shared" si="1"/>
        <v>0</v>
      </c>
      <c r="AV8" s="189">
        <f t="shared" si="1"/>
        <v>0</v>
      </c>
      <c r="AW8" s="189">
        <f t="shared" si="1"/>
        <v>0</v>
      </c>
      <c r="AX8" s="189">
        <f t="shared" si="1"/>
        <v>0</v>
      </c>
      <c r="AY8" s="189">
        <f t="shared" si="1"/>
        <v>0</v>
      </c>
      <c r="AZ8" s="189">
        <f t="shared" si="1"/>
        <v>0</v>
      </c>
      <c r="BA8" s="189">
        <f t="shared" si="1"/>
        <v>0</v>
      </c>
      <c r="BB8" s="189">
        <f t="shared" si="1"/>
        <v>0</v>
      </c>
      <c r="BC8" s="189">
        <f t="shared" si="1"/>
        <v>0</v>
      </c>
      <c r="BD8" s="189">
        <f t="shared" si="1"/>
        <v>0</v>
      </c>
      <c r="BE8" s="189">
        <f t="shared" si="1"/>
        <v>0</v>
      </c>
      <c r="BF8" s="189">
        <f t="shared" si="1"/>
        <v>0</v>
      </c>
      <c r="BG8" s="189">
        <f t="shared" si="1"/>
        <v>0</v>
      </c>
      <c r="BH8" s="189">
        <f t="shared" si="1"/>
        <v>0</v>
      </c>
      <c r="BI8" s="189">
        <f t="shared" si="1"/>
        <v>0</v>
      </c>
      <c r="BJ8" s="189">
        <f t="shared" si="1"/>
        <v>0</v>
      </c>
      <c r="BK8" s="189">
        <f t="shared" si="1"/>
        <v>0</v>
      </c>
      <c r="BL8" s="189">
        <f t="shared" si="1"/>
        <v>0</v>
      </c>
      <c r="BM8" s="189">
        <f t="shared" si="1"/>
        <v>0</v>
      </c>
      <c r="BN8" s="189">
        <f t="shared" si="1"/>
        <v>0</v>
      </c>
      <c r="BO8" s="189">
        <f t="shared" si="1"/>
        <v>0</v>
      </c>
      <c r="BP8" s="189">
        <f t="shared" si="1"/>
        <v>0</v>
      </c>
      <c r="BQ8" s="189">
        <f t="shared" si="1"/>
        <v>0</v>
      </c>
      <c r="BR8" s="189">
        <f t="shared" si="1"/>
        <v>0</v>
      </c>
      <c r="BS8" s="189">
        <f t="shared" si="1"/>
        <v>0</v>
      </c>
      <c r="BT8" s="189">
        <f t="shared" si="1"/>
        <v>0</v>
      </c>
      <c r="BU8" s="189">
        <f t="shared" si="1"/>
        <v>0</v>
      </c>
      <c r="BV8" s="189">
        <f t="shared" si="1"/>
        <v>0</v>
      </c>
      <c r="BW8" s="189">
        <f t="shared" si="1"/>
        <v>0</v>
      </c>
      <c r="BX8" s="189">
        <f t="shared" si="1"/>
        <v>0</v>
      </c>
      <c r="BY8" s="189">
        <f t="shared" si="1"/>
        <v>0</v>
      </c>
      <c r="BZ8" s="189">
        <f t="shared" si="1"/>
        <v>0</v>
      </c>
      <c r="CA8" s="189">
        <f t="shared" si="1"/>
        <v>0</v>
      </c>
      <c r="CB8" s="189">
        <f t="shared" si="1"/>
        <v>0</v>
      </c>
      <c r="CC8" s="189">
        <f t="shared" si="1"/>
        <v>0</v>
      </c>
      <c r="CD8" s="189">
        <f t="shared" si="1"/>
        <v>0</v>
      </c>
      <c r="CE8" s="189">
        <f t="shared" si="1"/>
        <v>0</v>
      </c>
      <c r="CF8" s="189">
        <f t="shared" si="1"/>
        <v>0</v>
      </c>
      <c r="CG8" s="189">
        <f t="shared" si="1"/>
        <v>0</v>
      </c>
      <c r="CH8" s="189">
        <f t="shared" si="1"/>
        <v>0</v>
      </c>
      <c r="CI8" s="189">
        <f t="shared" si="1"/>
        <v>0</v>
      </c>
      <c r="CJ8" s="189">
        <f t="shared" si="1"/>
        <v>0</v>
      </c>
      <c r="CK8" s="189">
        <f t="shared" si="1"/>
        <v>0</v>
      </c>
      <c r="CL8" s="189">
        <f t="shared" si="1"/>
        <v>0</v>
      </c>
      <c r="CM8" s="189">
        <f t="shared" si="1"/>
        <v>0</v>
      </c>
      <c r="CN8" s="189">
        <f t="shared" ref="CN8:DC8" si="2">CN6*CN7</f>
        <v>0</v>
      </c>
      <c r="CO8" s="189">
        <f t="shared" si="2"/>
        <v>0</v>
      </c>
      <c r="CP8" s="189">
        <f t="shared" si="2"/>
        <v>0</v>
      </c>
      <c r="CQ8" s="189">
        <f t="shared" si="2"/>
        <v>0</v>
      </c>
      <c r="CR8" s="189">
        <f t="shared" si="2"/>
        <v>0</v>
      </c>
      <c r="CS8" s="189">
        <f t="shared" si="2"/>
        <v>0</v>
      </c>
      <c r="CT8" s="189">
        <f t="shared" si="2"/>
        <v>0</v>
      </c>
      <c r="CU8" s="189">
        <f t="shared" si="2"/>
        <v>0</v>
      </c>
      <c r="CV8" s="189">
        <f t="shared" si="2"/>
        <v>0</v>
      </c>
      <c r="CW8" s="189">
        <f t="shared" si="2"/>
        <v>0</v>
      </c>
      <c r="CX8" s="189">
        <f t="shared" si="2"/>
        <v>0</v>
      </c>
      <c r="CY8" s="189">
        <f t="shared" si="2"/>
        <v>0</v>
      </c>
      <c r="CZ8" s="189">
        <f t="shared" si="2"/>
        <v>0</v>
      </c>
      <c r="DA8" s="189">
        <f t="shared" si="2"/>
        <v>0</v>
      </c>
      <c r="DB8" s="189">
        <f t="shared" si="2"/>
        <v>0</v>
      </c>
      <c r="DC8" s="189">
        <f t="shared" si="2"/>
        <v>0</v>
      </c>
    </row>
    <row r="9" spans="2:107" ht="15.6" x14ac:dyDescent="0.25">
      <c r="B9" s="171">
        <f>B7+1</f>
        <v>4</v>
      </c>
      <c r="C9" s="176" t="s">
        <v>16</v>
      </c>
      <c r="D9" s="176"/>
      <c r="E9" s="182"/>
      <c r="F9" s="183" t="s">
        <v>671</v>
      </c>
      <c r="G9" s="187">
        <f>SUM(H9:DC9)</f>
        <v>0</v>
      </c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</row>
    <row r="10" spans="2:107" x14ac:dyDescent="0.25">
      <c r="B10" s="997">
        <f>B9+1</f>
        <v>5</v>
      </c>
      <c r="C10" s="176" t="s">
        <v>638</v>
      </c>
      <c r="D10" s="176"/>
      <c r="E10" s="182" t="s">
        <v>639</v>
      </c>
      <c r="F10" s="183"/>
      <c r="G10" s="190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  <c r="BW10" s="191"/>
      <c r="BX10" s="191"/>
      <c r="BY10" s="191"/>
      <c r="BZ10" s="191"/>
      <c r="CA10" s="191"/>
      <c r="CB10" s="191"/>
      <c r="CC10" s="191"/>
      <c r="CD10" s="191"/>
      <c r="CE10" s="191"/>
      <c r="CF10" s="191"/>
      <c r="CG10" s="191"/>
      <c r="CH10" s="191"/>
      <c r="CI10" s="191"/>
      <c r="CJ10" s="191"/>
      <c r="CK10" s="191"/>
      <c r="CL10" s="191"/>
      <c r="CM10" s="191"/>
      <c r="CN10" s="191"/>
      <c r="CO10" s="191"/>
      <c r="CP10" s="191"/>
      <c r="CQ10" s="191"/>
      <c r="CR10" s="191"/>
      <c r="CS10" s="191"/>
      <c r="CT10" s="191"/>
      <c r="CU10" s="191"/>
      <c r="CV10" s="191"/>
      <c r="CW10" s="191"/>
      <c r="CX10" s="191"/>
      <c r="CY10" s="191"/>
      <c r="CZ10" s="191"/>
      <c r="DA10" s="191"/>
      <c r="DB10" s="191"/>
      <c r="DC10" s="191"/>
    </row>
    <row r="11" spans="2:107" x14ac:dyDescent="0.25">
      <c r="B11" s="998"/>
      <c r="C11" s="192" t="s">
        <v>640</v>
      </c>
      <c r="D11" s="192"/>
      <c r="E11" s="193" t="s">
        <v>641</v>
      </c>
      <c r="F11" s="183"/>
      <c r="G11" s="190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</row>
    <row r="12" spans="2:107" ht="15.6" x14ac:dyDescent="0.25">
      <c r="B12" s="999"/>
      <c r="C12" s="176" t="s">
        <v>642</v>
      </c>
      <c r="D12" s="176"/>
      <c r="E12" s="182" t="s">
        <v>643</v>
      </c>
      <c r="F12" s="183" t="s">
        <v>644</v>
      </c>
      <c r="G12" s="190"/>
      <c r="H12" s="195">
        <f>H10*H11</f>
        <v>0</v>
      </c>
      <c r="I12" s="195">
        <f t="shared" ref="I12:AA12" si="3">I10*I11</f>
        <v>0</v>
      </c>
      <c r="J12" s="195">
        <f t="shared" si="3"/>
        <v>0</v>
      </c>
      <c r="K12" s="195">
        <f t="shared" si="3"/>
        <v>0</v>
      </c>
      <c r="L12" s="195">
        <f t="shared" si="3"/>
        <v>0</v>
      </c>
      <c r="M12" s="195">
        <f t="shared" si="3"/>
        <v>0</v>
      </c>
      <c r="N12" s="195">
        <f t="shared" si="3"/>
        <v>0</v>
      </c>
      <c r="O12" s="195">
        <f t="shared" si="3"/>
        <v>0</v>
      </c>
      <c r="P12" s="195">
        <f t="shared" si="3"/>
        <v>0</v>
      </c>
      <c r="Q12" s="195">
        <f t="shared" si="3"/>
        <v>0</v>
      </c>
      <c r="R12" s="195">
        <f t="shared" si="3"/>
        <v>0</v>
      </c>
      <c r="S12" s="195">
        <f t="shared" si="3"/>
        <v>0</v>
      </c>
      <c r="T12" s="195">
        <f t="shared" si="3"/>
        <v>0</v>
      </c>
      <c r="U12" s="195">
        <f t="shared" si="3"/>
        <v>0</v>
      </c>
      <c r="V12" s="195">
        <f t="shared" si="3"/>
        <v>0</v>
      </c>
      <c r="W12" s="195">
        <f t="shared" si="3"/>
        <v>0</v>
      </c>
      <c r="X12" s="195">
        <f t="shared" si="3"/>
        <v>0</v>
      </c>
      <c r="Y12" s="195">
        <f t="shared" si="3"/>
        <v>0</v>
      </c>
      <c r="Z12" s="195">
        <f t="shared" si="3"/>
        <v>0</v>
      </c>
      <c r="AA12" s="195">
        <f t="shared" si="3"/>
        <v>0</v>
      </c>
      <c r="AB12" s="195">
        <f t="shared" ref="AB12:CM12" si="4">AB10*AB11</f>
        <v>0</v>
      </c>
      <c r="AC12" s="195">
        <f t="shared" si="4"/>
        <v>0</v>
      </c>
      <c r="AD12" s="195">
        <f t="shared" si="4"/>
        <v>0</v>
      </c>
      <c r="AE12" s="195">
        <f t="shared" si="4"/>
        <v>0</v>
      </c>
      <c r="AF12" s="195">
        <f t="shared" si="4"/>
        <v>0</v>
      </c>
      <c r="AG12" s="195">
        <f t="shared" si="4"/>
        <v>0</v>
      </c>
      <c r="AH12" s="195">
        <f t="shared" si="4"/>
        <v>0</v>
      </c>
      <c r="AI12" s="195">
        <f t="shared" si="4"/>
        <v>0</v>
      </c>
      <c r="AJ12" s="195">
        <f t="shared" si="4"/>
        <v>0</v>
      </c>
      <c r="AK12" s="195">
        <f t="shared" si="4"/>
        <v>0</v>
      </c>
      <c r="AL12" s="195">
        <f t="shared" si="4"/>
        <v>0</v>
      </c>
      <c r="AM12" s="195">
        <f t="shared" si="4"/>
        <v>0</v>
      </c>
      <c r="AN12" s="195">
        <f t="shared" si="4"/>
        <v>0</v>
      </c>
      <c r="AO12" s="195">
        <f t="shared" si="4"/>
        <v>0</v>
      </c>
      <c r="AP12" s="195">
        <f t="shared" si="4"/>
        <v>0</v>
      </c>
      <c r="AQ12" s="195">
        <f t="shared" si="4"/>
        <v>0</v>
      </c>
      <c r="AR12" s="195">
        <f t="shared" si="4"/>
        <v>0</v>
      </c>
      <c r="AS12" s="195">
        <f t="shared" si="4"/>
        <v>0</v>
      </c>
      <c r="AT12" s="195">
        <f t="shared" si="4"/>
        <v>0</v>
      </c>
      <c r="AU12" s="195">
        <f t="shared" si="4"/>
        <v>0</v>
      </c>
      <c r="AV12" s="195">
        <f t="shared" si="4"/>
        <v>0</v>
      </c>
      <c r="AW12" s="195">
        <f t="shared" si="4"/>
        <v>0</v>
      </c>
      <c r="AX12" s="195">
        <f t="shared" si="4"/>
        <v>0</v>
      </c>
      <c r="AY12" s="195">
        <f t="shared" si="4"/>
        <v>0</v>
      </c>
      <c r="AZ12" s="195">
        <f t="shared" si="4"/>
        <v>0</v>
      </c>
      <c r="BA12" s="195">
        <f t="shared" si="4"/>
        <v>0</v>
      </c>
      <c r="BB12" s="195">
        <f t="shared" si="4"/>
        <v>0</v>
      </c>
      <c r="BC12" s="195">
        <f t="shared" si="4"/>
        <v>0</v>
      </c>
      <c r="BD12" s="195">
        <f t="shared" si="4"/>
        <v>0</v>
      </c>
      <c r="BE12" s="195">
        <f t="shared" si="4"/>
        <v>0</v>
      </c>
      <c r="BF12" s="195">
        <f t="shared" si="4"/>
        <v>0</v>
      </c>
      <c r="BG12" s="195">
        <f t="shared" si="4"/>
        <v>0</v>
      </c>
      <c r="BH12" s="195">
        <f t="shared" si="4"/>
        <v>0</v>
      </c>
      <c r="BI12" s="195">
        <f t="shared" si="4"/>
        <v>0</v>
      </c>
      <c r="BJ12" s="195">
        <f t="shared" si="4"/>
        <v>0</v>
      </c>
      <c r="BK12" s="195">
        <f t="shared" si="4"/>
        <v>0</v>
      </c>
      <c r="BL12" s="195">
        <f t="shared" si="4"/>
        <v>0</v>
      </c>
      <c r="BM12" s="195">
        <f t="shared" si="4"/>
        <v>0</v>
      </c>
      <c r="BN12" s="195">
        <f t="shared" si="4"/>
        <v>0</v>
      </c>
      <c r="BO12" s="195">
        <f t="shared" si="4"/>
        <v>0</v>
      </c>
      <c r="BP12" s="195">
        <f t="shared" si="4"/>
        <v>0</v>
      </c>
      <c r="BQ12" s="195">
        <f t="shared" si="4"/>
        <v>0</v>
      </c>
      <c r="BR12" s="195">
        <f t="shared" si="4"/>
        <v>0</v>
      </c>
      <c r="BS12" s="195">
        <f t="shared" si="4"/>
        <v>0</v>
      </c>
      <c r="BT12" s="195">
        <f t="shared" si="4"/>
        <v>0</v>
      </c>
      <c r="BU12" s="195">
        <f t="shared" si="4"/>
        <v>0</v>
      </c>
      <c r="BV12" s="195">
        <f t="shared" si="4"/>
        <v>0</v>
      </c>
      <c r="BW12" s="195">
        <f t="shared" si="4"/>
        <v>0</v>
      </c>
      <c r="BX12" s="195">
        <f t="shared" si="4"/>
        <v>0</v>
      </c>
      <c r="BY12" s="195">
        <f t="shared" si="4"/>
        <v>0</v>
      </c>
      <c r="BZ12" s="195">
        <f t="shared" si="4"/>
        <v>0</v>
      </c>
      <c r="CA12" s="195">
        <f t="shared" si="4"/>
        <v>0</v>
      </c>
      <c r="CB12" s="195">
        <f t="shared" si="4"/>
        <v>0</v>
      </c>
      <c r="CC12" s="195">
        <f t="shared" si="4"/>
        <v>0</v>
      </c>
      <c r="CD12" s="195">
        <f t="shared" si="4"/>
        <v>0</v>
      </c>
      <c r="CE12" s="195">
        <f t="shared" si="4"/>
        <v>0</v>
      </c>
      <c r="CF12" s="195">
        <f t="shared" si="4"/>
        <v>0</v>
      </c>
      <c r="CG12" s="195">
        <f t="shared" si="4"/>
        <v>0</v>
      </c>
      <c r="CH12" s="195">
        <f t="shared" si="4"/>
        <v>0</v>
      </c>
      <c r="CI12" s="195">
        <f t="shared" si="4"/>
        <v>0</v>
      </c>
      <c r="CJ12" s="195">
        <f t="shared" si="4"/>
        <v>0</v>
      </c>
      <c r="CK12" s="195">
        <f t="shared" si="4"/>
        <v>0</v>
      </c>
      <c r="CL12" s="195">
        <f t="shared" si="4"/>
        <v>0</v>
      </c>
      <c r="CM12" s="195">
        <f t="shared" si="4"/>
        <v>0</v>
      </c>
      <c r="CN12" s="195">
        <f t="shared" ref="CN12:DC12" si="5">CN10*CN11</f>
        <v>0</v>
      </c>
      <c r="CO12" s="195">
        <f t="shared" si="5"/>
        <v>0</v>
      </c>
      <c r="CP12" s="195">
        <f t="shared" si="5"/>
        <v>0</v>
      </c>
      <c r="CQ12" s="195">
        <f t="shared" si="5"/>
        <v>0</v>
      </c>
      <c r="CR12" s="195">
        <f t="shared" si="5"/>
        <v>0</v>
      </c>
      <c r="CS12" s="195">
        <f t="shared" si="5"/>
        <v>0</v>
      </c>
      <c r="CT12" s="195">
        <f t="shared" si="5"/>
        <v>0</v>
      </c>
      <c r="CU12" s="195">
        <f t="shared" si="5"/>
        <v>0</v>
      </c>
      <c r="CV12" s="195">
        <f t="shared" si="5"/>
        <v>0</v>
      </c>
      <c r="CW12" s="195">
        <f t="shared" si="5"/>
        <v>0</v>
      </c>
      <c r="CX12" s="195">
        <f t="shared" si="5"/>
        <v>0</v>
      </c>
      <c r="CY12" s="195">
        <f t="shared" si="5"/>
        <v>0</v>
      </c>
      <c r="CZ12" s="195">
        <f t="shared" si="5"/>
        <v>0</v>
      </c>
      <c r="DA12" s="195">
        <f t="shared" si="5"/>
        <v>0</v>
      </c>
      <c r="DB12" s="195">
        <f t="shared" si="5"/>
        <v>0</v>
      </c>
      <c r="DC12" s="195">
        <f t="shared" si="5"/>
        <v>0</v>
      </c>
    </row>
    <row r="13" spans="2:107" x14ac:dyDescent="0.25">
      <c r="B13" s="997">
        <f>B10+1</f>
        <v>6</v>
      </c>
      <c r="C13" s="176" t="s">
        <v>964</v>
      </c>
      <c r="D13" s="176"/>
      <c r="E13" s="182" t="s">
        <v>548</v>
      </c>
      <c r="F13" s="183" t="s">
        <v>959</v>
      </c>
      <c r="G13" s="285">
        <v>12</v>
      </c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</row>
    <row r="14" spans="2:107" x14ac:dyDescent="0.25">
      <c r="B14" s="998"/>
      <c r="C14" s="176" t="s">
        <v>965</v>
      </c>
      <c r="D14" s="176"/>
      <c r="E14" s="177" t="s">
        <v>962</v>
      </c>
      <c r="F14" s="183" t="s">
        <v>960</v>
      </c>
      <c r="G14" s="285">
        <v>22</v>
      </c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</row>
    <row r="15" spans="2:107" x14ac:dyDescent="0.25">
      <c r="B15" s="998"/>
      <c r="C15" s="176" t="s">
        <v>966</v>
      </c>
      <c r="D15" s="176"/>
      <c r="E15" s="177" t="s">
        <v>963</v>
      </c>
      <c r="F15" s="183" t="s">
        <v>961</v>
      </c>
      <c r="G15" s="285">
        <v>3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</row>
    <row r="16" spans="2:107" ht="15.6" x14ac:dyDescent="0.25">
      <c r="B16" s="998"/>
      <c r="C16" s="176" t="s">
        <v>645</v>
      </c>
      <c r="D16" s="176"/>
      <c r="E16" s="182" t="s">
        <v>636</v>
      </c>
      <c r="F16" s="183" t="s">
        <v>646</v>
      </c>
      <c r="G16" s="198">
        <f>SUM(H16:DC16)</f>
        <v>0</v>
      </c>
      <c r="H16" s="197">
        <f>(H8*H9)*((H13*H14*H15)/($G$13*$G$14*$G$15))</f>
        <v>0</v>
      </c>
      <c r="I16" s="197">
        <f t="shared" ref="I16:AA16" si="6">(I8*I9)*((I13*I14*I15)/($G$13*$G$14*$G$15))</f>
        <v>0</v>
      </c>
      <c r="J16" s="197">
        <f t="shared" si="6"/>
        <v>0</v>
      </c>
      <c r="K16" s="197">
        <f t="shared" si="6"/>
        <v>0</v>
      </c>
      <c r="L16" s="197">
        <f t="shared" si="6"/>
        <v>0</v>
      </c>
      <c r="M16" s="197">
        <f t="shared" si="6"/>
        <v>0</v>
      </c>
      <c r="N16" s="197">
        <f t="shared" si="6"/>
        <v>0</v>
      </c>
      <c r="O16" s="197">
        <f t="shared" si="6"/>
        <v>0</v>
      </c>
      <c r="P16" s="197">
        <f t="shared" si="6"/>
        <v>0</v>
      </c>
      <c r="Q16" s="197">
        <f t="shared" si="6"/>
        <v>0</v>
      </c>
      <c r="R16" s="197">
        <f t="shared" si="6"/>
        <v>0</v>
      </c>
      <c r="S16" s="197">
        <f t="shared" si="6"/>
        <v>0</v>
      </c>
      <c r="T16" s="197">
        <f t="shared" si="6"/>
        <v>0</v>
      </c>
      <c r="U16" s="197">
        <f t="shared" si="6"/>
        <v>0</v>
      </c>
      <c r="V16" s="197">
        <f t="shared" si="6"/>
        <v>0</v>
      </c>
      <c r="W16" s="197">
        <f t="shared" si="6"/>
        <v>0</v>
      </c>
      <c r="X16" s="197">
        <f t="shared" si="6"/>
        <v>0</v>
      </c>
      <c r="Y16" s="197">
        <f t="shared" si="6"/>
        <v>0</v>
      </c>
      <c r="Z16" s="197">
        <f t="shared" si="6"/>
        <v>0</v>
      </c>
      <c r="AA16" s="197">
        <f t="shared" si="6"/>
        <v>0</v>
      </c>
      <c r="AB16" s="197">
        <f t="shared" ref="AB16:CM16" si="7">(AB8*AB9)*((AB13*AB14*AB15)/($G$13*$G$14*$G$15))</f>
        <v>0</v>
      </c>
      <c r="AC16" s="197">
        <f t="shared" si="7"/>
        <v>0</v>
      </c>
      <c r="AD16" s="197">
        <f t="shared" si="7"/>
        <v>0</v>
      </c>
      <c r="AE16" s="197">
        <f t="shared" si="7"/>
        <v>0</v>
      </c>
      <c r="AF16" s="197">
        <f t="shared" si="7"/>
        <v>0</v>
      </c>
      <c r="AG16" s="197">
        <f t="shared" si="7"/>
        <v>0</v>
      </c>
      <c r="AH16" s="197">
        <f t="shared" si="7"/>
        <v>0</v>
      </c>
      <c r="AI16" s="197">
        <f t="shared" si="7"/>
        <v>0</v>
      </c>
      <c r="AJ16" s="197">
        <f t="shared" si="7"/>
        <v>0</v>
      </c>
      <c r="AK16" s="197">
        <f t="shared" si="7"/>
        <v>0</v>
      </c>
      <c r="AL16" s="197">
        <f t="shared" si="7"/>
        <v>0</v>
      </c>
      <c r="AM16" s="197">
        <f t="shared" si="7"/>
        <v>0</v>
      </c>
      <c r="AN16" s="197">
        <f t="shared" si="7"/>
        <v>0</v>
      </c>
      <c r="AO16" s="197">
        <f t="shared" si="7"/>
        <v>0</v>
      </c>
      <c r="AP16" s="197">
        <f t="shared" si="7"/>
        <v>0</v>
      </c>
      <c r="AQ16" s="197">
        <f t="shared" si="7"/>
        <v>0</v>
      </c>
      <c r="AR16" s="197">
        <f t="shared" si="7"/>
        <v>0</v>
      </c>
      <c r="AS16" s="197">
        <f t="shared" si="7"/>
        <v>0</v>
      </c>
      <c r="AT16" s="197">
        <f t="shared" si="7"/>
        <v>0</v>
      </c>
      <c r="AU16" s="197">
        <f t="shared" si="7"/>
        <v>0</v>
      </c>
      <c r="AV16" s="197">
        <f t="shared" si="7"/>
        <v>0</v>
      </c>
      <c r="AW16" s="197">
        <f t="shared" si="7"/>
        <v>0</v>
      </c>
      <c r="AX16" s="197">
        <f t="shared" si="7"/>
        <v>0</v>
      </c>
      <c r="AY16" s="197">
        <f t="shared" si="7"/>
        <v>0</v>
      </c>
      <c r="AZ16" s="197">
        <f t="shared" si="7"/>
        <v>0</v>
      </c>
      <c r="BA16" s="197">
        <f t="shared" si="7"/>
        <v>0</v>
      </c>
      <c r="BB16" s="197">
        <f t="shared" si="7"/>
        <v>0</v>
      </c>
      <c r="BC16" s="197">
        <f t="shared" si="7"/>
        <v>0</v>
      </c>
      <c r="BD16" s="197">
        <f t="shared" si="7"/>
        <v>0</v>
      </c>
      <c r="BE16" s="197">
        <f t="shared" si="7"/>
        <v>0</v>
      </c>
      <c r="BF16" s="197">
        <f t="shared" si="7"/>
        <v>0</v>
      </c>
      <c r="BG16" s="197">
        <f t="shared" si="7"/>
        <v>0</v>
      </c>
      <c r="BH16" s="197">
        <f t="shared" si="7"/>
        <v>0</v>
      </c>
      <c r="BI16" s="197">
        <f t="shared" si="7"/>
        <v>0</v>
      </c>
      <c r="BJ16" s="197">
        <f t="shared" si="7"/>
        <v>0</v>
      </c>
      <c r="BK16" s="197">
        <f t="shared" si="7"/>
        <v>0</v>
      </c>
      <c r="BL16" s="197">
        <f t="shared" si="7"/>
        <v>0</v>
      </c>
      <c r="BM16" s="197">
        <f t="shared" si="7"/>
        <v>0</v>
      </c>
      <c r="BN16" s="197">
        <f t="shared" si="7"/>
        <v>0</v>
      </c>
      <c r="BO16" s="197">
        <f t="shared" si="7"/>
        <v>0</v>
      </c>
      <c r="BP16" s="197">
        <f t="shared" si="7"/>
        <v>0</v>
      </c>
      <c r="BQ16" s="197">
        <f t="shared" si="7"/>
        <v>0</v>
      </c>
      <c r="BR16" s="197">
        <f t="shared" si="7"/>
        <v>0</v>
      </c>
      <c r="BS16" s="197">
        <f t="shared" si="7"/>
        <v>0</v>
      </c>
      <c r="BT16" s="197">
        <f t="shared" si="7"/>
        <v>0</v>
      </c>
      <c r="BU16" s="197">
        <f t="shared" si="7"/>
        <v>0</v>
      </c>
      <c r="BV16" s="197">
        <f t="shared" si="7"/>
        <v>0</v>
      </c>
      <c r="BW16" s="197">
        <f t="shared" si="7"/>
        <v>0</v>
      </c>
      <c r="BX16" s="197">
        <f t="shared" si="7"/>
        <v>0</v>
      </c>
      <c r="BY16" s="197">
        <f t="shared" si="7"/>
        <v>0</v>
      </c>
      <c r="BZ16" s="197">
        <f t="shared" si="7"/>
        <v>0</v>
      </c>
      <c r="CA16" s="197">
        <f t="shared" si="7"/>
        <v>0</v>
      </c>
      <c r="CB16" s="197">
        <f t="shared" si="7"/>
        <v>0</v>
      </c>
      <c r="CC16" s="197">
        <f t="shared" si="7"/>
        <v>0</v>
      </c>
      <c r="CD16" s="197">
        <f t="shared" si="7"/>
        <v>0</v>
      </c>
      <c r="CE16" s="197">
        <f t="shared" si="7"/>
        <v>0</v>
      </c>
      <c r="CF16" s="197">
        <f t="shared" si="7"/>
        <v>0</v>
      </c>
      <c r="CG16" s="197">
        <f t="shared" si="7"/>
        <v>0</v>
      </c>
      <c r="CH16" s="197">
        <f t="shared" si="7"/>
        <v>0</v>
      </c>
      <c r="CI16" s="197">
        <f t="shared" si="7"/>
        <v>0</v>
      </c>
      <c r="CJ16" s="197">
        <f t="shared" si="7"/>
        <v>0</v>
      </c>
      <c r="CK16" s="197">
        <f t="shared" si="7"/>
        <v>0</v>
      </c>
      <c r="CL16" s="197">
        <f t="shared" si="7"/>
        <v>0</v>
      </c>
      <c r="CM16" s="197">
        <f t="shared" si="7"/>
        <v>0</v>
      </c>
      <c r="CN16" s="197">
        <f t="shared" ref="CN16:DC16" si="8">(CN8*CN9)*((CN13*CN14*CN15)/($G$13*$G$14*$G$15))</f>
        <v>0</v>
      </c>
      <c r="CO16" s="197">
        <f t="shared" si="8"/>
        <v>0</v>
      </c>
      <c r="CP16" s="197">
        <f t="shared" si="8"/>
        <v>0</v>
      </c>
      <c r="CQ16" s="197">
        <f t="shared" si="8"/>
        <v>0</v>
      </c>
      <c r="CR16" s="197">
        <f t="shared" si="8"/>
        <v>0</v>
      </c>
      <c r="CS16" s="197">
        <f t="shared" si="8"/>
        <v>0</v>
      </c>
      <c r="CT16" s="197">
        <f t="shared" si="8"/>
        <v>0</v>
      </c>
      <c r="CU16" s="197">
        <f t="shared" si="8"/>
        <v>0</v>
      </c>
      <c r="CV16" s="197">
        <f t="shared" si="8"/>
        <v>0</v>
      </c>
      <c r="CW16" s="197">
        <f t="shared" si="8"/>
        <v>0</v>
      </c>
      <c r="CX16" s="197">
        <f t="shared" si="8"/>
        <v>0</v>
      </c>
      <c r="CY16" s="197">
        <f t="shared" si="8"/>
        <v>0</v>
      </c>
      <c r="CZ16" s="197">
        <f t="shared" si="8"/>
        <v>0</v>
      </c>
      <c r="DA16" s="197">
        <f t="shared" si="8"/>
        <v>0</v>
      </c>
      <c r="DB16" s="197">
        <f t="shared" si="8"/>
        <v>0</v>
      </c>
      <c r="DC16" s="197">
        <f t="shared" si="8"/>
        <v>0</v>
      </c>
    </row>
    <row r="17" spans="2:107" ht="15.6" x14ac:dyDescent="0.25">
      <c r="B17" s="999"/>
      <c r="C17" s="176" t="s">
        <v>647</v>
      </c>
      <c r="D17" s="176"/>
      <c r="E17" s="176"/>
      <c r="F17" s="183" t="s">
        <v>648</v>
      </c>
      <c r="G17" s="190" t="str">
        <f>IF(LARGE(H17:DC17,1)&gt;1,"ERRO","")</f>
        <v/>
      </c>
      <c r="H17" s="197">
        <f>IFERROR(H16/(H8*H9),0)</f>
        <v>0</v>
      </c>
      <c r="I17" s="197">
        <f t="shared" ref="I17:AA17" si="9">IFERROR(I16/(I8*I9),0)</f>
        <v>0</v>
      </c>
      <c r="J17" s="197">
        <f t="shared" si="9"/>
        <v>0</v>
      </c>
      <c r="K17" s="197">
        <f t="shared" si="9"/>
        <v>0</v>
      </c>
      <c r="L17" s="197">
        <f t="shared" si="9"/>
        <v>0</v>
      </c>
      <c r="M17" s="197">
        <f t="shared" si="9"/>
        <v>0</v>
      </c>
      <c r="N17" s="197">
        <f t="shared" si="9"/>
        <v>0</v>
      </c>
      <c r="O17" s="197">
        <f t="shared" si="9"/>
        <v>0</v>
      </c>
      <c r="P17" s="197">
        <f t="shared" si="9"/>
        <v>0</v>
      </c>
      <c r="Q17" s="197">
        <f t="shared" si="9"/>
        <v>0</v>
      </c>
      <c r="R17" s="197">
        <f t="shared" si="9"/>
        <v>0</v>
      </c>
      <c r="S17" s="197">
        <f t="shared" si="9"/>
        <v>0</v>
      </c>
      <c r="T17" s="197">
        <f t="shared" si="9"/>
        <v>0</v>
      </c>
      <c r="U17" s="197">
        <f t="shared" si="9"/>
        <v>0</v>
      </c>
      <c r="V17" s="197">
        <f t="shared" si="9"/>
        <v>0</v>
      </c>
      <c r="W17" s="197">
        <f t="shared" si="9"/>
        <v>0</v>
      </c>
      <c r="X17" s="197">
        <f t="shared" si="9"/>
        <v>0</v>
      </c>
      <c r="Y17" s="197">
        <f t="shared" si="9"/>
        <v>0</v>
      </c>
      <c r="Z17" s="197">
        <f t="shared" si="9"/>
        <v>0</v>
      </c>
      <c r="AA17" s="197">
        <f t="shared" si="9"/>
        <v>0</v>
      </c>
      <c r="AB17" s="197">
        <f t="shared" ref="AB17:CM17" si="10">IFERROR(AB16/(AB8*AB9),0)</f>
        <v>0</v>
      </c>
      <c r="AC17" s="197">
        <f t="shared" si="10"/>
        <v>0</v>
      </c>
      <c r="AD17" s="197">
        <f t="shared" si="10"/>
        <v>0</v>
      </c>
      <c r="AE17" s="197">
        <f t="shared" si="10"/>
        <v>0</v>
      </c>
      <c r="AF17" s="197">
        <f t="shared" si="10"/>
        <v>0</v>
      </c>
      <c r="AG17" s="197">
        <f t="shared" si="10"/>
        <v>0</v>
      </c>
      <c r="AH17" s="197">
        <f t="shared" si="10"/>
        <v>0</v>
      </c>
      <c r="AI17" s="197">
        <f t="shared" si="10"/>
        <v>0</v>
      </c>
      <c r="AJ17" s="197">
        <f t="shared" si="10"/>
        <v>0</v>
      </c>
      <c r="AK17" s="197">
        <f t="shared" si="10"/>
        <v>0</v>
      </c>
      <c r="AL17" s="197">
        <f t="shared" si="10"/>
        <v>0</v>
      </c>
      <c r="AM17" s="197">
        <f t="shared" si="10"/>
        <v>0</v>
      </c>
      <c r="AN17" s="197">
        <f t="shared" si="10"/>
        <v>0</v>
      </c>
      <c r="AO17" s="197">
        <f t="shared" si="10"/>
        <v>0</v>
      </c>
      <c r="AP17" s="197">
        <f t="shared" si="10"/>
        <v>0</v>
      </c>
      <c r="AQ17" s="197">
        <f t="shared" si="10"/>
        <v>0</v>
      </c>
      <c r="AR17" s="197">
        <f t="shared" si="10"/>
        <v>0</v>
      </c>
      <c r="AS17" s="197">
        <f t="shared" si="10"/>
        <v>0</v>
      </c>
      <c r="AT17" s="197">
        <f t="shared" si="10"/>
        <v>0</v>
      </c>
      <c r="AU17" s="197">
        <f t="shared" si="10"/>
        <v>0</v>
      </c>
      <c r="AV17" s="197">
        <f t="shared" si="10"/>
        <v>0</v>
      </c>
      <c r="AW17" s="197">
        <f t="shared" si="10"/>
        <v>0</v>
      </c>
      <c r="AX17" s="197">
        <f t="shared" si="10"/>
        <v>0</v>
      </c>
      <c r="AY17" s="197">
        <f t="shared" si="10"/>
        <v>0</v>
      </c>
      <c r="AZ17" s="197">
        <f t="shared" si="10"/>
        <v>0</v>
      </c>
      <c r="BA17" s="197">
        <f t="shared" si="10"/>
        <v>0</v>
      </c>
      <c r="BB17" s="197">
        <f t="shared" si="10"/>
        <v>0</v>
      </c>
      <c r="BC17" s="197">
        <f t="shared" si="10"/>
        <v>0</v>
      </c>
      <c r="BD17" s="197">
        <f t="shared" si="10"/>
        <v>0</v>
      </c>
      <c r="BE17" s="197">
        <f t="shared" si="10"/>
        <v>0</v>
      </c>
      <c r="BF17" s="197">
        <f t="shared" si="10"/>
        <v>0</v>
      </c>
      <c r="BG17" s="197">
        <f t="shared" si="10"/>
        <v>0</v>
      </c>
      <c r="BH17" s="197">
        <f t="shared" si="10"/>
        <v>0</v>
      </c>
      <c r="BI17" s="197">
        <f t="shared" si="10"/>
        <v>0</v>
      </c>
      <c r="BJ17" s="197">
        <f t="shared" si="10"/>
        <v>0</v>
      </c>
      <c r="BK17" s="197">
        <f t="shared" si="10"/>
        <v>0</v>
      </c>
      <c r="BL17" s="197">
        <f t="shared" si="10"/>
        <v>0</v>
      </c>
      <c r="BM17" s="197">
        <f t="shared" si="10"/>
        <v>0</v>
      </c>
      <c r="BN17" s="197">
        <f t="shared" si="10"/>
        <v>0</v>
      </c>
      <c r="BO17" s="197">
        <f t="shared" si="10"/>
        <v>0</v>
      </c>
      <c r="BP17" s="197">
        <f t="shared" si="10"/>
        <v>0</v>
      </c>
      <c r="BQ17" s="197">
        <f t="shared" si="10"/>
        <v>0</v>
      </c>
      <c r="BR17" s="197">
        <f t="shared" si="10"/>
        <v>0</v>
      </c>
      <c r="BS17" s="197">
        <f t="shared" si="10"/>
        <v>0</v>
      </c>
      <c r="BT17" s="197">
        <f t="shared" si="10"/>
        <v>0</v>
      </c>
      <c r="BU17" s="197">
        <f t="shared" si="10"/>
        <v>0</v>
      </c>
      <c r="BV17" s="197">
        <f t="shared" si="10"/>
        <v>0</v>
      </c>
      <c r="BW17" s="197">
        <f t="shared" si="10"/>
        <v>0</v>
      </c>
      <c r="BX17" s="197">
        <f t="shared" si="10"/>
        <v>0</v>
      </c>
      <c r="BY17" s="197">
        <f t="shared" si="10"/>
        <v>0</v>
      </c>
      <c r="BZ17" s="197">
        <f t="shared" si="10"/>
        <v>0</v>
      </c>
      <c r="CA17" s="197">
        <f t="shared" si="10"/>
        <v>0</v>
      </c>
      <c r="CB17" s="197">
        <f t="shared" si="10"/>
        <v>0</v>
      </c>
      <c r="CC17" s="197">
        <f t="shared" si="10"/>
        <v>0</v>
      </c>
      <c r="CD17" s="197">
        <f t="shared" si="10"/>
        <v>0</v>
      </c>
      <c r="CE17" s="197">
        <f t="shared" si="10"/>
        <v>0</v>
      </c>
      <c r="CF17" s="197">
        <f t="shared" si="10"/>
        <v>0</v>
      </c>
      <c r="CG17" s="197">
        <f t="shared" si="10"/>
        <v>0</v>
      </c>
      <c r="CH17" s="197">
        <f t="shared" si="10"/>
        <v>0</v>
      </c>
      <c r="CI17" s="197">
        <f t="shared" si="10"/>
        <v>0</v>
      </c>
      <c r="CJ17" s="197">
        <f t="shared" si="10"/>
        <v>0</v>
      </c>
      <c r="CK17" s="197">
        <f t="shared" si="10"/>
        <v>0</v>
      </c>
      <c r="CL17" s="197">
        <f t="shared" si="10"/>
        <v>0</v>
      </c>
      <c r="CM17" s="197">
        <f t="shared" si="10"/>
        <v>0</v>
      </c>
      <c r="CN17" s="197">
        <f t="shared" ref="CN17:DC17" si="11">IFERROR(CN16/(CN8*CN9),0)</f>
        <v>0</v>
      </c>
      <c r="CO17" s="197">
        <f t="shared" si="11"/>
        <v>0</v>
      </c>
      <c r="CP17" s="197">
        <f t="shared" si="11"/>
        <v>0</v>
      </c>
      <c r="CQ17" s="197">
        <f t="shared" si="11"/>
        <v>0</v>
      </c>
      <c r="CR17" s="197">
        <f t="shared" si="11"/>
        <v>0</v>
      </c>
      <c r="CS17" s="197">
        <f t="shared" si="11"/>
        <v>0</v>
      </c>
      <c r="CT17" s="197">
        <f t="shared" si="11"/>
        <v>0</v>
      </c>
      <c r="CU17" s="197">
        <f t="shared" si="11"/>
        <v>0</v>
      </c>
      <c r="CV17" s="197">
        <f t="shared" si="11"/>
        <v>0</v>
      </c>
      <c r="CW17" s="197">
        <f t="shared" si="11"/>
        <v>0</v>
      </c>
      <c r="CX17" s="197">
        <f t="shared" si="11"/>
        <v>0</v>
      </c>
      <c r="CY17" s="197">
        <f t="shared" si="11"/>
        <v>0</v>
      </c>
      <c r="CZ17" s="197">
        <f t="shared" si="11"/>
        <v>0</v>
      </c>
      <c r="DA17" s="197">
        <f t="shared" si="11"/>
        <v>0</v>
      </c>
      <c r="DB17" s="197">
        <f t="shared" si="11"/>
        <v>0</v>
      </c>
      <c r="DC17" s="197">
        <f t="shared" si="11"/>
        <v>0</v>
      </c>
    </row>
    <row r="18" spans="2:107" ht="15.6" x14ac:dyDescent="0.25">
      <c r="B18" s="171">
        <f>B13+1</f>
        <v>7</v>
      </c>
      <c r="C18" s="176" t="s">
        <v>649</v>
      </c>
      <c r="D18" s="176"/>
      <c r="E18" s="182" t="s">
        <v>650</v>
      </c>
      <c r="F18" s="183" t="s">
        <v>651</v>
      </c>
      <c r="G18" s="198">
        <f>SUM(H18:DC18)</f>
        <v>0</v>
      </c>
      <c r="H18" s="195">
        <f>(H8*H9*H12)/1000</f>
        <v>0</v>
      </c>
      <c r="I18" s="195">
        <f t="shared" ref="I18:AA18" si="12">(I8*I9*I12)/1000</f>
        <v>0</v>
      </c>
      <c r="J18" s="195">
        <f t="shared" si="12"/>
        <v>0</v>
      </c>
      <c r="K18" s="195">
        <f t="shared" si="12"/>
        <v>0</v>
      </c>
      <c r="L18" s="195">
        <f t="shared" si="12"/>
        <v>0</v>
      </c>
      <c r="M18" s="195">
        <f t="shared" si="12"/>
        <v>0</v>
      </c>
      <c r="N18" s="195">
        <f t="shared" si="12"/>
        <v>0</v>
      </c>
      <c r="O18" s="195">
        <f t="shared" si="12"/>
        <v>0</v>
      </c>
      <c r="P18" s="195">
        <f t="shared" si="12"/>
        <v>0</v>
      </c>
      <c r="Q18" s="195">
        <f t="shared" si="12"/>
        <v>0</v>
      </c>
      <c r="R18" s="195">
        <f t="shared" si="12"/>
        <v>0</v>
      </c>
      <c r="S18" s="195">
        <f t="shared" si="12"/>
        <v>0</v>
      </c>
      <c r="T18" s="195">
        <f t="shared" si="12"/>
        <v>0</v>
      </c>
      <c r="U18" s="195">
        <f t="shared" si="12"/>
        <v>0</v>
      </c>
      <c r="V18" s="195">
        <f t="shared" si="12"/>
        <v>0</v>
      </c>
      <c r="W18" s="195">
        <f t="shared" si="12"/>
        <v>0</v>
      </c>
      <c r="X18" s="195">
        <f t="shared" si="12"/>
        <v>0</v>
      </c>
      <c r="Y18" s="195">
        <f t="shared" si="12"/>
        <v>0</v>
      </c>
      <c r="Z18" s="195">
        <f t="shared" si="12"/>
        <v>0</v>
      </c>
      <c r="AA18" s="195">
        <f t="shared" si="12"/>
        <v>0</v>
      </c>
      <c r="AB18" s="195">
        <f t="shared" ref="AB18:CM18" si="13">(AB8*AB9*AB12)/1000</f>
        <v>0</v>
      </c>
      <c r="AC18" s="195">
        <f t="shared" si="13"/>
        <v>0</v>
      </c>
      <c r="AD18" s="195">
        <f t="shared" si="13"/>
        <v>0</v>
      </c>
      <c r="AE18" s="195">
        <f t="shared" si="13"/>
        <v>0</v>
      </c>
      <c r="AF18" s="195">
        <f t="shared" si="13"/>
        <v>0</v>
      </c>
      <c r="AG18" s="195">
        <f t="shared" si="13"/>
        <v>0</v>
      </c>
      <c r="AH18" s="195">
        <f t="shared" si="13"/>
        <v>0</v>
      </c>
      <c r="AI18" s="195">
        <f t="shared" si="13"/>
        <v>0</v>
      </c>
      <c r="AJ18" s="195">
        <f t="shared" si="13"/>
        <v>0</v>
      </c>
      <c r="AK18" s="195">
        <f t="shared" si="13"/>
        <v>0</v>
      </c>
      <c r="AL18" s="195">
        <f t="shared" si="13"/>
        <v>0</v>
      </c>
      <c r="AM18" s="195">
        <f t="shared" si="13"/>
        <v>0</v>
      </c>
      <c r="AN18" s="195">
        <f t="shared" si="13"/>
        <v>0</v>
      </c>
      <c r="AO18" s="195">
        <f t="shared" si="13"/>
        <v>0</v>
      </c>
      <c r="AP18" s="195">
        <f t="shared" si="13"/>
        <v>0</v>
      </c>
      <c r="AQ18" s="195">
        <f t="shared" si="13"/>
        <v>0</v>
      </c>
      <c r="AR18" s="195">
        <f t="shared" si="13"/>
        <v>0</v>
      </c>
      <c r="AS18" s="195">
        <f t="shared" si="13"/>
        <v>0</v>
      </c>
      <c r="AT18" s="195">
        <f t="shared" si="13"/>
        <v>0</v>
      </c>
      <c r="AU18" s="195">
        <f t="shared" si="13"/>
        <v>0</v>
      </c>
      <c r="AV18" s="195">
        <f t="shared" si="13"/>
        <v>0</v>
      </c>
      <c r="AW18" s="195">
        <f t="shared" si="13"/>
        <v>0</v>
      </c>
      <c r="AX18" s="195">
        <f t="shared" si="13"/>
        <v>0</v>
      </c>
      <c r="AY18" s="195">
        <f t="shared" si="13"/>
        <v>0</v>
      </c>
      <c r="AZ18" s="195">
        <f t="shared" si="13"/>
        <v>0</v>
      </c>
      <c r="BA18" s="195">
        <f t="shared" si="13"/>
        <v>0</v>
      </c>
      <c r="BB18" s="195">
        <f t="shared" si="13"/>
        <v>0</v>
      </c>
      <c r="BC18" s="195">
        <f t="shared" si="13"/>
        <v>0</v>
      </c>
      <c r="BD18" s="195">
        <f t="shared" si="13"/>
        <v>0</v>
      </c>
      <c r="BE18" s="195">
        <f t="shared" si="13"/>
        <v>0</v>
      </c>
      <c r="BF18" s="195">
        <f t="shared" si="13"/>
        <v>0</v>
      </c>
      <c r="BG18" s="195">
        <f t="shared" si="13"/>
        <v>0</v>
      </c>
      <c r="BH18" s="195">
        <f t="shared" si="13"/>
        <v>0</v>
      </c>
      <c r="BI18" s="195">
        <f t="shared" si="13"/>
        <v>0</v>
      </c>
      <c r="BJ18" s="195">
        <f t="shared" si="13"/>
        <v>0</v>
      </c>
      <c r="BK18" s="195">
        <f t="shared" si="13"/>
        <v>0</v>
      </c>
      <c r="BL18" s="195">
        <f t="shared" si="13"/>
        <v>0</v>
      </c>
      <c r="BM18" s="195">
        <f t="shared" si="13"/>
        <v>0</v>
      </c>
      <c r="BN18" s="195">
        <f t="shared" si="13"/>
        <v>0</v>
      </c>
      <c r="BO18" s="195">
        <f t="shared" si="13"/>
        <v>0</v>
      </c>
      <c r="BP18" s="195">
        <f t="shared" si="13"/>
        <v>0</v>
      </c>
      <c r="BQ18" s="195">
        <f t="shared" si="13"/>
        <v>0</v>
      </c>
      <c r="BR18" s="195">
        <f t="shared" si="13"/>
        <v>0</v>
      </c>
      <c r="BS18" s="195">
        <f t="shared" si="13"/>
        <v>0</v>
      </c>
      <c r="BT18" s="195">
        <f t="shared" si="13"/>
        <v>0</v>
      </c>
      <c r="BU18" s="195">
        <f t="shared" si="13"/>
        <v>0</v>
      </c>
      <c r="BV18" s="195">
        <f t="shared" si="13"/>
        <v>0</v>
      </c>
      <c r="BW18" s="195">
        <f t="shared" si="13"/>
        <v>0</v>
      </c>
      <c r="BX18" s="195">
        <f t="shared" si="13"/>
        <v>0</v>
      </c>
      <c r="BY18" s="195">
        <f t="shared" si="13"/>
        <v>0</v>
      </c>
      <c r="BZ18" s="195">
        <f t="shared" si="13"/>
        <v>0</v>
      </c>
      <c r="CA18" s="195">
        <f t="shared" si="13"/>
        <v>0</v>
      </c>
      <c r="CB18" s="195">
        <f t="shared" si="13"/>
        <v>0</v>
      </c>
      <c r="CC18" s="195">
        <f t="shared" si="13"/>
        <v>0</v>
      </c>
      <c r="CD18" s="195">
        <f t="shared" si="13"/>
        <v>0</v>
      </c>
      <c r="CE18" s="195">
        <f t="shared" si="13"/>
        <v>0</v>
      </c>
      <c r="CF18" s="195">
        <f t="shared" si="13"/>
        <v>0</v>
      </c>
      <c r="CG18" s="195">
        <f t="shared" si="13"/>
        <v>0</v>
      </c>
      <c r="CH18" s="195">
        <f t="shared" si="13"/>
        <v>0</v>
      </c>
      <c r="CI18" s="195">
        <f t="shared" si="13"/>
        <v>0</v>
      </c>
      <c r="CJ18" s="195">
        <f t="shared" si="13"/>
        <v>0</v>
      </c>
      <c r="CK18" s="195">
        <f t="shared" si="13"/>
        <v>0</v>
      </c>
      <c r="CL18" s="195">
        <f t="shared" si="13"/>
        <v>0</v>
      </c>
      <c r="CM18" s="195">
        <f t="shared" si="13"/>
        <v>0</v>
      </c>
      <c r="CN18" s="195">
        <f t="shared" ref="CN18:DC18" si="14">(CN8*CN9*CN12)/1000</f>
        <v>0</v>
      </c>
      <c r="CO18" s="195">
        <f t="shared" si="14"/>
        <v>0</v>
      </c>
      <c r="CP18" s="195">
        <f t="shared" si="14"/>
        <v>0</v>
      </c>
      <c r="CQ18" s="195">
        <f t="shared" si="14"/>
        <v>0</v>
      </c>
      <c r="CR18" s="195">
        <f t="shared" si="14"/>
        <v>0</v>
      </c>
      <c r="CS18" s="195">
        <f t="shared" si="14"/>
        <v>0</v>
      </c>
      <c r="CT18" s="195">
        <f t="shared" si="14"/>
        <v>0</v>
      </c>
      <c r="CU18" s="195">
        <f t="shared" si="14"/>
        <v>0</v>
      </c>
      <c r="CV18" s="195">
        <f t="shared" si="14"/>
        <v>0</v>
      </c>
      <c r="CW18" s="195">
        <f t="shared" si="14"/>
        <v>0</v>
      </c>
      <c r="CX18" s="195">
        <f t="shared" si="14"/>
        <v>0</v>
      </c>
      <c r="CY18" s="195">
        <f t="shared" si="14"/>
        <v>0</v>
      </c>
      <c r="CZ18" s="195">
        <f t="shared" si="14"/>
        <v>0</v>
      </c>
      <c r="DA18" s="195">
        <f t="shared" si="14"/>
        <v>0</v>
      </c>
      <c r="DB18" s="195">
        <f t="shared" si="14"/>
        <v>0</v>
      </c>
      <c r="DC18" s="195">
        <f t="shared" si="14"/>
        <v>0</v>
      </c>
    </row>
    <row r="19" spans="2:107" ht="15.6" x14ac:dyDescent="0.25">
      <c r="B19" s="171">
        <f>B18+1</f>
        <v>8</v>
      </c>
      <c r="C19" s="176" t="s">
        <v>652</v>
      </c>
      <c r="D19" s="176"/>
      <c r="E19" s="177" t="s">
        <v>636</v>
      </c>
      <c r="F19" s="183" t="s">
        <v>653</v>
      </c>
      <c r="G19" s="199">
        <f>SUM(H19:DC19)</f>
        <v>0</v>
      </c>
      <c r="H19" s="200">
        <f>H8*H9*H17</f>
        <v>0</v>
      </c>
      <c r="I19" s="200">
        <f t="shared" ref="I19:AA19" si="15">I8*I9*I17</f>
        <v>0</v>
      </c>
      <c r="J19" s="200">
        <f t="shared" si="15"/>
        <v>0</v>
      </c>
      <c r="K19" s="200">
        <f t="shared" si="15"/>
        <v>0</v>
      </c>
      <c r="L19" s="200">
        <f t="shared" si="15"/>
        <v>0</v>
      </c>
      <c r="M19" s="200">
        <f t="shared" si="15"/>
        <v>0</v>
      </c>
      <c r="N19" s="200">
        <f t="shared" si="15"/>
        <v>0</v>
      </c>
      <c r="O19" s="200">
        <f t="shared" si="15"/>
        <v>0</v>
      </c>
      <c r="P19" s="200">
        <f t="shared" si="15"/>
        <v>0</v>
      </c>
      <c r="Q19" s="200">
        <f t="shared" si="15"/>
        <v>0</v>
      </c>
      <c r="R19" s="200">
        <f t="shared" si="15"/>
        <v>0</v>
      </c>
      <c r="S19" s="200">
        <f t="shared" si="15"/>
        <v>0</v>
      </c>
      <c r="T19" s="200">
        <f t="shared" si="15"/>
        <v>0</v>
      </c>
      <c r="U19" s="200">
        <f t="shared" si="15"/>
        <v>0</v>
      </c>
      <c r="V19" s="200">
        <f t="shared" si="15"/>
        <v>0</v>
      </c>
      <c r="W19" s="200">
        <f t="shared" si="15"/>
        <v>0</v>
      </c>
      <c r="X19" s="200">
        <f t="shared" si="15"/>
        <v>0</v>
      </c>
      <c r="Y19" s="200">
        <f t="shared" si="15"/>
        <v>0</v>
      </c>
      <c r="Z19" s="200">
        <f t="shared" si="15"/>
        <v>0</v>
      </c>
      <c r="AA19" s="200">
        <f t="shared" si="15"/>
        <v>0</v>
      </c>
      <c r="AB19" s="200">
        <f t="shared" ref="AB19:CM19" si="16">AB8*AB9*AB17</f>
        <v>0</v>
      </c>
      <c r="AC19" s="200">
        <f t="shared" si="16"/>
        <v>0</v>
      </c>
      <c r="AD19" s="200">
        <f t="shared" si="16"/>
        <v>0</v>
      </c>
      <c r="AE19" s="200">
        <f t="shared" si="16"/>
        <v>0</v>
      </c>
      <c r="AF19" s="200">
        <f t="shared" si="16"/>
        <v>0</v>
      </c>
      <c r="AG19" s="200">
        <f t="shared" si="16"/>
        <v>0</v>
      </c>
      <c r="AH19" s="200">
        <f t="shared" si="16"/>
        <v>0</v>
      </c>
      <c r="AI19" s="200">
        <f t="shared" si="16"/>
        <v>0</v>
      </c>
      <c r="AJ19" s="200">
        <f t="shared" si="16"/>
        <v>0</v>
      </c>
      <c r="AK19" s="200">
        <f t="shared" si="16"/>
        <v>0</v>
      </c>
      <c r="AL19" s="200">
        <f t="shared" si="16"/>
        <v>0</v>
      </c>
      <c r="AM19" s="200">
        <f t="shared" si="16"/>
        <v>0</v>
      </c>
      <c r="AN19" s="200">
        <f t="shared" si="16"/>
        <v>0</v>
      </c>
      <c r="AO19" s="200">
        <f t="shared" si="16"/>
        <v>0</v>
      </c>
      <c r="AP19" s="200">
        <f t="shared" si="16"/>
        <v>0</v>
      </c>
      <c r="AQ19" s="200">
        <f t="shared" si="16"/>
        <v>0</v>
      </c>
      <c r="AR19" s="200">
        <f t="shared" si="16"/>
        <v>0</v>
      </c>
      <c r="AS19" s="200">
        <f t="shared" si="16"/>
        <v>0</v>
      </c>
      <c r="AT19" s="200">
        <f t="shared" si="16"/>
        <v>0</v>
      </c>
      <c r="AU19" s="200">
        <f t="shared" si="16"/>
        <v>0</v>
      </c>
      <c r="AV19" s="200">
        <f t="shared" si="16"/>
        <v>0</v>
      </c>
      <c r="AW19" s="200">
        <f t="shared" si="16"/>
        <v>0</v>
      </c>
      <c r="AX19" s="200">
        <f t="shared" si="16"/>
        <v>0</v>
      </c>
      <c r="AY19" s="200">
        <f t="shared" si="16"/>
        <v>0</v>
      </c>
      <c r="AZ19" s="200">
        <f t="shared" si="16"/>
        <v>0</v>
      </c>
      <c r="BA19" s="200">
        <f t="shared" si="16"/>
        <v>0</v>
      </c>
      <c r="BB19" s="200">
        <f t="shared" si="16"/>
        <v>0</v>
      </c>
      <c r="BC19" s="200">
        <f t="shared" si="16"/>
        <v>0</v>
      </c>
      <c r="BD19" s="200">
        <f t="shared" si="16"/>
        <v>0</v>
      </c>
      <c r="BE19" s="200">
        <f t="shared" si="16"/>
        <v>0</v>
      </c>
      <c r="BF19" s="200">
        <f t="shared" si="16"/>
        <v>0</v>
      </c>
      <c r="BG19" s="200">
        <f t="shared" si="16"/>
        <v>0</v>
      </c>
      <c r="BH19" s="200">
        <f t="shared" si="16"/>
        <v>0</v>
      </c>
      <c r="BI19" s="200">
        <f t="shared" si="16"/>
        <v>0</v>
      </c>
      <c r="BJ19" s="200">
        <f t="shared" si="16"/>
        <v>0</v>
      </c>
      <c r="BK19" s="200">
        <f t="shared" si="16"/>
        <v>0</v>
      </c>
      <c r="BL19" s="200">
        <f t="shared" si="16"/>
        <v>0</v>
      </c>
      <c r="BM19" s="200">
        <f t="shared" si="16"/>
        <v>0</v>
      </c>
      <c r="BN19" s="200">
        <f t="shared" si="16"/>
        <v>0</v>
      </c>
      <c r="BO19" s="200">
        <f t="shared" si="16"/>
        <v>0</v>
      </c>
      <c r="BP19" s="200">
        <f t="shared" si="16"/>
        <v>0</v>
      </c>
      <c r="BQ19" s="200">
        <f t="shared" si="16"/>
        <v>0</v>
      </c>
      <c r="BR19" s="200">
        <f t="shared" si="16"/>
        <v>0</v>
      </c>
      <c r="BS19" s="200">
        <f t="shared" si="16"/>
        <v>0</v>
      </c>
      <c r="BT19" s="200">
        <f t="shared" si="16"/>
        <v>0</v>
      </c>
      <c r="BU19" s="200">
        <f t="shared" si="16"/>
        <v>0</v>
      </c>
      <c r="BV19" s="200">
        <f t="shared" si="16"/>
        <v>0</v>
      </c>
      <c r="BW19" s="200">
        <f t="shared" si="16"/>
        <v>0</v>
      </c>
      <c r="BX19" s="200">
        <f t="shared" si="16"/>
        <v>0</v>
      </c>
      <c r="BY19" s="200">
        <f t="shared" si="16"/>
        <v>0</v>
      </c>
      <c r="BZ19" s="200">
        <f t="shared" si="16"/>
        <v>0</v>
      </c>
      <c r="CA19" s="200">
        <f t="shared" si="16"/>
        <v>0</v>
      </c>
      <c r="CB19" s="200">
        <f t="shared" si="16"/>
        <v>0</v>
      </c>
      <c r="CC19" s="200">
        <f t="shared" si="16"/>
        <v>0</v>
      </c>
      <c r="CD19" s="200">
        <f t="shared" si="16"/>
        <v>0</v>
      </c>
      <c r="CE19" s="200">
        <f t="shared" si="16"/>
        <v>0</v>
      </c>
      <c r="CF19" s="200">
        <f t="shared" si="16"/>
        <v>0</v>
      </c>
      <c r="CG19" s="200">
        <f t="shared" si="16"/>
        <v>0</v>
      </c>
      <c r="CH19" s="200">
        <f t="shared" si="16"/>
        <v>0</v>
      </c>
      <c r="CI19" s="200">
        <f t="shared" si="16"/>
        <v>0</v>
      </c>
      <c r="CJ19" s="200">
        <f t="shared" si="16"/>
        <v>0</v>
      </c>
      <c r="CK19" s="200">
        <f t="shared" si="16"/>
        <v>0</v>
      </c>
      <c r="CL19" s="200">
        <f t="shared" si="16"/>
        <v>0</v>
      </c>
      <c r="CM19" s="200">
        <f t="shared" si="16"/>
        <v>0</v>
      </c>
      <c r="CN19" s="200">
        <f t="shared" ref="CN19:DC19" si="17">CN8*CN9*CN17</f>
        <v>0</v>
      </c>
      <c r="CO19" s="200">
        <f t="shared" si="17"/>
        <v>0</v>
      </c>
      <c r="CP19" s="200">
        <f t="shared" si="17"/>
        <v>0</v>
      </c>
      <c r="CQ19" s="200">
        <f t="shared" si="17"/>
        <v>0</v>
      </c>
      <c r="CR19" s="200">
        <f t="shared" si="17"/>
        <v>0</v>
      </c>
      <c r="CS19" s="200">
        <f t="shared" si="17"/>
        <v>0</v>
      </c>
      <c r="CT19" s="200">
        <f t="shared" si="17"/>
        <v>0</v>
      </c>
      <c r="CU19" s="200">
        <f t="shared" si="17"/>
        <v>0</v>
      </c>
      <c r="CV19" s="200">
        <f t="shared" si="17"/>
        <v>0</v>
      </c>
      <c r="CW19" s="200">
        <f t="shared" si="17"/>
        <v>0</v>
      </c>
      <c r="CX19" s="200">
        <f t="shared" si="17"/>
        <v>0</v>
      </c>
      <c r="CY19" s="200">
        <f t="shared" si="17"/>
        <v>0</v>
      </c>
      <c r="CZ19" s="200">
        <f t="shared" si="17"/>
        <v>0</v>
      </c>
      <c r="DA19" s="200">
        <f t="shared" si="17"/>
        <v>0</v>
      </c>
      <c r="DB19" s="200">
        <f t="shared" si="17"/>
        <v>0</v>
      </c>
      <c r="DC19" s="200">
        <f t="shared" si="17"/>
        <v>0</v>
      </c>
    </row>
    <row r="21" spans="2:107" x14ac:dyDescent="0.25">
      <c r="B21" s="993" t="s">
        <v>1106</v>
      </c>
      <c r="C21" s="994"/>
      <c r="D21" s="994"/>
      <c r="E21" s="994"/>
      <c r="F21" s="1002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  <c r="BS21" s="170"/>
      <c r="BT21" s="170"/>
      <c r="BU21" s="170"/>
      <c r="BV21" s="170"/>
      <c r="BW21" s="170"/>
      <c r="BX21" s="170"/>
      <c r="BY21" s="170"/>
      <c r="BZ21" s="170"/>
      <c r="CA21" s="170"/>
      <c r="CB21" s="170"/>
      <c r="CC21" s="170"/>
      <c r="CD21" s="170"/>
      <c r="CE21" s="170"/>
      <c r="CF21" s="170"/>
      <c r="CG21" s="170"/>
      <c r="CH21" s="170"/>
      <c r="CI21" s="170"/>
      <c r="CJ21" s="170"/>
      <c r="CK21" s="170"/>
      <c r="CL21" s="170"/>
      <c r="CM21" s="170"/>
      <c r="CN21" s="170"/>
      <c r="CO21" s="170"/>
      <c r="CP21" s="170"/>
      <c r="CQ21" s="170"/>
      <c r="CR21" s="170"/>
      <c r="CS21" s="170"/>
      <c r="CT21" s="170"/>
      <c r="CU21" s="170"/>
      <c r="CV21" s="170"/>
      <c r="CW21" s="170"/>
      <c r="CX21" s="170"/>
      <c r="CY21" s="170"/>
      <c r="CZ21" s="170"/>
      <c r="DA21" s="170"/>
      <c r="DB21" s="170"/>
      <c r="DC21" s="170"/>
    </row>
    <row r="22" spans="2:107" s="410" customFormat="1" x14ac:dyDescent="0.25">
      <c r="B22" s="171"/>
      <c r="C22" s="172"/>
      <c r="D22" s="172"/>
      <c r="E22" s="172"/>
      <c r="F22" s="173"/>
      <c r="G22" s="174" t="s">
        <v>31</v>
      </c>
      <c r="H22" s="175" t="s">
        <v>791</v>
      </c>
      <c r="I22" s="175" t="s">
        <v>792</v>
      </c>
      <c r="J22" s="175" t="s">
        <v>793</v>
      </c>
      <c r="K22" s="175" t="s">
        <v>794</v>
      </c>
      <c r="L22" s="175" t="s">
        <v>795</v>
      </c>
      <c r="M22" s="175" t="s">
        <v>796</v>
      </c>
      <c r="N22" s="175" t="s">
        <v>797</v>
      </c>
      <c r="O22" s="175" t="s">
        <v>798</v>
      </c>
      <c r="P22" s="175" t="s">
        <v>799</v>
      </c>
      <c r="Q22" s="175" t="s">
        <v>800</v>
      </c>
      <c r="R22" s="175" t="s">
        <v>801</v>
      </c>
      <c r="S22" s="175" t="s">
        <v>802</v>
      </c>
      <c r="T22" s="175" t="s">
        <v>803</v>
      </c>
      <c r="U22" s="175" t="s">
        <v>804</v>
      </c>
      <c r="V22" s="175" t="s">
        <v>805</v>
      </c>
      <c r="W22" s="175" t="s">
        <v>806</v>
      </c>
      <c r="X22" s="175" t="s">
        <v>807</v>
      </c>
      <c r="Y22" s="175" t="s">
        <v>808</v>
      </c>
      <c r="Z22" s="175" t="s">
        <v>809</v>
      </c>
      <c r="AA22" s="175" t="s">
        <v>810</v>
      </c>
      <c r="AB22" s="175" t="s">
        <v>2013</v>
      </c>
      <c r="AC22" s="175" t="s">
        <v>2014</v>
      </c>
      <c r="AD22" s="175" t="s">
        <v>2015</v>
      </c>
      <c r="AE22" s="175" t="s">
        <v>2016</v>
      </c>
      <c r="AF22" s="175" t="s">
        <v>2017</v>
      </c>
      <c r="AG22" s="175" t="s">
        <v>2018</v>
      </c>
      <c r="AH22" s="175" t="s">
        <v>2019</v>
      </c>
      <c r="AI22" s="175" t="s">
        <v>2020</v>
      </c>
      <c r="AJ22" s="175" t="s">
        <v>2021</v>
      </c>
      <c r="AK22" s="175" t="s">
        <v>2022</v>
      </c>
      <c r="AL22" s="175" t="s">
        <v>2023</v>
      </c>
      <c r="AM22" s="175" t="s">
        <v>2024</v>
      </c>
      <c r="AN22" s="175" t="s">
        <v>2025</v>
      </c>
      <c r="AO22" s="175" t="s">
        <v>2026</v>
      </c>
      <c r="AP22" s="175" t="s">
        <v>2027</v>
      </c>
      <c r="AQ22" s="175" t="s">
        <v>2028</v>
      </c>
      <c r="AR22" s="175" t="s">
        <v>2029</v>
      </c>
      <c r="AS22" s="175" t="s">
        <v>2030</v>
      </c>
      <c r="AT22" s="175" t="s">
        <v>2031</v>
      </c>
      <c r="AU22" s="175" t="s">
        <v>2032</v>
      </c>
      <c r="AV22" s="175" t="s">
        <v>2033</v>
      </c>
      <c r="AW22" s="175" t="s">
        <v>2034</v>
      </c>
      <c r="AX22" s="175" t="s">
        <v>2035</v>
      </c>
      <c r="AY22" s="175" t="s">
        <v>2036</v>
      </c>
      <c r="AZ22" s="175" t="s">
        <v>2037</v>
      </c>
      <c r="BA22" s="175" t="s">
        <v>2038</v>
      </c>
      <c r="BB22" s="175" t="s">
        <v>2039</v>
      </c>
      <c r="BC22" s="175" t="s">
        <v>2040</v>
      </c>
      <c r="BD22" s="175" t="s">
        <v>2041</v>
      </c>
      <c r="BE22" s="175" t="s">
        <v>2042</v>
      </c>
      <c r="BF22" s="175" t="s">
        <v>2043</v>
      </c>
      <c r="BG22" s="175" t="s">
        <v>2044</v>
      </c>
      <c r="BH22" s="175" t="s">
        <v>2045</v>
      </c>
      <c r="BI22" s="175" t="s">
        <v>2046</v>
      </c>
      <c r="BJ22" s="175" t="s">
        <v>2047</v>
      </c>
      <c r="BK22" s="175" t="s">
        <v>2048</v>
      </c>
      <c r="BL22" s="175" t="s">
        <v>2049</v>
      </c>
      <c r="BM22" s="175" t="s">
        <v>2050</v>
      </c>
      <c r="BN22" s="175" t="s">
        <v>2051</v>
      </c>
      <c r="BO22" s="175" t="s">
        <v>2052</v>
      </c>
      <c r="BP22" s="175" t="s">
        <v>2053</v>
      </c>
      <c r="BQ22" s="175" t="s">
        <v>2054</v>
      </c>
      <c r="BR22" s="175" t="s">
        <v>2055</v>
      </c>
      <c r="BS22" s="175" t="s">
        <v>2056</v>
      </c>
      <c r="BT22" s="175" t="s">
        <v>2057</v>
      </c>
      <c r="BU22" s="175" t="s">
        <v>2058</v>
      </c>
      <c r="BV22" s="175" t="s">
        <v>2059</v>
      </c>
      <c r="BW22" s="175" t="s">
        <v>2060</v>
      </c>
      <c r="BX22" s="175" t="s">
        <v>2061</v>
      </c>
      <c r="BY22" s="175" t="s">
        <v>2062</v>
      </c>
      <c r="BZ22" s="175" t="s">
        <v>2063</v>
      </c>
      <c r="CA22" s="175" t="s">
        <v>2064</v>
      </c>
      <c r="CB22" s="175" t="s">
        <v>2065</v>
      </c>
      <c r="CC22" s="175" t="s">
        <v>2066</v>
      </c>
      <c r="CD22" s="175" t="s">
        <v>2067</v>
      </c>
      <c r="CE22" s="175" t="s">
        <v>2068</v>
      </c>
      <c r="CF22" s="175" t="s">
        <v>2069</v>
      </c>
      <c r="CG22" s="175" t="s">
        <v>2070</v>
      </c>
      <c r="CH22" s="175" t="s">
        <v>2071</v>
      </c>
      <c r="CI22" s="175" t="s">
        <v>2072</v>
      </c>
      <c r="CJ22" s="175" t="s">
        <v>2073</v>
      </c>
      <c r="CK22" s="175" t="s">
        <v>2074</v>
      </c>
      <c r="CL22" s="175" t="s">
        <v>2075</v>
      </c>
      <c r="CM22" s="175" t="s">
        <v>2076</v>
      </c>
      <c r="CN22" s="175" t="s">
        <v>2077</v>
      </c>
      <c r="CO22" s="175" t="s">
        <v>2078</v>
      </c>
      <c r="CP22" s="175" t="s">
        <v>2079</v>
      </c>
      <c r="CQ22" s="175" t="s">
        <v>2080</v>
      </c>
      <c r="CR22" s="175" t="s">
        <v>2081</v>
      </c>
      <c r="CS22" s="175" t="s">
        <v>2082</v>
      </c>
      <c r="CT22" s="175" t="s">
        <v>2083</v>
      </c>
      <c r="CU22" s="175" t="s">
        <v>2084</v>
      </c>
      <c r="CV22" s="175" t="s">
        <v>2085</v>
      </c>
      <c r="CW22" s="175" t="s">
        <v>2086</v>
      </c>
      <c r="CX22" s="175" t="s">
        <v>2087</v>
      </c>
      <c r="CY22" s="175" t="s">
        <v>2088</v>
      </c>
      <c r="CZ22" s="175" t="s">
        <v>2089</v>
      </c>
      <c r="DA22" s="175" t="s">
        <v>2090</v>
      </c>
      <c r="DB22" s="175" t="s">
        <v>2091</v>
      </c>
      <c r="DC22" s="175" t="s">
        <v>2092</v>
      </c>
    </row>
    <row r="23" spans="2:107" x14ac:dyDescent="0.25">
      <c r="B23" s="171">
        <f>B19+1</f>
        <v>9</v>
      </c>
      <c r="C23" s="176" t="s">
        <v>626</v>
      </c>
      <c r="D23" s="176"/>
      <c r="E23" s="177"/>
      <c r="F23" s="178"/>
      <c r="G23" s="179"/>
      <c r="H23" s="338"/>
      <c r="I23" s="338"/>
      <c r="J23" s="338"/>
      <c r="K23" s="338"/>
      <c r="L23" s="338"/>
      <c r="M23" s="338"/>
      <c r="N23" s="338"/>
      <c r="O23" s="338"/>
      <c r="P23" s="338"/>
      <c r="Q23" s="338"/>
      <c r="R23" s="338"/>
      <c r="S23" s="338"/>
      <c r="T23" s="338"/>
      <c r="U23" s="338"/>
      <c r="V23" s="338"/>
      <c r="W23" s="338"/>
      <c r="X23" s="338"/>
      <c r="Y23" s="338"/>
      <c r="Z23" s="338"/>
      <c r="AA23" s="338"/>
      <c r="AB23" s="338"/>
      <c r="AC23" s="338"/>
      <c r="AD23" s="338"/>
      <c r="AE23" s="338"/>
      <c r="AF23" s="338"/>
      <c r="AG23" s="338"/>
      <c r="AH23" s="338"/>
      <c r="AI23" s="338"/>
      <c r="AJ23" s="338"/>
      <c r="AK23" s="338"/>
      <c r="AL23" s="338"/>
      <c r="AM23" s="338"/>
      <c r="AN23" s="338"/>
      <c r="AO23" s="338"/>
      <c r="AP23" s="338"/>
      <c r="AQ23" s="338"/>
      <c r="AR23" s="338"/>
      <c r="AS23" s="338"/>
      <c r="AT23" s="338"/>
      <c r="AU23" s="338"/>
      <c r="AV23" s="338"/>
      <c r="AW23" s="338"/>
      <c r="AX23" s="338"/>
      <c r="AY23" s="338"/>
      <c r="AZ23" s="338"/>
      <c r="BA23" s="338"/>
      <c r="BB23" s="338"/>
      <c r="BC23" s="338"/>
      <c r="BD23" s="338"/>
      <c r="BE23" s="338"/>
      <c r="BF23" s="338"/>
      <c r="BG23" s="338"/>
      <c r="BH23" s="338"/>
      <c r="BI23" s="338"/>
      <c r="BJ23" s="338"/>
      <c r="BK23" s="338"/>
      <c r="BL23" s="338"/>
      <c r="BM23" s="338"/>
      <c r="BN23" s="338"/>
      <c r="BO23" s="338"/>
      <c r="BP23" s="338"/>
      <c r="BQ23" s="338"/>
      <c r="BR23" s="338"/>
      <c r="BS23" s="338"/>
      <c r="BT23" s="338"/>
      <c r="BU23" s="338"/>
      <c r="BV23" s="338"/>
      <c r="BW23" s="338"/>
      <c r="BX23" s="338"/>
      <c r="BY23" s="338"/>
      <c r="BZ23" s="338"/>
      <c r="CA23" s="338"/>
      <c r="CB23" s="338"/>
      <c r="CC23" s="338"/>
      <c r="CD23" s="338"/>
      <c r="CE23" s="338"/>
      <c r="CF23" s="338"/>
      <c r="CG23" s="338"/>
      <c r="CH23" s="338"/>
      <c r="CI23" s="338"/>
      <c r="CJ23" s="338"/>
      <c r="CK23" s="338"/>
      <c r="CL23" s="338"/>
      <c r="CM23" s="338"/>
      <c r="CN23" s="338"/>
      <c r="CO23" s="338"/>
      <c r="CP23" s="338"/>
      <c r="CQ23" s="338"/>
      <c r="CR23" s="338"/>
      <c r="CS23" s="338"/>
      <c r="CT23" s="338"/>
      <c r="CU23" s="338"/>
      <c r="CV23" s="338"/>
      <c r="CW23" s="338"/>
      <c r="CX23" s="338"/>
      <c r="CY23" s="338"/>
      <c r="CZ23" s="338"/>
      <c r="DA23" s="338"/>
      <c r="DB23" s="338"/>
      <c r="DC23" s="338"/>
    </row>
    <row r="24" spans="2:107" ht="15.6" x14ac:dyDescent="0.25">
      <c r="B24" s="171">
        <f>B23+1</f>
        <v>10</v>
      </c>
      <c r="C24" s="176" t="s">
        <v>811</v>
      </c>
      <c r="D24" s="176"/>
      <c r="E24" s="182" t="s">
        <v>636</v>
      </c>
      <c r="F24" s="183" t="s">
        <v>658</v>
      </c>
      <c r="G24" s="686">
        <f>SUM(H24:DC24)</f>
        <v>0</v>
      </c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  <c r="BN24" s="196"/>
      <c r="BO24" s="196"/>
      <c r="BP24" s="196"/>
      <c r="BQ24" s="196"/>
      <c r="BR24" s="196"/>
      <c r="BS24" s="196"/>
      <c r="BT24" s="196"/>
      <c r="BU24" s="196"/>
      <c r="BV24" s="196"/>
      <c r="BW24" s="196"/>
      <c r="BX24" s="196"/>
      <c r="BY24" s="196"/>
      <c r="BZ24" s="196"/>
      <c r="CA24" s="196"/>
      <c r="CB24" s="196"/>
      <c r="CC24" s="196"/>
      <c r="CD24" s="196"/>
      <c r="CE24" s="196"/>
      <c r="CF24" s="196"/>
      <c r="CG24" s="196"/>
      <c r="CH24" s="196"/>
      <c r="CI24" s="196"/>
      <c r="CJ24" s="196"/>
      <c r="CK24" s="196"/>
      <c r="CL24" s="196"/>
      <c r="CM24" s="196"/>
      <c r="CN24" s="196"/>
      <c r="CO24" s="196"/>
      <c r="CP24" s="196"/>
      <c r="CQ24" s="196"/>
      <c r="CR24" s="196"/>
      <c r="CS24" s="196"/>
      <c r="CT24" s="196"/>
      <c r="CU24" s="196"/>
      <c r="CV24" s="196"/>
      <c r="CW24" s="196"/>
      <c r="CX24" s="196"/>
      <c r="CY24" s="196"/>
      <c r="CZ24" s="196"/>
      <c r="DA24" s="196"/>
      <c r="DB24" s="196"/>
      <c r="DC24" s="196"/>
    </row>
    <row r="25" spans="2:107" ht="15.6" x14ac:dyDescent="0.25">
      <c r="B25" s="997">
        <f>B24+1</f>
        <v>11</v>
      </c>
      <c r="C25" s="176" t="s">
        <v>714</v>
      </c>
      <c r="D25" s="176"/>
      <c r="E25" s="182"/>
      <c r="F25" s="183" t="s">
        <v>719</v>
      </c>
      <c r="G25" s="190" t="str">
        <f>IF(COUNTA(H25:DC25)=0,"",IF(LARGE(H25:DC25,1)&gt;1,"ERRO",""))</f>
        <v/>
      </c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  <c r="BM25" s="196"/>
      <c r="BN25" s="196"/>
      <c r="BO25" s="196"/>
      <c r="BP25" s="196"/>
      <c r="BQ25" s="196"/>
      <c r="BR25" s="196"/>
      <c r="BS25" s="196"/>
      <c r="BT25" s="196"/>
      <c r="BU25" s="196"/>
      <c r="BV25" s="196"/>
      <c r="BW25" s="196"/>
      <c r="BX25" s="196"/>
      <c r="BY25" s="196"/>
      <c r="BZ25" s="196"/>
      <c r="CA25" s="196"/>
      <c r="CB25" s="196"/>
      <c r="CC25" s="196"/>
      <c r="CD25" s="196"/>
      <c r="CE25" s="196"/>
      <c r="CF25" s="196"/>
      <c r="CG25" s="196"/>
      <c r="CH25" s="196"/>
      <c r="CI25" s="196"/>
      <c r="CJ25" s="196"/>
      <c r="CK25" s="196"/>
      <c r="CL25" s="196"/>
      <c r="CM25" s="196"/>
      <c r="CN25" s="196"/>
      <c r="CO25" s="196"/>
      <c r="CP25" s="196"/>
      <c r="CQ25" s="196"/>
      <c r="CR25" s="196"/>
      <c r="CS25" s="196"/>
      <c r="CT25" s="196"/>
      <c r="CU25" s="196"/>
      <c r="CV25" s="196"/>
      <c r="CW25" s="196"/>
      <c r="CX25" s="196"/>
      <c r="CY25" s="196"/>
      <c r="CZ25" s="196"/>
      <c r="DA25" s="196"/>
      <c r="DB25" s="196"/>
      <c r="DC25" s="196"/>
    </row>
    <row r="26" spans="2:107" ht="15.6" x14ac:dyDescent="0.25">
      <c r="B26" s="999"/>
      <c r="C26" s="176" t="s">
        <v>716</v>
      </c>
      <c r="D26" s="176"/>
      <c r="E26" s="182" t="s">
        <v>636</v>
      </c>
      <c r="F26" s="183" t="s">
        <v>720</v>
      </c>
      <c r="G26" s="686">
        <f>SUM(H26:DC26)</f>
        <v>0</v>
      </c>
      <c r="H26" s="189">
        <f>H24*H25</f>
        <v>0</v>
      </c>
      <c r="I26" s="189">
        <f t="shared" ref="I26:AA26" si="18">I24*I25</f>
        <v>0</v>
      </c>
      <c r="J26" s="189">
        <f t="shared" si="18"/>
        <v>0</v>
      </c>
      <c r="K26" s="189">
        <f t="shared" si="18"/>
        <v>0</v>
      </c>
      <c r="L26" s="189">
        <f t="shared" si="18"/>
        <v>0</v>
      </c>
      <c r="M26" s="189">
        <f t="shared" si="18"/>
        <v>0</v>
      </c>
      <c r="N26" s="189">
        <f t="shared" si="18"/>
        <v>0</v>
      </c>
      <c r="O26" s="189">
        <f t="shared" si="18"/>
        <v>0</v>
      </c>
      <c r="P26" s="189">
        <f t="shared" si="18"/>
        <v>0</v>
      </c>
      <c r="Q26" s="189">
        <f t="shared" si="18"/>
        <v>0</v>
      </c>
      <c r="R26" s="189">
        <f t="shared" si="18"/>
        <v>0</v>
      </c>
      <c r="S26" s="189">
        <f t="shared" si="18"/>
        <v>0</v>
      </c>
      <c r="T26" s="189">
        <f t="shared" si="18"/>
        <v>0</v>
      </c>
      <c r="U26" s="189">
        <f t="shared" si="18"/>
        <v>0</v>
      </c>
      <c r="V26" s="189">
        <f t="shared" si="18"/>
        <v>0</v>
      </c>
      <c r="W26" s="189">
        <f t="shared" si="18"/>
        <v>0</v>
      </c>
      <c r="X26" s="189">
        <f t="shared" si="18"/>
        <v>0</v>
      </c>
      <c r="Y26" s="189">
        <f t="shared" si="18"/>
        <v>0</v>
      </c>
      <c r="Z26" s="189">
        <f t="shared" si="18"/>
        <v>0</v>
      </c>
      <c r="AA26" s="189">
        <f t="shared" si="18"/>
        <v>0</v>
      </c>
      <c r="AB26" s="189">
        <f t="shared" ref="AB26:CM26" si="19">AB24*AB25</f>
        <v>0</v>
      </c>
      <c r="AC26" s="189">
        <f t="shared" si="19"/>
        <v>0</v>
      </c>
      <c r="AD26" s="189">
        <f t="shared" si="19"/>
        <v>0</v>
      </c>
      <c r="AE26" s="189">
        <f t="shared" si="19"/>
        <v>0</v>
      </c>
      <c r="AF26" s="189">
        <f t="shared" si="19"/>
        <v>0</v>
      </c>
      <c r="AG26" s="189">
        <f t="shared" si="19"/>
        <v>0</v>
      </c>
      <c r="AH26" s="189">
        <f t="shared" si="19"/>
        <v>0</v>
      </c>
      <c r="AI26" s="189">
        <f t="shared" si="19"/>
        <v>0</v>
      </c>
      <c r="AJ26" s="189">
        <f t="shared" si="19"/>
        <v>0</v>
      </c>
      <c r="AK26" s="189">
        <f t="shared" si="19"/>
        <v>0</v>
      </c>
      <c r="AL26" s="189">
        <f t="shared" si="19"/>
        <v>0</v>
      </c>
      <c r="AM26" s="189">
        <f t="shared" si="19"/>
        <v>0</v>
      </c>
      <c r="AN26" s="189">
        <f t="shared" si="19"/>
        <v>0</v>
      </c>
      <c r="AO26" s="189">
        <f t="shared" si="19"/>
        <v>0</v>
      </c>
      <c r="AP26" s="189">
        <f t="shared" si="19"/>
        <v>0</v>
      </c>
      <c r="AQ26" s="189">
        <f t="shared" si="19"/>
        <v>0</v>
      </c>
      <c r="AR26" s="189">
        <f t="shared" si="19"/>
        <v>0</v>
      </c>
      <c r="AS26" s="189">
        <f t="shared" si="19"/>
        <v>0</v>
      </c>
      <c r="AT26" s="189">
        <f t="shared" si="19"/>
        <v>0</v>
      </c>
      <c r="AU26" s="189">
        <f t="shared" si="19"/>
        <v>0</v>
      </c>
      <c r="AV26" s="189">
        <f t="shared" si="19"/>
        <v>0</v>
      </c>
      <c r="AW26" s="189">
        <f t="shared" si="19"/>
        <v>0</v>
      </c>
      <c r="AX26" s="189">
        <f t="shared" si="19"/>
        <v>0</v>
      </c>
      <c r="AY26" s="189">
        <f t="shared" si="19"/>
        <v>0</v>
      </c>
      <c r="AZ26" s="189">
        <f t="shared" si="19"/>
        <v>0</v>
      </c>
      <c r="BA26" s="189">
        <f t="shared" si="19"/>
        <v>0</v>
      </c>
      <c r="BB26" s="189">
        <f t="shared" si="19"/>
        <v>0</v>
      </c>
      <c r="BC26" s="189">
        <f t="shared" si="19"/>
        <v>0</v>
      </c>
      <c r="BD26" s="189">
        <f t="shared" si="19"/>
        <v>0</v>
      </c>
      <c r="BE26" s="189">
        <f t="shared" si="19"/>
        <v>0</v>
      </c>
      <c r="BF26" s="189">
        <f t="shared" si="19"/>
        <v>0</v>
      </c>
      <c r="BG26" s="189">
        <f t="shared" si="19"/>
        <v>0</v>
      </c>
      <c r="BH26" s="189">
        <f t="shared" si="19"/>
        <v>0</v>
      </c>
      <c r="BI26" s="189">
        <f t="shared" si="19"/>
        <v>0</v>
      </c>
      <c r="BJ26" s="189">
        <f t="shared" si="19"/>
        <v>0</v>
      </c>
      <c r="BK26" s="189">
        <f t="shared" si="19"/>
        <v>0</v>
      </c>
      <c r="BL26" s="189">
        <f t="shared" si="19"/>
        <v>0</v>
      </c>
      <c r="BM26" s="189">
        <f t="shared" si="19"/>
        <v>0</v>
      </c>
      <c r="BN26" s="189">
        <f t="shared" si="19"/>
        <v>0</v>
      </c>
      <c r="BO26" s="189">
        <f t="shared" si="19"/>
        <v>0</v>
      </c>
      <c r="BP26" s="189">
        <f t="shared" si="19"/>
        <v>0</v>
      </c>
      <c r="BQ26" s="189">
        <f t="shared" si="19"/>
        <v>0</v>
      </c>
      <c r="BR26" s="189">
        <f t="shared" si="19"/>
        <v>0</v>
      </c>
      <c r="BS26" s="189">
        <f t="shared" si="19"/>
        <v>0</v>
      </c>
      <c r="BT26" s="189">
        <f t="shared" si="19"/>
        <v>0</v>
      </c>
      <c r="BU26" s="189">
        <f t="shared" si="19"/>
        <v>0</v>
      </c>
      <c r="BV26" s="189">
        <f t="shared" si="19"/>
        <v>0</v>
      </c>
      <c r="BW26" s="189">
        <f t="shared" si="19"/>
        <v>0</v>
      </c>
      <c r="BX26" s="189">
        <f t="shared" si="19"/>
        <v>0</v>
      </c>
      <c r="BY26" s="189">
        <f t="shared" si="19"/>
        <v>0</v>
      </c>
      <c r="BZ26" s="189">
        <f t="shared" si="19"/>
        <v>0</v>
      </c>
      <c r="CA26" s="189">
        <f t="shared" si="19"/>
        <v>0</v>
      </c>
      <c r="CB26" s="189">
        <f t="shared" si="19"/>
        <v>0</v>
      </c>
      <c r="CC26" s="189">
        <f t="shared" si="19"/>
        <v>0</v>
      </c>
      <c r="CD26" s="189">
        <f t="shared" si="19"/>
        <v>0</v>
      </c>
      <c r="CE26" s="189">
        <f t="shared" si="19"/>
        <v>0</v>
      </c>
      <c r="CF26" s="189">
        <f t="shared" si="19"/>
        <v>0</v>
      </c>
      <c r="CG26" s="189">
        <f t="shared" si="19"/>
        <v>0</v>
      </c>
      <c r="CH26" s="189">
        <f t="shared" si="19"/>
        <v>0</v>
      </c>
      <c r="CI26" s="189">
        <f t="shared" si="19"/>
        <v>0</v>
      </c>
      <c r="CJ26" s="189">
        <f t="shared" si="19"/>
        <v>0</v>
      </c>
      <c r="CK26" s="189">
        <f t="shared" si="19"/>
        <v>0</v>
      </c>
      <c r="CL26" s="189">
        <f t="shared" si="19"/>
        <v>0</v>
      </c>
      <c r="CM26" s="189">
        <f t="shared" si="19"/>
        <v>0</v>
      </c>
      <c r="CN26" s="189">
        <f t="shared" ref="CN26:DC26" si="20">CN24*CN25</f>
        <v>0</v>
      </c>
      <c r="CO26" s="189">
        <f t="shared" si="20"/>
        <v>0</v>
      </c>
      <c r="CP26" s="189">
        <f t="shared" si="20"/>
        <v>0</v>
      </c>
      <c r="CQ26" s="189">
        <f t="shared" si="20"/>
        <v>0</v>
      </c>
      <c r="CR26" s="189">
        <f t="shared" si="20"/>
        <v>0</v>
      </c>
      <c r="CS26" s="189">
        <f t="shared" si="20"/>
        <v>0</v>
      </c>
      <c r="CT26" s="189">
        <f t="shared" si="20"/>
        <v>0</v>
      </c>
      <c r="CU26" s="189">
        <f t="shared" si="20"/>
        <v>0</v>
      </c>
      <c r="CV26" s="189">
        <f t="shared" si="20"/>
        <v>0</v>
      </c>
      <c r="CW26" s="189">
        <f t="shared" si="20"/>
        <v>0</v>
      </c>
      <c r="CX26" s="189">
        <f t="shared" si="20"/>
        <v>0</v>
      </c>
      <c r="CY26" s="189">
        <f t="shared" si="20"/>
        <v>0</v>
      </c>
      <c r="CZ26" s="189">
        <f t="shared" si="20"/>
        <v>0</v>
      </c>
      <c r="DA26" s="189">
        <f t="shared" si="20"/>
        <v>0</v>
      </c>
      <c r="DB26" s="189">
        <f t="shared" si="20"/>
        <v>0</v>
      </c>
      <c r="DC26" s="189">
        <f t="shared" si="20"/>
        <v>0</v>
      </c>
    </row>
    <row r="27" spans="2:107" ht="15.6" x14ac:dyDescent="0.25">
      <c r="B27" s="171">
        <f>B25+1</f>
        <v>12</v>
      </c>
      <c r="C27" s="176" t="s">
        <v>16</v>
      </c>
      <c r="D27" s="176"/>
      <c r="E27" s="182"/>
      <c r="F27" s="183" t="s">
        <v>673</v>
      </c>
      <c r="G27" s="187">
        <f>SUM(H27:DC27)</f>
        <v>0</v>
      </c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  <c r="CJ27" s="188"/>
      <c r="CK27" s="188"/>
      <c r="CL27" s="188"/>
      <c r="CM27" s="188"/>
      <c r="CN27" s="188"/>
      <c r="CO27" s="188"/>
      <c r="CP27" s="188"/>
      <c r="CQ27" s="188"/>
      <c r="CR27" s="188"/>
      <c r="CS27" s="188"/>
      <c r="CT27" s="188"/>
      <c r="CU27" s="188"/>
      <c r="CV27" s="188"/>
      <c r="CW27" s="188"/>
      <c r="CX27" s="188"/>
      <c r="CY27" s="188"/>
      <c r="CZ27" s="188"/>
      <c r="DA27" s="188"/>
      <c r="DB27" s="188"/>
      <c r="DC27" s="188"/>
    </row>
    <row r="28" spans="2:107" x14ac:dyDescent="0.25">
      <c r="B28" s="997">
        <f>B27+1</f>
        <v>13</v>
      </c>
      <c r="C28" s="176" t="s">
        <v>638</v>
      </c>
      <c r="D28" s="176"/>
      <c r="E28" s="182" t="s">
        <v>639</v>
      </c>
      <c r="F28" s="183"/>
      <c r="G28" s="190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/>
      <c r="AP28" s="191"/>
      <c r="AQ28" s="191"/>
      <c r="AR28" s="191"/>
      <c r="AS28" s="191"/>
      <c r="AT28" s="191"/>
      <c r="AU28" s="191"/>
      <c r="AV28" s="191"/>
      <c r="AW28" s="191"/>
      <c r="AX28" s="191"/>
      <c r="AY28" s="191"/>
      <c r="AZ28" s="191"/>
      <c r="BA28" s="191"/>
      <c r="BB28" s="191"/>
      <c r="BC28" s="191"/>
      <c r="BD28" s="191"/>
      <c r="BE28" s="191"/>
      <c r="BF28" s="191"/>
      <c r="BG28" s="191"/>
      <c r="BH28" s="191"/>
      <c r="BI28" s="191"/>
      <c r="BJ28" s="191"/>
      <c r="BK28" s="191"/>
      <c r="BL28" s="191"/>
      <c r="BM28" s="191"/>
      <c r="BN28" s="191"/>
      <c r="BO28" s="191"/>
      <c r="BP28" s="191"/>
      <c r="BQ28" s="191"/>
      <c r="BR28" s="191"/>
      <c r="BS28" s="191"/>
      <c r="BT28" s="191"/>
      <c r="BU28" s="191"/>
      <c r="BV28" s="191"/>
      <c r="BW28" s="191"/>
      <c r="BX28" s="191"/>
      <c r="BY28" s="191"/>
      <c r="BZ28" s="191"/>
      <c r="CA28" s="191"/>
      <c r="CB28" s="191"/>
      <c r="CC28" s="191"/>
      <c r="CD28" s="191"/>
      <c r="CE28" s="191"/>
      <c r="CF28" s="191"/>
      <c r="CG28" s="191"/>
      <c r="CH28" s="191"/>
      <c r="CI28" s="191"/>
      <c r="CJ28" s="191"/>
      <c r="CK28" s="191"/>
      <c r="CL28" s="191"/>
      <c r="CM28" s="191"/>
      <c r="CN28" s="191"/>
      <c r="CO28" s="191"/>
      <c r="CP28" s="191"/>
      <c r="CQ28" s="191"/>
      <c r="CR28" s="191"/>
      <c r="CS28" s="191"/>
      <c r="CT28" s="191"/>
      <c r="CU28" s="191"/>
      <c r="CV28" s="191"/>
      <c r="CW28" s="191"/>
      <c r="CX28" s="191"/>
      <c r="CY28" s="191"/>
      <c r="CZ28" s="191"/>
      <c r="DA28" s="191"/>
      <c r="DB28" s="191"/>
      <c r="DC28" s="191"/>
    </row>
    <row r="29" spans="2:107" x14ac:dyDescent="0.25">
      <c r="B29" s="998"/>
      <c r="C29" s="192" t="s">
        <v>640</v>
      </c>
      <c r="D29" s="192"/>
      <c r="E29" s="193" t="s">
        <v>641</v>
      </c>
      <c r="F29" s="183"/>
      <c r="G29" s="190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</row>
    <row r="30" spans="2:107" ht="15.6" x14ac:dyDescent="0.25">
      <c r="B30" s="999"/>
      <c r="C30" s="176" t="s">
        <v>642</v>
      </c>
      <c r="D30" s="176"/>
      <c r="E30" s="182" t="s">
        <v>643</v>
      </c>
      <c r="F30" s="183" t="s">
        <v>659</v>
      </c>
      <c r="G30" s="190"/>
      <c r="H30" s="195">
        <f>H28*H29</f>
        <v>0</v>
      </c>
      <c r="I30" s="195">
        <f t="shared" ref="I30:AA30" si="21">I28*I29</f>
        <v>0</v>
      </c>
      <c r="J30" s="195">
        <f t="shared" si="21"/>
        <v>0</v>
      </c>
      <c r="K30" s="195">
        <f t="shared" si="21"/>
        <v>0</v>
      </c>
      <c r="L30" s="195">
        <f t="shared" si="21"/>
        <v>0</v>
      </c>
      <c r="M30" s="195">
        <f t="shared" si="21"/>
        <v>0</v>
      </c>
      <c r="N30" s="195">
        <f t="shared" si="21"/>
        <v>0</v>
      </c>
      <c r="O30" s="195">
        <f t="shared" si="21"/>
        <v>0</v>
      </c>
      <c r="P30" s="195">
        <f t="shared" si="21"/>
        <v>0</v>
      </c>
      <c r="Q30" s="195">
        <f t="shared" si="21"/>
        <v>0</v>
      </c>
      <c r="R30" s="195">
        <f t="shared" si="21"/>
        <v>0</v>
      </c>
      <c r="S30" s="195">
        <f t="shared" si="21"/>
        <v>0</v>
      </c>
      <c r="T30" s="195">
        <f t="shared" si="21"/>
        <v>0</v>
      </c>
      <c r="U30" s="195">
        <f t="shared" si="21"/>
        <v>0</v>
      </c>
      <c r="V30" s="195">
        <f t="shared" si="21"/>
        <v>0</v>
      </c>
      <c r="W30" s="195">
        <f t="shared" si="21"/>
        <v>0</v>
      </c>
      <c r="X30" s="195">
        <f t="shared" si="21"/>
        <v>0</v>
      </c>
      <c r="Y30" s="195">
        <f t="shared" si="21"/>
        <v>0</v>
      </c>
      <c r="Z30" s="195">
        <f t="shared" si="21"/>
        <v>0</v>
      </c>
      <c r="AA30" s="195">
        <f t="shared" si="21"/>
        <v>0</v>
      </c>
      <c r="AB30" s="195">
        <f t="shared" ref="AB30:CM30" si="22">AB28*AB29</f>
        <v>0</v>
      </c>
      <c r="AC30" s="195">
        <f t="shared" si="22"/>
        <v>0</v>
      </c>
      <c r="AD30" s="195">
        <f t="shared" si="22"/>
        <v>0</v>
      </c>
      <c r="AE30" s="195">
        <f t="shared" si="22"/>
        <v>0</v>
      </c>
      <c r="AF30" s="195">
        <f t="shared" si="22"/>
        <v>0</v>
      </c>
      <c r="AG30" s="195">
        <f t="shared" si="22"/>
        <v>0</v>
      </c>
      <c r="AH30" s="195">
        <f t="shared" si="22"/>
        <v>0</v>
      </c>
      <c r="AI30" s="195">
        <f t="shared" si="22"/>
        <v>0</v>
      </c>
      <c r="AJ30" s="195">
        <f t="shared" si="22"/>
        <v>0</v>
      </c>
      <c r="AK30" s="195">
        <f t="shared" si="22"/>
        <v>0</v>
      </c>
      <c r="AL30" s="195">
        <f t="shared" si="22"/>
        <v>0</v>
      </c>
      <c r="AM30" s="195">
        <f t="shared" si="22"/>
        <v>0</v>
      </c>
      <c r="AN30" s="195">
        <f t="shared" si="22"/>
        <v>0</v>
      </c>
      <c r="AO30" s="195">
        <f t="shared" si="22"/>
        <v>0</v>
      </c>
      <c r="AP30" s="195">
        <f t="shared" si="22"/>
        <v>0</v>
      </c>
      <c r="AQ30" s="195">
        <f t="shared" si="22"/>
        <v>0</v>
      </c>
      <c r="AR30" s="195">
        <f t="shared" si="22"/>
        <v>0</v>
      </c>
      <c r="AS30" s="195">
        <f t="shared" si="22"/>
        <v>0</v>
      </c>
      <c r="AT30" s="195">
        <f t="shared" si="22"/>
        <v>0</v>
      </c>
      <c r="AU30" s="195">
        <f t="shared" si="22"/>
        <v>0</v>
      </c>
      <c r="AV30" s="195">
        <f t="shared" si="22"/>
        <v>0</v>
      </c>
      <c r="AW30" s="195">
        <f t="shared" si="22"/>
        <v>0</v>
      </c>
      <c r="AX30" s="195">
        <f t="shared" si="22"/>
        <v>0</v>
      </c>
      <c r="AY30" s="195">
        <f t="shared" si="22"/>
        <v>0</v>
      </c>
      <c r="AZ30" s="195">
        <f t="shared" si="22"/>
        <v>0</v>
      </c>
      <c r="BA30" s="195">
        <f t="shared" si="22"/>
        <v>0</v>
      </c>
      <c r="BB30" s="195">
        <f t="shared" si="22"/>
        <v>0</v>
      </c>
      <c r="BC30" s="195">
        <f t="shared" si="22"/>
        <v>0</v>
      </c>
      <c r="BD30" s="195">
        <f t="shared" si="22"/>
        <v>0</v>
      </c>
      <c r="BE30" s="195">
        <f t="shared" si="22"/>
        <v>0</v>
      </c>
      <c r="BF30" s="195">
        <f t="shared" si="22"/>
        <v>0</v>
      </c>
      <c r="BG30" s="195">
        <f t="shared" si="22"/>
        <v>0</v>
      </c>
      <c r="BH30" s="195">
        <f t="shared" si="22"/>
        <v>0</v>
      </c>
      <c r="BI30" s="195">
        <f t="shared" si="22"/>
        <v>0</v>
      </c>
      <c r="BJ30" s="195">
        <f t="shared" si="22"/>
        <v>0</v>
      </c>
      <c r="BK30" s="195">
        <f t="shared" si="22"/>
        <v>0</v>
      </c>
      <c r="BL30" s="195">
        <f t="shared" si="22"/>
        <v>0</v>
      </c>
      <c r="BM30" s="195">
        <f t="shared" si="22"/>
        <v>0</v>
      </c>
      <c r="BN30" s="195">
        <f t="shared" si="22"/>
        <v>0</v>
      </c>
      <c r="BO30" s="195">
        <f t="shared" si="22"/>
        <v>0</v>
      </c>
      <c r="BP30" s="195">
        <f t="shared" si="22"/>
        <v>0</v>
      </c>
      <c r="BQ30" s="195">
        <f t="shared" si="22"/>
        <v>0</v>
      </c>
      <c r="BR30" s="195">
        <f t="shared" si="22"/>
        <v>0</v>
      </c>
      <c r="BS30" s="195">
        <f t="shared" si="22"/>
        <v>0</v>
      </c>
      <c r="BT30" s="195">
        <f t="shared" si="22"/>
        <v>0</v>
      </c>
      <c r="BU30" s="195">
        <f t="shared" si="22"/>
        <v>0</v>
      </c>
      <c r="BV30" s="195">
        <f t="shared" si="22"/>
        <v>0</v>
      </c>
      <c r="BW30" s="195">
        <f t="shared" si="22"/>
        <v>0</v>
      </c>
      <c r="BX30" s="195">
        <f t="shared" si="22"/>
        <v>0</v>
      </c>
      <c r="BY30" s="195">
        <f t="shared" si="22"/>
        <v>0</v>
      </c>
      <c r="BZ30" s="195">
        <f t="shared" si="22"/>
        <v>0</v>
      </c>
      <c r="CA30" s="195">
        <f t="shared" si="22"/>
        <v>0</v>
      </c>
      <c r="CB30" s="195">
        <f t="shared" si="22"/>
        <v>0</v>
      </c>
      <c r="CC30" s="195">
        <f t="shared" si="22"/>
        <v>0</v>
      </c>
      <c r="CD30" s="195">
        <f t="shared" si="22"/>
        <v>0</v>
      </c>
      <c r="CE30" s="195">
        <f t="shared" si="22"/>
        <v>0</v>
      </c>
      <c r="CF30" s="195">
        <f t="shared" si="22"/>
        <v>0</v>
      </c>
      <c r="CG30" s="195">
        <f t="shared" si="22"/>
        <v>0</v>
      </c>
      <c r="CH30" s="195">
        <f t="shared" si="22"/>
        <v>0</v>
      </c>
      <c r="CI30" s="195">
        <f t="shared" si="22"/>
        <v>0</v>
      </c>
      <c r="CJ30" s="195">
        <f t="shared" si="22"/>
        <v>0</v>
      </c>
      <c r="CK30" s="195">
        <f t="shared" si="22"/>
        <v>0</v>
      </c>
      <c r="CL30" s="195">
        <f t="shared" si="22"/>
        <v>0</v>
      </c>
      <c r="CM30" s="195">
        <f t="shared" si="22"/>
        <v>0</v>
      </c>
      <c r="CN30" s="195">
        <f t="shared" ref="CN30:DC30" si="23">CN28*CN29</f>
        <v>0</v>
      </c>
      <c r="CO30" s="195">
        <f t="shared" si="23"/>
        <v>0</v>
      </c>
      <c r="CP30" s="195">
        <f t="shared" si="23"/>
        <v>0</v>
      </c>
      <c r="CQ30" s="195">
        <f t="shared" si="23"/>
        <v>0</v>
      </c>
      <c r="CR30" s="195">
        <f t="shared" si="23"/>
        <v>0</v>
      </c>
      <c r="CS30" s="195">
        <f t="shared" si="23"/>
        <v>0</v>
      </c>
      <c r="CT30" s="195">
        <f t="shared" si="23"/>
        <v>0</v>
      </c>
      <c r="CU30" s="195">
        <f t="shared" si="23"/>
        <v>0</v>
      </c>
      <c r="CV30" s="195">
        <f t="shared" si="23"/>
        <v>0</v>
      </c>
      <c r="CW30" s="195">
        <f t="shared" si="23"/>
        <v>0</v>
      </c>
      <c r="CX30" s="195">
        <f t="shared" si="23"/>
        <v>0</v>
      </c>
      <c r="CY30" s="195">
        <f t="shared" si="23"/>
        <v>0</v>
      </c>
      <c r="CZ30" s="195">
        <f t="shared" si="23"/>
        <v>0</v>
      </c>
      <c r="DA30" s="195">
        <f t="shared" si="23"/>
        <v>0</v>
      </c>
      <c r="DB30" s="195">
        <f t="shared" si="23"/>
        <v>0</v>
      </c>
      <c r="DC30" s="195">
        <f t="shared" si="23"/>
        <v>0</v>
      </c>
    </row>
    <row r="31" spans="2:107" x14ac:dyDescent="0.25">
      <c r="B31" s="997">
        <f>B28+1</f>
        <v>14</v>
      </c>
      <c r="C31" s="176" t="s">
        <v>964</v>
      </c>
      <c r="D31" s="176"/>
      <c r="E31" s="182" t="s">
        <v>548</v>
      </c>
      <c r="F31" s="183" t="s">
        <v>959</v>
      </c>
      <c r="G31" s="285">
        <v>12</v>
      </c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</row>
    <row r="32" spans="2:107" x14ac:dyDescent="0.25">
      <c r="B32" s="998"/>
      <c r="C32" s="176" t="s">
        <v>965</v>
      </c>
      <c r="D32" s="176"/>
      <c r="E32" s="177" t="s">
        <v>962</v>
      </c>
      <c r="F32" s="183" t="s">
        <v>960</v>
      </c>
      <c r="G32" s="285">
        <v>22</v>
      </c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  <c r="AU32" s="188"/>
      <c r="AV32" s="188"/>
      <c r="AW32" s="188"/>
      <c r="AX32" s="188"/>
      <c r="AY32" s="188"/>
      <c r="AZ32" s="188"/>
      <c r="BA32" s="188"/>
      <c r="BB32" s="188"/>
      <c r="BC32" s="188"/>
      <c r="BD32" s="188"/>
      <c r="BE32" s="188"/>
      <c r="BF32" s="188"/>
      <c r="BG32" s="188"/>
      <c r="BH32" s="188"/>
      <c r="BI32" s="188"/>
      <c r="BJ32" s="188"/>
      <c r="BK32" s="188"/>
      <c r="BL32" s="188"/>
      <c r="BM32" s="188"/>
      <c r="BN32" s="188"/>
      <c r="BO32" s="188"/>
      <c r="BP32" s="188"/>
      <c r="BQ32" s="188"/>
      <c r="BR32" s="188"/>
      <c r="BS32" s="188"/>
      <c r="BT32" s="188"/>
      <c r="BU32" s="188"/>
      <c r="BV32" s="188"/>
      <c r="BW32" s="188"/>
      <c r="BX32" s="188"/>
      <c r="BY32" s="188"/>
      <c r="BZ32" s="188"/>
      <c r="CA32" s="188"/>
      <c r="CB32" s="188"/>
      <c r="CC32" s="188"/>
      <c r="CD32" s="188"/>
      <c r="CE32" s="188"/>
      <c r="CF32" s="188"/>
      <c r="CG32" s="188"/>
      <c r="CH32" s="188"/>
      <c r="CI32" s="188"/>
      <c r="CJ32" s="188"/>
      <c r="CK32" s="188"/>
      <c r="CL32" s="188"/>
      <c r="CM32" s="188"/>
      <c r="CN32" s="188"/>
      <c r="CO32" s="188"/>
      <c r="CP32" s="188"/>
      <c r="CQ32" s="188"/>
      <c r="CR32" s="188"/>
      <c r="CS32" s="188"/>
      <c r="CT32" s="188"/>
      <c r="CU32" s="188"/>
      <c r="CV32" s="188"/>
      <c r="CW32" s="188"/>
      <c r="CX32" s="188"/>
      <c r="CY32" s="188"/>
      <c r="CZ32" s="188"/>
      <c r="DA32" s="188"/>
      <c r="DB32" s="188"/>
      <c r="DC32" s="188"/>
    </row>
    <row r="33" spans="2:107" x14ac:dyDescent="0.25">
      <c r="B33" s="998"/>
      <c r="C33" s="176" t="s">
        <v>966</v>
      </c>
      <c r="D33" s="176"/>
      <c r="E33" s="177" t="s">
        <v>963</v>
      </c>
      <c r="F33" s="183" t="s">
        <v>961</v>
      </c>
      <c r="G33" s="285">
        <v>3</v>
      </c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</row>
    <row r="34" spans="2:107" ht="15.6" x14ac:dyDescent="0.25">
      <c r="B34" s="998"/>
      <c r="C34" s="176" t="s">
        <v>645</v>
      </c>
      <c r="D34" s="176"/>
      <c r="E34" s="182" t="s">
        <v>636</v>
      </c>
      <c r="F34" s="183" t="s">
        <v>660</v>
      </c>
      <c r="G34" s="686">
        <f>SUM(H34:DC34)</f>
        <v>0</v>
      </c>
      <c r="H34" s="197">
        <f>(H26*H27)*((H31*H32*H33)/($G$31*$G$32*$G$33))</f>
        <v>0</v>
      </c>
      <c r="I34" s="197">
        <f t="shared" ref="I34:AA34" si="24">(I26*I27)*((I31*I32*I33)/($G$31*$G$32*$G$33))</f>
        <v>0</v>
      </c>
      <c r="J34" s="197">
        <f t="shared" si="24"/>
        <v>0</v>
      </c>
      <c r="K34" s="197">
        <f t="shared" si="24"/>
        <v>0</v>
      </c>
      <c r="L34" s="197">
        <f t="shared" si="24"/>
        <v>0</v>
      </c>
      <c r="M34" s="197">
        <f t="shared" si="24"/>
        <v>0</v>
      </c>
      <c r="N34" s="197">
        <f t="shared" si="24"/>
        <v>0</v>
      </c>
      <c r="O34" s="197">
        <f t="shared" si="24"/>
        <v>0</v>
      </c>
      <c r="P34" s="197">
        <f t="shared" si="24"/>
        <v>0</v>
      </c>
      <c r="Q34" s="197">
        <f t="shared" si="24"/>
        <v>0</v>
      </c>
      <c r="R34" s="197">
        <f t="shared" si="24"/>
        <v>0</v>
      </c>
      <c r="S34" s="197">
        <f t="shared" si="24"/>
        <v>0</v>
      </c>
      <c r="T34" s="197">
        <f t="shared" si="24"/>
        <v>0</v>
      </c>
      <c r="U34" s="197">
        <f t="shared" si="24"/>
        <v>0</v>
      </c>
      <c r="V34" s="197">
        <f t="shared" si="24"/>
        <v>0</v>
      </c>
      <c r="W34" s="197">
        <f t="shared" si="24"/>
        <v>0</v>
      </c>
      <c r="X34" s="197">
        <f t="shared" si="24"/>
        <v>0</v>
      </c>
      <c r="Y34" s="197">
        <f t="shared" si="24"/>
        <v>0</v>
      </c>
      <c r="Z34" s="197">
        <f t="shared" si="24"/>
        <v>0</v>
      </c>
      <c r="AA34" s="197">
        <f t="shared" si="24"/>
        <v>0</v>
      </c>
      <c r="AB34" s="197">
        <f t="shared" ref="AB34:CM34" si="25">(AB26*AB27)*((AB31*AB32*AB33)/($G$31*$G$32*$G$33))</f>
        <v>0</v>
      </c>
      <c r="AC34" s="197">
        <f t="shared" si="25"/>
        <v>0</v>
      </c>
      <c r="AD34" s="197">
        <f t="shared" si="25"/>
        <v>0</v>
      </c>
      <c r="AE34" s="197">
        <f t="shared" si="25"/>
        <v>0</v>
      </c>
      <c r="AF34" s="197">
        <f t="shared" si="25"/>
        <v>0</v>
      </c>
      <c r="AG34" s="197">
        <f t="shared" si="25"/>
        <v>0</v>
      </c>
      <c r="AH34" s="197">
        <f t="shared" si="25"/>
        <v>0</v>
      </c>
      <c r="AI34" s="197">
        <f t="shared" si="25"/>
        <v>0</v>
      </c>
      <c r="AJ34" s="197">
        <f t="shared" si="25"/>
        <v>0</v>
      </c>
      <c r="AK34" s="197">
        <f t="shared" si="25"/>
        <v>0</v>
      </c>
      <c r="AL34" s="197">
        <f t="shared" si="25"/>
        <v>0</v>
      </c>
      <c r="AM34" s="197">
        <f t="shared" si="25"/>
        <v>0</v>
      </c>
      <c r="AN34" s="197">
        <f t="shared" si="25"/>
        <v>0</v>
      </c>
      <c r="AO34" s="197">
        <f t="shared" si="25"/>
        <v>0</v>
      </c>
      <c r="AP34" s="197">
        <f t="shared" si="25"/>
        <v>0</v>
      </c>
      <c r="AQ34" s="197">
        <f t="shared" si="25"/>
        <v>0</v>
      </c>
      <c r="AR34" s="197">
        <f t="shared" si="25"/>
        <v>0</v>
      </c>
      <c r="AS34" s="197">
        <f t="shared" si="25"/>
        <v>0</v>
      </c>
      <c r="AT34" s="197">
        <f t="shared" si="25"/>
        <v>0</v>
      </c>
      <c r="AU34" s="197">
        <f t="shared" si="25"/>
        <v>0</v>
      </c>
      <c r="AV34" s="197">
        <f t="shared" si="25"/>
        <v>0</v>
      </c>
      <c r="AW34" s="197">
        <f t="shared" si="25"/>
        <v>0</v>
      </c>
      <c r="AX34" s="197">
        <f t="shared" si="25"/>
        <v>0</v>
      </c>
      <c r="AY34" s="197">
        <f t="shared" si="25"/>
        <v>0</v>
      </c>
      <c r="AZ34" s="197">
        <f t="shared" si="25"/>
        <v>0</v>
      </c>
      <c r="BA34" s="197">
        <f t="shared" si="25"/>
        <v>0</v>
      </c>
      <c r="BB34" s="197">
        <f t="shared" si="25"/>
        <v>0</v>
      </c>
      <c r="BC34" s="197">
        <f t="shared" si="25"/>
        <v>0</v>
      </c>
      <c r="BD34" s="197">
        <f t="shared" si="25"/>
        <v>0</v>
      </c>
      <c r="BE34" s="197">
        <f t="shared" si="25"/>
        <v>0</v>
      </c>
      <c r="BF34" s="197">
        <f t="shared" si="25"/>
        <v>0</v>
      </c>
      <c r="BG34" s="197">
        <f t="shared" si="25"/>
        <v>0</v>
      </c>
      <c r="BH34" s="197">
        <f t="shared" si="25"/>
        <v>0</v>
      </c>
      <c r="BI34" s="197">
        <f t="shared" si="25"/>
        <v>0</v>
      </c>
      <c r="BJ34" s="197">
        <f t="shared" si="25"/>
        <v>0</v>
      </c>
      <c r="BK34" s="197">
        <f t="shared" si="25"/>
        <v>0</v>
      </c>
      <c r="BL34" s="197">
        <f t="shared" si="25"/>
        <v>0</v>
      </c>
      <c r="BM34" s="197">
        <f t="shared" si="25"/>
        <v>0</v>
      </c>
      <c r="BN34" s="197">
        <f t="shared" si="25"/>
        <v>0</v>
      </c>
      <c r="BO34" s="197">
        <f t="shared" si="25"/>
        <v>0</v>
      </c>
      <c r="BP34" s="197">
        <f t="shared" si="25"/>
        <v>0</v>
      </c>
      <c r="BQ34" s="197">
        <f t="shared" si="25"/>
        <v>0</v>
      </c>
      <c r="BR34" s="197">
        <f t="shared" si="25"/>
        <v>0</v>
      </c>
      <c r="BS34" s="197">
        <f t="shared" si="25"/>
        <v>0</v>
      </c>
      <c r="BT34" s="197">
        <f t="shared" si="25"/>
        <v>0</v>
      </c>
      <c r="BU34" s="197">
        <f t="shared" si="25"/>
        <v>0</v>
      </c>
      <c r="BV34" s="197">
        <f t="shared" si="25"/>
        <v>0</v>
      </c>
      <c r="BW34" s="197">
        <f t="shared" si="25"/>
        <v>0</v>
      </c>
      <c r="BX34" s="197">
        <f t="shared" si="25"/>
        <v>0</v>
      </c>
      <c r="BY34" s="197">
        <f t="shared" si="25"/>
        <v>0</v>
      </c>
      <c r="BZ34" s="197">
        <f t="shared" si="25"/>
        <v>0</v>
      </c>
      <c r="CA34" s="197">
        <f t="shared" si="25"/>
        <v>0</v>
      </c>
      <c r="CB34" s="197">
        <f t="shared" si="25"/>
        <v>0</v>
      </c>
      <c r="CC34" s="197">
        <f t="shared" si="25"/>
        <v>0</v>
      </c>
      <c r="CD34" s="197">
        <f t="shared" si="25"/>
        <v>0</v>
      </c>
      <c r="CE34" s="197">
        <f t="shared" si="25"/>
        <v>0</v>
      </c>
      <c r="CF34" s="197">
        <f t="shared" si="25"/>
        <v>0</v>
      </c>
      <c r="CG34" s="197">
        <f t="shared" si="25"/>
        <v>0</v>
      </c>
      <c r="CH34" s="197">
        <f t="shared" si="25"/>
        <v>0</v>
      </c>
      <c r="CI34" s="197">
        <f t="shared" si="25"/>
        <v>0</v>
      </c>
      <c r="CJ34" s="197">
        <f t="shared" si="25"/>
        <v>0</v>
      </c>
      <c r="CK34" s="197">
        <f t="shared" si="25"/>
        <v>0</v>
      </c>
      <c r="CL34" s="197">
        <f t="shared" si="25"/>
        <v>0</v>
      </c>
      <c r="CM34" s="197">
        <f t="shared" si="25"/>
        <v>0</v>
      </c>
      <c r="CN34" s="197">
        <f t="shared" ref="CN34:DC34" si="26">(CN26*CN27)*((CN31*CN32*CN33)/($G$31*$G$32*$G$33))</f>
        <v>0</v>
      </c>
      <c r="CO34" s="197">
        <f t="shared" si="26"/>
        <v>0</v>
      </c>
      <c r="CP34" s="197">
        <f t="shared" si="26"/>
        <v>0</v>
      </c>
      <c r="CQ34" s="197">
        <f t="shared" si="26"/>
        <v>0</v>
      </c>
      <c r="CR34" s="197">
        <f t="shared" si="26"/>
        <v>0</v>
      </c>
      <c r="CS34" s="197">
        <f t="shared" si="26"/>
        <v>0</v>
      </c>
      <c r="CT34" s="197">
        <f t="shared" si="26"/>
        <v>0</v>
      </c>
      <c r="CU34" s="197">
        <f t="shared" si="26"/>
        <v>0</v>
      </c>
      <c r="CV34" s="197">
        <f t="shared" si="26"/>
        <v>0</v>
      </c>
      <c r="CW34" s="197">
        <f t="shared" si="26"/>
        <v>0</v>
      </c>
      <c r="CX34" s="197">
        <f t="shared" si="26"/>
        <v>0</v>
      </c>
      <c r="CY34" s="197">
        <f t="shared" si="26"/>
        <v>0</v>
      </c>
      <c r="CZ34" s="197">
        <f t="shared" si="26"/>
        <v>0</v>
      </c>
      <c r="DA34" s="197">
        <f t="shared" si="26"/>
        <v>0</v>
      </c>
      <c r="DB34" s="197">
        <f t="shared" si="26"/>
        <v>0</v>
      </c>
      <c r="DC34" s="197">
        <f t="shared" si="26"/>
        <v>0</v>
      </c>
    </row>
    <row r="35" spans="2:107" ht="15.6" x14ac:dyDescent="0.25">
      <c r="B35" s="999"/>
      <c r="C35" s="176" t="s">
        <v>647</v>
      </c>
      <c r="D35" s="176"/>
      <c r="E35" s="176"/>
      <c r="F35" s="183" t="s">
        <v>661</v>
      </c>
      <c r="G35" s="190" t="str">
        <f>IF(LARGE(H35:DC35,1)&gt;1,"ERRO","")</f>
        <v/>
      </c>
      <c r="H35" s="197">
        <f>IFERROR(H34/(H26*H27),0)</f>
        <v>0</v>
      </c>
      <c r="I35" s="197">
        <f t="shared" ref="I35:AA35" si="27">IFERROR(I34/(I26*I27),0)</f>
        <v>0</v>
      </c>
      <c r="J35" s="197">
        <f t="shared" si="27"/>
        <v>0</v>
      </c>
      <c r="K35" s="197">
        <f t="shared" si="27"/>
        <v>0</v>
      </c>
      <c r="L35" s="197">
        <f t="shared" si="27"/>
        <v>0</v>
      </c>
      <c r="M35" s="197">
        <f t="shared" si="27"/>
        <v>0</v>
      </c>
      <c r="N35" s="197">
        <f t="shared" si="27"/>
        <v>0</v>
      </c>
      <c r="O35" s="197">
        <f t="shared" si="27"/>
        <v>0</v>
      </c>
      <c r="P35" s="197">
        <f t="shared" si="27"/>
        <v>0</v>
      </c>
      <c r="Q35" s="197">
        <f t="shared" si="27"/>
        <v>0</v>
      </c>
      <c r="R35" s="197">
        <f t="shared" si="27"/>
        <v>0</v>
      </c>
      <c r="S35" s="197">
        <f t="shared" si="27"/>
        <v>0</v>
      </c>
      <c r="T35" s="197">
        <f t="shared" si="27"/>
        <v>0</v>
      </c>
      <c r="U35" s="197">
        <f t="shared" si="27"/>
        <v>0</v>
      </c>
      <c r="V35" s="197">
        <f t="shared" si="27"/>
        <v>0</v>
      </c>
      <c r="W35" s="197">
        <f t="shared" si="27"/>
        <v>0</v>
      </c>
      <c r="X35" s="197">
        <f t="shared" si="27"/>
        <v>0</v>
      </c>
      <c r="Y35" s="197">
        <f t="shared" si="27"/>
        <v>0</v>
      </c>
      <c r="Z35" s="197">
        <f t="shared" si="27"/>
        <v>0</v>
      </c>
      <c r="AA35" s="197">
        <f t="shared" si="27"/>
        <v>0</v>
      </c>
      <c r="AB35" s="197">
        <f t="shared" ref="AB35:CM35" si="28">IFERROR(AB34/(AB26*AB27),0)</f>
        <v>0</v>
      </c>
      <c r="AC35" s="197">
        <f t="shared" si="28"/>
        <v>0</v>
      </c>
      <c r="AD35" s="197">
        <f t="shared" si="28"/>
        <v>0</v>
      </c>
      <c r="AE35" s="197">
        <f t="shared" si="28"/>
        <v>0</v>
      </c>
      <c r="AF35" s="197">
        <f t="shared" si="28"/>
        <v>0</v>
      </c>
      <c r="AG35" s="197">
        <f t="shared" si="28"/>
        <v>0</v>
      </c>
      <c r="AH35" s="197">
        <f t="shared" si="28"/>
        <v>0</v>
      </c>
      <c r="AI35" s="197">
        <f t="shared" si="28"/>
        <v>0</v>
      </c>
      <c r="AJ35" s="197">
        <f t="shared" si="28"/>
        <v>0</v>
      </c>
      <c r="AK35" s="197">
        <f t="shared" si="28"/>
        <v>0</v>
      </c>
      <c r="AL35" s="197">
        <f t="shared" si="28"/>
        <v>0</v>
      </c>
      <c r="AM35" s="197">
        <f t="shared" si="28"/>
        <v>0</v>
      </c>
      <c r="AN35" s="197">
        <f t="shared" si="28"/>
        <v>0</v>
      </c>
      <c r="AO35" s="197">
        <f t="shared" si="28"/>
        <v>0</v>
      </c>
      <c r="AP35" s="197">
        <f t="shared" si="28"/>
        <v>0</v>
      </c>
      <c r="AQ35" s="197">
        <f t="shared" si="28"/>
        <v>0</v>
      </c>
      <c r="AR35" s="197">
        <f t="shared" si="28"/>
        <v>0</v>
      </c>
      <c r="AS35" s="197">
        <f t="shared" si="28"/>
        <v>0</v>
      </c>
      <c r="AT35" s="197">
        <f t="shared" si="28"/>
        <v>0</v>
      </c>
      <c r="AU35" s="197">
        <f t="shared" si="28"/>
        <v>0</v>
      </c>
      <c r="AV35" s="197">
        <f t="shared" si="28"/>
        <v>0</v>
      </c>
      <c r="AW35" s="197">
        <f t="shared" si="28"/>
        <v>0</v>
      </c>
      <c r="AX35" s="197">
        <f t="shared" si="28"/>
        <v>0</v>
      </c>
      <c r="AY35" s="197">
        <f t="shared" si="28"/>
        <v>0</v>
      </c>
      <c r="AZ35" s="197">
        <f t="shared" si="28"/>
        <v>0</v>
      </c>
      <c r="BA35" s="197">
        <f t="shared" si="28"/>
        <v>0</v>
      </c>
      <c r="BB35" s="197">
        <f t="shared" si="28"/>
        <v>0</v>
      </c>
      <c r="BC35" s="197">
        <f t="shared" si="28"/>
        <v>0</v>
      </c>
      <c r="BD35" s="197">
        <f t="shared" si="28"/>
        <v>0</v>
      </c>
      <c r="BE35" s="197">
        <f t="shared" si="28"/>
        <v>0</v>
      </c>
      <c r="BF35" s="197">
        <f t="shared" si="28"/>
        <v>0</v>
      </c>
      <c r="BG35" s="197">
        <f t="shared" si="28"/>
        <v>0</v>
      </c>
      <c r="BH35" s="197">
        <f t="shared" si="28"/>
        <v>0</v>
      </c>
      <c r="BI35" s="197">
        <f t="shared" si="28"/>
        <v>0</v>
      </c>
      <c r="BJ35" s="197">
        <f t="shared" si="28"/>
        <v>0</v>
      </c>
      <c r="BK35" s="197">
        <f t="shared" si="28"/>
        <v>0</v>
      </c>
      <c r="BL35" s="197">
        <f t="shared" si="28"/>
        <v>0</v>
      </c>
      <c r="BM35" s="197">
        <f t="shared" si="28"/>
        <v>0</v>
      </c>
      <c r="BN35" s="197">
        <f t="shared" si="28"/>
        <v>0</v>
      </c>
      <c r="BO35" s="197">
        <f t="shared" si="28"/>
        <v>0</v>
      </c>
      <c r="BP35" s="197">
        <f t="shared" si="28"/>
        <v>0</v>
      </c>
      <c r="BQ35" s="197">
        <f t="shared" si="28"/>
        <v>0</v>
      </c>
      <c r="BR35" s="197">
        <f t="shared" si="28"/>
        <v>0</v>
      </c>
      <c r="BS35" s="197">
        <f t="shared" si="28"/>
        <v>0</v>
      </c>
      <c r="BT35" s="197">
        <f t="shared" si="28"/>
        <v>0</v>
      </c>
      <c r="BU35" s="197">
        <f t="shared" si="28"/>
        <v>0</v>
      </c>
      <c r="BV35" s="197">
        <f t="shared" si="28"/>
        <v>0</v>
      </c>
      <c r="BW35" s="197">
        <f t="shared" si="28"/>
        <v>0</v>
      </c>
      <c r="BX35" s="197">
        <f t="shared" si="28"/>
        <v>0</v>
      </c>
      <c r="BY35" s="197">
        <f t="shared" si="28"/>
        <v>0</v>
      </c>
      <c r="BZ35" s="197">
        <f t="shared" si="28"/>
        <v>0</v>
      </c>
      <c r="CA35" s="197">
        <f t="shared" si="28"/>
        <v>0</v>
      </c>
      <c r="CB35" s="197">
        <f t="shared" si="28"/>
        <v>0</v>
      </c>
      <c r="CC35" s="197">
        <f t="shared" si="28"/>
        <v>0</v>
      </c>
      <c r="CD35" s="197">
        <f t="shared" si="28"/>
        <v>0</v>
      </c>
      <c r="CE35" s="197">
        <f t="shared" si="28"/>
        <v>0</v>
      </c>
      <c r="CF35" s="197">
        <f t="shared" si="28"/>
        <v>0</v>
      </c>
      <c r="CG35" s="197">
        <f t="shared" si="28"/>
        <v>0</v>
      </c>
      <c r="CH35" s="197">
        <f t="shared" si="28"/>
        <v>0</v>
      </c>
      <c r="CI35" s="197">
        <f t="shared" si="28"/>
        <v>0</v>
      </c>
      <c r="CJ35" s="197">
        <f t="shared" si="28"/>
        <v>0</v>
      </c>
      <c r="CK35" s="197">
        <f t="shared" si="28"/>
        <v>0</v>
      </c>
      <c r="CL35" s="197">
        <f t="shared" si="28"/>
        <v>0</v>
      </c>
      <c r="CM35" s="197">
        <f t="shared" si="28"/>
        <v>0</v>
      </c>
      <c r="CN35" s="197">
        <f t="shared" ref="CN35:DC35" si="29">IFERROR(CN34/(CN26*CN27),0)</f>
        <v>0</v>
      </c>
      <c r="CO35" s="197">
        <f t="shared" si="29"/>
        <v>0</v>
      </c>
      <c r="CP35" s="197">
        <f t="shared" si="29"/>
        <v>0</v>
      </c>
      <c r="CQ35" s="197">
        <f t="shared" si="29"/>
        <v>0</v>
      </c>
      <c r="CR35" s="197">
        <f t="shared" si="29"/>
        <v>0</v>
      </c>
      <c r="CS35" s="197">
        <f t="shared" si="29"/>
        <v>0</v>
      </c>
      <c r="CT35" s="197">
        <f t="shared" si="29"/>
        <v>0</v>
      </c>
      <c r="CU35" s="197">
        <f t="shared" si="29"/>
        <v>0</v>
      </c>
      <c r="CV35" s="197">
        <f t="shared" si="29"/>
        <v>0</v>
      </c>
      <c r="CW35" s="197">
        <f t="shared" si="29"/>
        <v>0</v>
      </c>
      <c r="CX35" s="197">
        <f t="shared" si="29"/>
        <v>0</v>
      </c>
      <c r="CY35" s="197">
        <f t="shared" si="29"/>
        <v>0</v>
      </c>
      <c r="CZ35" s="197">
        <f t="shared" si="29"/>
        <v>0</v>
      </c>
      <c r="DA35" s="197">
        <f t="shared" si="29"/>
        <v>0</v>
      </c>
      <c r="DB35" s="197">
        <f t="shared" si="29"/>
        <v>0</v>
      </c>
      <c r="DC35" s="197">
        <f t="shared" si="29"/>
        <v>0</v>
      </c>
    </row>
    <row r="36" spans="2:107" ht="15.6" x14ac:dyDescent="0.25">
      <c r="B36" s="171">
        <f>B31+1</f>
        <v>15</v>
      </c>
      <c r="C36" s="176" t="s">
        <v>649</v>
      </c>
      <c r="D36" s="176"/>
      <c r="E36" s="182" t="s">
        <v>650</v>
      </c>
      <c r="F36" s="183" t="s">
        <v>662</v>
      </c>
      <c r="G36" s="686">
        <f>SUM(H36:DC36)</f>
        <v>0</v>
      </c>
      <c r="H36" s="195">
        <f>(H26*H27*H30)/1000</f>
        <v>0</v>
      </c>
      <c r="I36" s="195">
        <f t="shared" ref="I36:AA36" si="30">(I26*I27*I30)/1000</f>
        <v>0</v>
      </c>
      <c r="J36" s="195">
        <f t="shared" si="30"/>
        <v>0</v>
      </c>
      <c r="K36" s="195">
        <f t="shared" si="30"/>
        <v>0</v>
      </c>
      <c r="L36" s="195">
        <f t="shared" si="30"/>
        <v>0</v>
      </c>
      <c r="M36" s="195">
        <f t="shared" si="30"/>
        <v>0</v>
      </c>
      <c r="N36" s="195">
        <f t="shared" si="30"/>
        <v>0</v>
      </c>
      <c r="O36" s="195">
        <f t="shared" si="30"/>
        <v>0</v>
      </c>
      <c r="P36" s="195">
        <f t="shared" si="30"/>
        <v>0</v>
      </c>
      <c r="Q36" s="195">
        <f t="shared" si="30"/>
        <v>0</v>
      </c>
      <c r="R36" s="195">
        <f t="shared" si="30"/>
        <v>0</v>
      </c>
      <c r="S36" s="195">
        <f t="shared" si="30"/>
        <v>0</v>
      </c>
      <c r="T36" s="195">
        <f t="shared" si="30"/>
        <v>0</v>
      </c>
      <c r="U36" s="195">
        <f t="shared" si="30"/>
        <v>0</v>
      </c>
      <c r="V36" s="195">
        <f t="shared" si="30"/>
        <v>0</v>
      </c>
      <c r="W36" s="195">
        <f t="shared" si="30"/>
        <v>0</v>
      </c>
      <c r="X36" s="195">
        <f t="shared" si="30"/>
        <v>0</v>
      </c>
      <c r="Y36" s="195">
        <f t="shared" si="30"/>
        <v>0</v>
      </c>
      <c r="Z36" s="195">
        <f t="shared" si="30"/>
        <v>0</v>
      </c>
      <c r="AA36" s="195">
        <f t="shared" si="30"/>
        <v>0</v>
      </c>
      <c r="AB36" s="195">
        <f t="shared" ref="AB36:CM36" si="31">(AB26*AB27*AB30)/1000</f>
        <v>0</v>
      </c>
      <c r="AC36" s="195">
        <f t="shared" si="31"/>
        <v>0</v>
      </c>
      <c r="AD36" s="195">
        <f t="shared" si="31"/>
        <v>0</v>
      </c>
      <c r="AE36" s="195">
        <f t="shared" si="31"/>
        <v>0</v>
      </c>
      <c r="AF36" s="195">
        <f t="shared" si="31"/>
        <v>0</v>
      </c>
      <c r="AG36" s="195">
        <f t="shared" si="31"/>
        <v>0</v>
      </c>
      <c r="AH36" s="195">
        <f t="shared" si="31"/>
        <v>0</v>
      </c>
      <c r="AI36" s="195">
        <f t="shared" si="31"/>
        <v>0</v>
      </c>
      <c r="AJ36" s="195">
        <f t="shared" si="31"/>
        <v>0</v>
      </c>
      <c r="AK36" s="195">
        <f t="shared" si="31"/>
        <v>0</v>
      </c>
      <c r="AL36" s="195">
        <f t="shared" si="31"/>
        <v>0</v>
      </c>
      <c r="AM36" s="195">
        <f t="shared" si="31"/>
        <v>0</v>
      </c>
      <c r="AN36" s="195">
        <f t="shared" si="31"/>
        <v>0</v>
      </c>
      <c r="AO36" s="195">
        <f t="shared" si="31"/>
        <v>0</v>
      </c>
      <c r="AP36" s="195">
        <f t="shared" si="31"/>
        <v>0</v>
      </c>
      <c r="AQ36" s="195">
        <f t="shared" si="31"/>
        <v>0</v>
      </c>
      <c r="AR36" s="195">
        <f t="shared" si="31"/>
        <v>0</v>
      </c>
      <c r="AS36" s="195">
        <f t="shared" si="31"/>
        <v>0</v>
      </c>
      <c r="AT36" s="195">
        <f t="shared" si="31"/>
        <v>0</v>
      </c>
      <c r="AU36" s="195">
        <f t="shared" si="31"/>
        <v>0</v>
      </c>
      <c r="AV36" s="195">
        <f t="shared" si="31"/>
        <v>0</v>
      </c>
      <c r="AW36" s="195">
        <f t="shared" si="31"/>
        <v>0</v>
      </c>
      <c r="AX36" s="195">
        <f t="shared" si="31"/>
        <v>0</v>
      </c>
      <c r="AY36" s="195">
        <f t="shared" si="31"/>
        <v>0</v>
      </c>
      <c r="AZ36" s="195">
        <f t="shared" si="31"/>
        <v>0</v>
      </c>
      <c r="BA36" s="195">
        <f t="shared" si="31"/>
        <v>0</v>
      </c>
      <c r="BB36" s="195">
        <f t="shared" si="31"/>
        <v>0</v>
      </c>
      <c r="BC36" s="195">
        <f t="shared" si="31"/>
        <v>0</v>
      </c>
      <c r="BD36" s="195">
        <f t="shared" si="31"/>
        <v>0</v>
      </c>
      <c r="BE36" s="195">
        <f t="shared" si="31"/>
        <v>0</v>
      </c>
      <c r="BF36" s="195">
        <f t="shared" si="31"/>
        <v>0</v>
      </c>
      <c r="BG36" s="195">
        <f t="shared" si="31"/>
        <v>0</v>
      </c>
      <c r="BH36" s="195">
        <f t="shared" si="31"/>
        <v>0</v>
      </c>
      <c r="BI36" s="195">
        <f t="shared" si="31"/>
        <v>0</v>
      </c>
      <c r="BJ36" s="195">
        <f t="shared" si="31"/>
        <v>0</v>
      </c>
      <c r="BK36" s="195">
        <f t="shared" si="31"/>
        <v>0</v>
      </c>
      <c r="BL36" s="195">
        <f t="shared" si="31"/>
        <v>0</v>
      </c>
      <c r="BM36" s="195">
        <f t="shared" si="31"/>
        <v>0</v>
      </c>
      <c r="BN36" s="195">
        <f t="shared" si="31"/>
        <v>0</v>
      </c>
      <c r="BO36" s="195">
        <f t="shared" si="31"/>
        <v>0</v>
      </c>
      <c r="BP36" s="195">
        <f t="shared" si="31"/>
        <v>0</v>
      </c>
      <c r="BQ36" s="195">
        <f t="shared" si="31"/>
        <v>0</v>
      </c>
      <c r="BR36" s="195">
        <f t="shared" si="31"/>
        <v>0</v>
      </c>
      <c r="BS36" s="195">
        <f t="shared" si="31"/>
        <v>0</v>
      </c>
      <c r="BT36" s="195">
        <f t="shared" si="31"/>
        <v>0</v>
      </c>
      <c r="BU36" s="195">
        <f t="shared" si="31"/>
        <v>0</v>
      </c>
      <c r="BV36" s="195">
        <f t="shared" si="31"/>
        <v>0</v>
      </c>
      <c r="BW36" s="195">
        <f t="shared" si="31"/>
        <v>0</v>
      </c>
      <c r="BX36" s="195">
        <f t="shared" si="31"/>
        <v>0</v>
      </c>
      <c r="BY36" s="195">
        <f t="shared" si="31"/>
        <v>0</v>
      </c>
      <c r="BZ36" s="195">
        <f t="shared" si="31"/>
        <v>0</v>
      </c>
      <c r="CA36" s="195">
        <f t="shared" si="31"/>
        <v>0</v>
      </c>
      <c r="CB36" s="195">
        <f t="shared" si="31"/>
        <v>0</v>
      </c>
      <c r="CC36" s="195">
        <f t="shared" si="31"/>
        <v>0</v>
      </c>
      <c r="CD36" s="195">
        <f t="shared" si="31"/>
        <v>0</v>
      </c>
      <c r="CE36" s="195">
        <f t="shared" si="31"/>
        <v>0</v>
      </c>
      <c r="CF36" s="195">
        <f t="shared" si="31"/>
        <v>0</v>
      </c>
      <c r="CG36" s="195">
        <f t="shared" si="31"/>
        <v>0</v>
      </c>
      <c r="CH36" s="195">
        <f t="shared" si="31"/>
        <v>0</v>
      </c>
      <c r="CI36" s="195">
        <f t="shared" si="31"/>
        <v>0</v>
      </c>
      <c r="CJ36" s="195">
        <f t="shared" si="31"/>
        <v>0</v>
      </c>
      <c r="CK36" s="195">
        <f t="shared" si="31"/>
        <v>0</v>
      </c>
      <c r="CL36" s="195">
        <f t="shared" si="31"/>
        <v>0</v>
      </c>
      <c r="CM36" s="195">
        <f t="shared" si="31"/>
        <v>0</v>
      </c>
      <c r="CN36" s="195">
        <f t="shared" ref="CN36:DC36" si="32">(CN26*CN27*CN30)/1000</f>
        <v>0</v>
      </c>
      <c r="CO36" s="195">
        <f t="shared" si="32"/>
        <v>0</v>
      </c>
      <c r="CP36" s="195">
        <f t="shared" si="32"/>
        <v>0</v>
      </c>
      <c r="CQ36" s="195">
        <f t="shared" si="32"/>
        <v>0</v>
      </c>
      <c r="CR36" s="195">
        <f t="shared" si="32"/>
        <v>0</v>
      </c>
      <c r="CS36" s="195">
        <f t="shared" si="32"/>
        <v>0</v>
      </c>
      <c r="CT36" s="195">
        <f t="shared" si="32"/>
        <v>0</v>
      </c>
      <c r="CU36" s="195">
        <f t="shared" si="32"/>
        <v>0</v>
      </c>
      <c r="CV36" s="195">
        <f t="shared" si="32"/>
        <v>0</v>
      </c>
      <c r="CW36" s="195">
        <f t="shared" si="32"/>
        <v>0</v>
      </c>
      <c r="CX36" s="195">
        <f t="shared" si="32"/>
        <v>0</v>
      </c>
      <c r="CY36" s="195">
        <f t="shared" si="32"/>
        <v>0</v>
      </c>
      <c r="CZ36" s="195">
        <f t="shared" si="32"/>
        <v>0</v>
      </c>
      <c r="DA36" s="195">
        <f t="shared" si="32"/>
        <v>0</v>
      </c>
      <c r="DB36" s="195">
        <f t="shared" si="32"/>
        <v>0</v>
      </c>
      <c r="DC36" s="195">
        <f t="shared" si="32"/>
        <v>0</v>
      </c>
    </row>
    <row r="37" spans="2:107" ht="15.6" x14ac:dyDescent="0.25">
      <c r="B37" s="171">
        <f>B36+1</f>
        <v>16</v>
      </c>
      <c r="C37" s="176" t="s">
        <v>652</v>
      </c>
      <c r="D37" s="176"/>
      <c r="E37" s="177" t="s">
        <v>636</v>
      </c>
      <c r="F37" s="183" t="s">
        <v>663</v>
      </c>
      <c r="G37" s="199">
        <f>SUM(H37:DC37)</f>
        <v>0</v>
      </c>
      <c r="H37" s="200">
        <f>H26*H27*H35</f>
        <v>0</v>
      </c>
      <c r="I37" s="200">
        <f t="shared" ref="I37:AA37" si="33">I26*I27*I35</f>
        <v>0</v>
      </c>
      <c r="J37" s="200">
        <f t="shared" si="33"/>
        <v>0</v>
      </c>
      <c r="K37" s="200">
        <f t="shared" si="33"/>
        <v>0</v>
      </c>
      <c r="L37" s="200">
        <f t="shared" si="33"/>
        <v>0</v>
      </c>
      <c r="M37" s="200">
        <f t="shared" si="33"/>
        <v>0</v>
      </c>
      <c r="N37" s="200">
        <f t="shared" si="33"/>
        <v>0</v>
      </c>
      <c r="O37" s="200">
        <f t="shared" si="33"/>
        <v>0</v>
      </c>
      <c r="P37" s="200">
        <f t="shared" si="33"/>
        <v>0</v>
      </c>
      <c r="Q37" s="200">
        <f t="shared" si="33"/>
        <v>0</v>
      </c>
      <c r="R37" s="200">
        <f t="shared" si="33"/>
        <v>0</v>
      </c>
      <c r="S37" s="200">
        <f t="shared" si="33"/>
        <v>0</v>
      </c>
      <c r="T37" s="200">
        <f t="shared" si="33"/>
        <v>0</v>
      </c>
      <c r="U37" s="200">
        <f t="shared" si="33"/>
        <v>0</v>
      </c>
      <c r="V37" s="200">
        <f t="shared" si="33"/>
        <v>0</v>
      </c>
      <c r="W37" s="200">
        <f t="shared" si="33"/>
        <v>0</v>
      </c>
      <c r="X37" s="200">
        <f t="shared" si="33"/>
        <v>0</v>
      </c>
      <c r="Y37" s="200">
        <f t="shared" si="33"/>
        <v>0</v>
      </c>
      <c r="Z37" s="200">
        <f t="shared" si="33"/>
        <v>0</v>
      </c>
      <c r="AA37" s="200">
        <f t="shared" si="33"/>
        <v>0</v>
      </c>
      <c r="AB37" s="200">
        <f t="shared" ref="AB37:CM37" si="34">AB26*AB27*AB35</f>
        <v>0</v>
      </c>
      <c r="AC37" s="200">
        <f t="shared" si="34"/>
        <v>0</v>
      </c>
      <c r="AD37" s="200">
        <f t="shared" si="34"/>
        <v>0</v>
      </c>
      <c r="AE37" s="200">
        <f t="shared" si="34"/>
        <v>0</v>
      </c>
      <c r="AF37" s="200">
        <f t="shared" si="34"/>
        <v>0</v>
      </c>
      <c r="AG37" s="200">
        <f t="shared" si="34"/>
        <v>0</v>
      </c>
      <c r="AH37" s="200">
        <f t="shared" si="34"/>
        <v>0</v>
      </c>
      <c r="AI37" s="200">
        <f t="shared" si="34"/>
        <v>0</v>
      </c>
      <c r="AJ37" s="200">
        <f t="shared" si="34"/>
        <v>0</v>
      </c>
      <c r="AK37" s="200">
        <f t="shared" si="34"/>
        <v>0</v>
      </c>
      <c r="AL37" s="200">
        <f t="shared" si="34"/>
        <v>0</v>
      </c>
      <c r="AM37" s="200">
        <f t="shared" si="34"/>
        <v>0</v>
      </c>
      <c r="AN37" s="200">
        <f t="shared" si="34"/>
        <v>0</v>
      </c>
      <c r="AO37" s="200">
        <f t="shared" si="34"/>
        <v>0</v>
      </c>
      <c r="AP37" s="200">
        <f t="shared" si="34"/>
        <v>0</v>
      </c>
      <c r="AQ37" s="200">
        <f t="shared" si="34"/>
        <v>0</v>
      </c>
      <c r="AR37" s="200">
        <f t="shared" si="34"/>
        <v>0</v>
      </c>
      <c r="AS37" s="200">
        <f t="shared" si="34"/>
        <v>0</v>
      </c>
      <c r="AT37" s="200">
        <f t="shared" si="34"/>
        <v>0</v>
      </c>
      <c r="AU37" s="200">
        <f t="shared" si="34"/>
        <v>0</v>
      </c>
      <c r="AV37" s="200">
        <f t="shared" si="34"/>
        <v>0</v>
      </c>
      <c r="AW37" s="200">
        <f t="shared" si="34"/>
        <v>0</v>
      </c>
      <c r="AX37" s="200">
        <f t="shared" si="34"/>
        <v>0</v>
      </c>
      <c r="AY37" s="200">
        <f t="shared" si="34"/>
        <v>0</v>
      </c>
      <c r="AZ37" s="200">
        <f t="shared" si="34"/>
        <v>0</v>
      </c>
      <c r="BA37" s="200">
        <f t="shared" si="34"/>
        <v>0</v>
      </c>
      <c r="BB37" s="200">
        <f t="shared" si="34"/>
        <v>0</v>
      </c>
      <c r="BC37" s="200">
        <f t="shared" si="34"/>
        <v>0</v>
      </c>
      <c r="BD37" s="200">
        <f t="shared" si="34"/>
        <v>0</v>
      </c>
      <c r="BE37" s="200">
        <f t="shared" si="34"/>
        <v>0</v>
      </c>
      <c r="BF37" s="200">
        <f t="shared" si="34"/>
        <v>0</v>
      </c>
      <c r="BG37" s="200">
        <f t="shared" si="34"/>
        <v>0</v>
      </c>
      <c r="BH37" s="200">
        <f t="shared" si="34"/>
        <v>0</v>
      </c>
      <c r="BI37" s="200">
        <f t="shared" si="34"/>
        <v>0</v>
      </c>
      <c r="BJ37" s="200">
        <f t="shared" si="34"/>
        <v>0</v>
      </c>
      <c r="BK37" s="200">
        <f t="shared" si="34"/>
        <v>0</v>
      </c>
      <c r="BL37" s="200">
        <f t="shared" si="34"/>
        <v>0</v>
      </c>
      <c r="BM37" s="200">
        <f t="shared" si="34"/>
        <v>0</v>
      </c>
      <c r="BN37" s="200">
        <f t="shared" si="34"/>
        <v>0</v>
      </c>
      <c r="BO37" s="200">
        <f t="shared" si="34"/>
        <v>0</v>
      </c>
      <c r="BP37" s="200">
        <f t="shared" si="34"/>
        <v>0</v>
      </c>
      <c r="BQ37" s="200">
        <f t="shared" si="34"/>
        <v>0</v>
      </c>
      <c r="BR37" s="200">
        <f t="shared" si="34"/>
        <v>0</v>
      </c>
      <c r="BS37" s="200">
        <f t="shared" si="34"/>
        <v>0</v>
      </c>
      <c r="BT37" s="200">
        <f t="shared" si="34"/>
        <v>0</v>
      </c>
      <c r="BU37" s="200">
        <f t="shared" si="34"/>
        <v>0</v>
      </c>
      <c r="BV37" s="200">
        <f t="shared" si="34"/>
        <v>0</v>
      </c>
      <c r="BW37" s="200">
        <f t="shared" si="34"/>
        <v>0</v>
      </c>
      <c r="BX37" s="200">
        <f t="shared" si="34"/>
        <v>0</v>
      </c>
      <c r="BY37" s="200">
        <f t="shared" si="34"/>
        <v>0</v>
      </c>
      <c r="BZ37" s="200">
        <f t="shared" si="34"/>
        <v>0</v>
      </c>
      <c r="CA37" s="200">
        <f t="shared" si="34"/>
        <v>0</v>
      </c>
      <c r="CB37" s="200">
        <f t="shared" si="34"/>
        <v>0</v>
      </c>
      <c r="CC37" s="200">
        <f t="shared" si="34"/>
        <v>0</v>
      </c>
      <c r="CD37" s="200">
        <f t="shared" si="34"/>
        <v>0</v>
      </c>
      <c r="CE37" s="200">
        <f t="shared" si="34"/>
        <v>0</v>
      </c>
      <c r="CF37" s="200">
        <f t="shared" si="34"/>
        <v>0</v>
      </c>
      <c r="CG37" s="200">
        <f t="shared" si="34"/>
        <v>0</v>
      </c>
      <c r="CH37" s="200">
        <f t="shared" si="34"/>
        <v>0</v>
      </c>
      <c r="CI37" s="200">
        <f t="shared" si="34"/>
        <v>0</v>
      </c>
      <c r="CJ37" s="200">
        <f t="shared" si="34"/>
        <v>0</v>
      </c>
      <c r="CK37" s="200">
        <f t="shared" si="34"/>
        <v>0</v>
      </c>
      <c r="CL37" s="200">
        <f t="shared" si="34"/>
        <v>0</v>
      </c>
      <c r="CM37" s="200">
        <f t="shared" si="34"/>
        <v>0</v>
      </c>
      <c r="CN37" s="200">
        <f t="shared" ref="CN37:DC37" si="35">CN26*CN27*CN35</f>
        <v>0</v>
      </c>
      <c r="CO37" s="200">
        <f t="shared" si="35"/>
        <v>0</v>
      </c>
      <c r="CP37" s="200">
        <f t="shared" si="35"/>
        <v>0</v>
      </c>
      <c r="CQ37" s="200">
        <f t="shared" si="35"/>
        <v>0</v>
      </c>
      <c r="CR37" s="200">
        <f t="shared" si="35"/>
        <v>0</v>
      </c>
      <c r="CS37" s="200">
        <f t="shared" si="35"/>
        <v>0</v>
      </c>
      <c r="CT37" s="200">
        <f t="shared" si="35"/>
        <v>0</v>
      </c>
      <c r="CU37" s="200">
        <f t="shared" si="35"/>
        <v>0</v>
      </c>
      <c r="CV37" s="200">
        <f t="shared" si="35"/>
        <v>0</v>
      </c>
      <c r="CW37" s="200">
        <f t="shared" si="35"/>
        <v>0</v>
      </c>
      <c r="CX37" s="200">
        <f t="shared" si="35"/>
        <v>0</v>
      </c>
      <c r="CY37" s="200">
        <f t="shared" si="35"/>
        <v>0</v>
      </c>
      <c r="CZ37" s="200">
        <f t="shared" si="35"/>
        <v>0</v>
      </c>
      <c r="DA37" s="200">
        <f t="shared" si="35"/>
        <v>0</v>
      </c>
      <c r="DB37" s="200">
        <f t="shared" si="35"/>
        <v>0</v>
      </c>
      <c r="DC37" s="200">
        <f t="shared" si="35"/>
        <v>0</v>
      </c>
    </row>
    <row r="39" spans="2:107" x14ac:dyDescent="0.25">
      <c r="B39" s="1001" t="s">
        <v>1107</v>
      </c>
      <c r="C39" s="1001"/>
      <c r="D39" s="1001"/>
      <c r="E39" s="1001"/>
      <c r="F39" s="1001"/>
      <c r="G39" s="170"/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0"/>
      <c r="AB39" s="170"/>
      <c r="AC39" s="170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</row>
    <row r="40" spans="2:107" s="410" customFormat="1" x14ac:dyDescent="0.25">
      <c r="B40" s="171"/>
      <c r="C40" s="203"/>
      <c r="D40" s="203"/>
      <c r="E40" s="203"/>
      <c r="F40" s="201"/>
      <c r="G40" s="174" t="s">
        <v>31</v>
      </c>
      <c r="H40" s="175" t="s">
        <v>791</v>
      </c>
      <c r="I40" s="175" t="s">
        <v>792</v>
      </c>
      <c r="J40" s="175" t="s">
        <v>793</v>
      </c>
      <c r="K40" s="175" t="s">
        <v>794</v>
      </c>
      <c r="L40" s="175" t="s">
        <v>795</v>
      </c>
      <c r="M40" s="175" t="s">
        <v>796</v>
      </c>
      <c r="N40" s="175" t="s">
        <v>797</v>
      </c>
      <c r="O40" s="175" t="s">
        <v>798</v>
      </c>
      <c r="P40" s="175" t="s">
        <v>799</v>
      </c>
      <c r="Q40" s="175" t="s">
        <v>800</v>
      </c>
      <c r="R40" s="175" t="s">
        <v>801</v>
      </c>
      <c r="S40" s="175" t="s">
        <v>802</v>
      </c>
      <c r="T40" s="175" t="s">
        <v>803</v>
      </c>
      <c r="U40" s="175" t="s">
        <v>804</v>
      </c>
      <c r="V40" s="175" t="s">
        <v>805</v>
      </c>
      <c r="W40" s="175" t="s">
        <v>806</v>
      </c>
      <c r="X40" s="175" t="s">
        <v>807</v>
      </c>
      <c r="Y40" s="175" t="s">
        <v>808</v>
      </c>
      <c r="Z40" s="175" t="s">
        <v>809</v>
      </c>
      <c r="AA40" s="175" t="s">
        <v>810</v>
      </c>
      <c r="AB40" s="175" t="s">
        <v>2013</v>
      </c>
      <c r="AC40" s="175" t="s">
        <v>2014</v>
      </c>
      <c r="AD40" s="175" t="s">
        <v>2015</v>
      </c>
      <c r="AE40" s="175" t="s">
        <v>2016</v>
      </c>
      <c r="AF40" s="175" t="s">
        <v>2017</v>
      </c>
      <c r="AG40" s="175" t="s">
        <v>2018</v>
      </c>
      <c r="AH40" s="175" t="s">
        <v>2019</v>
      </c>
      <c r="AI40" s="175" t="s">
        <v>2020</v>
      </c>
      <c r="AJ40" s="175" t="s">
        <v>2021</v>
      </c>
      <c r="AK40" s="175" t="s">
        <v>2022</v>
      </c>
      <c r="AL40" s="175" t="s">
        <v>2023</v>
      </c>
      <c r="AM40" s="175" t="s">
        <v>2024</v>
      </c>
      <c r="AN40" s="175" t="s">
        <v>2025</v>
      </c>
      <c r="AO40" s="175" t="s">
        <v>2026</v>
      </c>
      <c r="AP40" s="175" t="s">
        <v>2027</v>
      </c>
      <c r="AQ40" s="175" t="s">
        <v>2028</v>
      </c>
      <c r="AR40" s="175" t="s">
        <v>2029</v>
      </c>
      <c r="AS40" s="175" t="s">
        <v>2030</v>
      </c>
      <c r="AT40" s="175" t="s">
        <v>2031</v>
      </c>
      <c r="AU40" s="175" t="s">
        <v>2032</v>
      </c>
      <c r="AV40" s="175" t="s">
        <v>2033</v>
      </c>
      <c r="AW40" s="175" t="s">
        <v>2034</v>
      </c>
      <c r="AX40" s="175" t="s">
        <v>2035</v>
      </c>
      <c r="AY40" s="175" t="s">
        <v>2036</v>
      </c>
      <c r="AZ40" s="175" t="s">
        <v>2037</v>
      </c>
      <c r="BA40" s="175" t="s">
        <v>2038</v>
      </c>
      <c r="BB40" s="175" t="s">
        <v>2039</v>
      </c>
      <c r="BC40" s="175" t="s">
        <v>2040</v>
      </c>
      <c r="BD40" s="175" t="s">
        <v>2041</v>
      </c>
      <c r="BE40" s="175" t="s">
        <v>2042</v>
      </c>
      <c r="BF40" s="175" t="s">
        <v>2043</v>
      </c>
      <c r="BG40" s="175" t="s">
        <v>2044</v>
      </c>
      <c r="BH40" s="175" t="s">
        <v>2045</v>
      </c>
      <c r="BI40" s="175" t="s">
        <v>2046</v>
      </c>
      <c r="BJ40" s="175" t="s">
        <v>2047</v>
      </c>
      <c r="BK40" s="175" t="s">
        <v>2048</v>
      </c>
      <c r="BL40" s="175" t="s">
        <v>2049</v>
      </c>
      <c r="BM40" s="175" t="s">
        <v>2050</v>
      </c>
      <c r="BN40" s="175" t="s">
        <v>2051</v>
      </c>
      <c r="BO40" s="175" t="s">
        <v>2052</v>
      </c>
      <c r="BP40" s="175" t="s">
        <v>2053</v>
      </c>
      <c r="BQ40" s="175" t="s">
        <v>2054</v>
      </c>
      <c r="BR40" s="175" t="s">
        <v>2055</v>
      </c>
      <c r="BS40" s="175" t="s">
        <v>2056</v>
      </c>
      <c r="BT40" s="175" t="s">
        <v>2057</v>
      </c>
      <c r="BU40" s="175" t="s">
        <v>2058</v>
      </c>
      <c r="BV40" s="175" t="s">
        <v>2059</v>
      </c>
      <c r="BW40" s="175" t="s">
        <v>2060</v>
      </c>
      <c r="BX40" s="175" t="s">
        <v>2061</v>
      </c>
      <c r="BY40" s="175" t="s">
        <v>2062</v>
      </c>
      <c r="BZ40" s="175" t="s">
        <v>2063</v>
      </c>
      <c r="CA40" s="175" t="s">
        <v>2064</v>
      </c>
      <c r="CB40" s="175" t="s">
        <v>2065</v>
      </c>
      <c r="CC40" s="175" t="s">
        <v>2066</v>
      </c>
      <c r="CD40" s="175" t="s">
        <v>2067</v>
      </c>
      <c r="CE40" s="175" t="s">
        <v>2068</v>
      </c>
      <c r="CF40" s="175" t="s">
        <v>2069</v>
      </c>
      <c r="CG40" s="175" t="s">
        <v>2070</v>
      </c>
      <c r="CH40" s="175" t="s">
        <v>2071</v>
      </c>
      <c r="CI40" s="175" t="s">
        <v>2072</v>
      </c>
      <c r="CJ40" s="175" t="s">
        <v>2073</v>
      </c>
      <c r="CK40" s="175" t="s">
        <v>2074</v>
      </c>
      <c r="CL40" s="175" t="s">
        <v>2075</v>
      </c>
      <c r="CM40" s="175" t="s">
        <v>2076</v>
      </c>
      <c r="CN40" s="175" t="s">
        <v>2077</v>
      </c>
      <c r="CO40" s="175" t="s">
        <v>2078</v>
      </c>
      <c r="CP40" s="175" t="s">
        <v>2079</v>
      </c>
      <c r="CQ40" s="175" t="s">
        <v>2080</v>
      </c>
      <c r="CR40" s="175" t="s">
        <v>2081</v>
      </c>
      <c r="CS40" s="175" t="s">
        <v>2082</v>
      </c>
      <c r="CT40" s="175" t="s">
        <v>2083</v>
      </c>
      <c r="CU40" s="175" t="s">
        <v>2084</v>
      </c>
      <c r="CV40" s="175" t="s">
        <v>2085</v>
      </c>
      <c r="CW40" s="175" t="s">
        <v>2086</v>
      </c>
      <c r="CX40" s="175" t="s">
        <v>2087</v>
      </c>
      <c r="CY40" s="175" t="s">
        <v>2088</v>
      </c>
      <c r="CZ40" s="175" t="s">
        <v>2089</v>
      </c>
      <c r="DA40" s="175" t="s">
        <v>2090</v>
      </c>
      <c r="DB40" s="175" t="s">
        <v>2091</v>
      </c>
      <c r="DC40" s="175" t="s">
        <v>2092</v>
      </c>
    </row>
    <row r="41" spans="2:107" ht="15.6" x14ac:dyDescent="0.25">
      <c r="B41" s="171">
        <f>B37+1</f>
        <v>17</v>
      </c>
      <c r="C41" s="204" t="s">
        <v>491</v>
      </c>
      <c r="D41" s="204"/>
      <c r="E41" s="205" t="s">
        <v>636</v>
      </c>
      <c r="F41" s="183" t="s">
        <v>664</v>
      </c>
      <c r="G41" s="199">
        <f>SUM(H41:DC41)</f>
        <v>0</v>
      </c>
      <c r="H41" s="195">
        <f>H19-H37</f>
        <v>0</v>
      </c>
      <c r="I41" s="195">
        <f t="shared" ref="I41:AA41" si="36">I19-I37</f>
        <v>0</v>
      </c>
      <c r="J41" s="195">
        <f t="shared" si="36"/>
        <v>0</v>
      </c>
      <c r="K41" s="195">
        <f t="shared" si="36"/>
        <v>0</v>
      </c>
      <c r="L41" s="195">
        <f t="shared" si="36"/>
        <v>0</v>
      </c>
      <c r="M41" s="195">
        <f t="shared" si="36"/>
        <v>0</v>
      </c>
      <c r="N41" s="195">
        <f t="shared" si="36"/>
        <v>0</v>
      </c>
      <c r="O41" s="195">
        <f t="shared" si="36"/>
        <v>0</v>
      </c>
      <c r="P41" s="195">
        <f t="shared" si="36"/>
        <v>0</v>
      </c>
      <c r="Q41" s="195">
        <f t="shared" si="36"/>
        <v>0</v>
      </c>
      <c r="R41" s="195">
        <f t="shared" si="36"/>
        <v>0</v>
      </c>
      <c r="S41" s="195">
        <f t="shared" si="36"/>
        <v>0</v>
      </c>
      <c r="T41" s="195">
        <f t="shared" si="36"/>
        <v>0</v>
      </c>
      <c r="U41" s="195">
        <f t="shared" si="36"/>
        <v>0</v>
      </c>
      <c r="V41" s="195">
        <f t="shared" si="36"/>
        <v>0</v>
      </c>
      <c r="W41" s="195">
        <f t="shared" si="36"/>
        <v>0</v>
      </c>
      <c r="X41" s="195">
        <f t="shared" si="36"/>
        <v>0</v>
      </c>
      <c r="Y41" s="195">
        <f t="shared" si="36"/>
        <v>0</v>
      </c>
      <c r="Z41" s="195">
        <f t="shared" si="36"/>
        <v>0</v>
      </c>
      <c r="AA41" s="195">
        <f t="shared" si="36"/>
        <v>0</v>
      </c>
      <c r="AB41" s="195">
        <f t="shared" ref="AB41:CM41" si="37">AB19-AB37</f>
        <v>0</v>
      </c>
      <c r="AC41" s="195">
        <f t="shared" si="37"/>
        <v>0</v>
      </c>
      <c r="AD41" s="195">
        <f t="shared" si="37"/>
        <v>0</v>
      </c>
      <c r="AE41" s="195">
        <f t="shared" si="37"/>
        <v>0</v>
      </c>
      <c r="AF41" s="195">
        <f t="shared" si="37"/>
        <v>0</v>
      </c>
      <c r="AG41" s="195">
        <f t="shared" si="37"/>
        <v>0</v>
      </c>
      <c r="AH41" s="195">
        <f t="shared" si="37"/>
        <v>0</v>
      </c>
      <c r="AI41" s="195">
        <f t="shared" si="37"/>
        <v>0</v>
      </c>
      <c r="AJ41" s="195">
        <f t="shared" si="37"/>
        <v>0</v>
      </c>
      <c r="AK41" s="195">
        <f t="shared" si="37"/>
        <v>0</v>
      </c>
      <c r="AL41" s="195">
        <f t="shared" si="37"/>
        <v>0</v>
      </c>
      <c r="AM41" s="195">
        <f t="shared" si="37"/>
        <v>0</v>
      </c>
      <c r="AN41" s="195">
        <f t="shared" si="37"/>
        <v>0</v>
      </c>
      <c r="AO41" s="195">
        <f t="shared" si="37"/>
        <v>0</v>
      </c>
      <c r="AP41" s="195">
        <f t="shared" si="37"/>
        <v>0</v>
      </c>
      <c r="AQ41" s="195">
        <f t="shared" si="37"/>
        <v>0</v>
      </c>
      <c r="AR41" s="195">
        <f t="shared" si="37"/>
        <v>0</v>
      </c>
      <c r="AS41" s="195">
        <f t="shared" si="37"/>
        <v>0</v>
      </c>
      <c r="AT41" s="195">
        <f t="shared" si="37"/>
        <v>0</v>
      </c>
      <c r="AU41" s="195">
        <f t="shared" si="37"/>
        <v>0</v>
      </c>
      <c r="AV41" s="195">
        <f t="shared" si="37"/>
        <v>0</v>
      </c>
      <c r="AW41" s="195">
        <f t="shared" si="37"/>
        <v>0</v>
      </c>
      <c r="AX41" s="195">
        <f t="shared" si="37"/>
        <v>0</v>
      </c>
      <c r="AY41" s="195">
        <f t="shared" si="37"/>
        <v>0</v>
      </c>
      <c r="AZ41" s="195">
        <f t="shared" si="37"/>
        <v>0</v>
      </c>
      <c r="BA41" s="195">
        <f t="shared" si="37"/>
        <v>0</v>
      </c>
      <c r="BB41" s="195">
        <f t="shared" si="37"/>
        <v>0</v>
      </c>
      <c r="BC41" s="195">
        <f t="shared" si="37"/>
        <v>0</v>
      </c>
      <c r="BD41" s="195">
        <f t="shared" si="37"/>
        <v>0</v>
      </c>
      <c r="BE41" s="195">
        <f t="shared" si="37"/>
        <v>0</v>
      </c>
      <c r="BF41" s="195">
        <f t="shared" si="37"/>
        <v>0</v>
      </c>
      <c r="BG41" s="195">
        <f t="shared" si="37"/>
        <v>0</v>
      </c>
      <c r="BH41" s="195">
        <f t="shared" si="37"/>
        <v>0</v>
      </c>
      <c r="BI41" s="195">
        <f t="shared" si="37"/>
        <v>0</v>
      </c>
      <c r="BJ41" s="195">
        <f t="shared" si="37"/>
        <v>0</v>
      </c>
      <c r="BK41" s="195">
        <f t="shared" si="37"/>
        <v>0</v>
      </c>
      <c r="BL41" s="195">
        <f t="shared" si="37"/>
        <v>0</v>
      </c>
      <c r="BM41" s="195">
        <f t="shared" si="37"/>
        <v>0</v>
      </c>
      <c r="BN41" s="195">
        <f t="shared" si="37"/>
        <v>0</v>
      </c>
      <c r="BO41" s="195">
        <f t="shared" si="37"/>
        <v>0</v>
      </c>
      <c r="BP41" s="195">
        <f t="shared" si="37"/>
        <v>0</v>
      </c>
      <c r="BQ41" s="195">
        <f t="shared" si="37"/>
        <v>0</v>
      </c>
      <c r="BR41" s="195">
        <f t="shared" si="37"/>
        <v>0</v>
      </c>
      <c r="BS41" s="195">
        <f t="shared" si="37"/>
        <v>0</v>
      </c>
      <c r="BT41" s="195">
        <f t="shared" si="37"/>
        <v>0</v>
      </c>
      <c r="BU41" s="195">
        <f t="shared" si="37"/>
        <v>0</v>
      </c>
      <c r="BV41" s="195">
        <f t="shared" si="37"/>
        <v>0</v>
      </c>
      <c r="BW41" s="195">
        <f t="shared" si="37"/>
        <v>0</v>
      </c>
      <c r="BX41" s="195">
        <f t="shared" si="37"/>
        <v>0</v>
      </c>
      <c r="BY41" s="195">
        <f t="shared" si="37"/>
        <v>0</v>
      </c>
      <c r="BZ41" s="195">
        <f t="shared" si="37"/>
        <v>0</v>
      </c>
      <c r="CA41" s="195">
        <f t="shared" si="37"/>
        <v>0</v>
      </c>
      <c r="CB41" s="195">
        <f t="shared" si="37"/>
        <v>0</v>
      </c>
      <c r="CC41" s="195">
        <f t="shared" si="37"/>
        <v>0</v>
      </c>
      <c r="CD41" s="195">
        <f t="shared" si="37"/>
        <v>0</v>
      </c>
      <c r="CE41" s="195">
        <f t="shared" si="37"/>
        <v>0</v>
      </c>
      <c r="CF41" s="195">
        <f t="shared" si="37"/>
        <v>0</v>
      </c>
      <c r="CG41" s="195">
        <f t="shared" si="37"/>
        <v>0</v>
      </c>
      <c r="CH41" s="195">
        <f t="shared" si="37"/>
        <v>0</v>
      </c>
      <c r="CI41" s="195">
        <f t="shared" si="37"/>
        <v>0</v>
      </c>
      <c r="CJ41" s="195">
        <f t="shared" si="37"/>
        <v>0</v>
      </c>
      <c r="CK41" s="195">
        <f t="shared" si="37"/>
        <v>0</v>
      </c>
      <c r="CL41" s="195">
        <f t="shared" si="37"/>
        <v>0</v>
      </c>
      <c r="CM41" s="195">
        <f t="shared" si="37"/>
        <v>0</v>
      </c>
      <c r="CN41" s="195">
        <f t="shared" ref="CN41:DC41" si="38">CN19-CN37</f>
        <v>0</v>
      </c>
      <c r="CO41" s="195">
        <f t="shared" si="38"/>
        <v>0</v>
      </c>
      <c r="CP41" s="195">
        <f t="shared" si="38"/>
        <v>0</v>
      </c>
      <c r="CQ41" s="195">
        <f t="shared" si="38"/>
        <v>0</v>
      </c>
      <c r="CR41" s="195">
        <f t="shared" si="38"/>
        <v>0</v>
      </c>
      <c r="CS41" s="195">
        <f t="shared" si="38"/>
        <v>0</v>
      </c>
      <c r="CT41" s="195">
        <f t="shared" si="38"/>
        <v>0</v>
      </c>
      <c r="CU41" s="195">
        <f t="shared" si="38"/>
        <v>0</v>
      </c>
      <c r="CV41" s="195">
        <f t="shared" si="38"/>
        <v>0</v>
      </c>
      <c r="CW41" s="195">
        <f t="shared" si="38"/>
        <v>0</v>
      </c>
      <c r="CX41" s="195">
        <f t="shared" si="38"/>
        <v>0</v>
      </c>
      <c r="CY41" s="195">
        <f t="shared" si="38"/>
        <v>0</v>
      </c>
      <c r="CZ41" s="195">
        <f t="shared" si="38"/>
        <v>0</v>
      </c>
      <c r="DA41" s="195">
        <f t="shared" si="38"/>
        <v>0</v>
      </c>
      <c r="DB41" s="195">
        <f t="shared" si="38"/>
        <v>0</v>
      </c>
      <c r="DC41" s="195">
        <f t="shared" si="38"/>
        <v>0</v>
      </c>
    </row>
    <row r="42" spans="2:107" ht="15.6" x14ac:dyDescent="0.25">
      <c r="B42" s="171">
        <f>B41+1</f>
        <v>18</v>
      </c>
      <c r="C42" s="206" t="s">
        <v>665</v>
      </c>
      <c r="D42" s="207">
        <f>CED</f>
        <v>0</v>
      </c>
      <c r="E42" s="193" t="s">
        <v>3</v>
      </c>
      <c r="F42" s="183" t="s">
        <v>666</v>
      </c>
      <c r="G42" s="208">
        <f>IF(G19=0,0,G41/G19)</f>
        <v>0</v>
      </c>
      <c r="H42" s="209">
        <f>IFERROR(H41/H19,0)</f>
        <v>0</v>
      </c>
      <c r="I42" s="209">
        <f t="shared" ref="I42:AA42" si="39">IFERROR(I41/I19,0)</f>
        <v>0</v>
      </c>
      <c r="J42" s="209">
        <f t="shared" si="39"/>
        <v>0</v>
      </c>
      <c r="K42" s="209">
        <f t="shared" si="39"/>
        <v>0</v>
      </c>
      <c r="L42" s="209">
        <f t="shared" si="39"/>
        <v>0</v>
      </c>
      <c r="M42" s="209">
        <f t="shared" si="39"/>
        <v>0</v>
      </c>
      <c r="N42" s="209">
        <f t="shared" si="39"/>
        <v>0</v>
      </c>
      <c r="O42" s="209">
        <f t="shared" si="39"/>
        <v>0</v>
      </c>
      <c r="P42" s="209">
        <f t="shared" si="39"/>
        <v>0</v>
      </c>
      <c r="Q42" s="209">
        <f t="shared" si="39"/>
        <v>0</v>
      </c>
      <c r="R42" s="209">
        <f t="shared" si="39"/>
        <v>0</v>
      </c>
      <c r="S42" s="209">
        <f t="shared" si="39"/>
        <v>0</v>
      </c>
      <c r="T42" s="209">
        <f t="shared" si="39"/>
        <v>0</v>
      </c>
      <c r="U42" s="209">
        <f t="shared" si="39"/>
        <v>0</v>
      </c>
      <c r="V42" s="209">
        <f t="shared" si="39"/>
        <v>0</v>
      </c>
      <c r="W42" s="209">
        <f t="shared" si="39"/>
        <v>0</v>
      </c>
      <c r="X42" s="209">
        <f t="shared" si="39"/>
        <v>0</v>
      </c>
      <c r="Y42" s="209">
        <f t="shared" si="39"/>
        <v>0</v>
      </c>
      <c r="Z42" s="209">
        <f t="shared" si="39"/>
        <v>0</v>
      </c>
      <c r="AA42" s="209">
        <f t="shared" si="39"/>
        <v>0</v>
      </c>
      <c r="AB42" s="209">
        <f t="shared" ref="AB42:CM42" si="40">IFERROR(AB41/AB19,0)</f>
        <v>0</v>
      </c>
      <c r="AC42" s="209">
        <f t="shared" si="40"/>
        <v>0</v>
      </c>
      <c r="AD42" s="209">
        <f t="shared" si="40"/>
        <v>0</v>
      </c>
      <c r="AE42" s="209">
        <f t="shared" si="40"/>
        <v>0</v>
      </c>
      <c r="AF42" s="209">
        <f t="shared" si="40"/>
        <v>0</v>
      </c>
      <c r="AG42" s="209">
        <f t="shared" si="40"/>
        <v>0</v>
      </c>
      <c r="AH42" s="209">
        <f t="shared" si="40"/>
        <v>0</v>
      </c>
      <c r="AI42" s="209">
        <f t="shared" si="40"/>
        <v>0</v>
      </c>
      <c r="AJ42" s="209">
        <f t="shared" si="40"/>
        <v>0</v>
      </c>
      <c r="AK42" s="209">
        <f t="shared" si="40"/>
        <v>0</v>
      </c>
      <c r="AL42" s="209">
        <f t="shared" si="40"/>
        <v>0</v>
      </c>
      <c r="AM42" s="209">
        <f t="shared" si="40"/>
        <v>0</v>
      </c>
      <c r="AN42" s="209">
        <f t="shared" si="40"/>
        <v>0</v>
      </c>
      <c r="AO42" s="209">
        <f t="shared" si="40"/>
        <v>0</v>
      </c>
      <c r="AP42" s="209">
        <f t="shared" si="40"/>
        <v>0</v>
      </c>
      <c r="AQ42" s="209">
        <f t="shared" si="40"/>
        <v>0</v>
      </c>
      <c r="AR42" s="209">
        <f t="shared" si="40"/>
        <v>0</v>
      </c>
      <c r="AS42" s="209">
        <f t="shared" si="40"/>
        <v>0</v>
      </c>
      <c r="AT42" s="209">
        <f t="shared" si="40"/>
        <v>0</v>
      </c>
      <c r="AU42" s="209">
        <f t="shared" si="40"/>
        <v>0</v>
      </c>
      <c r="AV42" s="209">
        <f t="shared" si="40"/>
        <v>0</v>
      </c>
      <c r="AW42" s="209">
        <f t="shared" si="40"/>
        <v>0</v>
      </c>
      <c r="AX42" s="209">
        <f t="shared" si="40"/>
        <v>0</v>
      </c>
      <c r="AY42" s="209">
        <f t="shared" si="40"/>
        <v>0</v>
      </c>
      <c r="AZ42" s="209">
        <f t="shared" si="40"/>
        <v>0</v>
      </c>
      <c r="BA42" s="209">
        <f t="shared" si="40"/>
        <v>0</v>
      </c>
      <c r="BB42" s="209">
        <f t="shared" si="40"/>
        <v>0</v>
      </c>
      <c r="BC42" s="209">
        <f t="shared" si="40"/>
        <v>0</v>
      </c>
      <c r="BD42" s="209">
        <f t="shared" si="40"/>
        <v>0</v>
      </c>
      <c r="BE42" s="209">
        <f t="shared" si="40"/>
        <v>0</v>
      </c>
      <c r="BF42" s="209">
        <f t="shared" si="40"/>
        <v>0</v>
      </c>
      <c r="BG42" s="209">
        <f t="shared" si="40"/>
        <v>0</v>
      </c>
      <c r="BH42" s="209">
        <f t="shared" si="40"/>
        <v>0</v>
      </c>
      <c r="BI42" s="209">
        <f t="shared" si="40"/>
        <v>0</v>
      </c>
      <c r="BJ42" s="209">
        <f t="shared" si="40"/>
        <v>0</v>
      </c>
      <c r="BK42" s="209">
        <f t="shared" si="40"/>
        <v>0</v>
      </c>
      <c r="BL42" s="209">
        <f t="shared" si="40"/>
        <v>0</v>
      </c>
      <c r="BM42" s="209">
        <f t="shared" si="40"/>
        <v>0</v>
      </c>
      <c r="BN42" s="209">
        <f t="shared" si="40"/>
        <v>0</v>
      </c>
      <c r="BO42" s="209">
        <f t="shared" si="40"/>
        <v>0</v>
      </c>
      <c r="BP42" s="209">
        <f t="shared" si="40"/>
        <v>0</v>
      </c>
      <c r="BQ42" s="209">
        <f t="shared" si="40"/>
        <v>0</v>
      </c>
      <c r="BR42" s="209">
        <f t="shared" si="40"/>
        <v>0</v>
      </c>
      <c r="BS42" s="209">
        <f t="shared" si="40"/>
        <v>0</v>
      </c>
      <c r="BT42" s="209">
        <f t="shared" si="40"/>
        <v>0</v>
      </c>
      <c r="BU42" s="209">
        <f t="shared" si="40"/>
        <v>0</v>
      </c>
      <c r="BV42" s="209">
        <f t="shared" si="40"/>
        <v>0</v>
      </c>
      <c r="BW42" s="209">
        <f t="shared" si="40"/>
        <v>0</v>
      </c>
      <c r="BX42" s="209">
        <f t="shared" si="40"/>
        <v>0</v>
      </c>
      <c r="BY42" s="209">
        <f t="shared" si="40"/>
        <v>0</v>
      </c>
      <c r="BZ42" s="209">
        <f t="shared" si="40"/>
        <v>0</v>
      </c>
      <c r="CA42" s="209">
        <f t="shared" si="40"/>
        <v>0</v>
      </c>
      <c r="CB42" s="209">
        <f t="shared" si="40"/>
        <v>0</v>
      </c>
      <c r="CC42" s="209">
        <f t="shared" si="40"/>
        <v>0</v>
      </c>
      <c r="CD42" s="209">
        <f t="shared" si="40"/>
        <v>0</v>
      </c>
      <c r="CE42" s="209">
        <f t="shared" si="40"/>
        <v>0</v>
      </c>
      <c r="CF42" s="209">
        <f t="shared" si="40"/>
        <v>0</v>
      </c>
      <c r="CG42" s="209">
        <f t="shared" si="40"/>
        <v>0</v>
      </c>
      <c r="CH42" s="209">
        <f t="shared" si="40"/>
        <v>0</v>
      </c>
      <c r="CI42" s="209">
        <f t="shared" si="40"/>
        <v>0</v>
      </c>
      <c r="CJ42" s="209">
        <f t="shared" si="40"/>
        <v>0</v>
      </c>
      <c r="CK42" s="209">
        <f t="shared" si="40"/>
        <v>0</v>
      </c>
      <c r="CL42" s="209">
        <f t="shared" si="40"/>
        <v>0</v>
      </c>
      <c r="CM42" s="209">
        <f t="shared" si="40"/>
        <v>0</v>
      </c>
      <c r="CN42" s="209">
        <f t="shared" ref="CN42:DC42" si="41">IFERROR(CN41/CN19,0)</f>
        <v>0</v>
      </c>
      <c r="CO42" s="209">
        <f t="shared" si="41"/>
        <v>0</v>
      </c>
      <c r="CP42" s="209">
        <f t="shared" si="41"/>
        <v>0</v>
      </c>
      <c r="CQ42" s="209">
        <f t="shared" si="41"/>
        <v>0</v>
      </c>
      <c r="CR42" s="209">
        <f t="shared" si="41"/>
        <v>0</v>
      </c>
      <c r="CS42" s="209">
        <f t="shared" si="41"/>
        <v>0</v>
      </c>
      <c r="CT42" s="209">
        <f t="shared" si="41"/>
        <v>0</v>
      </c>
      <c r="CU42" s="209">
        <f t="shared" si="41"/>
        <v>0</v>
      </c>
      <c r="CV42" s="209">
        <f t="shared" si="41"/>
        <v>0</v>
      </c>
      <c r="CW42" s="209">
        <f t="shared" si="41"/>
        <v>0</v>
      </c>
      <c r="CX42" s="209">
        <f t="shared" si="41"/>
        <v>0</v>
      </c>
      <c r="CY42" s="209">
        <f t="shared" si="41"/>
        <v>0</v>
      </c>
      <c r="CZ42" s="209">
        <f t="shared" si="41"/>
        <v>0</v>
      </c>
      <c r="DA42" s="209">
        <f t="shared" si="41"/>
        <v>0</v>
      </c>
      <c r="DB42" s="209">
        <f t="shared" si="41"/>
        <v>0</v>
      </c>
      <c r="DC42" s="209">
        <f t="shared" si="41"/>
        <v>0</v>
      </c>
    </row>
    <row r="43" spans="2:107" ht="15.6" x14ac:dyDescent="0.25">
      <c r="B43" s="171">
        <f>B42+1</f>
        <v>19</v>
      </c>
      <c r="C43" s="204" t="s">
        <v>490</v>
      </c>
      <c r="D43" s="204"/>
      <c r="E43" s="205" t="s">
        <v>650</v>
      </c>
      <c r="F43" s="183" t="s">
        <v>667</v>
      </c>
      <c r="G43" s="199">
        <f>SUM(H43:DC43)</f>
        <v>0</v>
      </c>
      <c r="H43" s="195">
        <f>H18-H36</f>
        <v>0</v>
      </c>
      <c r="I43" s="195">
        <f t="shared" ref="I43:AA43" si="42">I18-I36</f>
        <v>0</v>
      </c>
      <c r="J43" s="195">
        <f t="shared" si="42"/>
        <v>0</v>
      </c>
      <c r="K43" s="195">
        <f t="shared" si="42"/>
        <v>0</v>
      </c>
      <c r="L43" s="195">
        <f t="shared" si="42"/>
        <v>0</v>
      </c>
      <c r="M43" s="195">
        <f t="shared" si="42"/>
        <v>0</v>
      </c>
      <c r="N43" s="195">
        <f t="shared" si="42"/>
        <v>0</v>
      </c>
      <c r="O43" s="195">
        <f t="shared" si="42"/>
        <v>0</v>
      </c>
      <c r="P43" s="195">
        <f t="shared" si="42"/>
        <v>0</v>
      </c>
      <c r="Q43" s="195">
        <f t="shared" si="42"/>
        <v>0</v>
      </c>
      <c r="R43" s="195">
        <f t="shared" si="42"/>
        <v>0</v>
      </c>
      <c r="S43" s="195">
        <f t="shared" si="42"/>
        <v>0</v>
      </c>
      <c r="T43" s="195">
        <f t="shared" si="42"/>
        <v>0</v>
      </c>
      <c r="U43" s="195">
        <f t="shared" si="42"/>
        <v>0</v>
      </c>
      <c r="V43" s="195">
        <f t="shared" si="42"/>
        <v>0</v>
      </c>
      <c r="W43" s="195">
        <f t="shared" si="42"/>
        <v>0</v>
      </c>
      <c r="X43" s="195">
        <f t="shared" si="42"/>
        <v>0</v>
      </c>
      <c r="Y43" s="195">
        <f t="shared" si="42"/>
        <v>0</v>
      </c>
      <c r="Z43" s="195">
        <f t="shared" si="42"/>
        <v>0</v>
      </c>
      <c r="AA43" s="195">
        <f t="shared" si="42"/>
        <v>0</v>
      </c>
      <c r="AB43" s="195">
        <f t="shared" ref="AB43:CM43" si="43">AB18-AB36</f>
        <v>0</v>
      </c>
      <c r="AC43" s="195">
        <f t="shared" si="43"/>
        <v>0</v>
      </c>
      <c r="AD43" s="195">
        <f t="shared" si="43"/>
        <v>0</v>
      </c>
      <c r="AE43" s="195">
        <f t="shared" si="43"/>
        <v>0</v>
      </c>
      <c r="AF43" s="195">
        <f t="shared" si="43"/>
        <v>0</v>
      </c>
      <c r="AG43" s="195">
        <f t="shared" si="43"/>
        <v>0</v>
      </c>
      <c r="AH43" s="195">
        <f t="shared" si="43"/>
        <v>0</v>
      </c>
      <c r="AI43" s="195">
        <f t="shared" si="43"/>
        <v>0</v>
      </c>
      <c r="AJ43" s="195">
        <f t="shared" si="43"/>
        <v>0</v>
      </c>
      <c r="AK43" s="195">
        <f t="shared" si="43"/>
        <v>0</v>
      </c>
      <c r="AL43" s="195">
        <f t="shared" si="43"/>
        <v>0</v>
      </c>
      <c r="AM43" s="195">
        <f t="shared" si="43"/>
        <v>0</v>
      </c>
      <c r="AN43" s="195">
        <f t="shared" si="43"/>
        <v>0</v>
      </c>
      <c r="AO43" s="195">
        <f t="shared" si="43"/>
        <v>0</v>
      </c>
      <c r="AP43" s="195">
        <f t="shared" si="43"/>
        <v>0</v>
      </c>
      <c r="AQ43" s="195">
        <f t="shared" si="43"/>
        <v>0</v>
      </c>
      <c r="AR43" s="195">
        <f t="shared" si="43"/>
        <v>0</v>
      </c>
      <c r="AS43" s="195">
        <f t="shared" si="43"/>
        <v>0</v>
      </c>
      <c r="AT43" s="195">
        <f t="shared" si="43"/>
        <v>0</v>
      </c>
      <c r="AU43" s="195">
        <f t="shared" si="43"/>
        <v>0</v>
      </c>
      <c r="AV43" s="195">
        <f t="shared" si="43"/>
        <v>0</v>
      </c>
      <c r="AW43" s="195">
        <f t="shared" si="43"/>
        <v>0</v>
      </c>
      <c r="AX43" s="195">
        <f t="shared" si="43"/>
        <v>0</v>
      </c>
      <c r="AY43" s="195">
        <f t="shared" si="43"/>
        <v>0</v>
      </c>
      <c r="AZ43" s="195">
        <f t="shared" si="43"/>
        <v>0</v>
      </c>
      <c r="BA43" s="195">
        <f t="shared" si="43"/>
        <v>0</v>
      </c>
      <c r="BB43" s="195">
        <f t="shared" si="43"/>
        <v>0</v>
      </c>
      <c r="BC43" s="195">
        <f t="shared" si="43"/>
        <v>0</v>
      </c>
      <c r="BD43" s="195">
        <f t="shared" si="43"/>
        <v>0</v>
      </c>
      <c r="BE43" s="195">
        <f t="shared" si="43"/>
        <v>0</v>
      </c>
      <c r="BF43" s="195">
        <f t="shared" si="43"/>
        <v>0</v>
      </c>
      <c r="BG43" s="195">
        <f t="shared" si="43"/>
        <v>0</v>
      </c>
      <c r="BH43" s="195">
        <f t="shared" si="43"/>
        <v>0</v>
      </c>
      <c r="BI43" s="195">
        <f t="shared" si="43"/>
        <v>0</v>
      </c>
      <c r="BJ43" s="195">
        <f t="shared" si="43"/>
        <v>0</v>
      </c>
      <c r="BK43" s="195">
        <f t="shared" si="43"/>
        <v>0</v>
      </c>
      <c r="BL43" s="195">
        <f t="shared" si="43"/>
        <v>0</v>
      </c>
      <c r="BM43" s="195">
        <f t="shared" si="43"/>
        <v>0</v>
      </c>
      <c r="BN43" s="195">
        <f t="shared" si="43"/>
        <v>0</v>
      </c>
      <c r="BO43" s="195">
        <f t="shared" si="43"/>
        <v>0</v>
      </c>
      <c r="BP43" s="195">
        <f t="shared" si="43"/>
        <v>0</v>
      </c>
      <c r="BQ43" s="195">
        <f t="shared" si="43"/>
        <v>0</v>
      </c>
      <c r="BR43" s="195">
        <f t="shared" si="43"/>
        <v>0</v>
      </c>
      <c r="BS43" s="195">
        <f t="shared" si="43"/>
        <v>0</v>
      </c>
      <c r="BT43" s="195">
        <f t="shared" si="43"/>
        <v>0</v>
      </c>
      <c r="BU43" s="195">
        <f t="shared" si="43"/>
        <v>0</v>
      </c>
      <c r="BV43" s="195">
        <f t="shared" si="43"/>
        <v>0</v>
      </c>
      <c r="BW43" s="195">
        <f t="shared" si="43"/>
        <v>0</v>
      </c>
      <c r="BX43" s="195">
        <f t="shared" si="43"/>
        <v>0</v>
      </c>
      <c r="BY43" s="195">
        <f t="shared" si="43"/>
        <v>0</v>
      </c>
      <c r="BZ43" s="195">
        <f t="shared" si="43"/>
        <v>0</v>
      </c>
      <c r="CA43" s="195">
        <f t="shared" si="43"/>
        <v>0</v>
      </c>
      <c r="CB43" s="195">
        <f t="shared" si="43"/>
        <v>0</v>
      </c>
      <c r="CC43" s="195">
        <f t="shared" si="43"/>
        <v>0</v>
      </c>
      <c r="CD43" s="195">
        <f t="shared" si="43"/>
        <v>0</v>
      </c>
      <c r="CE43" s="195">
        <f t="shared" si="43"/>
        <v>0</v>
      </c>
      <c r="CF43" s="195">
        <f t="shared" si="43"/>
        <v>0</v>
      </c>
      <c r="CG43" s="195">
        <f t="shared" si="43"/>
        <v>0</v>
      </c>
      <c r="CH43" s="195">
        <f t="shared" si="43"/>
        <v>0</v>
      </c>
      <c r="CI43" s="195">
        <f t="shared" si="43"/>
        <v>0</v>
      </c>
      <c r="CJ43" s="195">
        <f t="shared" si="43"/>
        <v>0</v>
      </c>
      <c r="CK43" s="195">
        <f t="shared" si="43"/>
        <v>0</v>
      </c>
      <c r="CL43" s="195">
        <f t="shared" si="43"/>
        <v>0</v>
      </c>
      <c r="CM43" s="195">
        <f t="shared" si="43"/>
        <v>0</v>
      </c>
      <c r="CN43" s="195">
        <f t="shared" ref="CN43:DC43" si="44">CN18-CN36</f>
        <v>0</v>
      </c>
      <c r="CO43" s="195">
        <f t="shared" si="44"/>
        <v>0</v>
      </c>
      <c r="CP43" s="195">
        <f t="shared" si="44"/>
        <v>0</v>
      </c>
      <c r="CQ43" s="195">
        <f t="shared" si="44"/>
        <v>0</v>
      </c>
      <c r="CR43" s="195">
        <f t="shared" si="44"/>
        <v>0</v>
      </c>
      <c r="CS43" s="195">
        <f t="shared" si="44"/>
        <v>0</v>
      </c>
      <c r="CT43" s="195">
        <f t="shared" si="44"/>
        <v>0</v>
      </c>
      <c r="CU43" s="195">
        <f t="shared" si="44"/>
        <v>0</v>
      </c>
      <c r="CV43" s="195">
        <f t="shared" si="44"/>
        <v>0</v>
      </c>
      <c r="CW43" s="195">
        <f t="shared" si="44"/>
        <v>0</v>
      </c>
      <c r="CX43" s="195">
        <f t="shared" si="44"/>
        <v>0</v>
      </c>
      <c r="CY43" s="195">
        <f t="shared" si="44"/>
        <v>0</v>
      </c>
      <c r="CZ43" s="195">
        <f t="shared" si="44"/>
        <v>0</v>
      </c>
      <c r="DA43" s="195">
        <f t="shared" si="44"/>
        <v>0</v>
      </c>
      <c r="DB43" s="195">
        <f t="shared" si="44"/>
        <v>0</v>
      </c>
      <c r="DC43" s="195">
        <f t="shared" si="44"/>
        <v>0</v>
      </c>
    </row>
    <row r="44" spans="2:107" ht="15.6" x14ac:dyDescent="0.25">
      <c r="B44" s="171">
        <f>B43+1</f>
        <v>20</v>
      </c>
      <c r="C44" s="206" t="s">
        <v>668</v>
      </c>
      <c r="D44" s="207">
        <f>CEE</f>
        <v>0</v>
      </c>
      <c r="E44" s="193" t="s">
        <v>3</v>
      </c>
      <c r="F44" s="183" t="s">
        <v>669</v>
      </c>
      <c r="G44" s="208">
        <f>IF(G18=0,0,G43/G18)</f>
        <v>0</v>
      </c>
      <c r="H44" s="209">
        <f>IFERROR(H43/H18,0)</f>
        <v>0</v>
      </c>
      <c r="I44" s="209">
        <f t="shared" ref="I44:AA44" si="45">IFERROR(I43/I18,0)</f>
        <v>0</v>
      </c>
      <c r="J44" s="209">
        <f t="shared" si="45"/>
        <v>0</v>
      </c>
      <c r="K44" s="209">
        <f t="shared" si="45"/>
        <v>0</v>
      </c>
      <c r="L44" s="209">
        <f t="shared" si="45"/>
        <v>0</v>
      </c>
      <c r="M44" s="209">
        <f t="shared" si="45"/>
        <v>0</v>
      </c>
      <c r="N44" s="209">
        <f t="shared" si="45"/>
        <v>0</v>
      </c>
      <c r="O44" s="209">
        <f t="shared" si="45"/>
        <v>0</v>
      </c>
      <c r="P44" s="209">
        <f t="shared" si="45"/>
        <v>0</v>
      </c>
      <c r="Q44" s="209">
        <f t="shared" si="45"/>
        <v>0</v>
      </c>
      <c r="R44" s="209">
        <f t="shared" si="45"/>
        <v>0</v>
      </c>
      <c r="S44" s="209">
        <f t="shared" si="45"/>
        <v>0</v>
      </c>
      <c r="T44" s="209">
        <f t="shared" si="45"/>
        <v>0</v>
      </c>
      <c r="U44" s="209">
        <f t="shared" si="45"/>
        <v>0</v>
      </c>
      <c r="V44" s="209">
        <f t="shared" si="45"/>
        <v>0</v>
      </c>
      <c r="W44" s="209">
        <f t="shared" si="45"/>
        <v>0</v>
      </c>
      <c r="X44" s="209">
        <f t="shared" si="45"/>
        <v>0</v>
      </c>
      <c r="Y44" s="209">
        <f t="shared" si="45"/>
        <v>0</v>
      </c>
      <c r="Z44" s="209">
        <f t="shared" si="45"/>
        <v>0</v>
      </c>
      <c r="AA44" s="209">
        <f t="shared" si="45"/>
        <v>0</v>
      </c>
      <c r="AB44" s="209">
        <f t="shared" ref="AB44:CM44" si="46">IFERROR(AB43/AB18,0)</f>
        <v>0</v>
      </c>
      <c r="AC44" s="209">
        <f t="shared" si="46"/>
        <v>0</v>
      </c>
      <c r="AD44" s="209">
        <f t="shared" si="46"/>
        <v>0</v>
      </c>
      <c r="AE44" s="209">
        <f t="shared" si="46"/>
        <v>0</v>
      </c>
      <c r="AF44" s="209">
        <f t="shared" si="46"/>
        <v>0</v>
      </c>
      <c r="AG44" s="209">
        <f t="shared" si="46"/>
        <v>0</v>
      </c>
      <c r="AH44" s="209">
        <f t="shared" si="46"/>
        <v>0</v>
      </c>
      <c r="AI44" s="209">
        <f t="shared" si="46"/>
        <v>0</v>
      </c>
      <c r="AJ44" s="209">
        <f t="shared" si="46"/>
        <v>0</v>
      </c>
      <c r="AK44" s="209">
        <f t="shared" si="46"/>
        <v>0</v>
      </c>
      <c r="AL44" s="209">
        <f t="shared" si="46"/>
        <v>0</v>
      </c>
      <c r="AM44" s="209">
        <f t="shared" si="46"/>
        <v>0</v>
      </c>
      <c r="AN44" s="209">
        <f t="shared" si="46"/>
        <v>0</v>
      </c>
      <c r="AO44" s="209">
        <f t="shared" si="46"/>
        <v>0</v>
      </c>
      <c r="AP44" s="209">
        <f t="shared" si="46"/>
        <v>0</v>
      </c>
      <c r="AQ44" s="209">
        <f t="shared" si="46"/>
        <v>0</v>
      </c>
      <c r="AR44" s="209">
        <f t="shared" si="46"/>
        <v>0</v>
      </c>
      <c r="AS44" s="209">
        <f t="shared" si="46"/>
        <v>0</v>
      </c>
      <c r="AT44" s="209">
        <f t="shared" si="46"/>
        <v>0</v>
      </c>
      <c r="AU44" s="209">
        <f t="shared" si="46"/>
        <v>0</v>
      </c>
      <c r="AV44" s="209">
        <f t="shared" si="46"/>
        <v>0</v>
      </c>
      <c r="AW44" s="209">
        <f t="shared" si="46"/>
        <v>0</v>
      </c>
      <c r="AX44" s="209">
        <f t="shared" si="46"/>
        <v>0</v>
      </c>
      <c r="AY44" s="209">
        <f t="shared" si="46"/>
        <v>0</v>
      </c>
      <c r="AZ44" s="209">
        <f t="shared" si="46"/>
        <v>0</v>
      </c>
      <c r="BA44" s="209">
        <f t="shared" si="46"/>
        <v>0</v>
      </c>
      <c r="BB44" s="209">
        <f t="shared" si="46"/>
        <v>0</v>
      </c>
      <c r="BC44" s="209">
        <f t="shared" si="46"/>
        <v>0</v>
      </c>
      <c r="BD44" s="209">
        <f t="shared" si="46"/>
        <v>0</v>
      </c>
      <c r="BE44" s="209">
        <f t="shared" si="46"/>
        <v>0</v>
      </c>
      <c r="BF44" s="209">
        <f t="shared" si="46"/>
        <v>0</v>
      </c>
      <c r="BG44" s="209">
        <f t="shared" si="46"/>
        <v>0</v>
      </c>
      <c r="BH44" s="209">
        <f t="shared" si="46"/>
        <v>0</v>
      </c>
      <c r="BI44" s="209">
        <f t="shared" si="46"/>
        <v>0</v>
      </c>
      <c r="BJ44" s="209">
        <f t="shared" si="46"/>
        <v>0</v>
      </c>
      <c r="BK44" s="209">
        <f t="shared" si="46"/>
        <v>0</v>
      </c>
      <c r="BL44" s="209">
        <f t="shared" si="46"/>
        <v>0</v>
      </c>
      <c r="BM44" s="209">
        <f t="shared" si="46"/>
        <v>0</v>
      </c>
      <c r="BN44" s="209">
        <f t="shared" si="46"/>
        <v>0</v>
      </c>
      <c r="BO44" s="209">
        <f t="shared" si="46"/>
        <v>0</v>
      </c>
      <c r="BP44" s="209">
        <f t="shared" si="46"/>
        <v>0</v>
      </c>
      <c r="BQ44" s="209">
        <f t="shared" si="46"/>
        <v>0</v>
      </c>
      <c r="BR44" s="209">
        <f t="shared" si="46"/>
        <v>0</v>
      </c>
      <c r="BS44" s="209">
        <f t="shared" si="46"/>
        <v>0</v>
      </c>
      <c r="BT44" s="209">
        <f t="shared" si="46"/>
        <v>0</v>
      </c>
      <c r="BU44" s="209">
        <f t="shared" si="46"/>
        <v>0</v>
      </c>
      <c r="BV44" s="209">
        <f t="shared" si="46"/>
        <v>0</v>
      </c>
      <c r="BW44" s="209">
        <f t="shared" si="46"/>
        <v>0</v>
      </c>
      <c r="BX44" s="209">
        <f t="shared" si="46"/>
        <v>0</v>
      </c>
      <c r="BY44" s="209">
        <f t="shared" si="46"/>
        <v>0</v>
      </c>
      <c r="BZ44" s="209">
        <f t="shared" si="46"/>
        <v>0</v>
      </c>
      <c r="CA44" s="209">
        <f t="shared" si="46"/>
        <v>0</v>
      </c>
      <c r="CB44" s="209">
        <f t="shared" si="46"/>
        <v>0</v>
      </c>
      <c r="CC44" s="209">
        <f t="shared" si="46"/>
        <v>0</v>
      </c>
      <c r="CD44" s="209">
        <f t="shared" si="46"/>
        <v>0</v>
      </c>
      <c r="CE44" s="209">
        <f t="shared" si="46"/>
        <v>0</v>
      </c>
      <c r="CF44" s="209">
        <f t="shared" si="46"/>
        <v>0</v>
      </c>
      <c r="CG44" s="209">
        <f t="shared" si="46"/>
        <v>0</v>
      </c>
      <c r="CH44" s="209">
        <f t="shared" si="46"/>
        <v>0</v>
      </c>
      <c r="CI44" s="209">
        <f t="shared" si="46"/>
        <v>0</v>
      </c>
      <c r="CJ44" s="209">
        <f t="shared" si="46"/>
        <v>0</v>
      </c>
      <c r="CK44" s="209">
        <f t="shared" si="46"/>
        <v>0</v>
      </c>
      <c r="CL44" s="209">
        <f t="shared" si="46"/>
        <v>0</v>
      </c>
      <c r="CM44" s="209">
        <f t="shared" si="46"/>
        <v>0</v>
      </c>
      <c r="CN44" s="209">
        <f t="shared" ref="CN44:DC44" si="47">IFERROR(CN43/CN18,0)</f>
        <v>0</v>
      </c>
      <c r="CO44" s="209">
        <f t="shared" si="47"/>
        <v>0</v>
      </c>
      <c r="CP44" s="209">
        <f t="shared" si="47"/>
        <v>0</v>
      </c>
      <c r="CQ44" s="209">
        <f t="shared" si="47"/>
        <v>0</v>
      </c>
      <c r="CR44" s="209">
        <f t="shared" si="47"/>
        <v>0</v>
      </c>
      <c r="CS44" s="209">
        <f t="shared" si="47"/>
        <v>0</v>
      </c>
      <c r="CT44" s="209">
        <f t="shared" si="47"/>
        <v>0</v>
      </c>
      <c r="CU44" s="209">
        <f t="shared" si="47"/>
        <v>0</v>
      </c>
      <c r="CV44" s="209">
        <f t="shared" si="47"/>
        <v>0</v>
      </c>
      <c r="CW44" s="209">
        <f t="shared" si="47"/>
        <v>0</v>
      </c>
      <c r="CX44" s="209">
        <f t="shared" si="47"/>
        <v>0</v>
      </c>
      <c r="CY44" s="209">
        <f t="shared" si="47"/>
        <v>0</v>
      </c>
      <c r="CZ44" s="209">
        <f t="shared" si="47"/>
        <v>0</v>
      </c>
      <c r="DA44" s="209">
        <f t="shared" si="47"/>
        <v>0</v>
      </c>
      <c r="DB44" s="209">
        <f t="shared" si="47"/>
        <v>0</v>
      </c>
      <c r="DC44" s="209">
        <f t="shared" si="47"/>
        <v>0</v>
      </c>
    </row>
    <row r="45" spans="2:107" ht="15.6" x14ac:dyDescent="0.25">
      <c r="B45" s="210"/>
      <c r="C45" s="211" t="s">
        <v>992</v>
      </c>
      <c r="D45" s="211"/>
      <c r="E45" s="212" t="s">
        <v>2</v>
      </c>
      <c r="F45" s="213" t="s">
        <v>812</v>
      </c>
      <c r="G45" s="214">
        <f>SUM(H45:DC45)</f>
        <v>0</v>
      </c>
      <c r="H45" s="215">
        <f>H41*$D$42+H43*$D$44</f>
        <v>0</v>
      </c>
      <c r="I45" s="215">
        <f t="shared" ref="I45:AA45" si="48">I41*$D$42+I43*$D$44</f>
        <v>0</v>
      </c>
      <c r="J45" s="215">
        <f t="shared" si="48"/>
        <v>0</v>
      </c>
      <c r="K45" s="215">
        <f t="shared" si="48"/>
        <v>0</v>
      </c>
      <c r="L45" s="215">
        <f t="shared" si="48"/>
        <v>0</v>
      </c>
      <c r="M45" s="215">
        <f t="shared" si="48"/>
        <v>0</v>
      </c>
      <c r="N45" s="215">
        <f t="shared" si="48"/>
        <v>0</v>
      </c>
      <c r="O45" s="215">
        <f t="shared" si="48"/>
        <v>0</v>
      </c>
      <c r="P45" s="215">
        <f t="shared" si="48"/>
        <v>0</v>
      </c>
      <c r="Q45" s="215">
        <f t="shared" si="48"/>
        <v>0</v>
      </c>
      <c r="R45" s="215">
        <f t="shared" si="48"/>
        <v>0</v>
      </c>
      <c r="S45" s="215">
        <f t="shared" si="48"/>
        <v>0</v>
      </c>
      <c r="T45" s="215">
        <f t="shared" si="48"/>
        <v>0</v>
      </c>
      <c r="U45" s="215">
        <f t="shared" si="48"/>
        <v>0</v>
      </c>
      <c r="V45" s="215">
        <f t="shared" si="48"/>
        <v>0</v>
      </c>
      <c r="W45" s="215">
        <f t="shared" si="48"/>
        <v>0</v>
      </c>
      <c r="X45" s="215">
        <f t="shared" si="48"/>
        <v>0</v>
      </c>
      <c r="Y45" s="215">
        <f t="shared" si="48"/>
        <v>0</v>
      </c>
      <c r="Z45" s="215">
        <f t="shared" si="48"/>
        <v>0</v>
      </c>
      <c r="AA45" s="215">
        <f t="shared" si="48"/>
        <v>0</v>
      </c>
      <c r="AB45" s="215">
        <f t="shared" ref="AB45:CM45" si="49">AB41*$D$42+AB43*$D$44</f>
        <v>0</v>
      </c>
      <c r="AC45" s="215">
        <f t="shared" si="49"/>
        <v>0</v>
      </c>
      <c r="AD45" s="215">
        <f t="shared" si="49"/>
        <v>0</v>
      </c>
      <c r="AE45" s="215">
        <f t="shared" si="49"/>
        <v>0</v>
      </c>
      <c r="AF45" s="215">
        <f t="shared" si="49"/>
        <v>0</v>
      </c>
      <c r="AG45" s="215">
        <f t="shared" si="49"/>
        <v>0</v>
      </c>
      <c r="AH45" s="215">
        <f t="shared" si="49"/>
        <v>0</v>
      </c>
      <c r="AI45" s="215">
        <f t="shared" si="49"/>
        <v>0</v>
      </c>
      <c r="AJ45" s="215">
        <f t="shared" si="49"/>
        <v>0</v>
      </c>
      <c r="AK45" s="215">
        <f t="shared" si="49"/>
        <v>0</v>
      </c>
      <c r="AL45" s="215">
        <f t="shared" si="49"/>
        <v>0</v>
      </c>
      <c r="AM45" s="215">
        <f t="shared" si="49"/>
        <v>0</v>
      </c>
      <c r="AN45" s="215">
        <f t="shared" si="49"/>
        <v>0</v>
      </c>
      <c r="AO45" s="215">
        <f t="shared" si="49"/>
        <v>0</v>
      </c>
      <c r="AP45" s="215">
        <f t="shared" si="49"/>
        <v>0</v>
      </c>
      <c r="AQ45" s="215">
        <f t="shared" si="49"/>
        <v>0</v>
      </c>
      <c r="AR45" s="215">
        <f t="shared" si="49"/>
        <v>0</v>
      </c>
      <c r="AS45" s="215">
        <f t="shared" si="49"/>
        <v>0</v>
      </c>
      <c r="AT45" s="215">
        <f t="shared" si="49"/>
        <v>0</v>
      </c>
      <c r="AU45" s="215">
        <f t="shared" si="49"/>
        <v>0</v>
      </c>
      <c r="AV45" s="215">
        <f t="shared" si="49"/>
        <v>0</v>
      </c>
      <c r="AW45" s="215">
        <f t="shared" si="49"/>
        <v>0</v>
      </c>
      <c r="AX45" s="215">
        <f t="shared" si="49"/>
        <v>0</v>
      </c>
      <c r="AY45" s="215">
        <f t="shared" si="49"/>
        <v>0</v>
      </c>
      <c r="AZ45" s="215">
        <f t="shared" si="49"/>
        <v>0</v>
      </c>
      <c r="BA45" s="215">
        <f t="shared" si="49"/>
        <v>0</v>
      </c>
      <c r="BB45" s="215">
        <f t="shared" si="49"/>
        <v>0</v>
      </c>
      <c r="BC45" s="215">
        <f t="shared" si="49"/>
        <v>0</v>
      </c>
      <c r="BD45" s="215">
        <f t="shared" si="49"/>
        <v>0</v>
      </c>
      <c r="BE45" s="215">
        <f t="shared" si="49"/>
        <v>0</v>
      </c>
      <c r="BF45" s="215">
        <f t="shared" si="49"/>
        <v>0</v>
      </c>
      <c r="BG45" s="215">
        <f t="shared" si="49"/>
        <v>0</v>
      </c>
      <c r="BH45" s="215">
        <f t="shared" si="49"/>
        <v>0</v>
      </c>
      <c r="BI45" s="215">
        <f t="shared" si="49"/>
        <v>0</v>
      </c>
      <c r="BJ45" s="215">
        <f t="shared" si="49"/>
        <v>0</v>
      </c>
      <c r="BK45" s="215">
        <f t="shared" si="49"/>
        <v>0</v>
      </c>
      <c r="BL45" s="215">
        <f t="shared" si="49"/>
        <v>0</v>
      </c>
      <c r="BM45" s="215">
        <f t="shared" si="49"/>
        <v>0</v>
      </c>
      <c r="BN45" s="215">
        <f t="shared" si="49"/>
        <v>0</v>
      </c>
      <c r="BO45" s="215">
        <f t="shared" si="49"/>
        <v>0</v>
      </c>
      <c r="BP45" s="215">
        <f t="shared" si="49"/>
        <v>0</v>
      </c>
      <c r="BQ45" s="215">
        <f t="shared" si="49"/>
        <v>0</v>
      </c>
      <c r="BR45" s="215">
        <f t="shared" si="49"/>
        <v>0</v>
      </c>
      <c r="BS45" s="215">
        <f t="shared" si="49"/>
        <v>0</v>
      </c>
      <c r="BT45" s="215">
        <f t="shared" si="49"/>
        <v>0</v>
      </c>
      <c r="BU45" s="215">
        <f t="shared" si="49"/>
        <v>0</v>
      </c>
      <c r="BV45" s="215">
        <f t="shared" si="49"/>
        <v>0</v>
      </c>
      <c r="BW45" s="215">
        <f t="shared" si="49"/>
        <v>0</v>
      </c>
      <c r="BX45" s="215">
        <f t="shared" si="49"/>
        <v>0</v>
      </c>
      <c r="BY45" s="215">
        <f t="shared" si="49"/>
        <v>0</v>
      </c>
      <c r="BZ45" s="215">
        <f t="shared" si="49"/>
        <v>0</v>
      </c>
      <c r="CA45" s="215">
        <f t="shared" si="49"/>
        <v>0</v>
      </c>
      <c r="CB45" s="215">
        <f t="shared" si="49"/>
        <v>0</v>
      </c>
      <c r="CC45" s="215">
        <f t="shared" si="49"/>
        <v>0</v>
      </c>
      <c r="CD45" s="215">
        <f t="shared" si="49"/>
        <v>0</v>
      </c>
      <c r="CE45" s="215">
        <f t="shared" si="49"/>
        <v>0</v>
      </c>
      <c r="CF45" s="215">
        <f t="shared" si="49"/>
        <v>0</v>
      </c>
      <c r="CG45" s="215">
        <f t="shared" si="49"/>
        <v>0</v>
      </c>
      <c r="CH45" s="215">
        <f t="shared" si="49"/>
        <v>0</v>
      </c>
      <c r="CI45" s="215">
        <f t="shared" si="49"/>
        <v>0</v>
      </c>
      <c r="CJ45" s="215">
        <f t="shared" si="49"/>
        <v>0</v>
      </c>
      <c r="CK45" s="215">
        <f t="shared" si="49"/>
        <v>0</v>
      </c>
      <c r="CL45" s="215">
        <f t="shared" si="49"/>
        <v>0</v>
      </c>
      <c r="CM45" s="215">
        <f t="shared" si="49"/>
        <v>0</v>
      </c>
      <c r="CN45" s="215">
        <f t="shared" ref="CN45:DC45" si="50">CN41*$D$42+CN43*$D$44</f>
        <v>0</v>
      </c>
      <c r="CO45" s="215">
        <f t="shared" si="50"/>
        <v>0</v>
      </c>
      <c r="CP45" s="215">
        <f t="shared" si="50"/>
        <v>0</v>
      </c>
      <c r="CQ45" s="215">
        <f t="shared" si="50"/>
        <v>0</v>
      </c>
      <c r="CR45" s="215">
        <f t="shared" si="50"/>
        <v>0</v>
      </c>
      <c r="CS45" s="215">
        <f t="shared" si="50"/>
        <v>0</v>
      </c>
      <c r="CT45" s="215">
        <f t="shared" si="50"/>
        <v>0</v>
      </c>
      <c r="CU45" s="215">
        <f t="shared" si="50"/>
        <v>0</v>
      </c>
      <c r="CV45" s="215">
        <f t="shared" si="50"/>
        <v>0</v>
      </c>
      <c r="CW45" s="215">
        <f t="shared" si="50"/>
        <v>0</v>
      </c>
      <c r="CX45" s="215">
        <f t="shared" si="50"/>
        <v>0</v>
      </c>
      <c r="CY45" s="215">
        <f t="shared" si="50"/>
        <v>0</v>
      </c>
      <c r="CZ45" s="215">
        <f t="shared" si="50"/>
        <v>0</v>
      </c>
      <c r="DA45" s="215">
        <f t="shared" si="50"/>
        <v>0</v>
      </c>
      <c r="DB45" s="215">
        <f t="shared" si="50"/>
        <v>0</v>
      </c>
      <c r="DC45" s="215">
        <f t="shared" si="50"/>
        <v>0</v>
      </c>
    </row>
    <row r="47" spans="2:107" ht="15.6" x14ac:dyDescent="0.35">
      <c r="E47" s="163" t="s">
        <v>786</v>
      </c>
      <c r="F47" s="164"/>
      <c r="G47" s="165">
        <f>RCB!G8</f>
        <v>0</v>
      </c>
    </row>
    <row r="48" spans="2:107" ht="15.6" x14ac:dyDescent="0.35">
      <c r="E48" s="778" t="s">
        <v>2120</v>
      </c>
      <c r="F48" s="164"/>
      <c r="G48" s="165">
        <f>RCB!J8</f>
        <v>0</v>
      </c>
    </row>
    <row r="50" spans="2:107" x14ac:dyDescent="0.25">
      <c r="H50" s="414"/>
      <c r="I50" s="414"/>
    </row>
    <row r="51" spans="2:107" x14ac:dyDescent="0.25">
      <c r="B51" s="1000" t="s">
        <v>993</v>
      </c>
      <c r="C51" s="1000"/>
      <c r="D51" s="1000"/>
      <c r="E51" s="1000"/>
      <c r="F51" s="1000"/>
      <c r="G51" s="216"/>
      <c r="H51" s="217"/>
      <c r="I51" s="217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  <c r="CA51" s="216"/>
      <c r="CB51" s="216"/>
      <c r="CC51" s="216"/>
      <c r="CD51" s="216"/>
      <c r="CE51" s="216"/>
      <c r="CF51" s="216"/>
      <c r="CG51" s="216"/>
      <c r="CH51" s="216"/>
      <c r="CI51" s="216"/>
      <c r="CJ51" s="216"/>
      <c r="CK51" s="216"/>
      <c r="CL51" s="216"/>
      <c r="CM51" s="216"/>
      <c r="CN51" s="216"/>
      <c r="CO51" s="216"/>
      <c r="CP51" s="216"/>
      <c r="CQ51" s="216"/>
      <c r="CR51" s="216"/>
      <c r="CS51" s="216"/>
      <c r="CT51" s="216"/>
      <c r="CU51" s="216"/>
      <c r="CV51" s="216"/>
      <c r="CW51" s="216"/>
      <c r="CX51" s="216"/>
      <c r="CY51" s="216"/>
      <c r="CZ51" s="216"/>
      <c r="DA51" s="216"/>
      <c r="DB51" s="216"/>
      <c r="DC51" s="216"/>
    </row>
    <row r="52" spans="2:107" x14ac:dyDescent="0.25">
      <c r="B52" s="218"/>
      <c r="C52" s="219"/>
      <c r="D52" s="220"/>
      <c r="E52" s="221"/>
      <c r="F52" s="222"/>
      <c r="G52" s="223" t="s">
        <v>31</v>
      </c>
      <c r="H52" s="224" t="s">
        <v>791</v>
      </c>
      <c r="I52" s="224" t="s">
        <v>792</v>
      </c>
      <c r="J52" s="224" t="s">
        <v>793</v>
      </c>
      <c r="K52" s="224" t="s">
        <v>794</v>
      </c>
      <c r="L52" s="224" t="s">
        <v>795</v>
      </c>
      <c r="M52" s="224" t="s">
        <v>796</v>
      </c>
      <c r="N52" s="224" t="s">
        <v>797</v>
      </c>
      <c r="O52" s="224" t="s">
        <v>798</v>
      </c>
      <c r="P52" s="224" t="s">
        <v>799</v>
      </c>
      <c r="Q52" s="224" t="s">
        <v>800</v>
      </c>
      <c r="R52" s="224" t="s">
        <v>801</v>
      </c>
      <c r="S52" s="224" t="s">
        <v>802</v>
      </c>
      <c r="T52" s="224" t="s">
        <v>803</v>
      </c>
      <c r="U52" s="224" t="s">
        <v>804</v>
      </c>
      <c r="V52" s="224" t="s">
        <v>805</v>
      </c>
      <c r="W52" s="224" t="s">
        <v>806</v>
      </c>
      <c r="X52" s="224" t="s">
        <v>807</v>
      </c>
      <c r="Y52" s="224" t="s">
        <v>808</v>
      </c>
      <c r="Z52" s="224" t="s">
        <v>809</v>
      </c>
      <c r="AA52" s="224" t="s">
        <v>810</v>
      </c>
      <c r="AB52" s="224" t="s">
        <v>2013</v>
      </c>
      <c r="AC52" s="224" t="s">
        <v>2014</v>
      </c>
      <c r="AD52" s="224" t="s">
        <v>2015</v>
      </c>
      <c r="AE52" s="224" t="s">
        <v>2016</v>
      </c>
      <c r="AF52" s="224" t="s">
        <v>2017</v>
      </c>
      <c r="AG52" s="224" t="s">
        <v>2018</v>
      </c>
      <c r="AH52" s="224" t="s">
        <v>2019</v>
      </c>
      <c r="AI52" s="224" t="s">
        <v>2020</v>
      </c>
      <c r="AJ52" s="224" t="s">
        <v>2021</v>
      </c>
      <c r="AK52" s="224" t="s">
        <v>2022</v>
      </c>
      <c r="AL52" s="224" t="s">
        <v>2023</v>
      </c>
      <c r="AM52" s="224" t="s">
        <v>2024</v>
      </c>
      <c r="AN52" s="224" t="s">
        <v>2025</v>
      </c>
      <c r="AO52" s="224" t="s">
        <v>2026</v>
      </c>
      <c r="AP52" s="224" t="s">
        <v>2027</v>
      </c>
      <c r="AQ52" s="224" t="s">
        <v>2028</v>
      </c>
      <c r="AR52" s="224" t="s">
        <v>2029</v>
      </c>
      <c r="AS52" s="224" t="s">
        <v>2030</v>
      </c>
      <c r="AT52" s="224" t="s">
        <v>2031</v>
      </c>
      <c r="AU52" s="224" t="s">
        <v>2032</v>
      </c>
      <c r="AV52" s="224" t="s">
        <v>2033</v>
      </c>
      <c r="AW52" s="224" t="s">
        <v>2034</v>
      </c>
      <c r="AX52" s="224" t="s">
        <v>2035</v>
      </c>
      <c r="AY52" s="224" t="s">
        <v>2036</v>
      </c>
      <c r="AZ52" s="224" t="s">
        <v>2037</v>
      </c>
      <c r="BA52" s="224" t="s">
        <v>2038</v>
      </c>
      <c r="BB52" s="224" t="s">
        <v>2039</v>
      </c>
      <c r="BC52" s="224" t="s">
        <v>2040</v>
      </c>
      <c r="BD52" s="224" t="s">
        <v>2041</v>
      </c>
      <c r="BE52" s="224" t="s">
        <v>2042</v>
      </c>
      <c r="BF52" s="224" t="s">
        <v>2043</v>
      </c>
      <c r="BG52" s="224" t="s">
        <v>2044</v>
      </c>
      <c r="BH52" s="224" t="s">
        <v>2045</v>
      </c>
      <c r="BI52" s="224" t="s">
        <v>2046</v>
      </c>
      <c r="BJ52" s="224" t="s">
        <v>2047</v>
      </c>
      <c r="BK52" s="224" t="s">
        <v>2048</v>
      </c>
      <c r="BL52" s="224" t="s">
        <v>2049</v>
      </c>
      <c r="BM52" s="224" t="s">
        <v>2050</v>
      </c>
      <c r="BN52" s="224" t="s">
        <v>2051</v>
      </c>
      <c r="BO52" s="224" t="s">
        <v>2052</v>
      </c>
      <c r="BP52" s="224" t="s">
        <v>2053</v>
      </c>
      <c r="BQ52" s="224" t="s">
        <v>2054</v>
      </c>
      <c r="BR52" s="224" t="s">
        <v>2055</v>
      </c>
      <c r="BS52" s="224" t="s">
        <v>2056</v>
      </c>
      <c r="BT52" s="224" t="s">
        <v>2057</v>
      </c>
      <c r="BU52" s="224" t="s">
        <v>2058</v>
      </c>
      <c r="BV52" s="224" t="s">
        <v>2059</v>
      </c>
      <c r="BW52" s="224" t="s">
        <v>2060</v>
      </c>
      <c r="BX52" s="224" t="s">
        <v>2061</v>
      </c>
      <c r="BY52" s="224" t="s">
        <v>2062</v>
      </c>
      <c r="BZ52" s="224" t="s">
        <v>2063</v>
      </c>
      <c r="CA52" s="224" t="s">
        <v>2064</v>
      </c>
      <c r="CB52" s="224" t="s">
        <v>2065</v>
      </c>
      <c r="CC52" s="224" t="s">
        <v>2066</v>
      </c>
      <c r="CD52" s="224" t="s">
        <v>2067</v>
      </c>
      <c r="CE52" s="224" t="s">
        <v>2068</v>
      </c>
      <c r="CF52" s="224" t="s">
        <v>2069</v>
      </c>
      <c r="CG52" s="224" t="s">
        <v>2070</v>
      </c>
      <c r="CH52" s="224" t="s">
        <v>2071</v>
      </c>
      <c r="CI52" s="224" t="s">
        <v>2072</v>
      </c>
      <c r="CJ52" s="224" t="s">
        <v>2073</v>
      </c>
      <c r="CK52" s="224" t="s">
        <v>2074</v>
      </c>
      <c r="CL52" s="224" t="s">
        <v>2075</v>
      </c>
      <c r="CM52" s="224" t="s">
        <v>2076</v>
      </c>
      <c r="CN52" s="224" t="s">
        <v>2077</v>
      </c>
      <c r="CO52" s="224" t="s">
        <v>2078</v>
      </c>
      <c r="CP52" s="224" t="s">
        <v>2079</v>
      </c>
      <c r="CQ52" s="224" t="s">
        <v>2080</v>
      </c>
      <c r="CR52" s="224" t="s">
        <v>2081</v>
      </c>
      <c r="CS52" s="224" t="s">
        <v>2082</v>
      </c>
      <c r="CT52" s="224" t="s">
        <v>2083</v>
      </c>
      <c r="CU52" s="224" t="s">
        <v>2084</v>
      </c>
      <c r="CV52" s="224" t="s">
        <v>2085</v>
      </c>
      <c r="CW52" s="224" t="s">
        <v>2086</v>
      </c>
      <c r="CX52" s="224" t="s">
        <v>2087</v>
      </c>
      <c r="CY52" s="224" t="s">
        <v>2088</v>
      </c>
      <c r="CZ52" s="224" t="s">
        <v>2089</v>
      </c>
      <c r="DA52" s="224" t="s">
        <v>2090</v>
      </c>
      <c r="DB52" s="224" t="s">
        <v>2091</v>
      </c>
      <c r="DC52" s="224" t="s">
        <v>2092</v>
      </c>
    </row>
    <row r="53" spans="2:107" x14ac:dyDescent="0.25">
      <c r="B53" s="218">
        <f>B44+1</f>
        <v>21</v>
      </c>
      <c r="C53" s="225" t="s">
        <v>638</v>
      </c>
      <c r="D53" s="225"/>
      <c r="E53" s="226" t="s">
        <v>639</v>
      </c>
      <c r="F53" s="227"/>
      <c r="G53" s="228"/>
      <c r="H53" s="229">
        <f>H28</f>
        <v>0</v>
      </c>
      <c r="I53" s="229">
        <f t="shared" ref="I53:AA53" si="51">I28</f>
        <v>0</v>
      </c>
      <c r="J53" s="229">
        <f t="shared" si="51"/>
        <v>0</v>
      </c>
      <c r="K53" s="229">
        <f t="shared" si="51"/>
        <v>0</v>
      </c>
      <c r="L53" s="229">
        <f t="shared" si="51"/>
        <v>0</v>
      </c>
      <c r="M53" s="229">
        <f t="shared" si="51"/>
        <v>0</v>
      </c>
      <c r="N53" s="229">
        <f t="shared" si="51"/>
        <v>0</v>
      </c>
      <c r="O53" s="229">
        <f t="shared" si="51"/>
        <v>0</v>
      </c>
      <c r="P53" s="229">
        <f t="shared" si="51"/>
        <v>0</v>
      </c>
      <c r="Q53" s="229">
        <f t="shared" si="51"/>
        <v>0</v>
      </c>
      <c r="R53" s="229">
        <f t="shared" si="51"/>
        <v>0</v>
      </c>
      <c r="S53" s="229">
        <f t="shared" si="51"/>
        <v>0</v>
      </c>
      <c r="T53" s="229">
        <f t="shared" si="51"/>
        <v>0</v>
      </c>
      <c r="U53" s="229">
        <f t="shared" si="51"/>
        <v>0</v>
      </c>
      <c r="V53" s="229">
        <f t="shared" si="51"/>
        <v>0</v>
      </c>
      <c r="W53" s="229">
        <f t="shared" si="51"/>
        <v>0</v>
      </c>
      <c r="X53" s="229">
        <f t="shared" si="51"/>
        <v>0</v>
      </c>
      <c r="Y53" s="229">
        <f t="shared" si="51"/>
        <v>0</v>
      </c>
      <c r="Z53" s="229">
        <f t="shared" si="51"/>
        <v>0</v>
      </c>
      <c r="AA53" s="229">
        <f t="shared" si="51"/>
        <v>0</v>
      </c>
      <c r="AB53" s="229">
        <f t="shared" ref="AB53:CM53" si="52">AB28</f>
        <v>0</v>
      </c>
      <c r="AC53" s="229">
        <f t="shared" si="52"/>
        <v>0</v>
      </c>
      <c r="AD53" s="229">
        <f t="shared" si="52"/>
        <v>0</v>
      </c>
      <c r="AE53" s="229">
        <f t="shared" si="52"/>
        <v>0</v>
      </c>
      <c r="AF53" s="229">
        <f t="shared" si="52"/>
        <v>0</v>
      </c>
      <c r="AG53" s="229">
        <f t="shared" si="52"/>
        <v>0</v>
      </c>
      <c r="AH53" s="229">
        <f t="shared" si="52"/>
        <v>0</v>
      </c>
      <c r="AI53" s="229">
        <f t="shared" si="52"/>
        <v>0</v>
      </c>
      <c r="AJ53" s="229">
        <f t="shared" si="52"/>
        <v>0</v>
      </c>
      <c r="AK53" s="229">
        <f t="shared" si="52"/>
        <v>0</v>
      </c>
      <c r="AL53" s="229">
        <f t="shared" si="52"/>
        <v>0</v>
      </c>
      <c r="AM53" s="229">
        <f t="shared" si="52"/>
        <v>0</v>
      </c>
      <c r="AN53" s="229">
        <f t="shared" si="52"/>
        <v>0</v>
      </c>
      <c r="AO53" s="229">
        <f t="shared" si="52"/>
        <v>0</v>
      </c>
      <c r="AP53" s="229">
        <f t="shared" si="52"/>
        <v>0</v>
      </c>
      <c r="AQ53" s="229">
        <f t="shared" si="52"/>
        <v>0</v>
      </c>
      <c r="AR53" s="229">
        <f t="shared" si="52"/>
        <v>0</v>
      </c>
      <c r="AS53" s="229">
        <f t="shared" si="52"/>
        <v>0</v>
      </c>
      <c r="AT53" s="229">
        <f t="shared" si="52"/>
        <v>0</v>
      </c>
      <c r="AU53" s="229">
        <f t="shared" si="52"/>
        <v>0</v>
      </c>
      <c r="AV53" s="229">
        <f t="shared" si="52"/>
        <v>0</v>
      </c>
      <c r="AW53" s="229">
        <f t="shared" si="52"/>
        <v>0</v>
      </c>
      <c r="AX53" s="229">
        <f t="shared" si="52"/>
        <v>0</v>
      </c>
      <c r="AY53" s="229">
        <f t="shared" si="52"/>
        <v>0</v>
      </c>
      <c r="AZ53" s="229">
        <f t="shared" si="52"/>
        <v>0</v>
      </c>
      <c r="BA53" s="229">
        <f t="shared" si="52"/>
        <v>0</v>
      </c>
      <c r="BB53" s="229">
        <f t="shared" si="52"/>
        <v>0</v>
      </c>
      <c r="BC53" s="229">
        <f t="shared" si="52"/>
        <v>0</v>
      </c>
      <c r="BD53" s="229">
        <f t="shared" si="52"/>
        <v>0</v>
      </c>
      <c r="BE53" s="229">
        <f t="shared" si="52"/>
        <v>0</v>
      </c>
      <c r="BF53" s="229">
        <f t="shared" si="52"/>
        <v>0</v>
      </c>
      <c r="BG53" s="229">
        <f t="shared" si="52"/>
        <v>0</v>
      </c>
      <c r="BH53" s="229">
        <f t="shared" si="52"/>
        <v>0</v>
      </c>
      <c r="BI53" s="229">
        <f t="shared" si="52"/>
        <v>0</v>
      </c>
      <c r="BJ53" s="229">
        <f t="shared" si="52"/>
        <v>0</v>
      </c>
      <c r="BK53" s="229">
        <f t="shared" si="52"/>
        <v>0</v>
      </c>
      <c r="BL53" s="229">
        <f t="shared" si="52"/>
        <v>0</v>
      </c>
      <c r="BM53" s="229">
        <f t="shared" si="52"/>
        <v>0</v>
      </c>
      <c r="BN53" s="229">
        <f t="shared" si="52"/>
        <v>0</v>
      </c>
      <c r="BO53" s="229">
        <f t="shared" si="52"/>
        <v>0</v>
      </c>
      <c r="BP53" s="229">
        <f t="shared" si="52"/>
        <v>0</v>
      </c>
      <c r="BQ53" s="229">
        <f t="shared" si="52"/>
        <v>0</v>
      </c>
      <c r="BR53" s="229">
        <f t="shared" si="52"/>
        <v>0</v>
      </c>
      <c r="BS53" s="229">
        <f t="shared" si="52"/>
        <v>0</v>
      </c>
      <c r="BT53" s="229">
        <f t="shared" si="52"/>
        <v>0</v>
      </c>
      <c r="BU53" s="229">
        <f t="shared" si="52"/>
        <v>0</v>
      </c>
      <c r="BV53" s="229">
        <f t="shared" si="52"/>
        <v>0</v>
      </c>
      <c r="BW53" s="229">
        <f t="shared" si="52"/>
        <v>0</v>
      </c>
      <c r="BX53" s="229">
        <f t="shared" si="52"/>
        <v>0</v>
      </c>
      <c r="BY53" s="229">
        <f t="shared" si="52"/>
        <v>0</v>
      </c>
      <c r="BZ53" s="229">
        <f t="shared" si="52"/>
        <v>0</v>
      </c>
      <c r="CA53" s="229">
        <f t="shared" si="52"/>
        <v>0</v>
      </c>
      <c r="CB53" s="229">
        <f t="shared" si="52"/>
        <v>0</v>
      </c>
      <c r="CC53" s="229">
        <f t="shared" si="52"/>
        <v>0</v>
      </c>
      <c r="CD53" s="229">
        <f t="shared" si="52"/>
        <v>0</v>
      </c>
      <c r="CE53" s="229">
        <f t="shared" si="52"/>
        <v>0</v>
      </c>
      <c r="CF53" s="229">
        <f t="shared" si="52"/>
        <v>0</v>
      </c>
      <c r="CG53" s="229">
        <f t="shared" si="52"/>
        <v>0</v>
      </c>
      <c r="CH53" s="229">
        <f t="shared" si="52"/>
        <v>0</v>
      </c>
      <c r="CI53" s="229">
        <f t="shared" si="52"/>
        <v>0</v>
      </c>
      <c r="CJ53" s="229">
        <f t="shared" si="52"/>
        <v>0</v>
      </c>
      <c r="CK53" s="229">
        <f t="shared" si="52"/>
        <v>0</v>
      </c>
      <c r="CL53" s="229">
        <f t="shared" si="52"/>
        <v>0</v>
      </c>
      <c r="CM53" s="229">
        <f t="shared" si="52"/>
        <v>0</v>
      </c>
      <c r="CN53" s="229">
        <f t="shared" ref="CN53:DC53" si="53">CN28</f>
        <v>0</v>
      </c>
      <c r="CO53" s="229">
        <f t="shared" si="53"/>
        <v>0</v>
      </c>
      <c r="CP53" s="229">
        <f t="shared" si="53"/>
        <v>0</v>
      </c>
      <c r="CQ53" s="229">
        <f t="shared" si="53"/>
        <v>0</v>
      </c>
      <c r="CR53" s="229">
        <f t="shared" si="53"/>
        <v>0</v>
      </c>
      <c r="CS53" s="229">
        <f t="shared" si="53"/>
        <v>0</v>
      </c>
      <c r="CT53" s="229">
        <f t="shared" si="53"/>
        <v>0</v>
      </c>
      <c r="CU53" s="229">
        <f t="shared" si="53"/>
        <v>0</v>
      </c>
      <c r="CV53" s="229">
        <f t="shared" si="53"/>
        <v>0</v>
      </c>
      <c r="CW53" s="229">
        <f t="shared" si="53"/>
        <v>0</v>
      </c>
      <c r="CX53" s="229">
        <f t="shared" si="53"/>
        <v>0</v>
      </c>
      <c r="CY53" s="229">
        <f t="shared" si="53"/>
        <v>0</v>
      </c>
      <c r="CZ53" s="229">
        <f t="shared" si="53"/>
        <v>0</v>
      </c>
      <c r="DA53" s="229">
        <f t="shared" si="53"/>
        <v>0</v>
      </c>
      <c r="DB53" s="229">
        <f t="shared" si="53"/>
        <v>0</v>
      </c>
      <c r="DC53" s="229">
        <f t="shared" si="53"/>
        <v>0</v>
      </c>
    </row>
    <row r="54" spans="2:107" x14ac:dyDescent="0.25">
      <c r="B54" s="218">
        <f>B53+1</f>
        <v>22</v>
      </c>
      <c r="C54" s="225" t="s">
        <v>675</v>
      </c>
      <c r="D54" s="225"/>
      <c r="E54" s="230">
        <v>22</v>
      </c>
      <c r="F54" s="231"/>
      <c r="G54" s="228"/>
      <c r="H54" s="229">
        <f>H32</f>
        <v>0</v>
      </c>
      <c r="I54" s="229">
        <f t="shared" ref="I54:AA54" si="54">I32</f>
        <v>0</v>
      </c>
      <c r="J54" s="229">
        <f t="shared" si="54"/>
        <v>0</v>
      </c>
      <c r="K54" s="229">
        <f t="shared" si="54"/>
        <v>0</v>
      </c>
      <c r="L54" s="229">
        <f t="shared" si="54"/>
        <v>0</v>
      </c>
      <c r="M54" s="229">
        <f t="shared" si="54"/>
        <v>0</v>
      </c>
      <c r="N54" s="229">
        <f t="shared" si="54"/>
        <v>0</v>
      </c>
      <c r="O54" s="229">
        <f t="shared" si="54"/>
        <v>0</v>
      </c>
      <c r="P54" s="229">
        <f t="shared" si="54"/>
        <v>0</v>
      </c>
      <c r="Q54" s="229">
        <f t="shared" si="54"/>
        <v>0</v>
      </c>
      <c r="R54" s="229">
        <f t="shared" si="54"/>
        <v>0</v>
      </c>
      <c r="S54" s="229">
        <f t="shared" si="54"/>
        <v>0</v>
      </c>
      <c r="T54" s="229">
        <f t="shared" si="54"/>
        <v>0</v>
      </c>
      <c r="U54" s="229">
        <f t="shared" si="54"/>
        <v>0</v>
      </c>
      <c r="V54" s="229">
        <f t="shared" si="54"/>
        <v>0</v>
      </c>
      <c r="W54" s="229">
        <f t="shared" si="54"/>
        <v>0</v>
      </c>
      <c r="X54" s="229">
        <f t="shared" si="54"/>
        <v>0</v>
      </c>
      <c r="Y54" s="229">
        <f t="shared" si="54"/>
        <v>0</v>
      </c>
      <c r="Z54" s="229">
        <f t="shared" si="54"/>
        <v>0</v>
      </c>
      <c r="AA54" s="229">
        <f t="shared" si="54"/>
        <v>0</v>
      </c>
      <c r="AB54" s="229">
        <f t="shared" ref="AB54:CM54" si="55">AB32</f>
        <v>0</v>
      </c>
      <c r="AC54" s="229">
        <f t="shared" si="55"/>
        <v>0</v>
      </c>
      <c r="AD54" s="229">
        <f t="shared" si="55"/>
        <v>0</v>
      </c>
      <c r="AE54" s="229">
        <f t="shared" si="55"/>
        <v>0</v>
      </c>
      <c r="AF54" s="229">
        <f t="shared" si="55"/>
        <v>0</v>
      </c>
      <c r="AG54" s="229">
        <f t="shared" si="55"/>
        <v>0</v>
      </c>
      <c r="AH54" s="229">
        <f t="shared" si="55"/>
        <v>0</v>
      </c>
      <c r="AI54" s="229">
        <f t="shared" si="55"/>
        <v>0</v>
      </c>
      <c r="AJ54" s="229">
        <f t="shared" si="55"/>
        <v>0</v>
      </c>
      <c r="AK54" s="229">
        <f t="shared" si="55"/>
        <v>0</v>
      </c>
      <c r="AL54" s="229">
        <f t="shared" si="55"/>
        <v>0</v>
      </c>
      <c r="AM54" s="229">
        <f t="shared" si="55"/>
        <v>0</v>
      </c>
      <c r="AN54" s="229">
        <f t="shared" si="55"/>
        <v>0</v>
      </c>
      <c r="AO54" s="229">
        <f t="shared" si="55"/>
        <v>0</v>
      </c>
      <c r="AP54" s="229">
        <f t="shared" si="55"/>
        <v>0</v>
      </c>
      <c r="AQ54" s="229">
        <f t="shared" si="55"/>
        <v>0</v>
      </c>
      <c r="AR54" s="229">
        <f t="shared" si="55"/>
        <v>0</v>
      </c>
      <c r="AS54" s="229">
        <f t="shared" si="55"/>
        <v>0</v>
      </c>
      <c r="AT54" s="229">
        <f t="shared" si="55"/>
        <v>0</v>
      </c>
      <c r="AU54" s="229">
        <f t="shared" si="55"/>
        <v>0</v>
      </c>
      <c r="AV54" s="229">
        <f t="shared" si="55"/>
        <v>0</v>
      </c>
      <c r="AW54" s="229">
        <f t="shared" si="55"/>
        <v>0</v>
      </c>
      <c r="AX54" s="229">
        <f t="shared" si="55"/>
        <v>0</v>
      </c>
      <c r="AY54" s="229">
        <f t="shared" si="55"/>
        <v>0</v>
      </c>
      <c r="AZ54" s="229">
        <f t="shared" si="55"/>
        <v>0</v>
      </c>
      <c r="BA54" s="229">
        <f t="shared" si="55"/>
        <v>0</v>
      </c>
      <c r="BB54" s="229">
        <f t="shared" si="55"/>
        <v>0</v>
      </c>
      <c r="BC54" s="229">
        <f t="shared" si="55"/>
        <v>0</v>
      </c>
      <c r="BD54" s="229">
        <f t="shared" si="55"/>
        <v>0</v>
      </c>
      <c r="BE54" s="229">
        <f t="shared" si="55"/>
        <v>0</v>
      </c>
      <c r="BF54" s="229">
        <f t="shared" si="55"/>
        <v>0</v>
      </c>
      <c r="BG54" s="229">
        <f t="shared" si="55"/>
        <v>0</v>
      </c>
      <c r="BH54" s="229">
        <f t="shared" si="55"/>
        <v>0</v>
      </c>
      <c r="BI54" s="229">
        <f t="shared" si="55"/>
        <v>0</v>
      </c>
      <c r="BJ54" s="229">
        <f t="shared" si="55"/>
        <v>0</v>
      </c>
      <c r="BK54" s="229">
        <f t="shared" si="55"/>
        <v>0</v>
      </c>
      <c r="BL54" s="229">
        <f t="shared" si="55"/>
        <v>0</v>
      </c>
      <c r="BM54" s="229">
        <f t="shared" si="55"/>
        <v>0</v>
      </c>
      <c r="BN54" s="229">
        <f t="shared" si="55"/>
        <v>0</v>
      </c>
      <c r="BO54" s="229">
        <f t="shared" si="55"/>
        <v>0</v>
      </c>
      <c r="BP54" s="229">
        <f t="shared" si="55"/>
        <v>0</v>
      </c>
      <c r="BQ54" s="229">
        <f t="shared" si="55"/>
        <v>0</v>
      </c>
      <c r="BR54" s="229">
        <f t="shared" si="55"/>
        <v>0</v>
      </c>
      <c r="BS54" s="229">
        <f t="shared" si="55"/>
        <v>0</v>
      </c>
      <c r="BT54" s="229">
        <f t="shared" si="55"/>
        <v>0</v>
      </c>
      <c r="BU54" s="229">
        <f t="shared" si="55"/>
        <v>0</v>
      </c>
      <c r="BV54" s="229">
        <f t="shared" si="55"/>
        <v>0</v>
      </c>
      <c r="BW54" s="229">
        <f t="shared" si="55"/>
        <v>0</v>
      </c>
      <c r="BX54" s="229">
        <f t="shared" si="55"/>
        <v>0</v>
      </c>
      <c r="BY54" s="229">
        <f t="shared" si="55"/>
        <v>0</v>
      </c>
      <c r="BZ54" s="229">
        <f t="shared" si="55"/>
        <v>0</v>
      </c>
      <c r="CA54" s="229">
        <f t="shared" si="55"/>
        <v>0</v>
      </c>
      <c r="CB54" s="229">
        <f t="shared" si="55"/>
        <v>0</v>
      </c>
      <c r="CC54" s="229">
        <f t="shared" si="55"/>
        <v>0</v>
      </c>
      <c r="CD54" s="229">
        <f t="shared" si="55"/>
        <v>0</v>
      </c>
      <c r="CE54" s="229">
        <f t="shared" si="55"/>
        <v>0</v>
      </c>
      <c r="CF54" s="229">
        <f t="shared" si="55"/>
        <v>0</v>
      </c>
      <c r="CG54" s="229">
        <f t="shared" si="55"/>
        <v>0</v>
      </c>
      <c r="CH54" s="229">
        <f t="shared" si="55"/>
        <v>0</v>
      </c>
      <c r="CI54" s="229">
        <f t="shared" si="55"/>
        <v>0</v>
      </c>
      <c r="CJ54" s="229">
        <f t="shared" si="55"/>
        <v>0</v>
      </c>
      <c r="CK54" s="229">
        <f t="shared" si="55"/>
        <v>0</v>
      </c>
      <c r="CL54" s="229">
        <f t="shared" si="55"/>
        <v>0</v>
      </c>
      <c r="CM54" s="229">
        <f t="shared" si="55"/>
        <v>0</v>
      </c>
      <c r="CN54" s="229">
        <f t="shared" ref="CN54:DC54" si="56">CN32</f>
        <v>0</v>
      </c>
      <c r="CO54" s="229">
        <f t="shared" si="56"/>
        <v>0</v>
      </c>
      <c r="CP54" s="229">
        <f t="shared" si="56"/>
        <v>0</v>
      </c>
      <c r="CQ54" s="229">
        <f t="shared" si="56"/>
        <v>0</v>
      </c>
      <c r="CR54" s="229">
        <f t="shared" si="56"/>
        <v>0</v>
      </c>
      <c r="CS54" s="229">
        <f t="shared" si="56"/>
        <v>0</v>
      </c>
      <c r="CT54" s="229">
        <f t="shared" si="56"/>
        <v>0</v>
      </c>
      <c r="CU54" s="229">
        <f t="shared" si="56"/>
        <v>0</v>
      </c>
      <c r="CV54" s="229">
        <f t="shared" si="56"/>
        <v>0</v>
      </c>
      <c r="CW54" s="229">
        <f t="shared" si="56"/>
        <v>0</v>
      </c>
      <c r="CX54" s="229">
        <f t="shared" si="56"/>
        <v>0</v>
      </c>
      <c r="CY54" s="229">
        <f t="shared" si="56"/>
        <v>0</v>
      </c>
      <c r="CZ54" s="229">
        <f t="shared" si="56"/>
        <v>0</v>
      </c>
      <c r="DA54" s="229">
        <f t="shared" si="56"/>
        <v>0</v>
      </c>
      <c r="DB54" s="229">
        <f t="shared" si="56"/>
        <v>0</v>
      </c>
      <c r="DC54" s="229">
        <f t="shared" si="56"/>
        <v>0</v>
      </c>
    </row>
    <row r="55" spans="2:107" x14ac:dyDescent="0.25">
      <c r="B55" s="218">
        <f t="shared" ref="B55:B64" si="57">B54+1</f>
        <v>23</v>
      </c>
      <c r="C55" s="225" t="s">
        <v>676</v>
      </c>
      <c r="D55" s="225"/>
      <c r="E55" s="230">
        <v>3</v>
      </c>
      <c r="F55" s="231"/>
      <c r="G55" s="228"/>
      <c r="H55" s="229">
        <f>H33</f>
        <v>0</v>
      </c>
      <c r="I55" s="229">
        <f t="shared" ref="I55:AA55" si="58">I33</f>
        <v>0</v>
      </c>
      <c r="J55" s="229">
        <f t="shared" si="58"/>
        <v>0</v>
      </c>
      <c r="K55" s="229">
        <f t="shared" si="58"/>
        <v>0</v>
      </c>
      <c r="L55" s="229">
        <f t="shared" si="58"/>
        <v>0</v>
      </c>
      <c r="M55" s="229">
        <f t="shared" si="58"/>
        <v>0</v>
      </c>
      <c r="N55" s="229">
        <f t="shared" si="58"/>
        <v>0</v>
      </c>
      <c r="O55" s="229">
        <f t="shared" si="58"/>
        <v>0</v>
      </c>
      <c r="P55" s="229">
        <f t="shared" si="58"/>
        <v>0</v>
      </c>
      <c r="Q55" s="229">
        <f t="shared" si="58"/>
        <v>0</v>
      </c>
      <c r="R55" s="229">
        <f t="shared" si="58"/>
        <v>0</v>
      </c>
      <c r="S55" s="229">
        <f t="shared" si="58"/>
        <v>0</v>
      </c>
      <c r="T55" s="229">
        <f t="shared" si="58"/>
        <v>0</v>
      </c>
      <c r="U55" s="229">
        <f t="shared" si="58"/>
        <v>0</v>
      </c>
      <c r="V55" s="229">
        <f t="shared" si="58"/>
        <v>0</v>
      </c>
      <c r="W55" s="229">
        <f t="shared" si="58"/>
        <v>0</v>
      </c>
      <c r="X55" s="229">
        <f t="shared" si="58"/>
        <v>0</v>
      </c>
      <c r="Y55" s="229">
        <f t="shared" si="58"/>
        <v>0</v>
      </c>
      <c r="Z55" s="229">
        <f t="shared" si="58"/>
        <v>0</v>
      </c>
      <c r="AA55" s="229">
        <f t="shared" si="58"/>
        <v>0</v>
      </c>
      <c r="AB55" s="229">
        <f t="shared" ref="AB55:CM55" si="59">AB33</f>
        <v>0</v>
      </c>
      <c r="AC55" s="229">
        <f t="shared" si="59"/>
        <v>0</v>
      </c>
      <c r="AD55" s="229">
        <f t="shared" si="59"/>
        <v>0</v>
      </c>
      <c r="AE55" s="229">
        <f t="shared" si="59"/>
        <v>0</v>
      </c>
      <c r="AF55" s="229">
        <f t="shared" si="59"/>
        <v>0</v>
      </c>
      <c r="AG55" s="229">
        <f t="shared" si="59"/>
        <v>0</v>
      </c>
      <c r="AH55" s="229">
        <f t="shared" si="59"/>
        <v>0</v>
      </c>
      <c r="AI55" s="229">
        <f t="shared" si="59"/>
        <v>0</v>
      </c>
      <c r="AJ55" s="229">
        <f t="shared" si="59"/>
        <v>0</v>
      </c>
      <c r="AK55" s="229">
        <f t="shared" si="59"/>
        <v>0</v>
      </c>
      <c r="AL55" s="229">
        <f t="shared" si="59"/>
        <v>0</v>
      </c>
      <c r="AM55" s="229">
        <f t="shared" si="59"/>
        <v>0</v>
      </c>
      <c r="AN55" s="229">
        <f t="shared" si="59"/>
        <v>0</v>
      </c>
      <c r="AO55" s="229">
        <f t="shared" si="59"/>
        <v>0</v>
      </c>
      <c r="AP55" s="229">
        <f t="shared" si="59"/>
        <v>0</v>
      </c>
      <c r="AQ55" s="229">
        <f t="shared" si="59"/>
        <v>0</v>
      </c>
      <c r="AR55" s="229">
        <f t="shared" si="59"/>
        <v>0</v>
      </c>
      <c r="AS55" s="229">
        <f t="shared" si="59"/>
        <v>0</v>
      </c>
      <c r="AT55" s="229">
        <f t="shared" si="59"/>
        <v>0</v>
      </c>
      <c r="AU55" s="229">
        <f t="shared" si="59"/>
        <v>0</v>
      </c>
      <c r="AV55" s="229">
        <f t="shared" si="59"/>
        <v>0</v>
      </c>
      <c r="AW55" s="229">
        <f t="shared" si="59"/>
        <v>0</v>
      </c>
      <c r="AX55" s="229">
        <f t="shared" si="59"/>
        <v>0</v>
      </c>
      <c r="AY55" s="229">
        <f t="shared" si="59"/>
        <v>0</v>
      </c>
      <c r="AZ55" s="229">
        <f t="shared" si="59"/>
        <v>0</v>
      </c>
      <c r="BA55" s="229">
        <f t="shared" si="59"/>
        <v>0</v>
      </c>
      <c r="BB55" s="229">
        <f t="shared" si="59"/>
        <v>0</v>
      </c>
      <c r="BC55" s="229">
        <f t="shared" si="59"/>
        <v>0</v>
      </c>
      <c r="BD55" s="229">
        <f t="shared" si="59"/>
        <v>0</v>
      </c>
      <c r="BE55" s="229">
        <f t="shared" si="59"/>
        <v>0</v>
      </c>
      <c r="BF55" s="229">
        <f t="shared" si="59"/>
        <v>0</v>
      </c>
      <c r="BG55" s="229">
        <f t="shared" si="59"/>
        <v>0</v>
      </c>
      <c r="BH55" s="229">
        <f t="shared" si="59"/>
        <v>0</v>
      </c>
      <c r="BI55" s="229">
        <f t="shared" si="59"/>
        <v>0</v>
      </c>
      <c r="BJ55" s="229">
        <f t="shared" si="59"/>
        <v>0</v>
      </c>
      <c r="BK55" s="229">
        <f t="shared" si="59"/>
        <v>0</v>
      </c>
      <c r="BL55" s="229">
        <f t="shared" si="59"/>
        <v>0</v>
      </c>
      <c r="BM55" s="229">
        <f t="shared" si="59"/>
        <v>0</v>
      </c>
      <c r="BN55" s="229">
        <f t="shared" si="59"/>
        <v>0</v>
      </c>
      <c r="BO55" s="229">
        <f t="shared" si="59"/>
        <v>0</v>
      </c>
      <c r="BP55" s="229">
        <f t="shared" si="59"/>
        <v>0</v>
      </c>
      <c r="BQ55" s="229">
        <f t="shared" si="59"/>
        <v>0</v>
      </c>
      <c r="BR55" s="229">
        <f t="shared" si="59"/>
        <v>0</v>
      </c>
      <c r="BS55" s="229">
        <f t="shared" si="59"/>
        <v>0</v>
      </c>
      <c r="BT55" s="229">
        <f t="shared" si="59"/>
        <v>0</v>
      </c>
      <c r="BU55" s="229">
        <f t="shared" si="59"/>
        <v>0</v>
      </c>
      <c r="BV55" s="229">
        <f t="shared" si="59"/>
        <v>0</v>
      </c>
      <c r="BW55" s="229">
        <f t="shared" si="59"/>
        <v>0</v>
      </c>
      <c r="BX55" s="229">
        <f t="shared" si="59"/>
        <v>0</v>
      </c>
      <c r="BY55" s="229">
        <f t="shared" si="59"/>
        <v>0</v>
      </c>
      <c r="BZ55" s="229">
        <f t="shared" si="59"/>
        <v>0</v>
      </c>
      <c r="CA55" s="229">
        <f t="shared" si="59"/>
        <v>0</v>
      </c>
      <c r="CB55" s="229">
        <f t="shared" si="59"/>
        <v>0</v>
      </c>
      <c r="CC55" s="229">
        <f t="shared" si="59"/>
        <v>0</v>
      </c>
      <c r="CD55" s="229">
        <f t="shared" si="59"/>
        <v>0</v>
      </c>
      <c r="CE55" s="229">
        <f t="shared" si="59"/>
        <v>0</v>
      </c>
      <c r="CF55" s="229">
        <f t="shared" si="59"/>
        <v>0</v>
      </c>
      <c r="CG55" s="229">
        <f t="shared" si="59"/>
        <v>0</v>
      </c>
      <c r="CH55" s="229">
        <f t="shared" si="59"/>
        <v>0</v>
      </c>
      <c r="CI55" s="229">
        <f t="shared" si="59"/>
        <v>0</v>
      </c>
      <c r="CJ55" s="229">
        <f t="shared" si="59"/>
        <v>0</v>
      </c>
      <c r="CK55" s="229">
        <f t="shared" si="59"/>
        <v>0</v>
      </c>
      <c r="CL55" s="229">
        <f t="shared" si="59"/>
        <v>0</v>
      </c>
      <c r="CM55" s="229">
        <f t="shared" si="59"/>
        <v>0</v>
      </c>
      <c r="CN55" s="229">
        <f t="shared" ref="CN55:DC55" si="60">CN33</f>
        <v>0</v>
      </c>
      <c r="CO55" s="229">
        <f t="shared" si="60"/>
        <v>0</v>
      </c>
      <c r="CP55" s="229">
        <f t="shared" si="60"/>
        <v>0</v>
      </c>
      <c r="CQ55" s="229">
        <f t="shared" si="60"/>
        <v>0</v>
      </c>
      <c r="CR55" s="229">
        <f t="shared" si="60"/>
        <v>0</v>
      </c>
      <c r="CS55" s="229">
        <f t="shared" si="60"/>
        <v>0</v>
      </c>
      <c r="CT55" s="229">
        <f t="shared" si="60"/>
        <v>0</v>
      </c>
      <c r="CU55" s="229">
        <f t="shared" si="60"/>
        <v>0</v>
      </c>
      <c r="CV55" s="229">
        <f t="shared" si="60"/>
        <v>0</v>
      </c>
      <c r="CW55" s="229">
        <f t="shared" si="60"/>
        <v>0</v>
      </c>
      <c r="CX55" s="229">
        <f t="shared" si="60"/>
        <v>0</v>
      </c>
      <c r="CY55" s="229">
        <f t="shared" si="60"/>
        <v>0</v>
      </c>
      <c r="CZ55" s="229">
        <f t="shared" si="60"/>
        <v>0</v>
      </c>
      <c r="DA55" s="229">
        <f t="shared" si="60"/>
        <v>0</v>
      </c>
      <c r="DB55" s="229">
        <f t="shared" si="60"/>
        <v>0</v>
      </c>
      <c r="DC55" s="229">
        <f t="shared" si="60"/>
        <v>0</v>
      </c>
    </row>
    <row r="56" spans="2:107" x14ac:dyDescent="0.25">
      <c r="B56" s="218">
        <f t="shared" si="57"/>
        <v>24</v>
      </c>
      <c r="C56" s="225" t="s">
        <v>677</v>
      </c>
      <c r="D56" s="225"/>
      <c r="E56" s="226" t="s">
        <v>3</v>
      </c>
      <c r="F56" s="227"/>
      <c r="G56" s="232"/>
      <c r="H56" s="233">
        <f>H54/30</f>
        <v>0</v>
      </c>
      <c r="I56" s="233">
        <f t="shared" ref="I56:AA56" si="61">I54/30</f>
        <v>0</v>
      </c>
      <c r="J56" s="233">
        <f t="shared" si="61"/>
        <v>0</v>
      </c>
      <c r="K56" s="233">
        <f t="shared" si="61"/>
        <v>0</v>
      </c>
      <c r="L56" s="233">
        <f t="shared" si="61"/>
        <v>0</v>
      </c>
      <c r="M56" s="233">
        <f t="shared" si="61"/>
        <v>0</v>
      </c>
      <c r="N56" s="233">
        <f t="shared" si="61"/>
        <v>0</v>
      </c>
      <c r="O56" s="233">
        <f t="shared" si="61"/>
        <v>0</v>
      </c>
      <c r="P56" s="233">
        <f t="shared" si="61"/>
        <v>0</v>
      </c>
      <c r="Q56" s="233">
        <f t="shared" si="61"/>
        <v>0</v>
      </c>
      <c r="R56" s="233">
        <f t="shared" si="61"/>
        <v>0</v>
      </c>
      <c r="S56" s="233">
        <f t="shared" si="61"/>
        <v>0</v>
      </c>
      <c r="T56" s="233">
        <f t="shared" si="61"/>
        <v>0</v>
      </c>
      <c r="U56" s="233">
        <f t="shared" si="61"/>
        <v>0</v>
      </c>
      <c r="V56" s="233">
        <f t="shared" si="61"/>
        <v>0</v>
      </c>
      <c r="W56" s="233">
        <f t="shared" si="61"/>
        <v>0</v>
      </c>
      <c r="X56" s="233">
        <f t="shared" si="61"/>
        <v>0</v>
      </c>
      <c r="Y56" s="233">
        <f t="shared" si="61"/>
        <v>0</v>
      </c>
      <c r="Z56" s="233">
        <f t="shared" si="61"/>
        <v>0</v>
      </c>
      <c r="AA56" s="233">
        <f t="shared" si="61"/>
        <v>0</v>
      </c>
      <c r="AB56" s="233">
        <f t="shared" ref="AB56:CM56" si="62">AB54/30</f>
        <v>0</v>
      </c>
      <c r="AC56" s="233">
        <f t="shared" si="62"/>
        <v>0</v>
      </c>
      <c r="AD56" s="233">
        <f t="shared" si="62"/>
        <v>0</v>
      </c>
      <c r="AE56" s="233">
        <f t="shared" si="62"/>
        <v>0</v>
      </c>
      <c r="AF56" s="233">
        <f t="shared" si="62"/>
        <v>0</v>
      </c>
      <c r="AG56" s="233">
        <f t="shared" si="62"/>
        <v>0</v>
      </c>
      <c r="AH56" s="233">
        <f t="shared" si="62"/>
        <v>0</v>
      </c>
      <c r="AI56" s="233">
        <f t="shared" si="62"/>
        <v>0</v>
      </c>
      <c r="AJ56" s="233">
        <f t="shared" si="62"/>
        <v>0</v>
      </c>
      <c r="AK56" s="233">
        <f t="shared" si="62"/>
        <v>0</v>
      </c>
      <c r="AL56" s="233">
        <f t="shared" si="62"/>
        <v>0</v>
      </c>
      <c r="AM56" s="233">
        <f t="shared" si="62"/>
        <v>0</v>
      </c>
      <c r="AN56" s="233">
        <f t="shared" si="62"/>
        <v>0</v>
      </c>
      <c r="AO56" s="233">
        <f t="shared" si="62"/>
        <v>0</v>
      </c>
      <c r="AP56" s="233">
        <f t="shared" si="62"/>
        <v>0</v>
      </c>
      <c r="AQ56" s="233">
        <f t="shared" si="62"/>
        <v>0</v>
      </c>
      <c r="AR56" s="233">
        <f t="shared" si="62"/>
        <v>0</v>
      </c>
      <c r="AS56" s="233">
        <f t="shared" si="62"/>
        <v>0</v>
      </c>
      <c r="AT56" s="233">
        <f t="shared" si="62"/>
        <v>0</v>
      </c>
      <c r="AU56" s="233">
        <f t="shared" si="62"/>
        <v>0</v>
      </c>
      <c r="AV56" s="233">
        <f t="shared" si="62"/>
        <v>0</v>
      </c>
      <c r="AW56" s="233">
        <f t="shared" si="62"/>
        <v>0</v>
      </c>
      <c r="AX56" s="233">
        <f t="shared" si="62"/>
        <v>0</v>
      </c>
      <c r="AY56" s="233">
        <f t="shared" si="62"/>
        <v>0</v>
      </c>
      <c r="AZ56" s="233">
        <f t="shared" si="62"/>
        <v>0</v>
      </c>
      <c r="BA56" s="233">
        <f t="shared" si="62"/>
        <v>0</v>
      </c>
      <c r="BB56" s="233">
        <f t="shared" si="62"/>
        <v>0</v>
      </c>
      <c r="BC56" s="233">
        <f t="shared" si="62"/>
        <v>0</v>
      </c>
      <c r="BD56" s="233">
        <f t="shared" si="62"/>
        <v>0</v>
      </c>
      <c r="BE56" s="233">
        <f t="shared" si="62"/>
        <v>0</v>
      </c>
      <c r="BF56" s="233">
        <f t="shared" si="62"/>
        <v>0</v>
      </c>
      <c r="BG56" s="233">
        <f t="shared" si="62"/>
        <v>0</v>
      </c>
      <c r="BH56" s="233">
        <f t="shared" si="62"/>
        <v>0</v>
      </c>
      <c r="BI56" s="233">
        <f t="shared" si="62"/>
        <v>0</v>
      </c>
      <c r="BJ56" s="233">
        <f t="shared" si="62"/>
        <v>0</v>
      </c>
      <c r="BK56" s="233">
        <f t="shared" si="62"/>
        <v>0</v>
      </c>
      <c r="BL56" s="233">
        <f t="shared" si="62"/>
        <v>0</v>
      </c>
      <c r="BM56" s="233">
        <f t="shared" si="62"/>
        <v>0</v>
      </c>
      <c r="BN56" s="233">
        <f t="shared" si="62"/>
        <v>0</v>
      </c>
      <c r="BO56" s="233">
        <f t="shared" si="62"/>
        <v>0</v>
      </c>
      <c r="BP56" s="233">
        <f t="shared" si="62"/>
        <v>0</v>
      </c>
      <c r="BQ56" s="233">
        <f t="shared" si="62"/>
        <v>0</v>
      </c>
      <c r="BR56" s="233">
        <f t="shared" si="62"/>
        <v>0</v>
      </c>
      <c r="BS56" s="233">
        <f t="shared" si="62"/>
        <v>0</v>
      </c>
      <c r="BT56" s="233">
        <f t="shared" si="62"/>
        <v>0</v>
      </c>
      <c r="BU56" s="233">
        <f t="shared" si="62"/>
        <v>0</v>
      </c>
      <c r="BV56" s="233">
        <f t="shared" si="62"/>
        <v>0</v>
      </c>
      <c r="BW56" s="233">
        <f t="shared" si="62"/>
        <v>0</v>
      </c>
      <c r="BX56" s="233">
        <f t="shared" si="62"/>
        <v>0</v>
      </c>
      <c r="BY56" s="233">
        <f t="shared" si="62"/>
        <v>0</v>
      </c>
      <c r="BZ56" s="233">
        <f t="shared" si="62"/>
        <v>0</v>
      </c>
      <c r="CA56" s="233">
        <f t="shared" si="62"/>
        <v>0</v>
      </c>
      <c r="CB56" s="233">
        <f t="shared" si="62"/>
        <v>0</v>
      </c>
      <c r="CC56" s="233">
        <f t="shared" si="62"/>
        <v>0</v>
      </c>
      <c r="CD56" s="233">
        <f t="shared" si="62"/>
        <v>0</v>
      </c>
      <c r="CE56" s="233">
        <f t="shared" si="62"/>
        <v>0</v>
      </c>
      <c r="CF56" s="233">
        <f t="shared" si="62"/>
        <v>0</v>
      </c>
      <c r="CG56" s="233">
        <f t="shared" si="62"/>
        <v>0</v>
      </c>
      <c r="CH56" s="233">
        <f t="shared" si="62"/>
        <v>0</v>
      </c>
      <c r="CI56" s="233">
        <f t="shared" si="62"/>
        <v>0</v>
      </c>
      <c r="CJ56" s="233">
        <f t="shared" si="62"/>
        <v>0</v>
      </c>
      <c r="CK56" s="233">
        <f t="shared" si="62"/>
        <v>0</v>
      </c>
      <c r="CL56" s="233">
        <f t="shared" si="62"/>
        <v>0</v>
      </c>
      <c r="CM56" s="233">
        <f t="shared" si="62"/>
        <v>0</v>
      </c>
      <c r="CN56" s="233">
        <f t="shared" ref="CN56:DC56" si="63">CN54/30</f>
        <v>0</v>
      </c>
      <c r="CO56" s="233">
        <f t="shared" si="63"/>
        <v>0</v>
      </c>
      <c r="CP56" s="233">
        <f t="shared" si="63"/>
        <v>0</v>
      </c>
      <c r="CQ56" s="233">
        <f t="shared" si="63"/>
        <v>0</v>
      </c>
      <c r="CR56" s="233">
        <f t="shared" si="63"/>
        <v>0</v>
      </c>
      <c r="CS56" s="233">
        <f t="shared" si="63"/>
        <v>0</v>
      </c>
      <c r="CT56" s="233">
        <f t="shared" si="63"/>
        <v>0</v>
      </c>
      <c r="CU56" s="233">
        <f t="shared" si="63"/>
        <v>0</v>
      </c>
      <c r="CV56" s="233">
        <f t="shared" si="63"/>
        <v>0</v>
      </c>
      <c r="CW56" s="233">
        <f t="shared" si="63"/>
        <v>0</v>
      </c>
      <c r="CX56" s="233">
        <f t="shared" si="63"/>
        <v>0</v>
      </c>
      <c r="CY56" s="233">
        <f t="shared" si="63"/>
        <v>0</v>
      </c>
      <c r="CZ56" s="233">
        <f t="shared" si="63"/>
        <v>0</v>
      </c>
      <c r="DA56" s="233">
        <f t="shared" si="63"/>
        <v>0</v>
      </c>
      <c r="DB56" s="233">
        <f t="shared" si="63"/>
        <v>0</v>
      </c>
      <c r="DC56" s="233">
        <f t="shared" si="63"/>
        <v>0</v>
      </c>
    </row>
    <row r="57" spans="2:107" x14ac:dyDescent="0.25">
      <c r="B57" s="218">
        <f t="shared" si="57"/>
        <v>25</v>
      </c>
      <c r="C57" s="225" t="s">
        <v>678</v>
      </c>
      <c r="D57" s="225"/>
      <c r="E57" s="226" t="s">
        <v>3</v>
      </c>
      <c r="F57" s="227"/>
      <c r="G57" s="232"/>
      <c r="H57" s="233">
        <f>IFERROR(H55/H53,0)</f>
        <v>0</v>
      </c>
      <c r="I57" s="233">
        <f t="shared" ref="I57:AA57" si="64">IFERROR(I55/I53,0)</f>
        <v>0</v>
      </c>
      <c r="J57" s="233">
        <f t="shared" si="64"/>
        <v>0</v>
      </c>
      <c r="K57" s="233">
        <f t="shared" si="64"/>
        <v>0</v>
      </c>
      <c r="L57" s="233">
        <f t="shared" si="64"/>
        <v>0</v>
      </c>
      <c r="M57" s="233">
        <f t="shared" si="64"/>
        <v>0</v>
      </c>
      <c r="N57" s="233">
        <f t="shared" si="64"/>
        <v>0</v>
      </c>
      <c r="O57" s="233">
        <f t="shared" si="64"/>
        <v>0</v>
      </c>
      <c r="P57" s="233">
        <f t="shared" si="64"/>
        <v>0</v>
      </c>
      <c r="Q57" s="233">
        <f t="shared" si="64"/>
        <v>0</v>
      </c>
      <c r="R57" s="233">
        <f t="shared" si="64"/>
        <v>0</v>
      </c>
      <c r="S57" s="233">
        <f t="shared" si="64"/>
        <v>0</v>
      </c>
      <c r="T57" s="233">
        <f t="shared" si="64"/>
        <v>0</v>
      </c>
      <c r="U57" s="233">
        <f t="shared" si="64"/>
        <v>0</v>
      </c>
      <c r="V57" s="233">
        <f t="shared" si="64"/>
        <v>0</v>
      </c>
      <c r="W57" s="233">
        <f t="shared" si="64"/>
        <v>0</v>
      </c>
      <c r="X57" s="233">
        <f t="shared" si="64"/>
        <v>0</v>
      </c>
      <c r="Y57" s="233">
        <f t="shared" si="64"/>
        <v>0</v>
      </c>
      <c r="Z57" s="233">
        <f t="shared" si="64"/>
        <v>0</v>
      </c>
      <c r="AA57" s="233">
        <f t="shared" si="64"/>
        <v>0</v>
      </c>
      <c r="AB57" s="233">
        <f t="shared" ref="AB57:CM57" si="65">IFERROR(AB55/AB53,0)</f>
        <v>0</v>
      </c>
      <c r="AC57" s="233">
        <f t="shared" si="65"/>
        <v>0</v>
      </c>
      <c r="AD57" s="233">
        <f t="shared" si="65"/>
        <v>0</v>
      </c>
      <c r="AE57" s="233">
        <f t="shared" si="65"/>
        <v>0</v>
      </c>
      <c r="AF57" s="233">
        <f t="shared" si="65"/>
        <v>0</v>
      </c>
      <c r="AG57" s="233">
        <f t="shared" si="65"/>
        <v>0</v>
      </c>
      <c r="AH57" s="233">
        <f t="shared" si="65"/>
        <v>0</v>
      </c>
      <c r="AI57" s="233">
        <f t="shared" si="65"/>
        <v>0</v>
      </c>
      <c r="AJ57" s="233">
        <f t="shared" si="65"/>
        <v>0</v>
      </c>
      <c r="AK57" s="233">
        <f t="shared" si="65"/>
        <v>0</v>
      </c>
      <c r="AL57" s="233">
        <f t="shared" si="65"/>
        <v>0</v>
      </c>
      <c r="AM57" s="233">
        <f t="shared" si="65"/>
        <v>0</v>
      </c>
      <c r="AN57" s="233">
        <f t="shared" si="65"/>
        <v>0</v>
      </c>
      <c r="AO57" s="233">
        <f t="shared" si="65"/>
        <v>0</v>
      </c>
      <c r="AP57" s="233">
        <f t="shared" si="65"/>
        <v>0</v>
      </c>
      <c r="AQ57" s="233">
        <f t="shared" si="65"/>
        <v>0</v>
      </c>
      <c r="AR57" s="233">
        <f t="shared" si="65"/>
        <v>0</v>
      </c>
      <c r="AS57" s="233">
        <f t="shared" si="65"/>
        <v>0</v>
      </c>
      <c r="AT57" s="233">
        <f t="shared" si="65"/>
        <v>0</v>
      </c>
      <c r="AU57" s="233">
        <f t="shared" si="65"/>
        <v>0</v>
      </c>
      <c r="AV57" s="233">
        <f t="shared" si="65"/>
        <v>0</v>
      </c>
      <c r="AW57" s="233">
        <f t="shared" si="65"/>
        <v>0</v>
      </c>
      <c r="AX57" s="233">
        <f t="shared" si="65"/>
        <v>0</v>
      </c>
      <c r="AY57" s="233">
        <f t="shared" si="65"/>
        <v>0</v>
      </c>
      <c r="AZ57" s="233">
        <f t="shared" si="65"/>
        <v>0</v>
      </c>
      <c r="BA57" s="233">
        <f t="shared" si="65"/>
        <v>0</v>
      </c>
      <c r="BB57" s="233">
        <f t="shared" si="65"/>
        <v>0</v>
      </c>
      <c r="BC57" s="233">
        <f t="shared" si="65"/>
        <v>0</v>
      </c>
      <c r="BD57" s="233">
        <f t="shared" si="65"/>
        <v>0</v>
      </c>
      <c r="BE57" s="233">
        <f t="shared" si="65"/>
        <v>0</v>
      </c>
      <c r="BF57" s="233">
        <f t="shared" si="65"/>
        <v>0</v>
      </c>
      <c r="BG57" s="233">
        <f t="shared" si="65"/>
        <v>0</v>
      </c>
      <c r="BH57" s="233">
        <f t="shared" si="65"/>
        <v>0</v>
      </c>
      <c r="BI57" s="233">
        <f t="shared" si="65"/>
        <v>0</v>
      </c>
      <c r="BJ57" s="233">
        <f t="shared" si="65"/>
        <v>0</v>
      </c>
      <c r="BK57" s="233">
        <f t="shared" si="65"/>
        <v>0</v>
      </c>
      <c r="BL57" s="233">
        <f t="shared" si="65"/>
        <v>0</v>
      </c>
      <c r="BM57" s="233">
        <f t="shared" si="65"/>
        <v>0</v>
      </c>
      <c r="BN57" s="233">
        <f t="shared" si="65"/>
        <v>0</v>
      </c>
      <c r="BO57" s="233">
        <f t="shared" si="65"/>
        <v>0</v>
      </c>
      <c r="BP57" s="233">
        <f t="shared" si="65"/>
        <v>0</v>
      </c>
      <c r="BQ57" s="233">
        <f t="shared" si="65"/>
        <v>0</v>
      </c>
      <c r="BR57" s="233">
        <f t="shared" si="65"/>
        <v>0</v>
      </c>
      <c r="BS57" s="233">
        <f t="shared" si="65"/>
        <v>0</v>
      </c>
      <c r="BT57" s="233">
        <f t="shared" si="65"/>
        <v>0</v>
      </c>
      <c r="BU57" s="233">
        <f t="shared" si="65"/>
        <v>0</v>
      </c>
      <c r="BV57" s="233">
        <f t="shared" si="65"/>
        <v>0</v>
      </c>
      <c r="BW57" s="233">
        <f t="shared" si="65"/>
        <v>0</v>
      </c>
      <c r="BX57" s="233">
        <f t="shared" si="65"/>
        <v>0</v>
      </c>
      <c r="BY57" s="233">
        <f t="shared" si="65"/>
        <v>0</v>
      </c>
      <c r="BZ57" s="233">
        <f t="shared" si="65"/>
        <v>0</v>
      </c>
      <c r="CA57" s="233">
        <f t="shared" si="65"/>
        <v>0</v>
      </c>
      <c r="CB57" s="233">
        <f t="shared" si="65"/>
        <v>0</v>
      </c>
      <c r="CC57" s="233">
        <f t="shared" si="65"/>
        <v>0</v>
      </c>
      <c r="CD57" s="233">
        <f t="shared" si="65"/>
        <v>0</v>
      </c>
      <c r="CE57" s="233">
        <f t="shared" si="65"/>
        <v>0</v>
      </c>
      <c r="CF57" s="233">
        <f t="shared" si="65"/>
        <v>0</v>
      </c>
      <c r="CG57" s="233">
        <f t="shared" si="65"/>
        <v>0</v>
      </c>
      <c r="CH57" s="233">
        <f t="shared" si="65"/>
        <v>0</v>
      </c>
      <c r="CI57" s="233">
        <f t="shared" si="65"/>
        <v>0</v>
      </c>
      <c r="CJ57" s="233">
        <f t="shared" si="65"/>
        <v>0</v>
      </c>
      <c r="CK57" s="233">
        <f t="shared" si="65"/>
        <v>0</v>
      </c>
      <c r="CL57" s="233">
        <f t="shared" si="65"/>
        <v>0</v>
      </c>
      <c r="CM57" s="233">
        <f t="shared" si="65"/>
        <v>0</v>
      </c>
      <c r="CN57" s="233">
        <f t="shared" ref="CN57:DC57" si="66">IFERROR(CN55/CN53,0)</f>
        <v>0</v>
      </c>
      <c r="CO57" s="233">
        <f t="shared" si="66"/>
        <v>0</v>
      </c>
      <c r="CP57" s="233">
        <f t="shared" si="66"/>
        <v>0</v>
      </c>
      <c r="CQ57" s="233">
        <f t="shared" si="66"/>
        <v>0</v>
      </c>
      <c r="CR57" s="233">
        <f t="shared" si="66"/>
        <v>0</v>
      </c>
      <c r="CS57" s="233">
        <f t="shared" si="66"/>
        <v>0</v>
      </c>
      <c r="CT57" s="233">
        <f t="shared" si="66"/>
        <v>0</v>
      </c>
      <c r="CU57" s="233">
        <f t="shared" si="66"/>
        <v>0</v>
      </c>
      <c r="CV57" s="233">
        <f t="shared" si="66"/>
        <v>0</v>
      </c>
      <c r="CW57" s="233">
        <f t="shared" si="66"/>
        <v>0</v>
      </c>
      <c r="CX57" s="233">
        <f t="shared" si="66"/>
        <v>0</v>
      </c>
      <c r="CY57" s="233">
        <f t="shared" si="66"/>
        <v>0</v>
      </c>
      <c r="CZ57" s="233">
        <f t="shared" si="66"/>
        <v>0</v>
      </c>
      <c r="DA57" s="233">
        <f t="shared" si="66"/>
        <v>0</v>
      </c>
      <c r="DB57" s="233">
        <f t="shared" si="66"/>
        <v>0</v>
      </c>
      <c r="DC57" s="233">
        <f t="shared" si="66"/>
        <v>0</v>
      </c>
    </row>
    <row r="58" spans="2:107" x14ac:dyDescent="0.25">
      <c r="B58" s="218">
        <f t="shared" si="57"/>
        <v>26</v>
      </c>
      <c r="C58" s="225" t="s">
        <v>679</v>
      </c>
      <c r="D58" s="225"/>
      <c r="E58" s="226" t="s">
        <v>3</v>
      </c>
      <c r="F58" s="227"/>
      <c r="G58" s="232"/>
      <c r="H58" s="233">
        <f>H56*H57</f>
        <v>0</v>
      </c>
      <c r="I58" s="233">
        <f t="shared" ref="I58:AA58" si="67">I56*I57</f>
        <v>0</v>
      </c>
      <c r="J58" s="233">
        <f t="shared" si="67"/>
        <v>0</v>
      </c>
      <c r="K58" s="233">
        <f t="shared" si="67"/>
        <v>0</v>
      </c>
      <c r="L58" s="233">
        <f t="shared" si="67"/>
        <v>0</v>
      </c>
      <c r="M58" s="233">
        <f t="shared" si="67"/>
        <v>0</v>
      </c>
      <c r="N58" s="233">
        <f t="shared" si="67"/>
        <v>0</v>
      </c>
      <c r="O58" s="233">
        <f t="shared" si="67"/>
        <v>0</v>
      </c>
      <c r="P58" s="233">
        <f t="shared" si="67"/>
        <v>0</v>
      </c>
      <c r="Q58" s="233">
        <f t="shared" si="67"/>
        <v>0</v>
      </c>
      <c r="R58" s="233">
        <f t="shared" si="67"/>
        <v>0</v>
      </c>
      <c r="S58" s="233">
        <f t="shared" si="67"/>
        <v>0</v>
      </c>
      <c r="T58" s="233">
        <f t="shared" si="67"/>
        <v>0</v>
      </c>
      <c r="U58" s="233">
        <f t="shared" si="67"/>
        <v>0</v>
      </c>
      <c r="V58" s="233">
        <f t="shared" si="67"/>
        <v>0</v>
      </c>
      <c r="W58" s="233">
        <f t="shared" si="67"/>
        <v>0</v>
      </c>
      <c r="X58" s="233">
        <f t="shared" si="67"/>
        <v>0</v>
      </c>
      <c r="Y58" s="233">
        <f t="shared" si="67"/>
        <v>0</v>
      </c>
      <c r="Z58" s="233">
        <f t="shared" si="67"/>
        <v>0</v>
      </c>
      <c r="AA58" s="233">
        <f t="shared" si="67"/>
        <v>0</v>
      </c>
      <c r="AB58" s="233">
        <f t="shared" ref="AB58:CM58" si="68">AB56*AB57</f>
        <v>0</v>
      </c>
      <c r="AC58" s="233">
        <f t="shared" si="68"/>
        <v>0</v>
      </c>
      <c r="AD58" s="233">
        <f t="shared" si="68"/>
        <v>0</v>
      </c>
      <c r="AE58" s="233">
        <f t="shared" si="68"/>
        <v>0</v>
      </c>
      <c r="AF58" s="233">
        <f t="shared" si="68"/>
        <v>0</v>
      </c>
      <c r="AG58" s="233">
        <f t="shared" si="68"/>
        <v>0</v>
      </c>
      <c r="AH58" s="233">
        <f t="shared" si="68"/>
        <v>0</v>
      </c>
      <c r="AI58" s="233">
        <f t="shared" si="68"/>
        <v>0</v>
      </c>
      <c r="AJ58" s="233">
        <f t="shared" si="68"/>
        <v>0</v>
      </c>
      <c r="AK58" s="233">
        <f t="shared" si="68"/>
        <v>0</v>
      </c>
      <c r="AL58" s="233">
        <f t="shared" si="68"/>
        <v>0</v>
      </c>
      <c r="AM58" s="233">
        <f t="shared" si="68"/>
        <v>0</v>
      </c>
      <c r="AN58" s="233">
        <f t="shared" si="68"/>
        <v>0</v>
      </c>
      <c r="AO58" s="233">
        <f t="shared" si="68"/>
        <v>0</v>
      </c>
      <c r="AP58" s="233">
        <f t="shared" si="68"/>
        <v>0</v>
      </c>
      <c r="AQ58" s="233">
        <f t="shared" si="68"/>
        <v>0</v>
      </c>
      <c r="AR58" s="233">
        <f t="shared" si="68"/>
        <v>0</v>
      </c>
      <c r="AS58" s="233">
        <f t="shared" si="68"/>
        <v>0</v>
      </c>
      <c r="AT58" s="233">
        <f t="shared" si="68"/>
        <v>0</v>
      </c>
      <c r="AU58" s="233">
        <f t="shared" si="68"/>
        <v>0</v>
      </c>
      <c r="AV58" s="233">
        <f t="shared" si="68"/>
        <v>0</v>
      </c>
      <c r="AW58" s="233">
        <f t="shared" si="68"/>
        <v>0</v>
      </c>
      <c r="AX58" s="233">
        <f t="shared" si="68"/>
        <v>0</v>
      </c>
      <c r="AY58" s="233">
        <f t="shared" si="68"/>
        <v>0</v>
      </c>
      <c r="AZ58" s="233">
        <f t="shared" si="68"/>
        <v>0</v>
      </c>
      <c r="BA58" s="233">
        <f t="shared" si="68"/>
        <v>0</v>
      </c>
      <c r="BB58" s="233">
        <f t="shared" si="68"/>
        <v>0</v>
      </c>
      <c r="BC58" s="233">
        <f t="shared" si="68"/>
        <v>0</v>
      </c>
      <c r="BD58" s="233">
        <f t="shared" si="68"/>
        <v>0</v>
      </c>
      <c r="BE58" s="233">
        <f t="shared" si="68"/>
        <v>0</v>
      </c>
      <c r="BF58" s="233">
        <f t="shared" si="68"/>
        <v>0</v>
      </c>
      <c r="BG58" s="233">
        <f t="shared" si="68"/>
        <v>0</v>
      </c>
      <c r="BH58" s="233">
        <f t="shared" si="68"/>
        <v>0</v>
      </c>
      <c r="BI58" s="233">
        <f t="shared" si="68"/>
        <v>0</v>
      </c>
      <c r="BJ58" s="233">
        <f t="shared" si="68"/>
        <v>0</v>
      </c>
      <c r="BK58" s="233">
        <f t="shared" si="68"/>
        <v>0</v>
      </c>
      <c r="BL58" s="233">
        <f t="shared" si="68"/>
        <v>0</v>
      </c>
      <c r="BM58" s="233">
        <f t="shared" si="68"/>
        <v>0</v>
      </c>
      <c r="BN58" s="233">
        <f t="shared" si="68"/>
        <v>0</v>
      </c>
      <c r="BO58" s="233">
        <f t="shared" si="68"/>
        <v>0</v>
      </c>
      <c r="BP58" s="233">
        <f t="shared" si="68"/>
        <v>0</v>
      </c>
      <c r="BQ58" s="233">
        <f t="shared" si="68"/>
        <v>0</v>
      </c>
      <c r="BR58" s="233">
        <f t="shared" si="68"/>
        <v>0</v>
      </c>
      <c r="BS58" s="233">
        <f t="shared" si="68"/>
        <v>0</v>
      </c>
      <c r="BT58" s="233">
        <f t="shared" si="68"/>
        <v>0</v>
      </c>
      <c r="BU58" s="233">
        <f t="shared" si="68"/>
        <v>0</v>
      </c>
      <c r="BV58" s="233">
        <f t="shared" si="68"/>
        <v>0</v>
      </c>
      <c r="BW58" s="233">
        <f t="shared" si="68"/>
        <v>0</v>
      </c>
      <c r="BX58" s="233">
        <f t="shared" si="68"/>
        <v>0</v>
      </c>
      <c r="BY58" s="233">
        <f t="shared" si="68"/>
        <v>0</v>
      </c>
      <c r="BZ58" s="233">
        <f t="shared" si="68"/>
        <v>0</v>
      </c>
      <c r="CA58" s="233">
        <f t="shared" si="68"/>
        <v>0</v>
      </c>
      <c r="CB58" s="233">
        <f t="shared" si="68"/>
        <v>0</v>
      </c>
      <c r="CC58" s="233">
        <f t="shared" si="68"/>
        <v>0</v>
      </c>
      <c r="CD58" s="233">
        <f t="shared" si="68"/>
        <v>0</v>
      </c>
      <c r="CE58" s="233">
        <f t="shared" si="68"/>
        <v>0</v>
      </c>
      <c r="CF58" s="233">
        <f t="shared" si="68"/>
        <v>0</v>
      </c>
      <c r="CG58" s="233">
        <f t="shared" si="68"/>
        <v>0</v>
      </c>
      <c r="CH58" s="233">
        <f t="shared" si="68"/>
        <v>0</v>
      </c>
      <c r="CI58" s="233">
        <f t="shared" si="68"/>
        <v>0</v>
      </c>
      <c r="CJ58" s="233">
        <f t="shared" si="68"/>
        <v>0</v>
      </c>
      <c r="CK58" s="233">
        <f t="shared" si="68"/>
        <v>0</v>
      </c>
      <c r="CL58" s="233">
        <f t="shared" si="68"/>
        <v>0</v>
      </c>
      <c r="CM58" s="233">
        <f t="shared" si="68"/>
        <v>0</v>
      </c>
      <c r="CN58" s="233">
        <f t="shared" ref="CN58:DC58" si="69">CN56*CN57</f>
        <v>0</v>
      </c>
      <c r="CO58" s="233">
        <f t="shared" si="69"/>
        <v>0</v>
      </c>
      <c r="CP58" s="233">
        <f t="shared" si="69"/>
        <v>0</v>
      </c>
      <c r="CQ58" s="233">
        <f t="shared" si="69"/>
        <v>0</v>
      </c>
      <c r="CR58" s="233">
        <f t="shared" si="69"/>
        <v>0</v>
      </c>
      <c r="CS58" s="233">
        <f t="shared" si="69"/>
        <v>0</v>
      </c>
      <c r="CT58" s="233">
        <f t="shared" si="69"/>
        <v>0</v>
      </c>
      <c r="CU58" s="233">
        <f t="shared" si="69"/>
        <v>0</v>
      </c>
      <c r="CV58" s="233">
        <f t="shared" si="69"/>
        <v>0</v>
      </c>
      <c r="CW58" s="233">
        <f t="shared" si="69"/>
        <v>0</v>
      </c>
      <c r="CX58" s="233">
        <f t="shared" si="69"/>
        <v>0</v>
      </c>
      <c r="CY58" s="233">
        <f t="shared" si="69"/>
        <v>0</v>
      </c>
      <c r="CZ58" s="233">
        <f t="shared" si="69"/>
        <v>0</v>
      </c>
      <c r="DA58" s="233">
        <f t="shared" si="69"/>
        <v>0</v>
      </c>
      <c r="DB58" s="233">
        <f t="shared" si="69"/>
        <v>0</v>
      </c>
      <c r="DC58" s="233">
        <f t="shared" si="69"/>
        <v>0</v>
      </c>
    </row>
    <row r="59" spans="2:107" x14ac:dyDescent="0.25">
      <c r="B59" s="218">
        <f t="shared" si="57"/>
        <v>27</v>
      </c>
      <c r="C59" s="225" t="s">
        <v>680</v>
      </c>
      <c r="D59" s="225"/>
      <c r="E59" s="287" t="s">
        <v>980</v>
      </c>
      <c r="F59" s="227"/>
      <c r="G59" s="234">
        <f t="shared" ref="G59:G64" si="70">ROUND(SUM(H59:DC59),2)</f>
        <v>0</v>
      </c>
      <c r="H59" s="235">
        <f>H43/12</f>
        <v>0</v>
      </c>
      <c r="I59" s="235">
        <f t="shared" ref="I59:AA59" si="71">I43/12</f>
        <v>0</v>
      </c>
      <c r="J59" s="235">
        <f t="shared" si="71"/>
        <v>0</v>
      </c>
      <c r="K59" s="235">
        <f t="shared" si="71"/>
        <v>0</v>
      </c>
      <c r="L59" s="235">
        <f t="shared" si="71"/>
        <v>0</v>
      </c>
      <c r="M59" s="235">
        <f t="shared" si="71"/>
        <v>0</v>
      </c>
      <c r="N59" s="235">
        <f t="shared" si="71"/>
        <v>0</v>
      </c>
      <c r="O59" s="235">
        <f t="shared" si="71"/>
        <v>0</v>
      </c>
      <c r="P59" s="235">
        <f t="shared" si="71"/>
        <v>0</v>
      </c>
      <c r="Q59" s="235">
        <f t="shared" si="71"/>
        <v>0</v>
      </c>
      <c r="R59" s="235">
        <f t="shared" si="71"/>
        <v>0</v>
      </c>
      <c r="S59" s="235">
        <f t="shared" si="71"/>
        <v>0</v>
      </c>
      <c r="T59" s="235">
        <f t="shared" si="71"/>
        <v>0</v>
      </c>
      <c r="U59" s="235">
        <f t="shared" si="71"/>
        <v>0</v>
      </c>
      <c r="V59" s="235">
        <f t="shared" si="71"/>
        <v>0</v>
      </c>
      <c r="W59" s="235">
        <f t="shared" si="71"/>
        <v>0</v>
      </c>
      <c r="X59" s="235">
        <f t="shared" si="71"/>
        <v>0</v>
      </c>
      <c r="Y59" s="235">
        <f t="shared" si="71"/>
        <v>0</v>
      </c>
      <c r="Z59" s="235">
        <f t="shared" si="71"/>
        <v>0</v>
      </c>
      <c r="AA59" s="235">
        <f t="shared" si="71"/>
        <v>0</v>
      </c>
      <c r="AB59" s="235">
        <f t="shared" ref="AB59:CM59" si="72">AB43/12</f>
        <v>0</v>
      </c>
      <c r="AC59" s="235">
        <f t="shared" si="72"/>
        <v>0</v>
      </c>
      <c r="AD59" s="235">
        <f t="shared" si="72"/>
        <v>0</v>
      </c>
      <c r="AE59" s="235">
        <f t="shared" si="72"/>
        <v>0</v>
      </c>
      <c r="AF59" s="235">
        <f t="shared" si="72"/>
        <v>0</v>
      </c>
      <c r="AG59" s="235">
        <f t="shared" si="72"/>
        <v>0</v>
      </c>
      <c r="AH59" s="235">
        <f t="shared" si="72"/>
        <v>0</v>
      </c>
      <c r="AI59" s="235">
        <f t="shared" si="72"/>
        <v>0</v>
      </c>
      <c r="AJ59" s="235">
        <f t="shared" si="72"/>
        <v>0</v>
      </c>
      <c r="AK59" s="235">
        <f t="shared" si="72"/>
        <v>0</v>
      </c>
      <c r="AL59" s="235">
        <f t="shared" si="72"/>
        <v>0</v>
      </c>
      <c r="AM59" s="235">
        <f t="shared" si="72"/>
        <v>0</v>
      </c>
      <c r="AN59" s="235">
        <f t="shared" si="72"/>
        <v>0</v>
      </c>
      <c r="AO59" s="235">
        <f t="shared" si="72"/>
        <v>0</v>
      </c>
      <c r="AP59" s="235">
        <f t="shared" si="72"/>
        <v>0</v>
      </c>
      <c r="AQ59" s="235">
        <f t="shared" si="72"/>
        <v>0</v>
      </c>
      <c r="AR59" s="235">
        <f t="shared" si="72"/>
        <v>0</v>
      </c>
      <c r="AS59" s="235">
        <f t="shared" si="72"/>
        <v>0</v>
      </c>
      <c r="AT59" s="235">
        <f t="shared" si="72"/>
        <v>0</v>
      </c>
      <c r="AU59" s="235">
        <f t="shared" si="72"/>
        <v>0</v>
      </c>
      <c r="AV59" s="235">
        <f t="shared" si="72"/>
        <v>0</v>
      </c>
      <c r="AW59" s="235">
        <f t="shared" si="72"/>
        <v>0</v>
      </c>
      <c r="AX59" s="235">
        <f t="shared" si="72"/>
        <v>0</v>
      </c>
      <c r="AY59" s="235">
        <f t="shared" si="72"/>
        <v>0</v>
      </c>
      <c r="AZ59" s="235">
        <f t="shared" si="72"/>
        <v>0</v>
      </c>
      <c r="BA59" s="235">
        <f t="shared" si="72"/>
        <v>0</v>
      </c>
      <c r="BB59" s="235">
        <f t="shared" si="72"/>
        <v>0</v>
      </c>
      <c r="BC59" s="235">
        <f t="shared" si="72"/>
        <v>0</v>
      </c>
      <c r="BD59" s="235">
        <f t="shared" si="72"/>
        <v>0</v>
      </c>
      <c r="BE59" s="235">
        <f t="shared" si="72"/>
        <v>0</v>
      </c>
      <c r="BF59" s="235">
        <f t="shared" si="72"/>
        <v>0</v>
      </c>
      <c r="BG59" s="235">
        <f t="shared" si="72"/>
        <v>0</v>
      </c>
      <c r="BH59" s="235">
        <f t="shared" si="72"/>
        <v>0</v>
      </c>
      <c r="BI59" s="235">
        <f t="shared" si="72"/>
        <v>0</v>
      </c>
      <c r="BJ59" s="235">
        <f t="shared" si="72"/>
        <v>0</v>
      </c>
      <c r="BK59" s="235">
        <f t="shared" si="72"/>
        <v>0</v>
      </c>
      <c r="BL59" s="235">
        <f t="shared" si="72"/>
        <v>0</v>
      </c>
      <c r="BM59" s="235">
        <f t="shared" si="72"/>
        <v>0</v>
      </c>
      <c r="BN59" s="235">
        <f t="shared" si="72"/>
        <v>0</v>
      </c>
      <c r="BO59" s="235">
        <f t="shared" si="72"/>
        <v>0</v>
      </c>
      <c r="BP59" s="235">
        <f t="shared" si="72"/>
        <v>0</v>
      </c>
      <c r="BQ59" s="235">
        <f t="shared" si="72"/>
        <v>0</v>
      </c>
      <c r="BR59" s="235">
        <f t="shared" si="72"/>
        <v>0</v>
      </c>
      <c r="BS59" s="235">
        <f t="shared" si="72"/>
        <v>0</v>
      </c>
      <c r="BT59" s="235">
        <f t="shared" si="72"/>
        <v>0</v>
      </c>
      <c r="BU59" s="235">
        <f t="shared" si="72"/>
        <v>0</v>
      </c>
      <c r="BV59" s="235">
        <f t="shared" si="72"/>
        <v>0</v>
      </c>
      <c r="BW59" s="235">
        <f t="shared" si="72"/>
        <v>0</v>
      </c>
      <c r="BX59" s="235">
        <f t="shared" si="72"/>
        <v>0</v>
      </c>
      <c r="BY59" s="235">
        <f t="shared" si="72"/>
        <v>0</v>
      </c>
      <c r="BZ59" s="235">
        <f t="shared" si="72"/>
        <v>0</v>
      </c>
      <c r="CA59" s="235">
        <f t="shared" si="72"/>
        <v>0</v>
      </c>
      <c r="CB59" s="235">
        <f t="shared" si="72"/>
        <v>0</v>
      </c>
      <c r="CC59" s="235">
        <f t="shared" si="72"/>
        <v>0</v>
      </c>
      <c r="CD59" s="235">
        <f t="shared" si="72"/>
        <v>0</v>
      </c>
      <c r="CE59" s="235">
        <f t="shared" si="72"/>
        <v>0</v>
      </c>
      <c r="CF59" s="235">
        <f t="shared" si="72"/>
        <v>0</v>
      </c>
      <c r="CG59" s="235">
        <f t="shared" si="72"/>
        <v>0</v>
      </c>
      <c r="CH59" s="235">
        <f t="shared" si="72"/>
        <v>0</v>
      </c>
      <c r="CI59" s="235">
        <f t="shared" si="72"/>
        <v>0</v>
      </c>
      <c r="CJ59" s="235">
        <f t="shared" si="72"/>
        <v>0</v>
      </c>
      <c r="CK59" s="235">
        <f t="shared" si="72"/>
        <v>0</v>
      </c>
      <c r="CL59" s="235">
        <f t="shared" si="72"/>
        <v>0</v>
      </c>
      <c r="CM59" s="235">
        <f t="shared" si="72"/>
        <v>0</v>
      </c>
      <c r="CN59" s="235">
        <f t="shared" ref="CN59:DC59" si="73">CN43/12</f>
        <v>0</v>
      </c>
      <c r="CO59" s="235">
        <f t="shared" si="73"/>
        <v>0</v>
      </c>
      <c r="CP59" s="235">
        <f t="shared" si="73"/>
        <v>0</v>
      </c>
      <c r="CQ59" s="235">
        <f t="shared" si="73"/>
        <v>0</v>
      </c>
      <c r="CR59" s="235">
        <f t="shared" si="73"/>
        <v>0</v>
      </c>
      <c r="CS59" s="235">
        <f t="shared" si="73"/>
        <v>0</v>
      </c>
      <c r="CT59" s="235">
        <f t="shared" si="73"/>
        <v>0</v>
      </c>
      <c r="CU59" s="235">
        <f t="shared" si="73"/>
        <v>0</v>
      </c>
      <c r="CV59" s="235">
        <f t="shared" si="73"/>
        <v>0</v>
      </c>
      <c r="CW59" s="235">
        <f t="shared" si="73"/>
        <v>0</v>
      </c>
      <c r="CX59" s="235">
        <f t="shared" si="73"/>
        <v>0</v>
      </c>
      <c r="CY59" s="235">
        <f t="shared" si="73"/>
        <v>0</v>
      </c>
      <c r="CZ59" s="235">
        <f t="shared" si="73"/>
        <v>0</v>
      </c>
      <c r="DA59" s="235">
        <f t="shared" si="73"/>
        <v>0</v>
      </c>
      <c r="DB59" s="235">
        <f t="shared" si="73"/>
        <v>0</v>
      </c>
      <c r="DC59" s="235">
        <f t="shared" si="73"/>
        <v>0</v>
      </c>
    </row>
    <row r="60" spans="2:107" x14ac:dyDescent="0.25">
      <c r="B60" s="218">
        <f t="shared" si="57"/>
        <v>28</v>
      </c>
      <c r="C60" s="225" t="s">
        <v>681</v>
      </c>
      <c r="D60" s="225"/>
      <c r="E60" s="287" t="s">
        <v>980</v>
      </c>
      <c r="F60" s="227"/>
      <c r="G60" s="234">
        <f t="shared" si="70"/>
        <v>0</v>
      </c>
      <c r="H60" s="235">
        <f>H59*H58</f>
        <v>0</v>
      </c>
      <c r="I60" s="235">
        <f t="shared" ref="I60:AA60" si="74">I59*I58</f>
        <v>0</v>
      </c>
      <c r="J60" s="235">
        <f t="shared" si="74"/>
        <v>0</v>
      </c>
      <c r="K60" s="235">
        <f t="shared" si="74"/>
        <v>0</v>
      </c>
      <c r="L60" s="235">
        <f t="shared" si="74"/>
        <v>0</v>
      </c>
      <c r="M60" s="235">
        <f t="shared" si="74"/>
        <v>0</v>
      </c>
      <c r="N60" s="235">
        <f t="shared" si="74"/>
        <v>0</v>
      </c>
      <c r="O60" s="235">
        <f t="shared" si="74"/>
        <v>0</v>
      </c>
      <c r="P60" s="235">
        <f t="shared" si="74"/>
        <v>0</v>
      </c>
      <c r="Q60" s="235">
        <f t="shared" si="74"/>
        <v>0</v>
      </c>
      <c r="R60" s="235">
        <f t="shared" si="74"/>
        <v>0</v>
      </c>
      <c r="S60" s="235">
        <f t="shared" si="74"/>
        <v>0</v>
      </c>
      <c r="T60" s="235">
        <f t="shared" si="74"/>
        <v>0</v>
      </c>
      <c r="U60" s="235">
        <f t="shared" si="74"/>
        <v>0</v>
      </c>
      <c r="V60" s="235">
        <f t="shared" si="74"/>
        <v>0</v>
      </c>
      <c r="W60" s="235">
        <f t="shared" si="74"/>
        <v>0</v>
      </c>
      <c r="X60" s="235">
        <f t="shared" si="74"/>
        <v>0</v>
      </c>
      <c r="Y60" s="235">
        <f t="shared" si="74"/>
        <v>0</v>
      </c>
      <c r="Z60" s="235">
        <f t="shared" si="74"/>
        <v>0</v>
      </c>
      <c r="AA60" s="235">
        <f t="shared" si="74"/>
        <v>0</v>
      </c>
      <c r="AB60" s="235">
        <f t="shared" ref="AB60:CM60" si="75">AB59*AB58</f>
        <v>0</v>
      </c>
      <c r="AC60" s="235">
        <f t="shared" si="75"/>
        <v>0</v>
      </c>
      <c r="AD60" s="235">
        <f t="shared" si="75"/>
        <v>0</v>
      </c>
      <c r="AE60" s="235">
        <f t="shared" si="75"/>
        <v>0</v>
      </c>
      <c r="AF60" s="235">
        <f t="shared" si="75"/>
        <v>0</v>
      </c>
      <c r="AG60" s="235">
        <f t="shared" si="75"/>
        <v>0</v>
      </c>
      <c r="AH60" s="235">
        <f t="shared" si="75"/>
        <v>0</v>
      </c>
      <c r="AI60" s="235">
        <f t="shared" si="75"/>
        <v>0</v>
      </c>
      <c r="AJ60" s="235">
        <f t="shared" si="75"/>
        <v>0</v>
      </c>
      <c r="AK60" s="235">
        <f t="shared" si="75"/>
        <v>0</v>
      </c>
      <c r="AL60" s="235">
        <f t="shared" si="75"/>
        <v>0</v>
      </c>
      <c r="AM60" s="235">
        <f t="shared" si="75"/>
        <v>0</v>
      </c>
      <c r="AN60" s="235">
        <f t="shared" si="75"/>
        <v>0</v>
      </c>
      <c r="AO60" s="235">
        <f t="shared" si="75"/>
        <v>0</v>
      </c>
      <c r="AP60" s="235">
        <f t="shared" si="75"/>
        <v>0</v>
      </c>
      <c r="AQ60" s="235">
        <f t="shared" si="75"/>
        <v>0</v>
      </c>
      <c r="AR60" s="235">
        <f t="shared" si="75"/>
        <v>0</v>
      </c>
      <c r="AS60" s="235">
        <f t="shared" si="75"/>
        <v>0</v>
      </c>
      <c r="AT60" s="235">
        <f t="shared" si="75"/>
        <v>0</v>
      </c>
      <c r="AU60" s="235">
        <f t="shared" si="75"/>
        <v>0</v>
      </c>
      <c r="AV60" s="235">
        <f t="shared" si="75"/>
        <v>0</v>
      </c>
      <c r="AW60" s="235">
        <f t="shared" si="75"/>
        <v>0</v>
      </c>
      <c r="AX60" s="235">
        <f t="shared" si="75"/>
        <v>0</v>
      </c>
      <c r="AY60" s="235">
        <f t="shared" si="75"/>
        <v>0</v>
      </c>
      <c r="AZ60" s="235">
        <f t="shared" si="75"/>
        <v>0</v>
      </c>
      <c r="BA60" s="235">
        <f t="shared" si="75"/>
        <v>0</v>
      </c>
      <c r="BB60" s="235">
        <f t="shared" si="75"/>
        <v>0</v>
      </c>
      <c r="BC60" s="235">
        <f t="shared" si="75"/>
        <v>0</v>
      </c>
      <c r="BD60" s="235">
        <f t="shared" si="75"/>
        <v>0</v>
      </c>
      <c r="BE60" s="235">
        <f t="shared" si="75"/>
        <v>0</v>
      </c>
      <c r="BF60" s="235">
        <f t="shared" si="75"/>
        <v>0</v>
      </c>
      <c r="BG60" s="235">
        <f t="shared" si="75"/>
        <v>0</v>
      </c>
      <c r="BH60" s="235">
        <f t="shared" si="75"/>
        <v>0</v>
      </c>
      <c r="BI60" s="235">
        <f t="shared" si="75"/>
        <v>0</v>
      </c>
      <c r="BJ60" s="235">
        <f t="shared" si="75"/>
        <v>0</v>
      </c>
      <c r="BK60" s="235">
        <f t="shared" si="75"/>
        <v>0</v>
      </c>
      <c r="BL60" s="235">
        <f t="shared" si="75"/>
        <v>0</v>
      </c>
      <c r="BM60" s="235">
        <f t="shared" si="75"/>
        <v>0</v>
      </c>
      <c r="BN60" s="235">
        <f t="shared" si="75"/>
        <v>0</v>
      </c>
      <c r="BO60" s="235">
        <f t="shared" si="75"/>
        <v>0</v>
      </c>
      <c r="BP60" s="235">
        <f t="shared" si="75"/>
        <v>0</v>
      </c>
      <c r="BQ60" s="235">
        <f t="shared" si="75"/>
        <v>0</v>
      </c>
      <c r="BR60" s="235">
        <f t="shared" si="75"/>
        <v>0</v>
      </c>
      <c r="BS60" s="235">
        <f t="shared" si="75"/>
        <v>0</v>
      </c>
      <c r="BT60" s="235">
        <f t="shared" si="75"/>
        <v>0</v>
      </c>
      <c r="BU60" s="235">
        <f t="shared" si="75"/>
        <v>0</v>
      </c>
      <c r="BV60" s="235">
        <f t="shared" si="75"/>
        <v>0</v>
      </c>
      <c r="BW60" s="235">
        <f t="shared" si="75"/>
        <v>0</v>
      </c>
      <c r="BX60" s="235">
        <f t="shared" si="75"/>
        <v>0</v>
      </c>
      <c r="BY60" s="235">
        <f t="shared" si="75"/>
        <v>0</v>
      </c>
      <c r="BZ60" s="235">
        <f t="shared" si="75"/>
        <v>0</v>
      </c>
      <c r="CA60" s="235">
        <f t="shared" si="75"/>
        <v>0</v>
      </c>
      <c r="CB60" s="235">
        <f t="shared" si="75"/>
        <v>0</v>
      </c>
      <c r="CC60" s="235">
        <f t="shared" si="75"/>
        <v>0</v>
      </c>
      <c r="CD60" s="235">
        <f t="shared" si="75"/>
        <v>0</v>
      </c>
      <c r="CE60" s="235">
        <f t="shared" si="75"/>
        <v>0</v>
      </c>
      <c r="CF60" s="235">
        <f t="shared" si="75"/>
        <v>0</v>
      </c>
      <c r="CG60" s="235">
        <f t="shared" si="75"/>
        <v>0</v>
      </c>
      <c r="CH60" s="235">
        <f t="shared" si="75"/>
        <v>0</v>
      </c>
      <c r="CI60" s="235">
        <f t="shared" si="75"/>
        <v>0</v>
      </c>
      <c r="CJ60" s="235">
        <f t="shared" si="75"/>
        <v>0</v>
      </c>
      <c r="CK60" s="235">
        <f t="shared" si="75"/>
        <v>0</v>
      </c>
      <c r="CL60" s="235">
        <f t="shared" si="75"/>
        <v>0</v>
      </c>
      <c r="CM60" s="235">
        <f t="shared" si="75"/>
        <v>0</v>
      </c>
      <c r="CN60" s="235">
        <f t="shared" ref="CN60:DC60" si="76">CN59*CN58</f>
        <v>0</v>
      </c>
      <c r="CO60" s="235">
        <f t="shared" si="76"/>
        <v>0</v>
      </c>
      <c r="CP60" s="235">
        <f t="shared" si="76"/>
        <v>0</v>
      </c>
      <c r="CQ60" s="235">
        <f t="shared" si="76"/>
        <v>0</v>
      </c>
      <c r="CR60" s="235">
        <f t="shared" si="76"/>
        <v>0</v>
      </c>
      <c r="CS60" s="235">
        <f t="shared" si="76"/>
        <v>0</v>
      </c>
      <c r="CT60" s="235">
        <f t="shared" si="76"/>
        <v>0</v>
      </c>
      <c r="CU60" s="235">
        <f t="shared" si="76"/>
        <v>0</v>
      </c>
      <c r="CV60" s="235">
        <f t="shared" si="76"/>
        <v>0</v>
      </c>
      <c r="CW60" s="235">
        <f t="shared" si="76"/>
        <v>0</v>
      </c>
      <c r="CX60" s="235">
        <f t="shared" si="76"/>
        <v>0</v>
      </c>
      <c r="CY60" s="235">
        <f t="shared" si="76"/>
        <v>0</v>
      </c>
      <c r="CZ60" s="235">
        <f t="shared" si="76"/>
        <v>0</v>
      </c>
      <c r="DA60" s="235">
        <f t="shared" si="76"/>
        <v>0</v>
      </c>
      <c r="DB60" s="235">
        <f t="shared" si="76"/>
        <v>0</v>
      </c>
      <c r="DC60" s="235">
        <f t="shared" si="76"/>
        <v>0</v>
      </c>
    </row>
    <row r="61" spans="2:107" x14ac:dyDescent="0.25">
      <c r="B61" s="218">
        <f t="shared" si="57"/>
        <v>29</v>
      </c>
      <c r="C61" s="225" t="s">
        <v>682</v>
      </c>
      <c r="D61" s="225"/>
      <c r="E61" s="287" t="s">
        <v>980</v>
      </c>
      <c r="F61" s="227"/>
      <c r="G61" s="234">
        <f t="shared" si="70"/>
        <v>0</v>
      </c>
      <c r="H61" s="235">
        <f>H59-H60</f>
        <v>0</v>
      </c>
      <c r="I61" s="235">
        <f t="shared" ref="I61:AA61" si="77">I59-I60</f>
        <v>0</v>
      </c>
      <c r="J61" s="235">
        <f t="shared" si="77"/>
        <v>0</v>
      </c>
      <c r="K61" s="235">
        <f t="shared" si="77"/>
        <v>0</v>
      </c>
      <c r="L61" s="235">
        <f t="shared" si="77"/>
        <v>0</v>
      </c>
      <c r="M61" s="235">
        <f t="shared" si="77"/>
        <v>0</v>
      </c>
      <c r="N61" s="235">
        <f t="shared" si="77"/>
        <v>0</v>
      </c>
      <c r="O61" s="235">
        <f t="shared" si="77"/>
        <v>0</v>
      </c>
      <c r="P61" s="235">
        <f t="shared" si="77"/>
        <v>0</v>
      </c>
      <c r="Q61" s="235">
        <f t="shared" si="77"/>
        <v>0</v>
      </c>
      <c r="R61" s="235">
        <f t="shared" si="77"/>
        <v>0</v>
      </c>
      <c r="S61" s="235">
        <f t="shared" si="77"/>
        <v>0</v>
      </c>
      <c r="T61" s="235">
        <f t="shared" si="77"/>
        <v>0</v>
      </c>
      <c r="U61" s="235">
        <f t="shared" si="77"/>
        <v>0</v>
      </c>
      <c r="V61" s="235">
        <f t="shared" si="77"/>
        <v>0</v>
      </c>
      <c r="W61" s="235">
        <f t="shared" si="77"/>
        <v>0</v>
      </c>
      <c r="X61" s="235">
        <f t="shared" si="77"/>
        <v>0</v>
      </c>
      <c r="Y61" s="235">
        <f t="shared" si="77"/>
        <v>0</v>
      </c>
      <c r="Z61" s="235">
        <f t="shared" si="77"/>
        <v>0</v>
      </c>
      <c r="AA61" s="235">
        <f t="shared" si="77"/>
        <v>0</v>
      </c>
      <c r="AB61" s="235">
        <f t="shared" ref="AB61:CM61" si="78">AB59-AB60</f>
        <v>0</v>
      </c>
      <c r="AC61" s="235">
        <f t="shared" si="78"/>
        <v>0</v>
      </c>
      <c r="AD61" s="235">
        <f t="shared" si="78"/>
        <v>0</v>
      </c>
      <c r="AE61" s="235">
        <f t="shared" si="78"/>
        <v>0</v>
      </c>
      <c r="AF61" s="235">
        <f t="shared" si="78"/>
        <v>0</v>
      </c>
      <c r="AG61" s="235">
        <f t="shared" si="78"/>
        <v>0</v>
      </c>
      <c r="AH61" s="235">
        <f t="shared" si="78"/>
        <v>0</v>
      </c>
      <c r="AI61" s="235">
        <f t="shared" si="78"/>
        <v>0</v>
      </c>
      <c r="AJ61" s="235">
        <f t="shared" si="78"/>
        <v>0</v>
      </c>
      <c r="AK61" s="235">
        <f t="shared" si="78"/>
        <v>0</v>
      </c>
      <c r="AL61" s="235">
        <f t="shared" si="78"/>
        <v>0</v>
      </c>
      <c r="AM61" s="235">
        <f t="shared" si="78"/>
        <v>0</v>
      </c>
      <c r="AN61" s="235">
        <f t="shared" si="78"/>
        <v>0</v>
      </c>
      <c r="AO61" s="235">
        <f t="shared" si="78"/>
        <v>0</v>
      </c>
      <c r="AP61" s="235">
        <f t="shared" si="78"/>
        <v>0</v>
      </c>
      <c r="AQ61" s="235">
        <f t="shared" si="78"/>
        <v>0</v>
      </c>
      <c r="AR61" s="235">
        <f t="shared" si="78"/>
        <v>0</v>
      </c>
      <c r="AS61" s="235">
        <f t="shared" si="78"/>
        <v>0</v>
      </c>
      <c r="AT61" s="235">
        <f t="shared" si="78"/>
        <v>0</v>
      </c>
      <c r="AU61" s="235">
        <f t="shared" si="78"/>
        <v>0</v>
      </c>
      <c r="AV61" s="235">
        <f t="shared" si="78"/>
        <v>0</v>
      </c>
      <c r="AW61" s="235">
        <f t="shared" si="78"/>
        <v>0</v>
      </c>
      <c r="AX61" s="235">
        <f t="shared" si="78"/>
        <v>0</v>
      </c>
      <c r="AY61" s="235">
        <f t="shared" si="78"/>
        <v>0</v>
      </c>
      <c r="AZ61" s="235">
        <f t="shared" si="78"/>
        <v>0</v>
      </c>
      <c r="BA61" s="235">
        <f t="shared" si="78"/>
        <v>0</v>
      </c>
      <c r="BB61" s="235">
        <f t="shared" si="78"/>
        <v>0</v>
      </c>
      <c r="BC61" s="235">
        <f t="shared" si="78"/>
        <v>0</v>
      </c>
      <c r="BD61" s="235">
        <f t="shared" si="78"/>
        <v>0</v>
      </c>
      <c r="BE61" s="235">
        <f t="shared" si="78"/>
        <v>0</v>
      </c>
      <c r="BF61" s="235">
        <f t="shared" si="78"/>
        <v>0</v>
      </c>
      <c r="BG61" s="235">
        <f t="shared" si="78"/>
        <v>0</v>
      </c>
      <c r="BH61" s="235">
        <f t="shared" si="78"/>
        <v>0</v>
      </c>
      <c r="BI61" s="235">
        <f t="shared" si="78"/>
        <v>0</v>
      </c>
      <c r="BJ61" s="235">
        <f t="shared" si="78"/>
        <v>0</v>
      </c>
      <c r="BK61" s="235">
        <f t="shared" si="78"/>
        <v>0</v>
      </c>
      <c r="BL61" s="235">
        <f t="shared" si="78"/>
        <v>0</v>
      </c>
      <c r="BM61" s="235">
        <f t="shared" si="78"/>
        <v>0</v>
      </c>
      <c r="BN61" s="235">
        <f t="shared" si="78"/>
        <v>0</v>
      </c>
      <c r="BO61" s="235">
        <f t="shared" si="78"/>
        <v>0</v>
      </c>
      <c r="BP61" s="235">
        <f t="shared" si="78"/>
        <v>0</v>
      </c>
      <c r="BQ61" s="235">
        <f t="shared" si="78"/>
        <v>0</v>
      </c>
      <c r="BR61" s="235">
        <f t="shared" si="78"/>
        <v>0</v>
      </c>
      <c r="BS61" s="235">
        <f t="shared" si="78"/>
        <v>0</v>
      </c>
      <c r="BT61" s="235">
        <f t="shared" si="78"/>
        <v>0</v>
      </c>
      <c r="BU61" s="235">
        <f t="shared" si="78"/>
        <v>0</v>
      </c>
      <c r="BV61" s="235">
        <f t="shared" si="78"/>
        <v>0</v>
      </c>
      <c r="BW61" s="235">
        <f t="shared" si="78"/>
        <v>0</v>
      </c>
      <c r="BX61" s="235">
        <f t="shared" si="78"/>
        <v>0</v>
      </c>
      <c r="BY61" s="235">
        <f t="shared" si="78"/>
        <v>0</v>
      </c>
      <c r="BZ61" s="235">
        <f t="shared" si="78"/>
        <v>0</v>
      </c>
      <c r="CA61" s="235">
        <f t="shared" si="78"/>
        <v>0</v>
      </c>
      <c r="CB61" s="235">
        <f t="shared" si="78"/>
        <v>0</v>
      </c>
      <c r="CC61" s="235">
        <f t="shared" si="78"/>
        <v>0</v>
      </c>
      <c r="CD61" s="235">
        <f t="shared" si="78"/>
        <v>0</v>
      </c>
      <c r="CE61" s="235">
        <f t="shared" si="78"/>
        <v>0</v>
      </c>
      <c r="CF61" s="235">
        <f t="shared" si="78"/>
        <v>0</v>
      </c>
      <c r="CG61" s="235">
        <f t="shared" si="78"/>
        <v>0</v>
      </c>
      <c r="CH61" s="235">
        <f t="shared" si="78"/>
        <v>0</v>
      </c>
      <c r="CI61" s="235">
        <f t="shared" si="78"/>
        <v>0</v>
      </c>
      <c r="CJ61" s="235">
        <f t="shared" si="78"/>
        <v>0</v>
      </c>
      <c r="CK61" s="235">
        <f t="shared" si="78"/>
        <v>0</v>
      </c>
      <c r="CL61" s="235">
        <f t="shared" si="78"/>
        <v>0</v>
      </c>
      <c r="CM61" s="235">
        <f t="shared" si="78"/>
        <v>0</v>
      </c>
      <c r="CN61" s="235">
        <f t="shared" ref="CN61:DC61" si="79">CN59-CN60</f>
        <v>0</v>
      </c>
      <c r="CO61" s="235">
        <f t="shared" si="79"/>
        <v>0</v>
      </c>
      <c r="CP61" s="235">
        <f t="shared" si="79"/>
        <v>0</v>
      </c>
      <c r="CQ61" s="235">
        <f t="shared" si="79"/>
        <v>0</v>
      </c>
      <c r="CR61" s="235">
        <f t="shared" si="79"/>
        <v>0</v>
      </c>
      <c r="CS61" s="235">
        <f t="shared" si="79"/>
        <v>0</v>
      </c>
      <c r="CT61" s="235">
        <f t="shared" si="79"/>
        <v>0</v>
      </c>
      <c r="CU61" s="235">
        <f t="shared" si="79"/>
        <v>0</v>
      </c>
      <c r="CV61" s="235">
        <f t="shared" si="79"/>
        <v>0</v>
      </c>
      <c r="CW61" s="235">
        <f t="shared" si="79"/>
        <v>0</v>
      </c>
      <c r="CX61" s="235">
        <f t="shared" si="79"/>
        <v>0</v>
      </c>
      <c r="CY61" s="235">
        <f t="shared" si="79"/>
        <v>0</v>
      </c>
      <c r="CZ61" s="235">
        <f t="shared" si="79"/>
        <v>0</v>
      </c>
      <c r="DA61" s="235">
        <f t="shared" si="79"/>
        <v>0</v>
      </c>
      <c r="DB61" s="235">
        <f t="shared" si="79"/>
        <v>0</v>
      </c>
      <c r="DC61" s="235">
        <f t="shared" si="79"/>
        <v>0</v>
      </c>
    </row>
    <row r="62" spans="2:107" x14ac:dyDescent="0.25">
      <c r="B62" s="218">
        <f t="shared" si="57"/>
        <v>30</v>
      </c>
      <c r="C62" s="225" t="s">
        <v>973</v>
      </c>
      <c r="D62" s="225"/>
      <c r="E62" s="226" t="s">
        <v>974</v>
      </c>
      <c r="F62" s="227"/>
      <c r="G62" s="234">
        <f t="shared" si="70"/>
        <v>0</v>
      </c>
      <c r="H62" s="235">
        <f>(H8*H9)-(H26*H27)</f>
        <v>0</v>
      </c>
      <c r="I62" s="235">
        <f t="shared" ref="I62:AA62" si="80">(I8*I9)-(I26*I27)</f>
        <v>0</v>
      </c>
      <c r="J62" s="235">
        <f t="shared" si="80"/>
        <v>0</v>
      </c>
      <c r="K62" s="235">
        <f t="shared" si="80"/>
        <v>0</v>
      </c>
      <c r="L62" s="235">
        <f t="shared" si="80"/>
        <v>0</v>
      </c>
      <c r="M62" s="235">
        <f t="shared" si="80"/>
        <v>0</v>
      </c>
      <c r="N62" s="235">
        <f t="shared" si="80"/>
        <v>0</v>
      </c>
      <c r="O62" s="235">
        <f t="shared" si="80"/>
        <v>0</v>
      </c>
      <c r="P62" s="235">
        <f t="shared" si="80"/>
        <v>0</v>
      </c>
      <c r="Q62" s="235">
        <f t="shared" si="80"/>
        <v>0</v>
      </c>
      <c r="R62" s="235">
        <f t="shared" si="80"/>
        <v>0</v>
      </c>
      <c r="S62" s="235">
        <f t="shared" si="80"/>
        <v>0</v>
      </c>
      <c r="T62" s="235">
        <f t="shared" si="80"/>
        <v>0</v>
      </c>
      <c r="U62" s="235">
        <f t="shared" si="80"/>
        <v>0</v>
      </c>
      <c r="V62" s="235">
        <f t="shared" si="80"/>
        <v>0</v>
      </c>
      <c r="W62" s="235">
        <f t="shared" si="80"/>
        <v>0</v>
      </c>
      <c r="X62" s="235">
        <f t="shared" si="80"/>
        <v>0</v>
      </c>
      <c r="Y62" s="235">
        <f t="shared" si="80"/>
        <v>0</v>
      </c>
      <c r="Z62" s="235">
        <f t="shared" si="80"/>
        <v>0</v>
      </c>
      <c r="AA62" s="235">
        <f t="shared" si="80"/>
        <v>0</v>
      </c>
      <c r="AB62" s="235">
        <f t="shared" ref="AB62:CM62" si="81">(AB8*AB9)-(AB26*AB27)</f>
        <v>0</v>
      </c>
      <c r="AC62" s="235">
        <f t="shared" si="81"/>
        <v>0</v>
      </c>
      <c r="AD62" s="235">
        <f t="shared" si="81"/>
        <v>0</v>
      </c>
      <c r="AE62" s="235">
        <f t="shared" si="81"/>
        <v>0</v>
      </c>
      <c r="AF62" s="235">
        <f t="shared" si="81"/>
        <v>0</v>
      </c>
      <c r="AG62" s="235">
        <f t="shared" si="81"/>
        <v>0</v>
      </c>
      <c r="AH62" s="235">
        <f t="shared" si="81"/>
        <v>0</v>
      </c>
      <c r="AI62" s="235">
        <f t="shared" si="81"/>
        <v>0</v>
      </c>
      <c r="AJ62" s="235">
        <f t="shared" si="81"/>
        <v>0</v>
      </c>
      <c r="AK62" s="235">
        <f t="shared" si="81"/>
        <v>0</v>
      </c>
      <c r="AL62" s="235">
        <f t="shared" si="81"/>
        <v>0</v>
      </c>
      <c r="AM62" s="235">
        <f t="shared" si="81"/>
        <v>0</v>
      </c>
      <c r="AN62" s="235">
        <f t="shared" si="81"/>
        <v>0</v>
      </c>
      <c r="AO62" s="235">
        <f t="shared" si="81"/>
        <v>0</v>
      </c>
      <c r="AP62" s="235">
        <f t="shared" si="81"/>
        <v>0</v>
      </c>
      <c r="AQ62" s="235">
        <f t="shared" si="81"/>
        <v>0</v>
      </c>
      <c r="AR62" s="235">
        <f t="shared" si="81"/>
        <v>0</v>
      </c>
      <c r="AS62" s="235">
        <f t="shared" si="81"/>
        <v>0</v>
      </c>
      <c r="AT62" s="235">
        <f t="shared" si="81"/>
        <v>0</v>
      </c>
      <c r="AU62" s="235">
        <f t="shared" si="81"/>
        <v>0</v>
      </c>
      <c r="AV62" s="235">
        <f t="shared" si="81"/>
        <v>0</v>
      </c>
      <c r="AW62" s="235">
        <f t="shared" si="81"/>
        <v>0</v>
      </c>
      <c r="AX62" s="235">
        <f t="shared" si="81"/>
        <v>0</v>
      </c>
      <c r="AY62" s="235">
        <f t="shared" si="81"/>
        <v>0</v>
      </c>
      <c r="AZ62" s="235">
        <f t="shared" si="81"/>
        <v>0</v>
      </c>
      <c r="BA62" s="235">
        <f t="shared" si="81"/>
        <v>0</v>
      </c>
      <c r="BB62" s="235">
        <f t="shared" si="81"/>
        <v>0</v>
      </c>
      <c r="BC62" s="235">
        <f t="shared" si="81"/>
        <v>0</v>
      </c>
      <c r="BD62" s="235">
        <f t="shared" si="81"/>
        <v>0</v>
      </c>
      <c r="BE62" s="235">
        <f t="shared" si="81"/>
        <v>0</v>
      </c>
      <c r="BF62" s="235">
        <f t="shared" si="81"/>
        <v>0</v>
      </c>
      <c r="BG62" s="235">
        <f t="shared" si="81"/>
        <v>0</v>
      </c>
      <c r="BH62" s="235">
        <f t="shared" si="81"/>
        <v>0</v>
      </c>
      <c r="BI62" s="235">
        <f t="shared" si="81"/>
        <v>0</v>
      </c>
      <c r="BJ62" s="235">
        <f t="shared" si="81"/>
        <v>0</v>
      </c>
      <c r="BK62" s="235">
        <f t="shared" si="81"/>
        <v>0</v>
      </c>
      <c r="BL62" s="235">
        <f t="shared" si="81"/>
        <v>0</v>
      </c>
      <c r="BM62" s="235">
        <f t="shared" si="81"/>
        <v>0</v>
      </c>
      <c r="BN62" s="235">
        <f t="shared" si="81"/>
        <v>0</v>
      </c>
      <c r="BO62" s="235">
        <f t="shared" si="81"/>
        <v>0</v>
      </c>
      <c r="BP62" s="235">
        <f t="shared" si="81"/>
        <v>0</v>
      </c>
      <c r="BQ62" s="235">
        <f t="shared" si="81"/>
        <v>0</v>
      </c>
      <c r="BR62" s="235">
        <f t="shared" si="81"/>
        <v>0</v>
      </c>
      <c r="BS62" s="235">
        <f t="shared" si="81"/>
        <v>0</v>
      </c>
      <c r="BT62" s="235">
        <f t="shared" si="81"/>
        <v>0</v>
      </c>
      <c r="BU62" s="235">
        <f t="shared" si="81"/>
        <v>0</v>
      </c>
      <c r="BV62" s="235">
        <f t="shared" si="81"/>
        <v>0</v>
      </c>
      <c r="BW62" s="235">
        <f t="shared" si="81"/>
        <v>0</v>
      </c>
      <c r="BX62" s="235">
        <f t="shared" si="81"/>
        <v>0</v>
      </c>
      <c r="BY62" s="235">
        <f t="shared" si="81"/>
        <v>0</v>
      </c>
      <c r="BZ62" s="235">
        <f t="shared" si="81"/>
        <v>0</v>
      </c>
      <c r="CA62" s="235">
        <f t="shared" si="81"/>
        <v>0</v>
      </c>
      <c r="CB62" s="235">
        <f t="shared" si="81"/>
        <v>0</v>
      </c>
      <c r="CC62" s="235">
        <f t="shared" si="81"/>
        <v>0</v>
      </c>
      <c r="CD62" s="235">
        <f t="shared" si="81"/>
        <v>0</v>
      </c>
      <c r="CE62" s="235">
        <f t="shared" si="81"/>
        <v>0</v>
      </c>
      <c r="CF62" s="235">
        <f t="shared" si="81"/>
        <v>0</v>
      </c>
      <c r="CG62" s="235">
        <f t="shared" si="81"/>
        <v>0</v>
      </c>
      <c r="CH62" s="235">
        <f t="shared" si="81"/>
        <v>0</v>
      </c>
      <c r="CI62" s="235">
        <f t="shared" si="81"/>
        <v>0</v>
      </c>
      <c r="CJ62" s="235">
        <f t="shared" si="81"/>
        <v>0</v>
      </c>
      <c r="CK62" s="235">
        <f t="shared" si="81"/>
        <v>0</v>
      </c>
      <c r="CL62" s="235">
        <f t="shared" si="81"/>
        <v>0</v>
      </c>
      <c r="CM62" s="235">
        <f t="shared" si="81"/>
        <v>0</v>
      </c>
      <c r="CN62" s="235">
        <f t="shared" ref="CN62:DC62" si="82">(CN8*CN9)-(CN26*CN27)</f>
        <v>0</v>
      </c>
      <c r="CO62" s="235">
        <f t="shared" si="82"/>
        <v>0</v>
      </c>
      <c r="CP62" s="235">
        <f t="shared" si="82"/>
        <v>0</v>
      </c>
      <c r="CQ62" s="235">
        <f t="shared" si="82"/>
        <v>0</v>
      </c>
      <c r="CR62" s="235">
        <f t="shared" si="82"/>
        <v>0</v>
      </c>
      <c r="CS62" s="235">
        <f t="shared" si="82"/>
        <v>0</v>
      </c>
      <c r="CT62" s="235">
        <f t="shared" si="82"/>
        <v>0</v>
      </c>
      <c r="CU62" s="235">
        <f t="shared" si="82"/>
        <v>0</v>
      </c>
      <c r="CV62" s="235">
        <f t="shared" si="82"/>
        <v>0</v>
      </c>
      <c r="CW62" s="235">
        <f t="shared" si="82"/>
        <v>0</v>
      </c>
      <c r="CX62" s="235">
        <f t="shared" si="82"/>
        <v>0</v>
      </c>
      <c r="CY62" s="235">
        <f t="shared" si="82"/>
        <v>0</v>
      </c>
      <c r="CZ62" s="235">
        <f t="shared" si="82"/>
        <v>0</v>
      </c>
      <c r="DA62" s="235">
        <f t="shared" si="82"/>
        <v>0</v>
      </c>
      <c r="DB62" s="235">
        <f t="shared" si="82"/>
        <v>0</v>
      </c>
      <c r="DC62" s="235">
        <f t="shared" si="82"/>
        <v>0</v>
      </c>
    </row>
    <row r="63" spans="2:107" x14ac:dyDescent="0.25">
      <c r="B63" s="218">
        <f t="shared" si="57"/>
        <v>31</v>
      </c>
      <c r="C63" s="225" t="s">
        <v>977</v>
      </c>
      <c r="D63" s="225"/>
      <c r="E63" s="226" t="s">
        <v>974</v>
      </c>
      <c r="F63" s="227"/>
      <c r="G63" s="234">
        <f t="shared" si="70"/>
        <v>0</v>
      </c>
      <c r="H63" s="235">
        <f>H41</f>
        <v>0</v>
      </c>
      <c r="I63" s="235">
        <f t="shared" ref="I63:AA63" si="83">I41</f>
        <v>0</v>
      </c>
      <c r="J63" s="235">
        <f t="shared" si="83"/>
        <v>0</v>
      </c>
      <c r="K63" s="235">
        <f t="shared" si="83"/>
        <v>0</v>
      </c>
      <c r="L63" s="235">
        <f t="shared" si="83"/>
        <v>0</v>
      </c>
      <c r="M63" s="235">
        <f t="shared" si="83"/>
        <v>0</v>
      </c>
      <c r="N63" s="235">
        <f t="shared" si="83"/>
        <v>0</v>
      </c>
      <c r="O63" s="235">
        <f t="shared" si="83"/>
        <v>0</v>
      </c>
      <c r="P63" s="235">
        <f t="shared" si="83"/>
        <v>0</v>
      </c>
      <c r="Q63" s="235">
        <f t="shared" si="83"/>
        <v>0</v>
      </c>
      <c r="R63" s="235">
        <f t="shared" si="83"/>
        <v>0</v>
      </c>
      <c r="S63" s="235">
        <f t="shared" si="83"/>
        <v>0</v>
      </c>
      <c r="T63" s="235">
        <f t="shared" si="83"/>
        <v>0</v>
      </c>
      <c r="U63" s="235">
        <f t="shared" si="83"/>
        <v>0</v>
      </c>
      <c r="V63" s="235">
        <f t="shared" si="83"/>
        <v>0</v>
      </c>
      <c r="W63" s="235">
        <f t="shared" si="83"/>
        <v>0</v>
      </c>
      <c r="X63" s="235">
        <f t="shared" si="83"/>
        <v>0</v>
      </c>
      <c r="Y63" s="235">
        <f t="shared" si="83"/>
        <v>0</v>
      </c>
      <c r="Z63" s="235">
        <f t="shared" si="83"/>
        <v>0</v>
      </c>
      <c r="AA63" s="235">
        <f t="shared" si="83"/>
        <v>0</v>
      </c>
      <c r="AB63" s="235">
        <f t="shared" ref="AB63:CM63" si="84">AB41</f>
        <v>0</v>
      </c>
      <c r="AC63" s="235">
        <f t="shared" si="84"/>
        <v>0</v>
      </c>
      <c r="AD63" s="235">
        <f t="shared" si="84"/>
        <v>0</v>
      </c>
      <c r="AE63" s="235">
        <f t="shared" si="84"/>
        <v>0</v>
      </c>
      <c r="AF63" s="235">
        <f t="shared" si="84"/>
        <v>0</v>
      </c>
      <c r="AG63" s="235">
        <f t="shared" si="84"/>
        <v>0</v>
      </c>
      <c r="AH63" s="235">
        <f t="shared" si="84"/>
        <v>0</v>
      </c>
      <c r="AI63" s="235">
        <f t="shared" si="84"/>
        <v>0</v>
      </c>
      <c r="AJ63" s="235">
        <f t="shared" si="84"/>
        <v>0</v>
      </c>
      <c r="AK63" s="235">
        <f t="shared" si="84"/>
        <v>0</v>
      </c>
      <c r="AL63" s="235">
        <f t="shared" si="84"/>
        <v>0</v>
      </c>
      <c r="AM63" s="235">
        <f t="shared" si="84"/>
        <v>0</v>
      </c>
      <c r="AN63" s="235">
        <f t="shared" si="84"/>
        <v>0</v>
      </c>
      <c r="AO63" s="235">
        <f t="shared" si="84"/>
        <v>0</v>
      </c>
      <c r="AP63" s="235">
        <f t="shared" si="84"/>
        <v>0</v>
      </c>
      <c r="AQ63" s="235">
        <f t="shared" si="84"/>
        <v>0</v>
      </c>
      <c r="AR63" s="235">
        <f t="shared" si="84"/>
        <v>0</v>
      </c>
      <c r="AS63" s="235">
        <f t="shared" si="84"/>
        <v>0</v>
      </c>
      <c r="AT63" s="235">
        <f t="shared" si="84"/>
        <v>0</v>
      </c>
      <c r="AU63" s="235">
        <f t="shared" si="84"/>
        <v>0</v>
      </c>
      <c r="AV63" s="235">
        <f t="shared" si="84"/>
        <v>0</v>
      </c>
      <c r="AW63" s="235">
        <f t="shared" si="84"/>
        <v>0</v>
      </c>
      <c r="AX63" s="235">
        <f t="shared" si="84"/>
        <v>0</v>
      </c>
      <c r="AY63" s="235">
        <f t="shared" si="84"/>
        <v>0</v>
      </c>
      <c r="AZ63" s="235">
        <f t="shared" si="84"/>
        <v>0</v>
      </c>
      <c r="BA63" s="235">
        <f t="shared" si="84"/>
        <v>0</v>
      </c>
      <c r="BB63" s="235">
        <f t="shared" si="84"/>
        <v>0</v>
      </c>
      <c r="BC63" s="235">
        <f t="shared" si="84"/>
        <v>0</v>
      </c>
      <c r="BD63" s="235">
        <f t="shared" si="84"/>
        <v>0</v>
      </c>
      <c r="BE63" s="235">
        <f t="shared" si="84"/>
        <v>0</v>
      </c>
      <c r="BF63" s="235">
        <f t="shared" si="84"/>
        <v>0</v>
      </c>
      <c r="BG63" s="235">
        <f t="shared" si="84"/>
        <v>0</v>
      </c>
      <c r="BH63" s="235">
        <f t="shared" si="84"/>
        <v>0</v>
      </c>
      <c r="BI63" s="235">
        <f t="shared" si="84"/>
        <v>0</v>
      </c>
      <c r="BJ63" s="235">
        <f t="shared" si="84"/>
        <v>0</v>
      </c>
      <c r="BK63" s="235">
        <f t="shared" si="84"/>
        <v>0</v>
      </c>
      <c r="BL63" s="235">
        <f t="shared" si="84"/>
        <v>0</v>
      </c>
      <c r="BM63" s="235">
        <f t="shared" si="84"/>
        <v>0</v>
      </c>
      <c r="BN63" s="235">
        <f t="shared" si="84"/>
        <v>0</v>
      </c>
      <c r="BO63" s="235">
        <f t="shared" si="84"/>
        <v>0</v>
      </c>
      <c r="BP63" s="235">
        <f t="shared" si="84"/>
        <v>0</v>
      </c>
      <c r="BQ63" s="235">
        <f t="shared" si="84"/>
        <v>0</v>
      </c>
      <c r="BR63" s="235">
        <f t="shared" si="84"/>
        <v>0</v>
      </c>
      <c r="BS63" s="235">
        <f t="shared" si="84"/>
        <v>0</v>
      </c>
      <c r="BT63" s="235">
        <f t="shared" si="84"/>
        <v>0</v>
      </c>
      <c r="BU63" s="235">
        <f t="shared" si="84"/>
        <v>0</v>
      </c>
      <c r="BV63" s="235">
        <f t="shared" si="84"/>
        <v>0</v>
      </c>
      <c r="BW63" s="235">
        <f t="shared" si="84"/>
        <v>0</v>
      </c>
      <c r="BX63" s="235">
        <f t="shared" si="84"/>
        <v>0</v>
      </c>
      <c r="BY63" s="235">
        <f t="shared" si="84"/>
        <v>0</v>
      </c>
      <c r="BZ63" s="235">
        <f t="shared" si="84"/>
        <v>0</v>
      </c>
      <c r="CA63" s="235">
        <f t="shared" si="84"/>
        <v>0</v>
      </c>
      <c r="CB63" s="235">
        <f t="shared" si="84"/>
        <v>0</v>
      </c>
      <c r="CC63" s="235">
        <f t="shared" si="84"/>
        <v>0</v>
      </c>
      <c r="CD63" s="235">
        <f t="shared" si="84"/>
        <v>0</v>
      </c>
      <c r="CE63" s="235">
        <f t="shared" si="84"/>
        <v>0</v>
      </c>
      <c r="CF63" s="235">
        <f t="shared" si="84"/>
        <v>0</v>
      </c>
      <c r="CG63" s="235">
        <f t="shared" si="84"/>
        <v>0</v>
      </c>
      <c r="CH63" s="235">
        <f t="shared" si="84"/>
        <v>0</v>
      </c>
      <c r="CI63" s="235">
        <f t="shared" si="84"/>
        <v>0</v>
      </c>
      <c r="CJ63" s="235">
        <f t="shared" si="84"/>
        <v>0</v>
      </c>
      <c r="CK63" s="235">
        <f t="shared" si="84"/>
        <v>0</v>
      </c>
      <c r="CL63" s="235">
        <f t="shared" si="84"/>
        <v>0</v>
      </c>
      <c r="CM63" s="235">
        <f t="shared" si="84"/>
        <v>0</v>
      </c>
      <c r="CN63" s="235">
        <f t="shared" ref="CN63:DC63" si="85">CN41</f>
        <v>0</v>
      </c>
      <c r="CO63" s="235">
        <f t="shared" si="85"/>
        <v>0</v>
      </c>
      <c r="CP63" s="235">
        <f t="shared" si="85"/>
        <v>0</v>
      </c>
      <c r="CQ63" s="235">
        <f t="shared" si="85"/>
        <v>0</v>
      </c>
      <c r="CR63" s="235">
        <f t="shared" si="85"/>
        <v>0</v>
      </c>
      <c r="CS63" s="235">
        <f t="shared" si="85"/>
        <v>0</v>
      </c>
      <c r="CT63" s="235">
        <f t="shared" si="85"/>
        <v>0</v>
      </c>
      <c r="CU63" s="235">
        <f t="shared" si="85"/>
        <v>0</v>
      </c>
      <c r="CV63" s="235">
        <f t="shared" si="85"/>
        <v>0</v>
      </c>
      <c r="CW63" s="235">
        <f t="shared" si="85"/>
        <v>0</v>
      </c>
      <c r="CX63" s="235">
        <f t="shared" si="85"/>
        <v>0</v>
      </c>
      <c r="CY63" s="235">
        <f t="shared" si="85"/>
        <v>0</v>
      </c>
      <c r="CZ63" s="235">
        <f t="shared" si="85"/>
        <v>0</v>
      </c>
      <c r="DA63" s="235">
        <f t="shared" si="85"/>
        <v>0</v>
      </c>
      <c r="DB63" s="235">
        <f t="shared" si="85"/>
        <v>0</v>
      </c>
      <c r="DC63" s="235">
        <f t="shared" si="85"/>
        <v>0</v>
      </c>
    </row>
    <row r="64" spans="2:107" x14ac:dyDescent="0.25">
      <c r="B64" s="218">
        <f t="shared" si="57"/>
        <v>32</v>
      </c>
      <c r="C64" s="225" t="s">
        <v>978</v>
      </c>
      <c r="D64" s="225"/>
      <c r="E64" s="226" t="s">
        <v>974</v>
      </c>
      <c r="F64" s="227"/>
      <c r="G64" s="234">
        <f t="shared" si="70"/>
        <v>0</v>
      </c>
      <c r="H64" s="235">
        <f>H62</f>
        <v>0</v>
      </c>
      <c r="I64" s="235">
        <f t="shared" ref="I64:AA64" si="86">I62</f>
        <v>0</v>
      </c>
      <c r="J64" s="235">
        <f t="shared" si="86"/>
        <v>0</v>
      </c>
      <c r="K64" s="235">
        <f t="shared" si="86"/>
        <v>0</v>
      </c>
      <c r="L64" s="235">
        <f t="shared" si="86"/>
        <v>0</v>
      </c>
      <c r="M64" s="235">
        <f t="shared" si="86"/>
        <v>0</v>
      </c>
      <c r="N64" s="235">
        <f t="shared" si="86"/>
        <v>0</v>
      </c>
      <c r="O64" s="235">
        <f t="shared" si="86"/>
        <v>0</v>
      </c>
      <c r="P64" s="235">
        <f t="shared" si="86"/>
        <v>0</v>
      </c>
      <c r="Q64" s="235">
        <f t="shared" si="86"/>
        <v>0</v>
      </c>
      <c r="R64" s="235">
        <f t="shared" si="86"/>
        <v>0</v>
      </c>
      <c r="S64" s="235">
        <f t="shared" si="86"/>
        <v>0</v>
      </c>
      <c r="T64" s="235">
        <f t="shared" si="86"/>
        <v>0</v>
      </c>
      <c r="U64" s="235">
        <f t="shared" si="86"/>
        <v>0</v>
      </c>
      <c r="V64" s="235">
        <f t="shared" si="86"/>
        <v>0</v>
      </c>
      <c r="W64" s="235">
        <f t="shared" si="86"/>
        <v>0</v>
      </c>
      <c r="X64" s="235">
        <f t="shared" si="86"/>
        <v>0</v>
      </c>
      <c r="Y64" s="235">
        <f t="shared" si="86"/>
        <v>0</v>
      </c>
      <c r="Z64" s="235">
        <f t="shared" si="86"/>
        <v>0</v>
      </c>
      <c r="AA64" s="235">
        <f t="shared" si="86"/>
        <v>0</v>
      </c>
      <c r="AB64" s="235">
        <f t="shared" ref="AB64:CM64" si="87">AB62</f>
        <v>0</v>
      </c>
      <c r="AC64" s="235">
        <f t="shared" si="87"/>
        <v>0</v>
      </c>
      <c r="AD64" s="235">
        <f t="shared" si="87"/>
        <v>0</v>
      </c>
      <c r="AE64" s="235">
        <f t="shared" si="87"/>
        <v>0</v>
      </c>
      <c r="AF64" s="235">
        <f t="shared" si="87"/>
        <v>0</v>
      </c>
      <c r="AG64" s="235">
        <f t="shared" si="87"/>
        <v>0</v>
      </c>
      <c r="AH64" s="235">
        <f t="shared" si="87"/>
        <v>0</v>
      </c>
      <c r="AI64" s="235">
        <f t="shared" si="87"/>
        <v>0</v>
      </c>
      <c r="AJ64" s="235">
        <f t="shared" si="87"/>
        <v>0</v>
      </c>
      <c r="AK64" s="235">
        <f t="shared" si="87"/>
        <v>0</v>
      </c>
      <c r="AL64" s="235">
        <f t="shared" si="87"/>
        <v>0</v>
      </c>
      <c r="AM64" s="235">
        <f t="shared" si="87"/>
        <v>0</v>
      </c>
      <c r="AN64" s="235">
        <f t="shared" si="87"/>
        <v>0</v>
      </c>
      <c r="AO64" s="235">
        <f t="shared" si="87"/>
        <v>0</v>
      </c>
      <c r="AP64" s="235">
        <f t="shared" si="87"/>
        <v>0</v>
      </c>
      <c r="AQ64" s="235">
        <f t="shared" si="87"/>
        <v>0</v>
      </c>
      <c r="AR64" s="235">
        <f t="shared" si="87"/>
        <v>0</v>
      </c>
      <c r="AS64" s="235">
        <f t="shared" si="87"/>
        <v>0</v>
      </c>
      <c r="AT64" s="235">
        <f t="shared" si="87"/>
        <v>0</v>
      </c>
      <c r="AU64" s="235">
        <f t="shared" si="87"/>
        <v>0</v>
      </c>
      <c r="AV64" s="235">
        <f t="shared" si="87"/>
        <v>0</v>
      </c>
      <c r="AW64" s="235">
        <f t="shared" si="87"/>
        <v>0</v>
      </c>
      <c r="AX64" s="235">
        <f t="shared" si="87"/>
        <v>0</v>
      </c>
      <c r="AY64" s="235">
        <f t="shared" si="87"/>
        <v>0</v>
      </c>
      <c r="AZ64" s="235">
        <f t="shared" si="87"/>
        <v>0</v>
      </c>
      <c r="BA64" s="235">
        <f t="shared" si="87"/>
        <v>0</v>
      </c>
      <c r="BB64" s="235">
        <f t="shared" si="87"/>
        <v>0</v>
      </c>
      <c r="BC64" s="235">
        <f t="shared" si="87"/>
        <v>0</v>
      </c>
      <c r="BD64" s="235">
        <f t="shared" si="87"/>
        <v>0</v>
      </c>
      <c r="BE64" s="235">
        <f t="shared" si="87"/>
        <v>0</v>
      </c>
      <c r="BF64" s="235">
        <f t="shared" si="87"/>
        <v>0</v>
      </c>
      <c r="BG64" s="235">
        <f t="shared" si="87"/>
        <v>0</v>
      </c>
      <c r="BH64" s="235">
        <f t="shared" si="87"/>
        <v>0</v>
      </c>
      <c r="BI64" s="235">
        <f t="shared" si="87"/>
        <v>0</v>
      </c>
      <c r="BJ64" s="235">
        <f t="shared" si="87"/>
        <v>0</v>
      </c>
      <c r="BK64" s="235">
        <f t="shared" si="87"/>
        <v>0</v>
      </c>
      <c r="BL64" s="235">
        <f t="shared" si="87"/>
        <v>0</v>
      </c>
      <c r="BM64" s="235">
        <f t="shared" si="87"/>
        <v>0</v>
      </c>
      <c r="BN64" s="235">
        <f t="shared" si="87"/>
        <v>0</v>
      </c>
      <c r="BO64" s="235">
        <f t="shared" si="87"/>
        <v>0</v>
      </c>
      <c r="BP64" s="235">
        <f t="shared" si="87"/>
        <v>0</v>
      </c>
      <c r="BQ64" s="235">
        <f t="shared" si="87"/>
        <v>0</v>
      </c>
      <c r="BR64" s="235">
        <f t="shared" si="87"/>
        <v>0</v>
      </c>
      <c r="BS64" s="235">
        <f t="shared" si="87"/>
        <v>0</v>
      </c>
      <c r="BT64" s="235">
        <f t="shared" si="87"/>
        <v>0</v>
      </c>
      <c r="BU64" s="235">
        <f t="shared" si="87"/>
        <v>0</v>
      </c>
      <c r="BV64" s="235">
        <f t="shared" si="87"/>
        <v>0</v>
      </c>
      <c r="BW64" s="235">
        <f t="shared" si="87"/>
        <v>0</v>
      </c>
      <c r="BX64" s="235">
        <f t="shared" si="87"/>
        <v>0</v>
      </c>
      <c r="BY64" s="235">
        <f t="shared" si="87"/>
        <v>0</v>
      </c>
      <c r="BZ64" s="235">
        <f t="shared" si="87"/>
        <v>0</v>
      </c>
      <c r="CA64" s="235">
        <f t="shared" si="87"/>
        <v>0</v>
      </c>
      <c r="CB64" s="235">
        <f t="shared" si="87"/>
        <v>0</v>
      </c>
      <c r="CC64" s="235">
        <f t="shared" si="87"/>
        <v>0</v>
      </c>
      <c r="CD64" s="235">
        <f t="shared" si="87"/>
        <v>0</v>
      </c>
      <c r="CE64" s="235">
        <f t="shared" si="87"/>
        <v>0</v>
      </c>
      <c r="CF64" s="235">
        <f t="shared" si="87"/>
        <v>0</v>
      </c>
      <c r="CG64" s="235">
        <f t="shared" si="87"/>
        <v>0</v>
      </c>
      <c r="CH64" s="235">
        <f t="shared" si="87"/>
        <v>0</v>
      </c>
      <c r="CI64" s="235">
        <f t="shared" si="87"/>
        <v>0</v>
      </c>
      <c r="CJ64" s="235">
        <f t="shared" si="87"/>
        <v>0</v>
      </c>
      <c r="CK64" s="235">
        <f t="shared" si="87"/>
        <v>0</v>
      </c>
      <c r="CL64" s="235">
        <f t="shared" si="87"/>
        <v>0</v>
      </c>
      <c r="CM64" s="235">
        <f t="shared" si="87"/>
        <v>0</v>
      </c>
      <c r="CN64" s="235">
        <f t="shared" ref="CN64:DC64" si="88">CN62</f>
        <v>0</v>
      </c>
      <c r="CO64" s="235">
        <f t="shared" si="88"/>
        <v>0</v>
      </c>
      <c r="CP64" s="235">
        <f t="shared" si="88"/>
        <v>0</v>
      </c>
      <c r="CQ64" s="235">
        <f t="shared" si="88"/>
        <v>0</v>
      </c>
      <c r="CR64" s="235">
        <f t="shared" si="88"/>
        <v>0</v>
      </c>
      <c r="CS64" s="235">
        <f t="shared" si="88"/>
        <v>0</v>
      </c>
      <c r="CT64" s="235">
        <f t="shared" si="88"/>
        <v>0</v>
      </c>
      <c r="CU64" s="235">
        <f t="shared" si="88"/>
        <v>0</v>
      </c>
      <c r="CV64" s="235">
        <f t="shared" si="88"/>
        <v>0</v>
      </c>
      <c r="CW64" s="235">
        <f t="shared" si="88"/>
        <v>0</v>
      </c>
      <c r="CX64" s="235">
        <f t="shared" si="88"/>
        <v>0</v>
      </c>
      <c r="CY64" s="235">
        <f t="shared" si="88"/>
        <v>0</v>
      </c>
      <c r="CZ64" s="235">
        <f t="shared" si="88"/>
        <v>0</v>
      </c>
      <c r="DA64" s="235">
        <f t="shared" si="88"/>
        <v>0</v>
      </c>
      <c r="DB64" s="235">
        <f t="shared" si="88"/>
        <v>0</v>
      </c>
      <c r="DC64" s="235">
        <f t="shared" si="88"/>
        <v>0</v>
      </c>
    </row>
  </sheetData>
  <mergeCells count="12"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  <mergeCell ref="B13:B17"/>
    <mergeCell ref="B4:F4"/>
  </mergeCells>
  <conditionalFormatting sqref="H10:DC10 H28:DC28 H53:DC53">
    <cfRule type="cellIs" dxfId="79" priority="34" operator="greaterThan">
      <formula>24</formula>
    </cfRule>
    <cfRule type="cellIs" dxfId="78" priority="35" operator="lessThan">
      <formula>0</formula>
    </cfRule>
  </conditionalFormatting>
  <conditionalFormatting sqref="H17:DC17 H35:DC35">
    <cfRule type="cellIs" dxfId="77" priority="32" operator="greaterThan">
      <formula>1</formula>
    </cfRule>
    <cfRule type="cellIs" dxfId="76" priority="33" operator="lessThan">
      <formula>0</formula>
    </cfRule>
  </conditionalFormatting>
  <conditionalFormatting sqref="G47:G48 H54:DC55">
    <cfRule type="cellIs" dxfId="75" priority="31" operator="lessThan">
      <formula>0</formula>
    </cfRule>
  </conditionalFormatting>
  <conditionalFormatting sqref="G17 G7">
    <cfRule type="cellIs" dxfId="74" priority="30" operator="equal">
      <formula>"ERRO"</formula>
    </cfRule>
  </conditionalFormatting>
  <conditionalFormatting sqref="H54:DC55">
    <cfRule type="cellIs" dxfId="73" priority="22" operator="greaterThan">
      <formula>22</formula>
    </cfRule>
  </conditionalFormatting>
  <conditionalFormatting sqref="H55:DC55">
    <cfRule type="cellIs" dxfId="72" priority="21" operator="greaterThan">
      <formula>3</formula>
    </cfRule>
  </conditionalFormatting>
  <conditionalFormatting sqref="H7:DC7 H25:DC25">
    <cfRule type="cellIs" dxfId="71" priority="11" operator="greaterThan">
      <formula>1</formula>
    </cfRule>
    <cfRule type="cellIs" dxfId="70" priority="12" operator="lessThan">
      <formula>0</formula>
    </cfRule>
  </conditionalFormatting>
  <conditionalFormatting sqref="H54:DC55">
    <cfRule type="cellIs" dxfId="69" priority="2" operator="greaterThan">
      <formula>24</formula>
    </cfRule>
    <cfRule type="cellIs" dxfId="68" priority="3" operator="lessThan">
      <formula>0</formula>
    </cfRule>
  </conditionalFormatting>
  <conditionalFormatting sqref="G35 G25">
    <cfRule type="cellIs" dxfId="67" priority="1" operator="equal">
      <formula>"ERRO"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</sheetPr>
  <dimension ref="B2:P102"/>
  <sheetViews>
    <sheetView showGridLines="0" zoomScaleNormal="100" workbookViewId="0">
      <pane ySplit="4" topLeftCell="A5" activePane="bottomLeft" state="frozen"/>
      <selection activeCell="C19" sqref="C19:G19"/>
      <selection pane="bottomLeft"/>
    </sheetView>
  </sheetViews>
  <sheetFormatPr defaultColWidth="9.109375" defaultRowHeight="15" customHeight="1" outlineLevelRow="1" x14ac:dyDescent="0.3"/>
  <cols>
    <col min="1" max="2" width="3.6640625" style="396" customWidth="1"/>
    <col min="3" max="7" width="10.6640625" style="396" customWidth="1"/>
    <col min="8" max="9" width="11.6640625" style="396" customWidth="1"/>
    <col min="10" max="10" width="20.109375" style="396" bestFit="1" customWidth="1"/>
    <col min="11" max="16" width="28.5546875" style="396" customWidth="1"/>
    <col min="17" max="16384" width="9.109375" style="396"/>
  </cols>
  <sheetData>
    <row r="2" spans="2:16" ht="22.5" customHeight="1" x14ac:dyDescent="0.3">
      <c r="B2" s="550"/>
      <c r="C2" s="551"/>
      <c r="D2" s="957" t="s">
        <v>2144</v>
      </c>
      <c r="E2" s="957"/>
      <c r="F2" s="957"/>
      <c r="G2" s="957"/>
      <c r="H2" s="957"/>
      <c r="I2" s="957"/>
      <c r="J2" s="551"/>
      <c r="K2" s="551"/>
      <c r="L2" s="551"/>
      <c r="M2" s="552"/>
      <c r="N2" s="551"/>
      <c r="O2" s="551"/>
      <c r="P2" s="552"/>
    </row>
    <row r="3" spans="2:16" ht="15" customHeight="1" x14ac:dyDescent="0.3">
      <c r="B3" s="946" t="s">
        <v>1057</v>
      </c>
      <c r="C3" s="947"/>
      <c r="D3" s="947"/>
      <c r="E3" s="947"/>
      <c r="F3" s="947"/>
      <c r="G3" s="947"/>
      <c r="H3" s="947"/>
      <c r="I3" s="947"/>
      <c r="J3" s="948"/>
      <c r="K3" s="946" t="s">
        <v>1203</v>
      </c>
      <c r="L3" s="947"/>
      <c r="M3" s="947"/>
      <c r="N3" s="947"/>
      <c r="O3" s="947"/>
      <c r="P3" s="948"/>
    </row>
    <row r="4" spans="2:16" ht="15" customHeight="1" x14ac:dyDescent="0.3">
      <c r="B4" s="958"/>
      <c r="C4" s="959"/>
      <c r="D4" s="959"/>
      <c r="E4" s="959"/>
      <c r="F4" s="959"/>
      <c r="G4" s="959"/>
      <c r="H4" s="959"/>
      <c r="I4" s="959"/>
      <c r="J4" s="96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3">
      <c r="B5" s="961" t="s">
        <v>955</v>
      </c>
      <c r="C5" s="962"/>
      <c r="D5" s="962"/>
      <c r="E5" s="962"/>
      <c r="F5" s="962"/>
      <c r="G5" s="962"/>
      <c r="H5" s="962"/>
      <c r="I5" s="962"/>
      <c r="J5" s="962"/>
      <c r="K5" s="548"/>
      <c r="L5" s="548"/>
      <c r="M5" s="549"/>
      <c r="N5" s="548"/>
      <c r="O5" s="548"/>
      <c r="P5" s="549"/>
    </row>
    <row r="6" spans="2:16" ht="14.4" x14ac:dyDescent="0.3">
      <c r="B6" s="963" t="s">
        <v>552</v>
      </c>
      <c r="C6" s="964"/>
      <c r="D6" s="964"/>
      <c r="E6" s="964"/>
      <c r="F6" s="964"/>
      <c r="G6" s="964"/>
      <c r="H6" s="964"/>
      <c r="I6" s="964"/>
      <c r="J6" s="965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3">
      <c r="B7" s="938" t="s">
        <v>553</v>
      </c>
      <c r="C7" s="938"/>
      <c r="D7" s="938"/>
      <c r="E7" s="939"/>
      <c r="F7" s="939"/>
      <c r="G7" s="939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3">
      <c r="B8" s="153">
        <v>1</v>
      </c>
      <c r="C8" s="936"/>
      <c r="D8" s="937"/>
      <c r="E8" s="937"/>
      <c r="F8" s="937"/>
      <c r="G8" s="937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3">
      <c r="B9" s="156">
        <v>2</v>
      </c>
      <c r="C9" s="936"/>
      <c r="D9" s="937"/>
      <c r="E9" s="937"/>
      <c r="F9" s="937"/>
      <c r="G9" s="937"/>
      <c r="H9" s="157"/>
      <c r="I9" s="322"/>
      <c r="J9" s="527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3">
      <c r="B10" s="153">
        <v>3</v>
      </c>
      <c r="C10" s="936"/>
      <c r="D10" s="937"/>
      <c r="E10" s="937"/>
      <c r="F10" s="937"/>
      <c r="G10" s="937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3">
      <c r="B11" s="156">
        <v>4</v>
      </c>
      <c r="C11" s="936"/>
      <c r="D11" s="937"/>
      <c r="E11" s="937"/>
      <c r="F11" s="937"/>
      <c r="G11" s="937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3">
      <c r="B12" s="153">
        <v>5</v>
      </c>
      <c r="C12" s="936"/>
      <c r="D12" s="937"/>
      <c r="E12" s="937"/>
      <c r="F12" s="937"/>
      <c r="G12" s="937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3">
      <c r="B13" s="156">
        <v>6</v>
      </c>
      <c r="C13" s="936"/>
      <c r="D13" s="937"/>
      <c r="E13" s="937"/>
      <c r="F13" s="937"/>
      <c r="G13" s="937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3">
      <c r="B14" s="153">
        <v>7</v>
      </c>
      <c r="C14" s="936"/>
      <c r="D14" s="937"/>
      <c r="E14" s="937"/>
      <c r="F14" s="937"/>
      <c r="G14" s="937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3">
      <c r="B15" s="156">
        <v>8</v>
      </c>
      <c r="C15" s="936"/>
      <c r="D15" s="937"/>
      <c r="E15" s="937"/>
      <c r="F15" s="937"/>
      <c r="G15" s="937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3">
      <c r="B16" s="153">
        <v>9</v>
      </c>
      <c r="C16" s="936"/>
      <c r="D16" s="937"/>
      <c r="E16" s="937"/>
      <c r="F16" s="937"/>
      <c r="G16" s="937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3">
      <c r="B17" s="156">
        <v>10</v>
      </c>
      <c r="C17" s="936"/>
      <c r="D17" s="937"/>
      <c r="E17" s="937"/>
      <c r="F17" s="937"/>
      <c r="G17" s="937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3">
      <c r="B18" s="153">
        <v>11</v>
      </c>
      <c r="C18" s="936"/>
      <c r="D18" s="937"/>
      <c r="E18" s="937"/>
      <c r="F18" s="937"/>
      <c r="G18" s="937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3">
      <c r="B19" s="156">
        <v>12</v>
      </c>
      <c r="C19" s="936"/>
      <c r="D19" s="937"/>
      <c r="E19" s="937"/>
      <c r="F19" s="937"/>
      <c r="G19" s="937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3">
      <c r="B20" s="153">
        <v>13</v>
      </c>
      <c r="C20" s="936"/>
      <c r="D20" s="937"/>
      <c r="E20" s="937"/>
      <c r="F20" s="937"/>
      <c r="G20" s="937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3">
      <c r="B21" s="156">
        <v>14</v>
      </c>
      <c r="C21" s="936"/>
      <c r="D21" s="937"/>
      <c r="E21" s="937"/>
      <c r="F21" s="937"/>
      <c r="G21" s="937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3">
      <c r="B22" s="153">
        <v>15</v>
      </c>
      <c r="C22" s="936"/>
      <c r="D22" s="937"/>
      <c r="E22" s="937"/>
      <c r="F22" s="937"/>
      <c r="G22" s="937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3">
      <c r="B23" s="156">
        <v>16</v>
      </c>
      <c r="C23" s="936"/>
      <c r="D23" s="937"/>
      <c r="E23" s="937"/>
      <c r="F23" s="937"/>
      <c r="G23" s="937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3">
      <c r="B24" s="153">
        <v>17</v>
      </c>
      <c r="C24" s="936"/>
      <c r="D24" s="937"/>
      <c r="E24" s="937"/>
      <c r="F24" s="937"/>
      <c r="G24" s="937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3">
      <c r="B25" s="156">
        <v>18</v>
      </c>
      <c r="C25" s="936"/>
      <c r="D25" s="937"/>
      <c r="E25" s="937"/>
      <c r="F25" s="937"/>
      <c r="G25" s="937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3">
      <c r="B26" s="153">
        <v>19</v>
      </c>
      <c r="C26" s="936"/>
      <c r="D26" s="937"/>
      <c r="E26" s="937"/>
      <c r="F26" s="937"/>
      <c r="G26" s="937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3">
      <c r="B27" s="156">
        <v>20</v>
      </c>
      <c r="C27" s="936"/>
      <c r="D27" s="937"/>
      <c r="E27" s="937"/>
      <c r="F27" s="937"/>
      <c r="G27" s="937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3">
      <c r="B28" s="153">
        <v>21</v>
      </c>
      <c r="C28" s="936"/>
      <c r="D28" s="937"/>
      <c r="E28" s="937"/>
      <c r="F28" s="937"/>
      <c r="G28" s="937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3">
      <c r="B29" s="156">
        <v>22</v>
      </c>
      <c r="C29" s="936"/>
      <c r="D29" s="937"/>
      <c r="E29" s="937"/>
      <c r="F29" s="937"/>
      <c r="G29" s="937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3">
      <c r="B30" s="153">
        <v>23</v>
      </c>
      <c r="C30" s="936"/>
      <c r="D30" s="937"/>
      <c r="E30" s="937"/>
      <c r="F30" s="937"/>
      <c r="G30" s="937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3">
      <c r="B31" s="156">
        <v>24</v>
      </c>
      <c r="C31" s="936"/>
      <c r="D31" s="937"/>
      <c r="E31" s="937"/>
      <c r="F31" s="937"/>
      <c r="G31" s="937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3">
      <c r="B32" s="153">
        <v>25</v>
      </c>
      <c r="C32" s="936"/>
      <c r="D32" s="937"/>
      <c r="E32" s="937"/>
      <c r="F32" s="937"/>
      <c r="G32" s="937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3">
      <c r="B33" s="156">
        <v>26</v>
      </c>
      <c r="C33" s="936"/>
      <c r="D33" s="937"/>
      <c r="E33" s="937"/>
      <c r="F33" s="937"/>
      <c r="G33" s="937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3">
      <c r="B34" s="153">
        <v>27</v>
      </c>
      <c r="C34" s="936"/>
      <c r="D34" s="937"/>
      <c r="E34" s="937"/>
      <c r="F34" s="937"/>
      <c r="G34" s="937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3">
      <c r="B35" s="156">
        <v>28</v>
      </c>
      <c r="C35" s="936"/>
      <c r="D35" s="937"/>
      <c r="E35" s="937"/>
      <c r="F35" s="937"/>
      <c r="G35" s="937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3">
      <c r="B36" s="153">
        <v>29</v>
      </c>
      <c r="C36" s="936"/>
      <c r="D36" s="937"/>
      <c r="E36" s="937"/>
      <c r="F36" s="937"/>
      <c r="G36" s="937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3">
      <c r="B37" s="156">
        <v>30</v>
      </c>
      <c r="C37" s="936"/>
      <c r="D37" s="937"/>
      <c r="E37" s="937"/>
      <c r="F37" s="937"/>
      <c r="G37" s="937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3">
      <c r="B38" s="153">
        <v>31</v>
      </c>
      <c r="C38" s="936"/>
      <c r="D38" s="937"/>
      <c r="E38" s="937"/>
      <c r="F38" s="937"/>
      <c r="G38" s="937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3">
      <c r="B39" s="156">
        <v>32</v>
      </c>
      <c r="C39" s="936"/>
      <c r="D39" s="937"/>
      <c r="E39" s="937"/>
      <c r="F39" s="937"/>
      <c r="G39" s="937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3">
      <c r="B40" s="153">
        <v>33</v>
      </c>
      <c r="C40" s="936"/>
      <c r="D40" s="937"/>
      <c r="E40" s="937"/>
      <c r="F40" s="937"/>
      <c r="G40" s="937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3">
      <c r="B41" s="156">
        <v>34</v>
      </c>
      <c r="C41" s="936"/>
      <c r="D41" s="937"/>
      <c r="E41" s="937"/>
      <c r="F41" s="937"/>
      <c r="G41" s="937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3">
      <c r="B42" s="153">
        <v>35</v>
      </c>
      <c r="C42" s="936"/>
      <c r="D42" s="937"/>
      <c r="E42" s="937"/>
      <c r="F42" s="937"/>
      <c r="G42" s="937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3">
      <c r="B43" s="156">
        <v>36</v>
      </c>
      <c r="C43" s="936"/>
      <c r="D43" s="937"/>
      <c r="E43" s="937"/>
      <c r="F43" s="937"/>
      <c r="G43" s="937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3">
      <c r="B44" s="153">
        <v>37</v>
      </c>
      <c r="C44" s="936"/>
      <c r="D44" s="937"/>
      <c r="E44" s="937"/>
      <c r="F44" s="937"/>
      <c r="G44" s="937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3">
      <c r="B45" s="156">
        <v>38</v>
      </c>
      <c r="C45" s="936"/>
      <c r="D45" s="937"/>
      <c r="E45" s="937"/>
      <c r="F45" s="937"/>
      <c r="G45" s="937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3">
      <c r="B46" s="153">
        <v>39</v>
      </c>
      <c r="C46" s="936"/>
      <c r="D46" s="937"/>
      <c r="E46" s="937"/>
      <c r="F46" s="937"/>
      <c r="G46" s="937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3">
      <c r="B47" s="156">
        <v>40</v>
      </c>
      <c r="C47" s="936"/>
      <c r="D47" s="937"/>
      <c r="E47" s="937"/>
      <c r="F47" s="937"/>
      <c r="G47" s="937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4.4" x14ac:dyDescent="0.3">
      <c r="B48" s="153"/>
      <c r="C48" s="950" t="s">
        <v>558</v>
      </c>
      <c r="D48" s="951"/>
      <c r="E48" s="951"/>
      <c r="F48" s="951"/>
      <c r="G48" s="951"/>
      <c r="H48" s="158">
        <v>20</v>
      </c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s="486" customFormat="1" ht="15" customHeight="1" x14ac:dyDescent="0.25">
      <c r="B49" s="492"/>
      <c r="C49" s="949" t="s">
        <v>1183</v>
      </c>
      <c r="D49" s="949"/>
      <c r="E49" s="949"/>
      <c r="F49" s="949"/>
      <c r="G49" s="949"/>
      <c r="H49" s="949"/>
      <c r="I49" s="949"/>
      <c r="J49" s="949"/>
      <c r="K49" s="497" t="s">
        <v>1172</v>
      </c>
      <c r="L49" s="497" t="s">
        <v>1181</v>
      </c>
      <c r="M49" s="497" t="s">
        <v>1182</v>
      </c>
      <c r="N49" s="497" t="s">
        <v>1200</v>
      </c>
      <c r="O49" s="497" t="s">
        <v>1201</v>
      </c>
      <c r="P49" s="497" t="s">
        <v>1202</v>
      </c>
    </row>
    <row r="50" spans="2:16" s="485" customFormat="1" ht="15" customHeight="1" x14ac:dyDescent="0.25">
      <c r="B50" s="940" t="s">
        <v>1173</v>
      </c>
      <c r="C50" s="941"/>
      <c r="D50" s="941"/>
      <c r="E50" s="941"/>
      <c r="F50" s="941"/>
      <c r="G50" s="941"/>
      <c r="H50" s="941"/>
      <c r="I50" s="941"/>
      <c r="J50" s="942"/>
      <c r="K50" s="498"/>
      <c r="L50" s="498"/>
      <c r="M50" s="498"/>
      <c r="N50" s="498"/>
      <c r="O50" s="498"/>
      <c r="P50" s="498"/>
    </row>
    <row r="51" spans="2:16" s="485" customFormat="1" ht="15" customHeight="1" x14ac:dyDescent="0.25">
      <c r="B51" s="940" t="s">
        <v>1174</v>
      </c>
      <c r="C51" s="941"/>
      <c r="D51" s="941"/>
      <c r="E51" s="941"/>
      <c r="F51" s="941"/>
      <c r="G51" s="941"/>
      <c r="H51" s="941"/>
      <c r="I51" s="941"/>
      <c r="J51" s="942"/>
      <c r="K51" s="499"/>
      <c r="L51" s="499"/>
      <c r="M51" s="499"/>
      <c r="N51" s="499"/>
      <c r="O51" s="499"/>
      <c r="P51" s="499"/>
    </row>
    <row r="52" spans="2:16" s="485" customFormat="1" ht="15" customHeight="1" x14ac:dyDescent="0.25">
      <c r="B52" s="940" t="s">
        <v>1175</v>
      </c>
      <c r="C52" s="941"/>
      <c r="D52" s="941"/>
      <c r="E52" s="941"/>
      <c r="F52" s="941"/>
      <c r="G52" s="941"/>
      <c r="H52" s="941"/>
      <c r="I52" s="941"/>
      <c r="J52" s="942"/>
      <c r="K52" s="500"/>
      <c r="L52" s="500"/>
      <c r="M52" s="500"/>
      <c r="N52" s="500"/>
      <c r="O52" s="500"/>
      <c r="P52" s="500"/>
    </row>
    <row r="53" spans="2:16" s="485" customFormat="1" ht="15" customHeight="1" x14ac:dyDescent="0.25">
      <c r="B53" s="940" t="s">
        <v>1176</v>
      </c>
      <c r="C53" s="941"/>
      <c r="D53" s="941"/>
      <c r="E53" s="941"/>
      <c r="F53" s="941"/>
      <c r="G53" s="941"/>
      <c r="H53" s="941"/>
      <c r="I53" s="941"/>
      <c r="J53" s="942"/>
      <c r="K53" s="500"/>
      <c r="L53" s="500"/>
      <c r="M53" s="500"/>
      <c r="N53" s="500"/>
      <c r="O53" s="500"/>
      <c r="P53" s="500"/>
    </row>
    <row r="54" spans="2:16" s="485" customFormat="1" ht="15" customHeight="1" x14ac:dyDescent="0.25">
      <c r="B54" s="940" t="s">
        <v>1177</v>
      </c>
      <c r="C54" s="941"/>
      <c r="D54" s="941"/>
      <c r="E54" s="941"/>
      <c r="F54" s="941"/>
      <c r="G54" s="941"/>
      <c r="H54" s="941"/>
      <c r="I54" s="941"/>
      <c r="J54" s="942"/>
      <c r="K54" s="498"/>
      <c r="L54" s="498"/>
      <c r="M54" s="498"/>
      <c r="N54" s="498"/>
      <c r="O54" s="498"/>
      <c r="P54" s="498"/>
    </row>
    <row r="55" spans="2:16" s="485" customFormat="1" ht="14.4" x14ac:dyDescent="0.25">
      <c r="B55" s="940" t="s">
        <v>1178</v>
      </c>
      <c r="C55" s="941"/>
      <c r="D55" s="941"/>
      <c r="E55" s="941"/>
      <c r="F55" s="941"/>
      <c r="G55" s="941"/>
      <c r="H55" s="941"/>
      <c r="I55" s="941"/>
      <c r="J55" s="942"/>
      <c r="K55" s="501"/>
      <c r="L55" s="501"/>
      <c r="M55" s="501"/>
      <c r="N55" s="501"/>
      <c r="O55" s="501"/>
      <c r="P55" s="501"/>
    </row>
    <row r="56" spans="2:16" s="485" customFormat="1" ht="14.4" x14ac:dyDescent="0.25">
      <c r="B56" s="940" t="s">
        <v>1179</v>
      </c>
      <c r="C56" s="941"/>
      <c r="D56" s="941"/>
      <c r="E56" s="941"/>
      <c r="F56" s="941"/>
      <c r="G56" s="941"/>
      <c r="H56" s="941"/>
      <c r="I56" s="941"/>
      <c r="J56" s="942"/>
      <c r="K56" s="502"/>
      <c r="L56" s="502"/>
      <c r="M56" s="502"/>
      <c r="N56" s="502"/>
      <c r="O56" s="502"/>
      <c r="P56" s="502"/>
    </row>
    <row r="57" spans="2:16" s="554" customFormat="1" ht="15" customHeight="1" x14ac:dyDescent="0.25">
      <c r="B57" s="952" t="s">
        <v>1180</v>
      </c>
      <c r="C57" s="953"/>
      <c r="D57" s="953"/>
      <c r="E57" s="953"/>
      <c r="F57" s="953"/>
      <c r="G57" s="953"/>
      <c r="H57" s="953"/>
      <c r="I57" s="953"/>
      <c r="J57" s="954"/>
      <c r="K57" s="955" t="s">
        <v>1170</v>
      </c>
      <c r="L57" s="955"/>
      <c r="M57" s="955"/>
      <c r="N57" s="955" t="s">
        <v>1170</v>
      </c>
      <c r="O57" s="955"/>
      <c r="P57" s="955"/>
    </row>
    <row r="58" spans="2:16" ht="14.4" x14ac:dyDescent="0.3">
      <c r="B58" s="963" t="s">
        <v>561</v>
      </c>
      <c r="C58" s="964"/>
      <c r="D58" s="964"/>
      <c r="E58" s="964"/>
      <c r="F58" s="964"/>
      <c r="G58" s="964"/>
      <c r="H58" s="964"/>
      <c r="I58" s="964"/>
      <c r="J58" s="965"/>
      <c r="K58" s="531" t="s">
        <v>1172</v>
      </c>
      <c r="L58" s="531" t="s">
        <v>1181</v>
      </c>
      <c r="M58" s="531" t="s">
        <v>1182</v>
      </c>
      <c r="N58" s="531" t="s">
        <v>1200</v>
      </c>
      <c r="O58" s="531" t="s">
        <v>1201</v>
      </c>
      <c r="P58" s="531" t="s">
        <v>1202</v>
      </c>
    </row>
    <row r="59" spans="2:16" ht="28.8" x14ac:dyDescent="0.3">
      <c r="B59" s="318"/>
      <c r="C59" s="944" t="s">
        <v>563</v>
      </c>
      <c r="D59" s="944"/>
      <c r="E59" s="944"/>
      <c r="F59" s="944"/>
      <c r="G59" s="945"/>
      <c r="H59" s="114" t="s">
        <v>16</v>
      </c>
      <c r="I59" s="539" t="s">
        <v>564</v>
      </c>
      <c r="J59" s="539" t="s">
        <v>1205</v>
      </c>
      <c r="K59" s="539" t="s">
        <v>1206</v>
      </c>
      <c r="L59" s="539" t="s">
        <v>1206</v>
      </c>
      <c r="M59" s="539" t="s">
        <v>1206</v>
      </c>
      <c r="N59" s="539" t="s">
        <v>1206</v>
      </c>
      <c r="O59" s="539" t="s">
        <v>1206</v>
      </c>
      <c r="P59" s="539" t="s">
        <v>1206</v>
      </c>
    </row>
    <row r="60" spans="2:16" ht="15" customHeight="1" x14ac:dyDescent="0.3">
      <c r="B60" s="153">
        <v>1</v>
      </c>
      <c r="C60" s="943"/>
      <c r="D60" s="943"/>
      <c r="E60" s="943"/>
      <c r="F60" s="943"/>
      <c r="G60" s="936"/>
      <c r="H60" s="166"/>
      <c r="I60" s="321"/>
      <c r="J60" s="527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3">
      <c r="B61" s="156">
        <v>2</v>
      </c>
      <c r="C61" s="701"/>
      <c r="D61" s="701"/>
      <c r="E61" s="701"/>
      <c r="F61" s="701"/>
      <c r="G61" s="700"/>
      <c r="H61" s="166"/>
      <c r="I61" s="321"/>
      <c r="J61" s="527">
        <f t="shared" ref="J61:J75" si="1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3">
      <c r="B62" s="153">
        <v>3</v>
      </c>
      <c r="C62" s="701"/>
      <c r="D62" s="701"/>
      <c r="E62" s="701"/>
      <c r="F62" s="701"/>
      <c r="G62" s="700"/>
      <c r="H62" s="166"/>
      <c r="I62" s="321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x14ac:dyDescent="0.3">
      <c r="B63" s="156">
        <v>4</v>
      </c>
      <c r="C63" s="701"/>
      <c r="D63" s="701"/>
      <c r="E63" s="701"/>
      <c r="F63" s="701"/>
      <c r="G63" s="700"/>
      <c r="H63" s="166"/>
      <c r="I63" s="321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x14ac:dyDescent="0.3">
      <c r="B64" s="153">
        <v>5</v>
      </c>
      <c r="C64" s="701"/>
      <c r="D64" s="701"/>
      <c r="E64" s="701"/>
      <c r="F64" s="701"/>
      <c r="G64" s="700"/>
      <c r="H64" s="166"/>
      <c r="I64" s="321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x14ac:dyDescent="0.3">
      <c r="B65" s="156">
        <v>6</v>
      </c>
      <c r="C65" s="701"/>
      <c r="D65" s="701"/>
      <c r="E65" s="701"/>
      <c r="F65" s="701"/>
      <c r="G65" s="700"/>
      <c r="H65" s="166"/>
      <c r="I65" s="321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x14ac:dyDescent="0.3">
      <c r="B66" s="153">
        <v>7</v>
      </c>
      <c r="C66" s="701"/>
      <c r="D66" s="701"/>
      <c r="E66" s="701"/>
      <c r="F66" s="701"/>
      <c r="G66" s="700"/>
      <c r="H66" s="166"/>
      <c r="I66" s="321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x14ac:dyDescent="0.3">
      <c r="B67" s="156">
        <v>8</v>
      </c>
      <c r="C67" s="701"/>
      <c r="D67" s="701"/>
      <c r="E67" s="701"/>
      <c r="F67" s="701"/>
      <c r="G67" s="700"/>
      <c r="H67" s="166"/>
      <c r="I67" s="321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x14ac:dyDescent="0.3">
      <c r="B68" s="153">
        <v>9</v>
      </c>
      <c r="C68" s="701"/>
      <c r="D68" s="701"/>
      <c r="E68" s="701"/>
      <c r="F68" s="701"/>
      <c r="G68" s="700"/>
      <c r="H68" s="166"/>
      <c r="I68" s="321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x14ac:dyDescent="0.3">
      <c r="B69" s="156">
        <v>10</v>
      </c>
      <c r="C69" s="701"/>
      <c r="D69" s="701"/>
      <c r="E69" s="701"/>
      <c r="F69" s="701"/>
      <c r="G69" s="700"/>
      <c r="H69" s="166"/>
      <c r="I69" s="321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x14ac:dyDescent="0.3">
      <c r="B70" s="153">
        <v>11</v>
      </c>
      <c r="C70" s="701"/>
      <c r="D70" s="701"/>
      <c r="E70" s="701"/>
      <c r="F70" s="701"/>
      <c r="G70" s="700"/>
      <c r="H70" s="166"/>
      <c r="I70" s="321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x14ac:dyDescent="0.3">
      <c r="B71" s="156">
        <v>12</v>
      </c>
      <c r="C71" s="701"/>
      <c r="D71" s="701"/>
      <c r="E71" s="701"/>
      <c r="F71" s="701"/>
      <c r="G71" s="700"/>
      <c r="H71" s="166"/>
      <c r="I71" s="321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x14ac:dyDescent="0.3">
      <c r="B72" s="153">
        <v>13</v>
      </c>
      <c r="C72" s="701"/>
      <c r="D72" s="701"/>
      <c r="E72" s="701"/>
      <c r="F72" s="701"/>
      <c r="G72" s="700"/>
      <c r="H72" s="166"/>
      <c r="I72" s="321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x14ac:dyDescent="0.3">
      <c r="B73" s="156">
        <v>14</v>
      </c>
      <c r="C73" s="701"/>
      <c r="D73" s="701"/>
      <c r="E73" s="701"/>
      <c r="F73" s="701"/>
      <c r="G73" s="700"/>
      <c r="H73" s="166"/>
      <c r="I73" s="321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x14ac:dyDescent="0.3">
      <c r="B74" s="153">
        <v>15</v>
      </c>
      <c r="C74" s="701"/>
      <c r="D74" s="701"/>
      <c r="E74" s="701"/>
      <c r="F74" s="701"/>
      <c r="G74" s="700"/>
      <c r="H74" s="166"/>
      <c r="I74" s="321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x14ac:dyDescent="0.3">
      <c r="B75" s="156">
        <v>16</v>
      </c>
      <c r="C75" s="701"/>
      <c r="D75" s="701"/>
      <c r="E75" s="701"/>
      <c r="F75" s="701"/>
      <c r="G75" s="700"/>
      <c r="H75" s="166"/>
      <c r="I75" s="321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x14ac:dyDescent="0.3">
      <c r="B76" s="153">
        <v>17</v>
      </c>
      <c r="C76" s="943"/>
      <c r="D76" s="943"/>
      <c r="E76" s="943"/>
      <c r="F76" s="943"/>
      <c r="G76" s="936"/>
      <c r="H76" s="167"/>
      <c r="I76" s="322"/>
      <c r="J76" s="527">
        <f t="shared" ref="J76:J79" si="2">IFERROR(SMALL(K76:P76,1),0)</f>
        <v>0</v>
      </c>
      <c r="K76" s="329"/>
      <c r="L76" s="329"/>
      <c r="M76" s="329"/>
      <c r="N76" s="329"/>
      <c r="O76" s="329"/>
      <c r="P76" s="329"/>
    </row>
    <row r="77" spans="2:16" ht="15" customHeight="1" x14ac:dyDescent="0.3">
      <c r="B77" s="156">
        <v>18</v>
      </c>
      <c r="C77" s="943"/>
      <c r="D77" s="943"/>
      <c r="E77" s="943"/>
      <c r="F77" s="943"/>
      <c r="G77" s="936"/>
      <c r="H77" s="167"/>
      <c r="I77" s="322"/>
      <c r="J77" s="527">
        <f t="shared" si="2"/>
        <v>0</v>
      </c>
      <c r="K77" s="329"/>
      <c r="L77" s="329"/>
      <c r="M77" s="329"/>
      <c r="N77" s="329"/>
      <c r="O77" s="329"/>
      <c r="P77" s="329"/>
    </row>
    <row r="78" spans="2:16" ht="15" customHeight="1" x14ac:dyDescent="0.3">
      <c r="B78" s="153">
        <v>19</v>
      </c>
      <c r="C78" s="943"/>
      <c r="D78" s="943"/>
      <c r="E78" s="943"/>
      <c r="F78" s="943"/>
      <c r="G78" s="936"/>
      <c r="H78" s="167"/>
      <c r="I78" s="322"/>
      <c r="J78" s="527">
        <f t="shared" si="2"/>
        <v>0</v>
      </c>
      <c r="K78" s="329"/>
      <c r="L78" s="329"/>
      <c r="M78" s="329"/>
      <c r="N78" s="329"/>
      <c r="O78" s="329"/>
      <c r="P78" s="329"/>
    </row>
    <row r="79" spans="2:16" ht="15" customHeight="1" x14ac:dyDescent="0.3">
      <c r="B79" s="156">
        <v>20</v>
      </c>
      <c r="C79" s="943"/>
      <c r="D79" s="943"/>
      <c r="E79" s="943"/>
      <c r="F79" s="943"/>
      <c r="G79" s="936"/>
      <c r="H79" s="167"/>
      <c r="I79" s="322"/>
      <c r="J79" s="527">
        <f t="shared" si="2"/>
        <v>0</v>
      </c>
      <c r="K79" s="329"/>
      <c r="L79" s="329"/>
      <c r="M79" s="329"/>
      <c r="N79" s="329"/>
      <c r="O79" s="329"/>
      <c r="P79" s="329"/>
    </row>
    <row r="80" spans="2:16" s="486" customFormat="1" ht="15" customHeight="1" x14ac:dyDescent="0.25">
      <c r="B80" s="492"/>
      <c r="C80" s="949" t="s">
        <v>1183</v>
      </c>
      <c r="D80" s="949"/>
      <c r="E80" s="949"/>
      <c r="F80" s="949"/>
      <c r="G80" s="949"/>
      <c r="H80" s="949"/>
      <c r="I80" s="949"/>
      <c r="J80" s="949"/>
      <c r="K80" s="497" t="s">
        <v>1172</v>
      </c>
      <c r="L80" s="497" t="s">
        <v>1181</v>
      </c>
      <c r="M80" s="497" t="s">
        <v>1182</v>
      </c>
      <c r="N80" s="497" t="s">
        <v>1200</v>
      </c>
      <c r="O80" s="497" t="s">
        <v>1201</v>
      </c>
      <c r="P80" s="497" t="s">
        <v>1202</v>
      </c>
    </row>
    <row r="81" spans="2:16" s="485" customFormat="1" ht="15" customHeight="1" x14ac:dyDescent="0.25">
      <c r="B81" s="940" t="s">
        <v>1173</v>
      </c>
      <c r="C81" s="941"/>
      <c r="D81" s="941"/>
      <c r="E81" s="941"/>
      <c r="F81" s="941"/>
      <c r="G81" s="941"/>
      <c r="H81" s="941"/>
      <c r="I81" s="941"/>
      <c r="J81" s="942"/>
      <c r="K81" s="498"/>
      <c r="L81" s="498"/>
      <c r="M81" s="498"/>
      <c r="N81" s="498"/>
      <c r="O81" s="498"/>
      <c r="P81" s="498"/>
    </row>
    <row r="82" spans="2:16" s="485" customFormat="1" ht="15" customHeight="1" x14ac:dyDescent="0.25">
      <c r="B82" s="940" t="s">
        <v>1174</v>
      </c>
      <c r="C82" s="941"/>
      <c r="D82" s="941"/>
      <c r="E82" s="941"/>
      <c r="F82" s="941"/>
      <c r="G82" s="941"/>
      <c r="H82" s="941"/>
      <c r="I82" s="941"/>
      <c r="J82" s="942"/>
      <c r="K82" s="499"/>
      <c r="L82" s="499"/>
      <c r="M82" s="499"/>
      <c r="N82" s="499"/>
      <c r="O82" s="499"/>
      <c r="P82" s="499"/>
    </row>
    <row r="83" spans="2:16" s="485" customFormat="1" ht="15" customHeight="1" x14ac:dyDescent="0.25">
      <c r="B83" s="940" t="s">
        <v>1175</v>
      </c>
      <c r="C83" s="941"/>
      <c r="D83" s="941"/>
      <c r="E83" s="941"/>
      <c r="F83" s="941"/>
      <c r="G83" s="941"/>
      <c r="H83" s="941"/>
      <c r="I83" s="941"/>
      <c r="J83" s="942"/>
      <c r="K83" s="500"/>
      <c r="L83" s="500"/>
      <c r="M83" s="500"/>
      <c r="N83" s="500"/>
      <c r="O83" s="500"/>
      <c r="P83" s="500"/>
    </row>
    <row r="84" spans="2:16" s="485" customFormat="1" ht="15" customHeight="1" x14ac:dyDescent="0.25">
      <c r="B84" s="940" t="s">
        <v>1176</v>
      </c>
      <c r="C84" s="941"/>
      <c r="D84" s="941"/>
      <c r="E84" s="941"/>
      <c r="F84" s="941"/>
      <c r="G84" s="941"/>
      <c r="H84" s="941"/>
      <c r="I84" s="941"/>
      <c r="J84" s="942"/>
      <c r="K84" s="500"/>
      <c r="L84" s="500"/>
      <c r="M84" s="500"/>
      <c r="N84" s="500"/>
      <c r="O84" s="500"/>
      <c r="P84" s="500"/>
    </row>
    <row r="85" spans="2:16" s="485" customFormat="1" ht="15" customHeight="1" x14ac:dyDescent="0.25">
      <c r="B85" s="940" t="s">
        <v>1177</v>
      </c>
      <c r="C85" s="941"/>
      <c r="D85" s="941"/>
      <c r="E85" s="941"/>
      <c r="F85" s="941"/>
      <c r="G85" s="941"/>
      <c r="H85" s="941"/>
      <c r="I85" s="941"/>
      <c r="J85" s="942"/>
      <c r="K85" s="498"/>
      <c r="L85" s="498"/>
      <c r="M85" s="498"/>
      <c r="N85" s="498"/>
      <c r="O85" s="498"/>
      <c r="P85" s="498"/>
    </row>
    <row r="86" spans="2:16" s="485" customFormat="1" ht="14.4" x14ac:dyDescent="0.25">
      <c r="B86" s="940" t="s">
        <v>1178</v>
      </c>
      <c r="C86" s="941"/>
      <c r="D86" s="941"/>
      <c r="E86" s="941"/>
      <c r="F86" s="941"/>
      <c r="G86" s="941"/>
      <c r="H86" s="941"/>
      <c r="I86" s="941"/>
      <c r="J86" s="942"/>
      <c r="K86" s="501"/>
      <c r="L86" s="501"/>
      <c r="M86" s="501"/>
      <c r="N86" s="501"/>
      <c r="O86" s="501"/>
      <c r="P86" s="501"/>
    </row>
    <row r="87" spans="2:16" s="485" customFormat="1" ht="14.4" x14ac:dyDescent="0.25">
      <c r="B87" s="940" t="s">
        <v>1179</v>
      </c>
      <c r="C87" s="941"/>
      <c r="D87" s="941"/>
      <c r="E87" s="941"/>
      <c r="F87" s="941"/>
      <c r="G87" s="941"/>
      <c r="H87" s="941"/>
      <c r="I87" s="941"/>
      <c r="J87" s="942"/>
      <c r="K87" s="502"/>
      <c r="L87" s="502"/>
      <c r="M87" s="502"/>
      <c r="N87" s="502"/>
      <c r="O87" s="502"/>
      <c r="P87" s="502"/>
    </row>
    <row r="88" spans="2:16" s="554" customFormat="1" ht="15" customHeight="1" x14ac:dyDescent="0.25">
      <c r="B88" s="952" t="s">
        <v>1180</v>
      </c>
      <c r="C88" s="953"/>
      <c r="D88" s="953"/>
      <c r="E88" s="953"/>
      <c r="F88" s="953"/>
      <c r="G88" s="953"/>
      <c r="H88" s="953"/>
      <c r="I88" s="953"/>
      <c r="J88" s="954"/>
      <c r="K88" s="955" t="s">
        <v>1170</v>
      </c>
      <c r="L88" s="955"/>
      <c r="M88" s="955"/>
      <c r="N88" s="955" t="s">
        <v>1170</v>
      </c>
      <c r="O88" s="955"/>
      <c r="P88" s="955"/>
    </row>
    <row r="89" spans="2:16" ht="15" customHeight="1" x14ac:dyDescent="0.3">
      <c r="B89" s="961" t="s">
        <v>969</v>
      </c>
      <c r="C89" s="962"/>
      <c r="D89" s="962"/>
      <c r="E89" s="962"/>
      <c r="F89" s="962"/>
      <c r="G89" s="962"/>
      <c r="H89" s="962"/>
      <c r="I89" s="962"/>
      <c r="J89" s="966"/>
      <c r="K89" s="532" t="s">
        <v>1172</v>
      </c>
      <c r="L89" s="532" t="s">
        <v>1181</v>
      </c>
      <c r="M89" s="532" t="s">
        <v>1182</v>
      </c>
      <c r="N89" s="532" t="s">
        <v>1200</v>
      </c>
      <c r="O89" s="532" t="s">
        <v>1201</v>
      </c>
      <c r="P89" s="532" t="s">
        <v>1202</v>
      </c>
    </row>
    <row r="90" spans="2:16" ht="15" customHeight="1" x14ac:dyDescent="0.3">
      <c r="B90" s="967" t="s">
        <v>15</v>
      </c>
      <c r="C90" s="968"/>
      <c r="D90" s="968"/>
      <c r="E90" s="968"/>
      <c r="F90" s="968"/>
      <c r="G90" s="968"/>
      <c r="H90" s="969"/>
      <c r="I90" s="539" t="s">
        <v>16</v>
      </c>
      <c r="J90" s="539" t="s">
        <v>1204</v>
      </c>
      <c r="K90" s="539" t="s">
        <v>1184</v>
      </c>
      <c r="L90" s="539" t="s">
        <v>1184</v>
      </c>
      <c r="M90" s="539" t="s">
        <v>1184</v>
      </c>
      <c r="N90" s="539" t="s">
        <v>1184</v>
      </c>
      <c r="O90" s="539" t="s">
        <v>1184</v>
      </c>
      <c r="P90" s="539" t="s">
        <v>1184</v>
      </c>
    </row>
    <row r="91" spans="2:16" ht="15" customHeight="1" x14ac:dyDescent="0.3">
      <c r="B91" s="168">
        <v>1</v>
      </c>
      <c r="C91" s="970"/>
      <c r="D91" s="970"/>
      <c r="E91" s="970"/>
      <c r="F91" s="970"/>
      <c r="G91" s="970"/>
      <c r="H91" s="971"/>
      <c r="I91" s="322"/>
      <c r="J91" s="527">
        <f t="shared" ref="J91:J93" si="3">IFERROR(SMALL(K91:P91,1),0)</f>
        <v>0</v>
      </c>
      <c r="K91" s="329"/>
      <c r="L91" s="329"/>
      <c r="M91" s="329"/>
      <c r="N91" s="329"/>
      <c r="O91" s="329"/>
      <c r="P91" s="329"/>
    </row>
    <row r="92" spans="2:16" ht="15" customHeight="1" x14ac:dyDescent="0.3">
      <c r="B92" s="168">
        <v>2</v>
      </c>
      <c r="C92" s="970"/>
      <c r="D92" s="970"/>
      <c r="E92" s="970"/>
      <c r="F92" s="970"/>
      <c r="G92" s="970"/>
      <c r="H92" s="971"/>
      <c r="I92" s="322"/>
      <c r="J92" s="527">
        <f t="shared" si="3"/>
        <v>0</v>
      </c>
      <c r="K92" s="329"/>
      <c r="L92" s="329"/>
      <c r="M92" s="329"/>
      <c r="N92" s="329"/>
      <c r="O92" s="329"/>
      <c r="P92" s="329"/>
    </row>
    <row r="93" spans="2:16" ht="15" customHeight="1" x14ac:dyDescent="0.3">
      <c r="B93" s="168">
        <v>3</v>
      </c>
      <c r="C93" s="970"/>
      <c r="D93" s="970"/>
      <c r="E93" s="970"/>
      <c r="F93" s="970"/>
      <c r="G93" s="970"/>
      <c r="H93" s="971"/>
      <c r="I93" s="322"/>
      <c r="J93" s="527">
        <f t="shared" si="3"/>
        <v>0</v>
      </c>
      <c r="K93" s="329"/>
      <c r="L93" s="329"/>
      <c r="M93" s="329"/>
      <c r="N93" s="329"/>
      <c r="O93" s="329"/>
      <c r="P93" s="329"/>
    </row>
    <row r="94" spans="2:16" s="486" customFormat="1" ht="15" customHeight="1" x14ac:dyDescent="0.25">
      <c r="B94" s="492"/>
      <c r="C94" s="949" t="s">
        <v>1183</v>
      </c>
      <c r="D94" s="949"/>
      <c r="E94" s="949"/>
      <c r="F94" s="949"/>
      <c r="G94" s="949"/>
      <c r="H94" s="949"/>
      <c r="I94" s="949"/>
      <c r="J94" s="949"/>
      <c r="K94" s="497" t="s">
        <v>1172</v>
      </c>
      <c r="L94" s="497" t="s">
        <v>1181</v>
      </c>
      <c r="M94" s="497" t="s">
        <v>1182</v>
      </c>
      <c r="N94" s="497" t="s">
        <v>1200</v>
      </c>
      <c r="O94" s="497" t="s">
        <v>1201</v>
      </c>
      <c r="P94" s="497" t="s">
        <v>1202</v>
      </c>
    </row>
    <row r="95" spans="2:16" s="485" customFormat="1" ht="15" customHeight="1" x14ac:dyDescent="0.25">
      <c r="B95" s="940" t="s">
        <v>1173</v>
      </c>
      <c r="C95" s="941"/>
      <c r="D95" s="941"/>
      <c r="E95" s="941"/>
      <c r="F95" s="941"/>
      <c r="G95" s="941"/>
      <c r="H95" s="941"/>
      <c r="I95" s="941"/>
      <c r="J95" s="942"/>
      <c r="K95" s="498"/>
      <c r="L95" s="498"/>
      <c r="M95" s="498"/>
      <c r="N95" s="498"/>
      <c r="O95" s="498"/>
      <c r="P95" s="498"/>
    </row>
    <row r="96" spans="2:16" s="485" customFormat="1" ht="15" customHeight="1" x14ac:dyDescent="0.25">
      <c r="B96" s="940" t="s">
        <v>1174</v>
      </c>
      <c r="C96" s="941"/>
      <c r="D96" s="941"/>
      <c r="E96" s="941"/>
      <c r="F96" s="941"/>
      <c r="G96" s="941"/>
      <c r="H96" s="941"/>
      <c r="I96" s="941"/>
      <c r="J96" s="942"/>
      <c r="K96" s="499"/>
      <c r="L96" s="499"/>
      <c r="M96" s="499"/>
      <c r="N96" s="499"/>
      <c r="O96" s="499"/>
      <c r="P96" s="499"/>
    </row>
    <row r="97" spans="2:16" s="485" customFormat="1" ht="15" customHeight="1" x14ac:dyDescent="0.25">
      <c r="B97" s="940" t="s">
        <v>1175</v>
      </c>
      <c r="C97" s="941"/>
      <c r="D97" s="941"/>
      <c r="E97" s="941"/>
      <c r="F97" s="941"/>
      <c r="G97" s="941"/>
      <c r="H97" s="941"/>
      <c r="I97" s="941"/>
      <c r="J97" s="942"/>
      <c r="K97" s="500"/>
      <c r="L97" s="500"/>
      <c r="M97" s="500"/>
      <c r="N97" s="500"/>
      <c r="O97" s="500"/>
      <c r="P97" s="500"/>
    </row>
    <row r="98" spans="2:16" s="485" customFormat="1" ht="15" customHeight="1" x14ac:dyDescent="0.25">
      <c r="B98" s="940" t="s">
        <v>1176</v>
      </c>
      <c r="C98" s="941"/>
      <c r="D98" s="941"/>
      <c r="E98" s="941"/>
      <c r="F98" s="941"/>
      <c r="G98" s="941"/>
      <c r="H98" s="941"/>
      <c r="I98" s="941"/>
      <c r="J98" s="942"/>
      <c r="K98" s="500"/>
      <c r="L98" s="500"/>
      <c r="M98" s="500"/>
      <c r="N98" s="500"/>
      <c r="O98" s="500"/>
      <c r="P98" s="500"/>
    </row>
    <row r="99" spans="2:16" s="485" customFormat="1" ht="15" customHeight="1" x14ac:dyDescent="0.25">
      <c r="B99" s="940" t="s">
        <v>1177</v>
      </c>
      <c r="C99" s="941"/>
      <c r="D99" s="941"/>
      <c r="E99" s="941"/>
      <c r="F99" s="941"/>
      <c r="G99" s="941"/>
      <c r="H99" s="941"/>
      <c r="I99" s="941"/>
      <c r="J99" s="942"/>
      <c r="K99" s="498"/>
      <c r="L99" s="498"/>
      <c r="M99" s="498"/>
      <c r="N99" s="498"/>
      <c r="O99" s="498"/>
      <c r="P99" s="498"/>
    </row>
    <row r="100" spans="2:16" s="485" customFormat="1" ht="14.4" x14ac:dyDescent="0.25">
      <c r="B100" s="940" t="s">
        <v>1178</v>
      </c>
      <c r="C100" s="941"/>
      <c r="D100" s="941"/>
      <c r="E100" s="941"/>
      <c r="F100" s="941"/>
      <c r="G100" s="941"/>
      <c r="H100" s="941"/>
      <c r="I100" s="941"/>
      <c r="J100" s="942"/>
      <c r="K100" s="501"/>
      <c r="L100" s="501"/>
      <c r="M100" s="501"/>
      <c r="N100" s="501"/>
      <c r="O100" s="501"/>
      <c r="P100" s="501"/>
    </row>
    <row r="101" spans="2:16" s="485" customFormat="1" ht="14.4" x14ac:dyDescent="0.25">
      <c r="B101" s="940" t="s">
        <v>1179</v>
      </c>
      <c r="C101" s="941"/>
      <c r="D101" s="941"/>
      <c r="E101" s="941"/>
      <c r="F101" s="941"/>
      <c r="G101" s="941"/>
      <c r="H101" s="941"/>
      <c r="I101" s="941"/>
      <c r="J101" s="942"/>
      <c r="K101" s="502"/>
      <c r="L101" s="502"/>
      <c r="M101" s="502"/>
      <c r="N101" s="502"/>
      <c r="O101" s="502"/>
      <c r="P101" s="502"/>
    </row>
    <row r="102" spans="2:16" s="554" customFormat="1" ht="15" customHeight="1" x14ac:dyDescent="0.25">
      <c r="B102" s="952" t="s">
        <v>1180</v>
      </c>
      <c r="C102" s="953"/>
      <c r="D102" s="953"/>
      <c r="E102" s="953"/>
      <c r="F102" s="953"/>
      <c r="G102" s="953"/>
      <c r="H102" s="953"/>
      <c r="I102" s="953"/>
      <c r="J102" s="954"/>
      <c r="K102" s="955" t="s">
        <v>1170</v>
      </c>
      <c r="L102" s="955"/>
      <c r="M102" s="955"/>
      <c r="N102" s="955" t="s">
        <v>1170</v>
      </c>
      <c r="O102" s="955"/>
      <c r="P102" s="955"/>
    </row>
  </sheetData>
  <mergeCells count="92">
    <mergeCell ref="N102:P102"/>
    <mergeCell ref="C93:H93"/>
    <mergeCell ref="C94:J94"/>
    <mergeCell ref="B95:J95"/>
    <mergeCell ref="B96:J96"/>
    <mergeCell ref="B97:J97"/>
    <mergeCell ref="B98:J98"/>
    <mergeCell ref="B99:J99"/>
    <mergeCell ref="B100:J100"/>
    <mergeCell ref="B101:J101"/>
    <mergeCell ref="B102:J102"/>
    <mergeCell ref="K102:M102"/>
    <mergeCell ref="B89:J89"/>
    <mergeCell ref="B90:H90"/>
    <mergeCell ref="C91:H91"/>
    <mergeCell ref="C92:H92"/>
    <mergeCell ref="B87:J87"/>
    <mergeCell ref="B88:J88"/>
    <mergeCell ref="K88:M88"/>
    <mergeCell ref="N88:P88"/>
    <mergeCell ref="B81:J81"/>
    <mergeCell ref="B82:J82"/>
    <mergeCell ref="B83:J83"/>
    <mergeCell ref="B84:J84"/>
    <mergeCell ref="B85:J85"/>
    <mergeCell ref="B86:J86"/>
    <mergeCell ref="C80:J80"/>
    <mergeCell ref="B56:J56"/>
    <mergeCell ref="B57:J57"/>
    <mergeCell ref="K57:M57"/>
    <mergeCell ref="N57:P57"/>
    <mergeCell ref="B58:J58"/>
    <mergeCell ref="C59:G59"/>
    <mergeCell ref="C60:G60"/>
    <mergeCell ref="C76:G76"/>
    <mergeCell ref="C77:G77"/>
    <mergeCell ref="C78:G78"/>
    <mergeCell ref="C79:G79"/>
    <mergeCell ref="B55:J55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C43:G43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C31:G31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19:G19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B7:G7"/>
    <mergeCell ref="D2:I2"/>
    <mergeCell ref="B3:J4"/>
    <mergeCell ref="K3:P3"/>
    <mergeCell ref="B5:J5"/>
    <mergeCell ref="B6:J6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4">
    <tabColor theme="5"/>
  </sheetPr>
  <dimension ref="B2:Z96"/>
  <sheetViews>
    <sheetView showGridLines="0" workbookViewId="0">
      <pane ySplit="4" topLeftCell="A74" activePane="bottomLeft" state="frozen"/>
      <selection activeCell="C19" sqref="C19:G19"/>
      <selection pane="bottomLeft" activeCell="K92" sqref="K92"/>
    </sheetView>
  </sheetViews>
  <sheetFormatPr defaultColWidth="9.109375" defaultRowHeight="14.4" outlineLevelRow="1" x14ac:dyDescent="0.3"/>
  <cols>
    <col min="1" max="2" width="3.6640625" style="396" customWidth="1"/>
    <col min="3" max="7" width="10.6640625" style="396" customWidth="1"/>
    <col min="8" max="9" width="11.6640625" style="396" customWidth="1"/>
    <col min="10" max="10" width="13.6640625" style="396" customWidth="1"/>
    <col min="11" max="11" width="17.6640625" style="396" customWidth="1"/>
    <col min="12" max="12" width="16.88671875" style="396" bestFit="1" customWidth="1"/>
    <col min="13" max="13" width="14.6640625" style="396" customWidth="1"/>
    <col min="14" max="14" width="16.88671875" style="396" bestFit="1" customWidth="1"/>
    <col min="15" max="16" width="3.6640625" style="396" customWidth="1"/>
    <col min="17" max="17" width="14.109375" style="396" customWidth="1"/>
    <col min="18" max="21" width="10.6640625" style="396" customWidth="1"/>
    <col min="22" max="22" width="11.6640625" style="396" customWidth="1"/>
    <col min="23" max="23" width="10.6640625" style="396" customWidth="1"/>
    <col min="24" max="24" width="18.6640625" style="396" customWidth="1"/>
    <col min="25" max="25" width="16.88671875" style="405" bestFit="1" customWidth="1"/>
    <col min="26" max="16384" width="9.109375" style="396"/>
  </cols>
  <sheetData>
    <row r="2" spans="2:26" ht="22.5" customHeight="1" x14ac:dyDescent="0.3">
      <c r="B2" s="956" t="s">
        <v>1220</v>
      </c>
      <c r="C2" s="957"/>
      <c r="D2" s="957"/>
      <c r="E2" s="957"/>
      <c r="F2" s="957"/>
      <c r="G2" s="957"/>
      <c r="H2" s="957"/>
      <c r="I2" s="957"/>
      <c r="J2" s="957"/>
      <c r="K2" s="957"/>
      <c r="L2" s="957"/>
      <c r="M2" s="957"/>
      <c r="N2" s="978"/>
      <c r="P2" s="956" t="str">
        <f>B2</f>
        <v>CUSTOS - AQUECIMENTO SOLAR DE ÁGUA (ORIGEM DOS RECURSOS)</v>
      </c>
      <c r="Q2" s="957"/>
      <c r="R2" s="957"/>
      <c r="S2" s="957"/>
      <c r="T2" s="957"/>
      <c r="U2" s="957"/>
      <c r="V2" s="957"/>
      <c r="W2" s="957"/>
      <c r="X2" s="978"/>
      <c r="Y2" s="406"/>
      <c r="Z2" s="403"/>
    </row>
    <row r="3" spans="2:26" ht="15" customHeight="1" x14ac:dyDescent="0.3">
      <c r="B3" s="946" t="s">
        <v>1057</v>
      </c>
      <c r="C3" s="947"/>
      <c r="D3" s="947"/>
      <c r="E3" s="947"/>
      <c r="F3" s="947"/>
      <c r="G3" s="947"/>
      <c r="H3" s="947"/>
      <c r="I3" s="947"/>
      <c r="J3" s="947"/>
      <c r="K3" s="948"/>
      <c r="L3" s="946" t="s">
        <v>487</v>
      </c>
      <c r="M3" s="947"/>
      <c r="N3" s="948"/>
      <c r="O3" s="397"/>
      <c r="P3" s="946" t="s">
        <v>958</v>
      </c>
      <c r="Q3" s="947"/>
      <c r="R3" s="947"/>
      <c r="S3" s="947"/>
      <c r="T3" s="947"/>
      <c r="U3" s="947"/>
      <c r="V3" s="947"/>
      <c r="W3" s="947"/>
      <c r="X3" s="948"/>
    </row>
    <row r="4" spans="2:26" ht="15" customHeight="1" x14ac:dyDescent="0.3">
      <c r="B4" s="958"/>
      <c r="C4" s="959"/>
      <c r="D4" s="959"/>
      <c r="E4" s="959"/>
      <c r="F4" s="959"/>
      <c r="G4" s="959"/>
      <c r="H4" s="959"/>
      <c r="I4" s="959"/>
      <c r="J4" s="959"/>
      <c r="K4" s="960"/>
      <c r="L4" s="314" t="s">
        <v>1054</v>
      </c>
      <c r="M4" s="314" t="s">
        <v>509</v>
      </c>
      <c r="N4" s="315" t="s">
        <v>510</v>
      </c>
      <c r="O4" s="397"/>
      <c r="P4" s="958"/>
      <c r="Q4" s="959"/>
      <c r="R4" s="959"/>
      <c r="S4" s="959"/>
      <c r="T4" s="959"/>
      <c r="U4" s="959"/>
      <c r="V4" s="959"/>
      <c r="W4" s="959"/>
      <c r="X4" s="960"/>
    </row>
    <row r="5" spans="2:26" ht="15" customHeight="1" x14ac:dyDescent="0.3">
      <c r="B5" s="961" t="s">
        <v>955</v>
      </c>
      <c r="C5" s="962"/>
      <c r="D5" s="962"/>
      <c r="E5" s="962"/>
      <c r="F5" s="962"/>
      <c r="G5" s="962"/>
      <c r="H5" s="962"/>
      <c r="I5" s="962"/>
      <c r="J5" s="962"/>
      <c r="K5" s="962"/>
      <c r="L5" s="962"/>
      <c r="M5" s="962"/>
      <c r="N5" s="966"/>
      <c r="O5" s="397"/>
      <c r="P5" s="300"/>
      <c r="Q5" s="301"/>
      <c r="R5" s="301"/>
      <c r="S5" s="301"/>
      <c r="T5" s="301"/>
      <c r="U5" s="301"/>
      <c r="V5" s="301"/>
      <c r="W5" s="301"/>
      <c r="X5" s="302"/>
    </row>
    <row r="6" spans="2:26" x14ac:dyDescent="0.3">
      <c r="B6" s="963" t="s">
        <v>552</v>
      </c>
      <c r="C6" s="964"/>
      <c r="D6" s="964"/>
      <c r="E6" s="964"/>
      <c r="F6" s="964"/>
      <c r="G6" s="964"/>
      <c r="H6" s="964"/>
      <c r="I6" s="964"/>
      <c r="J6" s="964"/>
      <c r="K6" s="964"/>
      <c r="L6" s="964"/>
      <c r="M6" s="964"/>
      <c r="N6" s="965"/>
      <c r="O6" s="397"/>
      <c r="P6" s="963" t="s">
        <v>552</v>
      </c>
      <c r="Q6" s="964"/>
      <c r="R6" s="964"/>
      <c r="S6" s="964"/>
      <c r="T6" s="964"/>
      <c r="U6" s="964"/>
      <c r="V6" s="964"/>
      <c r="W6" s="964"/>
      <c r="X6" s="965"/>
    </row>
    <row r="7" spans="2:26" x14ac:dyDescent="0.3">
      <c r="B7" s="938" t="s">
        <v>553</v>
      </c>
      <c r="C7" s="938"/>
      <c r="D7" s="938"/>
      <c r="E7" s="939"/>
      <c r="F7" s="939"/>
      <c r="G7" s="939"/>
      <c r="H7" s="303" t="s">
        <v>554</v>
      </c>
      <c r="I7" s="303" t="s">
        <v>16</v>
      </c>
      <c r="J7" s="303" t="s">
        <v>508</v>
      </c>
      <c r="K7" s="152" t="s">
        <v>555</v>
      </c>
      <c r="L7" s="303" t="s">
        <v>1054</v>
      </c>
      <c r="M7" s="114" t="s">
        <v>509</v>
      </c>
      <c r="N7" s="114" t="s">
        <v>510</v>
      </c>
      <c r="O7" s="397"/>
      <c r="P7" s="938" t="str">
        <f>B7</f>
        <v>Materiais e equipamentos</v>
      </c>
      <c r="Q7" s="938"/>
      <c r="R7" s="938"/>
      <c r="S7" s="939"/>
      <c r="T7" s="939"/>
      <c r="U7" s="939"/>
      <c r="V7" s="303" t="s">
        <v>554</v>
      </c>
      <c r="W7" s="152" t="s">
        <v>556</v>
      </c>
      <c r="X7" s="152" t="s">
        <v>557</v>
      </c>
    </row>
    <row r="8" spans="2:26" ht="15" customHeight="1" outlineLevel="1" x14ac:dyDescent="0.3">
      <c r="B8" s="153">
        <v>1</v>
      </c>
      <c r="C8" s="1003" t="str">
        <f>IF(ISBLANK('SolarCusto (ORÇ)'!C8)," ",'SolarCusto (ORÇ)'!C8)</f>
        <v xml:space="preserve"> </v>
      </c>
      <c r="D8" s="1003"/>
      <c r="E8" s="1003"/>
      <c r="F8" s="1003"/>
      <c r="G8" s="974"/>
      <c r="H8" s="560">
        <f>'SolarCusto (ORÇ)'!H8</f>
        <v>0</v>
      </c>
      <c r="I8" s="564">
        <f>'SolarCusto (ORÇ)'!I8</f>
        <v>0</v>
      </c>
      <c r="J8" s="120">
        <f>'SolarCusto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976" t="str">
        <f>IF(OR(C8=0,C8=""),"",C8)</f>
        <v xml:space="preserve"> </v>
      </c>
      <c r="R8" s="976"/>
      <c r="S8" s="976"/>
      <c r="T8" s="976"/>
      <c r="U8" s="977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3">
      <c r="B9" s="156">
        <v>2</v>
      </c>
      <c r="C9" s="1003" t="str">
        <f>IF(ISBLANK('SolarCusto (ORÇ)'!C9)," ",'SolarCusto (ORÇ)'!C9)</f>
        <v xml:space="preserve"> </v>
      </c>
      <c r="D9" s="1003"/>
      <c r="E9" s="1003"/>
      <c r="F9" s="1003"/>
      <c r="G9" s="974"/>
      <c r="H9" s="560">
        <f>'SolarCusto (ORÇ)'!H9</f>
        <v>0</v>
      </c>
      <c r="I9" s="564">
        <f>'SolarCusto (ORÇ)'!I9</f>
        <v>0</v>
      </c>
      <c r="J9" s="120">
        <f>'SolarCusto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O9" s="397"/>
      <c r="P9" s="153">
        <f t="shared" ref="P9:P47" si="2">B9</f>
        <v>2</v>
      </c>
      <c r="Q9" s="976" t="str">
        <f t="shared" ref="Q9:Q47" si="3">IF(OR(C9=0,C9=""),"",C9)</f>
        <v xml:space="preserve"> </v>
      </c>
      <c r="R9" s="976"/>
      <c r="S9" s="976"/>
      <c r="T9" s="976"/>
      <c r="U9" s="977"/>
      <c r="V9" s="155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48" si="6">V9*X9</f>
        <v>0</v>
      </c>
    </row>
    <row r="10" spans="2:26" ht="15" customHeight="1" outlineLevel="1" x14ac:dyDescent="0.3">
      <c r="B10" s="153">
        <v>3</v>
      </c>
      <c r="C10" s="1003" t="str">
        <f>IF(ISBLANK('SolarCusto (ORÇ)'!C10)," ",'SolarCusto (ORÇ)'!C10)</f>
        <v xml:space="preserve"> </v>
      </c>
      <c r="D10" s="1003"/>
      <c r="E10" s="1003"/>
      <c r="F10" s="1003"/>
      <c r="G10" s="974"/>
      <c r="H10" s="560">
        <f>'SolarCusto (ORÇ)'!H10</f>
        <v>0</v>
      </c>
      <c r="I10" s="564">
        <f>'SolarCusto (ORÇ)'!I10</f>
        <v>0</v>
      </c>
      <c r="J10" s="120">
        <f>'SolarCusto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976" t="str">
        <f t="shared" si="3"/>
        <v xml:space="preserve"> </v>
      </c>
      <c r="R10" s="976"/>
      <c r="S10" s="976"/>
      <c r="T10" s="976"/>
      <c r="U10" s="977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3">
      <c r="B11" s="156">
        <v>4</v>
      </c>
      <c r="C11" s="1003" t="str">
        <f>IF(ISBLANK('SolarCusto (ORÇ)'!C11)," ",'SolarCusto (ORÇ)'!C11)</f>
        <v xml:space="preserve"> </v>
      </c>
      <c r="D11" s="1003"/>
      <c r="E11" s="1003"/>
      <c r="F11" s="1003"/>
      <c r="G11" s="974"/>
      <c r="H11" s="560">
        <f>'SolarCusto (ORÇ)'!H11</f>
        <v>0</v>
      </c>
      <c r="I11" s="564">
        <f>'SolarCusto (ORÇ)'!I11</f>
        <v>0</v>
      </c>
      <c r="J11" s="120">
        <f>'SolarCusto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976" t="str">
        <f t="shared" si="3"/>
        <v xml:space="preserve"> </v>
      </c>
      <c r="R11" s="976"/>
      <c r="S11" s="976"/>
      <c r="T11" s="976"/>
      <c r="U11" s="977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3">
      <c r="B12" s="153">
        <v>5</v>
      </c>
      <c r="C12" s="1003" t="str">
        <f>IF(ISBLANK('SolarCusto (ORÇ)'!C12)," ",'SolarCusto (ORÇ)'!C12)</f>
        <v xml:space="preserve"> </v>
      </c>
      <c r="D12" s="1003"/>
      <c r="E12" s="1003"/>
      <c r="F12" s="1003"/>
      <c r="G12" s="974"/>
      <c r="H12" s="560">
        <f>'SolarCusto (ORÇ)'!H12</f>
        <v>0</v>
      </c>
      <c r="I12" s="564">
        <f>'SolarCusto (ORÇ)'!I12</f>
        <v>0</v>
      </c>
      <c r="J12" s="120">
        <f>'SolarCusto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976" t="str">
        <f t="shared" si="3"/>
        <v xml:space="preserve"> </v>
      </c>
      <c r="R12" s="976"/>
      <c r="S12" s="976"/>
      <c r="T12" s="976"/>
      <c r="U12" s="977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3">
      <c r="B13" s="156">
        <v>6</v>
      </c>
      <c r="C13" s="1003" t="str">
        <f>IF(ISBLANK('SolarCusto (ORÇ)'!C13)," ",'SolarCusto (ORÇ)'!C13)</f>
        <v xml:space="preserve"> </v>
      </c>
      <c r="D13" s="1003"/>
      <c r="E13" s="1003"/>
      <c r="F13" s="1003"/>
      <c r="G13" s="974"/>
      <c r="H13" s="560">
        <f>'SolarCusto (ORÇ)'!H13</f>
        <v>0</v>
      </c>
      <c r="I13" s="564">
        <f>'SolarCusto (ORÇ)'!I13</f>
        <v>0</v>
      </c>
      <c r="J13" s="120">
        <f>'SolarCusto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976" t="str">
        <f t="shared" si="3"/>
        <v xml:space="preserve"> </v>
      </c>
      <c r="R13" s="976"/>
      <c r="S13" s="976"/>
      <c r="T13" s="976"/>
      <c r="U13" s="977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3">
      <c r="B14" s="153">
        <v>7</v>
      </c>
      <c r="C14" s="1003" t="str">
        <f>IF(ISBLANK('SolarCusto (ORÇ)'!C14)," ",'SolarCusto (ORÇ)'!C14)</f>
        <v xml:space="preserve"> </v>
      </c>
      <c r="D14" s="1003"/>
      <c r="E14" s="1003"/>
      <c r="F14" s="1003"/>
      <c r="G14" s="974"/>
      <c r="H14" s="560">
        <f>'SolarCusto (ORÇ)'!H14</f>
        <v>0</v>
      </c>
      <c r="I14" s="564">
        <f>'SolarCusto (ORÇ)'!I14</f>
        <v>0</v>
      </c>
      <c r="J14" s="120">
        <f>'SolarCusto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976" t="str">
        <f t="shared" si="3"/>
        <v xml:space="preserve"> </v>
      </c>
      <c r="R14" s="976"/>
      <c r="S14" s="976"/>
      <c r="T14" s="976"/>
      <c r="U14" s="977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3">
      <c r="B15" s="156">
        <v>8</v>
      </c>
      <c r="C15" s="1003" t="str">
        <f>IF(ISBLANK('SolarCusto (ORÇ)'!C15)," ",'SolarCusto (ORÇ)'!C15)</f>
        <v xml:space="preserve"> </v>
      </c>
      <c r="D15" s="1003"/>
      <c r="E15" s="1003"/>
      <c r="F15" s="1003"/>
      <c r="G15" s="974"/>
      <c r="H15" s="560">
        <f>'SolarCusto (ORÇ)'!H15</f>
        <v>0</v>
      </c>
      <c r="I15" s="564">
        <f>'SolarCusto (ORÇ)'!I15</f>
        <v>0</v>
      </c>
      <c r="J15" s="120">
        <f>'SolarCusto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976" t="str">
        <f t="shared" si="3"/>
        <v xml:space="preserve"> </v>
      </c>
      <c r="R15" s="976"/>
      <c r="S15" s="976"/>
      <c r="T15" s="976"/>
      <c r="U15" s="977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3">
      <c r="B16" s="153">
        <v>9</v>
      </c>
      <c r="C16" s="1003" t="str">
        <f>IF(ISBLANK('SolarCusto (ORÇ)'!C16)," ",'SolarCusto (ORÇ)'!C16)</f>
        <v xml:space="preserve"> </v>
      </c>
      <c r="D16" s="1003"/>
      <c r="E16" s="1003"/>
      <c r="F16" s="1003"/>
      <c r="G16" s="974"/>
      <c r="H16" s="560">
        <f>'SolarCusto (ORÇ)'!H16</f>
        <v>0</v>
      </c>
      <c r="I16" s="564">
        <f>'SolarCusto (ORÇ)'!I16</f>
        <v>0</v>
      </c>
      <c r="J16" s="120">
        <f>'SolarCusto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976" t="str">
        <f t="shared" si="3"/>
        <v xml:space="preserve"> </v>
      </c>
      <c r="R16" s="976"/>
      <c r="S16" s="976"/>
      <c r="T16" s="976"/>
      <c r="U16" s="977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3">
      <c r="B17" s="156">
        <v>10</v>
      </c>
      <c r="C17" s="1003" t="str">
        <f>IF(ISBLANK('SolarCusto (ORÇ)'!C17)," ",'SolarCusto (ORÇ)'!C17)</f>
        <v xml:space="preserve"> </v>
      </c>
      <c r="D17" s="1003"/>
      <c r="E17" s="1003"/>
      <c r="F17" s="1003"/>
      <c r="G17" s="974"/>
      <c r="H17" s="560">
        <f>'SolarCusto (ORÇ)'!H17</f>
        <v>0</v>
      </c>
      <c r="I17" s="564">
        <f>'SolarCusto (ORÇ)'!I17</f>
        <v>0</v>
      </c>
      <c r="J17" s="120">
        <f>'SolarCusto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976" t="str">
        <f t="shared" si="3"/>
        <v xml:space="preserve"> </v>
      </c>
      <c r="R17" s="976"/>
      <c r="S17" s="976"/>
      <c r="T17" s="976"/>
      <c r="U17" s="977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3">
      <c r="B18" s="153">
        <v>11</v>
      </c>
      <c r="C18" s="1003" t="str">
        <f>IF(ISBLANK('SolarCusto (ORÇ)'!C18)," ",'SolarCusto (ORÇ)'!C18)</f>
        <v xml:space="preserve"> </v>
      </c>
      <c r="D18" s="1003"/>
      <c r="E18" s="1003"/>
      <c r="F18" s="1003"/>
      <c r="G18" s="974"/>
      <c r="H18" s="560">
        <f>'SolarCusto (ORÇ)'!H18</f>
        <v>0</v>
      </c>
      <c r="I18" s="564">
        <f>'SolarCusto (ORÇ)'!I18</f>
        <v>0</v>
      </c>
      <c r="J18" s="120">
        <f>'SolarCusto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976" t="str">
        <f t="shared" si="3"/>
        <v xml:space="preserve"> </v>
      </c>
      <c r="R18" s="976"/>
      <c r="S18" s="976"/>
      <c r="T18" s="976"/>
      <c r="U18" s="977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3">
      <c r="B19" s="156">
        <v>12</v>
      </c>
      <c r="C19" s="1003" t="str">
        <f>IF(ISBLANK('SolarCusto (ORÇ)'!C19)," ",'SolarCusto (ORÇ)'!C19)</f>
        <v xml:space="preserve"> </v>
      </c>
      <c r="D19" s="1003"/>
      <c r="E19" s="1003"/>
      <c r="F19" s="1003"/>
      <c r="G19" s="974"/>
      <c r="H19" s="560">
        <f>'SolarCusto (ORÇ)'!H19</f>
        <v>0</v>
      </c>
      <c r="I19" s="564">
        <f>'SolarCusto (ORÇ)'!I19</f>
        <v>0</v>
      </c>
      <c r="J19" s="120">
        <f>'SolarCusto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976" t="str">
        <f t="shared" si="3"/>
        <v xml:space="preserve"> </v>
      </c>
      <c r="R19" s="976"/>
      <c r="S19" s="976"/>
      <c r="T19" s="976"/>
      <c r="U19" s="977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3">
      <c r="B20" s="153">
        <v>13</v>
      </c>
      <c r="C20" s="1003" t="str">
        <f>IF(ISBLANK('SolarCusto (ORÇ)'!C20)," ",'SolarCusto (ORÇ)'!C20)</f>
        <v xml:space="preserve"> </v>
      </c>
      <c r="D20" s="1003"/>
      <c r="E20" s="1003"/>
      <c r="F20" s="1003"/>
      <c r="G20" s="974"/>
      <c r="H20" s="560">
        <f>'SolarCusto (ORÇ)'!H20</f>
        <v>0</v>
      </c>
      <c r="I20" s="564">
        <f>'SolarCusto (ORÇ)'!I20</f>
        <v>0</v>
      </c>
      <c r="J20" s="120">
        <f>'SolarCusto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976" t="str">
        <f t="shared" si="3"/>
        <v xml:space="preserve"> </v>
      </c>
      <c r="R20" s="976"/>
      <c r="S20" s="976"/>
      <c r="T20" s="976"/>
      <c r="U20" s="977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3">
      <c r="B21" s="156">
        <v>14</v>
      </c>
      <c r="C21" s="1003" t="str">
        <f>IF(ISBLANK('SolarCusto (ORÇ)'!C21)," ",'SolarCusto (ORÇ)'!C21)</f>
        <v xml:space="preserve"> </v>
      </c>
      <c r="D21" s="1003"/>
      <c r="E21" s="1003"/>
      <c r="F21" s="1003"/>
      <c r="G21" s="974"/>
      <c r="H21" s="560">
        <f>'SolarCusto (ORÇ)'!H21</f>
        <v>0</v>
      </c>
      <c r="I21" s="564">
        <f>'SolarCusto (ORÇ)'!I21</f>
        <v>0</v>
      </c>
      <c r="J21" s="120">
        <f>'SolarCusto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976" t="str">
        <f t="shared" si="3"/>
        <v xml:space="preserve"> </v>
      </c>
      <c r="R21" s="976"/>
      <c r="S21" s="976"/>
      <c r="T21" s="976"/>
      <c r="U21" s="977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3">
      <c r="B22" s="153">
        <v>15</v>
      </c>
      <c r="C22" s="1003" t="str">
        <f>IF(ISBLANK('SolarCusto (ORÇ)'!C22)," ",'SolarCusto (ORÇ)'!C22)</f>
        <v xml:space="preserve"> </v>
      </c>
      <c r="D22" s="1003"/>
      <c r="E22" s="1003"/>
      <c r="F22" s="1003"/>
      <c r="G22" s="974"/>
      <c r="H22" s="560">
        <f>'SolarCusto (ORÇ)'!H22</f>
        <v>0</v>
      </c>
      <c r="I22" s="564">
        <f>'SolarCusto (ORÇ)'!I22</f>
        <v>0</v>
      </c>
      <c r="J22" s="120">
        <f>'SolarCusto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976" t="str">
        <f t="shared" si="3"/>
        <v xml:space="preserve"> </v>
      </c>
      <c r="R22" s="976"/>
      <c r="S22" s="976"/>
      <c r="T22" s="976"/>
      <c r="U22" s="977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3">
      <c r="B23" s="156">
        <v>16</v>
      </c>
      <c r="C23" s="1003" t="str">
        <f>IF(ISBLANK('SolarCusto (ORÇ)'!C23)," ",'SolarCusto (ORÇ)'!C23)</f>
        <v xml:space="preserve"> </v>
      </c>
      <c r="D23" s="1003"/>
      <c r="E23" s="1003"/>
      <c r="F23" s="1003"/>
      <c r="G23" s="974"/>
      <c r="H23" s="560">
        <f>'SolarCusto (ORÇ)'!H23</f>
        <v>0</v>
      </c>
      <c r="I23" s="564">
        <f>'SolarCusto (ORÇ)'!I23</f>
        <v>0</v>
      </c>
      <c r="J23" s="120">
        <f>'SolarCusto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976" t="str">
        <f t="shared" si="3"/>
        <v xml:space="preserve"> </v>
      </c>
      <c r="R23" s="976"/>
      <c r="S23" s="976"/>
      <c r="T23" s="976"/>
      <c r="U23" s="977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3">
      <c r="B24" s="153">
        <v>17</v>
      </c>
      <c r="C24" s="1003" t="str">
        <f>IF(ISBLANK('SolarCusto (ORÇ)'!C24)," ",'SolarCusto (ORÇ)'!C24)</f>
        <v xml:space="preserve"> </v>
      </c>
      <c r="D24" s="1003"/>
      <c r="E24" s="1003"/>
      <c r="F24" s="1003"/>
      <c r="G24" s="974"/>
      <c r="H24" s="560">
        <f>'SolarCusto (ORÇ)'!H24</f>
        <v>0</v>
      </c>
      <c r="I24" s="564">
        <f>'SolarCusto (ORÇ)'!I24</f>
        <v>0</v>
      </c>
      <c r="J24" s="120">
        <f>'SolarCusto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976" t="str">
        <f t="shared" si="3"/>
        <v xml:space="preserve"> </v>
      </c>
      <c r="R24" s="976"/>
      <c r="S24" s="976"/>
      <c r="T24" s="976"/>
      <c r="U24" s="977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3">
      <c r="B25" s="156">
        <v>18</v>
      </c>
      <c r="C25" s="1003" t="str">
        <f>IF(ISBLANK('SolarCusto (ORÇ)'!C25)," ",'SolarCusto (ORÇ)'!C25)</f>
        <v xml:space="preserve"> </v>
      </c>
      <c r="D25" s="1003"/>
      <c r="E25" s="1003"/>
      <c r="F25" s="1003"/>
      <c r="G25" s="974"/>
      <c r="H25" s="560">
        <f>'SolarCusto (ORÇ)'!H25</f>
        <v>0</v>
      </c>
      <c r="I25" s="564">
        <f>'SolarCusto (ORÇ)'!I25</f>
        <v>0</v>
      </c>
      <c r="J25" s="120">
        <f>'SolarCusto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976" t="str">
        <f t="shared" si="3"/>
        <v xml:space="preserve"> </v>
      </c>
      <c r="R25" s="976"/>
      <c r="S25" s="976"/>
      <c r="T25" s="976"/>
      <c r="U25" s="977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3">
      <c r="B26" s="153">
        <v>19</v>
      </c>
      <c r="C26" s="1003" t="str">
        <f>IF(ISBLANK('SolarCusto (ORÇ)'!C26)," ",'SolarCusto (ORÇ)'!C26)</f>
        <v xml:space="preserve"> </v>
      </c>
      <c r="D26" s="1003"/>
      <c r="E26" s="1003"/>
      <c r="F26" s="1003"/>
      <c r="G26" s="974"/>
      <c r="H26" s="560">
        <f>'SolarCusto (ORÇ)'!H26</f>
        <v>0</v>
      </c>
      <c r="I26" s="564">
        <f>'SolarCusto (ORÇ)'!I26</f>
        <v>0</v>
      </c>
      <c r="J26" s="120">
        <f>'SolarCusto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976" t="str">
        <f t="shared" si="3"/>
        <v xml:space="preserve"> </v>
      </c>
      <c r="R26" s="976"/>
      <c r="S26" s="976"/>
      <c r="T26" s="976"/>
      <c r="U26" s="977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3">
      <c r="B27" s="156">
        <v>20</v>
      </c>
      <c r="C27" s="1003" t="str">
        <f>IF(ISBLANK('SolarCusto (ORÇ)'!C27)," ",'SolarCusto (ORÇ)'!C27)</f>
        <v xml:space="preserve"> </v>
      </c>
      <c r="D27" s="1003"/>
      <c r="E27" s="1003"/>
      <c r="F27" s="1003"/>
      <c r="G27" s="974"/>
      <c r="H27" s="560">
        <f>'SolarCusto (ORÇ)'!H27</f>
        <v>0</v>
      </c>
      <c r="I27" s="564">
        <f>'SolarCusto (ORÇ)'!I27</f>
        <v>0</v>
      </c>
      <c r="J27" s="120">
        <f>'SolarCusto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976" t="str">
        <f t="shared" si="3"/>
        <v xml:space="preserve"> </v>
      </c>
      <c r="R27" s="976"/>
      <c r="S27" s="976"/>
      <c r="T27" s="976"/>
      <c r="U27" s="977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3">
      <c r="B28" s="153">
        <v>21</v>
      </c>
      <c r="C28" s="1003" t="str">
        <f>IF(ISBLANK('SolarCusto (ORÇ)'!C28)," ",'SolarCusto (ORÇ)'!C28)</f>
        <v xml:space="preserve"> </v>
      </c>
      <c r="D28" s="1003"/>
      <c r="E28" s="1003"/>
      <c r="F28" s="1003"/>
      <c r="G28" s="974"/>
      <c r="H28" s="560">
        <f>'SolarCusto (ORÇ)'!H28</f>
        <v>0</v>
      </c>
      <c r="I28" s="564">
        <f>'SolarCusto (ORÇ)'!I28</f>
        <v>0</v>
      </c>
      <c r="J28" s="120">
        <f>'SolarCusto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976" t="str">
        <f t="shared" si="3"/>
        <v xml:space="preserve"> </v>
      </c>
      <c r="R28" s="976"/>
      <c r="S28" s="976"/>
      <c r="T28" s="976"/>
      <c r="U28" s="977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3">
      <c r="B29" s="156">
        <v>22</v>
      </c>
      <c r="C29" s="1003" t="str">
        <f>IF(ISBLANK('SolarCusto (ORÇ)'!C29)," ",'SolarCusto (ORÇ)'!C29)</f>
        <v xml:space="preserve"> </v>
      </c>
      <c r="D29" s="1003"/>
      <c r="E29" s="1003"/>
      <c r="F29" s="1003"/>
      <c r="G29" s="974"/>
      <c r="H29" s="560">
        <f>'SolarCusto (ORÇ)'!H29</f>
        <v>0</v>
      </c>
      <c r="I29" s="564">
        <f>'SolarCusto (ORÇ)'!I29</f>
        <v>0</v>
      </c>
      <c r="J29" s="120">
        <f>'SolarCusto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976" t="str">
        <f t="shared" si="3"/>
        <v xml:space="preserve"> </v>
      </c>
      <c r="R29" s="976"/>
      <c r="S29" s="976"/>
      <c r="T29" s="976"/>
      <c r="U29" s="977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3">
      <c r="B30" s="153">
        <v>23</v>
      </c>
      <c r="C30" s="1003" t="str">
        <f>IF(ISBLANK('SolarCusto (ORÇ)'!C30)," ",'SolarCusto (ORÇ)'!C30)</f>
        <v xml:space="preserve"> </v>
      </c>
      <c r="D30" s="1003"/>
      <c r="E30" s="1003"/>
      <c r="F30" s="1003"/>
      <c r="G30" s="974"/>
      <c r="H30" s="560">
        <f>'SolarCusto (ORÇ)'!H30</f>
        <v>0</v>
      </c>
      <c r="I30" s="564">
        <f>'SolarCusto (ORÇ)'!I30</f>
        <v>0</v>
      </c>
      <c r="J30" s="120">
        <f>'SolarCusto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976" t="str">
        <f t="shared" si="3"/>
        <v xml:space="preserve"> </v>
      </c>
      <c r="R30" s="976"/>
      <c r="S30" s="976"/>
      <c r="T30" s="976"/>
      <c r="U30" s="977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3">
      <c r="B31" s="156">
        <v>24</v>
      </c>
      <c r="C31" s="1003" t="str">
        <f>IF(ISBLANK('SolarCusto (ORÇ)'!C31)," ",'SolarCusto (ORÇ)'!C31)</f>
        <v xml:space="preserve"> </v>
      </c>
      <c r="D31" s="1003"/>
      <c r="E31" s="1003"/>
      <c r="F31" s="1003"/>
      <c r="G31" s="974"/>
      <c r="H31" s="560">
        <f>'SolarCusto (ORÇ)'!H31</f>
        <v>0</v>
      </c>
      <c r="I31" s="564">
        <f>'SolarCusto (ORÇ)'!I31</f>
        <v>0</v>
      </c>
      <c r="J31" s="120">
        <f>'SolarCusto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976" t="str">
        <f t="shared" si="3"/>
        <v xml:space="preserve"> </v>
      </c>
      <c r="R31" s="976"/>
      <c r="S31" s="976"/>
      <c r="T31" s="976"/>
      <c r="U31" s="977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3">
      <c r="B32" s="153">
        <v>25</v>
      </c>
      <c r="C32" s="1003" t="str">
        <f>IF(ISBLANK('SolarCusto (ORÇ)'!C32)," ",'SolarCusto (ORÇ)'!C32)</f>
        <v xml:space="preserve"> </v>
      </c>
      <c r="D32" s="1003"/>
      <c r="E32" s="1003"/>
      <c r="F32" s="1003"/>
      <c r="G32" s="974"/>
      <c r="H32" s="560">
        <f>'SolarCusto (ORÇ)'!H32</f>
        <v>0</v>
      </c>
      <c r="I32" s="564">
        <f>'SolarCusto (ORÇ)'!I32</f>
        <v>0</v>
      </c>
      <c r="J32" s="120">
        <f>'SolarCusto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976" t="str">
        <f t="shared" si="3"/>
        <v xml:space="preserve"> </v>
      </c>
      <c r="R32" s="976"/>
      <c r="S32" s="976"/>
      <c r="T32" s="976"/>
      <c r="U32" s="977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3">
      <c r="B33" s="156">
        <v>26</v>
      </c>
      <c r="C33" s="1003" t="str">
        <f>IF(ISBLANK('SolarCusto (ORÇ)'!C33)," ",'SolarCusto (ORÇ)'!C33)</f>
        <v xml:space="preserve"> </v>
      </c>
      <c r="D33" s="1003"/>
      <c r="E33" s="1003"/>
      <c r="F33" s="1003"/>
      <c r="G33" s="974"/>
      <c r="H33" s="560">
        <f>'SolarCusto (ORÇ)'!H33</f>
        <v>0</v>
      </c>
      <c r="I33" s="564">
        <f>'SolarCusto (ORÇ)'!I33</f>
        <v>0</v>
      </c>
      <c r="J33" s="120">
        <f>'SolarCusto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976" t="str">
        <f t="shared" si="3"/>
        <v xml:space="preserve"> </v>
      </c>
      <c r="R33" s="976"/>
      <c r="S33" s="976"/>
      <c r="T33" s="976"/>
      <c r="U33" s="977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3">
      <c r="B34" s="153">
        <v>27</v>
      </c>
      <c r="C34" s="1003" t="str">
        <f>IF(ISBLANK('SolarCusto (ORÇ)'!C34)," ",'SolarCusto (ORÇ)'!C34)</f>
        <v xml:space="preserve"> </v>
      </c>
      <c r="D34" s="1003"/>
      <c r="E34" s="1003"/>
      <c r="F34" s="1003"/>
      <c r="G34" s="974"/>
      <c r="H34" s="560">
        <f>'SolarCusto (ORÇ)'!H34</f>
        <v>0</v>
      </c>
      <c r="I34" s="564">
        <f>'SolarCusto (ORÇ)'!I34</f>
        <v>0</v>
      </c>
      <c r="J34" s="120">
        <f>'SolarCusto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976" t="str">
        <f t="shared" si="3"/>
        <v xml:space="preserve"> </v>
      </c>
      <c r="R34" s="976"/>
      <c r="S34" s="976"/>
      <c r="T34" s="976"/>
      <c r="U34" s="977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3">
      <c r="B35" s="156">
        <v>28</v>
      </c>
      <c r="C35" s="1003" t="str">
        <f>IF(ISBLANK('SolarCusto (ORÇ)'!C35)," ",'SolarCusto (ORÇ)'!C35)</f>
        <v xml:space="preserve"> </v>
      </c>
      <c r="D35" s="1003"/>
      <c r="E35" s="1003"/>
      <c r="F35" s="1003"/>
      <c r="G35" s="974"/>
      <c r="H35" s="560">
        <f>'SolarCusto (ORÇ)'!H35</f>
        <v>0</v>
      </c>
      <c r="I35" s="564">
        <f>'SolarCusto (ORÇ)'!I35</f>
        <v>0</v>
      </c>
      <c r="J35" s="120">
        <f>'SolarCusto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976" t="str">
        <f t="shared" si="3"/>
        <v xml:space="preserve"> </v>
      </c>
      <c r="R35" s="976"/>
      <c r="S35" s="976"/>
      <c r="T35" s="976"/>
      <c r="U35" s="977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3">
      <c r="B36" s="153">
        <v>29</v>
      </c>
      <c r="C36" s="1003" t="str">
        <f>IF(ISBLANK('SolarCusto (ORÇ)'!C36)," ",'SolarCusto (ORÇ)'!C36)</f>
        <v xml:space="preserve"> </v>
      </c>
      <c r="D36" s="1003"/>
      <c r="E36" s="1003"/>
      <c r="F36" s="1003"/>
      <c r="G36" s="974"/>
      <c r="H36" s="560">
        <f>'SolarCusto (ORÇ)'!H36</f>
        <v>0</v>
      </c>
      <c r="I36" s="564">
        <f>'SolarCusto (ORÇ)'!I36</f>
        <v>0</v>
      </c>
      <c r="J36" s="120">
        <f>'SolarCusto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976" t="str">
        <f t="shared" si="3"/>
        <v xml:space="preserve"> </v>
      </c>
      <c r="R36" s="976"/>
      <c r="S36" s="976"/>
      <c r="T36" s="976"/>
      <c r="U36" s="977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3">
      <c r="B37" s="156">
        <v>30</v>
      </c>
      <c r="C37" s="1003" t="str">
        <f>IF(ISBLANK('SolarCusto (ORÇ)'!C37)," ",'SolarCusto (ORÇ)'!C37)</f>
        <v xml:space="preserve"> </v>
      </c>
      <c r="D37" s="1003"/>
      <c r="E37" s="1003"/>
      <c r="F37" s="1003"/>
      <c r="G37" s="974"/>
      <c r="H37" s="560">
        <f>'SolarCusto (ORÇ)'!H37</f>
        <v>0</v>
      </c>
      <c r="I37" s="564">
        <f>'SolarCusto (ORÇ)'!I37</f>
        <v>0</v>
      </c>
      <c r="J37" s="120">
        <f>'SolarCusto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976" t="str">
        <f t="shared" si="3"/>
        <v xml:space="preserve"> </v>
      </c>
      <c r="R37" s="976"/>
      <c r="S37" s="976"/>
      <c r="T37" s="976"/>
      <c r="U37" s="977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3">
      <c r="B38" s="153">
        <v>31</v>
      </c>
      <c r="C38" s="1003" t="str">
        <f>IF(ISBLANK('SolarCusto (ORÇ)'!C38)," ",'SolarCusto (ORÇ)'!C38)</f>
        <v xml:space="preserve"> </v>
      </c>
      <c r="D38" s="1003"/>
      <c r="E38" s="1003"/>
      <c r="F38" s="1003"/>
      <c r="G38" s="974"/>
      <c r="H38" s="560">
        <f>'SolarCusto (ORÇ)'!H38</f>
        <v>0</v>
      </c>
      <c r="I38" s="564">
        <f>'SolarCusto (ORÇ)'!I38</f>
        <v>0</v>
      </c>
      <c r="J38" s="120">
        <f>'SolarCusto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976" t="str">
        <f t="shared" si="3"/>
        <v xml:space="preserve"> </v>
      </c>
      <c r="R38" s="976"/>
      <c r="S38" s="976"/>
      <c r="T38" s="976"/>
      <c r="U38" s="977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3">
      <c r="B39" s="156">
        <v>32</v>
      </c>
      <c r="C39" s="1003" t="str">
        <f>IF(ISBLANK('SolarCusto (ORÇ)'!C39)," ",'SolarCusto (ORÇ)'!C39)</f>
        <v xml:space="preserve"> </v>
      </c>
      <c r="D39" s="1003"/>
      <c r="E39" s="1003"/>
      <c r="F39" s="1003"/>
      <c r="G39" s="974"/>
      <c r="H39" s="560">
        <f>'SolarCusto (ORÇ)'!H39</f>
        <v>0</v>
      </c>
      <c r="I39" s="564">
        <f>'SolarCusto (ORÇ)'!I39</f>
        <v>0</v>
      </c>
      <c r="J39" s="120">
        <f>'SolarCusto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976" t="str">
        <f t="shared" si="3"/>
        <v xml:space="preserve"> </v>
      </c>
      <c r="R39" s="976"/>
      <c r="S39" s="976"/>
      <c r="T39" s="976"/>
      <c r="U39" s="977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3">
      <c r="B40" s="153">
        <v>33</v>
      </c>
      <c r="C40" s="1003" t="str">
        <f>IF(ISBLANK('SolarCusto (ORÇ)'!C40)," ",'SolarCusto (ORÇ)'!C40)</f>
        <v xml:space="preserve"> </v>
      </c>
      <c r="D40" s="1003"/>
      <c r="E40" s="1003"/>
      <c r="F40" s="1003"/>
      <c r="G40" s="974"/>
      <c r="H40" s="560">
        <f>'SolarCusto (ORÇ)'!H40</f>
        <v>0</v>
      </c>
      <c r="I40" s="564">
        <f>'SolarCusto (ORÇ)'!I40</f>
        <v>0</v>
      </c>
      <c r="J40" s="120">
        <f>'SolarCusto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976" t="str">
        <f t="shared" si="3"/>
        <v xml:space="preserve"> </v>
      </c>
      <c r="R40" s="976"/>
      <c r="S40" s="976"/>
      <c r="T40" s="976"/>
      <c r="U40" s="977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3">
      <c r="B41" s="156">
        <v>34</v>
      </c>
      <c r="C41" s="1003" t="str">
        <f>IF(ISBLANK('SolarCusto (ORÇ)'!C41)," ",'SolarCusto (ORÇ)'!C41)</f>
        <v xml:space="preserve"> </v>
      </c>
      <c r="D41" s="1003"/>
      <c r="E41" s="1003"/>
      <c r="F41" s="1003"/>
      <c r="G41" s="974"/>
      <c r="H41" s="560">
        <f>'SolarCusto (ORÇ)'!H41</f>
        <v>0</v>
      </c>
      <c r="I41" s="564">
        <f>'SolarCusto (ORÇ)'!I41</f>
        <v>0</v>
      </c>
      <c r="J41" s="120">
        <f>'SolarCusto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976" t="str">
        <f t="shared" si="3"/>
        <v xml:space="preserve"> </v>
      </c>
      <c r="R41" s="976"/>
      <c r="S41" s="976"/>
      <c r="T41" s="976"/>
      <c r="U41" s="977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3">
      <c r="B42" s="153">
        <v>35</v>
      </c>
      <c r="C42" s="1003" t="str">
        <f>IF(ISBLANK('SolarCusto (ORÇ)'!C42)," ",'SolarCusto (ORÇ)'!C42)</f>
        <v xml:space="preserve"> </v>
      </c>
      <c r="D42" s="1003"/>
      <c r="E42" s="1003"/>
      <c r="F42" s="1003"/>
      <c r="G42" s="974"/>
      <c r="H42" s="560">
        <f>'SolarCusto (ORÇ)'!H42</f>
        <v>0</v>
      </c>
      <c r="I42" s="564">
        <f>'SolarCusto (ORÇ)'!I42</f>
        <v>0</v>
      </c>
      <c r="J42" s="120">
        <f>'SolarCusto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976" t="str">
        <f t="shared" si="3"/>
        <v xml:space="preserve"> </v>
      </c>
      <c r="R42" s="976"/>
      <c r="S42" s="976"/>
      <c r="T42" s="976"/>
      <c r="U42" s="977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3">
      <c r="B43" s="156">
        <v>36</v>
      </c>
      <c r="C43" s="1003" t="str">
        <f>IF(ISBLANK('SolarCusto (ORÇ)'!C43)," ",'SolarCusto (ORÇ)'!C43)</f>
        <v xml:space="preserve"> </v>
      </c>
      <c r="D43" s="1003"/>
      <c r="E43" s="1003"/>
      <c r="F43" s="1003"/>
      <c r="G43" s="974"/>
      <c r="H43" s="560">
        <f>'SolarCusto (ORÇ)'!H43</f>
        <v>0</v>
      </c>
      <c r="I43" s="564">
        <f>'SolarCusto (ORÇ)'!I43</f>
        <v>0</v>
      </c>
      <c r="J43" s="120">
        <f>'SolarCusto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976" t="str">
        <f t="shared" si="3"/>
        <v xml:space="preserve"> </v>
      </c>
      <c r="R43" s="976"/>
      <c r="S43" s="976"/>
      <c r="T43" s="976"/>
      <c r="U43" s="977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3">
      <c r="B44" s="153">
        <v>37</v>
      </c>
      <c r="C44" s="1003" t="str">
        <f>IF(ISBLANK('SolarCusto (ORÇ)'!C44)," ",'SolarCusto (ORÇ)'!C44)</f>
        <v xml:space="preserve"> </v>
      </c>
      <c r="D44" s="1003"/>
      <c r="E44" s="1003"/>
      <c r="F44" s="1003"/>
      <c r="G44" s="974"/>
      <c r="H44" s="560">
        <f>'SolarCusto (ORÇ)'!H44</f>
        <v>0</v>
      </c>
      <c r="I44" s="564">
        <f>'SolarCusto (ORÇ)'!I44</f>
        <v>0</v>
      </c>
      <c r="J44" s="120">
        <f>'SolarCusto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976" t="str">
        <f t="shared" si="3"/>
        <v xml:space="preserve"> </v>
      </c>
      <c r="R44" s="976"/>
      <c r="S44" s="976"/>
      <c r="T44" s="976"/>
      <c r="U44" s="977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3">
      <c r="B45" s="156">
        <v>38</v>
      </c>
      <c r="C45" s="1003" t="str">
        <f>IF(ISBLANK('SolarCusto (ORÇ)'!C45)," ",'SolarCusto (ORÇ)'!C45)</f>
        <v xml:space="preserve"> </v>
      </c>
      <c r="D45" s="1003"/>
      <c r="E45" s="1003"/>
      <c r="F45" s="1003"/>
      <c r="G45" s="974"/>
      <c r="H45" s="560">
        <f>'SolarCusto (ORÇ)'!H45</f>
        <v>0</v>
      </c>
      <c r="I45" s="564">
        <f>'SolarCusto (ORÇ)'!I45</f>
        <v>0</v>
      </c>
      <c r="J45" s="120">
        <f>'SolarCusto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976" t="str">
        <f t="shared" si="3"/>
        <v xml:space="preserve"> </v>
      </c>
      <c r="R45" s="976"/>
      <c r="S45" s="976"/>
      <c r="T45" s="976"/>
      <c r="U45" s="977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3">
      <c r="B46" s="153">
        <v>39</v>
      </c>
      <c r="C46" s="1003" t="str">
        <f>IF(ISBLANK('SolarCusto (ORÇ)'!C46)," ",'SolarCusto (ORÇ)'!C46)</f>
        <v xml:space="preserve"> </v>
      </c>
      <c r="D46" s="1003"/>
      <c r="E46" s="1003"/>
      <c r="F46" s="1003"/>
      <c r="G46" s="974"/>
      <c r="H46" s="560">
        <f>'SolarCusto (ORÇ)'!H46</f>
        <v>0</v>
      </c>
      <c r="I46" s="564">
        <f>'SolarCusto (ORÇ)'!I46</f>
        <v>0</v>
      </c>
      <c r="J46" s="120">
        <f>'SolarCusto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976" t="str">
        <f t="shared" si="3"/>
        <v xml:space="preserve"> </v>
      </c>
      <c r="R46" s="976"/>
      <c r="S46" s="976"/>
      <c r="T46" s="976"/>
      <c r="U46" s="977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3">
      <c r="B47" s="156">
        <v>40</v>
      </c>
      <c r="C47" s="1003" t="str">
        <f>IF(ISBLANK('SolarCusto (ORÇ)'!C47)," ",'SolarCusto (ORÇ)'!C47)</f>
        <v xml:space="preserve"> </v>
      </c>
      <c r="D47" s="1003"/>
      <c r="E47" s="1003"/>
      <c r="F47" s="1003"/>
      <c r="G47" s="974"/>
      <c r="H47" s="560">
        <f>'SolarCusto (ORÇ)'!H47</f>
        <v>0</v>
      </c>
      <c r="I47" s="564">
        <f>'SolarCusto (ORÇ)'!I47</f>
        <v>0</v>
      </c>
      <c r="J47" s="120">
        <f>'SolarCusto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976" t="str">
        <f t="shared" si="3"/>
        <v xml:space="preserve"> </v>
      </c>
      <c r="R47" s="976"/>
      <c r="S47" s="976"/>
      <c r="T47" s="976"/>
      <c r="U47" s="977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x14ac:dyDescent="0.3">
      <c r="B48" s="153"/>
      <c r="C48" s="1003" t="str">
        <f>IF(ISBLANK('SolarCusto (ORÇ)'!C48)," ",'SolarCusto (ORÇ)'!C48)</f>
        <v>Acessórios</v>
      </c>
      <c r="D48" s="1003"/>
      <c r="E48" s="1003"/>
      <c r="F48" s="1003"/>
      <c r="G48" s="974"/>
      <c r="H48" s="560">
        <f>'SolarCusto (ORÇ)'!H48</f>
        <v>20</v>
      </c>
      <c r="I48" s="564">
        <f>'SolarCusto (ORÇ)'!I48</f>
        <v>0</v>
      </c>
      <c r="J48" s="120">
        <f>'SolarCusto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/>
      <c r="Q48" s="976" t="str">
        <f>IF(OR(C48=0,C48=""),"",C48)</f>
        <v>Acessórios</v>
      </c>
      <c r="R48" s="976"/>
      <c r="S48" s="976"/>
      <c r="T48" s="976"/>
      <c r="U48" s="977"/>
      <c r="V48" s="155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4" ht="15.6" x14ac:dyDescent="0.3">
      <c r="B49" s="323"/>
      <c r="C49" s="985" t="s">
        <v>813</v>
      </c>
      <c r="D49" s="985"/>
      <c r="E49" s="985"/>
      <c r="F49" s="985"/>
      <c r="G49" s="985"/>
      <c r="H49" s="985"/>
      <c r="I49" s="985"/>
      <c r="J49" s="986"/>
      <c r="K49" s="159">
        <f>SUM(K8:K48)</f>
        <v>0</v>
      </c>
      <c r="L49" s="159">
        <f>SUM(L8:L48)</f>
        <v>0</v>
      </c>
      <c r="M49" s="159">
        <f>SUM(M8:M48)</f>
        <v>0</v>
      </c>
      <c r="N49" s="159">
        <f>SUM(N8:N48)</f>
        <v>0</v>
      </c>
      <c r="O49" s="397"/>
      <c r="P49" s="989" t="s">
        <v>1068</v>
      </c>
      <c r="Q49" s="990"/>
      <c r="R49" s="990"/>
      <c r="S49" s="990"/>
      <c r="T49" s="990"/>
      <c r="U49" s="990"/>
      <c r="V49" s="991"/>
      <c r="W49" s="160" t="s">
        <v>1083</v>
      </c>
      <c r="X49" s="161">
        <f>SUM(X8:X48)</f>
        <v>0</v>
      </c>
    </row>
    <row r="50" spans="2:24" ht="15.6" x14ac:dyDescent="0.3">
      <c r="B50" s="963" t="s">
        <v>2104</v>
      </c>
      <c r="C50" s="964"/>
      <c r="D50" s="964"/>
      <c r="E50" s="964"/>
      <c r="F50" s="964"/>
      <c r="G50" s="964"/>
      <c r="H50" s="964"/>
      <c r="I50" s="964"/>
      <c r="J50" s="964"/>
      <c r="K50" s="964"/>
      <c r="L50" s="964"/>
      <c r="M50" s="964"/>
      <c r="N50" s="965"/>
      <c r="O50" s="397"/>
      <c r="P50" s="989" t="s">
        <v>1069</v>
      </c>
      <c r="Q50" s="990"/>
      <c r="R50" s="990"/>
      <c r="S50" s="990"/>
      <c r="T50" s="990"/>
      <c r="U50" s="990"/>
      <c r="V50" s="991"/>
      <c r="W50" s="160" t="s">
        <v>1082</v>
      </c>
      <c r="X50" s="161">
        <f>IFERROR(X49*($L$95/$K$95),0)</f>
        <v>0</v>
      </c>
    </row>
    <row r="51" spans="2:24" ht="15" customHeight="1" x14ac:dyDescent="0.3">
      <c r="B51" s="967" t="s">
        <v>1056</v>
      </c>
      <c r="C51" s="968"/>
      <c r="D51" s="968"/>
      <c r="E51" s="968"/>
      <c r="F51" s="968"/>
      <c r="G51" s="968"/>
      <c r="H51" s="316"/>
      <c r="I51" s="316"/>
      <c r="J51" s="317"/>
      <c r="K51" s="152" t="s">
        <v>555</v>
      </c>
      <c r="L51" s="314" t="s">
        <v>1054</v>
      </c>
      <c r="M51" s="114" t="s">
        <v>509</v>
      </c>
      <c r="N51" s="114" t="s">
        <v>510</v>
      </c>
      <c r="O51" s="397"/>
      <c r="P51" s="398"/>
      <c r="Q51" s="398"/>
      <c r="R51" s="399"/>
      <c r="S51" s="400"/>
      <c r="T51" s="400"/>
      <c r="U51" s="400"/>
      <c r="V51" s="401"/>
    </row>
    <row r="52" spans="2:24" ht="15" customHeight="1" x14ac:dyDescent="0.35">
      <c r="B52" s="162"/>
      <c r="C52" s="972" t="s">
        <v>562</v>
      </c>
      <c r="D52" s="972"/>
      <c r="E52" s="972"/>
      <c r="F52" s="972"/>
      <c r="G52" s="972"/>
      <c r="H52" s="316"/>
      <c r="I52" s="316"/>
      <c r="J52" s="317"/>
      <c r="K52" s="330">
        <f>SUM(L52:N52)</f>
        <v>0</v>
      </c>
      <c r="L52" s="330">
        <f>'Custo Contábil'!H39</f>
        <v>0</v>
      </c>
      <c r="M52" s="330">
        <v>0</v>
      </c>
      <c r="N52" s="330">
        <v>0</v>
      </c>
      <c r="O52" s="397"/>
      <c r="P52" s="340" t="s">
        <v>1080</v>
      </c>
      <c r="Q52" s="325"/>
      <c r="R52" s="165">
        <f>RCB!G9</f>
        <v>0</v>
      </c>
      <c r="T52" s="987" t="s">
        <v>971</v>
      </c>
      <c r="U52" s="988"/>
      <c r="V52" s="326">
        <f>IFERROR(SUM(Y8:Y48)/X49,0)</f>
        <v>0</v>
      </c>
    </row>
    <row r="53" spans="2:24" ht="15.6" x14ac:dyDescent="0.35">
      <c r="B53" s="162"/>
      <c r="C53" s="972" t="s">
        <v>452</v>
      </c>
      <c r="D53" s="972"/>
      <c r="E53" s="972"/>
      <c r="F53" s="972"/>
      <c r="G53" s="972"/>
      <c r="H53" s="316"/>
      <c r="I53" s="316"/>
      <c r="J53" s="317"/>
      <c r="K53" s="330">
        <f>SUM(L53:N53)</f>
        <v>0</v>
      </c>
      <c r="L53" s="330">
        <f>Diagnóstico!M22</f>
        <v>0</v>
      </c>
      <c r="M53" s="330">
        <f>Diagnóstico!N22</f>
        <v>0</v>
      </c>
      <c r="N53" s="330">
        <f>Diagnóstico!O22</f>
        <v>0</v>
      </c>
      <c r="O53" s="397"/>
      <c r="P53" s="702" t="s">
        <v>2121</v>
      </c>
      <c r="Q53" s="325"/>
      <c r="R53" s="165">
        <f>RCB!J9</f>
        <v>0</v>
      </c>
    </row>
    <row r="54" spans="2:24" ht="15" customHeight="1" x14ac:dyDescent="0.3">
      <c r="B54" s="318"/>
      <c r="C54" s="944" t="s">
        <v>563</v>
      </c>
      <c r="D54" s="944"/>
      <c r="E54" s="944"/>
      <c r="F54" s="944"/>
      <c r="G54" s="945"/>
      <c r="H54" s="114" t="s">
        <v>16</v>
      </c>
      <c r="I54" s="303" t="s">
        <v>564</v>
      </c>
      <c r="J54" s="303" t="s">
        <v>565</v>
      </c>
      <c r="K54" s="152" t="s">
        <v>555</v>
      </c>
      <c r="L54" s="314" t="s">
        <v>1054</v>
      </c>
      <c r="M54" s="114" t="s">
        <v>509</v>
      </c>
      <c r="N54" s="114" t="s">
        <v>510</v>
      </c>
      <c r="O54" s="397"/>
    </row>
    <row r="55" spans="2:24" ht="15" customHeight="1" x14ac:dyDescent="0.3">
      <c r="B55" s="153">
        <v>1</v>
      </c>
      <c r="C55" s="1003" t="str">
        <f>IF(ISBLANK('SolarCusto (ORÇ)'!C60)," ",'SolarCusto (ORÇ)'!C60)</f>
        <v xml:space="preserve"> </v>
      </c>
      <c r="D55" s="1003"/>
      <c r="E55" s="1003"/>
      <c r="F55" s="1003"/>
      <c r="G55" s="974"/>
      <c r="H55" s="560">
        <f>'SolarCusto (ORÇ)'!H60</f>
        <v>0</v>
      </c>
      <c r="I55" s="564">
        <f>'SolarCusto (ORÇ)'!I60</f>
        <v>0</v>
      </c>
      <c r="J55" s="120">
        <f>'SolarCusto (ORÇ)'!J60</f>
        <v>0</v>
      </c>
      <c r="K55" s="330">
        <f>H55*I55*J55</f>
        <v>0</v>
      </c>
      <c r="L55" s="330">
        <f>K55-M55-N55</f>
        <v>0</v>
      </c>
      <c r="M55" s="329"/>
      <c r="N55" s="329"/>
      <c r="O55" s="397"/>
    </row>
    <row r="56" spans="2:24" ht="15" customHeight="1" x14ac:dyDescent="0.3">
      <c r="B56" s="156">
        <v>2</v>
      </c>
      <c r="C56" s="1003" t="str">
        <f>IF(ISBLANK('SolarCusto (ORÇ)'!C61)," ",'SolarCusto (ORÇ)'!C61)</f>
        <v xml:space="preserve"> </v>
      </c>
      <c r="D56" s="1003"/>
      <c r="E56" s="1003"/>
      <c r="F56" s="1003"/>
      <c r="G56" s="974"/>
      <c r="H56" s="560">
        <f>'SolarCusto (ORÇ)'!H61</f>
        <v>0</v>
      </c>
      <c r="I56" s="564">
        <f>'SolarCusto (ORÇ)'!I61</f>
        <v>0</v>
      </c>
      <c r="J56" s="120">
        <f>'SolarCusto (ORÇ)'!J61</f>
        <v>0</v>
      </c>
      <c r="K56" s="330">
        <f t="shared" ref="K56:K70" si="7">H56*I56*J56</f>
        <v>0</v>
      </c>
      <c r="L56" s="330">
        <f t="shared" ref="L56:L70" si="8">K56-M56-N56</f>
        <v>0</v>
      </c>
      <c r="M56" s="329"/>
      <c r="N56" s="329"/>
      <c r="O56" s="397"/>
    </row>
    <row r="57" spans="2:24" ht="15" customHeight="1" x14ac:dyDescent="0.3">
      <c r="B57" s="153">
        <v>3</v>
      </c>
      <c r="C57" s="1003" t="str">
        <f>IF(ISBLANK('SolarCusto (ORÇ)'!C62)," ",'SolarCusto (ORÇ)'!C62)</f>
        <v xml:space="preserve"> </v>
      </c>
      <c r="D57" s="1003"/>
      <c r="E57" s="1003"/>
      <c r="F57" s="1003"/>
      <c r="G57" s="974"/>
      <c r="H57" s="560">
        <f>'SolarCusto (ORÇ)'!H62</f>
        <v>0</v>
      </c>
      <c r="I57" s="564">
        <f>'SolarCusto (ORÇ)'!I62</f>
        <v>0</v>
      </c>
      <c r="J57" s="120">
        <f>'SolarCusto (ORÇ)'!J62</f>
        <v>0</v>
      </c>
      <c r="K57" s="330">
        <f t="shared" si="7"/>
        <v>0</v>
      </c>
      <c r="L57" s="330">
        <f t="shared" si="8"/>
        <v>0</v>
      </c>
      <c r="M57" s="329"/>
      <c r="N57" s="329"/>
      <c r="O57" s="397"/>
    </row>
    <row r="58" spans="2:24" ht="15" customHeight="1" x14ac:dyDescent="0.3">
      <c r="B58" s="156">
        <v>4</v>
      </c>
      <c r="C58" s="1003" t="str">
        <f>IF(ISBLANK('SolarCusto (ORÇ)'!C63)," ",'SolarCusto (ORÇ)'!C63)</f>
        <v xml:space="preserve"> </v>
      </c>
      <c r="D58" s="1003"/>
      <c r="E58" s="1003"/>
      <c r="F58" s="1003"/>
      <c r="G58" s="974"/>
      <c r="H58" s="560">
        <f>'SolarCusto (ORÇ)'!H63</f>
        <v>0</v>
      </c>
      <c r="I58" s="564">
        <f>'SolarCusto (ORÇ)'!I63</f>
        <v>0</v>
      </c>
      <c r="J58" s="120">
        <f>'SolarCusto (ORÇ)'!J63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</row>
    <row r="59" spans="2:24" ht="15" customHeight="1" x14ac:dyDescent="0.3">
      <c r="B59" s="153">
        <v>5</v>
      </c>
      <c r="C59" s="1003" t="str">
        <f>IF(ISBLANK('SolarCusto (ORÇ)'!C64)," ",'SolarCusto (ORÇ)'!C64)</f>
        <v xml:space="preserve"> </v>
      </c>
      <c r="D59" s="1003"/>
      <c r="E59" s="1003"/>
      <c r="F59" s="1003"/>
      <c r="G59" s="974"/>
      <c r="H59" s="560">
        <f>'SolarCusto (ORÇ)'!H64</f>
        <v>0</v>
      </c>
      <c r="I59" s="564">
        <f>'SolarCusto (ORÇ)'!I64</f>
        <v>0</v>
      </c>
      <c r="J59" s="120">
        <f>'SolarCusto (ORÇ)'!J64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</row>
    <row r="60" spans="2:24" ht="15" customHeight="1" x14ac:dyDescent="0.3">
      <c r="B60" s="156">
        <v>6</v>
      </c>
      <c r="C60" s="1003" t="str">
        <f>IF(ISBLANK('SolarCusto (ORÇ)'!C65)," ",'SolarCusto (ORÇ)'!C65)</f>
        <v xml:space="preserve"> </v>
      </c>
      <c r="D60" s="1003"/>
      <c r="E60" s="1003"/>
      <c r="F60" s="1003"/>
      <c r="G60" s="974"/>
      <c r="H60" s="560">
        <f>'SolarCusto (ORÇ)'!H65</f>
        <v>0</v>
      </c>
      <c r="I60" s="564">
        <f>'SolarCusto (ORÇ)'!I65</f>
        <v>0</v>
      </c>
      <c r="J60" s="120">
        <f>'SolarCusto (ORÇ)'!J65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</row>
    <row r="61" spans="2:24" ht="15" customHeight="1" x14ac:dyDescent="0.3">
      <c r="B61" s="153">
        <v>7</v>
      </c>
      <c r="C61" s="1003" t="str">
        <f>IF(ISBLANK('SolarCusto (ORÇ)'!C66)," ",'SolarCusto (ORÇ)'!C66)</f>
        <v xml:space="preserve"> </v>
      </c>
      <c r="D61" s="1003"/>
      <c r="E61" s="1003"/>
      <c r="F61" s="1003"/>
      <c r="G61" s="974"/>
      <c r="H61" s="560">
        <f>'SolarCusto (ORÇ)'!H66</f>
        <v>0</v>
      </c>
      <c r="I61" s="564">
        <f>'SolarCusto (ORÇ)'!I66</f>
        <v>0</v>
      </c>
      <c r="J61" s="120">
        <f>'SolarCusto (ORÇ)'!J66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</row>
    <row r="62" spans="2:24" ht="15" customHeight="1" x14ac:dyDescent="0.3">
      <c r="B62" s="156">
        <v>8</v>
      </c>
      <c r="C62" s="1003" t="str">
        <f>IF(ISBLANK('SolarCusto (ORÇ)'!C67)," ",'SolarCusto (ORÇ)'!C67)</f>
        <v xml:space="preserve"> </v>
      </c>
      <c r="D62" s="1003"/>
      <c r="E62" s="1003"/>
      <c r="F62" s="1003"/>
      <c r="G62" s="974"/>
      <c r="H62" s="560">
        <f>'SolarCusto (ORÇ)'!H67</f>
        <v>0</v>
      </c>
      <c r="I62" s="564">
        <f>'SolarCusto (ORÇ)'!I67</f>
        <v>0</v>
      </c>
      <c r="J62" s="120">
        <f>'SolarCusto (ORÇ)'!J67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</row>
    <row r="63" spans="2:24" ht="15" customHeight="1" x14ac:dyDescent="0.3">
      <c r="B63" s="153">
        <v>9</v>
      </c>
      <c r="C63" s="1003" t="str">
        <f>IF(ISBLANK('SolarCusto (ORÇ)'!C68)," ",'SolarCusto (ORÇ)'!C68)</f>
        <v xml:space="preserve"> </v>
      </c>
      <c r="D63" s="1003"/>
      <c r="E63" s="1003"/>
      <c r="F63" s="1003"/>
      <c r="G63" s="974"/>
      <c r="H63" s="560">
        <f>'SolarCusto (ORÇ)'!H68</f>
        <v>0</v>
      </c>
      <c r="I63" s="564">
        <f>'SolarCusto (ORÇ)'!I68</f>
        <v>0</v>
      </c>
      <c r="J63" s="120">
        <f>'SolarCusto (ORÇ)'!J68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</row>
    <row r="64" spans="2:24" ht="15" customHeight="1" x14ac:dyDescent="0.3">
      <c r="B64" s="156">
        <v>10</v>
      </c>
      <c r="C64" s="1003" t="str">
        <f>IF(ISBLANK('SolarCusto (ORÇ)'!C69)," ",'SolarCusto (ORÇ)'!C69)</f>
        <v xml:space="preserve"> </v>
      </c>
      <c r="D64" s="1003"/>
      <c r="E64" s="1003"/>
      <c r="F64" s="1003"/>
      <c r="G64" s="974"/>
      <c r="H64" s="560">
        <f>'SolarCusto (ORÇ)'!H69</f>
        <v>0</v>
      </c>
      <c r="I64" s="564">
        <f>'SolarCusto (ORÇ)'!I69</f>
        <v>0</v>
      </c>
      <c r="J64" s="120">
        <f>'SolarCusto (ORÇ)'!J69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</row>
    <row r="65" spans="2:15" ht="15" customHeight="1" x14ac:dyDescent="0.3">
      <c r="B65" s="153">
        <v>11</v>
      </c>
      <c r="C65" s="1003" t="str">
        <f>IF(ISBLANK('SolarCusto (ORÇ)'!C70)," ",'SolarCusto (ORÇ)'!C70)</f>
        <v xml:space="preserve"> </v>
      </c>
      <c r="D65" s="1003"/>
      <c r="E65" s="1003"/>
      <c r="F65" s="1003"/>
      <c r="G65" s="974"/>
      <c r="H65" s="560">
        <f>'SolarCusto (ORÇ)'!H70</f>
        <v>0</v>
      </c>
      <c r="I65" s="564">
        <f>'SolarCusto (ORÇ)'!I70</f>
        <v>0</v>
      </c>
      <c r="J65" s="120">
        <f>'SolarCusto (ORÇ)'!J70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</row>
    <row r="66" spans="2:15" ht="15" customHeight="1" x14ac:dyDescent="0.3">
      <c r="B66" s="156">
        <v>12</v>
      </c>
      <c r="C66" s="1003" t="str">
        <f>IF(ISBLANK('SolarCusto (ORÇ)'!C71)," ",'SolarCusto (ORÇ)'!C71)</f>
        <v xml:space="preserve"> </v>
      </c>
      <c r="D66" s="1003"/>
      <c r="E66" s="1003"/>
      <c r="F66" s="1003"/>
      <c r="G66" s="974"/>
      <c r="H66" s="560">
        <f>'SolarCusto (ORÇ)'!H71</f>
        <v>0</v>
      </c>
      <c r="I66" s="564">
        <f>'SolarCusto (ORÇ)'!I71</f>
        <v>0</v>
      </c>
      <c r="J66" s="120">
        <f>'SolarCusto (ORÇ)'!J71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</row>
    <row r="67" spans="2:15" ht="15" customHeight="1" x14ac:dyDescent="0.3">
      <c r="B67" s="153">
        <v>13</v>
      </c>
      <c r="C67" s="1003" t="str">
        <f>IF(ISBLANK('SolarCusto (ORÇ)'!C72)," ",'SolarCusto (ORÇ)'!C72)</f>
        <v xml:space="preserve"> </v>
      </c>
      <c r="D67" s="1003"/>
      <c r="E67" s="1003"/>
      <c r="F67" s="1003"/>
      <c r="G67" s="974"/>
      <c r="H67" s="560">
        <f>'SolarCusto (ORÇ)'!H72</f>
        <v>0</v>
      </c>
      <c r="I67" s="564">
        <f>'SolarCusto (ORÇ)'!I72</f>
        <v>0</v>
      </c>
      <c r="J67" s="120">
        <f>'SolarCusto (ORÇ)'!J72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</row>
    <row r="68" spans="2:15" ht="15" customHeight="1" x14ac:dyDescent="0.3">
      <c r="B68" s="156">
        <v>14</v>
      </c>
      <c r="C68" s="1003" t="str">
        <f>IF(ISBLANK('SolarCusto (ORÇ)'!C73)," ",'SolarCusto (ORÇ)'!C73)</f>
        <v xml:space="preserve"> </v>
      </c>
      <c r="D68" s="1003"/>
      <c r="E68" s="1003"/>
      <c r="F68" s="1003"/>
      <c r="G68" s="974"/>
      <c r="H68" s="560">
        <f>'SolarCusto (ORÇ)'!H73</f>
        <v>0</v>
      </c>
      <c r="I68" s="564">
        <f>'SolarCusto (ORÇ)'!I73</f>
        <v>0</v>
      </c>
      <c r="J68" s="120">
        <f>'SolarCusto (ORÇ)'!J73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</row>
    <row r="69" spans="2:15" ht="15" customHeight="1" x14ac:dyDescent="0.3">
      <c r="B69" s="153">
        <v>15</v>
      </c>
      <c r="C69" s="1003" t="str">
        <f>IF(ISBLANK('SolarCusto (ORÇ)'!C74)," ",'SolarCusto (ORÇ)'!C74)</f>
        <v xml:space="preserve"> </v>
      </c>
      <c r="D69" s="1003"/>
      <c r="E69" s="1003"/>
      <c r="F69" s="1003"/>
      <c r="G69" s="974"/>
      <c r="H69" s="560">
        <f>'SolarCusto (ORÇ)'!H74</f>
        <v>0</v>
      </c>
      <c r="I69" s="564">
        <f>'SolarCusto (ORÇ)'!I74</f>
        <v>0</v>
      </c>
      <c r="J69" s="120">
        <f>'SolarCusto (ORÇ)'!J74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</row>
    <row r="70" spans="2:15" ht="15" customHeight="1" x14ac:dyDescent="0.3">
      <c r="B70" s="156">
        <v>16</v>
      </c>
      <c r="C70" s="1003" t="str">
        <f>IF(ISBLANK('SolarCusto (ORÇ)'!C75)," ",'SolarCusto (ORÇ)'!C75)</f>
        <v xml:space="preserve"> </v>
      </c>
      <c r="D70" s="1003"/>
      <c r="E70" s="1003"/>
      <c r="F70" s="1003"/>
      <c r="G70" s="974"/>
      <c r="H70" s="560">
        <f>'SolarCusto (ORÇ)'!H75</f>
        <v>0</v>
      </c>
      <c r="I70" s="564">
        <f>'SolarCusto (ORÇ)'!I75</f>
        <v>0</v>
      </c>
      <c r="J70" s="120">
        <f>'SolarCusto (ORÇ)'!J75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</row>
    <row r="71" spans="2:15" ht="15" customHeight="1" x14ac:dyDescent="0.3">
      <c r="B71" s="153">
        <v>17</v>
      </c>
      <c r="C71" s="1003" t="str">
        <f>IF(ISBLANK('SolarCusto (ORÇ)'!C76)," ",'SolarCusto (ORÇ)'!C76)</f>
        <v xml:space="preserve"> </v>
      </c>
      <c r="D71" s="1003"/>
      <c r="E71" s="1003"/>
      <c r="F71" s="1003"/>
      <c r="G71" s="974"/>
      <c r="H71" s="560">
        <f>'SolarCusto (ORÇ)'!H76</f>
        <v>0</v>
      </c>
      <c r="I71" s="564">
        <f>'SolarCusto (ORÇ)'!I76</f>
        <v>0</v>
      </c>
      <c r="J71" s="120">
        <f>'SolarCusto (ORÇ)'!J76</f>
        <v>0</v>
      </c>
      <c r="K71" s="330">
        <f>H71*I71*J71</f>
        <v>0</v>
      </c>
      <c r="L71" s="330">
        <f>K71-M71-N71</f>
        <v>0</v>
      </c>
      <c r="M71" s="329"/>
      <c r="N71" s="329"/>
      <c r="O71" s="397"/>
    </row>
    <row r="72" spans="2:15" ht="15" customHeight="1" x14ac:dyDescent="0.3">
      <c r="B72" s="156">
        <v>18</v>
      </c>
      <c r="C72" s="1003" t="str">
        <f>IF(ISBLANK('SolarCusto (ORÇ)'!C77)," ",'SolarCusto (ORÇ)'!C77)</f>
        <v xml:space="preserve"> </v>
      </c>
      <c r="D72" s="1003"/>
      <c r="E72" s="1003"/>
      <c r="F72" s="1003"/>
      <c r="G72" s="974"/>
      <c r="H72" s="560">
        <f>'SolarCusto (ORÇ)'!H77</f>
        <v>0</v>
      </c>
      <c r="I72" s="564">
        <f>'SolarCusto (ORÇ)'!I77</f>
        <v>0</v>
      </c>
      <c r="J72" s="120">
        <f>'SolarCusto (ORÇ)'!J77</f>
        <v>0</v>
      </c>
      <c r="K72" s="330">
        <f>H72*I72*J72</f>
        <v>0</v>
      </c>
      <c r="L72" s="330">
        <f>K72-M72-N72</f>
        <v>0</v>
      </c>
      <c r="M72" s="329"/>
      <c r="N72" s="329"/>
      <c r="O72" s="397"/>
    </row>
    <row r="73" spans="2:15" x14ac:dyDescent="0.3">
      <c r="B73" s="153">
        <v>19</v>
      </c>
      <c r="C73" s="1003" t="str">
        <f>IF(ISBLANK('SolarCusto (ORÇ)'!C78)," ",'SolarCusto (ORÇ)'!C78)</f>
        <v xml:space="preserve"> </v>
      </c>
      <c r="D73" s="1003"/>
      <c r="E73" s="1003"/>
      <c r="F73" s="1003"/>
      <c r="G73" s="974"/>
      <c r="H73" s="560">
        <f>'SolarCusto (ORÇ)'!H78</f>
        <v>0</v>
      </c>
      <c r="I73" s="564">
        <f>'SolarCusto (ORÇ)'!I78</f>
        <v>0</v>
      </c>
      <c r="J73" s="120">
        <f>'SolarCusto (ORÇ)'!J78</f>
        <v>0</v>
      </c>
      <c r="K73" s="330">
        <f>H73*I73*J73</f>
        <v>0</v>
      </c>
      <c r="L73" s="330">
        <f>K73-M73-N73</f>
        <v>0</v>
      </c>
      <c r="M73" s="329"/>
      <c r="N73" s="329"/>
      <c r="O73" s="397"/>
    </row>
    <row r="74" spans="2:15" x14ac:dyDescent="0.3">
      <c r="B74" s="156">
        <v>20</v>
      </c>
      <c r="C74" s="1003" t="str">
        <f>IF(ISBLANK('SolarCusto (ORÇ)'!C79)," ",'SolarCusto (ORÇ)'!C79)</f>
        <v xml:space="preserve"> </v>
      </c>
      <c r="D74" s="1003"/>
      <c r="E74" s="1003"/>
      <c r="F74" s="1003"/>
      <c r="G74" s="974"/>
      <c r="H74" s="560">
        <f>'SolarCusto (ORÇ)'!H79</f>
        <v>0</v>
      </c>
      <c r="I74" s="564">
        <f>'SolarCusto (ORÇ)'!I79</f>
        <v>0</v>
      </c>
      <c r="J74" s="120">
        <f>'SolarCusto (ORÇ)'!J79</f>
        <v>0</v>
      </c>
      <c r="K74" s="330">
        <f>H74*I74*J74</f>
        <v>0</v>
      </c>
      <c r="L74" s="330">
        <f>K74-M74-N74</f>
        <v>0</v>
      </c>
      <c r="M74" s="329"/>
      <c r="N74" s="329"/>
      <c r="O74" s="397"/>
    </row>
    <row r="75" spans="2:15" x14ac:dyDescent="0.3">
      <c r="B75" s="162"/>
      <c r="C75" s="983" t="s">
        <v>814</v>
      </c>
      <c r="D75" s="983"/>
      <c r="E75" s="983"/>
      <c r="F75" s="983"/>
      <c r="G75" s="983"/>
      <c r="H75" s="983"/>
      <c r="I75" s="983"/>
      <c r="J75" s="984"/>
      <c r="K75" s="330">
        <f>SUM(K55:K74)</f>
        <v>0</v>
      </c>
      <c r="L75" s="330">
        <f>SUM(L55:L74)</f>
        <v>0</v>
      </c>
      <c r="M75" s="330">
        <f>SUM(M55:M74)</f>
        <v>0</v>
      </c>
      <c r="N75" s="330">
        <f>SUM(N55:N74)</f>
        <v>0</v>
      </c>
      <c r="O75" s="397"/>
    </row>
    <row r="76" spans="2:15" x14ac:dyDescent="0.3">
      <c r="B76" s="162"/>
      <c r="C76" s="983" t="s">
        <v>815</v>
      </c>
      <c r="D76" s="983"/>
      <c r="E76" s="983"/>
      <c r="F76" s="983"/>
      <c r="G76" s="983"/>
      <c r="H76" s="983"/>
      <c r="I76" s="983"/>
      <c r="J76" s="984"/>
      <c r="K76" s="330">
        <f>SUM(K75,K52:K53)</f>
        <v>0</v>
      </c>
      <c r="L76" s="330">
        <f>SUM(L75,L52:L53)</f>
        <v>0</v>
      </c>
      <c r="M76" s="330">
        <f>SUM(M75,M52:M53)</f>
        <v>0</v>
      </c>
      <c r="N76" s="330">
        <f>SUM(N75,N52:N53)</f>
        <v>0</v>
      </c>
      <c r="O76" s="397"/>
    </row>
    <row r="77" spans="2:15" x14ac:dyDescent="0.3">
      <c r="B77" s="162"/>
      <c r="C77" s="972" t="s">
        <v>9</v>
      </c>
      <c r="D77" s="972"/>
      <c r="E77" s="972"/>
      <c r="F77" s="972"/>
      <c r="G77" s="972"/>
      <c r="H77" s="972"/>
      <c r="I77" s="972"/>
      <c r="J77" s="973"/>
      <c r="K77" s="330">
        <f>SUM(L77:N77)</f>
        <v>0</v>
      </c>
      <c r="L77" s="333">
        <f>'Custo Contábil'!H41</f>
        <v>0</v>
      </c>
      <c r="M77" s="330">
        <v>0</v>
      </c>
      <c r="N77" s="330">
        <v>0</v>
      </c>
      <c r="O77" s="397"/>
    </row>
    <row r="78" spans="2:15" x14ac:dyDescent="0.3">
      <c r="B78" s="323"/>
      <c r="C78" s="985" t="s">
        <v>2108</v>
      </c>
      <c r="D78" s="985"/>
      <c r="E78" s="985"/>
      <c r="F78" s="985"/>
      <c r="G78" s="985"/>
      <c r="H78" s="985"/>
      <c r="I78" s="985"/>
      <c r="J78" s="986"/>
      <c r="K78" s="159">
        <f>SUM(K77,K76)</f>
        <v>0</v>
      </c>
      <c r="L78" s="159">
        <f t="shared" ref="L78:N78" si="9">SUM(L77,L76)</f>
        <v>0</v>
      </c>
      <c r="M78" s="159">
        <f t="shared" si="9"/>
        <v>0</v>
      </c>
      <c r="N78" s="159">
        <f t="shared" si="9"/>
        <v>0</v>
      </c>
      <c r="O78" s="397"/>
    </row>
    <row r="79" spans="2:15" x14ac:dyDescent="0.3">
      <c r="B79" s="327"/>
      <c r="C79" s="979" t="s">
        <v>816</v>
      </c>
      <c r="D79" s="979"/>
      <c r="E79" s="979"/>
      <c r="F79" s="979"/>
      <c r="G79" s="979"/>
      <c r="H79" s="979"/>
      <c r="I79" s="979"/>
      <c r="J79" s="980"/>
      <c r="K79" s="126">
        <f>SUM(K49,K78)</f>
        <v>0</v>
      </c>
      <c r="L79" s="126">
        <f t="shared" ref="L79:N79" si="10">SUM(L49,L78)</f>
        <v>0</v>
      </c>
      <c r="M79" s="126">
        <f t="shared" si="10"/>
        <v>0</v>
      </c>
      <c r="N79" s="126">
        <f t="shared" si="10"/>
        <v>0</v>
      </c>
      <c r="O79" s="397"/>
    </row>
    <row r="80" spans="2:15" x14ac:dyDescent="0.3">
      <c r="B80" s="961" t="s">
        <v>969</v>
      </c>
      <c r="C80" s="962"/>
      <c r="D80" s="962"/>
      <c r="E80" s="962"/>
      <c r="F80" s="962"/>
      <c r="G80" s="962"/>
      <c r="H80" s="962"/>
      <c r="I80" s="962"/>
      <c r="J80" s="962"/>
      <c r="K80" s="962"/>
      <c r="L80" s="962"/>
      <c r="M80" s="962"/>
      <c r="N80" s="966"/>
      <c r="O80" s="397"/>
    </row>
    <row r="81" spans="2:16" x14ac:dyDescent="0.3">
      <c r="B81" s="967" t="s">
        <v>1056</v>
      </c>
      <c r="C81" s="968"/>
      <c r="D81" s="968"/>
      <c r="E81" s="968"/>
      <c r="F81" s="968"/>
      <c r="G81" s="968"/>
      <c r="H81" s="316"/>
      <c r="I81" s="316"/>
      <c r="J81" s="317"/>
      <c r="K81" s="152" t="s">
        <v>555</v>
      </c>
      <c r="L81" s="314" t="s">
        <v>1054</v>
      </c>
      <c r="M81" s="114" t="s">
        <v>509</v>
      </c>
      <c r="N81" s="114" t="s">
        <v>510</v>
      </c>
      <c r="O81" s="397"/>
    </row>
    <row r="82" spans="2:16" x14ac:dyDescent="0.3">
      <c r="B82" s="162"/>
      <c r="C82" s="972" t="s">
        <v>571</v>
      </c>
      <c r="D82" s="972"/>
      <c r="E82" s="972"/>
      <c r="F82" s="972"/>
      <c r="G82" s="972"/>
      <c r="H82" s="972"/>
      <c r="I82" s="972"/>
      <c r="J82" s="973"/>
      <c r="K82" s="330">
        <f t="shared" ref="K82:K86" si="11">SUM(L82:N82)</f>
        <v>0</v>
      </c>
      <c r="L82" s="330">
        <f>'Custo Contábil'!$H$37*'Custo Contábil'!F12</f>
        <v>0</v>
      </c>
      <c r="M82" s="330">
        <f>'Custo Contábil'!$H$37*'Custo Contábil'!G12</f>
        <v>0</v>
      </c>
      <c r="N82" s="330">
        <f>'Custo Contábil'!$H$37*'Custo Contábil'!H12</f>
        <v>0</v>
      </c>
      <c r="O82" s="397"/>
    </row>
    <row r="83" spans="2:16" x14ac:dyDescent="0.3">
      <c r="B83" s="162"/>
      <c r="C83" s="972" t="s">
        <v>451</v>
      </c>
      <c r="D83" s="972"/>
      <c r="E83" s="972"/>
      <c r="F83" s="972"/>
      <c r="G83" s="972"/>
      <c r="H83" s="972"/>
      <c r="I83" s="972"/>
      <c r="J83" s="973"/>
      <c r="K83" s="330">
        <f t="shared" si="11"/>
        <v>0</v>
      </c>
      <c r="L83" s="330">
        <f>Marketing!L22</f>
        <v>0</v>
      </c>
      <c r="M83" s="330">
        <f>Marketing!M22</f>
        <v>0</v>
      </c>
      <c r="N83" s="330">
        <f>Marketing!N22</f>
        <v>0</v>
      </c>
      <c r="O83" s="397"/>
    </row>
    <row r="84" spans="2:16" x14ac:dyDescent="0.3">
      <c r="B84" s="162"/>
      <c r="C84" s="972" t="s">
        <v>572</v>
      </c>
      <c r="D84" s="972"/>
      <c r="E84" s="972"/>
      <c r="F84" s="972"/>
      <c r="G84" s="972"/>
      <c r="H84" s="972"/>
      <c r="I84" s="972"/>
      <c r="J84" s="973"/>
      <c r="K84" s="330">
        <f t="shared" si="11"/>
        <v>0</v>
      </c>
      <c r="L84" s="330">
        <f>Treinamento!L36</f>
        <v>0</v>
      </c>
      <c r="M84" s="330">
        <f>Treinamento!M36</f>
        <v>0</v>
      </c>
      <c r="N84" s="330">
        <f>Treinamento!N36</f>
        <v>0</v>
      </c>
      <c r="O84" s="397"/>
      <c r="P84" s="402"/>
    </row>
    <row r="85" spans="2:16" x14ac:dyDescent="0.3">
      <c r="B85" s="162"/>
      <c r="C85" s="972" t="s">
        <v>573</v>
      </c>
      <c r="D85" s="972"/>
      <c r="E85" s="972"/>
      <c r="F85" s="972"/>
      <c r="G85" s="972"/>
      <c r="H85" s="972"/>
      <c r="I85" s="972"/>
      <c r="J85" s="973"/>
      <c r="K85" s="330">
        <f t="shared" si="11"/>
        <v>0</v>
      </c>
      <c r="L85" s="330">
        <f>Descarte!L69</f>
        <v>0</v>
      </c>
      <c r="M85" s="330">
        <f>Descarte!M69</f>
        <v>0</v>
      </c>
      <c r="N85" s="330">
        <f>Descarte!N69</f>
        <v>0</v>
      </c>
      <c r="O85" s="397"/>
    </row>
    <row r="86" spans="2:16" x14ac:dyDescent="0.3">
      <c r="B86" s="162"/>
      <c r="C86" s="972" t="s">
        <v>574</v>
      </c>
      <c r="D86" s="972"/>
      <c r="E86" s="972"/>
      <c r="F86" s="972"/>
      <c r="G86" s="972"/>
      <c r="H86" s="972"/>
      <c r="I86" s="972"/>
      <c r="J86" s="973"/>
      <c r="K86" s="330">
        <f t="shared" si="11"/>
        <v>0</v>
      </c>
      <c r="L86" s="330">
        <f>'M&amp;V'!N346</f>
        <v>0</v>
      </c>
      <c r="M86" s="330">
        <f>'M&amp;V'!O346</f>
        <v>0</v>
      </c>
      <c r="N86" s="330">
        <f>'M&amp;V'!P346</f>
        <v>0</v>
      </c>
      <c r="O86" s="397"/>
    </row>
    <row r="87" spans="2:16" x14ac:dyDescent="0.3">
      <c r="B87" s="967" t="s">
        <v>15</v>
      </c>
      <c r="C87" s="968"/>
      <c r="D87" s="968"/>
      <c r="E87" s="968"/>
      <c r="F87" s="968"/>
      <c r="G87" s="968"/>
      <c r="H87" s="969"/>
      <c r="I87" s="303" t="s">
        <v>16</v>
      </c>
      <c r="J87" s="303" t="s">
        <v>569</v>
      </c>
      <c r="K87" s="152" t="s">
        <v>555</v>
      </c>
      <c r="L87" s="303" t="s">
        <v>1054</v>
      </c>
      <c r="M87" s="114" t="s">
        <v>509</v>
      </c>
      <c r="N87" s="114" t="s">
        <v>510</v>
      </c>
      <c r="O87" s="397"/>
    </row>
    <row r="88" spans="2:16" x14ac:dyDescent="0.3">
      <c r="B88" s="168">
        <v>1</v>
      </c>
      <c r="C88" s="972" t="str">
        <f>IF(ISBLANK('SolarCusto (ORÇ)'!C91)," ",'SolarCusto (ORÇ)'!C91)</f>
        <v xml:space="preserve"> </v>
      </c>
      <c r="D88" s="972"/>
      <c r="E88" s="972"/>
      <c r="F88" s="972"/>
      <c r="G88" s="972"/>
      <c r="H88" s="973"/>
      <c r="I88" s="564">
        <f>'SolarCusto (ORÇ)'!I91</f>
        <v>0</v>
      </c>
      <c r="J88" s="120">
        <f>'SolarCusto (ORÇ)'!J91</f>
        <v>0</v>
      </c>
      <c r="K88" s="330">
        <f>I88*J88</f>
        <v>0</v>
      </c>
      <c r="L88" s="330">
        <f>K88-M88-N88</f>
        <v>0</v>
      </c>
      <c r="M88" s="329"/>
      <c r="N88" s="329"/>
      <c r="O88" s="397"/>
    </row>
    <row r="89" spans="2:16" x14ac:dyDescent="0.3">
      <c r="B89" s="168">
        <v>2</v>
      </c>
      <c r="C89" s="972" t="str">
        <f>IF(ISBLANK('SolarCusto (ORÇ)'!C92)," ",'SolarCusto (ORÇ)'!C92)</f>
        <v xml:space="preserve"> </v>
      </c>
      <c r="D89" s="972"/>
      <c r="E89" s="972"/>
      <c r="F89" s="972"/>
      <c r="G89" s="972"/>
      <c r="H89" s="973"/>
      <c r="I89" s="564">
        <f>'SolarCusto (ORÇ)'!I92</f>
        <v>0</v>
      </c>
      <c r="J89" s="120">
        <f>'SolarCusto (ORÇ)'!J92</f>
        <v>0</v>
      </c>
      <c r="K89" s="330">
        <f>I89*J89</f>
        <v>0</v>
      </c>
      <c r="L89" s="330">
        <f>K89-M89-N89</f>
        <v>0</v>
      </c>
      <c r="M89" s="329"/>
      <c r="N89" s="329"/>
    </row>
    <row r="90" spans="2:16" x14ac:dyDescent="0.3">
      <c r="B90" s="168">
        <v>3</v>
      </c>
      <c r="C90" s="972" t="str">
        <f>IF(ISBLANK('SolarCusto (ORÇ)'!C93)," ",'SolarCusto (ORÇ)'!C93)</f>
        <v xml:space="preserve"> </v>
      </c>
      <c r="D90" s="972"/>
      <c r="E90" s="972"/>
      <c r="F90" s="972"/>
      <c r="G90" s="972"/>
      <c r="H90" s="973"/>
      <c r="I90" s="564">
        <f>'SolarCusto (ORÇ)'!I93</f>
        <v>0</v>
      </c>
      <c r="J90" s="120">
        <f>'SolarCusto (ORÇ)'!J93</f>
        <v>0</v>
      </c>
      <c r="K90" s="330">
        <f>I90*J90</f>
        <v>0</v>
      </c>
      <c r="L90" s="330">
        <f>K90-M90-N90</f>
        <v>0</v>
      </c>
      <c r="M90" s="329"/>
      <c r="N90" s="329"/>
      <c r="O90" s="397"/>
    </row>
    <row r="91" spans="2:16" x14ac:dyDescent="0.3">
      <c r="B91" s="168">
        <v>4</v>
      </c>
      <c r="C91" s="972" t="s">
        <v>2186</v>
      </c>
      <c r="D91" s="972"/>
      <c r="E91" s="972"/>
      <c r="F91" s="972"/>
      <c r="G91" s="972"/>
      <c r="H91" s="973"/>
      <c r="I91" s="782">
        <f>'Custo Contábil'!$H$37</f>
        <v>0</v>
      </c>
      <c r="J91" s="120">
        <v>500</v>
      </c>
      <c r="K91" s="330">
        <f>I91*J91</f>
        <v>0</v>
      </c>
      <c r="L91" s="330">
        <f>K91-M91-N91</f>
        <v>0</v>
      </c>
      <c r="M91" s="553">
        <v>0</v>
      </c>
      <c r="N91" s="553">
        <v>0</v>
      </c>
      <c r="O91" s="397"/>
    </row>
    <row r="92" spans="2:16" x14ac:dyDescent="0.3">
      <c r="B92" s="162"/>
      <c r="C92" s="983" t="s">
        <v>1081</v>
      </c>
      <c r="D92" s="983"/>
      <c r="E92" s="983"/>
      <c r="F92" s="983"/>
      <c r="G92" s="983"/>
      <c r="H92" s="983"/>
      <c r="I92" s="983"/>
      <c r="J92" s="984"/>
      <c r="K92" s="330">
        <f>SUM(K88:K91)</f>
        <v>0</v>
      </c>
      <c r="L92" s="330">
        <f t="shared" ref="L92:N92" si="12">SUM(L88:L91)</f>
        <v>0</v>
      </c>
      <c r="M92" s="330">
        <f t="shared" si="12"/>
        <v>0</v>
      </c>
      <c r="N92" s="330">
        <f t="shared" si="12"/>
        <v>0</v>
      </c>
    </row>
    <row r="93" spans="2:16" x14ac:dyDescent="0.3">
      <c r="B93" s="162"/>
      <c r="C93" s="972" t="s">
        <v>12</v>
      </c>
      <c r="D93" s="972"/>
      <c r="E93" s="972"/>
      <c r="F93" s="972"/>
      <c r="G93" s="972"/>
      <c r="H93" s="972"/>
      <c r="I93" s="972"/>
      <c r="J93" s="973"/>
      <c r="K93" s="330">
        <f>SUM(L93:N93)</f>
        <v>0</v>
      </c>
      <c r="L93" s="330">
        <f>'Custo Contábil'!H49</f>
        <v>0</v>
      </c>
      <c r="M93" s="330">
        <v>0</v>
      </c>
      <c r="N93" s="330">
        <v>0</v>
      </c>
      <c r="O93" s="397"/>
    </row>
    <row r="94" spans="2:16" x14ac:dyDescent="0.3">
      <c r="B94" s="327"/>
      <c r="C94" s="979" t="s">
        <v>817</v>
      </c>
      <c r="D94" s="979"/>
      <c r="E94" s="979"/>
      <c r="F94" s="979"/>
      <c r="G94" s="979"/>
      <c r="H94" s="979"/>
      <c r="I94" s="979"/>
      <c r="J94" s="980"/>
      <c r="K94" s="126">
        <f>SUM(K82:K86,K92:K93)</f>
        <v>0</v>
      </c>
      <c r="L94" s="126">
        <f t="shared" ref="L94:N94" si="13">SUM(L82:L86,L92:L93)</f>
        <v>0</v>
      </c>
      <c r="M94" s="126">
        <f t="shared" si="13"/>
        <v>0</v>
      </c>
      <c r="N94" s="126">
        <f t="shared" si="13"/>
        <v>0</v>
      </c>
    </row>
    <row r="95" spans="2:16" x14ac:dyDescent="0.3">
      <c r="B95" s="169"/>
      <c r="C95" s="981" t="s">
        <v>994</v>
      </c>
      <c r="D95" s="981"/>
      <c r="E95" s="981"/>
      <c r="F95" s="981"/>
      <c r="G95" s="981"/>
      <c r="H95" s="981"/>
      <c r="I95" s="981"/>
      <c r="J95" s="982"/>
      <c r="K95" s="161">
        <f>SUM(K79,K94)</f>
        <v>0</v>
      </c>
      <c r="L95" s="161">
        <f>SUM(L79,L94)</f>
        <v>0</v>
      </c>
      <c r="M95" s="161">
        <f>SUM(M79,M94)</f>
        <v>0</v>
      </c>
      <c r="N95" s="161">
        <f>SUM(N79,N94)</f>
        <v>0</v>
      </c>
    </row>
    <row r="96" spans="2:16" x14ac:dyDescent="0.3">
      <c r="B96" s="397"/>
      <c r="C96" s="397"/>
      <c r="D96" s="397"/>
      <c r="E96" s="397"/>
      <c r="F96" s="397"/>
      <c r="G96" s="397"/>
      <c r="H96" s="397"/>
      <c r="I96" s="408"/>
      <c r="J96" s="397"/>
      <c r="K96" s="409"/>
      <c r="L96" s="397"/>
      <c r="M96" s="397"/>
      <c r="N96" s="397"/>
    </row>
  </sheetData>
  <mergeCells count="142">
    <mergeCell ref="C90:H90"/>
    <mergeCell ref="C92:J92"/>
    <mergeCell ref="C94:J94"/>
    <mergeCell ref="C95:J95"/>
    <mergeCell ref="B80:N80"/>
    <mergeCell ref="B81:G81"/>
    <mergeCell ref="C82:J82"/>
    <mergeCell ref="C93:J93"/>
    <mergeCell ref="C83:J83"/>
    <mergeCell ref="C84:J84"/>
    <mergeCell ref="C85:J85"/>
    <mergeCell ref="C86:J86"/>
    <mergeCell ref="B87:H87"/>
    <mergeCell ref="C91:H91"/>
    <mergeCell ref="C78:J78"/>
    <mergeCell ref="C79:J79"/>
    <mergeCell ref="C88:H88"/>
    <mergeCell ref="C89:H89"/>
    <mergeCell ref="C63:G63"/>
    <mergeCell ref="C64:G64"/>
    <mergeCell ref="C65:G65"/>
    <mergeCell ref="C66:G66"/>
    <mergeCell ref="C67:G67"/>
    <mergeCell ref="C68:G68"/>
    <mergeCell ref="C69:G69"/>
    <mergeCell ref="C70:G70"/>
    <mergeCell ref="C52:G52"/>
    <mergeCell ref="T52:U52"/>
    <mergeCell ref="C53:G53"/>
    <mergeCell ref="B50:N50"/>
    <mergeCell ref="C49:J49"/>
    <mergeCell ref="C47:G47"/>
    <mergeCell ref="C77:J77"/>
    <mergeCell ref="C56:G56"/>
    <mergeCell ref="C57:G57"/>
    <mergeCell ref="C58:G58"/>
    <mergeCell ref="C59:G59"/>
    <mergeCell ref="C60:G60"/>
    <mergeCell ref="C61:G61"/>
    <mergeCell ref="C62:G62"/>
    <mergeCell ref="C21:G21"/>
    <mergeCell ref="Q21:U21"/>
    <mergeCell ref="C22:G22"/>
    <mergeCell ref="Q22:U22"/>
    <mergeCell ref="C23:G23"/>
    <mergeCell ref="Q23:U23"/>
    <mergeCell ref="C10:G10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Q24:U24"/>
    <mergeCell ref="C25:G25"/>
    <mergeCell ref="Q25:U25"/>
    <mergeCell ref="C26:G26"/>
    <mergeCell ref="Q26:U26"/>
    <mergeCell ref="Q37:U37"/>
    <mergeCell ref="Q38:U38"/>
    <mergeCell ref="C39:G39"/>
    <mergeCell ref="Q39:U39"/>
    <mergeCell ref="C76:J76"/>
    <mergeCell ref="C54:G54"/>
    <mergeCell ref="C55:G55"/>
    <mergeCell ref="C71:G71"/>
    <mergeCell ref="C72:G72"/>
    <mergeCell ref="C73:G73"/>
    <mergeCell ref="C74:G74"/>
    <mergeCell ref="C75:J75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2:G42"/>
    <mergeCell ref="Q47:U47"/>
    <mergeCell ref="C48:G48"/>
    <mergeCell ref="P49:V49"/>
    <mergeCell ref="P50:V50"/>
    <mergeCell ref="B51:G51"/>
    <mergeCell ref="Q13:U13"/>
    <mergeCell ref="C14:G14"/>
    <mergeCell ref="Q14:U14"/>
    <mergeCell ref="C40:G40"/>
    <mergeCell ref="Q40:U40"/>
    <mergeCell ref="C41:G41"/>
    <mergeCell ref="Q41:U41"/>
    <mergeCell ref="C34:G34"/>
    <mergeCell ref="C35:G35"/>
    <mergeCell ref="C27:G27"/>
    <mergeCell ref="Q27:U27"/>
    <mergeCell ref="C28:G28"/>
    <mergeCell ref="Q28:U28"/>
    <mergeCell ref="C32:G32"/>
    <mergeCell ref="Q32:U32"/>
    <mergeCell ref="C33:G33"/>
    <mergeCell ref="Q33:U33"/>
    <mergeCell ref="C36:G36"/>
    <mergeCell ref="C37:G37"/>
    <mergeCell ref="C38:G38"/>
    <mergeCell ref="Q34:U34"/>
    <mergeCell ref="Q35:U35"/>
    <mergeCell ref="Q36:U36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B2:N2"/>
    <mergeCell ref="B3:K4"/>
    <mergeCell ref="B5:N5"/>
    <mergeCell ref="P6:X6"/>
    <mergeCell ref="B7:G7"/>
    <mergeCell ref="P7:U7"/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P2:X2"/>
    <mergeCell ref="L3:N3"/>
    <mergeCell ref="P3:X4"/>
    <mergeCell ref="B6:N6"/>
  </mergeCells>
  <conditionalFormatting sqref="R31:R32">
    <cfRule type="cellIs" dxfId="66" priority="2" operator="lessThan">
      <formula>0</formula>
    </cfRule>
  </conditionalFormatting>
  <conditionalFormatting sqref="R52:R53">
    <cfRule type="cellIs" dxfId="6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5">
    <tabColor theme="5"/>
  </sheetPr>
  <dimension ref="A2:N46"/>
  <sheetViews>
    <sheetView showGridLines="0" zoomScaleNormal="100" workbookViewId="0">
      <selection activeCell="E31" sqref="E31"/>
    </sheetView>
  </sheetViews>
  <sheetFormatPr defaultRowHeight="14.4" x14ac:dyDescent="0.25"/>
  <cols>
    <col min="1" max="2" width="3.6640625" style="418" customWidth="1"/>
    <col min="3" max="3" width="40.6640625" style="419" customWidth="1"/>
    <col min="4" max="4" width="10.6640625" style="420" customWidth="1"/>
    <col min="5" max="5" width="13.33203125" style="420" bestFit="1" customWidth="1"/>
    <col min="6" max="6" width="9.88671875" style="420" bestFit="1" customWidth="1"/>
    <col min="7" max="7" width="16.6640625" style="419" customWidth="1"/>
    <col min="8" max="9" width="3.6640625" style="419" customWidth="1"/>
    <col min="10" max="11" width="22.44140625" style="419" customWidth="1"/>
    <col min="12" max="12" width="9.88671875" style="419" customWidth="1"/>
    <col min="13" max="13" width="10.5546875" style="420" customWidth="1"/>
    <col min="14" max="14" width="16.6640625" style="419" customWidth="1"/>
    <col min="15" max="247" width="9.109375" style="419"/>
    <col min="248" max="248" width="3.6640625" style="419" customWidth="1"/>
    <col min="249" max="249" width="29.6640625" style="419" customWidth="1"/>
    <col min="250" max="250" width="6.33203125" style="419" customWidth="1"/>
    <col min="251" max="251" width="9.33203125" style="419" bestFit="1" customWidth="1"/>
    <col min="252" max="252" width="16.6640625" style="419" customWidth="1"/>
    <col min="253" max="253" width="3.6640625" style="419" customWidth="1"/>
    <col min="254" max="254" width="29.6640625" style="419" customWidth="1"/>
    <col min="255" max="255" width="6.5546875" style="419" customWidth="1"/>
    <col min="256" max="256" width="10.5546875" style="419" customWidth="1"/>
    <col min="257" max="257" width="16.6640625" style="419" customWidth="1"/>
    <col min="258" max="258" width="3.6640625" style="419" customWidth="1"/>
    <col min="259" max="259" width="29.6640625" style="419" customWidth="1"/>
    <col min="260" max="260" width="6.5546875" style="419" customWidth="1"/>
    <col min="261" max="261" width="10.5546875" style="419" customWidth="1"/>
    <col min="262" max="262" width="16.6640625" style="419" customWidth="1"/>
    <col min="263" max="263" width="9.109375" style="419" customWidth="1"/>
    <col min="264" max="503" width="9.109375" style="419"/>
    <col min="504" max="504" width="3.6640625" style="419" customWidth="1"/>
    <col min="505" max="505" width="29.6640625" style="419" customWidth="1"/>
    <col min="506" max="506" width="6.33203125" style="419" customWidth="1"/>
    <col min="507" max="507" width="9.33203125" style="419" bestFit="1" customWidth="1"/>
    <col min="508" max="508" width="16.6640625" style="419" customWidth="1"/>
    <col min="509" max="509" width="3.6640625" style="419" customWidth="1"/>
    <col min="510" max="510" width="29.6640625" style="419" customWidth="1"/>
    <col min="511" max="511" width="6.5546875" style="419" customWidth="1"/>
    <col min="512" max="512" width="10.5546875" style="419" customWidth="1"/>
    <col min="513" max="513" width="16.6640625" style="419" customWidth="1"/>
    <col min="514" max="514" width="3.6640625" style="419" customWidth="1"/>
    <col min="515" max="515" width="29.6640625" style="419" customWidth="1"/>
    <col min="516" max="516" width="6.5546875" style="419" customWidth="1"/>
    <col min="517" max="517" width="10.5546875" style="419" customWidth="1"/>
    <col min="518" max="518" width="16.6640625" style="419" customWidth="1"/>
    <col min="519" max="519" width="9.109375" style="419" customWidth="1"/>
    <col min="520" max="759" width="9.109375" style="419"/>
    <col min="760" max="760" width="3.6640625" style="419" customWidth="1"/>
    <col min="761" max="761" width="29.6640625" style="419" customWidth="1"/>
    <col min="762" max="762" width="6.33203125" style="419" customWidth="1"/>
    <col min="763" max="763" width="9.33203125" style="419" bestFit="1" customWidth="1"/>
    <col min="764" max="764" width="16.6640625" style="419" customWidth="1"/>
    <col min="765" max="765" width="3.6640625" style="419" customWidth="1"/>
    <col min="766" max="766" width="29.6640625" style="419" customWidth="1"/>
    <col min="767" max="767" width="6.5546875" style="419" customWidth="1"/>
    <col min="768" max="768" width="10.5546875" style="419" customWidth="1"/>
    <col min="769" max="769" width="16.6640625" style="419" customWidth="1"/>
    <col min="770" max="770" width="3.6640625" style="419" customWidth="1"/>
    <col min="771" max="771" width="29.6640625" style="419" customWidth="1"/>
    <col min="772" max="772" width="6.5546875" style="419" customWidth="1"/>
    <col min="773" max="773" width="10.5546875" style="419" customWidth="1"/>
    <col min="774" max="774" width="16.6640625" style="419" customWidth="1"/>
    <col min="775" max="775" width="9.109375" style="419" customWidth="1"/>
    <col min="776" max="1015" width="9.109375" style="419"/>
    <col min="1016" max="1016" width="3.6640625" style="419" customWidth="1"/>
    <col min="1017" max="1017" width="29.6640625" style="419" customWidth="1"/>
    <col min="1018" max="1018" width="6.33203125" style="419" customWidth="1"/>
    <col min="1019" max="1019" width="9.33203125" style="419" bestFit="1" customWidth="1"/>
    <col min="1020" max="1020" width="16.6640625" style="419" customWidth="1"/>
    <col min="1021" max="1021" width="3.6640625" style="419" customWidth="1"/>
    <col min="1022" max="1022" width="29.6640625" style="419" customWidth="1"/>
    <col min="1023" max="1023" width="6.5546875" style="419" customWidth="1"/>
    <col min="1024" max="1024" width="10.5546875" style="419" customWidth="1"/>
    <col min="1025" max="1025" width="16.6640625" style="419" customWidth="1"/>
    <col min="1026" max="1026" width="3.6640625" style="419" customWidth="1"/>
    <col min="1027" max="1027" width="29.6640625" style="419" customWidth="1"/>
    <col min="1028" max="1028" width="6.5546875" style="419" customWidth="1"/>
    <col min="1029" max="1029" width="10.5546875" style="419" customWidth="1"/>
    <col min="1030" max="1030" width="16.6640625" style="419" customWidth="1"/>
    <col min="1031" max="1031" width="9.109375" style="419" customWidth="1"/>
    <col min="1032" max="1271" width="9.109375" style="419"/>
    <col min="1272" max="1272" width="3.6640625" style="419" customWidth="1"/>
    <col min="1273" max="1273" width="29.6640625" style="419" customWidth="1"/>
    <col min="1274" max="1274" width="6.33203125" style="419" customWidth="1"/>
    <col min="1275" max="1275" width="9.33203125" style="419" bestFit="1" customWidth="1"/>
    <col min="1276" max="1276" width="16.6640625" style="419" customWidth="1"/>
    <col min="1277" max="1277" width="3.6640625" style="419" customWidth="1"/>
    <col min="1278" max="1278" width="29.6640625" style="419" customWidth="1"/>
    <col min="1279" max="1279" width="6.5546875" style="419" customWidth="1"/>
    <col min="1280" max="1280" width="10.5546875" style="419" customWidth="1"/>
    <col min="1281" max="1281" width="16.6640625" style="419" customWidth="1"/>
    <col min="1282" max="1282" width="3.6640625" style="419" customWidth="1"/>
    <col min="1283" max="1283" width="29.6640625" style="419" customWidth="1"/>
    <col min="1284" max="1284" width="6.5546875" style="419" customWidth="1"/>
    <col min="1285" max="1285" width="10.5546875" style="419" customWidth="1"/>
    <col min="1286" max="1286" width="16.6640625" style="419" customWidth="1"/>
    <col min="1287" max="1287" width="9.109375" style="419" customWidth="1"/>
    <col min="1288" max="1527" width="9.109375" style="419"/>
    <col min="1528" max="1528" width="3.6640625" style="419" customWidth="1"/>
    <col min="1529" max="1529" width="29.6640625" style="419" customWidth="1"/>
    <col min="1530" max="1530" width="6.33203125" style="419" customWidth="1"/>
    <col min="1531" max="1531" width="9.33203125" style="419" bestFit="1" customWidth="1"/>
    <col min="1532" max="1532" width="16.6640625" style="419" customWidth="1"/>
    <col min="1533" max="1533" width="3.6640625" style="419" customWidth="1"/>
    <col min="1534" max="1534" width="29.6640625" style="419" customWidth="1"/>
    <col min="1535" max="1535" width="6.5546875" style="419" customWidth="1"/>
    <col min="1536" max="1536" width="10.5546875" style="419" customWidth="1"/>
    <col min="1537" max="1537" width="16.6640625" style="419" customWidth="1"/>
    <col min="1538" max="1538" width="3.6640625" style="419" customWidth="1"/>
    <col min="1539" max="1539" width="29.6640625" style="419" customWidth="1"/>
    <col min="1540" max="1540" width="6.5546875" style="419" customWidth="1"/>
    <col min="1541" max="1541" width="10.5546875" style="419" customWidth="1"/>
    <col min="1542" max="1542" width="16.6640625" style="419" customWidth="1"/>
    <col min="1543" max="1543" width="9.109375" style="419" customWidth="1"/>
    <col min="1544" max="1783" width="9.109375" style="419"/>
    <col min="1784" max="1784" width="3.6640625" style="419" customWidth="1"/>
    <col min="1785" max="1785" width="29.6640625" style="419" customWidth="1"/>
    <col min="1786" max="1786" width="6.33203125" style="419" customWidth="1"/>
    <col min="1787" max="1787" width="9.33203125" style="419" bestFit="1" customWidth="1"/>
    <col min="1788" max="1788" width="16.6640625" style="419" customWidth="1"/>
    <col min="1789" max="1789" width="3.6640625" style="419" customWidth="1"/>
    <col min="1790" max="1790" width="29.6640625" style="419" customWidth="1"/>
    <col min="1791" max="1791" width="6.5546875" style="419" customWidth="1"/>
    <col min="1792" max="1792" width="10.5546875" style="419" customWidth="1"/>
    <col min="1793" max="1793" width="16.6640625" style="419" customWidth="1"/>
    <col min="1794" max="1794" width="3.6640625" style="419" customWidth="1"/>
    <col min="1795" max="1795" width="29.6640625" style="419" customWidth="1"/>
    <col min="1796" max="1796" width="6.5546875" style="419" customWidth="1"/>
    <col min="1797" max="1797" width="10.5546875" style="419" customWidth="1"/>
    <col min="1798" max="1798" width="16.6640625" style="419" customWidth="1"/>
    <col min="1799" max="1799" width="9.109375" style="419" customWidth="1"/>
    <col min="1800" max="2039" width="9.109375" style="419"/>
    <col min="2040" max="2040" width="3.6640625" style="419" customWidth="1"/>
    <col min="2041" max="2041" width="29.6640625" style="419" customWidth="1"/>
    <col min="2042" max="2042" width="6.33203125" style="419" customWidth="1"/>
    <col min="2043" max="2043" width="9.33203125" style="419" bestFit="1" customWidth="1"/>
    <col min="2044" max="2044" width="16.6640625" style="419" customWidth="1"/>
    <col min="2045" max="2045" width="3.6640625" style="419" customWidth="1"/>
    <col min="2046" max="2046" width="29.6640625" style="419" customWidth="1"/>
    <col min="2047" max="2047" width="6.5546875" style="419" customWidth="1"/>
    <col min="2048" max="2048" width="10.5546875" style="419" customWidth="1"/>
    <col min="2049" max="2049" width="16.6640625" style="419" customWidth="1"/>
    <col min="2050" max="2050" width="3.6640625" style="419" customWidth="1"/>
    <col min="2051" max="2051" width="29.6640625" style="419" customWidth="1"/>
    <col min="2052" max="2052" width="6.5546875" style="419" customWidth="1"/>
    <col min="2053" max="2053" width="10.5546875" style="419" customWidth="1"/>
    <col min="2054" max="2054" width="16.6640625" style="419" customWidth="1"/>
    <col min="2055" max="2055" width="9.109375" style="419" customWidth="1"/>
    <col min="2056" max="2295" width="9.109375" style="419"/>
    <col min="2296" max="2296" width="3.6640625" style="419" customWidth="1"/>
    <col min="2297" max="2297" width="29.6640625" style="419" customWidth="1"/>
    <col min="2298" max="2298" width="6.33203125" style="419" customWidth="1"/>
    <col min="2299" max="2299" width="9.33203125" style="419" bestFit="1" customWidth="1"/>
    <col min="2300" max="2300" width="16.6640625" style="419" customWidth="1"/>
    <col min="2301" max="2301" width="3.6640625" style="419" customWidth="1"/>
    <col min="2302" max="2302" width="29.6640625" style="419" customWidth="1"/>
    <col min="2303" max="2303" width="6.5546875" style="419" customWidth="1"/>
    <col min="2304" max="2304" width="10.5546875" style="419" customWidth="1"/>
    <col min="2305" max="2305" width="16.6640625" style="419" customWidth="1"/>
    <col min="2306" max="2306" width="3.6640625" style="419" customWidth="1"/>
    <col min="2307" max="2307" width="29.6640625" style="419" customWidth="1"/>
    <col min="2308" max="2308" width="6.5546875" style="419" customWidth="1"/>
    <col min="2309" max="2309" width="10.5546875" style="419" customWidth="1"/>
    <col min="2310" max="2310" width="16.6640625" style="419" customWidth="1"/>
    <col min="2311" max="2311" width="9.109375" style="419" customWidth="1"/>
    <col min="2312" max="2551" width="9.109375" style="419"/>
    <col min="2552" max="2552" width="3.6640625" style="419" customWidth="1"/>
    <col min="2553" max="2553" width="29.6640625" style="419" customWidth="1"/>
    <col min="2554" max="2554" width="6.33203125" style="419" customWidth="1"/>
    <col min="2555" max="2555" width="9.33203125" style="419" bestFit="1" customWidth="1"/>
    <col min="2556" max="2556" width="16.6640625" style="419" customWidth="1"/>
    <col min="2557" max="2557" width="3.6640625" style="419" customWidth="1"/>
    <col min="2558" max="2558" width="29.6640625" style="419" customWidth="1"/>
    <col min="2559" max="2559" width="6.5546875" style="419" customWidth="1"/>
    <col min="2560" max="2560" width="10.5546875" style="419" customWidth="1"/>
    <col min="2561" max="2561" width="16.6640625" style="419" customWidth="1"/>
    <col min="2562" max="2562" width="3.6640625" style="419" customWidth="1"/>
    <col min="2563" max="2563" width="29.6640625" style="419" customWidth="1"/>
    <col min="2564" max="2564" width="6.5546875" style="419" customWidth="1"/>
    <col min="2565" max="2565" width="10.5546875" style="419" customWidth="1"/>
    <col min="2566" max="2566" width="16.6640625" style="419" customWidth="1"/>
    <col min="2567" max="2567" width="9.109375" style="419" customWidth="1"/>
    <col min="2568" max="2807" width="9.109375" style="419"/>
    <col min="2808" max="2808" width="3.6640625" style="419" customWidth="1"/>
    <col min="2809" max="2809" width="29.6640625" style="419" customWidth="1"/>
    <col min="2810" max="2810" width="6.33203125" style="419" customWidth="1"/>
    <col min="2811" max="2811" width="9.33203125" style="419" bestFit="1" customWidth="1"/>
    <col min="2812" max="2812" width="16.6640625" style="419" customWidth="1"/>
    <col min="2813" max="2813" width="3.6640625" style="419" customWidth="1"/>
    <col min="2814" max="2814" width="29.6640625" style="419" customWidth="1"/>
    <col min="2815" max="2815" width="6.5546875" style="419" customWidth="1"/>
    <col min="2816" max="2816" width="10.5546875" style="419" customWidth="1"/>
    <col min="2817" max="2817" width="16.6640625" style="419" customWidth="1"/>
    <col min="2818" max="2818" width="3.6640625" style="419" customWidth="1"/>
    <col min="2819" max="2819" width="29.6640625" style="419" customWidth="1"/>
    <col min="2820" max="2820" width="6.5546875" style="419" customWidth="1"/>
    <col min="2821" max="2821" width="10.5546875" style="419" customWidth="1"/>
    <col min="2822" max="2822" width="16.6640625" style="419" customWidth="1"/>
    <col min="2823" max="2823" width="9.109375" style="419" customWidth="1"/>
    <col min="2824" max="3063" width="9.109375" style="419"/>
    <col min="3064" max="3064" width="3.6640625" style="419" customWidth="1"/>
    <col min="3065" max="3065" width="29.6640625" style="419" customWidth="1"/>
    <col min="3066" max="3066" width="6.33203125" style="419" customWidth="1"/>
    <col min="3067" max="3067" width="9.33203125" style="419" bestFit="1" customWidth="1"/>
    <col min="3068" max="3068" width="16.6640625" style="419" customWidth="1"/>
    <col min="3069" max="3069" width="3.6640625" style="419" customWidth="1"/>
    <col min="3070" max="3070" width="29.6640625" style="419" customWidth="1"/>
    <col min="3071" max="3071" width="6.5546875" style="419" customWidth="1"/>
    <col min="3072" max="3072" width="10.5546875" style="419" customWidth="1"/>
    <col min="3073" max="3073" width="16.6640625" style="419" customWidth="1"/>
    <col min="3074" max="3074" width="3.6640625" style="419" customWidth="1"/>
    <col min="3075" max="3075" width="29.6640625" style="419" customWidth="1"/>
    <col min="3076" max="3076" width="6.5546875" style="419" customWidth="1"/>
    <col min="3077" max="3077" width="10.5546875" style="419" customWidth="1"/>
    <col min="3078" max="3078" width="16.6640625" style="419" customWidth="1"/>
    <col min="3079" max="3079" width="9.109375" style="419" customWidth="1"/>
    <col min="3080" max="3319" width="9.109375" style="419"/>
    <col min="3320" max="3320" width="3.6640625" style="419" customWidth="1"/>
    <col min="3321" max="3321" width="29.6640625" style="419" customWidth="1"/>
    <col min="3322" max="3322" width="6.33203125" style="419" customWidth="1"/>
    <col min="3323" max="3323" width="9.33203125" style="419" bestFit="1" customWidth="1"/>
    <col min="3324" max="3324" width="16.6640625" style="419" customWidth="1"/>
    <col min="3325" max="3325" width="3.6640625" style="419" customWidth="1"/>
    <col min="3326" max="3326" width="29.6640625" style="419" customWidth="1"/>
    <col min="3327" max="3327" width="6.5546875" style="419" customWidth="1"/>
    <col min="3328" max="3328" width="10.5546875" style="419" customWidth="1"/>
    <col min="3329" max="3329" width="16.6640625" style="419" customWidth="1"/>
    <col min="3330" max="3330" width="3.6640625" style="419" customWidth="1"/>
    <col min="3331" max="3331" width="29.6640625" style="419" customWidth="1"/>
    <col min="3332" max="3332" width="6.5546875" style="419" customWidth="1"/>
    <col min="3333" max="3333" width="10.5546875" style="419" customWidth="1"/>
    <col min="3334" max="3334" width="16.6640625" style="419" customWidth="1"/>
    <col min="3335" max="3335" width="9.109375" style="419" customWidth="1"/>
    <col min="3336" max="3575" width="9.109375" style="419"/>
    <col min="3576" max="3576" width="3.6640625" style="419" customWidth="1"/>
    <col min="3577" max="3577" width="29.6640625" style="419" customWidth="1"/>
    <col min="3578" max="3578" width="6.33203125" style="419" customWidth="1"/>
    <col min="3579" max="3579" width="9.33203125" style="419" bestFit="1" customWidth="1"/>
    <col min="3580" max="3580" width="16.6640625" style="419" customWidth="1"/>
    <col min="3581" max="3581" width="3.6640625" style="419" customWidth="1"/>
    <col min="3582" max="3582" width="29.6640625" style="419" customWidth="1"/>
    <col min="3583" max="3583" width="6.5546875" style="419" customWidth="1"/>
    <col min="3584" max="3584" width="10.5546875" style="419" customWidth="1"/>
    <col min="3585" max="3585" width="16.6640625" style="419" customWidth="1"/>
    <col min="3586" max="3586" width="3.6640625" style="419" customWidth="1"/>
    <col min="3587" max="3587" width="29.6640625" style="419" customWidth="1"/>
    <col min="3588" max="3588" width="6.5546875" style="419" customWidth="1"/>
    <col min="3589" max="3589" width="10.5546875" style="419" customWidth="1"/>
    <col min="3590" max="3590" width="16.6640625" style="419" customWidth="1"/>
    <col min="3591" max="3591" width="9.109375" style="419" customWidth="1"/>
    <col min="3592" max="3831" width="9.109375" style="419"/>
    <col min="3832" max="3832" width="3.6640625" style="419" customWidth="1"/>
    <col min="3833" max="3833" width="29.6640625" style="419" customWidth="1"/>
    <col min="3834" max="3834" width="6.33203125" style="419" customWidth="1"/>
    <col min="3835" max="3835" width="9.33203125" style="419" bestFit="1" customWidth="1"/>
    <col min="3836" max="3836" width="16.6640625" style="419" customWidth="1"/>
    <col min="3837" max="3837" width="3.6640625" style="419" customWidth="1"/>
    <col min="3838" max="3838" width="29.6640625" style="419" customWidth="1"/>
    <col min="3839" max="3839" width="6.5546875" style="419" customWidth="1"/>
    <col min="3840" max="3840" width="10.5546875" style="419" customWidth="1"/>
    <col min="3841" max="3841" width="16.6640625" style="419" customWidth="1"/>
    <col min="3842" max="3842" width="3.6640625" style="419" customWidth="1"/>
    <col min="3843" max="3843" width="29.6640625" style="419" customWidth="1"/>
    <col min="3844" max="3844" width="6.5546875" style="419" customWidth="1"/>
    <col min="3845" max="3845" width="10.5546875" style="419" customWidth="1"/>
    <col min="3846" max="3846" width="16.6640625" style="419" customWidth="1"/>
    <col min="3847" max="3847" width="9.109375" style="419" customWidth="1"/>
    <col min="3848" max="4087" width="9.109375" style="419"/>
    <col min="4088" max="4088" width="3.6640625" style="419" customWidth="1"/>
    <col min="4089" max="4089" width="29.6640625" style="419" customWidth="1"/>
    <col min="4090" max="4090" width="6.33203125" style="419" customWidth="1"/>
    <col min="4091" max="4091" width="9.33203125" style="419" bestFit="1" customWidth="1"/>
    <col min="4092" max="4092" width="16.6640625" style="419" customWidth="1"/>
    <col min="4093" max="4093" width="3.6640625" style="419" customWidth="1"/>
    <col min="4094" max="4094" width="29.6640625" style="419" customWidth="1"/>
    <col min="4095" max="4095" width="6.5546875" style="419" customWidth="1"/>
    <col min="4096" max="4096" width="10.5546875" style="419" customWidth="1"/>
    <col min="4097" max="4097" width="16.6640625" style="419" customWidth="1"/>
    <col min="4098" max="4098" width="3.6640625" style="419" customWidth="1"/>
    <col min="4099" max="4099" width="29.6640625" style="419" customWidth="1"/>
    <col min="4100" max="4100" width="6.5546875" style="419" customWidth="1"/>
    <col min="4101" max="4101" width="10.5546875" style="419" customWidth="1"/>
    <col min="4102" max="4102" width="16.6640625" style="419" customWidth="1"/>
    <col min="4103" max="4103" width="9.109375" style="419" customWidth="1"/>
    <col min="4104" max="4343" width="9.109375" style="419"/>
    <col min="4344" max="4344" width="3.6640625" style="419" customWidth="1"/>
    <col min="4345" max="4345" width="29.6640625" style="419" customWidth="1"/>
    <col min="4346" max="4346" width="6.33203125" style="419" customWidth="1"/>
    <col min="4347" max="4347" width="9.33203125" style="419" bestFit="1" customWidth="1"/>
    <col min="4348" max="4348" width="16.6640625" style="419" customWidth="1"/>
    <col min="4349" max="4349" width="3.6640625" style="419" customWidth="1"/>
    <col min="4350" max="4350" width="29.6640625" style="419" customWidth="1"/>
    <col min="4351" max="4351" width="6.5546875" style="419" customWidth="1"/>
    <col min="4352" max="4352" width="10.5546875" style="419" customWidth="1"/>
    <col min="4353" max="4353" width="16.6640625" style="419" customWidth="1"/>
    <col min="4354" max="4354" width="3.6640625" style="419" customWidth="1"/>
    <col min="4355" max="4355" width="29.6640625" style="419" customWidth="1"/>
    <col min="4356" max="4356" width="6.5546875" style="419" customWidth="1"/>
    <col min="4357" max="4357" width="10.5546875" style="419" customWidth="1"/>
    <col min="4358" max="4358" width="16.6640625" style="419" customWidth="1"/>
    <col min="4359" max="4359" width="9.109375" style="419" customWidth="1"/>
    <col min="4360" max="4599" width="9.109375" style="419"/>
    <col min="4600" max="4600" width="3.6640625" style="419" customWidth="1"/>
    <col min="4601" max="4601" width="29.6640625" style="419" customWidth="1"/>
    <col min="4602" max="4602" width="6.33203125" style="419" customWidth="1"/>
    <col min="4603" max="4603" width="9.33203125" style="419" bestFit="1" customWidth="1"/>
    <col min="4604" max="4604" width="16.6640625" style="419" customWidth="1"/>
    <col min="4605" max="4605" width="3.6640625" style="419" customWidth="1"/>
    <col min="4606" max="4606" width="29.6640625" style="419" customWidth="1"/>
    <col min="4607" max="4607" width="6.5546875" style="419" customWidth="1"/>
    <col min="4608" max="4608" width="10.5546875" style="419" customWidth="1"/>
    <col min="4609" max="4609" width="16.6640625" style="419" customWidth="1"/>
    <col min="4610" max="4610" width="3.6640625" style="419" customWidth="1"/>
    <col min="4611" max="4611" width="29.6640625" style="419" customWidth="1"/>
    <col min="4612" max="4612" width="6.5546875" style="419" customWidth="1"/>
    <col min="4613" max="4613" width="10.5546875" style="419" customWidth="1"/>
    <col min="4614" max="4614" width="16.6640625" style="419" customWidth="1"/>
    <col min="4615" max="4615" width="9.109375" style="419" customWidth="1"/>
    <col min="4616" max="4855" width="9.109375" style="419"/>
    <col min="4856" max="4856" width="3.6640625" style="419" customWidth="1"/>
    <col min="4857" max="4857" width="29.6640625" style="419" customWidth="1"/>
    <col min="4858" max="4858" width="6.33203125" style="419" customWidth="1"/>
    <col min="4859" max="4859" width="9.33203125" style="419" bestFit="1" customWidth="1"/>
    <col min="4860" max="4860" width="16.6640625" style="419" customWidth="1"/>
    <col min="4861" max="4861" width="3.6640625" style="419" customWidth="1"/>
    <col min="4862" max="4862" width="29.6640625" style="419" customWidth="1"/>
    <col min="4863" max="4863" width="6.5546875" style="419" customWidth="1"/>
    <col min="4864" max="4864" width="10.5546875" style="419" customWidth="1"/>
    <col min="4865" max="4865" width="16.6640625" style="419" customWidth="1"/>
    <col min="4866" max="4866" width="3.6640625" style="419" customWidth="1"/>
    <col min="4867" max="4867" width="29.6640625" style="419" customWidth="1"/>
    <col min="4868" max="4868" width="6.5546875" style="419" customWidth="1"/>
    <col min="4869" max="4869" width="10.5546875" style="419" customWidth="1"/>
    <col min="4870" max="4870" width="16.6640625" style="419" customWidth="1"/>
    <col min="4871" max="4871" width="9.109375" style="419" customWidth="1"/>
    <col min="4872" max="5111" width="9.109375" style="419"/>
    <col min="5112" max="5112" width="3.6640625" style="419" customWidth="1"/>
    <col min="5113" max="5113" width="29.6640625" style="419" customWidth="1"/>
    <col min="5114" max="5114" width="6.33203125" style="419" customWidth="1"/>
    <col min="5115" max="5115" width="9.33203125" style="419" bestFit="1" customWidth="1"/>
    <col min="5116" max="5116" width="16.6640625" style="419" customWidth="1"/>
    <col min="5117" max="5117" width="3.6640625" style="419" customWidth="1"/>
    <col min="5118" max="5118" width="29.6640625" style="419" customWidth="1"/>
    <col min="5119" max="5119" width="6.5546875" style="419" customWidth="1"/>
    <col min="5120" max="5120" width="10.5546875" style="419" customWidth="1"/>
    <col min="5121" max="5121" width="16.6640625" style="419" customWidth="1"/>
    <col min="5122" max="5122" width="3.6640625" style="419" customWidth="1"/>
    <col min="5123" max="5123" width="29.6640625" style="419" customWidth="1"/>
    <col min="5124" max="5124" width="6.5546875" style="419" customWidth="1"/>
    <col min="5125" max="5125" width="10.5546875" style="419" customWidth="1"/>
    <col min="5126" max="5126" width="16.6640625" style="419" customWidth="1"/>
    <col min="5127" max="5127" width="9.109375" style="419" customWidth="1"/>
    <col min="5128" max="5367" width="9.109375" style="419"/>
    <col min="5368" max="5368" width="3.6640625" style="419" customWidth="1"/>
    <col min="5369" max="5369" width="29.6640625" style="419" customWidth="1"/>
    <col min="5370" max="5370" width="6.33203125" style="419" customWidth="1"/>
    <col min="5371" max="5371" width="9.33203125" style="419" bestFit="1" customWidth="1"/>
    <col min="5372" max="5372" width="16.6640625" style="419" customWidth="1"/>
    <col min="5373" max="5373" width="3.6640625" style="419" customWidth="1"/>
    <col min="5374" max="5374" width="29.6640625" style="419" customWidth="1"/>
    <col min="5375" max="5375" width="6.5546875" style="419" customWidth="1"/>
    <col min="5376" max="5376" width="10.5546875" style="419" customWidth="1"/>
    <col min="5377" max="5377" width="16.6640625" style="419" customWidth="1"/>
    <col min="5378" max="5378" width="3.6640625" style="419" customWidth="1"/>
    <col min="5379" max="5379" width="29.6640625" style="419" customWidth="1"/>
    <col min="5380" max="5380" width="6.5546875" style="419" customWidth="1"/>
    <col min="5381" max="5381" width="10.5546875" style="419" customWidth="1"/>
    <col min="5382" max="5382" width="16.6640625" style="419" customWidth="1"/>
    <col min="5383" max="5383" width="9.109375" style="419" customWidth="1"/>
    <col min="5384" max="5623" width="9.109375" style="419"/>
    <col min="5624" max="5624" width="3.6640625" style="419" customWidth="1"/>
    <col min="5625" max="5625" width="29.6640625" style="419" customWidth="1"/>
    <col min="5626" max="5626" width="6.33203125" style="419" customWidth="1"/>
    <col min="5627" max="5627" width="9.33203125" style="419" bestFit="1" customWidth="1"/>
    <col min="5628" max="5628" width="16.6640625" style="419" customWidth="1"/>
    <col min="5629" max="5629" width="3.6640625" style="419" customWidth="1"/>
    <col min="5630" max="5630" width="29.6640625" style="419" customWidth="1"/>
    <col min="5631" max="5631" width="6.5546875" style="419" customWidth="1"/>
    <col min="5632" max="5632" width="10.5546875" style="419" customWidth="1"/>
    <col min="5633" max="5633" width="16.6640625" style="419" customWidth="1"/>
    <col min="5634" max="5634" width="3.6640625" style="419" customWidth="1"/>
    <col min="5635" max="5635" width="29.6640625" style="419" customWidth="1"/>
    <col min="5636" max="5636" width="6.5546875" style="419" customWidth="1"/>
    <col min="5637" max="5637" width="10.5546875" style="419" customWidth="1"/>
    <col min="5638" max="5638" width="16.6640625" style="419" customWidth="1"/>
    <col min="5639" max="5639" width="9.109375" style="419" customWidth="1"/>
    <col min="5640" max="5879" width="9.109375" style="419"/>
    <col min="5880" max="5880" width="3.6640625" style="419" customWidth="1"/>
    <col min="5881" max="5881" width="29.6640625" style="419" customWidth="1"/>
    <col min="5882" max="5882" width="6.33203125" style="419" customWidth="1"/>
    <col min="5883" max="5883" width="9.33203125" style="419" bestFit="1" customWidth="1"/>
    <col min="5884" max="5884" width="16.6640625" style="419" customWidth="1"/>
    <col min="5885" max="5885" width="3.6640625" style="419" customWidth="1"/>
    <col min="5886" max="5886" width="29.6640625" style="419" customWidth="1"/>
    <col min="5887" max="5887" width="6.5546875" style="419" customWidth="1"/>
    <col min="5888" max="5888" width="10.5546875" style="419" customWidth="1"/>
    <col min="5889" max="5889" width="16.6640625" style="419" customWidth="1"/>
    <col min="5890" max="5890" width="3.6640625" style="419" customWidth="1"/>
    <col min="5891" max="5891" width="29.6640625" style="419" customWidth="1"/>
    <col min="5892" max="5892" width="6.5546875" style="419" customWidth="1"/>
    <col min="5893" max="5893" width="10.5546875" style="419" customWidth="1"/>
    <col min="5894" max="5894" width="16.6640625" style="419" customWidth="1"/>
    <col min="5895" max="5895" width="9.109375" style="419" customWidth="1"/>
    <col min="5896" max="6135" width="9.109375" style="419"/>
    <col min="6136" max="6136" width="3.6640625" style="419" customWidth="1"/>
    <col min="6137" max="6137" width="29.6640625" style="419" customWidth="1"/>
    <col min="6138" max="6138" width="6.33203125" style="419" customWidth="1"/>
    <col min="6139" max="6139" width="9.33203125" style="419" bestFit="1" customWidth="1"/>
    <col min="6140" max="6140" width="16.6640625" style="419" customWidth="1"/>
    <col min="6141" max="6141" width="3.6640625" style="419" customWidth="1"/>
    <col min="6142" max="6142" width="29.6640625" style="419" customWidth="1"/>
    <col min="6143" max="6143" width="6.5546875" style="419" customWidth="1"/>
    <col min="6144" max="6144" width="10.5546875" style="419" customWidth="1"/>
    <col min="6145" max="6145" width="16.6640625" style="419" customWidth="1"/>
    <col min="6146" max="6146" width="3.6640625" style="419" customWidth="1"/>
    <col min="6147" max="6147" width="29.6640625" style="419" customWidth="1"/>
    <col min="6148" max="6148" width="6.5546875" style="419" customWidth="1"/>
    <col min="6149" max="6149" width="10.5546875" style="419" customWidth="1"/>
    <col min="6150" max="6150" width="16.6640625" style="419" customWidth="1"/>
    <col min="6151" max="6151" width="9.109375" style="419" customWidth="1"/>
    <col min="6152" max="6391" width="9.109375" style="419"/>
    <col min="6392" max="6392" width="3.6640625" style="419" customWidth="1"/>
    <col min="6393" max="6393" width="29.6640625" style="419" customWidth="1"/>
    <col min="6394" max="6394" width="6.33203125" style="419" customWidth="1"/>
    <col min="6395" max="6395" width="9.33203125" style="419" bestFit="1" customWidth="1"/>
    <col min="6396" max="6396" width="16.6640625" style="419" customWidth="1"/>
    <col min="6397" max="6397" width="3.6640625" style="419" customWidth="1"/>
    <col min="6398" max="6398" width="29.6640625" style="419" customWidth="1"/>
    <col min="6399" max="6399" width="6.5546875" style="419" customWidth="1"/>
    <col min="6400" max="6400" width="10.5546875" style="419" customWidth="1"/>
    <col min="6401" max="6401" width="16.6640625" style="419" customWidth="1"/>
    <col min="6402" max="6402" width="3.6640625" style="419" customWidth="1"/>
    <col min="6403" max="6403" width="29.6640625" style="419" customWidth="1"/>
    <col min="6404" max="6404" width="6.5546875" style="419" customWidth="1"/>
    <col min="6405" max="6405" width="10.5546875" style="419" customWidth="1"/>
    <col min="6406" max="6406" width="16.6640625" style="419" customWidth="1"/>
    <col min="6407" max="6407" width="9.109375" style="419" customWidth="1"/>
    <col min="6408" max="6647" width="9.109375" style="419"/>
    <col min="6648" max="6648" width="3.6640625" style="419" customWidth="1"/>
    <col min="6649" max="6649" width="29.6640625" style="419" customWidth="1"/>
    <col min="6650" max="6650" width="6.33203125" style="419" customWidth="1"/>
    <col min="6651" max="6651" width="9.33203125" style="419" bestFit="1" customWidth="1"/>
    <col min="6652" max="6652" width="16.6640625" style="419" customWidth="1"/>
    <col min="6653" max="6653" width="3.6640625" style="419" customWidth="1"/>
    <col min="6654" max="6654" width="29.6640625" style="419" customWidth="1"/>
    <col min="6655" max="6655" width="6.5546875" style="419" customWidth="1"/>
    <col min="6656" max="6656" width="10.5546875" style="419" customWidth="1"/>
    <col min="6657" max="6657" width="16.6640625" style="419" customWidth="1"/>
    <col min="6658" max="6658" width="3.6640625" style="419" customWidth="1"/>
    <col min="6659" max="6659" width="29.6640625" style="419" customWidth="1"/>
    <col min="6660" max="6660" width="6.5546875" style="419" customWidth="1"/>
    <col min="6661" max="6661" width="10.5546875" style="419" customWidth="1"/>
    <col min="6662" max="6662" width="16.6640625" style="419" customWidth="1"/>
    <col min="6663" max="6663" width="9.109375" style="419" customWidth="1"/>
    <col min="6664" max="6903" width="9.109375" style="419"/>
    <col min="6904" max="6904" width="3.6640625" style="419" customWidth="1"/>
    <col min="6905" max="6905" width="29.6640625" style="419" customWidth="1"/>
    <col min="6906" max="6906" width="6.33203125" style="419" customWidth="1"/>
    <col min="6907" max="6907" width="9.33203125" style="419" bestFit="1" customWidth="1"/>
    <col min="6908" max="6908" width="16.6640625" style="419" customWidth="1"/>
    <col min="6909" max="6909" width="3.6640625" style="419" customWidth="1"/>
    <col min="6910" max="6910" width="29.6640625" style="419" customWidth="1"/>
    <col min="6911" max="6911" width="6.5546875" style="419" customWidth="1"/>
    <col min="6912" max="6912" width="10.5546875" style="419" customWidth="1"/>
    <col min="6913" max="6913" width="16.6640625" style="419" customWidth="1"/>
    <col min="6914" max="6914" width="3.6640625" style="419" customWidth="1"/>
    <col min="6915" max="6915" width="29.6640625" style="419" customWidth="1"/>
    <col min="6916" max="6916" width="6.5546875" style="419" customWidth="1"/>
    <col min="6917" max="6917" width="10.5546875" style="419" customWidth="1"/>
    <col min="6918" max="6918" width="16.6640625" style="419" customWidth="1"/>
    <col min="6919" max="6919" width="9.109375" style="419" customWidth="1"/>
    <col min="6920" max="7159" width="9.109375" style="419"/>
    <col min="7160" max="7160" width="3.6640625" style="419" customWidth="1"/>
    <col min="7161" max="7161" width="29.6640625" style="419" customWidth="1"/>
    <col min="7162" max="7162" width="6.33203125" style="419" customWidth="1"/>
    <col min="7163" max="7163" width="9.33203125" style="419" bestFit="1" customWidth="1"/>
    <col min="7164" max="7164" width="16.6640625" style="419" customWidth="1"/>
    <col min="7165" max="7165" width="3.6640625" style="419" customWidth="1"/>
    <col min="7166" max="7166" width="29.6640625" style="419" customWidth="1"/>
    <col min="7167" max="7167" width="6.5546875" style="419" customWidth="1"/>
    <col min="7168" max="7168" width="10.5546875" style="419" customWidth="1"/>
    <col min="7169" max="7169" width="16.6640625" style="419" customWidth="1"/>
    <col min="7170" max="7170" width="3.6640625" style="419" customWidth="1"/>
    <col min="7171" max="7171" width="29.6640625" style="419" customWidth="1"/>
    <col min="7172" max="7172" width="6.5546875" style="419" customWidth="1"/>
    <col min="7173" max="7173" width="10.5546875" style="419" customWidth="1"/>
    <col min="7174" max="7174" width="16.6640625" style="419" customWidth="1"/>
    <col min="7175" max="7175" width="9.109375" style="419" customWidth="1"/>
    <col min="7176" max="7415" width="9.109375" style="419"/>
    <col min="7416" max="7416" width="3.6640625" style="419" customWidth="1"/>
    <col min="7417" max="7417" width="29.6640625" style="419" customWidth="1"/>
    <col min="7418" max="7418" width="6.33203125" style="419" customWidth="1"/>
    <col min="7419" max="7419" width="9.33203125" style="419" bestFit="1" customWidth="1"/>
    <col min="7420" max="7420" width="16.6640625" style="419" customWidth="1"/>
    <col min="7421" max="7421" width="3.6640625" style="419" customWidth="1"/>
    <col min="7422" max="7422" width="29.6640625" style="419" customWidth="1"/>
    <col min="7423" max="7423" width="6.5546875" style="419" customWidth="1"/>
    <col min="7424" max="7424" width="10.5546875" style="419" customWidth="1"/>
    <col min="7425" max="7425" width="16.6640625" style="419" customWidth="1"/>
    <col min="7426" max="7426" width="3.6640625" style="419" customWidth="1"/>
    <col min="7427" max="7427" width="29.6640625" style="419" customWidth="1"/>
    <col min="7428" max="7428" width="6.5546875" style="419" customWidth="1"/>
    <col min="7429" max="7429" width="10.5546875" style="419" customWidth="1"/>
    <col min="7430" max="7430" width="16.6640625" style="419" customWidth="1"/>
    <col min="7431" max="7431" width="9.109375" style="419" customWidth="1"/>
    <col min="7432" max="7671" width="9.109375" style="419"/>
    <col min="7672" max="7672" width="3.6640625" style="419" customWidth="1"/>
    <col min="7673" max="7673" width="29.6640625" style="419" customWidth="1"/>
    <col min="7674" max="7674" width="6.33203125" style="419" customWidth="1"/>
    <col min="7675" max="7675" width="9.33203125" style="419" bestFit="1" customWidth="1"/>
    <col min="7676" max="7676" width="16.6640625" style="419" customWidth="1"/>
    <col min="7677" max="7677" width="3.6640625" style="419" customWidth="1"/>
    <col min="7678" max="7678" width="29.6640625" style="419" customWidth="1"/>
    <col min="7679" max="7679" width="6.5546875" style="419" customWidth="1"/>
    <col min="7680" max="7680" width="10.5546875" style="419" customWidth="1"/>
    <col min="7681" max="7681" width="16.6640625" style="419" customWidth="1"/>
    <col min="7682" max="7682" width="3.6640625" style="419" customWidth="1"/>
    <col min="7683" max="7683" width="29.6640625" style="419" customWidth="1"/>
    <col min="7684" max="7684" width="6.5546875" style="419" customWidth="1"/>
    <col min="7685" max="7685" width="10.5546875" style="419" customWidth="1"/>
    <col min="7686" max="7686" width="16.6640625" style="419" customWidth="1"/>
    <col min="7687" max="7687" width="9.109375" style="419" customWidth="1"/>
    <col min="7688" max="7927" width="9.109375" style="419"/>
    <col min="7928" max="7928" width="3.6640625" style="419" customWidth="1"/>
    <col min="7929" max="7929" width="29.6640625" style="419" customWidth="1"/>
    <col min="7930" max="7930" width="6.33203125" style="419" customWidth="1"/>
    <col min="7931" max="7931" width="9.33203125" style="419" bestFit="1" customWidth="1"/>
    <col min="7932" max="7932" width="16.6640625" style="419" customWidth="1"/>
    <col min="7933" max="7933" width="3.6640625" style="419" customWidth="1"/>
    <col min="7934" max="7934" width="29.6640625" style="419" customWidth="1"/>
    <col min="7935" max="7935" width="6.5546875" style="419" customWidth="1"/>
    <col min="7936" max="7936" width="10.5546875" style="419" customWidth="1"/>
    <col min="7937" max="7937" width="16.6640625" style="419" customWidth="1"/>
    <col min="7938" max="7938" width="3.6640625" style="419" customWidth="1"/>
    <col min="7939" max="7939" width="29.6640625" style="419" customWidth="1"/>
    <col min="7940" max="7940" width="6.5546875" style="419" customWidth="1"/>
    <col min="7941" max="7941" width="10.5546875" style="419" customWidth="1"/>
    <col min="7942" max="7942" width="16.6640625" style="419" customWidth="1"/>
    <col min="7943" max="7943" width="9.109375" style="419" customWidth="1"/>
    <col min="7944" max="8183" width="9.109375" style="419"/>
    <col min="8184" max="8184" width="3.6640625" style="419" customWidth="1"/>
    <col min="8185" max="8185" width="29.6640625" style="419" customWidth="1"/>
    <col min="8186" max="8186" width="6.33203125" style="419" customWidth="1"/>
    <col min="8187" max="8187" width="9.33203125" style="419" bestFit="1" customWidth="1"/>
    <col min="8188" max="8188" width="16.6640625" style="419" customWidth="1"/>
    <col min="8189" max="8189" width="3.6640625" style="419" customWidth="1"/>
    <col min="8190" max="8190" width="29.6640625" style="419" customWidth="1"/>
    <col min="8191" max="8191" width="6.5546875" style="419" customWidth="1"/>
    <col min="8192" max="8192" width="10.5546875" style="419" customWidth="1"/>
    <col min="8193" max="8193" width="16.6640625" style="419" customWidth="1"/>
    <col min="8194" max="8194" width="3.6640625" style="419" customWidth="1"/>
    <col min="8195" max="8195" width="29.6640625" style="419" customWidth="1"/>
    <col min="8196" max="8196" width="6.5546875" style="419" customWidth="1"/>
    <col min="8197" max="8197" width="10.5546875" style="419" customWidth="1"/>
    <col min="8198" max="8198" width="16.6640625" style="419" customWidth="1"/>
    <col min="8199" max="8199" width="9.109375" style="419" customWidth="1"/>
    <col min="8200" max="8439" width="9.109375" style="419"/>
    <col min="8440" max="8440" width="3.6640625" style="419" customWidth="1"/>
    <col min="8441" max="8441" width="29.6640625" style="419" customWidth="1"/>
    <col min="8442" max="8442" width="6.33203125" style="419" customWidth="1"/>
    <col min="8443" max="8443" width="9.33203125" style="419" bestFit="1" customWidth="1"/>
    <col min="8444" max="8444" width="16.6640625" style="419" customWidth="1"/>
    <col min="8445" max="8445" width="3.6640625" style="419" customWidth="1"/>
    <col min="8446" max="8446" width="29.6640625" style="419" customWidth="1"/>
    <col min="8447" max="8447" width="6.5546875" style="419" customWidth="1"/>
    <col min="8448" max="8448" width="10.5546875" style="419" customWidth="1"/>
    <col min="8449" max="8449" width="16.6640625" style="419" customWidth="1"/>
    <col min="8450" max="8450" width="3.6640625" style="419" customWidth="1"/>
    <col min="8451" max="8451" width="29.6640625" style="419" customWidth="1"/>
    <col min="8452" max="8452" width="6.5546875" style="419" customWidth="1"/>
    <col min="8453" max="8453" width="10.5546875" style="419" customWidth="1"/>
    <col min="8454" max="8454" width="16.6640625" style="419" customWidth="1"/>
    <col min="8455" max="8455" width="9.109375" style="419" customWidth="1"/>
    <col min="8456" max="8695" width="9.109375" style="419"/>
    <col min="8696" max="8696" width="3.6640625" style="419" customWidth="1"/>
    <col min="8697" max="8697" width="29.6640625" style="419" customWidth="1"/>
    <col min="8698" max="8698" width="6.33203125" style="419" customWidth="1"/>
    <col min="8699" max="8699" width="9.33203125" style="419" bestFit="1" customWidth="1"/>
    <col min="8700" max="8700" width="16.6640625" style="419" customWidth="1"/>
    <col min="8701" max="8701" width="3.6640625" style="419" customWidth="1"/>
    <col min="8702" max="8702" width="29.6640625" style="419" customWidth="1"/>
    <col min="8703" max="8703" width="6.5546875" style="419" customWidth="1"/>
    <col min="8704" max="8704" width="10.5546875" style="419" customWidth="1"/>
    <col min="8705" max="8705" width="16.6640625" style="419" customWidth="1"/>
    <col min="8706" max="8706" width="3.6640625" style="419" customWidth="1"/>
    <col min="8707" max="8707" width="29.6640625" style="419" customWidth="1"/>
    <col min="8708" max="8708" width="6.5546875" style="419" customWidth="1"/>
    <col min="8709" max="8709" width="10.5546875" style="419" customWidth="1"/>
    <col min="8710" max="8710" width="16.6640625" style="419" customWidth="1"/>
    <col min="8711" max="8711" width="9.109375" style="419" customWidth="1"/>
    <col min="8712" max="8951" width="9.109375" style="419"/>
    <col min="8952" max="8952" width="3.6640625" style="419" customWidth="1"/>
    <col min="8953" max="8953" width="29.6640625" style="419" customWidth="1"/>
    <col min="8954" max="8954" width="6.33203125" style="419" customWidth="1"/>
    <col min="8955" max="8955" width="9.33203125" style="419" bestFit="1" customWidth="1"/>
    <col min="8956" max="8956" width="16.6640625" style="419" customWidth="1"/>
    <col min="8957" max="8957" width="3.6640625" style="419" customWidth="1"/>
    <col min="8958" max="8958" width="29.6640625" style="419" customWidth="1"/>
    <col min="8959" max="8959" width="6.5546875" style="419" customWidth="1"/>
    <col min="8960" max="8960" width="10.5546875" style="419" customWidth="1"/>
    <col min="8961" max="8961" width="16.6640625" style="419" customWidth="1"/>
    <col min="8962" max="8962" width="3.6640625" style="419" customWidth="1"/>
    <col min="8963" max="8963" width="29.6640625" style="419" customWidth="1"/>
    <col min="8964" max="8964" width="6.5546875" style="419" customWidth="1"/>
    <col min="8965" max="8965" width="10.5546875" style="419" customWidth="1"/>
    <col min="8966" max="8966" width="16.6640625" style="419" customWidth="1"/>
    <col min="8967" max="8967" width="9.109375" style="419" customWidth="1"/>
    <col min="8968" max="9207" width="9.109375" style="419"/>
    <col min="9208" max="9208" width="3.6640625" style="419" customWidth="1"/>
    <col min="9209" max="9209" width="29.6640625" style="419" customWidth="1"/>
    <col min="9210" max="9210" width="6.33203125" style="419" customWidth="1"/>
    <col min="9211" max="9211" width="9.33203125" style="419" bestFit="1" customWidth="1"/>
    <col min="9212" max="9212" width="16.6640625" style="419" customWidth="1"/>
    <col min="9213" max="9213" width="3.6640625" style="419" customWidth="1"/>
    <col min="9214" max="9214" width="29.6640625" style="419" customWidth="1"/>
    <col min="9215" max="9215" width="6.5546875" style="419" customWidth="1"/>
    <col min="9216" max="9216" width="10.5546875" style="419" customWidth="1"/>
    <col min="9217" max="9217" width="16.6640625" style="419" customWidth="1"/>
    <col min="9218" max="9218" width="3.6640625" style="419" customWidth="1"/>
    <col min="9219" max="9219" width="29.6640625" style="419" customWidth="1"/>
    <col min="9220" max="9220" width="6.5546875" style="419" customWidth="1"/>
    <col min="9221" max="9221" width="10.5546875" style="419" customWidth="1"/>
    <col min="9222" max="9222" width="16.6640625" style="419" customWidth="1"/>
    <col min="9223" max="9223" width="9.109375" style="419" customWidth="1"/>
    <col min="9224" max="9463" width="9.109375" style="419"/>
    <col min="9464" max="9464" width="3.6640625" style="419" customWidth="1"/>
    <col min="9465" max="9465" width="29.6640625" style="419" customWidth="1"/>
    <col min="9466" max="9466" width="6.33203125" style="419" customWidth="1"/>
    <col min="9467" max="9467" width="9.33203125" style="419" bestFit="1" customWidth="1"/>
    <col min="9468" max="9468" width="16.6640625" style="419" customWidth="1"/>
    <col min="9469" max="9469" width="3.6640625" style="419" customWidth="1"/>
    <col min="9470" max="9470" width="29.6640625" style="419" customWidth="1"/>
    <col min="9471" max="9471" width="6.5546875" style="419" customWidth="1"/>
    <col min="9472" max="9472" width="10.5546875" style="419" customWidth="1"/>
    <col min="9473" max="9473" width="16.6640625" style="419" customWidth="1"/>
    <col min="9474" max="9474" width="3.6640625" style="419" customWidth="1"/>
    <col min="9475" max="9475" width="29.6640625" style="419" customWidth="1"/>
    <col min="9476" max="9476" width="6.5546875" style="419" customWidth="1"/>
    <col min="9477" max="9477" width="10.5546875" style="419" customWidth="1"/>
    <col min="9478" max="9478" width="16.6640625" style="419" customWidth="1"/>
    <col min="9479" max="9479" width="9.109375" style="419" customWidth="1"/>
    <col min="9480" max="9719" width="9.109375" style="419"/>
    <col min="9720" max="9720" width="3.6640625" style="419" customWidth="1"/>
    <col min="9721" max="9721" width="29.6640625" style="419" customWidth="1"/>
    <col min="9722" max="9722" width="6.33203125" style="419" customWidth="1"/>
    <col min="9723" max="9723" width="9.33203125" style="419" bestFit="1" customWidth="1"/>
    <col min="9724" max="9724" width="16.6640625" style="419" customWidth="1"/>
    <col min="9725" max="9725" width="3.6640625" style="419" customWidth="1"/>
    <col min="9726" max="9726" width="29.6640625" style="419" customWidth="1"/>
    <col min="9727" max="9727" width="6.5546875" style="419" customWidth="1"/>
    <col min="9728" max="9728" width="10.5546875" style="419" customWidth="1"/>
    <col min="9729" max="9729" width="16.6640625" style="419" customWidth="1"/>
    <col min="9730" max="9730" width="3.6640625" style="419" customWidth="1"/>
    <col min="9731" max="9731" width="29.6640625" style="419" customWidth="1"/>
    <col min="9732" max="9732" width="6.5546875" style="419" customWidth="1"/>
    <col min="9733" max="9733" width="10.5546875" style="419" customWidth="1"/>
    <col min="9734" max="9734" width="16.6640625" style="419" customWidth="1"/>
    <col min="9735" max="9735" width="9.109375" style="419" customWidth="1"/>
    <col min="9736" max="9975" width="9.109375" style="419"/>
    <col min="9976" max="9976" width="3.6640625" style="419" customWidth="1"/>
    <col min="9977" max="9977" width="29.6640625" style="419" customWidth="1"/>
    <col min="9978" max="9978" width="6.33203125" style="419" customWidth="1"/>
    <col min="9979" max="9979" width="9.33203125" style="419" bestFit="1" customWidth="1"/>
    <col min="9980" max="9980" width="16.6640625" style="419" customWidth="1"/>
    <col min="9981" max="9981" width="3.6640625" style="419" customWidth="1"/>
    <col min="9982" max="9982" width="29.6640625" style="419" customWidth="1"/>
    <col min="9983" max="9983" width="6.5546875" style="419" customWidth="1"/>
    <col min="9984" max="9984" width="10.5546875" style="419" customWidth="1"/>
    <col min="9985" max="9985" width="16.6640625" style="419" customWidth="1"/>
    <col min="9986" max="9986" width="3.6640625" style="419" customWidth="1"/>
    <col min="9987" max="9987" width="29.6640625" style="419" customWidth="1"/>
    <col min="9988" max="9988" width="6.5546875" style="419" customWidth="1"/>
    <col min="9989" max="9989" width="10.5546875" style="419" customWidth="1"/>
    <col min="9990" max="9990" width="16.6640625" style="419" customWidth="1"/>
    <col min="9991" max="9991" width="9.109375" style="419" customWidth="1"/>
    <col min="9992" max="10231" width="9.109375" style="419"/>
    <col min="10232" max="10232" width="3.6640625" style="419" customWidth="1"/>
    <col min="10233" max="10233" width="29.6640625" style="419" customWidth="1"/>
    <col min="10234" max="10234" width="6.33203125" style="419" customWidth="1"/>
    <col min="10235" max="10235" width="9.33203125" style="419" bestFit="1" customWidth="1"/>
    <col min="10236" max="10236" width="16.6640625" style="419" customWidth="1"/>
    <col min="10237" max="10237" width="3.6640625" style="419" customWidth="1"/>
    <col min="10238" max="10238" width="29.6640625" style="419" customWidth="1"/>
    <col min="10239" max="10239" width="6.5546875" style="419" customWidth="1"/>
    <col min="10240" max="10240" width="10.5546875" style="419" customWidth="1"/>
    <col min="10241" max="10241" width="16.6640625" style="419" customWidth="1"/>
    <col min="10242" max="10242" width="3.6640625" style="419" customWidth="1"/>
    <col min="10243" max="10243" width="29.6640625" style="419" customWidth="1"/>
    <col min="10244" max="10244" width="6.5546875" style="419" customWidth="1"/>
    <col min="10245" max="10245" width="10.5546875" style="419" customWidth="1"/>
    <col min="10246" max="10246" width="16.6640625" style="419" customWidth="1"/>
    <col min="10247" max="10247" width="9.109375" style="419" customWidth="1"/>
    <col min="10248" max="10487" width="9.109375" style="419"/>
    <col min="10488" max="10488" width="3.6640625" style="419" customWidth="1"/>
    <col min="10489" max="10489" width="29.6640625" style="419" customWidth="1"/>
    <col min="10490" max="10490" width="6.33203125" style="419" customWidth="1"/>
    <col min="10491" max="10491" width="9.33203125" style="419" bestFit="1" customWidth="1"/>
    <col min="10492" max="10492" width="16.6640625" style="419" customWidth="1"/>
    <col min="10493" max="10493" width="3.6640625" style="419" customWidth="1"/>
    <col min="10494" max="10494" width="29.6640625" style="419" customWidth="1"/>
    <col min="10495" max="10495" width="6.5546875" style="419" customWidth="1"/>
    <col min="10496" max="10496" width="10.5546875" style="419" customWidth="1"/>
    <col min="10497" max="10497" width="16.6640625" style="419" customWidth="1"/>
    <col min="10498" max="10498" width="3.6640625" style="419" customWidth="1"/>
    <col min="10499" max="10499" width="29.6640625" style="419" customWidth="1"/>
    <col min="10500" max="10500" width="6.5546875" style="419" customWidth="1"/>
    <col min="10501" max="10501" width="10.5546875" style="419" customWidth="1"/>
    <col min="10502" max="10502" width="16.6640625" style="419" customWidth="1"/>
    <col min="10503" max="10503" width="9.109375" style="419" customWidth="1"/>
    <col min="10504" max="10743" width="9.109375" style="419"/>
    <col min="10744" max="10744" width="3.6640625" style="419" customWidth="1"/>
    <col min="10745" max="10745" width="29.6640625" style="419" customWidth="1"/>
    <col min="10746" max="10746" width="6.33203125" style="419" customWidth="1"/>
    <col min="10747" max="10747" width="9.33203125" style="419" bestFit="1" customWidth="1"/>
    <col min="10748" max="10748" width="16.6640625" style="419" customWidth="1"/>
    <col min="10749" max="10749" width="3.6640625" style="419" customWidth="1"/>
    <col min="10750" max="10750" width="29.6640625" style="419" customWidth="1"/>
    <col min="10751" max="10751" width="6.5546875" style="419" customWidth="1"/>
    <col min="10752" max="10752" width="10.5546875" style="419" customWidth="1"/>
    <col min="10753" max="10753" width="16.6640625" style="419" customWidth="1"/>
    <col min="10754" max="10754" width="3.6640625" style="419" customWidth="1"/>
    <col min="10755" max="10755" width="29.6640625" style="419" customWidth="1"/>
    <col min="10756" max="10756" width="6.5546875" style="419" customWidth="1"/>
    <col min="10757" max="10757" width="10.5546875" style="419" customWidth="1"/>
    <col min="10758" max="10758" width="16.6640625" style="419" customWidth="1"/>
    <col min="10759" max="10759" width="9.109375" style="419" customWidth="1"/>
    <col min="10760" max="10999" width="9.109375" style="419"/>
    <col min="11000" max="11000" width="3.6640625" style="419" customWidth="1"/>
    <col min="11001" max="11001" width="29.6640625" style="419" customWidth="1"/>
    <col min="11002" max="11002" width="6.33203125" style="419" customWidth="1"/>
    <col min="11003" max="11003" width="9.33203125" style="419" bestFit="1" customWidth="1"/>
    <col min="11004" max="11004" width="16.6640625" style="419" customWidth="1"/>
    <col min="11005" max="11005" width="3.6640625" style="419" customWidth="1"/>
    <col min="11006" max="11006" width="29.6640625" style="419" customWidth="1"/>
    <col min="11007" max="11007" width="6.5546875" style="419" customWidth="1"/>
    <col min="11008" max="11008" width="10.5546875" style="419" customWidth="1"/>
    <col min="11009" max="11009" width="16.6640625" style="419" customWidth="1"/>
    <col min="11010" max="11010" width="3.6640625" style="419" customWidth="1"/>
    <col min="11011" max="11011" width="29.6640625" style="419" customWidth="1"/>
    <col min="11012" max="11012" width="6.5546875" style="419" customWidth="1"/>
    <col min="11013" max="11013" width="10.5546875" style="419" customWidth="1"/>
    <col min="11014" max="11014" width="16.6640625" style="419" customWidth="1"/>
    <col min="11015" max="11015" width="9.109375" style="419" customWidth="1"/>
    <col min="11016" max="11255" width="9.109375" style="419"/>
    <col min="11256" max="11256" width="3.6640625" style="419" customWidth="1"/>
    <col min="11257" max="11257" width="29.6640625" style="419" customWidth="1"/>
    <col min="11258" max="11258" width="6.33203125" style="419" customWidth="1"/>
    <col min="11259" max="11259" width="9.33203125" style="419" bestFit="1" customWidth="1"/>
    <col min="11260" max="11260" width="16.6640625" style="419" customWidth="1"/>
    <col min="11261" max="11261" width="3.6640625" style="419" customWidth="1"/>
    <col min="11262" max="11262" width="29.6640625" style="419" customWidth="1"/>
    <col min="11263" max="11263" width="6.5546875" style="419" customWidth="1"/>
    <col min="11264" max="11264" width="10.5546875" style="419" customWidth="1"/>
    <col min="11265" max="11265" width="16.6640625" style="419" customWidth="1"/>
    <col min="11266" max="11266" width="3.6640625" style="419" customWidth="1"/>
    <col min="11267" max="11267" width="29.6640625" style="419" customWidth="1"/>
    <col min="11268" max="11268" width="6.5546875" style="419" customWidth="1"/>
    <col min="11269" max="11269" width="10.5546875" style="419" customWidth="1"/>
    <col min="11270" max="11270" width="16.6640625" style="419" customWidth="1"/>
    <col min="11271" max="11271" width="9.109375" style="419" customWidth="1"/>
    <col min="11272" max="11511" width="9.109375" style="419"/>
    <col min="11512" max="11512" width="3.6640625" style="419" customWidth="1"/>
    <col min="11513" max="11513" width="29.6640625" style="419" customWidth="1"/>
    <col min="11514" max="11514" width="6.33203125" style="419" customWidth="1"/>
    <col min="11515" max="11515" width="9.33203125" style="419" bestFit="1" customWidth="1"/>
    <col min="11516" max="11516" width="16.6640625" style="419" customWidth="1"/>
    <col min="11517" max="11517" width="3.6640625" style="419" customWidth="1"/>
    <col min="11518" max="11518" width="29.6640625" style="419" customWidth="1"/>
    <col min="11519" max="11519" width="6.5546875" style="419" customWidth="1"/>
    <col min="11520" max="11520" width="10.5546875" style="419" customWidth="1"/>
    <col min="11521" max="11521" width="16.6640625" style="419" customWidth="1"/>
    <col min="11522" max="11522" width="3.6640625" style="419" customWidth="1"/>
    <col min="11523" max="11523" width="29.6640625" style="419" customWidth="1"/>
    <col min="11524" max="11524" width="6.5546875" style="419" customWidth="1"/>
    <col min="11525" max="11525" width="10.5546875" style="419" customWidth="1"/>
    <col min="11526" max="11526" width="16.6640625" style="419" customWidth="1"/>
    <col min="11527" max="11527" width="9.109375" style="419" customWidth="1"/>
    <col min="11528" max="11767" width="9.109375" style="419"/>
    <col min="11768" max="11768" width="3.6640625" style="419" customWidth="1"/>
    <col min="11769" max="11769" width="29.6640625" style="419" customWidth="1"/>
    <col min="11770" max="11770" width="6.33203125" style="419" customWidth="1"/>
    <col min="11771" max="11771" width="9.33203125" style="419" bestFit="1" customWidth="1"/>
    <col min="11772" max="11772" width="16.6640625" style="419" customWidth="1"/>
    <col min="11773" max="11773" width="3.6640625" style="419" customWidth="1"/>
    <col min="11774" max="11774" width="29.6640625" style="419" customWidth="1"/>
    <col min="11775" max="11775" width="6.5546875" style="419" customWidth="1"/>
    <col min="11776" max="11776" width="10.5546875" style="419" customWidth="1"/>
    <col min="11777" max="11777" width="16.6640625" style="419" customWidth="1"/>
    <col min="11778" max="11778" width="3.6640625" style="419" customWidth="1"/>
    <col min="11779" max="11779" width="29.6640625" style="419" customWidth="1"/>
    <col min="11780" max="11780" width="6.5546875" style="419" customWidth="1"/>
    <col min="11781" max="11781" width="10.5546875" style="419" customWidth="1"/>
    <col min="11782" max="11782" width="16.6640625" style="419" customWidth="1"/>
    <col min="11783" max="11783" width="9.109375" style="419" customWidth="1"/>
    <col min="11784" max="12023" width="9.109375" style="419"/>
    <col min="12024" max="12024" width="3.6640625" style="419" customWidth="1"/>
    <col min="12025" max="12025" width="29.6640625" style="419" customWidth="1"/>
    <col min="12026" max="12026" width="6.33203125" style="419" customWidth="1"/>
    <col min="12027" max="12027" width="9.33203125" style="419" bestFit="1" customWidth="1"/>
    <col min="12028" max="12028" width="16.6640625" style="419" customWidth="1"/>
    <col min="12029" max="12029" width="3.6640625" style="419" customWidth="1"/>
    <col min="12030" max="12030" width="29.6640625" style="419" customWidth="1"/>
    <col min="12031" max="12031" width="6.5546875" style="419" customWidth="1"/>
    <col min="12032" max="12032" width="10.5546875" style="419" customWidth="1"/>
    <col min="12033" max="12033" width="16.6640625" style="419" customWidth="1"/>
    <col min="12034" max="12034" width="3.6640625" style="419" customWidth="1"/>
    <col min="12035" max="12035" width="29.6640625" style="419" customWidth="1"/>
    <col min="12036" max="12036" width="6.5546875" style="419" customWidth="1"/>
    <col min="12037" max="12037" width="10.5546875" style="419" customWidth="1"/>
    <col min="12038" max="12038" width="16.6640625" style="419" customWidth="1"/>
    <col min="12039" max="12039" width="9.109375" style="419" customWidth="1"/>
    <col min="12040" max="12279" width="9.109375" style="419"/>
    <col min="12280" max="12280" width="3.6640625" style="419" customWidth="1"/>
    <col min="12281" max="12281" width="29.6640625" style="419" customWidth="1"/>
    <col min="12282" max="12282" width="6.33203125" style="419" customWidth="1"/>
    <col min="12283" max="12283" width="9.33203125" style="419" bestFit="1" customWidth="1"/>
    <col min="12284" max="12284" width="16.6640625" style="419" customWidth="1"/>
    <col min="12285" max="12285" width="3.6640625" style="419" customWidth="1"/>
    <col min="12286" max="12286" width="29.6640625" style="419" customWidth="1"/>
    <col min="12287" max="12287" width="6.5546875" style="419" customWidth="1"/>
    <col min="12288" max="12288" width="10.5546875" style="419" customWidth="1"/>
    <col min="12289" max="12289" width="16.6640625" style="419" customWidth="1"/>
    <col min="12290" max="12290" width="3.6640625" style="419" customWidth="1"/>
    <col min="12291" max="12291" width="29.6640625" style="419" customWidth="1"/>
    <col min="12292" max="12292" width="6.5546875" style="419" customWidth="1"/>
    <col min="12293" max="12293" width="10.5546875" style="419" customWidth="1"/>
    <col min="12294" max="12294" width="16.6640625" style="419" customWidth="1"/>
    <col min="12295" max="12295" width="9.109375" style="419" customWidth="1"/>
    <col min="12296" max="12535" width="9.109375" style="419"/>
    <col min="12536" max="12536" width="3.6640625" style="419" customWidth="1"/>
    <col min="12537" max="12537" width="29.6640625" style="419" customWidth="1"/>
    <col min="12538" max="12538" width="6.33203125" style="419" customWidth="1"/>
    <col min="12539" max="12539" width="9.33203125" style="419" bestFit="1" customWidth="1"/>
    <col min="12540" max="12540" width="16.6640625" style="419" customWidth="1"/>
    <col min="12541" max="12541" width="3.6640625" style="419" customWidth="1"/>
    <col min="12542" max="12542" width="29.6640625" style="419" customWidth="1"/>
    <col min="12543" max="12543" width="6.5546875" style="419" customWidth="1"/>
    <col min="12544" max="12544" width="10.5546875" style="419" customWidth="1"/>
    <col min="12545" max="12545" width="16.6640625" style="419" customWidth="1"/>
    <col min="12546" max="12546" width="3.6640625" style="419" customWidth="1"/>
    <col min="12547" max="12547" width="29.6640625" style="419" customWidth="1"/>
    <col min="12548" max="12548" width="6.5546875" style="419" customWidth="1"/>
    <col min="12549" max="12549" width="10.5546875" style="419" customWidth="1"/>
    <col min="12550" max="12550" width="16.6640625" style="419" customWidth="1"/>
    <col min="12551" max="12551" width="9.109375" style="419" customWidth="1"/>
    <col min="12552" max="12791" width="9.109375" style="419"/>
    <col min="12792" max="12792" width="3.6640625" style="419" customWidth="1"/>
    <col min="12793" max="12793" width="29.6640625" style="419" customWidth="1"/>
    <col min="12794" max="12794" width="6.33203125" style="419" customWidth="1"/>
    <col min="12795" max="12795" width="9.33203125" style="419" bestFit="1" customWidth="1"/>
    <col min="12796" max="12796" width="16.6640625" style="419" customWidth="1"/>
    <col min="12797" max="12797" width="3.6640625" style="419" customWidth="1"/>
    <col min="12798" max="12798" width="29.6640625" style="419" customWidth="1"/>
    <col min="12799" max="12799" width="6.5546875" style="419" customWidth="1"/>
    <col min="12800" max="12800" width="10.5546875" style="419" customWidth="1"/>
    <col min="12801" max="12801" width="16.6640625" style="419" customWidth="1"/>
    <col min="12802" max="12802" width="3.6640625" style="419" customWidth="1"/>
    <col min="12803" max="12803" width="29.6640625" style="419" customWidth="1"/>
    <col min="12804" max="12804" width="6.5546875" style="419" customWidth="1"/>
    <col min="12805" max="12805" width="10.5546875" style="419" customWidth="1"/>
    <col min="12806" max="12806" width="16.6640625" style="419" customWidth="1"/>
    <col min="12807" max="12807" width="9.109375" style="419" customWidth="1"/>
    <col min="12808" max="13047" width="9.109375" style="419"/>
    <col min="13048" max="13048" width="3.6640625" style="419" customWidth="1"/>
    <col min="13049" max="13049" width="29.6640625" style="419" customWidth="1"/>
    <col min="13050" max="13050" width="6.33203125" style="419" customWidth="1"/>
    <col min="13051" max="13051" width="9.33203125" style="419" bestFit="1" customWidth="1"/>
    <col min="13052" max="13052" width="16.6640625" style="419" customWidth="1"/>
    <col min="13053" max="13053" width="3.6640625" style="419" customWidth="1"/>
    <col min="13054" max="13054" width="29.6640625" style="419" customWidth="1"/>
    <col min="13055" max="13055" width="6.5546875" style="419" customWidth="1"/>
    <col min="13056" max="13056" width="10.5546875" style="419" customWidth="1"/>
    <col min="13057" max="13057" width="16.6640625" style="419" customWidth="1"/>
    <col min="13058" max="13058" width="3.6640625" style="419" customWidth="1"/>
    <col min="13059" max="13059" width="29.6640625" style="419" customWidth="1"/>
    <col min="13060" max="13060" width="6.5546875" style="419" customWidth="1"/>
    <col min="13061" max="13061" width="10.5546875" style="419" customWidth="1"/>
    <col min="13062" max="13062" width="16.6640625" style="419" customWidth="1"/>
    <col min="13063" max="13063" width="9.109375" style="419" customWidth="1"/>
    <col min="13064" max="13303" width="9.109375" style="419"/>
    <col min="13304" max="13304" width="3.6640625" style="419" customWidth="1"/>
    <col min="13305" max="13305" width="29.6640625" style="419" customWidth="1"/>
    <col min="13306" max="13306" width="6.33203125" style="419" customWidth="1"/>
    <col min="13307" max="13307" width="9.33203125" style="419" bestFit="1" customWidth="1"/>
    <col min="13308" max="13308" width="16.6640625" style="419" customWidth="1"/>
    <col min="13309" max="13309" width="3.6640625" style="419" customWidth="1"/>
    <col min="13310" max="13310" width="29.6640625" style="419" customWidth="1"/>
    <col min="13311" max="13311" width="6.5546875" style="419" customWidth="1"/>
    <col min="13312" max="13312" width="10.5546875" style="419" customWidth="1"/>
    <col min="13313" max="13313" width="16.6640625" style="419" customWidth="1"/>
    <col min="13314" max="13314" width="3.6640625" style="419" customWidth="1"/>
    <col min="13315" max="13315" width="29.6640625" style="419" customWidth="1"/>
    <col min="13316" max="13316" width="6.5546875" style="419" customWidth="1"/>
    <col min="13317" max="13317" width="10.5546875" style="419" customWidth="1"/>
    <col min="13318" max="13318" width="16.6640625" style="419" customWidth="1"/>
    <col min="13319" max="13319" width="9.109375" style="419" customWidth="1"/>
    <col min="13320" max="13559" width="9.109375" style="419"/>
    <col min="13560" max="13560" width="3.6640625" style="419" customWidth="1"/>
    <col min="13561" max="13561" width="29.6640625" style="419" customWidth="1"/>
    <col min="13562" max="13562" width="6.33203125" style="419" customWidth="1"/>
    <col min="13563" max="13563" width="9.33203125" style="419" bestFit="1" customWidth="1"/>
    <col min="13564" max="13564" width="16.6640625" style="419" customWidth="1"/>
    <col min="13565" max="13565" width="3.6640625" style="419" customWidth="1"/>
    <col min="13566" max="13566" width="29.6640625" style="419" customWidth="1"/>
    <col min="13567" max="13567" width="6.5546875" style="419" customWidth="1"/>
    <col min="13568" max="13568" width="10.5546875" style="419" customWidth="1"/>
    <col min="13569" max="13569" width="16.6640625" style="419" customWidth="1"/>
    <col min="13570" max="13570" width="3.6640625" style="419" customWidth="1"/>
    <col min="13571" max="13571" width="29.6640625" style="419" customWidth="1"/>
    <col min="13572" max="13572" width="6.5546875" style="419" customWidth="1"/>
    <col min="13573" max="13573" width="10.5546875" style="419" customWidth="1"/>
    <col min="13574" max="13574" width="16.6640625" style="419" customWidth="1"/>
    <col min="13575" max="13575" width="9.109375" style="419" customWidth="1"/>
    <col min="13576" max="13815" width="9.109375" style="419"/>
    <col min="13816" max="13816" width="3.6640625" style="419" customWidth="1"/>
    <col min="13817" max="13817" width="29.6640625" style="419" customWidth="1"/>
    <col min="13818" max="13818" width="6.33203125" style="419" customWidth="1"/>
    <col min="13819" max="13819" width="9.33203125" style="419" bestFit="1" customWidth="1"/>
    <col min="13820" max="13820" width="16.6640625" style="419" customWidth="1"/>
    <col min="13821" max="13821" width="3.6640625" style="419" customWidth="1"/>
    <col min="13822" max="13822" width="29.6640625" style="419" customWidth="1"/>
    <col min="13823" max="13823" width="6.5546875" style="419" customWidth="1"/>
    <col min="13824" max="13824" width="10.5546875" style="419" customWidth="1"/>
    <col min="13825" max="13825" width="16.6640625" style="419" customWidth="1"/>
    <col min="13826" max="13826" width="3.6640625" style="419" customWidth="1"/>
    <col min="13827" max="13827" width="29.6640625" style="419" customWidth="1"/>
    <col min="13828" max="13828" width="6.5546875" style="419" customWidth="1"/>
    <col min="13829" max="13829" width="10.5546875" style="419" customWidth="1"/>
    <col min="13830" max="13830" width="16.6640625" style="419" customWidth="1"/>
    <col min="13831" max="13831" width="9.109375" style="419" customWidth="1"/>
    <col min="13832" max="14071" width="9.109375" style="419"/>
    <col min="14072" max="14072" width="3.6640625" style="419" customWidth="1"/>
    <col min="14073" max="14073" width="29.6640625" style="419" customWidth="1"/>
    <col min="14074" max="14074" width="6.33203125" style="419" customWidth="1"/>
    <col min="14075" max="14075" width="9.33203125" style="419" bestFit="1" customWidth="1"/>
    <col min="14076" max="14076" width="16.6640625" style="419" customWidth="1"/>
    <col min="14077" max="14077" width="3.6640625" style="419" customWidth="1"/>
    <col min="14078" max="14078" width="29.6640625" style="419" customWidth="1"/>
    <col min="14079" max="14079" width="6.5546875" style="419" customWidth="1"/>
    <col min="14080" max="14080" width="10.5546875" style="419" customWidth="1"/>
    <col min="14081" max="14081" width="16.6640625" style="419" customWidth="1"/>
    <col min="14082" max="14082" width="3.6640625" style="419" customWidth="1"/>
    <col min="14083" max="14083" width="29.6640625" style="419" customWidth="1"/>
    <col min="14084" max="14084" width="6.5546875" style="419" customWidth="1"/>
    <col min="14085" max="14085" width="10.5546875" style="419" customWidth="1"/>
    <col min="14086" max="14086" width="16.6640625" style="419" customWidth="1"/>
    <col min="14087" max="14087" width="9.109375" style="419" customWidth="1"/>
    <col min="14088" max="14327" width="9.109375" style="419"/>
    <col min="14328" max="14328" width="3.6640625" style="419" customWidth="1"/>
    <col min="14329" max="14329" width="29.6640625" style="419" customWidth="1"/>
    <col min="14330" max="14330" width="6.33203125" style="419" customWidth="1"/>
    <col min="14331" max="14331" width="9.33203125" style="419" bestFit="1" customWidth="1"/>
    <col min="14332" max="14332" width="16.6640625" style="419" customWidth="1"/>
    <col min="14333" max="14333" width="3.6640625" style="419" customWidth="1"/>
    <col min="14334" max="14334" width="29.6640625" style="419" customWidth="1"/>
    <col min="14335" max="14335" width="6.5546875" style="419" customWidth="1"/>
    <col min="14336" max="14336" width="10.5546875" style="419" customWidth="1"/>
    <col min="14337" max="14337" width="16.6640625" style="419" customWidth="1"/>
    <col min="14338" max="14338" width="3.6640625" style="419" customWidth="1"/>
    <col min="14339" max="14339" width="29.6640625" style="419" customWidth="1"/>
    <col min="14340" max="14340" width="6.5546875" style="419" customWidth="1"/>
    <col min="14341" max="14341" width="10.5546875" style="419" customWidth="1"/>
    <col min="14342" max="14342" width="16.6640625" style="419" customWidth="1"/>
    <col min="14343" max="14343" width="9.109375" style="419" customWidth="1"/>
    <col min="14344" max="14583" width="9.109375" style="419"/>
    <col min="14584" max="14584" width="3.6640625" style="419" customWidth="1"/>
    <col min="14585" max="14585" width="29.6640625" style="419" customWidth="1"/>
    <col min="14586" max="14586" width="6.33203125" style="419" customWidth="1"/>
    <col min="14587" max="14587" width="9.33203125" style="419" bestFit="1" customWidth="1"/>
    <col min="14588" max="14588" width="16.6640625" style="419" customWidth="1"/>
    <col min="14589" max="14589" width="3.6640625" style="419" customWidth="1"/>
    <col min="14590" max="14590" width="29.6640625" style="419" customWidth="1"/>
    <col min="14591" max="14591" width="6.5546875" style="419" customWidth="1"/>
    <col min="14592" max="14592" width="10.5546875" style="419" customWidth="1"/>
    <col min="14593" max="14593" width="16.6640625" style="419" customWidth="1"/>
    <col min="14594" max="14594" width="3.6640625" style="419" customWidth="1"/>
    <col min="14595" max="14595" width="29.6640625" style="419" customWidth="1"/>
    <col min="14596" max="14596" width="6.5546875" style="419" customWidth="1"/>
    <col min="14597" max="14597" width="10.5546875" style="419" customWidth="1"/>
    <col min="14598" max="14598" width="16.6640625" style="419" customWidth="1"/>
    <col min="14599" max="14599" width="9.109375" style="419" customWidth="1"/>
    <col min="14600" max="14839" width="9.109375" style="419"/>
    <col min="14840" max="14840" width="3.6640625" style="419" customWidth="1"/>
    <col min="14841" max="14841" width="29.6640625" style="419" customWidth="1"/>
    <col min="14842" max="14842" width="6.33203125" style="419" customWidth="1"/>
    <col min="14843" max="14843" width="9.33203125" style="419" bestFit="1" customWidth="1"/>
    <col min="14844" max="14844" width="16.6640625" style="419" customWidth="1"/>
    <col min="14845" max="14845" width="3.6640625" style="419" customWidth="1"/>
    <col min="14846" max="14846" width="29.6640625" style="419" customWidth="1"/>
    <col min="14847" max="14847" width="6.5546875" style="419" customWidth="1"/>
    <col min="14848" max="14848" width="10.5546875" style="419" customWidth="1"/>
    <col min="14849" max="14849" width="16.6640625" style="419" customWidth="1"/>
    <col min="14850" max="14850" width="3.6640625" style="419" customWidth="1"/>
    <col min="14851" max="14851" width="29.6640625" style="419" customWidth="1"/>
    <col min="14852" max="14852" width="6.5546875" style="419" customWidth="1"/>
    <col min="14853" max="14853" width="10.5546875" style="419" customWidth="1"/>
    <col min="14854" max="14854" width="16.6640625" style="419" customWidth="1"/>
    <col min="14855" max="14855" width="9.109375" style="419" customWidth="1"/>
    <col min="14856" max="15095" width="9.109375" style="419"/>
    <col min="15096" max="15096" width="3.6640625" style="419" customWidth="1"/>
    <col min="15097" max="15097" width="29.6640625" style="419" customWidth="1"/>
    <col min="15098" max="15098" width="6.33203125" style="419" customWidth="1"/>
    <col min="15099" max="15099" width="9.33203125" style="419" bestFit="1" customWidth="1"/>
    <col min="15100" max="15100" width="16.6640625" style="419" customWidth="1"/>
    <col min="15101" max="15101" width="3.6640625" style="419" customWidth="1"/>
    <col min="15102" max="15102" width="29.6640625" style="419" customWidth="1"/>
    <col min="15103" max="15103" width="6.5546875" style="419" customWidth="1"/>
    <col min="15104" max="15104" width="10.5546875" style="419" customWidth="1"/>
    <col min="15105" max="15105" width="16.6640625" style="419" customWidth="1"/>
    <col min="15106" max="15106" width="3.6640625" style="419" customWidth="1"/>
    <col min="15107" max="15107" width="29.6640625" style="419" customWidth="1"/>
    <col min="15108" max="15108" width="6.5546875" style="419" customWidth="1"/>
    <col min="15109" max="15109" width="10.5546875" style="419" customWidth="1"/>
    <col min="15110" max="15110" width="16.6640625" style="419" customWidth="1"/>
    <col min="15111" max="15111" width="9.109375" style="419" customWidth="1"/>
    <col min="15112" max="15351" width="9.109375" style="419"/>
    <col min="15352" max="15352" width="3.6640625" style="419" customWidth="1"/>
    <col min="15353" max="15353" width="29.6640625" style="419" customWidth="1"/>
    <col min="15354" max="15354" width="6.33203125" style="419" customWidth="1"/>
    <col min="15355" max="15355" width="9.33203125" style="419" bestFit="1" customWidth="1"/>
    <col min="15356" max="15356" width="16.6640625" style="419" customWidth="1"/>
    <col min="15357" max="15357" width="3.6640625" style="419" customWidth="1"/>
    <col min="15358" max="15358" width="29.6640625" style="419" customWidth="1"/>
    <col min="15359" max="15359" width="6.5546875" style="419" customWidth="1"/>
    <col min="15360" max="15360" width="10.5546875" style="419" customWidth="1"/>
    <col min="15361" max="15361" width="16.6640625" style="419" customWidth="1"/>
    <col min="15362" max="15362" width="3.6640625" style="419" customWidth="1"/>
    <col min="15363" max="15363" width="29.6640625" style="419" customWidth="1"/>
    <col min="15364" max="15364" width="6.5546875" style="419" customWidth="1"/>
    <col min="15365" max="15365" width="10.5546875" style="419" customWidth="1"/>
    <col min="15366" max="15366" width="16.6640625" style="419" customWidth="1"/>
    <col min="15367" max="15367" width="9.109375" style="419" customWidth="1"/>
    <col min="15368" max="15607" width="9.109375" style="419"/>
    <col min="15608" max="15608" width="3.6640625" style="419" customWidth="1"/>
    <col min="15609" max="15609" width="29.6640625" style="419" customWidth="1"/>
    <col min="15610" max="15610" width="6.33203125" style="419" customWidth="1"/>
    <col min="15611" max="15611" width="9.33203125" style="419" bestFit="1" customWidth="1"/>
    <col min="15612" max="15612" width="16.6640625" style="419" customWidth="1"/>
    <col min="15613" max="15613" width="3.6640625" style="419" customWidth="1"/>
    <col min="15614" max="15614" width="29.6640625" style="419" customWidth="1"/>
    <col min="15615" max="15615" width="6.5546875" style="419" customWidth="1"/>
    <col min="15616" max="15616" width="10.5546875" style="419" customWidth="1"/>
    <col min="15617" max="15617" width="16.6640625" style="419" customWidth="1"/>
    <col min="15618" max="15618" width="3.6640625" style="419" customWidth="1"/>
    <col min="15619" max="15619" width="29.6640625" style="419" customWidth="1"/>
    <col min="15620" max="15620" width="6.5546875" style="419" customWidth="1"/>
    <col min="15621" max="15621" width="10.5546875" style="419" customWidth="1"/>
    <col min="15622" max="15622" width="16.6640625" style="419" customWidth="1"/>
    <col min="15623" max="15623" width="9.109375" style="419" customWidth="1"/>
    <col min="15624" max="15863" width="9.109375" style="419"/>
    <col min="15864" max="15864" width="3.6640625" style="419" customWidth="1"/>
    <col min="15865" max="15865" width="29.6640625" style="419" customWidth="1"/>
    <col min="15866" max="15866" width="6.33203125" style="419" customWidth="1"/>
    <col min="15867" max="15867" width="9.33203125" style="419" bestFit="1" customWidth="1"/>
    <col min="15868" max="15868" width="16.6640625" style="419" customWidth="1"/>
    <col min="15869" max="15869" width="3.6640625" style="419" customWidth="1"/>
    <col min="15870" max="15870" width="29.6640625" style="419" customWidth="1"/>
    <col min="15871" max="15871" width="6.5546875" style="419" customWidth="1"/>
    <col min="15872" max="15872" width="10.5546875" style="419" customWidth="1"/>
    <col min="15873" max="15873" width="16.6640625" style="419" customWidth="1"/>
    <col min="15874" max="15874" width="3.6640625" style="419" customWidth="1"/>
    <col min="15875" max="15875" width="29.6640625" style="419" customWidth="1"/>
    <col min="15876" max="15876" width="6.5546875" style="419" customWidth="1"/>
    <col min="15877" max="15877" width="10.5546875" style="419" customWidth="1"/>
    <col min="15878" max="15878" width="16.6640625" style="419" customWidth="1"/>
    <col min="15879" max="15879" width="9.109375" style="419" customWidth="1"/>
    <col min="15880" max="16119" width="9.109375" style="419"/>
    <col min="16120" max="16120" width="3.6640625" style="419" customWidth="1"/>
    <col min="16121" max="16121" width="29.6640625" style="419" customWidth="1"/>
    <col min="16122" max="16122" width="6.33203125" style="419" customWidth="1"/>
    <col min="16123" max="16123" width="9.33203125" style="419" bestFit="1" customWidth="1"/>
    <col min="16124" max="16124" width="16.6640625" style="419" customWidth="1"/>
    <col min="16125" max="16125" width="3.6640625" style="419" customWidth="1"/>
    <col min="16126" max="16126" width="29.6640625" style="419" customWidth="1"/>
    <col min="16127" max="16127" width="6.5546875" style="419" customWidth="1"/>
    <col min="16128" max="16128" width="10.5546875" style="419" customWidth="1"/>
    <col min="16129" max="16129" width="16.6640625" style="419" customWidth="1"/>
    <col min="16130" max="16130" width="3.6640625" style="419" customWidth="1"/>
    <col min="16131" max="16131" width="29.6640625" style="419" customWidth="1"/>
    <col min="16132" max="16132" width="6.5546875" style="419" customWidth="1"/>
    <col min="16133" max="16133" width="10.5546875" style="419" customWidth="1"/>
    <col min="16134" max="16134" width="16.6640625" style="419" customWidth="1"/>
    <col min="16135" max="16135" width="9.109375" style="419" customWidth="1"/>
    <col min="16136" max="16384" width="9.109375" style="419"/>
  </cols>
  <sheetData>
    <row r="2" spans="2:14" s="411" customFormat="1" ht="22.5" customHeight="1" x14ac:dyDescent="0.25">
      <c r="B2" s="1004" t="s">
        <v>1050</v>
      </c>
      <c r="C2" s="1005"/>
      <c r="D2" s="1005"/>
      <c r="E2" s="1005"/>
      <c r="F2" s="1005"/>
      <c r="G2" s="1006"/>
    </row>
    <row r="3" spans="2:14" x14ac:dyDescent="0.25">
      <c r="B3" s="1008" t="s">
        <v>946</v>
      </c>
      <c r="C3" s="1008"/>
      <c r="D3" s="1008"/>
      <c r="E3" s="1008"/>
      <c r="F3" s="1008"/>
      <c r="G3" s="1008"/>
      <c r="I3" s="1008" t="str">
        <f>B3</f>
        <v>AQUECIMENTO SOLAR DE ÁGUA</v>
      </c>
      <c r="J3" s="1008"/>
      <c r="K3" s="1008"/>
      <c r="L3" s="1008"/>
      <c r="M3" s="1008"/>
      <c r="N3" s="1008"/>
    </row>
    <row r="4" spans="2:14" x14ac:dyDescent="0.25">
      <c r="B4" s="1008" t="s">
        <v>995</v>
      </c>
      <c r="C4" s="1008"/>
      <c r="D4" s="1008"/>
      <c r="E4" s="1008"/>
      <c r="F4" s="1008"/>
      <c r="G4" s="1008"/>
      <c r="H4" s="418"/>
      <c r="I4" s="1009" t="s">
        <v>996</v>
      </c>
      <c r="J4" s="1009"/>
      <c r="K4" s="1009"/>
      <c r="L4" s="1009"/>
      <c r="M4" s="1009"/>
      <c r="N4" s="1009"/>
    </row>
    <row r="5" spans="2:14" x14ac:dyDescent="0.25">
      <c r="B5" s="239"/>
      <c r="C5" s="240" t="s">
        <v>818</v>
      </c>
      <c r="D5" s="1010"/>
      <c r="E5" s="1010"/>
      <c r="F5" s="1010"/>
      <c r="G5" s="1011"/>
      <c r="H5" s="418"/>
      <c r="I5" s="241">
        <v>1</v>
      </c>
      <c r="J5" s="1007" t="s">
        <v>819</v>
      </c>
      <c r="K5" s="1007"/>
      <c r="L5" s="242"/>
      <c r="M5" s="243" t="s">
        <v>72</v>
      </c>
      <c r="N5" s="244"/>
    </row>
    <row r="6" spans="2:14" x14ac:dyDescent="0.25">
      <c r="B6" s="239"/>
      <c r="C6" s="245" t="s">
        <v>820</v>
      </c>
      <c r="D6" s="1010"/>
      <c r="E6" s="1010"/>
      <c r="F6" s="1010"/>
      <c r="G6" s="1011"/>
      <c r="H6" s="418"/>
      <c r="I6" s="241">
        <v>2</v>
      </c>
      <c r="J6" s="1007" t="s">
        <v>821</v>
      </c>
      <c r="K6" s="1007"/>
      <c r="L6" s="242"/>
      <c r="M6" s="243" t="s">
        <v>69</v>
      </c>
      <c r="N6" s="244"/>
    </row>
    <row r="7" spans="2:14" ht="16.2" x14ac:dyDescent="0.25">
      <c r="B7" s="239"/>
      <c r="C7" s="246" t="s">
        <v>822</v>
      </c>
      <c r="D7" s="247"/>
      <c r="E7" s="248" t="s">
        <v>823</v>
      </c>
      <c r="F7" s="249" t="s">
        <v>824</v>
      </c>
      <c r="G7" s="250"/>
      <c r="H7" s="418"/>
      <c r="I7" s="241">
        <v>3</v>
      </c>
      <c r="J7" s="1007" t="s">
        <v>825</v>
      </c>
      <c r="K7" s="1007"/>
      <c r="L7" s="248" t="s">
        <v>629</v>
      </c>
      <c r="M7" s="243" t="s">
        <v>70</v>
      </c>
      <c r="N7" s="251"/>
    </row>
    <row r="8" spans="2:14" ht="15.6" x14ac:dyDescent="0.25">
      <c r="B8" s="239"/>
      <c r="C8" s="246" t="s">
        <v>826</v>
      </c>
      <c r="D8" s="247"/>
      <c r="E8" s="248" t="s">
        <v>538</v>
      </c>
      <c r="F8" s="249" t="s">
        <v>827</v>
      </c>
      <c r="G8" s="250"/>
      <c r="H8" s="418"/>
      <c r="I8" s="241">
        <v>4</v>
      </c>
      <c r="J8" s="1007" t="s">
        <v>828</v>
      </c>
      <c r="K8" s="1007"/>
      <c r="L8" s="248" t="s">
        <v>629</v>
      </c>
      <c r="M8" s="243" t="s">
        <v>829</v>
      </c>
      <c r="N8" s="252"/>
    </row>
    <row r="9" spans="2:14" x14ac:dyDescent="0.25">
      <c r="B9" s="239"/>
      <c r="C9" s="253" t="s">
        <v>830</v>
      </c>
      <c r="D9" s="247"/>
      <c r="E9" s="248" t="s">
        <v>3</v>
      </c>
      <c r="F9" s="249" t="s">
        <v>74</v>
      </c>
      <c r="G9" s="254"/>
      <c r="H9" s="418"/>
      <c r="I9" s="241">
        <v>5</v>
      </c>
      <c r="J9" s="1007" t="s">
        <v>647</v>
      </c>
      <c r="K9" s="1007"/>
      <c r="L9" s="242"/>
      <c r="M9" s="243" t="s">
        <v>63</v>
      </c>
      <c r="N9" s="255">
        <f>IF(OR(N17="",N18="",N19=""),0.1,((N17*N18)/(N19*180)))</f>
        <v>0.1</v>
      </c>
    </row>
    <row r="10" spans="2:14" ht="16.2" x14ac:dyDescent="0.25">
      <c r="B10" s="239"/>
      <c r="C10" s="256" t="s">
        <v>831</v>
      </c>
      <c r="D10" s="256"/>
      <c r="E10" s="257" t="s">
        <v>832</v>
      </c>
      <c r="F10" s="249" t="s">
        <v>76</v>
      </c>
      <c r="G10" s="258">
        <f>IFERROR(G8/G7,0)</f>
        <v>0</v>
      </c>
      <c r="H10" s="418"/>
      <c r="I10" s="241">
        <v>6</v>
      </c>
      <c r="J10" s="1007" t="s">
        <v>833</v>
      </c>
      <c r="K10" s="1007"/>
      <c r="L10" s="242"/>
      <c r="M10" s="259" t="s">
        <v>66</v>
      </c>
      <c r="N10" s="255">
        <v>0.7</v>
      </c>
    </row>
    <row r="11" spans="2:14" ht="16.2" x14ac:dyDescent="0.25">
      <c r="B11" s="239"/>
      <c r="C11" s="253" t="s">
        <v>834</v>
      </c>
      <c r="D11" s="247"/>
      <c r="E11" s="248" t="s">
        <v>823</v>
      </c>
      <c r="F11" s="249" t="s">
        <v>78</v>
      </c>
      <c r="G11" s="258">
        <f>IFERROR((G23*1000)/(12*N15*G10*N5),0)</f>
        <v>0</v>
      </c>
      <c r="H11" s="418"/>
      <c r="I11" s="241">
        <v>7</v>
      </c>
      <c r="J11" s="1007" t="s">
        <v>835</v>
      </c>
      <c r="K11" s="1007"/>
      <c r="L11" s="242"/>
      <c r="M11" s="243" t="s">
        <v>135</v>
      </c>
      <c r="N11" s="244"/>
    </row>
    <row r="12" spans="2:14" ht="15.6" x14ac:dyDescent="0.25">
      <c r="B12" s="239"/>
      <c r="C12" s="246" t="s">
        <v>836</v>
      </c>
      <c r="D12" s="260"/>
      <c r="E12" s="261"/>
      <c r="F12" s="249" t="s">
        <v>837</v>
      </c>
      <c r="G12" s="262">
        <f>IFERROR(IF(INT((G11/G7-0.09)-0.5)=0,1,INT((G11/G7-0.09))),0)</f>
        <v>0</v>
      </c>
      <c r="H12" s="418"/>
      <c r="I12" s="241">
        <v>8</v>
      </c>
      <c r="J12" s="1007" t="s">
        <v>838</v>
      </c>
      <c r="K12" s="1007"/>
      <c r="L12" s="248" t="s">
        <v>839</v>
      </c>
      <c r="M12" s="243" t="s">
        <v>68</v>
      </c>
      <c r="N12" s="244"/>
    </row>
    <row r="13" spans="2:14" x14ac:dyDescent="0.25">
      <c r="B13" s="1009" t="s">
        <v>997</v>
      </c>
      <c r="C13" s="1009"/>
      <c r="D13" s="1009"/>
      <c r="E13" s="1009"/>
      <c r="F13" s="1009"/>
      <c r="G13" s="1009"/>
      <c r="H13" s="418"/>
      <c r="I13" s="241"/>
      <c r="J13" s="1007" t="s">
        <v>840</v>
      </c>
      <c r="K13" s="1007"/>
      <c r="L13" s="248" t="s">
        <v>841</v>
      </c>
      <c r="M13" s="243" t="s">
        <v>71</v>
      </c>
      <c r="N13" s="263"/>
    </row>
    <row r="14" spans="2:14" x14ac:dyDescent="0.25">
      <c r="B14" s="239"/>
      <c r="C14" s="245" t="s">
        <v>842</v>
      </c>
      <c r="D14" s="1010"/>
      <c r="E14" s="1010"/>
      <c r="F14" s="1010"/>
      <c r="G14" s="1011"/>
      <c r="H14" s="418"/>
      <c r="I14" s="241"/>
      <c r="J14" s="1007" t="s">
        <v>843</v>
      </c>
      <c r="K14" s="1007"/>
      <c r="L14" s="242"/>
      <c r="M14" s="1013">
        <v>8</v>
      </c>
      <c r="N14" s="1014"/>
    </row>
    <row r="15" spans="2:14" x14ac:dyDescent="0.25">
      <c r="B15" s="239"/>
      <c r="C15" s="245" t="s">
        <v>844</v>
      </c>
      <c r="D15" s="1015"/>
      <c r="E15" s="1010"/>
      <c r="F15" s="1010"/>
      <c r="G15" s="1011"/>
      <c r="H15" s="418"/>
      <c r="I15" s="241"/>
      <c r="J15" s="1007" t="s">
        <v>845</v>
      </c>
      <c r="K15" s="1007"/>
      <c r="L15" s="242"/>
      <c r="M15" s="243" t="s">
        <v>75</v>
      </c>
      <c r="N15" s="255">
        <f>Apoio!C86</f>
        <v>0.55000000000000004</v>
      </c>
    </row>
    <row r="16" spans="2:14" x14ac:dyDescent="0.25">
      <c r="B16" s="239"/>
      <c r="C16" s="246" t="s">
        <v>846</v>
      </c>
      <c r="D16" s="247"/>
      <c r="E16" s="248" t="s">
        <v>847</v>
      </c>
      <c r="F16" s="243" t="s">
        <v>73</v>
      </c>
      <c r="G16" s="252"/>
      <c r="H16" s="418"/>
      <c r="I16" s="1009" t="s">
        <v>999</v>
      </c>
      <c r="J16" s="1009"/>
      <c r="K16" s="1009"/>
      <c r="L16" s="1009"/>
      <c r="M16" s="1009"/>
      <c r="N16" s="1009"/>
    </row>
    <row r="17" spans="2:14" x14ac:dyDescent="0.25">
      <c r="B17" s="239"/>
      <c r="C17" s="253" t="s">
        <v>848</v>
      </c>
      <c r="D17" s="247"/>
      <c r="E17" s="248" t="s">
        <v>849</v>
      </c>
      <c r="F17" s="243" t="s">
        <v>77</v>
      </c>
      <c r="G17" s="250"/>
      <c r="H17" s="418"/>
      <c r="I17" s="241"/>
      <c r="J17" s="1012" t="s">
        <v>850</v>
      </c>
      <c r="K17" s="1012"/>
      <c r="L17" s="264"/>
      <c r="M17" s="265" t="s">
        <v>67</v>
      </c>
      <c r="N17" s="266"/>
    </row>
    <row r="18" spans="2:14" ht="15.6" x14ac:dyDescent="0.25">
      <c r="B18" s="239"/>
      <c r="C18" s="246" t="s">
        <v>851</v>
      </c>
      <c r="D18" s="267"/>
      <c r="E18" s="257" t="s">
        <v>847</v>
      </c>
      <c r="F18" s="243" t="s">
        <v>852</v>
      </c>
      <c r="G18" s="258">
        <f>N11*N13*N12</f>
        <v>0</v>
      </c>
      <c r="H18" s="418"/>
      <c r="I18" s="241"/>
      <c r="J18" s="1012" t="s">
        <v>838</v>
      </c>
      <c r="K18" s="1012"/>
      <c r="L18" s="268" t="s">
        <v>839</v>
      </c>
      <c r="M18" s="265" t="s">
        <v>68</v>
      </c>
      <c r="N18" s="269"/>
    </row>
    <row r="19" spans="2:14" ht="15.6" x14ac:dyDescent="0.25">
      <c r="B19" s="239"/>
      <c r="C19" s="246" t="s">
        <v>79</v>
      </c>
      <c r="D19" s="270"/>
      <c r="E19" s="271"/>
      <c r="F19" s="243" t="s">
        <v>853</v>
      </c>
      <c r="G19" s="272">
        <f>IFERROR(IF(INT((N13*N12*N11/G16)-0.05)=0,1,INT(N13*N12*N11/G16)),0)</f>
        <v>0</v>
      </c>
      <c r="H19" s="418"/>
      <c r="I19" s="241"/>
      <c r="J19" s="1012" t="s">
        <v>127</v>
      </c>
      <c r="K19" s="1012"/>
      <c r="L19" s="264"/>
      <c r="M19" s="265" t="s">
        <v>69</v>
      </c>
      <c r="N19" s="273"/>
    </row>
    <row r="20" spans="2:14" x14ac:dyDescent="0.25">
      <c r="C20" s="418"/>
      <c r="D20" s="418"/>
      <c r="E20" s="418"/>
      <c r="F20" s="418"/>
      <c r="G20" s="418"/>
    </row>
    <row r="21" spans="2:14" x14ac:dyDescent="0.25">
      <c r="B21" s="993" t="s">
        <v>998</v>
      </c>
      <c r="C21" s="994"/>
      <c r="D21" s="994"/>
      <c r="E21" s="994"/>
      <c r="F21" s="994"/>
      <c r="G21" s="1002"/>
      <c r="I21" s="1016" t="s">
        <v>854</v>
      </c>
      <c r="J21" s="1017"/>
      <c r="K21" s="1016" t="s">
        <v>855</v>
      </c>
      <c r="L21" s="1017"/>
    </row>
    <row r="22" spans="2:14" x14ac:dyDescent="0.25">
      <c r="B22" s="171"/>
      <c r="C22" s="203"/>
      <c r="D22" s="203"/>
      <c r="E22" s="203"/>
      <c r="F22" s="201"/>
      <c r="G22" s="174" t="s">
        <v>31</v>
      </c>
      <c r="I22" s="1018" t="s">
        <v>856</v>
      </c>
      <c r="J22" s="1019"/>
      <c r="K22" s="1018" t="s">
        <v>857</v>
      </c>
      <c r="L22" s="1019"/>
    </row>
    <row r="23" spans="2:14" x14ac:dyDescent="0.25">
      <c r="B23" s="997">
        <v>9</v>
      </c>
      <c r="C23" s="204" t="s">
        <v>490</v>
      </c>
      <c r="D23" s="274"/>
      <c r="E23" s="1021" t="s">
        <v>650</v>
      </c>
      <c r="F23" s="1023" t="s">
        <v>35</v>
      </c>
      <c r="G23" s="1027">
        <f>(N7*N5*N11*N12*N10*365)/(60*1000000)</f>
        <v>0</v>
      </c>
      <c r="I23" s="1020">
        <v>100</v>
      </c>
      <c r="J23" s="1020"/>
      <c r="K23" s="1020" t="s">
        <v>858</v>
      </c>
      <c r="L23" s="1020"/>
    </row>
    <row r="24" spans="2:14" x14ac:dyDescent="0.25">
      <c r="B24" s="999"/>
      <c r="C24" s="206" t="s">
        <v>668</v>
      </c>
      <c r="D24" s="207">
        <f>CEE</f>
        <v>0</v>
      </c>
      <c r="E24" s="1022"/>
      <c r="F24" s="1024"/>
      <c r="G24" s="1028"/>
      <c r="I24" s="1020">
        <v>150</v>
      </c>
      <c r="J24" s="1020"/>
      <c r="K24" s="1020" t="s">
        <v>859</v>
      </c>
      <c r="L24" s="1020"/>
    </row>
    <row r="25" spans="2:14" x14ac:dyDescent="0.25">
      <c r="B25" s="997">
        <v>10</v>
      </c>
      <c r="C25" s="204" t="s">
        <v>491</v>
      </c>
      <c r="D25" s="274"/>
      <c r="E25" s="1021" t="s">
        <v>636</v>
      </c>
      <c r="F25" s="1023" t="s">
        <v>37</v>
      </c>
      <c r="G25" s="1025">
        <f>(N5*N6*N9*(N7-N8))/1000</f>
        <v>0</v>
      </c>
      <c r="I25" s="1020">
        <v>200</v>
      </c>
      <c r="J25" s="1020"/>
      <c r="K25" s="1020" t="s">
        <v>860</v>
      </c>
      <c r="L25" s="1020"/>
    </row>
    <row r="26" spans="2:14" x14ac:dyDescent="0.25">
      <c r="B26" s="999"/>
      <c r="C26" s="206" t="s">
        <v>665</v>
      </c>
      <c r="D26" s="207">
        <f>CED</f>
        <v>0</v>
      </c>
      <c r="E26" s="1022"/>
      <c r="F26" s="1024"/>
      <c r="G26" s="1026"/>
      <c r="I26" s="1020">
        <v>300</v>
      </c>
      <c r="J26" s="1020"/>
      <c r="K26" s="1020" t="s">
        <v>861</v>
      </c>
      <c r="L26" s="1020"/>
    </row>
    <row r="27" spans="2:14" ht="15.6" x14ac:dyDescent="0.25">
      <c r="B27" s="210"/>
      <c r="C27" s="211" t="s">
        <v>1030</v>
      </c>
      <c r="D27" s="275"/>
      <c r="E27" s="212" t="s">
        <v>2</v>
      </c>
      <c r="F27" s="213" t="s">
        <v>862</v>
      </c>
      <c r="G27" s="214">
        <f>G23*D24+G25*D26</f>
        <v>0</v>
      </c>
      <c r="I27" s="1020">
        <v>400</v>
      </c>
      <c r="J27" s="1020"/>
      <c r="K27" s="1020" t="s">
        <v>863</v>
      </c>
      <c r="L27" s="1020"/>
    </row>
    <row r="28" spans="2:14" s="411" customFormat="1" x14ac:dyDescent="0.25">
      <c r="B28" s="410"/>
      <c r="F28" s="412"/>
      <c r="G28" s="413"/>
    </row>
    <row r="29" spans="2:14" s="411" customFormat="1" ht="15.6" x14ac:dyDescent="0.35">
      <c r="B29" s="410"/>
      <c r="E29" s="340" t="s">
        <v>1080</v>
      </c>
      <c r="F29" s="325"/>
      <c r="G29" s="165">
        <f>RCB!G9</f>
        <v>0</v>
      </c>
    </row>
    <row r="30" spans="2:14" s="411" customFormat="1" ht="15.6" x14ac:dyDescent="0.35">
      <c r="B30" s="410"/>
      <c r="E30" s="778" t="s">
        <v>2121</v>
      </c>
      <c r="F30" s="325"/>
      <c r="G30" s="165">
        <f>RCB!J9</f>
        <v>0</v>
      </c>
    </row>
    <row r="33" spans="2:13" x14ac:dyDescent="0.25">
      <c r="B33" s="1029" t="s">
        <v>1043</v>
      </c>
      <c r="C33" s="1030"/>
      <c r="D33" s="1030"/>
      <c r="E33" s="1030"/>
      <c r="F33" s="1030"/>
      <c r="G33" s="1031"/>
      <c r="L33" s="420"/>
      <c r="M33" s="419"/>
    </row>
    <row r="34" spans="2:13" x14ac:dyDescent="0.25">
      <c r="B34" s="218"/>
      <c r="C34" s="219"/>
      <c r="D34" s="221"/>
      <c r="E34" s="221"/>
      <c r="F34" s="222"/>
      <c r="G34" s="223" t="s">
        <v>31</v>
      </c>
      <c r="L34" s="420"/>
      <c r="M34" s="419"/>
    </row>
    <row r="35" spans="2:13" x14ac:dyDescent="0.25">
      <c r="B35" s="218">
        <f>B25+1</f>
        <v>11</v>
      </c>
      <c r="C35" s="225" t="s">
        <v>638</v>
      </c>
      <c r="D35" s="276"/>
      <c r="E35" s="226" t="s">
        <v>639</v>
      </c>
      <c r="F35" s="227"/>
      <c r="G35" s="277">
        <f>ROUND(N11*N12,2)</f>
        <v>0</v>
      </c>
      <c r="L35" s="420"/>
      <c r="M35" s="419"/>
    </row>
    <row r="36" spans="2:13" x14ac:dyDescent="0.25">
      <c r="B36" s="218">
        <f>B35+1</f>
        <v>12</v>
      </c>
      <c r="C36" s="225" t="s">
        <v>675</v>
      </c>
      <c r="D36" s="226"/>
      <c r="E36" s="230">
        <v>22</v>
      </c>
      <c r="F36" s="231"/>
      <c r="G36" s="278">
        <v>22</v>
      </c>
      <c r="L36" s="420"/>
      <c r="M36" s="419"/>
    </row>
    <row r="37" spans="2:13" x14ac:dyDescent="0.25">
      <c r="B37" s="218">
        <f t="shared" ref="B37:B46" si="0">B36+1</f>
        <v>13</v>
      </c>
      <c r="C37" s="225" t="s">
        <v>676</v>
      </c>
      <c r="D37" s="226"/>
      <c r="E37" s="230">
        <v>3</v>
      </c>
      <c r="F37" s="231"/>
      <c r="G37" s="278">
        <f>(N17*N18)/60</f>
        <v>0</v>
      </c>
      <c r="L37" s="420"/>
      <c r="M37" s="419"/>
    </row>
    <row r="38" spans="2:13" x14ac:dyDescent="0.25">
      <c r="B38" s="218">
        <f t="shared" si="0"/>
        <v>14</v>
      </c>
      <c r="C38" s="225" t="s">
        <v>677</v>
      </c>
      <c r="D38" s="276"/>
      <c r="E38" s="226" t="s">
        <v>3</v>
      </c>
      <c r="F38" s="227"/>
      <c r="G38" s="279">
        <f>ROUND(G36/30,4)</f>
        <v>0.73329999999999995</v>
      </c>
      <c r="L38" s="420"/>
      <c r="M38" s="419"/>
    </row>
    <row r="39" spans="2:13" x14ac:dyDescent="0.25">
      <c r="B39" s="218">
        <f t="shared" si="0"/>
        <v>15</v>
      </c>
      <c r="C39" s="225" t="s">
        <v>678</v>
      </c>
      <c r="D39" s="276"/>
      <c r="E39" s="226" t="s">
        <v>3</v>
      </c>
      <c r="F39" s="227"/>
      <c r="G39" s="279">
        <f>IFERROR(ROUND(G37/G35,4),0)</f>
        <v>0</v>
      </c>
      <c r="L39" s="420"/>
      <c r="M39" s="419"/>
    </row>
    <row r="40" spans="2:13" x14ac:dyDescent="0.25">
      <c r="B40" s="218">
        <f t="shared" si="0"/>
        <v>16</v>
      </c>
      <c r="C40" s="225" t="s">
        <v>679</v>
      </c>
      <c r="D40" s="276"/>
      <c r="E40" s="226" t="s">
        <v>3</v>
      </c>
      <c r="F40" s="227"/>
      <c r="G40" s="279">
        <f>G38*G39</f>
        <v>0</v>
      </c>
      <c r="L40" s="420"/>
      <c r="M40" s="419"/>
    </row>
    <row r="41" spans="2:13" x14ac:dyDescent="0.25">
      <c r="B41" s="218">
        <f t="shared" si="0"/>
        <v>17</v>
      </c>
      <c r="C41" s="225" t="s">
        <v>680</v>
      </c>
      <c r="D41" s="276"/>
      <c r="E41" s="287" t="s">
        <v>980</v>
      </c>
      <c r="F41" s="227"/>
      <c r="G41" s="234">
        <f>ROUND(G23/12,2)</f>
        <v>0</v>
      </c>
      <c r="L41" s="420"/>
      <c r="M41" s="419"/>
    </row>
    <row r="42" spans="2:13" x14ac:dyDescent="0.25">
      <c r="B42" s="218">
        <f t="shared" si="0"/>
        <v>18</v>
      </c>
      <c r="C42" s="225" t="s">
        <v>681</v>
      </c>
      <c r="D42" s="276"/>
      <c r="E42" s="287" t="s">
        <v>980</v>
      </c>
      <c r="F42" s="227"/>
      <c r="G42" s="234">
        <f>ROUND(G41*G40,2)</f>
        <v>0</v>
      </c>
      <c r="L42" s="420"/>
      <c r="M42" s="419"/>
    </row>
    <row r="43" spans="2:13" x14ac:dyDescent="0.25">
      <c r="B43" s="218">
        <f t="shared" si="0"/>
        <v>19</v>
      </c>
      <c r="C43" s="225" t="s">
        <v>682</v>
      </c>
      <c r="D43" s="276"/>
      <c r="E43" s="287" t="s">
        <v>980</v>
      </c>
      <c r="F43" s="227"/>
      <c r="G43" s="234">
        <f>G41-G42</f>
        <v>0</v>
      </c>
      <c r="L43" s="420"/>
      <c r="M43" s="419"/>
    </row>
    <row r="44" spans="2:13" x14ac:dyDescent="0.25">
      <c r="B44" s="218">
        <f t="shared" si="0"/>
        <v>20</v>
      </c>
      <c r="C44" s="225" t="s">
        <v>973</v>
      </c>
      <c r="D44" s="225"/>
      <c r="E44" s="226" t="s">
        <v>974</v>
      </c>
      <c r="F44" s="227"/>
      <c r="G44" s="234">
        <f>ROUND(N5*N6*((N7-N8)*0.001),2)</f>
        <v>0</v>
      </c>
    </row>
    <row r="45" spans="2:13" x14ac:dyDescent="0.25">
      <c r="B45" s="218">
        <f t="shared" si="0"/>
        <v>21</v>
      </c>
      <c r="C45" s="225" t="s">
        <v>977</v>
      </c>
      <c r="D45" s="225"/>
      <c r="E45" s="226" t="s">
        <v>974</v>
      </c>
      <c r="F45" s="227"/>
      <c r="G45" s="234">
        <f>ROUND(G25,2)</f>
        <v>0</v>
      </c>
    </row>
    <row r="46" spans="2:13" x14ac:dyDescent="0.25">
      <c r="B46" s="218">
        <f t="shared" si="0"/>
        <v>22</v>
      </c>
      <c r="C46" s="225" t="s">
        <v>978</v>
      </c>
      <c r="D46" s="225"/>
      <c r="E46" s="226" t="s">
        <v>974</v>
      </c>
      <c r="F46" s="227"/>
      <c r="G46" s="234">
        <f>G44</f>
        <v>0</v>
      </c>
    </row>
  </sheetData>
  <dataConsolidate/>
  <mergeCells count="50">
    <mergeCell ref="I27:J27"/>
    <mergeCell ref="K27:L27"/>
    <mergeCell ref="B33:G33"/>
    <mergeCell ref="K25:L25"/>
    <mergeCell ref="I26:J26"/>
    <mergeCell ref="K26:L26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F23:F24"/>
    <mergeCell ref="G23:G24"/>
    <mergeCell ref="I23:J23"/>
    <mergeCell ref="J19:K19"/>
    <mergeCell ref="B21:G21"/>
    <mergeCell ref="I21:J21"/>
    <mergeCell ref="K21:L21"/>
    <mergeCell ref="I22:J22"/>
    <mergeCell ref="K22:L22"/>
    <mergeCell ref="M14:N14"/>
    <mergeCell ref="D15:G15"/>
    <mergeCell ref="J15:K15"/>
    <mergeCell ref="I16:N16"/>
    <mergeCell ref="J17:K17"/>
    <mergeCell ref="J18:K18"/>
    <mergeCell ref="J11:K11"/>
    <mergeCell ref="J12:K12"/>
    <mergeCell ref="B13:G13"/>
    <mergeCell ref="J13:K13"/>
    <mergeCell ref="D14:G14"/>
    <mergeCell ref="J14:K14"/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7:K7"/>
    <mergeCell ref="J8:K8"/>
    <mergeCell ref="J9:K9"/>
  </mergeCells>
  <conditionalFormatting sqref="G36:G37 G29:G30">
    <cfRule type="cellIs" dxfId="64" priority="7" operator="lessThan">
      <formula>0</formula>
    </cfRule>
  </conditionalFormatting>
  <conditionalFormatting sqref="G36">
    <cfRule type="cellIs" dxfId="63" priority="6" operator="greaterThan">
      <formula>22</formula>
    </cfRule>
  </conditionalFormatting>
  <conditionalFormatting sqref="G37">
    <cfRule type="cellIs" dxfId="62" priority="5" operator="greaterThan">
      <formula>3</formula>
    </cfRule>
  </conditionalFormatting>
  <conditionalFormatting sqref="G29:G30">
    <cfRule type="cellIs" dxfId="61" priority="2" operator="lessThan">
      <formula>0</formula>
    </cfRule>
  </conditionalFormatting>
  <conditionalFormatting sqref="G29:G30">
    <cfRule type="cellIs" dxfId="6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7620</xdr:colOff>
                    <xdr:row>12</xdr:row>
                    <xdr:rowOff>182880</xdr:rowOff>
                  </from>
                  <to>
                    <xdr:col>14</xdr:col>
                    <xdr:colOff>7620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B2:P116"/>
  <sheetViews>
    <sheetView showGridLines="0" zoomScaleNormal="100" workbookViewId="0">
      <pane ySplit="4" topLeftCell="A5" activePane="bottomLeft" state="frozen"/>
      <selection pane="bottomLeft"/>
    </sheetView>
  </sheetViews>
  <sheetFormatPr defaultColWidth="9.109375" defaultRowHeight="15" customHeight="1" outlineLevelRow="1" x14ac:dyDescent="0.3"/>
  <cols>
    <col min="1" max="2" width="3.6640625" style="396" customWidth="1"/>
    <col min="3" max="7" width="10.6640625" style="396" customWidth="1"/>
    <col min="8" max="9" width="11.6640625" style="396" customWidth="1"/>
    <col min="10" max="10" width="20.109375" style="396" bestFit="1" customWidth="1"/>
    <col min="11" max="16" width="28.5546875" style="396" customWidth="1"/>
    <col min="17" max="16384" width="9.109375" style="396"/>
  </cols>
  <sheetData>
    <row r="2" spans="2:16" ht="22.5" customHeight="1" x14ac:dyDescent="0.3">
      <c r="B2" s="550"/>
      <c r="C2" s="551"/>
      <c r="D2" s="957" t="s">
        <v>2145</v>
      </c>
      <c r="E2" s="957"/>
      <c r="F2" s="957"/>
      <c r="G2" s="957"/>
      <c r="H2" s="957"/>
      <c r="I2" s="957"/>
      <c r="J2" s="551"/>
      <c r="K2" s="551"/>
      <c r="L2" s="551"/>
      <c r="M2" s="552"/>
      <c r="N2" s="551"/>
      <c r="O2" s="551"/>
      <c r="P2" s="552"/>
    </row>
    <row r="3" spans="2:16" ht="15" customHeight="1" x14ac:dyDescent="0.3">
      <c r="B3" s="946" t="s">
        <v>1057</v>
      </c>
      <c r="C3" s="947"/>
      <c r="D3" s="947"/>
      <c r="E3" s="947"/>
      <c r="F3" s="947"/>
      <c r="G3" s="947"/>
      <c r="H3" s="947"/>
      <c r="I3" s="947"/>
      <c r="J3" s="948"/>
      <c r="K3" s="946" t="s">
        <v>1203</v>
      </c>
      <c r="L3" s="947"/>
      <c r="M3" s="947"/>
      <c r="N3" s="947"/>
      <c r="O3" s="947"/>
      <c r="P3" s="948"/>
    </row>
    <row r="4" spans="2:16" ht="15" customHeight="1" x14ac:dyDescent="0.3">
      <c r="B4" s="958"/>
      <c r="C4" s="959"/>
      <c r="D4" s="959"/>
      <c r="E4" s="959"/>
      <c r="F4" s="959"/>
      <c r="G4" s="959"/>
      <c r="H4" s="959"/>
      <c r="I4" s="959"/>
      <c r="J4" s="96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3">
      <c r="B5" s="961" t="s">
        <v>955</v>
      </c>
      <c r="C5" s="962"/>
      <c r="D5" s="962"/>
      <c r="E5" s="962"/>
      <c r="F5" s="962"/>
      <c r="G5" s="962"/>
      <c r="H5" s="962"/>
      <c r="I5" s="962"/>
      <c r="J5" s="962"/>
      <c r="K5" s="548"/>
      <c r="L5" s="548"/>
      <c r="M5" s="549"/>
      <c r="N5" s="548"/>
      <c r="O5" s="548"/>
      <c r="P5" s="549"/>
    </row>
    <row r="6" spans="2:16" ht="14.4" x14ac:dyDescent="0.3">
      <c r="B6" s="963" t="s">
        <v>552</v>
      </c>
      <c r="C6" s="964"/>
      <c r="D6" s="964"/>
      <c r="E6" s="964"/>
      <c r="F6" s="964"/>
      <c r="G6" s="964"/>
      <c r="H6" s="964"/>
      <c r="I6" s="964"/>
      <c r="J6" s="965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3">
      <c r="B7" s="938" t="s">
        <v>553</v>
      </c>
      <c r="C7" s="938"/>
      <c r="D7" s="938"/>
      <c r="E7" s="939"/>
      <c r="F7" s="939"/>
      <c r="G7" s="939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3">
      <c r="B8" s="153">
        <v>1</v>
      </c>
      <c r="C8" s="936"/>
      <c r="D8" s="937"/>
      <c r="E8" s="937"/>
      <c r="F8" s="937"/>
      <c r="G8" s="937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3">
      <c r="B9" s="156">
        <v>2</v>
      </c>
      <c r="C9" s="936"/>
      <c r="D9" s="937"/>
      <c r="E9" s="937"/>
      <c r="F9" s="937"/>
      <c r="G9" s="937"/>
      <c r="H9" s="157"/>
      <c r="I9" s="322"/>
      <c r="J9" s="527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3">
      <c r="B10" s="153">
        <v>3</v>
      </c>
      <c r="C10" s="936"/>
      <c r="D10" s="937"/>
      <c r="E10" s="937"/>
      <c r="F10" s="937"/>
      <c r="G10" s="937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3">
      <c r="B11" s="156">
        <v>4</v>
      </c>
      <c r="C11" s="936"/>
      <c r="D11" s="937"/>
      <c r="E11" s="937"/>
      <c r="F11" s="937"/>
      <c r="G11" s="937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3">
      <c r="B12" s="153">
        <v>5</v>
      </c>
      <c r="C12" s="936"/>
      <c r="D12" s="937"/>
      <c r="E12" s="937"/>
      <c r="F12" s="937"/>
      <c r="G12" s="937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3">
      <c r="B13" s="156">
        <v>6</v>
      </c>
      <c r="C13" s="936"/>
      <c r="D13" s="937"/>
      <c r="E13" s="937"/>
      <c r="F13" s="937"/>
      <c r="G13" s="937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3">
      <c r="B14" s="153">
        <v>7</v>
      </c>
      <c r="C14" s="936"/>
      <c r="D14" s="937"/>
      <c r="E14" s="937"/>
      <c r="F14" s="937"/>
      <c r="G14" s="937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3">
      <c r="B15" s="156">
        <v>8</v>
      </c>
      <c r="C15" s="936"/>
      <c r="D15" s="937"/>
      <c r="E15" s="937"/>
      <c r="F15" s="937"/>
      <c r="G15" s="937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3">
      <c r="B16" s="153">
        <v>9</v>
      </c>
      <c r="C16" s="936"/>
      <c r="D16" s="937"/>
      <c r="E16" s="937"/>
      <c r="F16" s="937"/>
      <c r="G16" s="937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3">
      <c r="B17" s="156">
        <v>10</v>
      </c>
      <c r="C17" s="936"/>
      <c r="D17" s="937"/>
      <c r="E17" s="937"/>
      <c r="F17" s="937"/>
      <c r="G17" s="937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3">
      <c r="B18" s="153">
        <v>11</v>
      </c>
      <c r="C18" s="936"/>
      <c r="D18" s="937"/>
      <c r="E18" s="937"/>
      <c r="F18" s="937"/>
      <c r="G18" s="937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3">
      <c r="B19" s="156">
        <v>12</v>
      </c>
      <c r="C19" s="936"/>
      <c r="D19" s="937"/>
      <c r="E19" s="937"/>
      <c r="F19" s="937"/>
      <c r="G19" s="937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3">
      <c r="B20" s="153">
        <v>13</v>
      </c>
      <c r="C20" s="936"/>
      <c r="D20" s="937"/>
      <c r="E20" s="937"/>
      <c r="F20" s="937"/>
      <c r="G20" s="937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3">
      <c r="B21" s="156">
        <v>14</v>
      </c>
      <c r="C21" s="936"/>
      <c r="D21" s="937"/>
      <c r="E21" s="937"/>
      <c r="F21" s="937"/>
      <c r="G21" s="937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3">
      <c r="B22" s="153">
        <v>15</v>
      </c>
      <c r="C22" s="936"/>
      <c r="D22" s="937"/>
      <c r="E22" s="937"/>
      <c r="F22" s="937"/>
      <c r="G22" s="937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3">
      <c r="B23" s="156">
        <v>16</v>
      </c>
      <c r="C23" s="936"/>
      <c r="D23" s="937"/>
      <c r="E23" s="937"/>
      <c r="F23" s="937"/>
      <c r="G23" s="937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3">
      <c r="B24" s="153">
        <v>17</v>
      </c>
      <c r="C24" s="936"/>
      <c r="D24" s="937"/>
      <c r="E24" s="937"/>
      <c r="F24" s="937"/>
      <c r="G24" s="937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3">
      <c r="B25" s="156">
        <v>18</v>
      </c>
      <c r="C25" s="936"/>
      <c r="D25" s="937"/>
      <c r="E25" s="937"/>
      <c r="F25" s="937"/>
      <c r="G25" s="937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3">
      <c r="B26" s="153">
        <v>19</v>
      </c>
      <c r="C26" s="936"/>
      <c r="D26" s="937"/>
      <c r="E26" s="937"/>
      <c r="F26" s="937"/>
      <c r="G26" s="937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3">
      <c r="B27" s="156">
        <v>20</v>
      </c>
      <c r="C27" s="936"/>
      <c r="D27" s="937"/>
      <c r="E27" s="937"/>
      <c r="F27" s="937"/>
      <c r="G27" s="937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3">
      <c r="B28" s="153">
        <v>21</v>
      </c>
      <c r="C28" s="936"/>
      <c r="D28" s="937"/>
      <c r="E28" s="937"/>
      <c r="F28" s="937"/>
      <c r="G28" s="937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3">
      <c r="B29" s="156">
        <v>22</v>
      </c>
      <c r="C29" s="936"/>
      <c r="D29" s="937"/>
      <c r="E29" s="937"/>
      <c r="F29" s="937"/>
      <c r="G29" s="937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3">
      <c r="B30" s="153">
        <v>23</v>
      </c>
      <c r="C30" s="936"/>
      <c r="D30" s="937"/>
      <c r="E30" s="937"/>
      <c r="F30" s="937"/>
      <c r="G30" s="937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3">
      <c r="B31" s="156">
        <v>24</v>
      </c>
      <c r="C31" s="936"/>
      <c r="D31" s="937"/>
      <c r="E31" s="937"/>
      <c r="F31" s="937"/>
      <c r="G31" s="937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3">
      <c r="B32" s="153">
        <v>25</v>
      </c>
      <c r="C32" s="936"/>
      <c r="D32" s="937"/>
      <c r="E32" s="937"/>
      <c r="F32" s="937"/>
      <c r="G32" s="937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3">
      <c r="B33" s="156">
        <v>26</v>
      </c>
      <c r="C33" s="936"/>
      <c r="D33" s="937"/>
      <c r="E33" s="937"/>
      <c r="F33" s="937"/>
      <c r="G33" s="937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3">
      <c r="B34" s="153">
        <v>27</v>
      </c>
      <c r="C34" s="936"/>
      <c r="D34" s="937"/>
      <c r="E34" s="937"/>
      <c r="F34" s="937"/>
      <c r="G34" s="937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3">
      <c r="B35" s="156">
        <v>28</v>
      </c>
      <c r="C35" s="936"/>
      <c r="D35" s="937"/>
      <c r="E35" s="937"/>
      <c r="F35" s="937"/>
      <c r="G35" s="937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3">
      <c r="B36" s="153">
        <v>29</v>
      </c>
      <c r="C36" s="936"/>
      <c r="D36" s="937"/>
      <c r="E36" s="937"/>
      <c r="F36" s="937"/>
      <c r="G36" s="937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3">
      <c r="B37" s="156">
        <v>30</v>
      </c>
      <c r="C37" s="936"/>
      <c r="D37" s="937"/>
      <c r="E37" s="937"/>
      <c r="F37" s="937"/>
      <c r="G37" s="937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3">
      <c r="B38" s="153">
        <v>31</v>
      </c>
      <c r="C38" s="936"/>
      <c r="D38" s="937"/>
      <c r="E38" s="937"/>
      <c r="F38" s="937"/>
      <c r="G38" s="937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3">
      <c r="B39" s="156">
        <v>32</v>
      </c>
      <c r="C39" s="936"/>
      <c r="D39" s="937"/>
      <c r="E39" s="937"/>
      <c r="F39" s="937"/>
      <c r="G39" s="937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3">
      <c r="B40" s="153">
        <v>33</v>
      </c>
      <c r="C40" s="936"/>
      <c r="D40" s="937"/>
      <c r="E40" s="937"/>
      <c r="F40" s="937"/>
      <c r="G40" s="937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3">
      <c r="B41" s="156">
        <v>34</v>
      </c>
      <c r="C41" s="936"/>
      <c r="D41" s="937"/>
      <c r="E41" s="937"/>
      <c r="F41" s="937"/>
      <c r="G41" s="937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3">
      <c r="B42" s="153">
        <v>35</v>
      </c>
      <c r="C42" s="936"/>
      <c r="D42" s="937"/>
      <c r="E42" s="937"/>
      <c r="F42" s="937"/>
      <c r="G42" s="937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3">
      <c r="B43" s="156">
        <v>36</v>
      </c>
      <c r="C43" s="936"/>
      <c r="D43" s="937"/>
      <c r="E43" s="937"/>
      <c r="F43" s="937"/>
      <c r="G43" s="937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3">
      <c r="B44" s="153">
        <v>37</v>
      </c>
      <c r="C44" s="936"/>
      <c r="D44" s="937"/>
      <c r="E44" s="937"/>
      <c r="F44" s="937"/>
      <c r="G44" s="937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3">
      <c r="B45" s="156">
        <v>38</v>
      </c>
      <c r="C45" s="936"/>
      <c r="D45" s="937"/>
      <c r="E45" s="937"/>
      <c r="F45" s="937"/>
      <c r="G45" s="937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3">
      <c r="B46" s="153">
        <v>39</v>
      </c>
      <c r="C46" s="936"/>
      <c r="D46" s="937"/>
      <c r="E46" s="937"/>
      <c r="F46" s="937"/>
      <c r="G46" s="937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3">
      <c r="B47" s="156">
        <v>40</v>
      </c>
      <c r="C47" s="936"/>
      <c r="D47" s="937"/>
      <c r="E47" s="937"/>
      <c r="F47" s="937"/>
      <c r="G47" s="937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4.4" x14ac:dyDescent="0.3">
      <c r="B48" s="153"/>
      <c r="C48" s="950" t="s">
        <v>558</v>
      </c>
      <c r="D48" s="951"/>
      <c r="E48" s="951"/>
      <c r="F48" s="951"/>
      <c r="G48" s="951"/>
      <c r="H48" s="158">
        <v>20</v>
      </c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s="486" customFormat="1" ht="15" customHeight="1" x14ac:dyDescent="0.25">
      <c r="B49" s="492"/>
      <c r="C49" s="949" t="s">
        <v>1183</v>
      </c>
      <c r="D49" s="949"/>
      <c r="E49" s="949"/>
      <c r="F49" s="949"/>
      <c r="G49" s="949"/>
      <c r="H49" s="949"/>
      <c r="I49" s="949"/>
      <c r="J49" s="949"/>
      <c r="K49" s="497" t="s">
        <v>1172</v>
      </c>
      <c r="L49" s="497" t="s">
        <v>1181</v>
      </c>
      <c r="M49" s="497" t="s">
        <v>1182</v>
      </c>
      <c r="N49" s="497" t="s">
        <v>1200</v>
      </c>
      <c r="O49" s="497" t="s">
        <v>1201</v>
      </c>
      <c r="P49" s="497" t="s">
        <v>1202</v>
      </c>
    </row>
    <row r="50" spans="2:16" s="485" customFormat="1" ht="15" customHeight="1" x14ac:dyDescent="0.25">
      <c r="B50" s="940" t="s">
        <v>1173</v>
      </c>
      <c r="C50" s="941"/>
      <c r="D50" s="941"/>
      <c r="E50" s="941"/>
      <c r="F50" s="941"/>
      <c r="G50" s="941"/>
      <c r="H50" s="941"/>
      <c r="I50" s="941"/>
      <c r="J50" s="942"/>
      <c r="K50" s="498"/>
      <c r="L50" s="498"/>
      <c r="M50" s="498"/>
      <c r="N50" s="498"/>
      <c r="O50" s="498"/>
      <c r="P50" s="498"/>
    </row>
    <row r="51" spans="2:16" s="485" customFormat="1" ht="15" customHeight="1" x14ac:dyDescent="0.25">
      <c r="B51" s="940" t="s">
        <v>1174</v>
      </c>
      <c r="C51" s="941"/>
      <c r="D51" s="941"/>
      <c r="E51" s="941"/>
      <c r="F51" s="941"/>
      <c r="G51" s="941"/>
      <c r="H51" s="941"/>
      <c r="I51" s="941"/>
      <c r="J51" s="942"/>
      <c r="K51" s="499"/>
      <c r="L51" s="499"/>
      <c r="M51" s="499"/>
      <c r="N51" s="499"/>
      <c r="O51" s="499"/>
      <c r="P51" s="499"/>
    </row>
    <row r="52" spans="2:16" s="485" customFormat="1" ht="15" customHeight="1" x14ac:dyDescent="0.25">
      <c r="B52" s="940" t="s">
        <v>1175</v>
      </c>
      <c r="C52" s="941"/>
      <c r="D52" s="941"/>
      <c r="E52" s="941"/>
      <c r="F52" s="941"/>
      <c r="G52" s="941"/>
      <c r="H52" s="941"/>
      <c r="I52" s="941"/>
      <c r="J52" s="942"/>
      <c r="K52" s="500"/>
      <c r="L52" s="500"/>
      <c r="M52" s="500"/>
      <c r="N52" s="500"/>
      <c r="O52" s="500"/>
      <c r="P52" s="500"/>
    </row>
    <row r="53" spans="2:16" s="485" customFormat="1" ht="15" customHeight="1" x14ac:dyDescent="0.25">
      <c r="B53" s="940" t="s">
        <v>1176</v>
      </c>
      <c r="C53" s="941"/>
      <c r="D53" s="941"/>
      <c r="E53" s="941"/>
      <c r="F53" s="941"/>
      <c r="G53" s="941"/>
      <c r="H53" s="941"/>
      <c r="I53" s="941"/>
      <c r="J53" s="942"/>
      <c r="K53" s="500"/>
      <c r="L53" s="500"/>
      <c r="M53" s="500"/>
      <c r="N53" s="500"/>
      <c r="O53" s="500"/>
      <c r="P53" s="500"/>
    </row>
    <row r="54" spans="2:16" s="485" customFormat="1" ht="15" customHeight="1" x14ac:dyDescent="0.25">
      <c r="B54" s="940" t="s">
        <v>1177</v>
      </c>
      <c r="C54" s="941"/>
      <c r="D54" s="941"/>
      <c r="E54" s="941"/>
      <c r="F54" s="941"/>
      <c r="G54" s="941"/>
      <c r="H54" s="941"/>
      <c r="I54" s="941"/>
      <c r="J54" s="942"/>
      <c r="K54" s="498"/>
      <c r="L54" s="498"/>
      <c r="M54" s="498"/>
      <c r="N54" s="498"/>
      <c r="O54" s="498"/>
      <c r="P54" s="498"/>
    </row>
    <row r="55" spans="2:16" s="485" customFormat="1" ht="14.4" x14ac:dyDescent="0.25">
      <c r="B55" s="940" t="s">
        <v>1178</v>
      </c>
      <c r="C55" s="941"/>
      <c r="D55" s="941"/>
      <c r="E55" s="941"/>
      <c r="F55" s="941"/>
      <c r="G55" s="941"/>
      <c r="H55" s="941"/>
      <c r="I55" s="941"/>
      <c r="J55" s="942"/>
      <c r="K55" s="501"/>
      <c r="L55" s="501"/>
      <c r="M55" s="501"/>
      <c r="N55" s="501"/>
      <c r="O55" s="501"/>
      <c r="P55" s="501"/>
    </row>
    <row r="56" spans="2:16" s="485" customFormat="1" ht="14.4" x14ac:dyDescent="0.25">
      <c r="B56" s="940" t="s">
        <v>1179</v>
      </c>
      <c r="C56" s="941"/>
      <c r="D56" s="941"/>
      <c r="E56" s="941"/>
      <c r="F56" s="941"/>
      <c r="G56" s="941"/>
      <c r="H56" s="941"/>
      <c r="I56" s="941"/>
      <c r="J56" s="942"/>
      <c r="K56" s="502"/>
      <c r="L56" s="502"/>
      <c r="M56" s="502"/>
      <c r="N56" s="502"/>
      <c r="O56" s="502"/>
      <c r="P56" s="502"/>
    </row>
    <row r="57" spans="2:16" s="554" customFormat="1" ht="15" customHeight="1" x14ac:dyDescent="0.25">
      <c r="B57" s="952" t="s">
        <v>1180</v>
      </c>
      <c r="C57" s="953"/>
      <c r="D57" s="953"/>
      <c r="E57" s="953"/>
      <c r="F57" s="953"/>
      <c r="G57" s="953"/>
      <c r="H57" s="953"/>
      <c r="I57" s="953"/>
      <c r="J57" s="954"/>
      <c r="K57" s="955" t="s">
        <v>1170</v>
      </c>
      <c r="L57" s="955"/>
      <c r="M57" s="955"/>
      <c r="N57" s="955" t="s">
        <v>1170</v>
      </c>
      <c r="O57" s="955"/>
      <c r="P57" s="955"/>
    </row>
    <row r="58" spans="2:16" ht="14.4" x14ac:dyDescent="0.3">
      <c r="B58" s="963" t="s">
        <v>561</v>
      </c>
      <c r="C58" s="964"/>
      <c r="D58" s="964"/>
      <c r="E58" s="964"/>
      <c r="F58" s="964"/>
      <c r="G58" s="964"/>
      <c r="H58" s="964"/>
      <c r="I58" s="964"/>
      <c r="J58" s="965"/>
      <c r="K58" s="531" t="s">
        <v>1172</v>
      </c>
      <c r="L58" s="531" t="s">
        <v>1181</v>
      </c>
      <c r="M58" s="531" t="s">
        <v>1182</v>
      </c>
      <c r="N58" s="531" t="s">
        <v>1200</v>
      </c>
      <c r="O58" s="531" t="s">
        <v>1201</v>
      </c>
      <c r="P58" s="531" t="s">
        <v>1202</v>
      </c>
    </row>
    <row r="59" spans="2:16" ht="28.8" x14ac:dyDescent="0.3">
      <c r="B59" s="318"/>
      <c r="C59" s="944" t="s">
        <v>563</v>
      </c>
      <c r="D59" s="944"/>
      <c r="E59" s="944"/>
      <c r="F59" s="944"/>
      <c r="G59" s="945"/>
      <c r="H59" s="114" t="s">
        <v>16</v>
      </c>
      <c r="I59" s="539" t="s">
        <v>564</v>
      </c>
      <c r="J59" s="539" t="s">
        <v>1205</v>
      </c>
      <c r="K59" s="539" t="s">
        <v>1206</v>
      </c>
      <c r="L59" s="539" t="s">
        <v>1206</v>
      </c>
      <c r="M59" s="539" t="s">
        <v>1206</v>
      </c>
      <c r="N59" s="539" t="s">
        <v>1206</v>
      </c>
      <c r="O59" s="539" t="s">
        <v>1206</v>
      </c>
      <c r="P59" s="539" t="s">
        <v>1206</v>
      </c>
    </row>
    <row r="60" spans="2:16" ht="15" customHeight="1" x14ac:dyDescent="0.3">
      <c r="B60" s="153">
        <v>1</v>
      </c>
      <c r="C60" s="943"/>
      <c r="D60" s="943"/>
      <c r="E60" s="943"/>
      <c r="F60" s="943"/>
      <c r="G60" s="936"/>
      <c r="H60" s="166"/>
      <c r="I60" s="321"/>
      <c r="J60" s="527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3">
      <c r="B61" s="156">
        <v>2</v>
      </c>
      <c r="C61" s="943"/>
      <c r="D61" s="943"/>
      <c r="E61" s="943"/>
      <c r="F61" s="943"/>
      <c r="G61" s="936"/>
      <c r="H61" s="167"/>
      <c r="I61" s="322"/>
      <c r="J61" s="527">
        <f t="shared" ref="J61:J79" si="1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3">
      <c r="B62" s="153">
        <v>3</v>
      </c>
      <c r="C62" s="943"/>
      <c r="D62" s="943"/>
      <c r="E62" s="943"/>
      <c r="F62" s="943"/>
      <c r="G62" s="936"/>
      <c r="H62" s="166"/>
      <c r="I62" s="321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x14ac:dyDescent="0.3">
      <c r="B63" s="156">
        <v>4</v>
      </c>
      <c r="C63" s="943"/>
      <c r="D63" s="943"/>
      <c r="E63" s="943"/>
      <c r="F63" s="943"/>
      <c r="G63" s="936"/>
      <c r="H63" s="167"/>
      <c r="I63" s="322"/>
      <c r="J63" s="527">
        <f t="shared" ref="J63:J75" si="2">IFERROR(SMALL(K63:P63,1),0)</f>
        <v>0</v>
      </c>
      <c r="K63" s="329"/>
      <c r="L63" s="329"/>
      <c r="M63" s="329"/>
      <c r="N63" s="329"/>
      <c r="O63" s="329"/>
      <c r="P63" s="329"/>
    </row>
    <row r="64" spans="2:16" ht="15" customHeight="1" x14ac:dyDescent="0.3">
      <c r="B64" s="153">
        <v>5</v>
      </c>
      <c r="C64" s="943"/>
      <c r="D64" s="943"/>
      <c r="E64" s="943"/>
      <c r="F64" s="943"/>
      <c r="G64" s="936"/>
      <c r="H64" s="166"/>
      <c r="I64" s="321"/>
      <c r="J64" s="527">
        <f t="shared" si="2"/>
        <v>0</v>
      </c>
      <c r="K64" s="329"/>
      <c r="L64" s="329"/>
      <c r="M64" s="329"/>
      <c r="N64" s="329"/>
      <c r="O64" s="329"/>
      <c r="P64" s="329"/>
    </row>
    <row r="65" spans="2:16" ht="15" customHeight="1" x14ac:dyDescent="0.3">
      <c r="B65" s="156">
        <v>6</v>
      </c>
      <c r="C65" s="943"/>
      <c r="D65" s="943"/>
      <c r="E65" s="943"/>
      <c r="F65" s="943"/>
      <c r="G65" s="936"/>
      <c r="H65" s="167"/>
      <c r="I65" s="322"/>
      <c r="J65" s="527">
        <f t="shared" si="2"/>
        <v>0</v>
      </c>
      <c r="K65" s="329"/>
      <c r="L65" s="329"/>
      <c r="M65" s="329"/>
      <c r="N65" s="329"/>
      <c r="O65" s="329"/>
      <c r="P65" s="329"/>
    </row>
    <row r="66" spans="2:16" ht="15" customHeight="1" x14ac:dyDescent="0.3">
      <c r="B66" s="153">
        <v>7</v>
      </c>
      <c r="C66" s="943"/>
      <c r="D66" s="943"/>
      <c r="E66" s="943"/>
      <c r="F66" s="943"/>
      <c r="G66" s="936"/>
      <c r="H66" s="166"/>
      <c r="I66" s="321"/>
      <c r="J66" s="527">
        <f t="shared" si="2"/>
        <v>0</v>
      </c>
      <c r="K66" s="329"/>
      <c r="L66" s="329"/>
      <c r="M66" s="329"/>
      <c r="N66" s="329"/>
      <c r="O66" s="329"/>
      <c r="P66" s="329"/>
    </row>
    <row r="67" spans="2:16" ht="15" customHeight="1" x14ac:dyDescent="0.3">
      <c r="B67" s="156">
        <v>8</v>
      </c>
      <c r="C67" s="943"/>
      <c r="D67" s="943"/>
      <c r="E67" s="943"/>
      <c r="F67" s="943"/>
      <c r="G67" s="936"/>
      <c r="H67" s="167"/>
      <c r="I67" s="322"/>
      <c r="J67" s="527">
        <f t="shared" si="2"/>
        <v>0</v>
      </c>
      <c r="K67" s="329"/>
      <c r="L67" s="329"/>
      <c r="M67" s="329"/>
      <c r="N67" s="329"/>
      <c r="O67" s="329"/>
      <c r="P67" s="329"/>
    </row>
    <row r="68" spans="2:16" ht="15" customHeight="1" x14ac:dyDescent="0.3">
      <c r="B68" s="153">
        <v>9</v>
      </c>
      <c r="C68" s="943"/>
      <c r="D68" s="943"/>
      <c r="E68" s="943"/>
      <c r="F68" s="943"/>
      <c r="G68" s="936"/>
      <c r="H68" s="166"/>
      <c r="I68" s="321"/>
      <c r="J68" s="527">
        <f t="shared" si="2"/>
        <v>0</v>
      </c>
      <c r="K68" s="329"/>
      <c r="L68" s="329"/>
      <c r="M68" s="329"/>
      <c r="N68" s="329"/>
      <c r="O68" s="329"/>
      <c r="P68" s="329"/>
    </row>
    <row r="69" spans="2:16" ht="15" customHeight="1" x14ac:dyDescent="0.3">
      <c r="B69" s="156">
        <v>10</v>
      </c>
      <c r="C69" s="943"/>
      <c r="D69" s="943"/>
      <c r="E69" s="943"/>
      <c r="F69" s="943"/>
      <c r="G69" s="936"/>
      <c r="H69" s="167"/>
      <c r="I69" s="322"/>
      <c r="J69" s="527">
        <f t="shared" si="2"/>
        <v>0</v>
      </c>
      <c r="K69" s="329"/>
      <c r="L69" s="329"/>
      <c r="M69" s="329"/>
      <c r="N69" s="329"/>
      <c r="O69" s="329"/>
      <c r="P69" s="329"/>
    </row>
    <row r="70" spans="2:16" ht="15" customHeight="1" x14ac:dyDescent="0.3">
      <c r="B70" s="153">
        <v>11</v>
      </c>
      <c r="C70" s="943"/>
      <c r="D70" s="943"/>
      <c r="E70" s="943"/>
      <c r="F70" s="943"/>
      <c r="G70" s="936"/>
      <c r="H70" s="166"/>
      <c r="I70" s="321"/>
      <c r="J70" s="527">
        <f t="shared" si="2"/>
        <v>0</v>
      </c>
      <c r="K70" s="329"/>
      <c r="L70" s="329"/>
      <c r="M70" s="329"/>
      <c r="N70" s="329"/>
      <c r="O70" s="329"/>
      <c r="P70" s="329"/>
    </row>
    <row r="71" spans="2:16" ht="15" customHeight="1" x14ac:dyDescent="0.3">
      <c r="B71" s="156">
        <v>12</v>
      </c>
      <c r="C71" s="943"/>
      <c r="D71" s="943"/>
      <c r="E71" s="943"/>
      <c r="F71" s="943"/>
      <c r="G71" s="936"/>
      <c r="H71" s="167"/>
      <c r="I71" s="322"/>
      <c r="J71" s="527">
        <f t="shared" si="2"/>
        <v>0</v>
      </c>
      <c r="K71" s="329"/>
      <c r="L71" s="329"/>
      <c r="M71" s="329"/>
      <c r="N71" s="329"/>
      <c r="O71" s="329"/>
      <c r="P71" s="329"/>
    </row>
    <row r="72" spans="2:16" ht="15" customHeight="1" x14ac:dyDescent="0.3">
      <c r="B72" s="153">
        <v>13</v>
      </c>
      <c r="C72" s="943"/>
      <c r="D72" s="943"/>
      <c r="E72" s="943"/>
      <c r="F72" s="943"/>
      <c r="G72" s="936"/>
      <c r="H72" s="166"/>
      <c r="I72" s="321"/>
      <c r="J72" s="527">
        <f t="shared" si="2"/>
        <v>0</v>
      </c>
      <c r="K72" s="329"/>
      <c r="L72" s="329"/>
      <c r="M72" s="329"/>
      <c r="N72" s="329"/>
      <c r="O72" s="329"/>
      <c r="P72" s="329"/>
    </row>
    <row r="73" spans="2:16" ht="15" customHeight="1" x14ac:dyDescent="0.3">
      <c r="B73" s="156">
        <v>14</v>
      </c>
      <c r="C73" s="943"/>
      <c r="D73" s="943"/>
      <c r="E73" s="943"/>
      <c r="F73" s="943"/>
      <c r="G73" s="936"/>
      <c r="H73" s="167"/>
      <c r="I73" s="322"/>
      <c r="J73" s="527">
        <f t="shared" si="2"/>
        <v>0</v>
      </c>
      <c r="K73" s="329"/>
      <c r="L73" s="329"/>
      <c r="M73" s="329"/>
      <c r="N73" s="329"/>
      <c r="O73" s="329"/>
      <c r="P73" s="329"/>
    </row>
    <row r="74" spans="2:16" ht="15" customHeight="1" x14ac:dyDescent="0.3">
      <c r="B74" s="153">
        <v>15</v>
      </c>
      <c r="C74" s="943"/>
      <c r="D74" s="943"/>
      <c r="E74" s="943"/>
      <c r="F74" s="943"/>
      <c r="G74" s="936"/>
      <c r="H74" s="166"/>
      <c r="I74" s="321"/>
      <c r="J74" s="527">
        <f t="shared" si="2"/>
        <v>0</v>
      </c>
      <c r="K74" s="329"/>
      <c r="L74" s="329"/>
      <c r="M74" s="329"/>
      <c r="N74" s="329"/>
      <c r="O74" s="329"/>
      <c r="P74" s="329"/>
    </row>
    <row r="75" spans="2:16" ht="15" customHeight="1" x14ac:dyDescent="0.3">
      <c r="B75" s="156">
        <v>16</v>
      </c>
      <c r="C75" s="943"/>
      <c r="D75" s="943"/>
      <c r="E75" s="943"/>
      <c r="F75" s="943"/>
      <c r="G75" s="936"/>
      <c r="H75" s="167"/>
      <c r="I75" s="322"/>
      <c r="J75" s="527">
        <f t="shared" si="2"/>
        <v>0</v>
      </c>
      <c r="K75" s="329"/>
      <c r="L75" s="329"/>
      <c r="M75" s="329"/>
      <c r="N75" s="329"/>
      <c r="O75" s="329"/>
      <c r="P75" s="329"/>
    </row>
    <row r="76" spans="2:16" ht="15" customHeight="1" x14ac:dyDescent="0.3">
      <c r="B76" s="153">
        <v>17</v>
      </c>
      <c r="C76" s="943"/>
      <c r="D76" s="943"/>
      <c r="E76" s="943"/>
      <c r="F76" s="943"/>
      <c r="G76" s="936"/>
      <c r="H76" s="167"/>
      <c r="I76" s="322"/>
      <c r="J76" s="527">
        <f t="shared" ref="J76" si="3">IFERROR(SMALL(K76:P76,1),0)</f>
        <v>0</v>
      </c>
      <c r="K76" s="329"/>
      <c r="L76" s="329"/>
      <c r="M76" s="329"/>
      <c r="N76" s="329"/>
      <c r="O76" s="329"/>
      <c r="P76" s="329"/>
    </row>
    <row r="77" spans="2:16" ht="15" customHeight="1" x14ac:dyDescent="0.3">
      <c r="B77" s="156">
        <v>18</v>
      </c>
      <c r="C77" s="943"/>
      <c r="D77" s="943"/>
      <c r="E77" s="943"/>
      <c r="F77" s="943"/>
      <c r="G77" s="936"/>
      <c r="H77" s="16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x14ac:dyDescent="0.3">
      <c r="B78" s="153">
        <v>19</v>
      </c>
      <c r="C78" s="943"/>
      <c r="D78" s="943"/>
      <c r="E78" s="943"/>
      <c r="F78" s="943"/>
      <c r="G78" s="936"/>
      <c r="H78" s="16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x14ac:dyDescent="0.3">
      <c r="B79" s="156">
        <v>20</v>
      </c>
      <c r="C79" s="943"/>
      <c r="D79" s="943"/>
      <c r="E79" s="943"/>
      <c r="F79" s="943"/>
      <c r="G79" s="936"/>
      <c r="H79" s="16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s="486" customFormat="1" ht="15" customHeight="1" x14ac:dyDescent="0.25">
      <c r="B80" s="492"/>
      <c r="C80" s="949" t="s">
        <v>1183</v>
      </c>
      <c r="D80" s="949"/>
      <c r="E80" s="949"/>
      <c r="F80" s="949"/>
      <c r="G80" s="949"/>
      <c r="H80" s="949"/>
      <c r="I80" s="949"/>
      <c r="J80" s="949"/>
      <c r="K80" s="497" t="s">
        <v>1172</v>
      </c>
      <c r="L80" s="497" t="s">
        <v>1181</v>
      </c>
      <c r="M80" s="497" t="s">
        <v>1182</v>
      </c>
      <c r="N80" s="497" t="s">
        <v>1200</v>
      </c>
      <c r="O80" s="497" t="s">
        <v>1201</v>
      </c>
      <c r="P80" s="497" t="s">
        <v>1202</v>
      </c>
    </row>
    <row r="81" spans="2:16" s="485" customFormat="1" ht="15" customHeight="1" x14ac:dyDescent="0.25">
      <c r="B81" s="940" t="s">
        <v>1173</v>
      </c>
      <c r="C81" s="941"/>
      <c r="D81" s="941"/>
      <c r="E81" s="941"/>
      <c r="F81" s="941"/>
      <c r="G81" s="941"/>
      <c r="H81" s="941"/>
      <c r="I81" s="941"/>
      <c r="J81" s="942"/>
      <c r="K81" s="498"/>
      <c r="L81" s="498"/>
      <c r="M81" s="498"/>
      <c r="N81" s="498"/>
      <c r="O81" s="498"/>
      <c r="P81" s="498"/>
    </row>
    <row r="82" spans="2:16" s="485" customFormat="1" ht="15" customHeight="1" x14ac:dyDescent="0.25">
      <c r="B82" s="940" t="s">
        <v>1174</v>
      </c>
      <c r="C82" s="941"/>
      <c r="D82" s="941"/>
      <c r="E82" s="941"/>
      <c r="F82" s="941"/>
      <c r="G82" s="941"/>
      <c r="H82" s="941"/>
      <c r="I82" s="941"/>
      <c r="J82" s="942"/>
      <c r="K82" s="499"/>
      <c r="L82" s="499"/>
      <c r="M82" s="499"/>
      <c r="N82" s="499"/>
      <c r="O82" s="499"/>
      <c r="P82" s="499"/>
    </row>
    <row r="83" spans="2:16" s="485" customFormat="1" ht="15" customHeight="1" x14ac:dyDescent="0.25">
      <c r="B83" s="940" t="s">
        <v>1175</v>
      </c>
      <c r="C83" s="941"/>
      <c r="D83" s="941"/>
      <c r="E83" s="941"/>
      <c r="F83" s="941"/>
      <c r="G83" s="941"/>
      <c r="H83" s="941"/>
      <c r="I83" s="941"/>
      <c r="J83" s="942"/>
      <c r="K83" s="500"/>
      <c r="L83" s="500"/>
      <c r="M83" s="500"/>
      <c r="N83" s="500"/>
      <c r="O83" s="500"/>
      <c r="P83" s="500"/>
    </row>
    <row r="84" spans="2:16" s="485" customFormat="1" ht="15" customHeight="1" x14ac:dyDescent="0.25">
      <c r="B84" s="940" t="s">
        <v>1176</v>
      </c>
      <c r="C84" s="941"/>
      <c r="D84" s="941"/>
      <c r="E84" s="941"/>
      <c r="F84" s="941"/>
      <c r="G84" s="941"/>
      <c r="H84" s="941"/>
      <c r="I84" s="941"/>
      <c r="J84" s="942"/>
      <c r="K84" s="500"/>
      <c r="L84" s="500"/>
      <c r="M84" s="500"/>
      <c r="N84" s="500"/>
      <c r="O84" s="500"/>
      <c r="P84" s="500"/>
    </row>
    <row r="85" spans="2:16" s="485" customFormat="1" ht="15" customHeight="1" x14ac:dyDescent="0.25">
      <c r="B85" s="940" t="s">
        <v>1177</v>
      </c>
      <c r="C85" s="941"/>
      <c r="D85" s="941"/>
      <c r="E85" s="941"/>
      <c r="F85" s="941"/>
      <c r="G85" s="941"/>
      <c r="H85" s="941"/>
      <c r="I85" s="941"/>
      <c r="J85" s="942"/>
      <c r="K85" s="498"/>
      <c r="L85" s="498"/>
      <c r="M85" s="498"/>
      <c r="N85" s="498"/>
      <c r="O85" s="498"/>
      <c r="P85" s="498"/>
    </row>
    <row r="86" spans="2:16" s="485" customFormat="1" ht="14.4" x14ac:dyDescent="0.25">
      <c r="B86" s="940" t="s">
        <v>1178</v>
      </c>
      <c r="C86" s="941"/>
      <c r="D86" s="941"/>
      <c r="E86" s="941"/>
      <c r="F86" s="941"/>
      <c r="G86" s="941"/>
      <c r="H86" s="941"/>
      <c r="I86" s="941"/>
      <c r="J86" s="942"/>
      <c r="K86" s="501"/>
      <c r="L86" s="501"/>
      <c r="M86" s="501"/>
      <c r="N86" s="501"/>
      <c r="O86" s="501"/>
      <c r="P86" s="501"/>
    </row>
    <row r="87" spans="2:16" s="485" customFormat="1" ht="14.4" x14ac:dyDescent="0.25">
      <c r="B87" s="940" t="s">
        <v>1179</v>
      </c>
      <c r="C87" s="941"/>
      <c r="D87" s="941"/>
      <c r="E87" s="941"/>
      <c r="F87" s="941"/>
      <c r="G87" s="941"/>
      <c r="H87" s="941"/>
      <c r="I87" s="941"/>
      <c r="J87" s="942"/>
      <c r="K87" s="502"/>
      <c r="L87" s="502"/>
      <c r="M87" s="502"/>
      <c r="N87" s="502"/>
      <c r="O87" s="502"/>
      <c r="P87" s="502"/>
    </row>
    <row r="88" spans="2:16" s="554" customFormat="1" ht="15" customHeight="1" x14ac:dyDescent="0.25">
      <c r="B88" s="952" t="s">
        <v>1180</v>
      </c>
      <c r="C88" s="953"/>
      <c r="D88" s="953"/>
      <c r="E88" s="953"/>
      <c r="F88" s="953"/>
      <c r="G88" s="953"/>
      <c r="H88" s="953"/>
      <c r="I88" s="953"/>
      <c r="J88" s="954"/>
      <c r="K88" s="955" t="s">
        <v>1170</v>
      </c>
      <c r="L88" s="955"/>
      <c r="M88" s="955"/>
      <c r="N88" s="955" t="s">
        <v>1170</v>
      </c>
      <c r="O88" s="955"/>
      <c r="P88" s="955"/>
    </row>
    <row r="89" spans="2:16" ht="15" customHeight="1" x14ac:dyDescent="0.3">
      <c r="B89" s="963" t="s">
        <v>568</v>
      </c>
      <c r="C89" s="964"/>
      <c r="D89" s="964"/>
      <c r="E89" s="964"/>
      <c r="F89" s="964"/>
      <c r="G89" s="964"/>
      <c r="H89" s="964"/>
      <c r="I89" s="964"/>
      <c r="J89" s="965"/>
      <c r="K89" s="531" t="s">
        <v>1172</v>
      </c>
      <c r="L89" s="531" t="s">
        <v>1181</v>
      </c>
      <c r="M89" s="531" t="s">
        <v>1182</v>
      </c>
      <c r="N89" s="531" t="s">
        <v>1200</v>
      </c>
      <c r="O89" s="531" t="s">
        <v>1201</v>
      </c>
      <c r="P89" s="531" t="s">
        <v>1202</v>
      </c>
    </row>
    <row r="90" spans="2:16" ht="15" customHeight="1" x14ac:dyDescent="0.3">
      <c r="B90" s="318"/>
      <c r="C90" s="968" t="s">
        <v>454</v>
      </c>
      <c r="D90" s="968"/>
      <c r="E90" s="968"/>
      <c r="F90" s="968"/>
      <c r="G90" s="968"/>
      <c r="H90" s="969"/>
      <c r="I90" s="539" t="s">
        <v>16</v>
      </c>
      <c r="J90" s="539" t="s">
        <v>1204</v>
      </c>
      <c r="K90" s="539" t="s">
        <v>1184</v>
      </c>
      <c r="L90" s="539" t="s">
        <v>1184</v>
      </c>
      <c r="M90" s="539" t="s">
        <v>1184</v>
      </c>
      <c r="N90" s="539" t="s">
        <v>1184</v>
      </c>
      <c r="O90" s="539" t="s">
        <v>1184</v>
      </c>
      <c r="P90" s="539" t="s">
        <v>1184</v>
      </c>
    </row>
    <row r="91" spans="2:16" ht="15" customHeight="1" x14ac:dyDescent="0.3">
      <c r="B91" s="168">
        <v>1</v>
      </c>
      <c r="C91" s="970"/>
      <c r="D91" s="970"/>
      <c r="E91" s="970"/>
      <c r="F91" s="970"/>
      <c r="G91" s="970"/>
      <c r="H91" s="971"/>
      <c r="I91" s="322"/>
      <c r="J91" s="527">
        <f t="shared" ref="J91:J93" si="4">IFERROR(SMALL(K91:P91,1),0)</f>
        <v>0</v>
      </c>
      <c r="K91" s="329"/>
      <c r="L91" s="329"/>
      <c r="M91" s="329"/>
      <c r="N91" s="329"/>
      <c r="O91" s="329"/>
      <c r="P91" s="329"/>
    </row>
    <row r="92" spans="2:16" ht="15" customHeight="1" x14ac:dyDescent="0.3">
      <c r="B92" s="168">
        <v>2</v>
      </c>
      <c r="C92" s="970"/>
      <c r="D92" s="970"/>
      <c r="E92" s="970"/>
      <c r="F92" s="970"/>
      <c r="G92" s="970"/>
      <c r="H92" s="971"/>
      <c r="I92" s="322"/>
      <c r="J92" s="527">
        <f t="shared" si="4"/>
        <v>0</v>
      </c>
      <c r="K92" s="329"/>
      <c r="L92" s="329"/>
      <c r="M92" s="329"/>
      <c r="N92" s="329"/>
      <c r="O92" s="329"/>
      <c r="P92" s="329"/>
    </row>
    <row r="93" spans="2:16" ht="15" customHeight="1" x14ac:dyDescent="0.3">
      <c r="B93" s="168">
        <v>3</v>
      </c>
      <c r="C93" s="970"/>
      <c r="D93" s="970"/>
      <c r="E93" s="970"/>
      <c r="F93" s="970"/>
      <c r="G93" s="970"/>
      <c r="H93" s="971"/>
      <c r="I93" s="322"/>
      <c r="J93" s="527">
        <f t="shared" si="4"/>
        <v>0</v>
      </c>
      <c r="K93" s="329"/>
      <c r="L93" s="329"/>
      <c r="M93" s="329"/>
      <c r="N93" s="329"/>
      <c r="O93" s="329"/>
      <c r="P93" s="329"/>
    </row>
    <row r="94" spans="2:16" s="486" customFormat="1" ht="15" customHeight="1" x14ac:dyDescent="0.25">
      <c r="B94" s="492"/>
      <c r="C94" s="949" t="s">
        <v>1183</v>
      </c>
      <c r="D94" s="949"/>
      <c r="E94" s="949"/>
      <c r="F94" s="949"/>
      <c r="G94" s="949"/>
      <c r="H94" s="949"/>
      <c r="I94" s="949"/>
      <c r="J94" s="949"/>
      <c r="K94" s="497" t="s">
        <v>1172</v>
      </c>
      <c r="L94" s="497" t="s">
        <v>1181</v>
      </c>
      <c r="M94" s="497" t="s">
        <v>1182</v>
      </c>
      <c r="N94" s="497" t="s">
        <v>1200</v>
      </c>
      <c r="O94" s="497" t="s">
        <v>1201</v>
      </c>
      <c r="P94" s="497" t="s">
        <v>1202</v>
      </c>
    </row>
    <row r="95" spans="2:16" s="485" customFormat="1" ht="15" customHeight="1" x14ac:dyDescent="0.25">
      <c r="B95" s="940" t="s">
        <v>1173</v>
      </c>
      <c r="C95" s="941"/>
      <c r="D95" s="941"/>
      <c r="E95" s="941"/>
      <c r="F95" s="941"/>
      <c r="G95" s="941"/>
      <c r="H95" s="941"/>
      <c r="I95" s="941"/>
      <c r="J95" s="942"/>
      <c r="K95" s="498"/>
      <c r="L95" s="498"/>
      <c r="M95" s="498"/>
      <c r="N95" s="498"/>
      <c r="O95" s="498"/>
      <c r="P95" s="498"/>
    </row>
    <row r="96" spans="2:16" s="485" customFormat="1" ht="15" customHeight="1" x14ac:dyDescent="0.25">
      <c r="B96" s="940" t="s">
        <v>1174</v>
      </c>
      <c r="C96" s="941"/>
      <c r="D96" s="941"/>
      <c r="E96" s="941"/>
      <c r="F96" s="941"/>
      <c r="G96" s="941"/>
      <c r="H96" s="941"/>
      <c r="I96" s="941"/>
      <c r="J96" s="942"/>
      <c r="K96" s="499"/>
      <c r="L96" s="499"/>
      <c r="M96" s="499"/>
      <c r="N96" s="499"/>
      <c r="O96" s="499"/>
      <c r="P96" s="499"/>
    </row>
    <row r="97" spans="2:16" s="485" customFormat="1" ht="15" customHeight="1" x14ac:dyDescent="0.25">
      <c r="B97" s="940" t="s">
        <v>1175</v>
      </c>
      <c r="C97" s="941"/>
      <c r="D97" s="941"/>
      <c r="E97" s="941"/>
      <c r="F97" s="941"/>
      <c r="G97" s="941"/>
      <c r="H97" s="941"/>
      <c r="I97" s="941"/>
      <c r="J97" s="942"/>
      <c r="K97" s="500"/>
      <c r="L97" s="500"/>
      <c r="M97" s="500"/>
      <c r="N97" s="500"/>
      <c r="O97" s="500"/>
      <c r="P97" s="500"/>
    </row>
    <row r="98" spans="2:16" s="485" customFormat="1" ht="15" customHeight="1" x14ac:dyDescent="0.25">
      <c r="B98" s="940" t="s">
        <v>1176</v>
      </c>
      <c r="C98" s="941"/>
      <c r="D98" s="941"/>
      <c r="E98" s="941"/>
      <c r="F98" s="941"/>
      <c r="G98" s="941"/>
      <c r="H98" s="941"/>
      <c r="I98" s="941"/>
      <c r="J98" s="942"/>
      <c r="K98" s="500"/>
      <c r="L98" s="500"/>
      <c r="M98" s="500"/>
      <c r="N98" s="500"/>
      <c r="O98" s="500"/>
      <c r="P98" s="500"/>
    </row>
    <row r="99" spans="2:16" s="485" customFormat="1" ht="15" customHeight="1" x14ac:dyDescent="0.25">
      <c r="B99" s="940" t="s">
        <v>1177</v>
      </c>
      <c r="C99" s="941"/>
      <c r="D99" s="941"/>
      <c r="E99" s="941"/>
      <c r="F99" s="941"/>
      <c r="G99" s="941"/>
      <c r="H99" s="941"/>
      <c r="I99" s="941"/>
      <c r="J99" s="942"/>
      <c r="K99" s="498"/>
      <c r="L99" s="498"/>
      <c r="M99" s="498"/>
      <c r="N99" s="498"/>
      <c r="O99" s="498"/>
      <c r="P99" s="498"/>
    </row>
    <row r="100" spans="2:16" s="485" customFormat="1" ht="14.4" x14ac:dyDescent="0.25">
      <c r="B100" s="940" t="s">
        <v>1178</v>
      </c>
      <c r="C100" s="941"/>
      <c r="D100" s="941"/>
      <c r="E100" s="941"/>
      <c r="F100" s="941"/>
      <c r="G100" s="941"/>
      <c r="H100" s="941"/>
      <c r="I100" s="941"/>
      <c r="J100" s="942"/>
      <c r="K100" s="501"/>
      <c r="L100" s="501"/>
      <c r="M100" s="501"/>
      <c r="N100" s="501"/>
      <c r="O100" s="501"/>
      <c r="P100" s="501"/>
    </row>
    <row r="101" spans="2:16" s="485" customFormat="1" ht="14.4" x14ac:dyDescent="0.25">
      <c r="B101" s="940" t="s">
        <v>1179</v>
      </c>
      <c r="C101" s="941"/>
      <c r="D101" s="941"/>
      <c r="E101" s="941"/>
      <c r="F101" s="941"/>
      <c r="G101" s="941"/>
      <c r="H101" s="941"/>
      <c r="I101" s="941"/>
      <c r="J101" s="942"/>
      <c r="K101" s="502"/>
      <c r="L101" s="502"/>
      <c r="M101" s="502"/>
      <c r="N101" s="502"/>
      <c r="O101" s="502"/>
      <c r="P101" s="502"/>
    </row>
    <row r="102" spans="2:16" s="554" customFormat="1" ht="15" customHeight="1" x14ac:dyDescent="0.25">
      <c r="B102" s="952" t="s">
        <v>1180</v>
      </c>
      <c r="C102" s="953"/>
      <c r="D102" s="953"/>
      <c r="E102" s="953"/>
      <c r="F102" s="953"/>
      <c r="G102" s="953"/>
      <c r="H102" s="953"/>
      <c r="I102" s="953"/>
      <c r="J102" s="954"/>
      <c r="K102" s="955" t="s">
        <v>1170</v>
      </c>
      <c r="L102" s="955"/>
      <c r="M102" s="955"/>
      <c r="N102" s="955" t="s">
        <v>1170</v>
      </c>
      <c r="O102" s="955"/>
      <c r="P102" s="955"/>
    </row>
    <row r="103" spans="2:16" ht="15" customHeight="1" x14ac:dyDescent="0.3">
      <c r="B103" s="961" t="s">
        <v>969</v>
      </c>
      <c r="C103" s="962"/>
      <c r="D103" s="962"/>
      <c r="E103" s="962"/>
      <c r="F103" s="962"/>
      <c r="G103" s="962"/>
      <c r="H103" s="962"/>
      <c r="I103" s="962"/>
      <c r="J103" s="966"/>
      <c r="K103" s="532" t="s">
        <v>1172</v>
      </c>
      <c r="L103" s="532" t="s">
        <v>1181</v>
      </c>
      <c r="M103" s="532" t="s">
        <v>1182</v>
      </c>
      <c r="N103" s="532" t="s">
        <v>1200</v>
      </c>
      <c r="O103" s="532" t="s">
        <v>1201</v>
      </c>
      <c r="P103" s="532" t="s">
        <v>1202</v>
      </c>
    </row>
    <row r="104" spans="2:16" ht="15" customHeight="1" x14ac:dyDescent="0.3">
      <c r="B104" s="967" t="s">
        <v>15</v>
      </c>
      <c r="C104" s="968"/>
      <c r="D104" s="968"/>
      <c r="E104" s="968"/>
      <c r="F104" s="968"/>
      <c r="G104" s="968"/>
      <c r="H104" s="969"/>
      <c r="I104" s="539" t="s">
        <v>16</v>
      </c>
      <c r="J104" s="539" t="s">
        <v>1204</v>
      </c>
      <c r="K104" s="539" t="s">
        <v>1184</v>
      </c>
      <c r="L104" s="539" t="s">
        <v>1184</v>
      </c>
      <c r="M104" s="539" t="s">
        <v>1184</v>
      </c>
      <c r="N104" s="539" t="s">
        <v>1184</v>
      </c>
      <c r="O104" s="539" t="s">
        <v>1184</v>
      </c>
      <c r="P104" s="539" t="s">
        <v>1184</v>
      </c>
    </row>
    <row r="105" spans="2:16" ht="15" customHeight="1" x14ac:dyDescent="0.3">
      <c r="B105" s="168">
        <v>1</v>
      </c>
      <c r="C105" s="970"/>
      <c r="D105" s="970"/>
      <c r="E105" s="970"/>
      <c r="F105" s="970"/>
      <c r="G105" s="970"/>
      <c r="H105" s="971"/>
      <c r="I105" s="322"/>
      <c r="J105" s="527">
        <f t="shared" ref="J105:J107" si="5">IFERROR(SMALL(K105:P105,1),0)</f>
        <v>0</v>
      </c>
      <c r="K105" s="329"/>
      <c r="L105" s="329"/>
      <c r="M105" s="329"/>
      <c r="N105" s="329"/>
      <c r="O105" s="329"/>
      <c r="P105" s="329"/>
    </row>
    <row r="106" spans="2:16" ht="15" customHeight="1" x14ac:dyDescent="0.3">
      <c r="B106" s="168">
        <v>2</v>
      </c>
      <c r="C106" s="970"/>
      <c r="D106" s="970"/>
      <c r="E106" s="970"/>
      <c r="F106" s="970"/>
      <c r="G106" s="970"/>
      <c r="H106" s="971"/>
      <c r="I106" s="322"/>
      <c r="J106" s="527">
        <f t="shared" si="5"/>
        <v>0</v>
      </c>
      <c r="K106" s="329"/>
      <c r="L106" s="329"/>
      <c r="M106" s="329"/>
      <c r="N106" s="329"/>
      <c r="O106" s="329"/>
      <c r="P106" s="329"/>
    </row>
    <row r="107" spans="2:16" ht="15" customHeight="1" x14ac:dyDescent="0.3">
      <c r="B107" s="168">
        <v>3</v>
      </c>
      <c r="C107" s="970"/>
      <c r="D107" s="970"/>
      <c r="E107" s="970"/>
      <c r="F107" s="970"/>
      <c r="G107" s="970"/>
      <c r="H107" s="971"/>
      <c r="I107" s="322"/>
      <c r="J107" s="527">
        <f t="shared" si="5"/>
        <v>0</v>
      </c>
      <c r="K107" s="329"/>
      <c r="L107" s="329"/>
      <c r="M107" s="329"/>
      <c r="N107" s="329"/>
      <c r="O107" s="329"/>
      <c r="P107" s="329"/>
    </row>
    <row r="108" spans="2:16" s="486" customFormat="1" ht="15" customHeight="1" x14ac:dyDescent="0.25">
      <c r="B108" s="492"/>
      <c r="C108" s="949" t="s">
        <v>1183</v>
      </c>
      <c r="D108" s="949"/>
      <c r="E108" s="949"/>
      <c r="F108" s="949"/>
      <c r="G108" s="949"/>
      <c r="H108" s="949"/>
      <c r="I108" s="949"/>
      <c r="J108" s="949"/>
      <c r="K108" s="497" t="s">
        <v>1172</v>
      </c>
      <c r="L108" s="497" t="s">
        <v>1181</v>
      </c>
      <c r="M108" s="497" t="s">
        <v>1182</v>
      </c>
      <c r="N108" s="497" t="s">
        <v>1200</v>
      </c>
      <c r="O108" s="497" t="s">
        <v>1201</v>
      </c>
      <c r="P108" s="497" t="s">
        <v>1202</v>
      </c>
    </row>
    <row r="109" spans="2:16" s="485" customFormat="1" ht="15" customHeight="1" x14ac:dyDescent="0.25">
      <c r="B109" s="940" t="s">
        <v>1173</v>
      </c>
      <c r="C109" s="941"/>
      <c r="D109" s="941"/>
      <c r="E109" s="941"/>
      <c r="F109" s="941"/>
      <c r="G109" s="941"/>
      <c r="H109" s="941"/>
      <c r="I109" s="941"/>
      <c r="J109" s="942"/>
      <c r="K109" s="498"/>
      <c r="L109" s="498"/>
      <c r="M109" s="498"/>
      <c r="N109" s="498"/>
      <c r="O109" s="498"/>
      <c r="P109" s="498"/>
    </row>
    <row r="110" spans="2:16" s="485" customFormat="1" ht="15" customHeight="1" x14ac:dyDescent="0.25">
      <c r="B110" s="940" t="s">
        <v>1174</v>
      </c>
      <c r="C110" s="941"/>
      <c r="D110" s="941"/>
      <c r="E110" s="941"/>
      <c r="F110" s="941"/>
      <c r="G110" s="941"/>
      <c r="H110" s="941"/>
      <c r="I110" s="941"/>
      <c r="J110" s="942"/>
      <c r="K110" s="499"/>
      <c r="L110" s="499"/>
      <c r="M110" s="499"/>
      <c r="N110" s="499"/>
      <c r="O110" s="499"/>
      <c r="P110" s="499"/>
    </row>
    <row r="111" spans="2:16" s="485" customFormat="1" ht="15" customHeight="1" x14ac:dyDescent="0.25">
      <c r="B111" s="940" t="s">
        <v>1175</v>
      </c>
      <c r="C111" s="941"/>
      <c r="D111" s="941"/>
      <c r="E111" s="941"/>
      <c r="F111" s="941"/>
      <c r="G111" s="941"/>
      <c r="H111" s="941"/>
      <c r="I111" s="941"/>
      <c r="J111" s="942"/>
      <c r="K111" s="500"/>
      <c r="L111" s="500"/>
      <c r="M111" s="500"/>
      <c r="N111" s="500"/>
      <c r="O111" s="500"/>
      <c r="P111" s="500"/>
    </row>
    <row r="112" spans="2:16" s="485" customFormat="1" ht="15" customHeight="1" x14ac:dyDescent="0.25">
      <c r="B112" s="940" t="s">
        <v>1176</v>
      </c>
      <c r="C112" s="941"/>
      <c r="D112" s="941"/>
      <c r="E112" s="941"/>
      <c r="F112" s="941"/>
      <c r="G112" s="941"/>
      <c r="H112" s="941"/>
      <c r="I112" s="941"/>
      <c r="J112" s="942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5">
      <c r="B113" s="940" t="s">
        <v>1177</v>
      </c>
      <c r="C113" s="941"/>
      <c r="D113" s="941"/>
      <c r="E113" s="941"/>
      <c r="F113" s="941"/>
      <c r="G113" s="941"/>
      <c r="H113" s="941"/>
      <c r="I113" s="941"/>
      <c r="J113" s="942"/>
      <c r="K113" s="498"/>
      <c r="L113" s="498"/>
      <c r="M113" s="498"/>
      <c r="N113" s="498"/>
      <c r="O113" s="498"/>
      <c r="P113" s="498"/>
    </row>
    <row r="114" spans="2:16" s="485" customFormat="1" ht="14.4" x14ac:dyDescent="0.25">
      <c r="B114" s="940" t="s">
        <v>1178</v>
      </c>
      <c r="C114" s="941"/>
      <c r="D114" s="941"/>
      <c r="E114" s="941"/>
      <c r="F114" s="941"/>
      <c r="G114" s="941"/>
      <c r="H114" s="941"/>
      <c r="I114" s="941"/>
      <c r="J114" s="942"/>
      <c r="K114" s="501"/>
      <c r="L114" s="501"/>
      <c r="M114" s="501"/>
      <c r="N114" s="501"/>
      <c r="O114" s="501"/>
      <c r="P114" s="501"/>
    </row>
    <row r="115" spans="2:16" s="485" customFormat="1" ht="14.4" x14ac:dyDescent="0.25">
      <c r="B115" s="940" t="s">
        <v>1179</v>
      </c>
      <c r="C115" s="941"/>
      <c r="D115" s="941"/>
      <c r="E115" s="941"/>
      <c r="F115" s="941"/>
      <c r="G115" s="941"/>
      <c r="H115" s="941"/>
      <c r="I115" s="941"/>
      <c r="J115" s="942"/>
      <c r="K115" s="502"/>
      <c r="L115" s="502"/>
      <c r="M115" s="502"/>
      <c r="N115" s="502"/>
      <c r="O115" s="502"/>
      <c r="P115" s="502"/>
    </row>
    <row r="116" spans="2:16" s="554" customFormat="1" ht="15" customHeight="1" x14ac:dyDescent="0.25">
      <c r="B116" s="952" t="s">
        <v>1180</v>
      </c>
      <c r="C116" s="953"/>
      <c r="D116" s="953"/>
      <c r="E116" s="953"/>
      <c r="F116" s="953"/>
      <c r="G116" s="953"/>
      <c r="H116" s="953"/>
      <c r="I116" s="953"/>
      <c r="J116" s="954"/>
      <c r="K116" s="955" t="s">
        <v>1170</v>
      </c>
      <c r="L116" s="955"/>
      <c r="M116" s="955"/>
      <c r="N116" s="955" t="s">
        <v>1170</v>
      </c>
      <c r="O116" s="955"/>
      <c r="P116" s="955"/>
    </row>
  </sheetData>
  <mergeCells count="123">
    <mergeCell ref="B113:J113"/>
    <mergeCell ref="B114:J114"/>
    <mergeCell ref="B115:J115"/>
    <mergeCell ref="B116:J116"/>
    <mergeCell ref="K116:M116"/>
    <mergeCell ref="N116:P116"/>
    <mergeCell ref="C107:H107"/>
    <mergeCell ref="C108:J108"/>
    <mergeCell ref="B109:J109"/>
    <mergeCell ref="B110:J110"/>
    <mergeCell ref="B111:J111"/>
    <mergeCell ref="B112:J112"/>
    <mergeCell ref="K102:M102"/>
    <mergeCell ref="N102:P102"/>
    <mergeCell ref="B103:J103"/>
    <mergeCell ref="B104:H104"/>
    <mergeCell ref="C105:H105"/>
    <mergeCell ref="C106:H106"/>
    <mergeCell ref="B97:J97"/>
    <mergeCell ref="B98:J98"/>
    <mergeCell ref="B99:J99"/>
    <mergeCell ref="B100:J100"/>
    <mergeCell ref="B101:J101"/>
    <mergeCell ref="B102:J102"/>
    <mergeCell ref="C91:H91"/>
    <mergeCell ref="C92:H92"/>
    <mergeCell ref="C93:H93"/>
    <mergeCell ref="C94:J94"/>
    <mergeCell ref="B95:J95"/>
    <mergeCell ref="B96:J96"/>
    <mergeCell ref="B87:J87"/>
    <mergeCell ref="B88:J88"/>
    <mergeCell ref="K88:M88"/>
    <mergeCell ref="N88:P88"/>
    <mergeCell ref="B89:J89"/>
    <mergeCell ref="C90:H90"/>
    <mergeCell ref="B81:J81"/>
    <mergeCell ref="B82:J82"/>
    <mergeCell ref="B83:J83"/>
    <mergeCell ref="B84:J84"/>
    <mergeCell ref="B85:J85"/>
    <mergeCell ref="B86:J86"/>
    <mergeCell ref="C60:G60"/>
    <mergeCell ref="C61:G61"/>
    <mergeCell ref="C77:G77"/>
    <mergeCell ref="C78:G78"/>
    <mergeCell ref="C79:G79"/>
    <mergeCell ref="C80:J80"/>
    <mergeCell ref="B56:J56"/>
    <mergeCell ref="B57:J57"/>
    <mergeCell ref="K57:M57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6">
    <tabColor theme="4"/>
  </sheetPr>
  <dimension ref="B2:Z96"/>
  <sheetViews>
    <sheetView showGridLines="0" workbookViewId="0">
      <pane ySplit="4" topLeftCell="A62" activePane="bottomLeft" state="frozen"/>
      <selection pane="bottomLeft" activeCell="K93" sqref="K93"/>
    </sheetView>
  </sheetViews>
  <sheetFormatPr defaultColWidth="9.109375" defaultRowHeight="14.4" outlineLevelRow="1" x14ac:dyDescent="0.3"/>
  <cols>
    <col min="1" max="2" width="3.6640625" style="396" customWidth="1"/>
    <col min="3" max="7" width="10.6640625" style="396" customWidth="1"/>
    <col min="8" max="9" width="11.6640625" style="396" customWidth="1"/>
    <col min="10" max="10" width="13.6640625" style="396" customWidth="1"/>
    <col min="11" max="11" width="17.6640625" style="396" customWidth="1"/>
    <col min="12" max="12" width="16.88671875" style="396" bestFit="1" customWidth="1"/>
    <col min="13" max="13" width="14.6640625" style="396" customWidth="1"/>
    <col min="14" max="14" width="16.88671875" style="396" bestFit="1" customWidth="1"/>
    <col min="15" max="16" width="3.6640625" style="396" customWidth="1"/>
    <col min="17" max="17" width="14.109375" style="396" customWidth="1"/>
    <col min="18" max="21" width="10.6640625" style="396" customWidth="1"/>
    <col min="22" max="22" width="11.6640625" style="396" customWidth="1"/>
    <col min="23" max="23" width="10.6640625" style="396" customWidth="1"/>
    <col min="24" max="24" width="18.6640625" style="396" customWidth="1"/>
    <col min="25" max="25" width="16.88671875" style="405" bestFit="1" customWidth="1"/>
    <col min="26" max="16384" width="9.109375" style="396"/>
  </cols>
  <sheetData>
    <row r="2" spans="2:26" ht="22.5" customHeight="1" x14ac:dyDescent="0.3">
      <c r="B2" s="956" t="s">
        <v>1221</v>
      </c>
      <c r="C2" s="957"/>
      <c r="D2" s="957"/>
      <c r="E2" s="957"/>
      <c r="F2" s="957"/>
      <c r="G2" s="957"/>
      <c r="H2" s="957"/>
      <c r="I2" s="957"/>
      <c r="J2" s="957"/>
      <c r="K2" s="957"/>
      <c r="L2" s="957"/>
      <c r="M2" s="957"/>
      <c r="N2" s="978"/>
      <c r="P2" s="956" t="str">
        <f>B2</f>
        <v>CUSTOS - EQUIPAMENTOS HOSPITALARES (ORIGEM DOS RECURSOS)</v>
      </c>
      <c r="Q2" s="957"/>
      <c r="R2" s="957"/>
      <c r="S2" s="957"/>
      <c r="T2" s="957"/>
      <c r="U2" s="957"/>
      <c r="V2" s="957"/>
      <c r="W2" s="957"/>
      <c r="X2" s="978"/>
      <c r="Y2" s="406"/>
      <c r="Z2" s="403"/>
    </row>
    <row r="3" spans="2:26" ht="15" customHeight="1" x14ac:dyDescent="0.3">
      <c r="B3" s="946" t="s">
        <v>1057</v>
      </c>
      <c r="C3" s="947"/>
      <c r="D3" s="947"/>
      <c r="E3" s="947"/>
      <c r="F3" s="947"/>
      <c r="G3" s="947"/>
      <c r="H3" s="947"/>
      <c r="I3" s="947"/>
      <c r="J3" s="947"/>
      <c r="K3" s="948"/>
      <c r="L3" s="946" t="s">
        <v>487</v>
      </c>
      <c r="M3" s="947"/>
      <c r="N3" s="948"/>
      <c r="O3" s="397"/>
      <c r="P3" s="946" t="s">
        <v>958</v>
      </c>
      <c r="Q3" s="947"/>
      <c r="R3" s="947"/>
      <c r="S3" s="947"/>
      <c r="T3" s="947"/>
      <c r="U3" s="947"/>
      <c r="V3" s="947"/>
      <c r="W3" s="947"/>
      <c r="X3" s="948"/>
    </row>
    <row r="4" spans="2:26" ht="15" customHeight="1" x14ac:dyDescent="0.3">
      <c r="B4" s="958"/>
      <c r="C4" s="959"/>
      <c r="D4" s="959"/>
      <c r="E4" s="959"/>
      <c r="F4" s="959"/>
      <c r="G4" s="959"/>
      <c r="H4" s="959"/>
      <c r="I4" s="959"/>
      <c r="J4" s="959"/>
      <c r="K4" s="960"/>
      <c r="L4" s="314" t="s">
        <v>1054</v>
      </c>
      <c r="M4" s="314" t="s">
        <v>509</v>
      </c>
      <c r="N4" s="315" t="s">
        <v>510</v>
      </c>
      <c r="O4" s="397"/>
      <c r="P4" s="958"/>
      <c r="Q4" s="959"/>
      <c r="R4" s="959"/>
      <c r="S4" s="959"/>
      <c r="T4" s="959"/>
      <c r="U4" s="959"/>
      <c r="V4" s="959"/>
      <c r="W4" s="959"/>
      <c r="X4" s="960"/>
    </row>
    <row r="5" spans="2:26" ht="15" customHeight="1" x14ac:dyDescent="0.3">
      <c r="B5" s="961" t="s">
        <v>955</v>
      </c>
      <c r="C5" s="962"/>
      <c r="D5" s="962"/>
      <c r="E5" s="962"/>
      <c r="F5" s="962"/>
      <c r="G5" s="962"/>
      <c r="H5" s="962"/>
      <c r="I5" s="962"/>
      <c r="J5" s="962"/>
      <c r="K5" s="962"/>
      <c r="L5" s="962"/>
      <c r="M5" s="962"/>
      <c r="N5" s="966"/>
      <c r="O5" s="397"/>
      <c r="P5" s="334"/>
      <c r="Q5" s="335"/>
      <c r="R5" s="335"/>
      <c r="S5" s="335"/>
      <c r="T5" s="335"/>
      <c r="U5" s="335"/>
      <c r="V5" s="335"/>
      <c r="W5" s="335"/>
      <c r="X5" s="336"/>
    </row>
    <row r="6" spans="2:26" x14ac:dyDescent="0.3">
      <c r="B6" s="963" t="s">
        <v>552</v>
      </c>
      <c r="C6" s="964"/>
      <c r="D6" s="964"/>
      <c r="E6" s="964"/>
      <c r="F6" s="964"/>
      <c r="G6" s="964"/>
      <c r="H6" s="964"/>
      <c r="I6" s="964"/>
      <c r="J6" s="964"/>
      <c r="K6" s="964"/>
      <c r="L6" s="964"/>
      <c r="M6" s="964"/>
      <c r="N6" s="965"/>
      <c r="O6" s="397"/>
      <c r="P6" s="963" t="s">
        <v>552</v>
      </c>
      <c r="Q6" s="964"/>
      <c r="R6" s="964"/>
      <c r="S6" s="964"/>
      <c r="T6" s="964"/>
      <c r="U6" s="964"/>
      <c r="V6" s="964"/>
      <c r="W6" s="964"/>
      <c r="X6" s="965"/>
    </row>
    <row r="7" spans="2:26" x14ac:dyDescent="0.3">
      <c r="B7" s="938" t="s">
        <v>553</v>
      </c>
      <c r="C7" s="938"/>
      <c r="D7" s="938"/>
      <c r="E7" s="939"/>
      <c r="F7" s="939"/>
      <c r="G7" s="939"/>
      <c r="H7" s="337" t="s">
        <v>554</v>
      </c>
      <c r="I7" s="337" t="s">
        <v>16</v>
      </c>
      <c r="J7" s="337" t="s">
        <v>508</v>
      </c>
      <c r="K7" s="152" t="s">
        <v>555</v>
      </c>
      <c r="L7" s="337" t="s">
        <v>1054</v>
      </c>
      <c r="M7" s="114" t="s">
        <v>509</v>
      </c>
      <c r="N7" s="114" t="s">
        <v>510</v>
      </c>
      <c r="O7" s="397"/>
      <c r="P7" s="938" t="str">
        <f>B7</f>
        <v>Materiais e equipamentos</v>
      </c>
      <c r="Q7" s="938"/>
      <c r="R7" s="938"/>
      <c r="S7" s="939"/>
      <c r="T7" s="939"/>
      <c r="U7" s="939"/>
      <c r="V7" s="337" t="s">
        <v>554</v>
      </c>
      <c r="W7" s="152" t="s">
        <v>556</v>
      </c>
      <c r="X7" s="152" t="s">
        <v>557</v>
      </c>
    </row>
    <row r="8" spans="2:26" ht="15" customHeight="1" outlineLevel="1" x14ac:dyDescent="0.3">
      <c r="B8" s="153">
        <v>1</v>
      </c>
      <c r="C8" s="1003" t="str">
        <f>IF(ISBLANK('HospCusto (ORÇ)'!C8)," ",'HospCusto (ORÇ)'!C8)</f>
        <v xml:space="preserve"> </v>
      </c>
      <c r="D8" s="1003"/>
      <c r="E8" s="1003"/>
      <c r="F8" s="1003"/>
      <c r="G8" s="974"/>
      <c r="H8" s="560">
        <f>'HospCusto (ORÇ)'!H8</f>
        <v>0</v>
      </c>
      <c r="I8" s="564">
        <f>'HospCusto (ORÇ)'!I8</f>
        <v>0</v>
      </c>
      <c r="J8" s="120">
        <f>'HospCusto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976" t="str">
        <f>IF(OR(C8=0,C8=""),"",C8)</f>
        <v xml:space="preserve"> </v>
      </c>
      <c r="R8" s="976"/>
      <c r="S8" s="976"/>
      <c r="T8" s="976"/>
      <c r="U8" s="977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3">
      <c r="B9" s="156">
        <v>2</v>
      </c>
      <c r="C9" s="1003" t="str">
        <f>IF(ISBLANK('HospCusto (ORÇ)'!C9)," ",'HospCusto (ORÇ)'!C9)</f>
        <v xml:space="preserve"> </v>
      </c>
      <c r="D9" s="1003"/>
      <c r="E9" s="1003"/>
      <c r="F9" s="1003"/>
      <c r="G9" s="974"/>
      <c r="H9" s="560">
        <f>'HospCusto (ORÇ)'!H9</f>
        <v>0</v>
      </c>
      <c r="I9" s="564">
        <f>'HospCusto (ORÇ)'!I9</f>
        <v>0</v>
      </c>
      <c r="J9" s="120">
        <f>'HospCusto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O9" s="397"/>
      <c r="P9" s="153">
        <f t="shared" ref="P9:P47" si="2">B9</f>
        <v>2</v>
      </c>
      <c r="Q9" s="976" t="str">
        <f t="shared" ref="Q9:Q47" si="3">IF(OR(C9=0,C9=""),"",C9)</f>
        <v xml:space="preserve"> </v>
      </c>
      <c r="R9" s="976"/>
      <c r="S9" s="976"/>
      <c r="T9" s="976"/>
      <c r="U9" s="977"/>
      <c r="V9" s="155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48" si="6">V9*X9</f>
        <v>0</v>
      </c>
    </row>
    <row r="10" spans="2:26" ht="15" customHeight="1" outlineLevel="1" x14ac:dyDescent="0.3">
      <c r="B10" s="153">
        <v>3</v>
      </c>
      <c r="C10" s="1003" t="str">
        <f>IF(ISBLANK('HospCusto (ORÇ)'!C10)," ",'HospCusto (ORÇ)'!C10)</f>
        <v xml:space="preserve"> </v>
      </c>
      <c r="D10" s="1003"/>
      <c r="E10" s="1003"/>
      <c r="F10" s="1003"/>
      <c r="G10" s="974"/>
      <c r="H10" s="560">
        <f>'HospCusto (ORÇ)'!H10</f>
        <v>0</v>
      </c>
      <c r="I10" s="564">
        <f>'HospCusto (ORÇ)'!I10</f>
        <v>0</v>
      </c>
      <c r="J10" s="120">
        <f>'HospCusto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976" t="str">
        <f t="shared" si="3"/>
        <v xml:space="preserve"> </v>
      </c>
      <c r="R10" s="976"/>
      <c r="S10" s="976"/>
      <c r="T10" s="976"/>
      <c r="U10" s="977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3">
      <c r="B11" s="156">
        <v>4</v>
      </c>
      <c r="C11" s="1003" t="str">
        <f>IF(ISBLANK('HospCusto (ORÇ)'!C11)," ",'HospCusto (ORÇ)'!C11)</f>
        <v xml:space="preserve"> </v>
      </c>
      <c r="D11" s="1003"/>
      <c r="E11" s="1003"/>
      <c r="F11" s="1003"/>
      <c r="G11" s="974"/>
      <c r="H11" s="560">
        <f>'HospCusto (ORÇ)'!H11</f>
        <v>0</v>
      </c>
      <c r="I11" s="564">
        <f>'HospCusto (ORÇ)'!I11</f>
        <v>0</v>
      </c>
      <c r="J11" s="120">
        <f>'HospCusto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976" t="str">
        <f t="shared" si="3"/>
        <v xml:space="preserve"> </v>
      </c>
      <c r="R11" s="976"/>
      <c r="S11" s="976"/>
      <c r="T11" s="976"/>
      <c r="U11" s="977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3">
      <c r="B12" s="153">
        <v>5</v>
      </c>
      <c r="C12" s="1003" t="str">
        <f>IF(ISBLANK('HospCusto (ORÇ)'!C12)," ",'HospCusto (ORÇ)'!C12)</f>
        <v xml:space="preserve"> </v>
      </c>
      <c r="D12" s="1003"/>
      <c r="E12" s="1003"/>
      <c r="F12" s="1003"/>
      <c r="G12" s="974"/>
      <c r="H12" s="560">
        <f>'HospCusto (ORÇ)'!H12</f>
        <v>0</v>
      </c>
      <c r="I12" s="564">
        <f>'HospCusto (ORÇ)'!I12</f>
        <v>0</v>
      </c>
      <c r="J12" s="120">
        <f>'HospCusto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976" t="str">
        <f t="shared" si="3"/>
        <v xml:space="preserve"> </v>
      </c>
      <c r="R12" s="976"/>
      <c r="S12" s="976"/>
      <c r="T12" s="976"/>
      <c r="U12" s="977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3">
      <c r="B13" s="156">
        <v>6</v>
      </c>
      <c r="C13" s="1003" t="str">
        <f>IF(ISBLANK('HospCusto (ORÇ)'!C13)," ",'HospCusto (ORÇ)'!C13)</f>
        <v xml:space="preserve"> </v>
      </c>
      <c r="D13" s="1003"/>
      <c r="E13" s="1003"/>
      <c r="F13" s="1003"/>
      <c r="G13" s="974"/>
      <c r="H13" s="560">
        <f>'HospCusto (ORÇ)'!H13</f>
        <v>0</v>
      </c>
      <c r="I13" s="564">
        <f>'HospCusto (ORÇ)'!I13</f>
        <v>0</v>
      </c>
      <c r="J13" s="120">
        <f>'HospCusto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976" t="str">
        <f t="shared" si="3"/>
        <v xml:space="preserve"> </v>
      </c>
      <c r="R13" s="976"/>
      <c r="S13" s="976"/>
      <c r="T13" s="976"/>
      <c r="U13" s="977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3">
      <c r="B14" s="153">
        <v>7</v>
      </c>
      <c r="C14" s="1003" t="str">
        <f>IF(ISBLANK('HospCusto (ORÇ)'!C14)," ",'HospCusto (ORÇ)'!C14)</f>
        <v xml:space="preserve"> </v>
      </c>
      <c r="D14" s="1003"/>
      <c r="E14" s="1003"/>
      <c r="F14" s="1003"/>
      <c r="G14" s="974"/>
      <c r="H14" s="560">
        <f>'HospCusto (ORÇ)'!H14</f>
        <v>0</v>
      </c>
      <c r="I14" s="564">
        <f>'HospCusto (ORÇ)'!I14</f>
        <v>0</v>
      </c>
      <c r="J14" s="120">
        <f>'HospCusto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976" t="str">
        <f t="shared" si="3"/>
        <v xml:space="preserve"> </v>
      </c>
      <c r="R14" s="976"/>
      <c r="S14" s="976"/>
      <c r="T14" s="976"/>
      <c r="U14" s="977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3">
      <c r="B15" s="156">
        <v>8</v>
      </c>
      <c r="C15" s="1003" t="str">
        <f>IF(ISBLANK('HospCusto (ORÇ)'!C15)," ",'HospCusto (ORÇ)'!C15)</f>
        <v xml:space="preserve"> </v>
      </c>
      <c r="D15" s="1003"/>
      <c r="E15" s="1003"/>
      <c r="F15" s="1003"/>
      <c r="G15" s="974"/>
      <c r="H15" s="560">
        <f>'HospCusto (ORÇ)'!H15</f>
        <v>0</v>
      </c>
      <c r="I15" s="564">
        <f>'HospCusto (ORÇ)'!I15</f>
        <v>0</v>
      </c>
      <c r="J15" s="120">
        <f>'HospCusto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976" t="str">
        <f t="shared" si="3"/>
        <v xml:space="preserve"> </v>
      </c>
      <c r="R15" s="976"/>
      <c r="S15" s="976"/>
      <c r="T15" s="976"/>
      <c r="U15" s="977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3">
      <c r="B16" s="153">
        <v>9</v>
      </c>
      <c r="C16" s="1003" t="str">
        <f>IF(ISBLANK('HospCusto (ORÇ)'!C16)," ",'HospCusto (ORÇ)'!C16)</f>
        <v xml:space="preserve"> </v>
      </c>
      <c r="D16" s="1003"/>
      <c r="E16" s="1003"/>
      <c r="F16" s="1003"/>
      <c r="G16" s="974"/>
      <c r="H16" s="560">
        <f>'HospCusto (ORÇ)'!H16</f>
        <v>0</v>
      </c>
      <c r="I16" s="564">
        <f>'HospCusto (ORÇ)'!I16</f>
        <v>0</v>
      </c>
      <c r="J16" s="120">
        <f>'HospCusto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976" t="str">
        <f t="shared" si="3"/>
        <v xml:space="preserve"> </v>
      </c>
      <c r="R16" s="976"/>
      <c r="S16" s="976"/>
      <c r="T16" s="976"/>
      <c r="U16" s="977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3">
      <c r="B17" s="156">
        <v>10</v>
      </c>
      <c r="C17" s="1003" t="str">
        <f>IF(ISBLANK('HospCusto (ORÇ)'!C17)," ",'HospCusto (ORÇ)'!C17)</f>
        <v xml:space="preserve"> </v>
      </c>
      <c r="D17" s="1003"/>
      <c r="E17" s="1003"/>
      <c r="F17" s="1003"/>
      <c r="G17" s="974"/>
      <c r="H17" s="560">
        <f>'HospCusto (ORÇ)'!H17</f>
        <v>0</v>
      </c>
      <c r="I17" s="564">
        <f>'HospCusto (ORÇ)'!I17</f>
        <v>0</v>
      </c>
      <c r="J17" s="120">
        <f>'HospCusto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976" t="str">
        <f t="shared" si="3"/>
        <v xml:space="preserve"> </v>
      </c>
      <c r="R17" s="976"/>
      <c r="S17" s="976"/>
      <c r="T17" s="976"/>
      <c r="U17" s="977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3">
      <c r="B18" s="153">
        <v>11</v>
      </c>
      <c r="C18" s="1003" t="str">
        <f>IF(ISBLANK('HospCusto (ORÇ)'!C18)," ",'HospCusto (ORÇ)'!C18)</f>
        <v xml:space="preserve"> </v>
      </c>
      <c r="D18" s="1003"/>
      <c r="E18" s="1003"/>
      <c r="F18" s="1003"/>
      <c r="G18" s="974"/>
      <c r="H18" s="560">
        <f>'HospCusto (ORÇ)'!H18</f>
        <v>0</v>
      </c>
      <c r="I18" s="564">
        <f>'HospCusto (ORÇ)'!I18</f>
        <v>0</v>
      </c>
      <c r="J18" s="120">
        <f>'HospCusto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976" t="str">
        <f t="shared" si="3"/>
        <v xml:space="preserve"> </v>
      </c>
      <c r="R18" s="976"/>
      <c r="S18" s="976"/>
      <c r="T18" s="976"/>
      <c r="U18" s="977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3">
      <c r="B19" s="156">
        <v>12</v>
      </c>
      <c r="C19" s="1003" t="str">
        <f>IF(ISBLANK('HospCusto (ORÇ)'!C19)," ",'HospCusto (ORÇ)'!C19)</f>
        <v xml:space="preserve"> </v>
      </c>
      <c r="D19" s="1003"/>
      <c r="E19" s="1003"/>
      <c r="F19" s="1003"/>
      <c r="G19" s="974"/>
      <c r="H19" s="560">
        <f>'HospCusto (ORÇ)'!H19</f>
        <v>0</v>
      </c>
      <c r="I19" s="564">
        <f>'HospCusto (ORÇ)'!I19</f>
        <v>0</v>
      </c>
      <c r="J19" s="120">
        <f>'HospCusto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976" t="str">
        <f t="shared" si="3"/>
        <v xml:space="preserve"> </v>
      </c>
      <c r="R19" s="976"/>
      <c r="S19" s="976"/>
      <c r="T19" s="976"/>
      <c r="U19" s="977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3">
      <c r="B20" s="153">
        <v>13</v>
      </c>
      <c r="C20" s="1003" t="str">
        <f>IF(ISBLANK('HospCusto (ORÇ)'!C20)," ",'HospCusto (ORÇ)'!C20)</f>
        <v xml:space="preserve"> </v>
      </c>
      <c r="D20" s="1003"/>
      <c r="E20" s="1003"/>
      <c r="F20" s="1003"/>
      <c r="G20" s="974"/>
      <c r="H20" s="560">
        <f>'HospCusto (ORÇ)'!H20</f>
        <v>0</v>
      </c>
      <c r="I20" s="564">
        <f>'HospCusto (ORÇ)'!I20</f>
        <v>0</v>
      </c>
      <c r="J20" s="120">
        <f>'HospCusto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976" t="str">
        <f t="shared" si="3"/>
        <v xml:space="preserve"> </v>
      </c>
      <c r="R20" s="976"/>
      <c r="S20" s="976"/>
      <c r="T20" s="976"/>
      <c r="U20" s="977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3">
      <c r="B21" s="156">
        <v>14</v>
      </c>
      <c r="C21" s="1003" t="str">
        <f>IF(ISBLANK('HospCusto (ORÇ)'!C21)," ",'HospCusto (ORÇ)'!C21)</f>
        <v xml:space="preserve"> </v>
      </c>
      <c r="D21" s="1003"/>
      <c r="E21" s="1003"/>
      <c r="F21" s="1003"/>
      <c r="G21" s="974"/>
      <c r="H21" s="560">
        <f>'HospCusto (ORÇ)'!H21</f>
        <v>0</v>
      </c>
      <c r="I21" s="564">
        <f>'HospCusto (ORÇ)'!I21</f>
        <v>0</v>
      </c>
      <c r="J21" s="120">
        <f>'HospCusto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976" t="str">
        <f t="shared" si="3"/>
        <v xml:space="preserve"> </v>
      </c>
      <c r="R21" s="976"/>
      <c r="S21" s="976"/>
      <c r="T21" s="976"/>
      <c r="U21" s="977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3">
      <c r="B22" s="153">
        <v>15</v>
      </c>
      <c r="C22" s="1003" t="str">
        <f>IF(ISBLANK('HospCusto (ORÇ)'!C22)," ",'HospCusto (ORÇ)'!C22)</f>
        <v xml:space="preserve"> </v>
      </c>
      <c r="D22" s="1003"/>
      <c r="E22" s="1003"/>
      <c r="F22" s="1003"/>
      <c r="G22" s="974"/>
      <c r="H22" s="560">
        <f>'HospCusto (ORÇ)'!H22</f>
        <v>0</v>
      </c>
      <c r="I22" s="564">
        <f>'HospCusto (ORÇ)'!I22</f>
        <v>0</v>
      </c>
      <c r="J22" s="120">
        <f>'HospCusto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976" t="str">
        <f t="shared" si="3"/>
        <v xml:space="preserve"> </v>
      </c>
      <c r="R22" s="976"/>
      <c r="S22" s="976"/>
      <c r="T22" s="976"/>
      <c r="U22" s="977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3">
      <c r="B23" s="156">
        <v>16</v>
      </c>
      <c r="C23" s="1003" t="str">
        <f>IF(ISBLANK('HospCusto (ORÇ)'!C23)," ",'HospCusto (ORÇ)'!C23)</f>
        <v xml:space="preserve"> </v>
      </c>
      <c r="D23" s="1003"/>
      <c r="E23" s="1003"/>
      <c r="F23" s="1003"/>
      <c r="G23" s="974"/>
      <c r="H23" s="560">
        <f>'HospCusto (ORÇ)'!H23</f>
        <v>0</v>
      </c>
      <c r="I23" s="564">
        <f>'HospCusto (ORÇ)'!I23</f>
        <v>0</v>
      </c>
      <c r="J23" s="120">
        <f>'HospCusto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976" t="str">
        <f t="shared" si="3"/>
        <v xml:space="preserve"> </v>
      </c>
      <c r="R23" s="976"/>
      <c r="S23" s="976"/>
      <c r="T23" s="976"/>
      <c r="U23" s="977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3">
      <c r="B24" s="153">
        <v>17</v>
      </c>
      <c r="C24" s="1003" t="str">
        <f>IF(ISBLANK('HospCusto (ORÇ)'!C24)," ",'HospCusto (ORÇ)'!C24)</f>
        <v xml:space="preserve"> </v>
      </c>
      <c r="D24" s="1003"/>
      <c r="E24" s="1003"/>
      <c r="F24" s="1003"/>
      <c r="G24" s="974"/>
      <c r="H24" s="560">
        <f>'HospCusto (ORÇ)'!H24</f>
        <v>0</v>
      </c>
      <c r="I24" s="564">
        <f>'HospCusto (ORÇ)'!I24</f>
        <v>0</v>
      </c>
      <c r="J24" s="120">
        <f>'HospCusto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976" t="str">
        <f t="shared" si="3"/>
        <v xml:space="preserve"> </v>
      </c>
      <c r="R24" s="976"/>
      <c r="S24" s="976"/>
      <c r="T24" s="976"/>
      <c r="U24" s="977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3">
      <c r="B25" s="156">
        <v>18</v>
      </c>
      <c r="C25" s="1003" t="str">
        <f>IF(ISBLANK('HospCusto (ORÇ)'!C25)," ",'HospCusto (ORÇ)'!C25)</f>
        <v xml:space="preserve"> </v>
      </c>
      <c r="D25" s="1003"/>
      <c r="E25" s="1003"/>
      <c r="F25" s="1003"/>
      <c r="G25" s="974"/>
      <c r="H25" s="560">
        <f>'HospCusto (ORÇ)'!H25</f>
        <v>0</v>
      </c>
      <c r="I25" s="564">
        <f>'HospCusto (ORÇ)'!I25</f>
        <v>0</v>
      </c>
      <c r="J25" s="120">
        <f>'HospCusto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976" t="str">
        <f t="shared" si="3"/>
        <v xml:space="preserve"> </v>
      </c>
      <c r="R25" s="976"/>
      <c r="S25" s="976"/>
      <c r="T25" s="976"/>
      <c r="U25" s="977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3">
      <c r="B26" s="153">
        <v>19</v>
      </c>
      <c r="C26" s="1003" t="str">
        <f>IF(ISBLANK('HospCusto (ORÇ)'!C26)," ",'HospCusto (ORÇ)'!C26)</f>
        <v xml:space="preserve"> </v>
      </c>
      <c r="D26" s="1003"/>
      <c r="E26" s="1003"/>
      <c r="F26" s="1003"/>
      <c r="G26" s="974"/>
      <c r="H26" s="560">
        <f>'HospCusto (ORÇ)'!H26</f>
        <v>0</v>
      </c>
      <c r="I26" s="564">
        <f>'HospCusto (ORÇ)'!I26</f>
        <v>0</v>
      </c>
      <c r="J26" s="120">
        <f>'HospCusto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976" t="str">
        <f t="shared" si="3"/>
        <v xml:space="preserve"> </v>
      </c>
      <c r="R26" s="976"/>
      <c r="S26" s="976"/>
      <c r="T26" s="976"/>
      <c r="U26" s="977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3">
      <c r="B27" s="156">
        <v>20</v>
      </c>
      <c r="C27" s="1003" t="str">
        <f>IF(ISBLANK('HospCusto (ORÇ)'!C27)," ",'HospCusto (ORÇ)'!C27)</f>
        <v xml:space="preserve"> </v>
      </c>
      <c r="D27" s="1003"/>
      <c r="E27" s="1003"/>
      <c r="F27" s="1003"/>
      <c r="G27" s="974"/>
      <c r="H27" s="560">
        <f>'HospCusto (ORÇ)'!H27</f>
        <v>0</v>
      </c>
      <c r="I27" s="564">
        <f>'HospCusto (ORÇ)'!I27</f>
        <v>0</v>
      </c>
      <c r="J27" s="120">
        <f>'HospCusto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976" t="str">
        <f t="shared" si="3"/>
        <v xml:space="preserve"> </v>
      </c>
      <c r="R27" s="976"/>
      <c r="S27" s="976"/>
      <c r="T27" s="976"/>
      <c r="U27" s="977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3">
      <c r="B28" s="153">
        <v>21</v>
      </c>
      <c r="C28" s="1003" t="str">
        <f>IF(ISBLANK('HospCusto (ORÇ)'!C28)," ",'HospCusto (ORÇ)'!C28)</f>
        <v xml:space="preserve"> </v>
      </c>
      <c r="D28" s="1003"/>
      <c r="E28" s="1003"/>
      <c r="F28" s="1003"/>
      <c r="G28" s="974"/>
      <c r="H28" s="560">
        <f>'HospCusto (ORÇ)'!H28</f>
        <v>0</v>
      </c>
      <c r="I28" s="564">
        <f>'HospCusto (ORÇ)'!I28</f>
        <v>0</v>
      </c>
      <c r="J28" s="120">
        <f>'HospCusto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976" t="str">
        <f t="shared" si="3"/>
        <v xml:space="preserve"> </v>
      </c>
      <c r="R28" s="976"/>
      <c r="S28" s="976"/>
      <c r="T28" s="976"/>
      <c r="U28" s="977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3">
      <c r="B29" s="156">
        <v>22</v>
      </c>
      <c r="C29" s="1003" t="str">
        <f>IF(ISBLANK('HospCusto (ORÇ)'!C29)," ",'HospCusto (ORÇ)'!C29)</f>
        <v xml:space="preserve"> </v>
      </c>
      <c r="D29" s="1003"/>
      <c r="E29" s="1003"/>
      <c r="F29" s="1003"/>
      <c r="G29" s="974"/>
      <c r="H29" s="560">
        <f>'HospCusto (ORÇ)'!H29</f>
        <v>0</v>
      </c>
      <c r="I29" s="564">
        <f>'HospCusto (ORÇ)'!I29</f>
        <v>0</v>
      </c>
      <c r="J29" s="120">
        <f>'HospCusto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976" t="str">
        <f t="shared" si="3"/>
        <v xml:space="preserve"> </v>
      </c>
      <c r="R29" s="976"/>
      <c r="S29" s="976"/>
      <c r="T29" s="976"/>
      <c r="U29" s="977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3">
      <c r="B30" s="153">
        <v>23</v>
      </c>
      <c r="C30" s="1003" t="str">
        <f>IF(ISBLANK('HospCusto (ORÇ)'!C30)," ",'HospCusto (ORÇ)'!C30)</f>
        <v xml:space="preserve"> </v>
      </c>
      <c r="D30" s="1003"/>
      <c r="E30" s="1003"/>
      <c r="F30" s="1003"/>
      <c r="G30" s="974"/>
      <c r="H30" s="560">
        <f>'HospCusto (ORÇ)'!H30</f>
        <v>0</v>
      </c>
      <c r="I30" s="564">
        <f>'HospCusto (ORÇ)'!I30</f>
        <v>0</v>
      </c>
      <c r="J30" s="120">
        <f>'HospCusto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976" t="str">
        <f t="shared" si="3"/>
        <v xml:space="preserve"> </v>
      </c>
      <c r="R30" s="976"/>
      <c r="S30" s="976"/>
      <c r="T30" s="976"/>
      <c r="U30" s="977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3">
      <c r="B31" s="156">
        <v>24</v>
      </c>
      <c r="C31" s="1003" t="str">
        <f>IF(ISBLANK('HospCusto (ORÇ)'!C31)," ",'HospCusto (ORÇ)'!C31)</f>
        <v xml:space="preserve"> </v>
      </c>
      <c r="D31" s="1003"/>
      <c r="E31" s="1003"/>
      <c r="F31" s="1003"/>
      <c r="G31" s="974"/>
      <c r="H31" s="560">
        <f>'HospCusto (ORÇ)'!H31</f>
        <v>0</v>
      </c>
      <c r="I31" s="564">
        <f>'HospCusto (ORÇ)'!I31</f>
        <v>0</v>
      </c>
      <c r="J31" s="120">
        <f>'HospCusto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976" t="str">
        <f t="shared" si="3"/>
        <v xml:space="preserve"> </v>
      </c>
      <c r="R31" s="976"/>
      <c r="S31" s="976"/>
      <c r="T31" s="976"/>
      <c r="U31" s="977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3">
      <c r="B32" s="153">
        <v>25</v>
      </c>
      <c r="C32" s="1003" t="str">
        <f>IF(ISBLANK('HospCusto (ORÇ)'!C32)," ",'HospCusto (ORÇ)'!C32)</f>
        <v xml:space="preserve"> </v>
      </c>
      <c r="D32" s="1003"/>
      <c r="E32" s="1003"/>
      <c r="F32" s="1003"/>
      <c r="G32" s="974"/>
      <c r="H32" s="560">
        <f>'HospCusto (ORÇ)'!H32</f>
        <v>0</v>
      </c>
      <c r="I32" s="564">
        <f>'HospCusto (ORÇ)'!I32</f>
        <v>0</v>
      </c>
      <c r="J32" s="120">
        <f>'HospCusto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976" t="str">
        <f t="shared" si="3"/>
        <v xml:space="preserve"> </v>
      </c>
      <c r="R32" s="976"/>
      <c r="S32" s="976"/>
      <c r="T32" s="976"/>
      <c r="U32" s="977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3">
      <c r="B33" s="156">
        <v>26</v>
      </c>
      <c r="C33" s="1003" t="str">
        <f>IF(ISBLANK('HospCusto (ORÇ)'!C33)," ",'HospCusto (ORÇ)'!C33)</f>
        <v xml:space="preserve"> </v>
      </c>
      <c r="D33" s="1003"/>
      <c r="E33" s="1003"/>
      <c r="F33" s="1003"/>
      <c r="G33" s="974"/>
      <c r="H33" s="560">
        <f>'HospCusto (ORÇ)'!H33</f>
        <v>0</v>
      </c>
      <c r="I33" s="564">
        <f>'HospCusto (ORÇ)'!I33</f>
        <v>0</v>
      </c>
      <c r="J33" s="120">
        <f>'HospCusto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976" t="str">
        <f t="shared" si="3"/>
        <v xml:space="preserve"> </v>
      </c>
      <c r="R33" s="976"/>
      <c r="S33" s="976"/>
      <c r="T33" s="976"/>
      <c r="U33" s="977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ht="11.25" customHeight="1" outlineLevel="1" x14ac:dyDescent="0.3">
      <c r="B34" s="153">
        <v>27</v>
      </c>
      <c r="C34" s="1003" t="str">
        <f>IF(ISBLANK('HospCusto (ORÇ)'!C34)," ",'HospCusto (ORÇ)'!C34)</f>
        <v xml:space="preserve"> </v>
      </c>
      <c r="D34" s="1003"/>
      <c r="E34" s="1003"/>
      <c r="F34" s="1003"/>
      <c r="G34" s="974"/>
      <c r="H34" s="560">
        <f>'HospCusto (ORÇ)'!H34</f>
        <v>0</v>
      </c>
      <c r="I34" s="564">
        <f>'HospCusto (ORÇ)'!I34</f>
        <v>0</v>
      </c>
      <c r="J34" s="120">
        <f>'HospCusto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976" t="str">
        <f t="shared" si="3"/>
        <v xml:space="preserve"> </v>
      </c>
      <c r="R34" s="976"/>
      <c r="S34" s="976"/>
      <c r="T34" s="976"/>
      <c r="U34" s="977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3">
      <c r="B35" s="156">
        <v>28</v>
      </c>
      <c r="C35" s="1003" t="str">
        <f>IF(ISBLANK('HospCusto (ORÇ)'!C35)," ",'HospCusto (ORÇ)'!C35)</f>
        <v xml:space="preserve"> </v>
      </c>
      <c r="D35" s="1003"/>
      <c r="E35" s="1003"/>
      <c r="F35" s="1003"/>
      <c r="G35" s="974"/>
      <c r="H35" s="560">
        <f>'HospCusto (ORÇ)'!H35</f>
        <v>0</v>
      </c>
      <c r="I35" s="564">
        <f>'HospCusto (ORÇ)'!I35</f>
        <v>0</v>
      </c>
      <c r="J35" s="120">
        <f>'HospCusto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976" t="str">
        <f t="shared" si="3"/>
        <v xml:space="preserve"> </v>
      </c>
      <c r="R35" s="976"/>
      <c r="S35" s="976"/>
      <c r="T35" s="976"/>
      <c r="U35" s="977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3">
      <c r="B36" s="153">
        <v>29</v>
      </c>
      <c r="C36" s="1003" t="str">
        <f>IF(ISBLANK('HospCusto (ORÇ)'!C36)," ",'HospCusto (ORÇ)'!C36)</f>
        <v xml:space="preserve"> </v>
      </c>
      <c r="D36" s="1003"/>
      <c r="E36" s="1003"/>
      <c r="F36" s="1003"/>
      <c r="G36" s="974"/>
      <c r="H36" s="560">
        <f>'HospCusto (ORÇ)'!H36</f>
        <v>0</v>
      </c>
      <c r="I36" s="564">
        <f>'HospCusto (ORÇ)'!I36</f>
        <v>0</v>
      </c>
      <c r="J36" s="120">
        <f>'HospCusto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976" t="str">
        <f t="shared" si="3"/>
        <v xml:space="preserve"> </v>
      </c>
      <c r="R36" s="976"/>
      <c r="S36" s="976"/>
      <c r="T36" s="976"/>
      <c r="U36" s="977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3">
      <c r="B37" s="156">
        <v>30</v>
      </c>
      <c r="C37" s="1003" t="str">
        <f>IF(ISBLANK('HospCusto (ORÇ)'!C37)," ",'HospCusto (ORÇ)'!C37)</f>
        <v xml:space="preserve"> </v>
      </c>
      <c r="D37" s="1003"/>
      <c r="E37" s="1003"/>
      <c r="F37" s="1003"/>
      <c r="G37" s="974"/>
      <c r="H37" s="560">
        <f>'HospCusto (ORÇ)'!H37</f>
        <v>0</v>
      </c>
      <c r="I37" s="564">
        <f>'HospCusto (ORÇ)'!I37</f>
        <v>0</v>
      </c>
      <c r="J37" s="120">
        <f>'HospCusto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976" t="str">
        <f t="shared" si="3"/>
        <v xml:space="preserve"> </v>
      </c>
      <c r="R37" s="976"/>
      <c r="S37" s="976"/>
      <c r="T37" s="976"/>
      <c r="U37" s="977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3">
      <c r="B38" s="153">
        <v>31</v>
      </c>
      <c r="C38" s="1003" t="str">
        <f>IF(ISBLANK('HospCusto (ORÇ)'!C38)," ",'HospCusto (ORÇ)'!C38)</f>
        <v xml:space="preserve"> </v>
      </c>
      <c r="D38" s="1003"/>
      <c r="E38" s="1003"/>
      <c r="F38" s="1003"/>
      <c r="G38" s="974"/>
      <c r="H38" s="560">
        <f>'HospCusto (ORÇ)'!H38</f>
        <v>0</v>
      </c>
      <c r="I38" s="564">
        <f>'HospCusto (ORÇ)'!I38</f>
        <v>0</v>
      </c>
      <c r="J38" s="120">
        <f>'HospCusto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976" t="str">
        <f t="shared" si="3"/>
        <v xml:space="preserve"> </v>
      </c>
      <c r="R38" s="976"/>
      <c r="S38" s="976"/>
      <c r="T38" s="976"/>
      <c r="U38" s="977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3">
      <c r="B39" s="156">
        <v>32</v>
      </c>
      <c r="C39" s="1003" t="str">
        <f>IF(ISBLANK('HospCusto (ORÇ)'!C39)," ",'HospCusto (ORÇ)'!C39)</f>
        <v xml:space="preserve"> </v>
      </c>
      <c r="D39" s="1003"/>
      <c r="E39" s="1003"/>
      <c r="F39" s="1003"/>
      <c r="G39" s="974"/>
      <c r="H39" s="560">
        <f>'HospCusto (ORÇ)'!H39</f>
        <v>0</v>
      </c>
      <c r="I39" s="564">
        <f>'HospCusto (ORÇ)'!I39</f>
        <v>0</v>
      </c>
      <c r="J39" s="120">
        <f>'HospCusto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976" t="str">
        <f t="shared" si="3"/>
        <v xml:space="preserve"> </v>
      </c>
      <c r="R39" s="976"/>
      <c r="S39" s="976"/>
      <c r="T39" s="976"/>
      <c r="U39" s="977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3">
      <c r="B40" s="153">
        <v>33</v>
      </c>
      <c r="C40" s="1003" t="str">
        <f>IF(ISBLANK('HospCusto (ORÇ)'!C40)," ",'HospCusto (ORÇ)'!C40)</f>
        <v xml:space="preserve"> </v>
      </c>
      <c r="D40" s="1003"/>
      <c r="E40" s="1003"/>
      <c r="F40" s="1003"/>
      <c r="G40" s="974"/>
      <c r="H40" s="560">
        <f>'HospCusto (ORÇ)'!H40</f>
        <v>0</v>
      </c>
      <c r="I40" s="564">
        <f>'HospCusto (ORÇ)'!I40</f>
        <v>0</v>
      </c>
      <c r="J40" s="120">
        <f>'HospCusto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976" t="str">
        <f t="shared" si="3"/>
        <v xml:space="preserve"> </v>
      </c>
      <c r="R40" s="976"/>
      <c r="S40" s="976"/>
      <c r="T40" s="976"/>
      <c r="U40" s="977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3">
      <c r="B41" s="156">
        <v>34</v>
      </c>
      <c r="C41" s="1003" t="str">
        <f>IF(ISBLANK('HospCusto (ORÇ)'!C41)," ",'HospCusto (ORÇ)'!C41)</f>
        <v xml:space="preserve"> </v>
      </c>
      <c r="D41" s="1003"/>
      <c r="E41" s="1003"/>
      <c r="F41" s="1003"/>
      <c r="G41" s="974"/>
      <c r="H41" s="560">
        <f>'HospCusto (ORÇ)'!H41</f>
        <v>0</v>
      </c>
      <c r="I41" s="564">
        <f>'HospCusto (ORÇ)'!I41</f>
        <v>0</v>
      </c>
      <c r="J41" s="120">
        <f>'HospCusto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976" t="str">
        <f t="shared" si="3"/>
        <v xml:space="preserve"> </v>
      </c>
      <c r="R41" s="976"/>
      <c r="S41" s="976"/>
      <c r="T41" s="976"/>
      <c r="U41" s="977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3">
      <c r="B42" s="153">
        <v>35</v>
      </c>
      <c r="C42" s="1003" t="str">
        <f>IF(ISBLANK('HospCusto (ORÇ)'!C42)," ",'HospCusto (ORÇ)'!C42)</f>
        <v xml:space="preserve"> </v>
      </c>
      <c r="D42" s="1003"/>
      <c r="E42" s="1003"/>
      <c r="F42" s="1003"/>
      <c r="G42" s="974"/>
      <c r="H42" s="560">
        <f>'HospCusto (ORÇ)'!H42</f>
        <v>0</v>
      </c>
      <c r="I42" s="564">
        <f>'HospCusto (ORÇ)'!I42</f>
        <v>0</v>
      </c>
      <c r="J42" s="120">
        <f>'HospCusto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976" t="str">
        <f t="shared" si="3"/>
        <v xml:space="preserve"> </v>
      </c>
      <c r="R42" s="976"/>
      <c r="S42" s="976"/>
      <c r="T42" s="976"/>
      <c r="U42" s="977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3">
      <c r="B43" s="156">
        <v>36</v>
      </c>
      <c r="C43" s="1003" t="str">
        <f>IF(ISBLANK('HospCusto (ORÇ)'!C43)," ",'HospCusto (ORÇ)'!C43)</f>
        <v xml:space="preserve"> </v>
      </c>
      <c r="D43" s="1003"/>
      <c r="E43" s="1003"/>
      <c r="F43" s="1003"/>
      <c r="G43" s="974"/>
      <c r="H43" s="560">
        <f>'HospCusto (ORÇ)'!H43</f>
        <v>0</v>
      </c>
      <c r="I43" s="564">
        <f>'HospCusto (ORÇ)'!I43</f>
        <v>0</v>
      </c>
      <c r="J43" s="120">
        <f>'HospCusto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976" t="str">
        <f t="shared" si="3"/>
        <v xml:space="preserve"> </v>
      </c>
      <c r="R43" s="976"/>
      <c r="S43" s="976"/>
      <c r="T43" s="976"/>
      <c r="U43" s="977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3">
      <c r="B44" s="153">
        <v>37</v>
      </c>
      <c r="C44" s="1003" t="str">
        <f>IF(ISBLANK('HospCusto (ORÇ)'!C44)," ",'HospCusto (ORÇ)'!C44)</f>
        <v xml:space="preserve"> </v>
      </c>
      <c r="D44" s="1003"/>
      <c r="E44" s="1003"/>
      <c r="F44" s="1003"/>
      <c r="G44" s="974"/>
      <c r="H44" s="560">
        <f>'HospCusto (ORÇ)'!H44</f>
        <v>0</v>
      </c>
      <c r="I44" s="564">
        <f>'HospCusto (ORÇ)'!I44</f>
        <v>0</v>
      </c>
      <c r="J44" s="120">
        <f>'HospCusto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976" t="str">
        <f t="shared" si="3"/>
        <v xml:space="preserve"> </v>
      </c>
      <c r="R44" s="976"/>
      <c r="S44" s="976"/>
      <c r="T44" s="976"/>
      <c r="U44" s="977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3">
      <c r="B45" s="156">
        <v>38</v>
      </c>
      <c r="C45" s="1003" t="str">
        <f>IF(ISBLANK('HospCusto (ORÇ)'!C45)," ",'HospCusto (ORÇ)'!C45)</f>
        <v xml:space="preserve"> </v>
      </c>
      <c r="D45" s="1003"/>
      <c r="E45" s="1003"/>
      <c r="F45" s="1003"/>
      <c r="G45" s="974"/>
      <c r="H45" s="560">
        <f>'HospCusto (ORÇ)'!H45</f>
        <v>0</v>
      </c>
      <c r="I45" s="564">
        <f>'HospCusto (ORÇ)'!I45</f>
        <v>0</v>
      </c>
      <c r="J45" s="120">
        <f>'HospCusto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976" t="str">
        <f t="shared" si="3"/>
        <v xml:space="preserve"> </v>
      </c>
      <c r="R45" s="976"/>
      <c r="S45" s="976"/>
      <c r="T45" s="976"/>
      <c r="U45" s="977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3">
      <c r="B46" s="153">
        <v>39</v>
      </c>
      <c r="C46" s="1003" t="str">
        <f>IF(ISBLANK('HospCusto (ORÇ)'!C46)," ",'HospCusto (ORÇ)'!C46)</f>
        <v xml:space="preserve"> </v>
      </c>
      <c r="D46" s="1003"/>
      <c r="E46" s="1003"/>
      <c r="F46" s="1003"/>
      <c r="G46" s="974"/>
      <c r="H46" s="560">
        <f>'HospCusto (ORÇ)'!H46</f>
        <v>0</v>
      </c>
      <c r="I46" s="564">
        <f>'HospCusto (ORÇ)'!I46</f>
        <v>0</v>
      </c>
      <c r="J46" s="120">
        <f>'HospCusto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976" t="str">
        <f t="shared" si="3"/>
        <v xml:space="preserve"> </v>
      </c>
      <c r="R46" s="976"/>
      <c r="S46" s="976"/>
      <c r="T46" s="976"/>
      <c r="U46" s="977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3">
      <c r="B47" s="156">
        <v>40</v>
      </c>
      <c r="C47" s="1003" t="str">
        <f>IF(ISBLANK('HospCusto (ORÇ)'!C47)," ",'HospCusto (ORÇ)'!C47)</f>
        <v xml:space="preserve"> </v>
      </c>
      <c r="D47" s="1003"/>
      <c r="E47" s="1003"/>
      <c r="F47" s="1003"/>
      <c r="G47" s="974"/>
      <c r="H47" s="560">
        <f>'HospCusto (ORÇ)'!H47</f>
        <v>0</v>
      </c>
      <c r="I47" s="564">
        <f>'HospCusto (ORÇ)'!I47</f>
        <v>0</v>
      </c>
      <c r="J47" s="120">
        <f>'HospCusto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976" t="str">
        <f t="shared" si="3"/>
        <v xml:space="preserve"> </v>
      </c>
      <c r="R47" s="976"/>
      <c r="S47" s="976"/>
      <c r="T47" s="976"/>
      <c r="U47" s="977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x14ac:dyDescent="0.3">
      <c r="B48" s="153"/>
      <c r="C48" s="1003" t="str">
        <f>IF(ISBLANK('HospCusto (ORÇ)'!C48)," ",'HospCusto (ORÇ)'!C48)</f>
        <v>Acessórios</v>
      </c>
      <c r="D48" s="1003"/>
      <c r="E48" s="1003"/>
      <c r="F48" s="1003"/>
      <c r="G48" s="974"/>
      <c r="H48" s="560">
        <f>'HospCusto (ORÇ)'!H48</f>
        <v>20</v>
      </c>
      <c r="I48" s="564">
        <f>'HospCusto (ORÇ)'!I48</f>
        <v>0</v>
      </c>
      <c r="J48" s="120">
        <f>'HospCusto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/>
      <c r="Q48" s="976" t="str">
        <f>IF(OR(C48=0,C48=""),"",C48)</f>
        <v>Acessórios</v>
      </c>
      <c r="R48" s="976"/>
      <c r="S48" s="976"/>
      <c r="T48" s="976"/>
      <c r="U48" s="977"/>
      <c r="V48" s="155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4" ht="15.6" x14ac:dyDescent="0.3">
      <c r="B49" s="323"/>
      <c r="C49" s="985" t="s">
        <v>864</v>
      </c>
      <c r="D49" s="985"/>
      <c r="E49" s="985"/>
      <c r="F49" s="985"/>
      <c r="G49" s="985"/>
      <c r="H49" s="985"/>
      <c r="I49" s="985"/>
      <c r="J49" s="986"/>
      <c r="K49" s="159">
        <f>SUM(K8:K48)</f>
        <v>0</v>
      </c>
      <c r="L49" s="159">
        <f>SUM(L8:L48)</f>
        <v>0</v>
      </c>
      <c r="M49" s="159">
        <f>SUM(M8:M48)</f>
        <v>0</v>
      </c>
      <c r="N49" s="159">
        <f>SUM(N8:N48)</f>
        <v>0</v>
      </c>
      <c r="O49" s="397"/>
      <c r="P49" s="989" t="s">
        <v>1085</v>
      </c>
      <c r="Q49" s="990"/>
      <c r="R49" s="990"/>
      <c r="S49" s="990"/>
      <c r="T49" s="990"/>
      <c r="U49" s="990"/>
      <c r="V49" s="991"/>
      <c r="W49" s="160" t="s">
        <v>1088</v>
      </c>
      <c r="X49" s="161">
        <f>SUM(X8:X48)</f>
        <v>0</v>
      </c>
    </row>
    <row r="50" spans="2:24" ht="15.6" x14ac:dyDescent="0.3">
      <c r="B50" s="963" t="s">
        <v>2104</v>
      </c>
      <c r="C50" s="964"/>
      <c r="D50" s="964"/>
      <c r="E50" s="964"/>
      <c r="F50" s="964"/>
      <c r="G50" s="964"/>
      <c r="H50" s="964"/>
      <c r="I50" s="964"/>
      <c r="J50" s="964"/>
      <c r="K50" s="964"/>
      <c r="L50" s="964"/>
      <c r="M50" s="964"/>
      <c r="N50" s="965"/>
      <c r="O50" s="397"/>
      <c r="P50" s="989" t="s">
        <v>1086</v>
      </c>
      <c r="Q50" s="990"/>
      <c r="R50" s="990"/>
      <c r="S50" s="990"/>
      <c r="T50" s="990"/>
      <c r="U50" s="990"/>
      <c r="V50" s="991"/>
      <c r="W50" s="160" t="s">
        <v>1089</v>
      </c>
      <c r="X50" s="161">
        <f>IFERROR(X49*($L$95/$K$95),0)</f>
        <v>0</v>
      </c>
    </row>
    <row r="51" spans="2:24" ht="15" customHeight="1" x14ac:dyDescent="0.3">
      <c r="B51" s="967" t="s">
        <v>1056</v>
      </c>
      <c r="C51" s="968"/>
      <c r="D51" s="968"/>
      <c r="E51" s="968"/>
      <c r="F51" s="968"/>
      <c r="G51" s="968"/>
      <c r="H51" s="316"/>
      <c r="I51" s="316"/>
      <c r="J51" s="317"/>
      <c r="K51" s="152" t="s">
        <v>555</v>
      </c>
      <c r="L51" s="314" t="s">
        <v>1054</v>
      </c>
      <c r="M51" s="114" t="s">
        <v>509</v>
      </c>
      <c r="N51" s="114" t="s">
        <v>510</v>
      </c>
      <c r="O51" s="397"/>
      <c r="P51" s="398"/>
      <c r="Q51" s="398"/>
      <c r="R51" s="399"/>
      <c r="S51" s="400"/>
      <c r="T51" s="400"/>
      <c r="U51" s="400"/>
      <c r="V51" s="401"/>
    </row>
    <row r="52" spans="2:24" ht="15" customHeight="1" x14ac:dyDescent="0.35">
      <c r="B52" s="162"/>
      <c r="C52" s="972" t="s">
        <v>562</v>
      </c>
      <c r="D52" s="972"/>
      <c r="E52" s="972"/>
      <c r="F52" s="972"/>
      <c r="G52" s="972"/>
      <c r="H52" s="316"/>
      <c r="I52" s="316"/>
      <c r="J52" s="317"/>
      <c r="K52" s="330">
        <f>SUM(L52:N52)</f>
        <v>0</v>
      </c>
      <c r="L52" s="330">
        <f>'Custo Contábil'!I39</f>
        <v>0</v>
      </c>
      <c r="M52" s="330">
        <v>0</v>
      </c>
      <c r="N52" s="330">
        <v>0</v>
      </c>
      <c r="O52" s="397"/>
      <c r="P52" s="346" t="s">
        <v>1087</v>
      </c>
      <c r="Q52" s="325"/>
      <c r="R52" s="165">
        <f>RCB!G10</f>
        <v>0</v>
      </c>
      <c r="T52" s="987" t="s">
        <v>971</v>
      </c>
      <c r="U52" s="988"/>
      <c r="V52" s="326">
        <f>IFERROR(SUM(Y8:Y48)/X49,0)</f>
        <v>0</v>
      </c>
    </row>
    <row r="53" spans="2:24" ht="15.6" x14ac:dyDescent="0.35">
      <c r="B53" s="162"/>
      <c r="C53" s="972" t="s">
        <v>452</v>
      </c>
      <c r="D53" s="972"/>
      <c r="E53" s="972"/>
      <c r="F53" s="972"/>
      <c r="G53" s="972"/>
      <c r="H53" s="316"/>
      <c r="I53" s="316"/>
      <c r="J53" s="317"/>
      <c r="K53" s="330">
        <f>SUM(L53:N53)</f>
        <v>0</v>
      </c>
      <c r="L53" s="330">
        <f>'Custo Contábil'!$I$37*'Custo Contábil'!F6</f>
        <v>0</v>
      </c>
      <c r="M53" s="330">
        <f>'Custo Contábil'!$I$37*'Custo Contábil'!G6</f>
        <v>0</v>
      </c>
      <c r="N53" s="330">
        <f>'Custo Contábil'!$I$37*'Custo Contábil'!H6</f>
        <v>0</v>
      </c>
      <c r="O53" s="397"/>
      <c r="P53" s="778" t="s">
        <v>2179</v>
      </c>
      <c r="Q53" s="325"/>
      <c r="R53" s="165">
        <f>RCB!J10</f>
        <v>0</v>
      </c>
    </row>
    <row r="54" spans="2:24" ht="15" customHeight="1" x14ac:dyDescent="0.3">
      <c r="B54" s="318"/>
      <c r="C54" s="944" t="s">
        <v>563</v>
      </c>
      <c r="D54" s="944"/>
      <c r="E54" s="944"/>
      <c r="F54" s="944"/>
      <c r="G54" s="945"/>
      <c r="H54" s="114" t="s">
        <v>16</v>
      </c>
      <c r="I54" s="337" t="s">
        <v>564</v>
      </c>
      <c r="J54" s="337" t="s">
        <v>565</v>
      </c>
      <c r="K54" s="152" t="s">
        <v>555</v>
      </c>
      <c r="L54" s="314" t="s">
        <v>1054</v>
      </c>
      <c r="M54" s="114" t="s">
        <v>509</v>
      </c>
      <c r="N54" s="114" t="s">
        <v>510</v>
      </c>
      <c r="O54" s="397"/>
    </row>
    <row r="55" spans="2:24" ht="15" customHeight="1" x14ac:dyDescent="0.3">
      <c r="B55" s="153">
        <v>1</v>
      </c>
      <c r="C55" s="1003" t="str">
        <f>IF(ISBLANK('HospCusto (ORÇ)'!C60)," ",'HospCusto (ORÇ)'!C60)</f>
        <v xml:space="preserve"> </v>
      </c>
      <c r="D55" s="1003"/>
      <c r="E55" s="1003"/>
      <c r="F55" s="1003"/>
      <c r="G55" s="974"/>
      <c r="H55" s="560">
        <f>'HospCusto (ORÇ)'!H60</f>
        <v>0</v>
      </c>
      <c r="I55" s="564">
        <f>'HospCusto (ORÇ)'!I60</f>
        <v>0</v>
      </c>
      <c r="J55" s="120">
        <f>'HospCusto (ORÇ)'!J60</f>
        <v>0</v>
      </c>
      <c r="K55" s="330">
        <f>H55*I55*J55</f>
        <v>0</v>
      </c>
      <c r="L55" s="330">
        <f>K55-M55-N55</f>
        <v>0</v>
      </c>
      <c r="M55" s="329"/>
      <c r="N55" s="329"/>
      <c r="O55" s="397"/>
    </row>
    <row r="56" spans="2:24" ht="15" customHeight="1" x14ac:dyDescent="0.3">
      <c r="B56" s="156">
        <v>2</v>
      </c>
      <c r="C56" s="1003" t="str">
        <f>IF(ISBLANK('HospCusto (ORÇ)'!C61)," ",'HospCusto (ORÇ)'!C61)</f>
        <v xml:space="preserve"> </v>
      </c>
      <c r="D56" s="1003"/>
      <c r="E56" s="1003"/>
      <c r="F56" s="1003"/>
      <c r="G56" s="974"/>
      <c r="H56" s="560">
        <f>'HospCusto (ORÇ)'!H61</f>
        <v>0</v>
      </c>
      <c r="I56" s="564">
        <f>'HospCusto (ORÇ)'!I61</f>
        <v>0</v>
      </c>
      <c r="J56" s="120">
        <f>'HospCusto (ORÇ)'!J61</f>
        <v>0</v>
      </c>
      <c r="K56" s="330">
        <f>H56*I56*J56</f>
        <v>0</v>
      </c>
      <c r="L56" s="330">
        <f>K56-M56-N56</f>
        <v>0</v>
      </c>
      <c r="M56" s="329"/>
      <c r="N56" s="329"/>
      <c r="O56" s="397"/>
    </row>
    <row r="57" spans="2:24" ht="15" customHeight="1" x14ac:dyDescent="0.3">
      <c r="B57" s="153">
        <v>3</v>
      </c>
      <c r="C57" s="1003" t="str">
        <f>IF(ISBLANK('HospCusto (ORÇ)'!C62)," ",'HospCusto (ORÇ)'!C62)</f>
        <v xml:space="preserve"> </v>
      </c>
      <c r="D57" s="1003"/>
      <c r="E57" s="1003"/>
      <c r="F57" s="1003"/>
      <c r="G57" s="974"/>
      <c r="H57" s="560">
        <f>'HospCusto (ORÇ)'!H62</f>
        <v>0</v>
      </c>
      <c r="I57" s="564">
        <f>'HospCusto (ORÇ)'!I62</f>
        <v>0</v>
      </c>
      <c r="J57" s="120">
        <f>'HospCusto (ORÇ)'!J62</f>
        <v>0</v>
      </c>
      <c r="K57" s="330">
        <f t="shared" ref="K57:K71" si="7">H57*I57*J57</f>
        <v>0</v>
      </c>
      <c r="L57" s="330">
        <f t="shared" ref="L57:L71" si="8">K57-M57-N57</f>
        <v>0</v>
      </c>
      <c r="M57" s="329"/>
      <c r="N57" s="329"/>
      <c r="O57" s="397"/>
    </row>
    <row r="58" spans="2:24" ht="15" customHeight="1" x14ac:dyDescent="0.3">
      <c r="B58" s="156">
        <v>4</v>
      </c>
      <c r="C58" s="1003" t="str">
        <f>IF(ISBLANK('HospCusto (ORÇ)'!C63)," ",'HospCusto (ORÇ)'!C63)</f>
        <v xml:space="preserve"> </v>
      </c>
      <c r="D58" s="1003"/>
      <c r="E58" s="1003"/>
      <c r="F58" s="1003"/>
      <c r="G58" s="974"/>
      <c r="H58" s="560">
        <f>'HospCusto (ORÇ)'!H63</f>
        <v>0</v>
      </c>
      <c r="I58" s="564">
        <f>'HospCusto (ORÇ)'!I63</f>
        <v>0</v>
      </c>
      <c r="J58" s="120">
        <f>'HospCusto (ORÇ)'!J63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</row>
    <row r="59" spans="2:24" ht="15" customHeight="1" x14ac:dyDescent="0.3">
      <c r="B59" s="153">
        <v>5</v>
      </c>
      <c r="C59" s="1003" t="str">
        <f>IF(ISBLANK('HospCusto (ORÇ)'!C64)," ",'HospCusto (ORÇ)'!C64)</f>
        <v xml:space="preserve"> </v>
      </c>
      <c r="D59" s="1003"/>
      <c r="E59" s="1003"/>
      <c r="F59" s="1003"/>
      <c r="G59" s="974"/>
      <c r="H59" s="560">
        <f>'HospCusto (ORÇ)'!H64</f>
        <v>0</v>
      </c>
      <c r="I59" s="564">
        <f>'HospCusto (ORÇ)'!I64</f>
        <v>0</v>
      </c>
      <c r="J59" s="120">
        <f>'HospCusto (ORÇ)'!J64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</row>
    <row r="60" spans="2:24" ht="15" customHeight="1" x14ac:dyDescent="0.3">
      <c r="B60" s="156">
        <v>6</v>
      </c>
      <c r="C60" s="1003" t="str">
        <f>IF(ISBLANK('HospCusto (ORÇ)'!C65)," ",'HospCusto (ORÇ)'!C65)</f>
        <v xml:space="preserve"> </v>
      </c>
      <c r="D60" s="1003"/>
      <c r="E60" s="1003"/>
      <c r="F60" s="1003"/>
      <c r="G60" s="974"/>
      <c r="H60" s="560">
        <f>'HospCusto (ORÇ)'!H65</f>
        <v>0</v>
      </c>
      <c r="I60" s="564">
        <f>'HospCusto (ORÇ)'!I65</f>
        <v>0</v>
      </c>
      <c r="J60" s="120">
        <f>'HospCusto (ORÇ)'!J65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</row>
    <row r="61" spans="2:24" ht="15" customHeight="1" x14ac:dyDescent="0.3">
      <c r="B61" s="153">
        <v>7</v>
      </c>
      <c r="C61" s="1003" t="str">
        <f>IF(ISBLANK('HospCusto (ORÇ)'!C66)," ",'HospCusto (ORÇ)'!C66)</f>
        <v xml:space="preserve"> </v>
      </c>
      <c r="D61" s="1003"/>
      <c r="E61" s="1003"/>
      <c r="F61" s="1003"/>
      <c r="G61" s="974"/>
      <c r="H61" s="560">
        <f>'HospCusto (ORÇ)'!H66</f>
        <v>0</v>
      </c>
      <c r="I61" s="564">
        <f>'HospCusto (ORÇ)'!I66</f>
        <v>0</v>
      </c>
      <c r="J61" s="120">
        <f>'HospCusto (ORÇ)'!J66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</row>
    <row r="62" spans="2:24" ht="15" customHeight="1" x14ac:dyDescent="0.3">
      <c r="B62" s="156">
        <v>8</v>
      </c>
      <c r="C62" s="1003" t="str">
        <f>IF(ISBLANK('HospCusto (ORÇ)'!C67)," ",'HospCusto (ORÇ)'!C67)</f>
        <v xml:space="preserve"> </v>
      </c>
      <c r="D62" s="1003"/>
      <c r="E62" s="1003"/>
      <c r="F62" s="1003"/>
      <c r="G62" s="974"/>
      <c r="H62" s="560">
        <f>'HospCusto (ORÇ)'!H67</f>
        <v>0</v>
      </c>
      <c r="I62" s="564">
        <f>'HospCusto (ORÇ)'!I67</f>
        <v>0</v>
      </c>
      <c r="J62" s="120">
        <f>'HospCusto (ORÇ)'!J67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</row>
    <row r="63" spans="2:24" ht="15" customHeight="1" x14ac:dyDescent="0.3">
      <c r="B63" s="153">
        <v>9</v>
      </c>
      <c r="C63" s="1003" t="str">
        <f>IF(ISBLANK('HospCusto (ORÇ)'!C68)," ",'HospCusto (ORÇ)'!C68)</f>
        <v xml:space="preserve"> </v>
      </c>
      <c r="D63" s="1003"/>
      <c r="E63" s="1003"/>
      <c r="F63" s="1003"/>
      <c r="G63" s="974"/>
      <c r="H63" s="560">
        <f>'HospCusto (ORÇ)'!H68</f>
        <v>0</v>
      </c>
      <c r="I63" s="564">
        <f>'HospCusto (ORÇ)'!I68</f>
        <v>0</v>
      </c>
      <c r="J63" s="120">
        <f>'HospCusto (ORÇ)'!J68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</row>
    <row r="64" spans="2:24" ht="15" customHeight="1" x14ac:dyDescent="0.3">
      <c r="B64" s="156">
        <v>10</v>
      </c>
      <c r="C64" s="1003" t="str">
        <f>IF(ISBLANK('HospCusto (ORÇ)'!C69)," ",'HospCusto (ORÇ)'!C69)</f>
        <v xml:space="preserve"> </v>
      </c>
      <c r="D64" s="1003"/>
      <c r="E64" s="1003"/>
      <c r="F64" s="1003"/>
      <c r="G64" s="974"/>
      <c r="H64" s="560">
        <f>'HospCusto (ORÇ)'!H69</f>
        <v>0</v>
      </c>
      <c r="I64" s="564">
        <f>'HospCusto (ORÇ)'!I69</f>
        <v>0</v>
      </c>
      <c r="J64" s="120">
        <f>'HospCusto (ORÇ)'!J69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</row>
    <row r="65" spans="2:25" ht="15" customHeight="1" x14ac:dyDescent="0.3">
      <c r="B65" s="153">
        <v>11</v>
      </c>
      <c r="C65" s="1003" t="str">
        <f>IF(ISBLANK('HospCusto (ORÇ)'!C70)," ",'HospCusto (ORÇ)'!C70)</f>
        <v xml:space="preserve"> </v>
      </c>
      <c r="D65" s="1003"/>
      <c r="E65" s="1003"/>
      <c r="F65" s="1003"/>
      <c r="G65" s="974"/>
      <c r="H65" s="560">
        <f>'HospCusto (ORÇ)'!H70</f>
        <v>0</v>
      </c>
      <c r="I65" s="564">
        <f>'HospCusto (ORÇ)'!I70</f>
        <v>0</v>
      </c>
      <c r="J65" s="120">
        <f>'HospCusto (ORÇ)'!J70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</row>
    <row r="66" spans="2:25" ht="15" customHeight="1" x14ac:dyDescent="0.3">
      <c r="B66" s="156">
        <v>12</v>
      </c>
      <c r="C66" s="1003" t="str">
        <f>IF(ISBLANK('HospCusto (ORÇ)'!C71)," ",'HospCusto (ORÇ)'!C71)</f>
        <v xml:space="preserve"> </v>
      </c>
      <c r="D66" s="1003"/>
      <c r="E66" s="1003"/>
      <c r="F66" s="1003"/>
      <c r="G66" s="974"/>
      <c r="H66" s="560">
        <f>'HospCusto (ORÇ)'!H71</f>
        <v>0</v>
      </c>
      <c r="I66" s="564">
        <f>'HospCusto (ORÇ)'!I71</f>
        <v>0</v>
      </c>
      <c r="J66" s="120">
        <f>'HospCusto (ORÇ)'!J71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</row>
    <row r="67" spans="2:25" ht="15" customHeight="1" x14ac:dyDescent="0.3">
      <c r="B67" s="153">
        <v>13</v>
      </c>
      <c r="C67" s="1003" t="str">
        <f>IF(ISBLANK('HospCusto (ORÇ)'!C72)," ",'HospCusto (ORÇ)'!C72)</f>
        <v xml:space="preserve"> </v>
      </c>
      <c r="D67" s="1003"/>
      <c r="E67" s="1003"/>
      <c r="F67" s="1003"/>
      <c r="G67" s="974"/>
      <c r="H67" s="560">
        <f>'HospCusto (ORÇ)'!H72</f>
        <v>0</v>
      </c>
      <c r="I67" s="564">
        <f>'HospCusto (ORÇ)'!I72</f>
        <v>0</v>
      </c>
      <c r="J67" s="120">
        <f>'HospCusto (ORÇ)'!J72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</row>
    <row r="68" spans="2:25" ht="15" customHeight="1" x14ac:dyDescent="0.3">
      <c r="B68" s="156">
        <v>14</v>
      </c>
      <c r="C68" s="1003" t="str">
        <f>IF(ISBLANK('HospCusto (ORÇ)'!C73)," ",'HospCusto (ORÇ)'!C73)</f>
        <v xml:space="preserve"> </v>
      </c>
      <c r="D68" s="1003"/>
      <c r="E68" s="1003"/>
      <c r="F68" s="1003"/>
      <c r="G68" s="974"/>
      <c r="H68" s="560">
        <f>'HospCusto (ORÇ)'!H73</f>
        <v>0</v>
      </c>
      <c r="I68" s="564">
        <f>'HospCusto (ORÇ)'!I73</f>
        <v>0</v>
      </c>
      <c r="J68" s="120">
        <f>'HospCusto (ORÇ)'!J73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</row>
    <row r="69" spans="2:25" ht="15" customHeight="1" x14ac:dyDescent="0.3">
      <c r="B69" s="153">
        <v>15</v>
      </c>
      <c r="C69" s="1003" t="str">
        <f>IF(ISBLANK('HospCusto (ORÇ)'!C74)," ",'HospCusto (ORÇ)'!C74)</f>
        <v xml:space="preserve"> </v>
      </c>
      <c r="D69" s="1003"/>
      <c r="E69" s="1003"/>
      <c r="F69" s="1003"/>
      <c r="G69" s="974"/>
      <c r="H69" s="560">
        <f>'HospCusto (ORÇ)'!H74</f>
        <v>0</v>
      </c>
      <c r="I69" s="564">
        <f>'HospCusto (ORÇ)'!I74</f>
        <v>0</v>
      </c>
      <c r="J69" s="120">
        <f>'HospCusto (ORÇ)'!J74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</row>
    <row r="70" spans="2:25" ht="15" customHeight="1" x14ac:dyDescent="0.3">
      <c r="B70" s="156">
        <v>16</v>
      </c>
      <c r="C70" s="1003" t="str">
        <f>IF(ISBLANK('HospCusto (ORÇ)'!C75)," ",'HospCusto (ORÇ)'!C75)</f>
        <v xml:space="preserve"> </v>
      </c>
      <c r="D70" s="1003"/>
      <c r="E70" s="1003"/>
      <c r="F70" s="1003"/>
      <c r="G70" s="974"/>
      <c r="H70" s="560">
        <f>'HospCusto (ORÇ)'!H75</f>
        <v>0</v>
      </c>
      <c r="I70" s="564">
        <f>'HospCusto (ORÇ)'!I75</f>
        <v>0</v>
      </c>
      <c r="J70" s="120">
        <f>'HospCusto (ORÇ)'!J75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</row>
    <row r="71" spans="2:25" ht="15" customHeight="1" x14ac:dyDescent="0.3">
      <c r="B71" s="153">
        <v>17</v>
      </c>
      <c r="C71" s="1003" t="str">
        <f>IF(ISBLANK('HospCusto (ORÇ)'!C76)," ",'HospCusto (ORÇ)'!C76)</f>
        <v xml:space="preserve"> </v>
      </c>
      <c r="D71" s="1003"/>
      <c r="E71" s="1003"/>
      <c r="F71" s="1003"/>
      <c r="G71" s="974"/>
      <c r="H71" s="560">
        <f>'HospCusto (ORÇ)'!H76</f>
        <v>0</v>
      </c>
      <c r="I71" s="564">
        <f>'HospCusto (ORÇ)'!I76</f>
        <v>0</v>
      </c>
      <c r="J71" s="120">
        <f>'HospCusto (ORÇ)'!J76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</row>
    <row r="72" spans="2:25" ht="15" customHeight="1" x14ac:dyDescent="0.3">
      <c r="B72" s="156">
        <v>18</v>
      </c>
      <c r="C72" s="1003" t="str">
        <f>IF(ISBLANK('HospCusto (ORÇ)'!C77)," ",'HospCusto (ORÇ)'!C77)</f>
        <v xml:space="preserve"> </v>
      </c>
      <c r="D72" s="1003"/>
      <c r="E72" s="1003"/>
      <c r="F72" s="1003"/>
      <c r="G72" s="974"/>
      <c r="H72" s="560">
        <f>'HospCusto (ORÇ)'!H77</f>
        <v>0</v>
      </c>
      <c r="I72" s="564">
        <f>'HospCusto (ORÇ)'!I77</f>
        <v>0</v>
      </c>
      <c r="J72" s="120">
        <f>'HospCusto (ORÇ)'!J77</f>
        <v>0</v>
      </c>
      <c r="K72" s="330">
        <f>H72*I72*J72</f>
        <v>0</v>
      </c>
      <c r="L72" s="330">
        <f>K72-M72-N72</f>
        <v>0</v>
      </c>
      <c r="M72" s="329"/>
      <c r="N72" s="329"/>
      <c r="O72" s="397"/>
    </row>
    <row r="73" spans="2:25" x14ac:dyDescent="0.3">
      <c r="B73" s="153">
        <v>19</v>
      </c>
      <c r="C73" s="1003" t="str">
        <f>IF(ISBLANK('HospCusto (ORÇ)'!C78)," ",'HospCusto (ORÇ)'!C78)</f>
        <v xml:space="preserve"> </v>
      </c>
      <c r="D73" s="1003"/>
      <c r="E73" s="1003"/>
      <c r="F73" s="1003"/>
      <c r="G73" s="974"/>
      <c r="H73" s="560">
        <f>'HospCusto (ORÇ)'!H78</f>
        <v>0</v>
      </c>
      <c r="I73" s="564">
        <f>'HospCusto (ORÇ)'!I78</f>
        <v>0</v>
      </c>
      <c r="J73" s="120">
        <f>'HospCusto (ORÇ)'!J78</f>
        <v>0</v>
      </c>
      <c r="K73" s="330">
        <f>H73*I73*J73</f>
        <v>0</v>
      </c>
      <c r="L73" s="330">
        <f>K73-M73-N73</f>
        <v>0</v>
      </c>
      <c r="M73" s="329"/>
      <c r="N73" s="329"/>
      <c r="O73" s="397"/>
    </row>
    <row r="74" spans="2:25" x14ac:dyDescent="0.3">
      <c r="B74" s="153">
        <v>20</v>
      </c>
      <c r="C74" s="1003" t="str">
        <f>IF(ISBLANK('HospCusto (ORÇ)'!C79)," ",'HospCusto (ORÇ)'!C79)</f>
        <v xml:space="preserve"> </v>
      </c>
      <c r="D74" s="1003"/>
      <c r="E74" s="1003"/>
      <c r="F74" s="1003"/>
      <c r="G74" s="974"/>
      <c r="H74" s="560">
        <f>'HospCusto (ORÇ)'!H79</f>
        <v>0</v>
      </c>
      <c r="I74" s="564">
        <f>'HospCusto (ORÇ)'!I79</f>
        <v>0</v>
      </c>
      <c r="J74" s="120">
        <f>'HospCusto (ORÇ)'!J79</f>
        <v>0</v>
      </c>
      <c r="K74" s="330">
        <f>H74*I74*J74</f>
        <v>0</v>
      </c>
      <c r="L74" s="330">
        <f>K74-M74-N74</f>
        <v>0</v>
      </c>
      <c r="M74" s="329"/>
      <c r="N74" s="329"/>
      <c r="O74" s="397"/>
    </row>
    <row r="75" spans="2:25" x14ac:dyDescent="0.3">
      <c r="B75" s="162"/>
      <c r="C75" s="983" t="s">
        <v>865</v>
      </c>
      <c r="D75" s="983"/>
      <c r="E75" s="983"/>
      <c r="F75" s="983"/>
      <c r="G75" s="983"/>
      <c r="H75" s="983"/>
      <c r="I75" s="983"/>
      <c r="J75" s="984"/>
      <c r="K75" s="330">
        <f>SUM(K55:K74)</f>
        <v>0</v>
      </c>
      <c r="L75" s="330">
        <f>SUM(L55:L74)</f>
        <v>0</v>
      </c>
      <c r="M75" s="330">
        <f>SUM(M55:M74)</f>
        <v>0</v>
      </c>
      <c r="N75" s="330">
        <f>SUM(N55:N74)</f>
        <v>0</v>
      </c>
      <c r="O75" s="397"/>
    </row>
    <row r="76" spans="2:25" s="774" customFormat="1" x14ac:dyDescent="0.3">
      <c r="B76" s="771"/>
      <c r="C76" s="1032" t="s">
        <v>866</v>
      </c>
      <c r="D76" s="1032"/>
      <c r="E76" s="1032"/>
      <c r="F76" s="1032"/>
      <c r="G76" s="1032"/>
      <c r="H76" s="1032"/>
      <c r="I76" s="1032"/>
      <c r="J76" s="1033"/>
      <c r="K76" s="772">
        <f>SUM(K75,K52:K53)</f>
        <v>0</v>
      </c>
      <c r="L76" s="772">
        <f>SUM(L75,L52:L53)</f>
        <v>0</v>
      </c>
      <c r="M76" s="772">
        <f>SUM(M75,M52:M53)</f>
        <v>0</v>
      </c>
      <c r="N76" s="772">
        <f>SUM(N75,N52:N53)</f>
        <v>0</v>
      </c>
      <c r="O76" s="773"/>
      <c r="Y76" s="775"/>
    </row>
    <row r="77" spans="2:25" x14ac:dyDescent="0.3">
      <c r="B77" s="162"/>
      <c r="C77" s="972" t="s">
        <v>9</v>
      </c>
      <c r="D77" s="972"/>
      <c r="E77" s="972"/>
      <c r="F77" s="972"/>
      <c r="G77" s="972"/>
      <c r="H77" s="972"/>
      <c r="I77" s="972"/>
      <c r="J77" s="973"/>
      <c r="K77" s="330">
        <f>SUM(L77:N77)</f>
        <v>0</v>
      </c>
      <c r="L77" s="333">
        <f>'Custo Contábil'!I41</f>
        <v>0</v>
      </c>
      <c r="M77" s="330">
        <v>0</v>
      </c>
      <c r="N77" s="330">
        <v>0</v>
      </c>
      <c r="O77" s="397"/>
    </row>
    <row r="78" spans="2:25" x14ac:dyDescent="0.3">
      <c r="B78" s="323"/>
      <c r="C78" s="985" t="s">
        <v>2176</v>
      </c>
      <c r="D78" s="985"/>
      <c r="E78" s="985"/>
      <c r="F78" s="985"/>
      <c r="G78" s="985"/>
      <c r="H78" s="985"/>
      <c r="I78" s="985"/>
      <c r="J78" s="986"/>
      <c r="K78" s="159">
        <f>SUM(K77,K76)</f>
        <v>0</v>
      </c>
      <c r="L78" s="159">
        <f t="shared" ref="L78:N78" si="9">SUM(L77,L76)</f>
        <v>0</v>
      </c>
      <c r="M78" s="159">
        <f t="shared" si="9"/>
        <v>0</v>
      </c>
      <c r="N78" s="159">
        <f t="shared" si="9"/>
        <v>0</v>
      </c>
      <c r="O78" s="397"/>
    </row>
    <row r="79" spans="2:25" x14ac:dyDescent="0.3">
      <c r="B79" s="327"/>
      <c r="C79" s="979" t="s">
        <v>867</v>
      </c>
      <c r="D79" s="979"/>
      <c r="E79" s="979"/>
      <c r="F79" s="979"/>
      <c r="G79" s="979"/>
      <c r="H79" s="979"/>
      <c r="I79" s="979"/>
      <c r="J79" s="980"/>
      <c r="K79" s="126">
        <f>SUM(K49,K78)</f>
        <v>0</v>
      </c>
      <c r="L79" s="126">
        <f t="shared" ref="L79:N79" si="10">SUM(L49,L78)</f>
        <v>0</v>
      </c>
      <c r="M79" s="126">
        <f t="shared" si="10"/>
        <v>0</v>
      </c>
      <c r="N79" s="126">
        <f t="shared" si="10"/>
        <v>0</v>
      </c>
      <c r="O79" s="397"/>
    </row>
    <row r="80" spans="2:25" x14ac:dyDescent="0.3">
      <c r="B80" s="961" t="s">
        <v>969</v>
      </c>
      <c r="C80" s="962"/>
      <c r="D80" s="962"/>
      <c r="E80" s="962"/>
      <c r="F80" s="962"/>
      <c r="G80" s="962"/>
      <c r="H80" s="962"/>
      <c r="I80" s="962"/>
      <c r="J80" s="962"/>
      <c r="K80" s="962"/>
      <c r="L80" s="962"/>
      <c r="M80" s="962"/>
      <c r="N80" s="966"/>
      <c r="O80" s="397"/>
    </row>
    <row r="81" spans="2:16" x14ac:dyDescent="0.3">
      <c r="B81" s="967" t="s">
        <v>1056</v>
      </c>
      <c r="C81" s="968"/>
      <c r="D81" s="968"/>
      <c r="E81" s="968"/>
      <c r="F81" s="968"/>
      <c r="G81" s="968"/>
      <c r="H81" s="316"/>
      <c r="I81" s="316"/>
      <c r="J81" s="317"/>
      <c r="K81" s="152" t="s">
        <v>555</v>
      </c>
      <c r="L81" s="314" t="s">
        <v>1054</v>
      </c>
      <c r="M81" s="114" t="s">
        <v>509</v>
      </c>
      <c r="N81" s="114" t="s">
        <v>510</v>
      </c>
      <c r="O81" s="397"/>
    </row>
    <row r="82" spans="2:16" x14ac:dyDescent="0.3">
      <c r="B82" s="162"/>
      <c r="C82" s="972" t="s">
        <v>571</v>
      </c>
      <c r="D82" s="972"/>
      <c r="E82" s="972"/>
      <c r="F82" s="972"/>
      <c r="G82" s="972"/>
      <c r="H82" s="972"/>
      <c r="I82" s="972"/>
      <c r="J82" s="973"/>
      <c r="K82" s="330">
        <f t="shared" ref="K82:K86" si="11">SUM(L82:N82)</f>
        <v>0</v>
      </c>
      <c r="L82" s="330">
        <f>'Custo Contábil'!$I$37*'Custo Contábil'!F12</f>
        <v>0</v>
      </c>
      <c r="M82" s="330">
        <v>0</v>
      </c>
      <c r="N82" s="330">
        <v>0</v>
      </c>
      <c r="O82" s="397"/>
    </row>
    <row r="83" spans="2:16" x14ac:dyDescent="0.3">
      <c r="B83" s="162"/>
      <c r="C83" s="972" t="s">
        <v>451</v>
      </c>
      <c r="D83" s="972"/>
      <c r="E83" s="972"/>
      <c r="F83" s="972"/>
      <c r="G83" s="972"/>
      <c r="H83" s="972"/>
      <c r="I83" s="972"/>
      <c r="J83" s="973"/>
      <c r="K83" s="330">
        <f t="shared" si="11"/>
        <v>0</v>
      </c>
      <c r="L83" s="330">
        <f>'Custo Contábil'!$I$37*'Custo Contábil'!F13</f>
        <v>0</v>
      </c>
      <c r="M83" s="330">
        <f>'Custo Contábil'!$I$37*'Custo Contábil'!G13</f>
        <v>0</v>
      </c>
      <c r="N83" s="330">
        <f>'Custo Contábil'!$I$37*'Custo Contábil'!H13</f>
        <v>0</v>
      </c>
      <c r="O83" s="397"/>
    </row>
    <row r="84" spans="2:16" x14ac:dyDescent="0.3">
      <c r="B84" s="162"/>
      <c r="C84" s="972" t="s">
        <v>572</v>
      </c>
      <c r="D84" s="972"/>
      <c r="E84" s="972"/>
      <c r="F84" s="972"/>
      <c r="G84" s="972"/>
      <c r="H84" s="972"/>
      <c r="I84" s="972"/>
      <c r="J84" s="973"/>
      <c r="K84" s="330">
        <f t="shared" si="11"/>
        <v>0</v>
      </c>
      <c r="L84" s="330">
        <f>'Custo Contábil'!$I$37*'Custo Contábil'!F14</f>
        <v>0</v>
      </c>
      <c r="M84" s="330">
        <f>'Custo Contábil'!$I$37*'Custo Contábil'!G14</f>
        <v>0</v>
      </c>
      <c r="N84" s="330">
        <f>'Custo Contábil'!$I$37*'Custo Contábil'!H14</f>
        <v>0</v>
      </c>
      <c r="O84" s="397"/>
      <c r="P84" s="402"/>
    </row>
    <row r="85" spans="2:16" x14ac:dyDescent="0.3">
      <c r="B85" s="162"/>
      <c r="C85" s="972" t="s">
        <v>573</v>
      </c>
      <c r="D85" s="972"/>
      <c r="E85" s="972"/>
      <c r="F85" s="972"/>
      <c r="G85" s="972"/>
      <c r="H85" s="972"/>
      <c r="I85" s="972"/>
      <c r="J85" s="973"/>
      <c r="K85" s="330">
        <f t="shared" si="11"/>
        <v>0</v>
      </c>
      <c r="L85" s="330">
        <f>Descarte!L82</f>
        <v>0</v>
      </c>
      <c r="M85" s="330">
        <f>Descarte!M82</f>
        <v>0</v>
      </c>
      <c r="N85" s="330">
        <f>Descarte!N82</f>
        <v>0</v>
      </c>
      <c r="O85" s="397"/>
    </row>
    <row r="86" spans="2:16" x14ac:dyDescent="0.3">
      <c r="B86" s="162"/>
      <c r="C86" s="972" t="s">
        <v>574</v>
      </c>
      <c r="D86" s="972"/>
      <c r="E86" s="972"/>
      <c r="F86" s="972"/>
      <c r="G86" s="972"/>
      <c r="H86" s="972"/>
      <c r="I86" s="972"/>
      <c r="J86" s="973"/>
      <c r="K86" s="330">
        <f t="shared" si="11"/>
        <v>0</v>
      </c>
      <c r="L86" s="330">
        <f>'M&amp;V'!N394</f>
        <v>0</v>
      </c>
      <c r="M86" s="330">
        <f>'M&amp;V'!O394</f>
        <v>0</v>
      </c>
      <c r="N86" s="330">
        <f>'M&amp;V'!P394</f>
        <v>0</v>
      </c>
      <c r="O86" s="397"/>
    </row>
    <row r="87" spans="2:16" x14ac:dyDescent="0.3">
      <c r="B87" s="967" t="s">
        <v>15</v>
      </c>
      <c r="C87" s="968"/>
      <c r="D87" s="968"/>
      <c r="E87" s="968"/>
      <c r="F87" s="968"/>
      <c r="G87" s="968"/>
      <c r="H87" s="969"/>
      <c r="I87" s="337" t="s">
        <v>16</v>
      </c>
      <c r="J87" s="337" t="s">
        <v>569</v>
      </c>
      <c r="K87" s="152" t="s">
        <v>555</v>
      </c>
      <c r="L87" s="337" t="s">
        <v>1054</v>
      </c>
      <c r="M87" s="114" t="s">
        <v>509</v>
      </c>
      <c r="N87" s="114" t="s">
        <v>510</v>
      </c>
      <c r="O87" s="397"/>
    </row>
    <row r="88" spans="2:16" x14ac:dyDescent="0.3">
      <c r="B88" s="168">
        <v>1</v>
      </c>
      <c r="C88" s="972" t="str">
        <f>IF(ISBLANK('HospCusto (ORÇ)'!C105)," ",'HospCusto (ORÇ)'!C105)</f>
        <v xml:space="preserve"> </v>
      </c>
      <c r="D88" s="972"/>
      <c r="E88" s="972"/>
      <c r="F88" s="972"/>
      <c r="G88" s="972"/>
      <c r="H88" s="973"/>
      <c r="I88" s="564">
        <f>'HospCusto (ORÇ)'!I105</f>
        <v>0</v>
      </c>
      <c r="J88" s="120">
        <f>'HospCusto (ORÇ)'!J105</f>
        <v>0</v>
      </c>
      <c r="K88" s="330">
        <f>I88*J88</f>
        <v>0</v>
      </c>
      <c r="L88" s="330">
        <f>K88-M88-N88</f>
        <v>0</v>
      </c>
      <c r="M88" s="329"/>
      <c r="N88" s="329"/>
      <c r="O88" s="397"/>
    </row>
    <row r="89" spans="2:16" x14ac:dyDescent="0.3">
      <c r="B89" s="168">
        <v>2</v>
      </c>
      <c r="C89" s="972" t="str">
        <f>IF(ISBLANK('HospCusto (ORÇ)'!C106)," ",'HospCusto (ORÇ)'!C106)</f>
        <v xml:space="preserve"> </v>
      </c>
      <c r="D89" s="972"/>
      <c r="E89" s="972"/>
      <c r="F89" s="972"/>
      <c r="G89" s="972"/>
      <c r="H89" s="973"/>
      <c r="I89" s="564">
        <f>'HospCusto (ORÇ)'!I106</f>
        <v>0</v>
      </c>
      <c r="J89" s="120">
        <f>'HospCusto (ORÇ)'!J106</f>
        <v>0</v>
      </c>
      <c r="K89" s="330">
        <f>I89*J89</f>
        <v>0</v>
      </c>
      <c r="L89" s="330">
        <f>K89-M89-N89</f>
        <v>0</v>
      </c>
      <c r="M89" s="329"/>
      <c r="N89" s="329"/>
    </row>
    <row r="90" spans="2:16" x14ac:dyDescent="0.3">
      <c r="B90" s="168">
        <v>3</v>
      </c>
      <c r="C90" s="972" t="str">
        <f>IF(ISBLANK('HospCusto (ORÇ)'!C107)," ",'HospCusto (ORÇ)'!C107)</f>
        <v xml:space="preserve"> </v>
      </c>
      <c r="D90" s="972"/>
      <c r="E90" s="972"/>
      <c r="F90" s="972"/>
      <c r="G90" s="972"/>
      <c r="H90" s="973"/>
      <c r="I90" s="564">
        <f>'HospCusto (ORÇ)'!I107</f>
        <v>0</v>
      </c>
      <c r="J90" s="120">
        <f>'HospCusto (ORÇ)'!J107</f>
        <v>0</v>
      </c>
      <c r="K90" s="330">
        <f>I90*J90</f>
        <v>0</v>
      </c>
      <c r="L90" s="330">
        <f>K90-M90-N90</f>
        <v>0</v>
      </c>
      <c r="M90" s="329"/>
      <c r="N90" s="329"/>
      <c r="O90" s="397"/>
    </row>
    <row r="91" spans="2:16" x14ac:dyDescent="0.3">
      <c r="B91" s="168">
        <v>4</v>
      </c>
      <c r="C91" s="972" t="s">
        <v>2186</v>
      </c>
      <c r="D91" s="972"/>
      <c r="E91" s="972"/>
      <c r="F91" s="972"/>
      <c r="G91" s="972"/>
      <c r="H91" s="973"/>
      <c r="I91" s="782">
        <f>'Custo Contábil'!$I$37</f>
        <v>0</v>
      </c>
      <c r="J91" s="120">
        <v>500</v>
      </c>
      <c r="K91" s="330">
        <f>I91*J91</f>
        <v>0</v>
      </c>
      <c r="L91" s="330">
        <f>K91-M91-N91</f>
        <v>0</v>
      </c>
      <c r="M91" s="553">
        <v>0</v>
      </c>
      <c r="N91" s="553">
        <v>0</v>
      </c>
      <c r="O91" s="397"/>
    </row>
    <row r="92" spans="2:16" x14ac:dyDescent="0.3">
      <c r="B92" s="162"/>
      <c r="C92" s="983" t="s">
        <v>1084</v>
      </c>
      <c r="D92" s="983"/>
      <c r="E92" s="983"/>
      <c r="F92" s="983"/>
      <c r="G92" s="983"/>
      <c r="H92" s="983"/>
      <c r="I92" s="983"/>
      <c r="J92" s="984"/>
      <c r="K92" s="330">
        <f>SUM(K88:K91)</f>
        <v>0</v>
      </c>
      <c r="L92" s="330">
        <f t="shared" ref="L92:N92" si="12">SUM(L88:L91)</f>
        <v>0</v>
      </c>
      <c r="M92" s="330">
        <f t="shared" si="12"/>
        <v>0</v>
      </c>
      <c r="N92" s="330">
        <f t="shared" si="12"/>
        <v>0</v>
      </c>
    </row>
    <row r="93" spans="2:16" x14ac:dyDescent="0.3">
      <c r="B93" s="162"/>
      <c r="C93" s="972" t="s">
        <v>12</v>
      </c>
      <c r="D93" s="972"/>
      <c r="E93" s="972"/>
      <c r="F93" s="972"/>
      <c r="G93" s="972"/>
      <c r="H93" s="972"/>
      <c r="I93" s="972"/>
      <c r="J93" s="973"/>
      <c r="K93" s="330">
        <f>SUM(L93:N93)</f>
        <v>0</v>
      </c>
      <c r="L93" s="330">
        <f>'Custo Contábil'!I49</f>
        <v>0</v>
      </c>
      <c r="M93" s="330">
        <v>0</v>
      </c>
      <c r="N93" s="330">
        <v>0</v>
      </c>
      <c r="O93" s="397"/>
    </row>
    <row r="94" spans="2:16" x14ac:dyDescent="0.3">
      <c r="B94" s="327"/>
      <c r="C94" s="979" t="s">
        <v>868</v>
      </c>
      <c r="D94" s="979"/>
      <c r="E94" s="979"/>
      <c r="F94" s="979"/>
      <c r="G94" s="979"/>
      <c r="H94" s="979"/>
      <c r="I94" s="979"/>
      <c r="J94" s="980"/>
      <c r="K94" s="126">
        <f>SUM(K82:K86,K92:K93)</f>
        <v>0</v>
      </c>
      <c r="L94" s="126">
        <f t="shared" ref="L94:N94" si="13">SUM(L82:L86,L92:L93)</f>
        <v>0</v>
      </c>
      <c r="M94" s="126">
        <f t="shared" si="13"/>
        <v>0</v>
      </c>
      <c r="N94" s="126">
        <f t="shared" si="13"/>
        <v>0</v>
      </c>
    </row>
    <row r="95" spans="2:16" x14ac:dyDescent="0.3">
      <c r="B95" s="169"/>
      <c r="C95" s="981" t="s">
        <v>1031</v>
      </c>
      <c r="D95" s="981"/>
      <c r="E95" s="981"/>
      <c r="F95" s="981"/>
      <c r="G95" s="981"/>
      <c r="H95" s="981"/>
      <c r="I95" s="981"/>
      <c r="J95" s="982"/>
      <c r="K95" s="161">
        <f>SUM(K79,K94)</f>
        <v>0</v>
      </c>
      <c r="L95" s="161">
        <f>SUM(L79,L94)</f>
        <v>0</v>
      </c>
      <c r="M95" s="161">
        <f>SUM(M79,M94)</f>
        <v>0</v>
      </c>
      <c r="N95" s="161">
        <f>SUM(N79,N94)</f>
        <v>0</v>
      </c>
    </row>
    <row r="96" spans="2:16" x14ac:dyDescent="0.3">
      <c r="B96" s="397"/>
      <c r="C96" s="397"/>
      <c r="D96" s="397"/>
      <c r="E96" s="397"/>
      <c r="F96" s="397"/>
      <c r="G96" s="397"/>
      <c r="H96" s="397"/>
      <c r="I96" s="408"/>
      <c r="J96" s="397"/>
      <c r="K96" s="409"/>
      <c r="L96" s="397"/>
      <c r="M96" s="397"/>
      <c r="N96" s="397"/>
    </row>
  </sheetData>
  <mergeCells count="142">
    <mergeCell ref="Q28:U28"/>
    <mergeCell ref="C28:G28"/>
    <mergeCell ref="C30:G30"/>
    <mergeCell ref="Q30:U30"/>
    <mergeCell ref="C31:G31"/>
    <mergeCell ref="Q31:U31"/>
    <mergeCell ref="C32:G32"/>
    <mergeCell ref="Q36:U36"/>
    <mergeCell ref="Q37:U37"/>
    <mergeCell ref="Q32:U32"/>
    <mergeCell ref="C33:G33"/>
    <mergeCell ref="Q33:U33"/>
    <mergeCell ref="Q34:U34"/>
    <mergeCell ref="Q35:U35"/>
    <mergeCell ref="C34:G34"/>
    <mergeCell ref="C35:G35"/>
    <mergeCell ref="C37:G37"/>
    <mergeCell ref="C36:G36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C26:G26"/>
    <mergeCell ref="Q26:U26"/>
    <mergeCell ref="C22:G22"/>
    <mergeCell ref="Q22:U22"/>
    <mergeCell ref="C23:G23"/>
    <mergeCell ref="Q23:U23"/>
    <mergeCell ref="C24:G24"/>
    <mergeCell ref="Q24:U24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P2:X2"/>
    <mergeCell ref="L3:N3"/>
    <mergeCell ref="P3:X4"/>
    <mergeCell ref="B6:N6"/>
    <mergeCell ref="C29:G29"/>
    <mergeCell ref="Q29:U29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3:G13"/>
    <mergeCell ref="Q13:U13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C38:G38"/>
    <mergeCell ref="Q38:U38"/>
    <mergeCell ref="C39:G39"/>
    <mergeCell ref="Q39:U39"/>
    <mergeCell ref="C75:J75"/>
    <mergeCell ref="C76:J76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C53:G53"/>
    <mergeCell ref="C54:G54"/>
    <mergeCell ref="C55:G55"/>
    <mergeCell ref="C56:G56"/>
    <mergeCell ref="C49:J49"/>
    <mergeCell ref="B50:N50"/>
    <mergeCell ref="C66:G66"/>
    <mergeCell ref="C92:J92"/>
    <mergeCell ref="C94:J94"/>
    <mergeCell ref="C95:J95"/>
    <mergeCell ref="C85:J85"/>
    <mergeCell ref="C86:J86"/>
    <mergeCell ref="B87:H87"/>
    <mergeCell ref="C88:H88"/>
    <mergeCell ref="C89:H89"/>
    <mergeCell ref="B81:G81"/>
    <mergeCell ref="C82:J82"/>
    <mergeCell ref="C93:J93"/>
    <mergeCell ref="C83:J83"/>
    <mergeCell ref="C84:J84"/>
    <mergeCell ref="C67:G67"/>
    <mergeCell ref="C68:G68"/>
    <mergeCell ref="C69:G69"/>
    <mergeCell ref="C70:G70"/>
    <mergeCell ref="C71:G71"/>
    <mergeCell ref="C91:H91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90:H90"/>
    <mergeCell ref="C78:J78"/>
    <mergeCell ref="C79:J79"/>
    <mergeCell ref="B80:N80"/>
    <mergeCell ref="C77:J77"/>
    <mergeCell ref="C72:G72"/>
    <mergeCell ref="C73:G73"/>
    <mergeCell ref="C74:G74"/>
  </mergeCells>
  <conditionalFormatting sqref="R29:R30 R97:R98">
    <cfRule type="cellIs" dxfId="59" priority="3" operator="lessThan">
      <formula>0</formula>
    </cfRule>
  </conditionalFormatting>
  <conditionalFormatting sqref="R31:R32">
    <cfRule type="cellIs" dxfId="58" priority="2" operator="lessThan">
      <formula>0</formula>
    </cfRule>
  </conditionalFormatting>
  <conditionalFormatting sqref="R52:R53">
    <cfRule type="cellIs" dxfId="57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7">
    <tabColor theme="4"/>
  </sheetPr>
  <dimension ref="B2:BE68"/>
  <sheetViews>
    <sheetView showGridLines="0" workbookViewId="0">
      <pane xSplit="7" ySplit="3" topLeftCell="H46" activePane="bottomRight" state="frozen"/>
      <selection pane="topRight"/>
      <selection pane="bottomLeft"/>
      <selection pane="bottomRight" activeCell="G68" sqref="G68"/>
    </sheetView>
  </sheetViews>
  <sheetFormatPr defaultColWidth="9.109375" defaultRowHeight="14.4" x14ac:dyDescent="0.25"/>
  <cols>
    <col min="1" max="1" width="3.6640625" style="411" customWidth="1"/>
    <col min="2" max="2" width="3.6640625" style="410" customWidth="1"/>
    <col min="3" max="3" width="44.5546875" style="411" customWidth="1"/>
    <col min="4" max="4" width="11.6640625" style="411" customWidth="1"/>
    <col min="5" max="5" width="9.88671875" style="412" bestFit="1" customWidth="1"/>
    <col min="6" max="6" width="8.6640625" style="413" customWidth="1"/>
    <col min="7" max="7" width="12.6640625" style="411" customWidth="1"/>
    <col min="8" max="27" width="11.6640625" style="411" customWidth="1"/>
    <col min="28" max="16384" width="9.109375" style="411"/>
  </cols>
  <sheetData>
    <row r="2" spans="2:27" ht="22.5" customHeight="1" x14ac:dyDescent="0.25">
      <c r="B2" s="992" t="s">
        <v>1051</v>
      </c>
      <c r="C2" s="992"/>
      <c r="D2" s="992"/>
      <c r="E2" s="992"/>
      <c r="F2" s="992"/>
      <c r="G2" s="992"/>
    </row>
    <row r="3" spans="2:27" x14ac:dyDescent="0.25">
      <c r="B3" s="993" t="s">
        <v>950</v>
      </c>
      <c r="C3" s="994"/>
      <c r="D3" s="994"/>
      <c r="E3" s="994"/>
      <c r="F3" s="994"/>
      <c r="G3" s="345" t="s">
        <v>31</v>
      </c>
      <c r="H3" s="415" t="s">
        <v>869</v>
      </c>
      <c r="I3" s="415" t="s">
        <v>870</v>
      </c>
      <c r="J3" s="415" t="s">
        <v>871</v>
      </c>
      <c r="K3" s="415" t="s">
        <v>872</v>
      </c>
      <c r="L3" s="415" t="s">
        <v>873</v>
      </c>
      <c r="M3" s="415" t="s">
        <v>874</v>
      </c>
      <c r="N3" s="415" t="s">
        <v>875</v>
      </c>
      <c r="O3" s="415" t="s">
        <v>876</v>
      </c>
      <c r="P3" s="415" t="s">
        <v>877</v>
      </c>
      <c r="Q3" s="415" t="s">
        <v>878</v>
      </c>
      <c r="R3" s="415" t="s">
        <v>879</v>
      </c>
      <c r="S3" s="415" t="s">
        <v>880</v>
      </c>
      <c r="T3" s="415" t="s">
        <v>881</v>
      </c>
      <c r="U3" s="415" t="s">
        <v>882</v>
      </c>
      <c r="V3" s="415" t="s">
        <v>883</v>
      </c>
      <c r="W3" s="415" t="s">
        <v>884</v>
      </c>
      <c r="X3" s="415" t="s">
        <v>885</v>
      </c>
      <c r="Y3" s="415" t="s">
        <v>886</v>
      </c>
      <c r="Z3" s="415" t="s">
        <v>887</v>
      </c>
      <c r="AA3" s="415" t="s">
        <v>888</v>
      </c>
    </row>
    <row r="4" spans="2:27" s="410" customFormat="1" x14ac:dyDescent="0.25">
      <c r="B4" s="993" t="s">
        <v>1104</v>
      </c>
      <c r="C4" s="994"/>
      <c r="D4" s="994"/>
      <c r="E4" s="994"/>
      <c r="F4" s="994"/>
      <c r="G4" s="174" t="s">
        <v>31</v>
      </c>
      <c r="H4" s="175" t="s">
        <v>869</v>
      </c>
      <c r="I4" s="175" t="s">
        <v>870</v>
      </c>
      <c r="J4" s="175" t="s">
        <v>871</v>
      </c>
      <c r="K4" s="175" t="s">
        <v>872</v>
      </c>
      <c r="L4" s="175" t="s">
        <v>873</v>
      </c>
      <c r="M4" s="175" t="s">
        <v>874</v>
      </c>
      <c r="N4" s="175" t="s">
        <v>875</v>
      </c>
      <c r="O4" s="175" t="s">
        <v>876</v>
      </c>
      <c r="P4" s="175" t="s">
        <v>877</v>
      </c>
      <c r="Q4" s="175" t="s">
        <v>878</v>
      </c>
      <c r="R4" s="175" t="s">
        <v>879</v>
      </c>
      <c r="S4" s="175" t="s">
        <v>880</v>
      </c>
      <c r="T4" s="175" t="s">
        <v>881</v>
      </c>
      <c r="U4" s="175" t="s">
        <v>882</v>
      </c>
      <c r="V4" s="175" t="s">
        <v>883</v>
      </c>
      <c r="W4" s="175" t="s">
        <v>884</v>
      </c>
      <c r="X4" s="175" t="s">
        <v>885</v>
      </c>
      <c r="Y4" s="175" t="s">
        <v>886</v>
      </c>
      <c r="Z4" s="175" t="s">
        <v>887</v>
      </c>
      <c r="AA4" s="175" t="s">
        <v>888</v>
      </c>
    </row>
    <row r="5" spans="2:27" x14ac:dyDescent="0.25">
      <c r="B5" s="171">
        <v>1</v>
      </c>
      <c r="C5" s="176" t="s">
        <v>626</v>
      </c>
      <c r="D5" s="176"/>
      <c r="E5" s="177"/>
      <c r="F5" s="178"/>
      <c r="G5" s="179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</row>
    <row r="6" spans="2:27" ht="15.6" x14ac:dyDescent="0.25">
      <c r="B6" s="171">
        <f>B5+1</f>
        <v>2</v>
      </c>
      <c r="C6" s="176" t="s">
        <v>889</v>
      </c>
      <c r="D6" s="176"/>
      <c r="E6" s="182" t="s">
        <v>629</v>
      </c>
      <c r="F6" s="183" t="s">
        <v>672</v>
      </c>
      <c r="G6" s="198">
        <f>SUM(H6:AA6)</f>
        <v>0</v>
      </c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</row>
    <row r="7" spans="2:27" ht="15.6" x14ac:dyDescent="0.25">
      <c r="B7" s="171">
        <f>B6+1</f>
        <v>3</v>
      </c>
      <c r="C7" s="176" t="s">
        <v>16</v>
      </c>
      <c r="D7" s="176"/>
      <c r="E7" s="182"/>
      <c r="F7" s="183" t="s">
        <v>671</v>
      </c>
      <c r="G7" s="187">
        <f>SUM(H7:AA7)</f>
        <v>0</v>
      </c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</row>
    <row r="8" spans="2:27" ht="15.6" x14ac:dyDescent="0.25">
      <c r="B8" s="236">
        <f>B7+1</f>
        <v>4</v>
      </c>
      <c r="C8" s="176" t="s">
        <v>635</v>
      </c>
      <c r="D8" s="176"/>
      <c r="E8" s="182" t="s">
        <v>636</v>
      </c>
      <c r="F8" s="183" t="s">
        <v>637</v>
      </c>
      <c r="G8" s="198">
        <f>SUM(H8:AA8)</f>
        <v>0</v>
      </c>
      <c r="H8" s="189">
        <f>(H6*H7)/1000</f>
        <v>0</v>
      </c>
      <c r="I8" s="189">
        <f t="shared" ref="I8:AA8" si="0">(I6*I7)/1000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</row>
    <row r="9" spans="2:27" x14ac:dyDescent="0.25">
      <c r="B9" s="997">
        <f>B8+1</f>
        <v>5</v>
      </c>
      <c r="C9" s="176" t="s">
        <v>890</v>
      </c>
      <c r="D9" s="176"/>
      <c r="E9" s="182" t="s">
        <v>891</v>
      </c>
      <c r="F9" s="183"/>
      <c r="G9" s="190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</row>
    <row r="10" spans="2:27" x14ac:dyDescent="0.25">
      <c r="B10" s="998"/>
      <c r="C10" s="192" t="s">
        <v>892</v>
      </c>
      <c r="D10" s="192"/>
      <c r="E10" s="193" t="s">
        <v>893</v>
      </c>
      <c r="F10" s="183"/>
      <c r="G10" s="190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</row>
    <row r="11" spans="2:27" x14ac:dyDescent="0.25">
      <c r="B11" s="998"/>
      <c r="C11" s="192" t="s">
        <v>640</v>
      </c>
      <c r="D11" s="192"/>
      <c r="E11" s="193" t="s">
        <v>641</v>
      </c>
      <c r="F11" s="183"/>
      <c r="G11" s="190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</row>
    <row r="12" spans="2:27" ht="15.6" x14ac:dyDescent="0.25">
      <c r="B12" s="999"/>
      <c r="C12" s="176" t="s">
        <v>642</v>
      </c>
      <c r="D12" s="176"/>
      <c r="E12" s="182" t="s">
        <v>643</v>
      </c>
      <c r="F12" s="183" t="s">
        <v>644</v>
      </c>
      <c r="G12" s="190"/>
      <c r="H12" s="195">
        <f>H9*H10*H11</f>
        <v>0</v>
      </c>
      <c r="I12" s="195">
        <f t="shared" ref="I12:AA12" si="1">I9*I10*I11</f>
        <v>0</v>
      </c>
      <c r="J12" s="195">
        <f t="shared" si="1"/>
        <v>0</v>
      </c>
      <c r="K12" s="195">
        <f t="shared" si="1"/>
        <v>0</v>
      </c>
      <c r="L12" s="195">
        <f t="shared" si="1"/>
        <v>0</v>
      </c>
      <c r="M12" s="195">
        <f t="shared" si="1"/>
        <v>0</v>
      </c>
      <c r="N12" s="195">
        <f t="shared" si="1"/>
        <v>0</v>
      </c>
      <c r="O12" s="195">
        <f t="shared" si="1"/>
        <v>0</v>
      </c>
      <c r="P12" s="195">
        <f t="shared" si="1"/>
        <v>0</v>
      </c>
      <c r="Q12" s="195">
        <f t="shared" si="1"/>
        <v>0</v>
      </c>
      <c r="R12" s="195">
        <f t="shared" si="1"/>
        <v>0</v>
      </c>
      <c r="S12" s="195">
        <f t="shared" si="1"/>
        <v>0</v>
      </c>
      <c r="T12" s="195">
        <f t="shared" si="1"/>
        <v>0</v>
      </c>
      <c r="U12" s="195">
        <f t="shared" si="1"/>
        <v>0</v>
      </c>
      <c r="V12" s="195">
        <f t="shared" si="1"/>
        <v>0</v>
      </c>
      <c r="W12" s="195">
        <f t="shared" si="1"/>
        <v>0</v>
      </c>
      <c r="X12" s="195">
        <f t="shared" si="1"/>
        <v>0</v>
      </c>
      <c r="Y12" s="195">
        <f t="shared" si="1"/>
        <v>0</v>
      </c>
      <c r="Z12" s="195">
        <f t="shared" si="1"/>
        <v>0</v>
      </c>
      <c r="AA12" s="195">
        <f t="shared" si="1"/>
        <v>0</v>
      </c>
    </row>
    <row r="13" spans="2:27" x14ac:dyDescent="0.25">
      <c r="B13" s="997">
        <f>B9+1</f>
        <v>6</v>
      </c>
      <c r="C13" s="176" t="s">
        <v>964</v>
      </c>
      <c r="D13" s="176"/>
      <c r="E13" s="182" t="s">
        <v>548</v>
      </c>
      <c r="F13" s="183" t="s">
        <v>959</v>
      </c>
      <c r="G13" s="285">
        <v>12</v>
      </c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</row>
    <row r="14" spans="2:27" x14ac:dyDescent="0.25">
      <c r="B14" s="998"/>
      <c r="C14" s="176" t="s">
        <v>965</v>
      </c>
      <c r="D14" s="176"/>
      <c r="E14" s="177" t="s">
        <v>962</v>
      </c>
      <c r="F14" s="183" t="s">
        <v>960</v>
      </c>
      <c r="G14" s="285">
        <v>22</v>
      </c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</row>
    <row r="15" spans="2:27" x14ac:dyDescent="0.25">
      <c r="B15" s="998"/>
      <c r="C15" s="176" t="s">
        <v>966</v>
      </c>
      <c r="D15" s="176"/>
      <c r="E15" s="177" t="s">
        <v>963</v>
      </c>
      <c r="F15" s="183" t="s">
        <v>961</v>
      </c>
      <c r="G15" s="285">
        <v>3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</row>
    <row r="16" spans="2:27" ht="15.6" x14ac:dyDescent="0.25">
      <c r="B16" s="998"/>
      <c r="C16" s="176" t="s">
        <v>645</v>
      </c>
      <c r="D16" s="176"/>
      <c r="E16" s="182" t="s">
        <v>636</v>
      </c>
      <c r="F16" s="183" t="s">
        <v>646</v>
      </c>
      <c r="G16" s="198">
        <f>SUM(H16:AA16)</f>
        <v>0</v>
      </c>
      <c r="H16" s="197">
        <f>H8*((H13*H14*H15)/($G$13*$G$14*$G$15))</f>
        <v>0</v>
      </c>
      <c r="I16" s="197">
        <f t="shared" ref="I16:AA16" si="2">I8*((I13*I14*I15)/($G$13*$G$14*$G$15))</f>
        <v>0</v>
      </c>
      <c r="J16" s="197">
        <f t="shared" si="2"/>
        <v>0</v>
      </c>
      <c r="K16" s="197">
        <f t="shared" si="2"/>
        <v>0</v>
      </c>
      <c r="L16" s="197">
        <f t="shared" si="2"/>
        <v>0</v>
      </c>
      <c r="M16" s="197">
        <f t="shared" si="2"/>
        <v>0</v>
      </c>
      <c r="N16" s="197">
        <f t="shared" si="2"/>
        <v>0</v>
      </c>
      <c r="O16" s="197">
        <f t="shared" si="2"/>
        <v>0</v>
      </c>
      <c r="P16" s="197">
        <f t="shared" si="2"/>
        <v>0</v>
      </c>
      <c r="Q16" s="197">
        <f t="shared" si="2"/>
        <v>0</v>
      </c>
      <c r="R16" s="197">
        <f t="shared" si="2"/>
        <v>0</v>
      </c>
      <c r="S16" s="197">
        <f t="shared" si="2"/>
        <v>0</v>
      </c>
      <c r="T16" s="197">
        <f t="shared" si="2"/>
        <v>0</v>
      </c>
      <c r="U16" s="197">
        <f t="shared" si="2"/>
        <v>0</v>
      </c>
      <c r="V16" s="197">
        <f t="shared" si="2"/>
        <v>0</v>
      </c>
      <c r="W16" s="197">
        <f t="shared" si="2"/>
        <v>0</v>
      </c>
      <c r="X16" s="197">
        <f t="shared" si="2"/>
        <v>0</v>
      </c>
      <c r="Y16" s="197">
        <f t="shared" si="2"/>
        <v>0</v>
      </c>
      <c r="Z16" s="197">
        <f t="shared" si="2"/>
        <v>0</v>
      </c>
      <c r="AA16" s="197">
        <f t="shared" si="2"/>
        <v>0</v>
      </c>
    </row>
    <row r="17" spans="2:27" ht="15.6" x14ac:dyDescent="0.25">
      <c r="B17" s="999"/>
      <c r="C17" s="176" t="s">
        <v>647</v>
      </c>
      <c r="D17" s="176"/>
      <c r="E17" s="176"/>
      <c r="F17" s="183" t="s">
        <v>648</v>
      </c>
      <c r="G17" s="190" t="str">
        <f>IF(LARGE(H17:AA17,1)&gt;1,"ERRO","")</f>
        <v/>
      </c>
      <c r="H17" s="197">
        <f>IFERROR(H16/H8,0)</f>
        <v>0</v>
      </c>
      <c r="I17" s="197">
        <f t="shared" ref="I17:AA17" si="3">IFERROR(I16/I8,0)</f>
        <v>0</v>
      </c>
      <c r="J17" s="197">
        <f t="shared" si="3"/>
        <v>0</v>
      </c>
      <c r="K17" s="197">
        <f t="shared" si="3"/>
        <v>0</v>
      </c>
      <c r="L17" s="197">
        <f t="shared" si="3"/>
        <v>0</v>
      </c>
      <c r="M17" s="197">
        <f t="shared" si="3"/>
        <v>0</v>
      </c>
      <c r="N17" s="197">
        <f t="shared" si="3"/>
        <v>0</v>
      </c>
      <c r="O17" s="197">
        <f t="shared" si="3"/>
        <v>0</v>
      </c>
      <c r="P17" s="197">
        <f t="shared" si="3"/>
        <v>0</v>
      </c>
      <c r="Q17" s="197">
        <f t="shared" si="3"/>
        <v>0</v>
      </c>
      <c r="R17" s="197">
        <f t="shared" si="3"/>
        <v>0</v>
      </c>
      <c r="S17" s="197">
        <f t="shared" si="3"/>
        <v>0</v>
      </c>
      <c r="T17" s="197">
        <f t="shared" si="3"/>
        <v>0</v>
      </c>
      <c r="U17" s="197">
        <f t="shared" si="3"/>
        <v>0</v>
      </c>
      <c r="V17" s="197">
        <f t="shared" si="3"/>
        <v>0</v>
      </c>
      <c r="W17" s="197">
        <f t="shared" si="3"/>
        <v>0</v>
      </c>
      <c r="X17" s="197">
        <f t="shared" si="3"/>
        <v>0</v>
      </c>
      <c r="Y17" s="197">
        <f t="shared" si="3"/>
        <v>0</v>
      </c>
      <c r="Z17" s="197">
        <f t="shared" si="3"/>
        <v>0</v>
      </c>
      <c r="AA17" s="197">
        <f t="shared" si="3"/>
        <v>0</v>
      </c>
    </row>
    <row r="18" spans="2:27" ht="15.6" x14ac:dyDescent="0.25">
      <c r="B18" s="236">
        <f>B13+1</f>
        <v>7</v>
      </c>
      <c r="C18" s="176" t="s">
        <v>894</v>
      </c>
      <c r="D18" s="176"/>
      <c r="E18" s="182" t="s">
        <v>895</v>
      </c>
      <c r="F18" s="183" t="s">
        <v>896</v>
      </c>
      <c r="G18" s="198">
        <f>SUM(H18:AA18)</f>
        <v>0</v>
      </c>
      <c r="H18" s="189">
        <f>H8*H9</f>
        <v>0</v>
      </c>
      <c r="I18" s="189">
        <f t="shared" ref="I18:AA18" si="4">I8*I9</f>
        <v>0</v>
      </c>
      <c r="J18" s="189">
        <f t="shared" si="4"/>
        <v>0</v>
      </c>
      <c r="K18" s="189">
        <f t="shared" si="4"/>
        <v>0</v>
      </c>
      <c r="L18" s="189">
        <f t="shared" si="4"/>
        <v>0</v>
      </c>
      <c r="M18" s="189">
        <f t="shared" si="4"/>
        <v>0</v>
      </c>
      <c r="N18" s="189">
        <f t="shared" si="4"/>
        <v>0</v>
      </c>
      <c r="O18" s="189">
        <f t="shared" si="4"/>
        <v>0</v>
      </c>
      <c r="P18" s="189">
        <f t="shared" si="4"/>
        <v>0</v>
      </c>
      <c r="Q18" s="189">
        <f t="shared" si="4"/>
        <v>0</v>
      </c>
      <c r="R18" s="189">
        <f t="shared" si="4"/>
        <v>0</v>
      </c>
      <c r="S18" s="189">
        <f t="shared" si="4"/>
        <v>0</v>
      </c>
      <c r="T18" s="189">
        <f t="shared" si="4"/>
        <v>0</v>
      </c>
      <c r="U18" s="189">
        <f t="shared" si="4"/>
        <v>0</v>
      </c>
      <c r="V18" s="189">
        <f t="shared" si="4"/>
        <v>0</v>
      </c>
      <c r="W18" s="189">
        <f t="shared" si="4"/>
        <v>0</v>
      </c>
      <c r="X18" s="189">
        <f t="shared" si="4"/>
        <v>0</v>
      </c>
      <c r="Y18" s="189">
        <f t="shared" si="4"/>
        <v>0</v>
      </c>
      <c r="Z18" s="189">
        <f t="shared" si="4"/>
        <v>0</v>
      </c>
      <c r="AA18" s="189">
        <f t="shared" si="4"/>
        <v>0</v>
      </c>
    </row>
    <row r="19" spans="2:27" ht="15.6" x14ac:dyDescent="0.25">
      <c r="B19" s="236">
        <f>B18+1</f>
        <v>8</v>
      </c>
      <c r="C19" s="176" t="s">
        <v>897</v>
      </c>
      <c r="D19" s="176"/>
      <c r="E19" s="182" t="s">
        <v>898</v>
      </c>
      <c r="F19" s="183" t="s">
        <v>899</v>
      </c>
      <c r="G19" s="198">
        <f>SUM(H19:AA19)</f>
        <v>0</v>
      </c>
      <c r="H19" s="189">
        <f>H8*H9*H10</f>
        <v>0</v>
      </c>
      <c r="I19" s="189">
        <f t="shared" ref="I19:AA19" si="5">I8*I9*I10</f>
        <v>0</v>
      </c>
      <c r="J19" s="189">
        <f t="shared" si="5"/>
        <v>0</v>
      </c>
      <c r="K19" s="189">
        <f t="shared" si="5"/>
        <v>0</v>
      </c>
      <c r="L19" s="189">
        <f t="shared" si="5"/>
        <v>0</v>
      </c>
      <c r="M19" s="189">
        <f t="shared" si="5"/>
        <v>0</v>
      </c>
      <c r="N19" s="189">
        <f t="shared" si="5"/>
        <v>0</v>
      </c>
      <c r="O19" s="189">
        <f t="shared" si="5"/>
        <v>0</v>
      </c>
      <c r="P19" s="189">
        <f t="shared" si="5"/>
        <v>0</v>
      </c>
      <c r="Q19" s="189">
        <f t="shared" si="5"/>
        <v>0</v>
      </c>
      <c r="R19" s="189">
        <f t="shared" si="5"/>
        <v>0</v>
      </c>
      <c r="S19" s="189">
        <f t="shared" si="5"/>
        <v>0</v>
      </c>
      <c r="T19" s="189">
        <f t="shared" si="5"/>
        <v>0</v>
      </c>
      <c r="U19" s="189">
        <f t="shared" si="5"/>
        <v>0</v>
      </c>
      <c r="V19" s="189">
        <f t="shared" si="5"/>
        <v>0</v>
      </c>
      <c r="W19" s="189">
        <f t="shared" si="5"/>
        <v>0</v>
      </c>
      <c r="X19" s="189">
        <f t="shared" si="5"/>
        <v>0</v>
      </c>
      <c r="Y19" s="189">
        <f t="shared" si="5"/>
        <v>0</v>
      </c>
      <c r="Z19" s="189">
        <f t="shared" si="5"/>
        <v>0</v>
      </c>
      <c r="AA19" s="189">
        <f t="shared" si="5"/>
        <v>0</v>
      </c>
    </row>
    <row r="20" spans="2:27" ht="15.6" x14ac:dyDescent="0.25">
      <c r="B20" s="171">
        <f>B19+1</f>
        <v>9</v>
      </c>
      <c r="C20" s="176" t="s">
        <v>649</v>
      </c>
      <c r="D20" s="176"/>
      <c r="E20" s="182" t="s">
        <v>650</v>
      </c>
      <c r="F20" s="183" t="s">
        <v>651</v>
      </c>
      <c r="G20" s="198">
        <f>SUM(H20:AA20)</f>
        <v>0</v>
      </c>
      <c r="H20" s="195">
        <f>H8*H12*0.001</f>
        <v>0</v>
      </c>
      <c r="I20" s="195">
        <f t="shared" ref="I20:AA20" si="6">I8*I12*0.001</f>
        <v>0</v>
      </c>
      <c r="J20" s="195">
        <f t="shared" si="6"/>
        <v>0</v>
      </c>
      <c r="K20" s="195">
        <f t="shared" si="6"/>
        <v>0</v>
      </c>
      <c r="L20" s="195">
        <f t="shared" si="6"/>
        <v>0</v>
      </c>
      <c r="M20" s="195">
        <f t="shared" si="6"/>
        <v>0</v>
      </c>
      <c r="N20" s="195">
        <f t="shared" si="6"/>
        <v>0</v>
      </c>
      <c r="O20" s="195">
        <f t="shared" si="6"/>
        <v>0</v>
      </c>
      <c r="P20" s="195">
        <f t="shared" si="6"/>
        <v>0</v>
      </c>
      <c r="Q20" s="195">
        <f t="shared" si="6"/>
        <v>0</v>
      </c>
      <c r="R20" s="195">
        <f t="shared" si="6"/>
        <v>0</v>
      </c>
      <c r="S20" s="195">
        <f t="shared" si="6"/>
        <v>0</v>
      </c>
      <c r="T20" s="195">
        <f t="shared" si="6"/>
        <v>0</v>
      </c>
      <c r="U20" s="195">
        <f t="shared" si="6"/>
        <v>0</v>
      </c>
      <c r="V20" s="195">
        <f t="shared" si="6"/>
        <v>0</v>
      </c>
      <c r="W20" s="195">
        <f t="shared" si="6"/>
        <v>0</v>
      </c>
      <c r="X20" s="195">
        <f t="shared" si="6"/>
        <v>0</v>
      </c>
      <c r="Y20" s="195">
        <f t="shared" si="6"/>
        <v>0</v>
      </c>
      <c r="Z20" s="195">
        <f t="shared" si="6"/>
        <v>0</v>
      </c>
      <c r="AA20" s="195">
        <f t="shared" si="6"/>
        <v>0</v>
      </c>
    </row>
    <row r="21" spans="2:27" ht="15.6" x14ac:dyDescent="0.25">
      <c r="B21" s="171">
        <f>B20+1</f>
        <v>10</v>
      </c>
      <c r="C21" s="176" t="s">
        <v>652</v>
      </c>
      <c r="D21" s="176"/>
      <c r="E21" s="177" t="s">
        <v>636</v>
      </c>
      <c r="F21" s="183" t="s">
        <v>653</v>
      </c>
      <c r="G21" s="199">
        <f>SUM(H21:AA21)</f>
        <v>0</v>
      </c>
      <c r="H21" s="200">
        <f>H8*H17</f>
        <v>0</v>
      </c>
      <c r="I21" s="200">
        <f t="shared" ref="I21:AA21" si="7">I8*I17</f>
        <v>0</v>
      </c>
      <c r="J21" s="200">
        <f t="shared" si="7"/>
        <v>0</v>
      </c>
      <c r="K21" s="200">
        <f t="shared" si="7"/>
        <v>0</v>
      </c>
      <c r="L21" s="200">
        <f t="shared" si="7"/>
        <v>0</v>
      </c>
      <c r="M21" s="200">
        <f t="shared" si="7"/>
        <v>0</v>
      </c>
      <c r="N21" s="200">
        <f t="shared" si="7"/>
        <v>0</v>
      </c>
      <c r="O21" s="200">
        <f t="shared" si="7"/>
        <v>0</v>
      </c>
      <c r="P21" s="200">
        <f t="shared" si="7"/>
        <v>0</v>
      </c>
      <c r="Q21" s="200">
        <f t="shared" si="7"/>
        <v>0</v>
      </c>
      <c r="R21" s="200">
        <f t="shared" si="7"/>
        <v>0</v>
      </c>
      <c r="S21" s="200">
        <f t="shared" si="7"/>
        <v>0</v>
      </c>
      <c r="T21" s="200">
        <f t="shared" si="7"/>
        <v>0</v>
      </c>
      <c r="U21" s="200">
        <f t="shared" si="7"/>
        <v>0</v>
      </c>
      <c r="V21" s="200">
        <f t="shared" si="7"/>
        <v>0</v>
      </c>
      <c r="W21" s="200">
        <f t="shared" si="7"/>
        <v>0</v>
      </c>
      <c r="X21" s="200">
        <f t="shared" si="7"/>
        <v>0</v>
      </c>
      <c r="Y21" s="200">
        <f t="shared" si="7"/>
        <v>0</v>
      </c>
      <c r="Z21" s="200">
        <f t="shared" si="7"/>
        <v>0</v>
      </c>
      <c r="AA21" s="200">
        <f t="shared" si="7"/>
        <v>0</v>
      </c>
    </row>
    <row r="23" spans="2:27" x14ac:dyDescent="0.25">
      <c r="B23" s="993" t="s">
        <v>1106</v>
      </c>
      <c r="C23" s="994"/>
      <c r="D23" s="994"/>
      <c r="E23" s="994"/>
      <c r="F23" s="1002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</row>
    <row r="24" spans="2:27" s="410" customFormat="1" x14ac:dyDescent="0.25">
      <c r="B24" s="171"/>
      <c r="C24" s="172"/>
      <c r="D24" s="172"/>
      <c r="E24" s="172"/>
      <c r="F24" s="173"/>
      <c r="G24" s="174" t="s">
        <v>31</v>
      </c>
      <c r="H24" s="175" t="s">
        <v>869</v>
      </c>
      <c r="I24" s="175" t="s">
        <v>870</v>
      </c>
      <c r="J24" s="175" t="s">
        <v>871</v>
      </c>
      <c r="K24" s="175" t="s">
        <v>872</v>
      </c>
      <c r="L24" s="175" t="s">
        <v>873</v>
      </c>
      <c r="M24" s="175" t="s">
        <v>874</v>
      </c>
      <c r="N24" s="175" t="s">
        <v>875</v>
      </c>
      <c r="O24" s="175" t="s">
        <v>876</v>
      </c>
      <c r="P24" s="175" t="s">
        <v>877</v>
      </c>
      <c r="Q24" s="175" t="s">
        <v>878</v>
      </c>
      <c r="R24" s="175" t="s">
        <v>879</v>
      </c>
      <c r="S24" s="175" t="s">
        <v>880</v>
      </c>
      <c r="T24" s="175" t="s">
        <v>881</v>
      </c>
      <c r="U24" s="175" t="s">
        <v>882</v>
      </c>
      <c r="V24" s="175" t="s">
        <v>883</v>
      </c>
      <c r="W24" s="175" t="s">
        <v>884</v>
      </c>
      <c r="X24" s="175" t="s">
        <v>885</v>
      </c>
      <c r="Y24" s="175" t="s">
        <v>886</v>
      </c>
      <c r="Z24" s="175" t="s">
        <v>887</v>
      </c>
      <c r="AA24" s="175" t="s">
        <v>888</v>
      </c>
    </row>
    <row r="25" spans="2:27" x14ac:dyDescent="0.25">
      <c r="B25" s="171">
        <f>B21+1</f>
        <v>11</v>
      </c>
      <c r="C25" s="176" t="s">
        <v>626</v>
      </c>
      <c r="D25" s="176"/>
      <c r="E25" s="177"/>
      <c r="F25" s="178"/>
      <c r="G25" s="179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</row>
    <row r="26" spans="2:27" ht="15.6" x14ac:dyDescent="0.25">
      <c r="B26" s="171">
        <f>B25+1</f>
        <v>12</v>
      </c>
      <c r="C26" s="176" t="s">
        <v>889</v>
      </c>
      <c r="D26" s="176"/>
      <c r="E26" s="182" t="s">
        <v>629</v>
      </c>
      <c r="F26" s="183" t="s">
        <v>674</v>
      </c>
      <c r="G26" s="198">
        <f>SUM(H26:AA26)</f>
        <v>0</v>
      </c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2:27" ht="15.6" x14ac:dyDescent="0.25">
      <c r="B27" s="171">
        <f>B26+1</f>
        <v>13</v>
      </c>
      <c r="C27" s="176" t="s">
        <v>16</v>
      </c>
      <c r="D27" s="176"/>
      <c r="E27" s="182"/>
      <c r="F27" s="183" t="s">
        <v>673</v>
      </c>
      <c r="G27" s="187">
        <f>SUM(H27:AA27)</f>
        <v>0</v>
      </c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</row>
    <row r="28" spans="2:27" ht="15.6" x14ac:dyDescent="0.25">
      <c r="B28" s="286">
        <f>B27+1</f>
        <v>14</v>
      </c>
      <c r="C28" s="176" t="s">
        <v>635</v>
      </c>
      <c r="D28" s="176"/>
      <c r="E28" s="182" t="s">
        <v>636</v>
      </c>
      <c r="F28" s="183" t="s">
        <v>658</v>
      </c>
      <c r="G28" s="198">
        <f>SUM(H28:AA28)</f>
        <v>0</v>
      </c>
      <c r="H28" s="189">
        <f>(H26*H27)/1000</f>
        <v>0</v>
      </c>
      <c r="I28" s="189">
        <f t="shared" ref="I28:AA28" si="8">(I26*I27)/1000</f>
        <v>0</v>
      </c>
      <c r="J28" s="189">
        <f t="shared" si="8"/>
        <v>0</v>
      </c>
      <c r="K28" s="189">
        <f t="shared" si="8"/>
        <v>0</v>
      </c>
      <c r="L28" s="189">
        <f t="shared" si="8"/>
        <v>0</v>
      </c>
      <c r="M28" s="189">
        <f t="shared" si="8"/>
        <v>0</v>
      </c>
      <c r="N28" s="189">
        <f t="shared" si="8"/>
        <v>0</v>
      </c>
      <c r="O28" s="189">
        <f t="shared" si="8"/>
        <v>0</v>
      </c>
      <c r="P28" s="189">
        <f t="shared" si="8"/>
        <v>0</v>
      </c>
      <c r="Q28" s="189">
        <f t="shared" si="8"/>
        <v>0</v>
      </c>
      <c r="R28" s="189">
        <f t="shared" si="8"/>
        <v>0</v>
      </c>
      <c r="S28" s="189">
        <f t="shared" si="8"/>
        <v>0</v>
      </c>
      <c r="T28" s="189">
        <f t="shared" si="8"/>
        <v>0</v>
      </c>
      <c r="U28" s="189">
        <f t="shared" si="8"/>
        <v>0</v>
      </c>
      <c r="V28" s="189">
        <f t="shared" si="8"/>
        <v>0</v>
      </c>
      <c r="W28" s="189">
        <f t="shared" si="8"/>
        <v>0</v>
      </c>
      <c r="X28" s="189">
        <f t="shared" si="8"/>
        <v>0</v>
      </c>
      <c r="Y28" s="189">
        <f t="shared" si="8"/>
        <v>0</v>
      </c>
      <c r="Z28" s="189">
        <f t="shared" si="8"/>
        <v>0</v>
      </c>
      <c r="AA28" s="189">
        <f t="shared" si="8"/>
        <v>0</v>
      </c>
    </row>
    <row r="29" spans="2:27" x14ac:dyDescent="0.25">
      <c r="B29" s="997">
        <f>B28+1</f>
        <v>15</v>
      </c>
      <c r="C29" s="176" t="s">
        <v>890</v>
      </c>
      <c r="D29" s="176"/>
      <c r="E29" s="182" t="s">
        <v>891</v>
      </c>
      <c r="F29" s="183"/>
      <c r="G29" s="190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</row>
    <row r="30" spans="2:27" x14ac:dyDescent="0.25">
      <c r="B30" s="998"/>
      <c r="C30" s="192" t="s">
        <v>892</v>
      </c>
      <c r="D30" s="192"/>
      <c r="E30" s="193" t="s">
        <v>893</v>
      </c>
      <c r="F30" s="183"/>
      <c r="G30" s="190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</row>
    <row r="31" spans="2:27" x14ac:dyDescent="0.25">
      <c r="B31" s="998"/>
      <c r="C31" s="192" t="s">
        <v>640</v>
      </c>
      <c r="D31" s="192"/>
      <c r="E31" s="193" t="s">
        <v>641</v>
      </c>
      <c r="F31" s="183"/>
      <c r="G31" s="190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</row>
    <row r="32" spans="2:27" ht="15.6" x14ac:dyDescent="0.25">
      <c r="B32" s="999"/>
      <c r="C32" s="176" t="s">
        <v>642</v>
      </c>
      <c r="D32" s="176"/>
      <c r="E32" s="182" t="s">
        <v>643</v>
      </c>
      <c r="F32" s="183" t="s">
        <v>659</v>
      </c>
      <c r="G32" s="190"/>
      <c r="H32" s="195">
        <f>H29*H30*H31</f>
        <v>0</v>
      </c>
      <c r="I32" s="195">
        <f t="shared" ref="I32:AA32" si="9">I29*I30*I31</f>
        <v>0</v>
      </c>
      <c r="J32" s="195">
        <f t="shared" si="9"/>
        <v>0</v>
      </c>
      <c r="K32" s="195">
        <f t="shared" si="9"/>
        <v>0</v>
      </c>
      <c r="L32" s="195">
        <f t="shared" si="9"/>
        <v>0</v>
      </c>
      <c r="M32" s="195">
        <f t="shared" si="9"/>
        <v>0</v>
      </c>
      <c r="N32" s="195">
        <f t="shared" si="9"/>
        <v>0</v>
      </c>
      <c r="O32" s="195">
        <f t="shared" si="9"/>
        <v>0</v>
      </c>
      <c r="P32" s="195">
        <f t="shared" si="9"/>
        <v>0</v>
      </c>
      <c r="Q32" s="195">
        <f t="shared" si="9"/>
        <v>0</v>
      </c>
      <c r="R32" s="195">
        <f t="shared" si="9"/>
        <v>0</v>
      </c>
      <c r="S32" s="195">
        <f t="shared" si="9"/>
        <v>0</v>
      </c>
      <c r="T32" s="195">
        <f t="shared" si="9"/>
        <v>0</v>
      </c>
      <c r="U32" s="195">
        <f t="shared" si="9"/>
        <v>0</v>
      </c>
      <c r="V32" s="195">
        <f t="shared" si="9"/>
        <v>0</v>
      </c>
      <c r="W32" s="195">
        <f t="shared" si="9"/>
        <v>0</v>
      </c>
      <c r="X32" s="195">
        <f t="shared" si="9"/>
        <v>0</v>
      </c>
      <c r="Y32" s="195">
        <f t="shared" si="9"/>
        <v>0</v>
      </c>
      <c r="Z32" s="195">
        <f t="shared" si="9"/>
        <v>0</v>
      </c>
      <c r="AA32" s="195">
        <f t="shared" si="9"/>
        <v>0</v>
      </c>
    </row>
    <row r="33" spans="2:27" x14ac:dyDescent="0.25">
      <c r="B33" s="997">
        <f>B29+1</f>
        <v>16</v>
      </c>
      <c r="C33" s="176" t="s">
        <v>964</v>
      </c>
      <c r="D33" s="176"/>
      <c r="E33" s="182" t="s">
        <v>548</v>
      </c>
      <c r="F33" s="183" t="s">
        <v>959</v>
      </c>
      <c r="G33" s="285">
        <v>12</v>
      </c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</row>
    <row r="34" spans="2:27" x14ac:dyDescent="0.25">
      <c r="B34" s="998"/>
      <c r="C34" s="176" t="s">
        <v>965</v>
      </c>
      <c r="D34" s="176"/>
      <c r="E34" s="177" t="s">
        <v>962</v>
      </c>
      <c r="F34" s="183" t="s">
        <v>960</v>
      </c>
      <c r="G34" s="285">
        <v>22</v>
      </c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</row>
    <row r="35" spans="2:27" x14ac:dyDescent="0.25">
      <c r="B35" s="998"/>
      <c r="C35" s="176" t="s">
        <v>966</v>
      </c>
      <c r="D35" s="176"/>
      <c r="E35" s="177" t="s">
        <v>963</v>
      </c>
      <c r="F35" s="183" t="s">
        <v>961</v>
      </c>
      <c r="G35" s="285">
        <v>3</v>
      </c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</row>
    <row r="36" spans="2:27" ht="15.6" x14ac:dyDescent="0.25">
      <c r="B36" s="998"/>
      <c r="C36" s="176" t="s">
        <v>645</v>
      </c>
      <c r="D36" s="176"/>
      <c r="E36" s="182" t="s">
        <v>636</v>
      </c>
      <c r="F36" s="183" t="s">
        <v>660</v>
      </c>
      <c r="G36" s="198">
        <f>SUM(H36:AA36)</f>
        <v>0</v>
      </c>
      <c r="H36" s="197">
        <f>H28*((H33*H34*H35)/($G$33*$G$34*$G$35))</f>
        <v>0</v>
      </c>
      <c r="I36" s="197">
        <f t="shared" ref="I36:AA36" si="10">I28*((I33*I34*I35)/($G$33*$G$34*$G$35))</f>
        <v>0</v>
      </c>
      <c r="J36" s="197">
        <f t="shared" si="10"/>
        <v>0</v>
      </c>
      <c r="K36" s="197">
        <f t="shared" si="10"/>
        <v>0</v>
      </c>
      <c r="L36" s="197">
        <f t="shared" si="10"/>
        <v>0</v>
      </c>
      <c r="M36" s="197">
        <f t="shared" si="10"/>
        <v>0</v>
      </c>
      <c r="N36" s="197">
        <f t="shared" si="10"/>
        <v>0</v>
      </c>
      <c r="O36" s="197">
        <f t="shared" si="10"/>
        <v>0</v>
      </c>
      <c r="P36" s="197">
        <f t="shared" si="10"/>
        <v>0</v>
      </c>
      <c r="Q36" s="197">
        <f t="shared" si="10"/>
        <v>0</v>
      </c>
      <c r="R36" s="197">
        <f t="shared" si="10"/>
        <v>0</v>
      </c>
      <c r="S36" s="197">
        <f t="shared" si="10"/>
        <v>0</v>
      </c>
      <c r="T36" s="197">
        <f t="shared" si="10"/>
        <v>0</v>
      </c>
      <c r="U36" s="197">
        <f t="shared" si="10"/>
        <v>0</v>
      </c>
      <c r="V36" s="197">
        <f t="shared" si="10"/>
        <v>0</v>
      </c>
      <c r="W36" s="197">
        <f t="shared" si="10"/>
        <v>0</v>
      </c>
      <c r="X36" s="197">
        <f t="shared" si="10"/>
        <v>0</v>
      </c>
      <c r="Y36" s="197">
        <f t="shared" si="10"/>
        <v>0</v>
      </c>
      <c r="Z36" s="197">
        <f t="shared" si="10"/>
        <v>0</v>
      </c>
      <c r="AA36" s="197">
        <f t="shared" si="10"/>
        <v>0</v>
      </c>
    </row>
    <row r="37" spans="2:27" ht="15.6" x14ac:dyDescent="0.25">
      <c r="B37" s="999"/>
      <c r="C37" s="176" t="s">
        <v>647</v>
      </c>
      <c r="D37" s="176"/>
      <c r="E37" s="176"/>
      <c r="F37" s="183" t="s">
        <v>661</v>
      </c>
      <c r="G37" s="190" t="str">
        <f>IF(LARGE(H37:AA37,1)&gt;1,"ERRO","")</f>
        <v/>
      </c>
      <c r="H37" s="197">
        <f>IFERROR(H36/H28,0)</f>
        <v>0</v>
      </c>
      <c r="I37" s="197">
        <f t="shared" ref="I37:AA37" si="11">IFERROR(I36/I28,0)</f>
        <v>0</v>
      </c>
      <c r="J37" s="197">
        <f t="shared" si="11"/>
        <v>0</v>
      </c>
      <c r="K37" s="197">
        <f t="shared" si="11"/>
        <v>0</v>
      </c>
      <c r="L37" s="197">
        <f t="shared" si="11"/>
        <v>0</v>
      </c>
      <c r="M37" s="197">
        <f t="shared" si="11"/>
        <v>0</v>
      </c>
      <c r="N37" s="197">
        <f t="shared" si="11"/>
        <v>0</v>
      </c>
      <c r="O37" s="197">
        <f t="shared" si="11"/>
        <v>0</v>
      </c>
      <c r="P37" s="197">
        <f t="shared" si="11"/>
        <v>0</v>
      </c>
      <c r="Q37" s="197">
        <f t="shared" si="11"/>
        <v>0</v>
      </c>
      <c r="R37" s="197">
        <f t="shared" si="11"/>
        <v>0</v>
      </c>
      <c r="S37" s="197">
        <f t="shared" si="11"/>
        <v>0</v>
      </c>
      <c r="T37" s="197">
        <f t="shared" si="11"/>
        <v>0</v>
      </c>
      <c r="U37" s="197">
        <f t="shared" si="11"/>
        <v>0</v>
      </c>
      <c r="V37" s="197">
        <f t="shared" si="11"/>
        <v>0</v>
      </c>
      <c r="W37" s="197">
        <f t="shared" si="11"/>
        <v>0</v>
      </c>
      <c r="X37" s="197">
        <f t="shared" si="11"/>
        <v>0</v>
      </c>
      <c r="Y37" s="197">
        <f t="shared" si="11"/>
        <v>0</v>
      </c>
      <c r="Z37" s="197">
        <f t="shared" si="11"/>
        <v>0</v>
      </c>
      <c r="AA37" s="197">
        <f t="shared" si="11"/>
        <v>0</v>
      </c>
    </row>
    <row r="38" spans="2:27" ht="15.6" x14ac:dyDescent="0.25">
      <c r="B38" s="286">
        <f>B33+1</f>
        <v>17</v>
      </c>
      <c r="C38" s="176" t="s">
        <v>894</v>
      </c>
      <c r="D38" s="176"/>
      <c r="E38" s="182" t="s">
        <v>895</v>
      </c>
      <c r="F38" s="183" t="s">
        <v>900</v>
      </c>
      <c r="G38" s="198">
        <f>SUM(H38:AA38)</f>
        <v>0</v>
      </c>
      <c r="H38" s="189">
        <f>H28*H29</f>
        <v>0</v>
      </c>
      <c r="I38" s="189">
        <f t="shared" ref="I38:AA38" si="12">I28*I29</f>
        <v>0</v>
      </c>
      <c r="J38" s="189">
        <f t="shared" si="12"/>
        <v>0</v>
      </c>
      <c r="K38" s="189">
        <f t="shared" si="12"/>
        <v>0</v>
      </c>
      <c r="L38" s="189">
        <f t="shared" si="12"/>
        <v>0</v>
      </c>
      <c r="M38" s="189">
        <f t="shared" si="12"/>
        <v>0</v>
      </c>
      <c r="N38" s="189">
        <f t="shared" si="12"/>
        <v>0</v>
      </c>
      <c r="O38" s="189">
        <f t="shared" si="12"/>
        <v>0</v>
      </c>
      <c r="P38" s="189">
        <f t="shared" si="12"/>
        <v>0</v>
      </c>
      <c r="Q38" s="189">
        <f t="shared" si="12"/>
        <v>0</v>
      </c>
      <c r="R38" s="189">
        <f t="shared" si="12"/>
        <v>0</v>
      </c>
      <c r="S38" s="189">
        <f t="shared" si="12"/>
        <v>0</v>
      </c>
      <c r="T38" s="189">
        <f t="shared" si="12"/>
        <v>0</v>
      </c>
      <c r="U38" s="189">
        <f t="shared" si="12"/>
        <v>0</v>
      </c>
      <c r="V38" s="189">
        <f t="shared" si="12"/>
        <v>0</v>
      </c>
      <c r="W38" s="189">
        <f t="shared" si="12"/>
        <v>0</v>
      </c>
      <c r="X38" s="189">
        <f t="shared" si="12"/>
        <v>0</v>
      </c>
      <c r="Y38" s="189">
        <f t="shared" si="12"/>
        <v>0</v>
      </c>
      <c r="Z38" s="189">
        <f t="shared" si="12"/>
        <v>0</v>
      </c>
      <c r="AA38" s="189">
        <f t="shared" si="12"/>
        <v>0</v>
      </c>
    </row>
    <row r="39" spans="2:27" ht="15.6" x14ac:dyDescent="0.25">
      <c r="B39" s="286">
        <f>B38+1</f>
        <v>18</v>
      </c>
      <c r="C39" s="176" t="s">
        <v>897</v>
      </c>
      <c r="D39" s="176"/>
      <c r="E39" s="182" t="s">
        <v>898</v>
      </c>
      <c r="F39" s="183" t="s">
        <v>901</v>
      </c>
      <c r="G39" s="198">
        <f>SUM(H39:AA39)</f>
        <v>0</v>
      </c>
      <c r="H39" s="189">
        <f>H28*H29*H30</f>
        <v>0</v>
      </c>
      <c r="I39" s="189">
        <f t="shared" ref="I39:AA39" si="13">I28*I29*I30</f>
        <v>0</v>
      </c>
      <c r="J39" s="189">
        <f t="shared" si="13"/>
        <v>0</v>
      </c>
      <c r="K39" s="189">
        <f t="shared" si="13"/>
        <v>0</v>
      </c>
      <c r="L39" s="189">
        <f t="shared" si="13"/>
        <v>0</v>
      </c>
      <c r="M39" s="189">
        <f t="shared" si="13"/>
        <v>0</v>
      </c>
      <c r="N39" s="189">
        <f t="shared" si="13"/>
        <v>0</v>
      </c>
      <c r="O39" s="189">
        <f t="shared" si="13"/>
        <v>0</v>
      </c>
      <c r="P39" s="189">
        <f t="shared" si="13"/>
        <v>0</v>
      </c>
      <c r="Q39" s="189">
        <f t="shared" si="13"/>
        <v>0</v>
      </c>
      <c r="R39" s="189">
        <f t="shared" si="13"/>
        <v>0</v>
      </c>
      <c r="S39" s="189">
        <f t="shared" si="13"/>
        <v>0</v>
      </c>
      <c r="T39" s="189">
        <f t="shared" si="13"/>
        <v>0</v>
      </c>
      <c r="U39" s="189">
        <f t="shared" si="13"/>
        <v>0</v>
      </c>
      <c r="V39" s="189">
        <f t="shared" si="13"/>
        <v>0</v>
      </c>
      <c r="W39" s="189">
        <f t="shared" si="13"/>
        <v>0</v>
      </c>
      <c r="X39" s="189">
        <f t="shared" si="13"/>
        <v>0</v>
      </c>
      <c r="Y39" s="189">
        <f t="shared" si="13"/>
        <v>0</v>
      </c>
      <c r="Z39" s="189">
        <f t="shared" si="13"/>
        <v>0</v>
      </c>
      <c r="AA39" s="189">
        <f t="shared" si="13"/>
        <v>0</v>
      </c>
    </row>
    <row r="40" spans="2:27" ht="15.6" x14ac:dyDescent="0.25">
      <c r="B40" s="171">
        <f>B39+1</f>
        <v>19</v>
      </c>
      <c r="C40" s="176" t="s">
        <v>649</v>
      </c>
      <c r="D40" s="176"/>
      <c r="E40" s="182" t="s">
        <v>650</v>
      </c>
      <c r="F40" s="183" t="s">
        <v>662</v>
      </c>
      <c r="G40" s="198">
        <f>SUM(H40:AA40)</f>
        <v>0</v>
      </c>
      <c r="H40" s="195">
        <f>H28*H32*0.001</f>
        <v>0</v>
      </c>
      <c r="I40" s="195">
        <f t="shared" ref="I40:AA40" si="14">I28*I32*0.001</f>
        <v>0</v>
      </c>
      <c r="J40" s="195">
        <f t="shared" si="14"/>
        <v>0</v>
      </c>
      <c r="K40" s="195">
        <f t="shared" si="14"/>
        <v>0</v>
      </c>
      <c r="L40" s="195">
        <f t="shared" si="14"/>
        <v>0</v>
      </c>
      <c r="M40" s="195">
        <f t="shared" si="14"/>
        <v>0</v>
      </c>
      <c r="N40" s="195">
        <f t="shared" si="14"/>
        <v>0</v>
      </c>
      <c r="O40" s="195">
        <f t="shared" si="14"/>
        <v>0</v>
      </c>
      <c r="P40" s="195">
        <f t="shared" si="14"/>
        <v>0</v>
      </c>
      <c r="Q40" s="195">
        <f t="shared" si="14"/>
        <v>0</v>
      </c>
      <c r="R40" s="195">
        <f t="shared" si="14"/>
        <v>0</v>
      </c>
      <c r="S40" s="195">
        <f t="shared" si="14"/>
        <v>0</v>
      </c>
      <c r="T40" s="195">
        <f t="shared" si="14"/>
        <v>0</v>
      </c>
      <c r="U40" s="195">
        <f t="shared" si="14"/>
        <v>0</v>
      </c>
      <c r="V40" s="195">
        <f t="shared" si="14"/>
        <v>0</v>
      </c>
      <c r="W40" s="195">
        <f t="shared" si="14"/>
        <v>0</v>
      </c>
      <c r="X40" s="195">
        <f t="shared" si="14"/>
        <v>0</v>
      </c>
      <c r="Y40" s="195">
        <f t="shared" si="14"/>
        <v>0</v>
      </c>
      <c r="Z40" s="195">
        <f t="shared" si="14"/>
        <v>0</v>
      </c>
      <c r="AA40" s="195">
        <f t="shared" si="14"/>
        <v>0</v>
      </c>
    </row>
    <row r="41" spans="2:27" ht="15.6" x14ac:dyDescent="0.25">
      <c r="B41" s="171">
        <f>B40+1</f>
        <v>20</v>
      </c>
      <c r="C41" s="176" t="s">
        <v>652</v>
      </c>
      <c r="D41" s="176"/>
      <c r="E41" s="177" t="s">
        <v>636</v>
      </c>
      <c r="F41" s="183" t="s">
        <v>663</v>
      </c>
      <c r="G41" s="199">
        <f>SUM(H41:AA41)</f>
        <v>0</v>
      </c>
      <c r="H41" s="200">
        <f>H28*H37</f>
        <v>0</v>
      </c>
      <c r="I41" s="200">
        <f t="shared" ref="I41:AA41" si="15">I28*I37</f>
        <v>0</v>
      </c>
      <c r="J41" s="200">
        <f t="shared" si="15"/>
        <v>0</v>
      </c>
      <c r="K41" s="200">
        <f t="shared" si="15"/>
        <v>0</v>
      </c>
      <c r="L41" s="200">
        <f t="shared" si="15"/>
        <v>0</v>
      </c>
      <c r="M41" s="200">
        <f t="shared" si="15"/>
        <v>0</v>
      </c>
      <c r="N41" s="200">
        <f t="shared" si="15"/>
        <v>0</v>
      </c>
      <c r="O41" s="200">
        <f t="shared" si="15"/>
        <v>0</v>
      </c>
      <c r="P41" s="200">
        <f t="shared" si="15"/>
        <v>0</v>
      </c>
      <c r="Q41" s="200">
        <f t="shared" si="15"/>
        <v>0</v>
      </c>
      <c r="R41" s="200">
        <f t="shared" si="15"/>
        <v>0</v>
      </c>
      <c r="S41" s="200">
        <f t="shared" si="15"/>
        <v>0</v>
      </c>
      <c r="T41" s="200">
        <f t="shared" si="15"/>
        <v>0</v>
      </c>
      <c r="U41" s="200">
        <f t="shared" si="15"/>
        <v>0</v>
      </c>
      <c r="V41" s="200">
        <f t="shared" si="15"/>
        <v>0</v>
      </c>
      <c r="W41" s="200">
        <f t="shared" si="15"/>
        <v>0</v>
      </c>
      <c r="X41" s="200">
        <f t="shared" si="15"/>
        <v>0</v>
      </c>
      <c r="Y41" s="200">
        <f t="shared" si="15"/>
        <v>0</v>
      </c>
      <c r="Z41" s="200">
        <f t="shared" si="15"/>
        <v>0</v>
      </c>
      <c r="AA41" s="200">
        <f t="shared" si="15"/>
        <v>0</v>
      </c>
    </row>
    <row r="43" spans="2:27" x14ac:dyDescent="0.25">
      <c r="B43" s="1001" t="s">
        <v>1107</v>
      </c>
      <c r="C43" s="1001"/>
      <c r="D43" s="1001"/>
      <c r="E43" s="1001"/>
      <c r="F43" s="1001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</row>
    <row r="44" spans="2:27" s="410" customFormat="1" x14ac:dyDescent="0.25">
      <c r="B44" s="171"/>
      <c r="C44" s="203"/>
      <c r="D44" s="203"/>
      <c r="E44" s="203"/>
      <c r="F44" s="201"/>
      <c r="G44" s="174" t="s">
        <v>31</v>
      </c>
      <c r="H44" s="175" t="s">
        <v>869</v>
      </c>
      <c r="I44" s="175" t="s">
        <v>870</v>
      </c>
      <c r="J44" s="175" t="s">
        <v>871</v>
      </c>
      <c r="K44" s="175" t="s">
        <v>872</v>
      </c>
      <c r="L44" s="175" t="s">
        <v>873</v>
      </c>
      <c r="M44" s="175" t="s">
        <v>874</v>
      </c>
      <c r="N44" s="175" t="s">
        <v>875</v>
      </c>
      <c r="O44" s="175" t="s">
        <v>876</v>
      </c>
      <c r="P44" s="175" t="s">
        <v>877</v>
      </c>
      <c r="Q44" s="175" t="s">
        <v>878</v>
      </c>
      <c r="R44" s="175" t="s">
        <v>879</v>
      </c>
      <c r="S44" s="175" t="s">
        <v>880</v>
      </c>
      <c r="T44" s="175" t="s">
        <v>881</v>
      </c>
      <c r="U44" s="175" t="s">
        <v>882</v>
      </c>
      <c r="V44" s="175" t="s">
        <v>883</v>
      </c>
      <c r="W44" s="175" t="s">
        <v>884</v>
      </c>
      <c r="X44" s="175" t="s">
        <v>885</v>
      </c>
      <c r="Y44" s="175" t="s">
        <v>886</v>
      </c>
      <c r="Z44" s="175" t="s">
        <v>887</v>
      </c>
      <c r="AA44" s="175" t="s">
        <v>888</v>
      </c>
    </row>
    <row r="45" spans="2:27" ht="15.6" x14ac:dyDescent="0.25">
      <c r="B45" s="171">
        <f>B41+1</f>
        <v>21</v>
      </c>
      <c r="C45" s="204" t="s">
        <v>491</v>
      </c>
      <c r="D45" s="204"/>
      <c r="E45" s="205" t="s">
        <v>636</v>
      </c>
      <c r="F45" s="183" t="s">
        <v>664</v>
      </c>
      <c r="G45" s="199">
        <f>SUM(H45:AA45)</f>
        <v>0</v>
      </c>
      <c r="H45" s="195">
        <f>H21-H41</f>
        <v>0</v>
      </c>
      <c r="I45" s="195">
        <f t="shared" ref="I45:AA45" si="16">I21-I41</f>
        <v>0</v>
      </c>
      <c r="J45" s="195">
        <f t="shared" si="16"/>
        <v>0</v>
      </c>
      <c r="K45" s="195">
        <f t="shared" si="16"/>
        <v>0</v>
      </c>
      <c r="L45" s="195">
        <f t="shared" si="16"/>
        <v>0</v>
      </c>
      <c r="M45" s="195">
        <f t="shared" si="16"/>
        <v>0</v>
      </c>
      <c r="N45" s="195">
        <f t="shared" si="16"/>
        <v>0</v>
      </c>
      <c r="O45" s="195">
        <f t="shared" si="16"/>
        <v>0</v>
      </c>
      <c r="P45" s="195">
        <f t="shared" si="16"/>
        <v>0</v>
      </c>
      <c r="Q45" s="195">
        <f t="shared" si="16"/>
        <v>0</v>
      </c>
      <c r="R45" s="195">
        <f t="shared" si="16"/>
        <v>0</v>
      </c>
      <c r="S45" s="195">
        <f t="shared" si="16"/>
        <v>0</v>
      </c>
      <c r="T45" s="195">
        <f t="shared" si="16"/>
        <v>0</v>
      </c>
      <c r="U45" s="195">
        <f t="shared" si="16"/>
        <v>0</v>
      </c>
      <c r="V45" s="195">
        <f t="shared" si="16"/>
        <v>0</v>
      </c>
      <c r="W45" s="195">
        <f t="shared" si="16"/>
        <v>0</v>
      </c>
      <c r="X45" s="195">
        <f t="shared" si="16"/>
        <v>0</v>
      </c>
      <c r="Y45" s="195">
        <f t="shared" si="16"/>
        <v>0</v>
      </c>
      <c r="Z45" s="195">
        <f t="shared" si="16"/>
        <v>0</v>
      </c>
      <c r="AA45" s="195">
        <f t="shared" si="16"/>
        <v>0</v>
      </c>
    </row>
    <row r="46" spans="2:27" ht="15.6" x14ac:dyDescent="0.25">
      <c r="B46" s="171">
        <f>B45+1</f>
        <v>22</v>
      </c>
      <c r="C46" s="206" t="s">
        <v>665</v>
      </c>
      <c r="D46" s="207">
        <v>0</v>
      </c>
      <c r="E46" s="193" t="s">
        <v>3</v>
      </c>
      <c r="F46" s="183" t="s">
        <v>666</v>
      </c>
      <c r="G46" s="208">
        <f>IF(G21=0,0,G45/G21)</f>
        <v>0</v>
      </c>
      <c r="H46" s="209">
        <f>IFERROR(H45/H21,0)</f>
        <v>0</v>
      </c>
      <c r="I46" s="209">
        <f t="shared" ref="I46:AA46" si="17">IFERROR(I45/I21,0)</f>
        <v>0</v>
      </c>
      <c r="J46" s="209">
        <f t="shared" si="17"/>
        <v>0</v>
      </c>
      <c r="K46" s="209">
        <f t="shared" si="17"/>
        <v>0</v>
      </c>
      <c r="L46" s="209">
        <f t="shared" si="17"/>
        <v>0</v>
      </c>
      <c r="M46" s="209">
        <f t="shared" si="17"/>
        <v>0</v>
      </c>
      <c r="N46" s="209">
        <f t="shared" si="17"/>
        <v>0</v>
      </c>
      <c r="O46" s="209">
        <f t="shared" si="17"/>
        <v>0</v>
      </c>
      <c r="P46" s="209">
        <f t="shared" si="17"/>
        <v>0</v>
      </c>
      <c r="Q46" s="209">
        <f t="shared" si="17"/>
        <v>0</v>
      </c>
      <c r="R46" s="209">
        <f t="shared" si="17"/>
        <v>0</v>
      </c>
      <c r="S46" s="209">
        <f t="shared" si="17"/>
        <v>0</v>
      </c>
      <c r="T46" s="209">
        <f t="shared" si="17"/>
        <v>0</v>
      </c>
      <c r="U46" s="209">
        <f t="shared" si="17"/>
        <v>0</v>
      </c>
      <c r="V46" s="209">
        <f t="shared" si="17"/>
        <v>0</v>
      </c>
      <c r="W46" s="209">
        <f t="shared" si="17"/>
        <v>0</v>
      </c>
      <c r="X46" s="209">
        <f t="shared" si="17"/>
        <v>0</v>
      </c>
      <c r="Y46" s="209">
        <f t="shared" si="17"/>
        <v>0</v>
      </c>
      <c r="Z46" s="209">
        <f t="shared" si="17"/>
        <v>0</v>
      </c>
      <c r="AA46" s="209">
        <f t="shared" si="17"/>
        <v>0</v>
      </c>
    </row>
    <row r="47" spans="2:27" ht="15.6" x14ac:dyDescent="0.25">
      <c r="B47" s="171">
        <f>B46+1</f>
        <v>23</v>
      </c>
      <c r="C47" s="204" t="s">
        <v>490</v>
      </c>
      <c r="D47" s="204"/>
      <c r="E47" s="205" t="s">
        <v>650</v>
      </c>
      <c r="F47" s="183" t="s">
        <v>667</v>
      </c>
      <c r="G47" s="199">
        <f>SUM(H47:AA47)</f>
        <v>0</v>
      </c>
      <c r="H47" s="195">
        <f>H20-H40</f>
        <v>0</v>
      </c>
      <c r="I47" s="195">
        <f t="shared" ref="I47:AA47" si="18">I20-I40</f>
        <v>0</v>
      </c>
      <c r="J47" s="195">
        <f t="shared" si="18"/>
        <v>0</v>
      </c>
      <c r="K47" s="195">
        <f t="shared" si="18"/>
        <v>0</v>
      </c>
      <c r="L47" s="195">
        <f t="shared" si="18"/>
        <v>0</v>
      </c>
      <c r="M47" s="195">
        <f t="shared" si="18"/>
        <v>0</v>
      </c>
      <c r="N47" s="195">
        <f t="shared" si="18"/>
        <v>0</v>
      </c>
      <c r="O47" s="195">
        <f t="shared" si="18"/>
        <v>0</v>
      </c>
      <c r="P47" s="195">
        <f t="shared" si="18"/>
        <v>0</v>
      </c>
      <c r="Q47" s="195">
        <f t="shared" si="18"/>
        <v>0</v>
      </c>
      <c r="R47" s="195">
        <f t="shared" si="18"/>
        <v>0</v>
      </c>
      <c r="S47" s="195">
        <f t="shared" si="18"/>
        <v>0</v>
      </c>
      <c r="T47" s="195">
        <f t="shared" si="18"/>
        <v>0</v>
      </c>
      <c r="U47" s="195">
        <f t="shared" si="18"/>
        <v>0</v>
      </c>
      <c r="V47" s="195">
        <f t="shared" si="18"/>
        <v>0</v>
      </c>
      <c r="W47" s="195">
        <f t="shared" si="18"/>
        <v>0</v>
      </c>
      <c r="X47" s="195">
        <f t="shared" si="18"/>
        <v>0</v>
      </c>
      <c r="Y47" s="195">
        <f t="shared" si="18"/>
        <v>0</v>
      </c>
      <c r="Z47" s="195">
        <f t="shared" si="18"/>
        <v>0</v>
      </c>
      <c r="AA47" s="195">
        <f t="shared" si="18"/>
        <v>0</v>
      </c>
    </row>
    <row r="48" spans="2:27" ht="15.6" x14ac:dyDescent="0.25">
      <c r="B48" s="171">
        <f>B47+1</f>
        <v>24</v>
      </c>
      <c r="C48" s="206" t="s">
        <v>668</v>
      </c>
      <c r="D48" s="207">
        <v>0</v>
      </c>
      <c r="E48" s="193" t="s">
        <v>3</v>
      </c>
      <c r="F48" s="183" t="s">
        <v>669</v>
      </c>
      <c r="G48" s="208">
        <f>IF(G20=0,0,G47/G20)</f>
        <v>0</v>
      </c>
      <c r="H48" s="209">
        <f>IFERROR(H47/H20,0)</f>
        <v>0</v>
      </c>
      <c r="I48" s="209">
        <f t="shared" ref="I48:AA48" si="19">IFERROR(I47/I20,0)</f>
        <v>0</v>
      </c>
      <c r="J48" s="209">
        <f t="shared" si="19"/>
        <v>0</v>
      </c>
      <c r="K48" s="209">
        <f t="shared" si="19"/>
        <v>0</v>
      </c>
      <c r="L48" s="209">
        <f t="shared" si="19"/>
        <v>0</v>
      </c>
      <c r="M48" s="209">
        <f t="shared" si="19"/>
        <v>0</v>
      </c>
      <c r="N48" s="209">
        <f t="shared" si="19"/>
        <v>0</v>
      </c>
      <c r="O48" s="209">
        <f t="shared" si="19"/>
        <v>0</v>
      </c>
      <c r="P48" s="209">
        <f t="shared" si="19"/>
        <v>0</v>
      </c>
      <c r="Q48" s="209">
        <f t="shared" si="19"/>
        <v>0</v>
      </c>
      <c r="R48" s="209">
        <f t="shared" si="19"/>
        <v>0</v>
      </c>
      <c r="S48" s="209">
        <f t="shared" si="19"/>
        <v>0</v>
      </c>
      <c r="T48" s="209">
        <f t="shared" si="19"/>
        <v>0</v>
      </c>
      <c r="U48" s="209">
        <f t="shared" si="19"/>
        <v>0</v>
      </c>
      <c r="V48" s="209">
        <f t="shared" si="19"/>
        <v>0</v>
      </c>
      <c r="W48" s="209">
        <f t="shared" si="19"/>
        <v>0</v>
      </c>
      <c r="X48" s="209">
        <f t="shared" si="19"/>
        <v>0</v>
      </c>
      <c r="Y48" s="209">
        <f t="shared" si="19"/>
        <v>0</v>
      </c>
      <c r="Z48" s="209">
        <f t="shared" si="19"/>
        <v>0</v>
      </c>
      <c r="AA48" s="209">
        <f t="shared" si="19"/>
        <v>0</v>
      </c>
    </row>
    <row r="49" spans="2:27" ht="15.6" x14ac:dyDescent="0.25">
      <c r="B49" s="210"/>
      <c r="C49" s="211" t="s">
        <v>1032</v>
      </c>
      <c r="D49" s="211"/>
      <c r="E49" s="212" t="s">
        <v>2</v>
      </c>
      <c r="F49" s="213" t="s">
        <v>902</v>
      </c>
      <c r="G49" s="214">
        <f>SUM(H49:AA49)</f>
        <v>0</v>
      </c>
      <c r="H49" s="215">
        <f>H45*$D$46+H47*$D$48</f>
        <v>0</v>
      </c>
      <c r="I49" s="215">
        <f t="shared" ref="I49:AA49" si="20">I45*$D$46+I47*$D$48</f>
        <v>0</v>
      </c>
      <c r="J49" s="215">
        <f t="shared" si="20"/>
        <v>0</v>
      </c>
      <c r="K49" s="215">
        <f t="shared" si="20"/>
        <v>0</v>
      </c>
      <c r="L49" s="215">
        <f t="shared" si="20"/>
        <v>0</v>
      </c>
      <c r="M49" s="215">
        <f t="shared" si="20"/>
        <v>0</v>
      </c>
      <c r="N49" s="215">
        <f t="shared" si="20"/>
        <v>0</v>
      </c>
      <c r="O49" s="215">
        <f t="shared" si="20"/>
        <v>0</v>
      </c>
      <c r="P49" s="215">
        <f t="shared" si="20"/>
        <v>0</v>
      </c>
      <c r="Q49" s="215">
        <f t="shared" si="20"/>
        <v>0</v>
      </c>
      <c r="R49" s="215">
        <f t="shared" si="20"/>
        <v>0</v>
      </c>
      <c r="S49" s="215">
        <f t="shared" si="20"/>
        <v>0</v>
      </c>
      <c r="T49" s="215">
        <f t="shared" si="20"/>
        <v>0</v>
      </c>
      <c r="U49" s="215">
        <f t="shared" si="20"/>
        <v>0</v>
      </c>
      <c r="V49" s="215">
        <f t="shared" si="20"/>
        <v>0</v>
      </c>
      <c r="W49" s="215">
        <f t="shared" si="20"/>
        <v>0</v>
      </c>
      <c r="X49" s="215">
        <f t="shared" si="20"/>
        <v>0</v>
      </c>
      <c r="Y49" s="215">
        <f t="shared" si="20"/>
        <v>0</v>
      </c>
      <c r="Z49" s="215">
        <f t="shared" si="20"/>
        <v>0</v>
      </c>
      <c r="AA49" s="215">
        <f t="shared" si="20"/>
        <v>0</v>
      </c>
    </row>
    <row r="51" spans="2:27" ht="15.6" x14ac:dyDescent="0.35">
      <c r="E51" s="778" t="s">
        <v>2181</v>
      </c>
      <c r="F51" s="164"/>
      <c r="G51" s="165">
        <f>RCB!G10</f>
        <v>0</v>
      </c>
    </row>
    <row r="52" spans="2:27" ht="15.6" x14ac:dyDescent="0.35">
      <c r="E52" s="778" t="s">
        <v>2180</v>
      </c>
      <c r="F52" s="164"/>
      <c r="G52" s="165">
        <f>RCB!J10</f>
        <v>0</v>
      </c>
    </row>
    <row r="54" spans="2:27" x14ac:dyDescent="0.25">
      <c r="H54" s="414"/>
      <c r="I54" s="414"/>
    </row>
    <row r="55" spans="2:27" x14ac:dyDescent="0.25">
      <c r="B55" s="1000" t="s">
        <v>1043</v>
      </c>
      <c r="C55" s="1000"/>
      <c r="D55" s="1000"/>
      <c r="E55" s="1000"/>
      <c r="F55" s="1000"/>
      <c r="G55" s="216"/>
      <c r="H55" s="217"/>
      <c r="I55" s="217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</row>
    <row r="56" spans="2:27" x14ac:dyDescent="0.25">
      <c r="B56" s="218"/>
      <c r="C56" s="219"/>
      <c r="D56" s="220"/>
      <c r="E56" s="221"/>
      <c r="F56" s="222"/>
      <c r="G56" s="223" t="s">
        <v>31</v>
      </c>
      <c r="H56" s="224" t="s">
        <v>869</v>
      </c>
      <c r="I56" s="224" t="s">
        <v>870</v>
      </c>
      <c r="J56" s="224" t="s">
        <v>871</v>
      </c>
      <c r="K56" s="224" t="s">
        <v>872</v>
      </c>
      <c r="L56" s="224" t="s">
        <v>873</v>
      </c>
      <c r="M56" s="224" t="s">
        <v>874</v>
      </c>
      <c r="N56" s="224" t="s">
        <v>875</v>
      </c>
      <c r="O56" s="224" t="s">
        <v>876</v>
      </c>
      <c r="P56" s="224" t="s">
        <v>877</v>
      </c>
      <c r="Q56" s="224" t="s">
        <v>878</v>
      </c>
      <c r="R56" s="224" t="s">
        <v>879</v>
      </c>
      <c r="S56" s="224" t="s">
        <v>880</v>
      </c>
      <c r="T56" s="224" t="s">
        <v>881</v>
      </c>
      <c r="U56" s="224" t="s">
        <v>882</v>
      </c>
      <c r="V56" s="224" t="s">
        <v>883</v>
      </c>
      <c r="W56" s="224" t="s">
        <v>884</v>
      </c>
      <c r="X56" s="224" t="s">
        <v>885</v>
      </c>
      <c r="Y56" s="224" t="s">
        <v>886</v>
      </c>
      <c r="Z56" s="224" t="s">
        <v>887</v>
      </c>
      <c r="AA56" s="224" t="s">
        <v>888</v>
      </c>
    </row>
    <row r="57" spans="2:27" x14ac:dyDescent="0.25">
      <c r="B57" s="218">
        <f>B48+1</f>
        <v>25</v>
      </c>
      <c r="C57" s="225" t="s">
        <v>638</v>
      </c>
      <c r="D57" s="225"/>
      <c r="E57" s="226" t="s">
        <v>639</v>
      </c>
      <c r="F57" s="227"/>
      <c r="G57" s="228"/>
      <c r="H57" s="229">
        <f>H29*H30</f>
        <v>0</v>
      </c>
      <c r="I57" s="229">
        <f t="shared" ref="I57:AA57" si="21">I29*I30</f>
        <v>0</v>
      </c>
      <c r="J57" s="229">
        <f t="shared" si="21"/>
        <v>0</v>
      </c>
      <c r="K57" s="229">
        <f t="shared" si="21"/>
        <v>0</v>
      </c>
      <c r="L57" s="229">
        <f t="shared" si="21"/>
        <v>0</v>
      </c>
      <c r="M57" s="229">
        <f t="shared" si="21"/>
        <v>0</v>
      </c>
      <c r="N57" s="229">
        <f t="shared" si="21"/>
        <v>0</v>
      </c>
      <c r="O57" s="229">
        <f t="shared" si="21"/>
        <v>0</v>
      </c>
      <c r="P57" s="229">
        <f t="shared" si="21"/>
        <v>0</v>
      </c>
      <c r="Q57" s="229">
        <f t="shared" si="21"/>
        <v>0</v>
      </c>
      <c r="R57" s="229">
        <f t="shared" si="21"/>
        <v>0</v>
      </c>
      <c r="S57" s="229">
        <f t="shared" si="21"/>
        <v>0</v>
      </c>
      <c r="T57" s="229">
        <f t="shared" si="21"/>
        <v>0</v>
      </c>
      <c r="U57" s="229">
        <f t="shared" si="21"/>
        <v>0</v>
      </c>
      <c r="V57" s="229">
        <f t="shared" si="21"/>
        <v>0</v>
      </c>
      <c r="W57" s="229">
        <f t="shared" si="21"/>
        <v>0</v>
      </c>
      <c r="X57" s="229">
        <f t="shared" si="21"/>
        <v>0</v>
      </c>
      <c r="Y57" s="229">
        <f t="shared" si="21"/>
        <v>0</v>
      </c>
      <c r="Z57" s="229">
        <f t="shared" si="21"/>
        <v>0</v>
      </c>
      <c r="AA57" s="229">
        <f t="shared" si="21"/>
        <v>0</v>
      </c>
    </row>
    <row r="58" spans="2:27" x14ac:dyDescent="0.25">
      <c r="B58" s="218">
        <f>B57+1</f>
        <v>26</v>
      </c>
      <c r="C58" s="225" t="s">
        <v>675</v>
      </c>
      <c r="D58" s="225"/>
      <c r="E58" s="230">
        <v>22</v>
      </c>
      <c r="F58" s="231"/>
      <c r="G58" s="228"/>
      <c r="H58" s="229">
        <f>H34</f>
        <v>0</v>
      </c>
      <c r="I58" s="229">
        <f t="shared" ref="I58:AA58" si="22">I34</f>
        <v>0</v>
      </c>
      <c r="J58" s="229">
        <f t="shared" si="22"/>
        <v>0</v>
      </c>
      <c r="K58" s="229">
        <f t="shared" si="22"/>
        <v>0</v>
      </c>
      <c r="L58" s="229">
        <f t="shared" si="22"/>
        <v>0</v>
      </c>
      <c r="M58" s="229">
        <f t="shared" si="22"/>
        <v>0</v>
      </c>
      <c r="N58" s="229">
        <f t="shared" si="22"/>
        <v>0</v>
      </c>
      <c r="O58" s="229">
        <f t="shared" si="22"/>
        <v>0</v>
      </c>
      <c r="P58" s="229">
        <f t="shared" si="22"/>
        <v>0</v>
      </c>
      <c r="Q58" s="229">
        <f t="shared" si="22"/>
        <v>0</v>
      </c>
      <c r="R58" s="229">
        <f t="shared" si="22"/>
        <v>0</v>
      </c>
      <c r="S58" s="229">
        <f t="shared" si="22"/>
        <v>0</v>
      </c>
      <c r="T58" s="229">
        <f t="shared" si="22"/>
        <v>0</v>
      </c>
      <c r="U58" s="229">
        <f t="shared" si="22"/>
        <v>0</v>
      </c>
      <c r="V58" s="229">
        <f t="shared" si="22"/>
        <v>0</v>
      </c>
      <c r="W58" s="229">
        <f t="shared" si="22"/>
        <v>0</v>
      </c>
      <c r="X58" s="229">
        <f t="shared" si="22"/>
        <v>0</v>
      </c>
      <c r="Y58" s="229">
        <f t="shared" si="22"/>
        <v>0</v>
      </c>
      <c r="Z58" s="229">
        <f t="shared" si="22"/>
        <v>0</v>
      </c>
      <c r="AA58" s="229">
        <f t="shared" si="22"/>
        <v>0</v>
      </c>
    </row>
    <row r="59" spans="2:27" x14ac:dyDescent="0.25">
      <c r="B59" s="218">
        <f t="shared" ref="B59:B68" si="23">B58+1</f>
        <v>27</v>
      </c>
      <c r="C59" s="225" t="s">
        <v>676</v>
      </c>
      <c r="D59" s="225"/>
      <c r="E59" s="230">
        <v>3</v>
      </c>
      <c r="F59" s="231"/>
      <c r="G59" s="228"/>
      <c r="H59" s="229">
        <f>H35</f>
        <v>0</v>
      </c>
      <c r="I59" s="229">
        <f t="shared" ref="I59:AA59" si="24">I35</f>
        <v>0</v>
      </c>
      <c r="J59" s="229">
        <f t="shared" si="24"/>
        <v>0</v>
      </c>
      <c r="K59" s="229">
        <f t="shared" si="24"/>
        <v>0</v>
      </c>
      <c r="L59" s="229">
        <f t="shared" si="24"/>
        <v>0</v>
      </c>
      <c r="M59" s="229">
        <f t="shared" si="24"/>
        <v>0</v>
      </c>
      <c r="N59" s="229">
        <f t="shared" si="24"/>
        <v>0</v>
      </c>
      <c r="O59" s="229">
        <f t="shared" si="24"/>
        <v>0</v>
      </c>
      <c r="P59" s="229">
        <f t="shared" si="24"/>
        <v>0</v>
      </c>
      <c r="Q59" s="229">
        <f t="shared" si="24"/>
        <v>0</v>
      </c>
      <c r="R59" s="229">
        <f t="shared" si="24"/>
        <v>0</v>
      </c>
      <c r="S59" s="229">
        <f t="shared" si="24"/>
        <v>0</v>
      </c>
      <c r="T59" s="229">
        <f t="shared" si="24"/>
        <v>0</v>
      </c>
      <c r="U59" s="229">
        <f t="shared" si="24"/>
        <v>0</v>
      </c>
      <c r="V59" s="229">
        <f t="shared" si="24"/>
        <v>0</v>
      </c>
      <c r="W59" s="229">
        <f t="shared" si="24"/>
        <v>0</v>
      </c>
      <c r="X59" s="229">
        <f t="shared" si="24"/>
        <v>0</v>
      </c>
      <c r="Y59" s="229">
        <f t="shared" si="24"/>
        <v>0</v>
      </c>
      <c r="Z59" s="229">
        <f t="shared" si="24"/>
        <v>0</v>
      </c>
      <c r="AA59" s="229">
        <f t="shared" si="24"/>
        <v>0</v>
      </c>
    </row>
    <row r="60" spans="2:27" x14ac:dyDescent="0.25">
      <c r="B60" s="218">
        <f t="shared" si="23"/>
        <v>28</v>
      </c>
      <c r="C60" s="225" t="s">
        <v>677</v>
      </c>
      <c r="D60" s="225"/>
      <c r="E60" s="226" t="s">
        <v>3</v>
      </c>
      <c r="F60" s="227"/>
      <c r="G60" s="232"/>
      <c r="H60" s="233">
        <f>H58/30</f>
        <v>0</v>
      </c>
      <c r="I60" s="233">
        <f t="shared" ref="I60:AA60" si="25">I58/30</f>
        <v>0</v>
      </c>
      <c r="J60" s="233">
        <f t="shared" si="25"/>
        <v>0</v>
      </c>
      <c r="K60" s="233">
        <f t="shared" si="25"/>
        <v>0</v>
      </c>
      <c r="L60" s="233">
        <f t="shared" si="25"/>
        <v>0</v>
      </c>
      <c r="M60" s="233">
        <f t="shared" si="25"/>
        <v>0</v>
      </c>
      <c r="N60" s="233">
        <f t="shared" si="25"/>
        <v>0</v>
      </c>
      <c r="O60" s="233">
        <f t="shared" si="25"/>
        <v>0</v>
      </c>
      <c r="P60" s="233">
        <f t="shared" si="25"/>
        <v>0</v>
      </c>
      <c r="Q60" s="233">
        <f t="shared" si="25"/>
        <v>0</v>
      </c>
      <c r="R60" s="233">
        <f t="shared" si="25"/>
        <v>0</v>
      </c>
      <c r="S60" s="233">
        <f t="shared" si="25"/>
        <v>0</v>
      </c>
      <c r="T60" s="233">
        <f t="shared" si="25"/>
        <v>0</v>
      </c>
      <c r="U60" s="233">
        <f t="shared" si="25"/>
        <v>0</v>
      </c>
      <c r="V60" s="233">
        <f t="shared" si="25"/>
        <v>0</v>
      </c>
      <c r="W60" s="233">
        <f t="shared" si="25"/>
        <v>0</v>
      </c>
      <c r="X60" s="233">
        <f t="shared" si="25"/>
        <v>0</v>
      </c>
      <c r="Y60" s="233">
        <f t="shared" si="25"/>
        <v>0</v>
      </c>
      <c r="Z60" s="233">
        <f t="shared" si="25"/>
        <v>0</v>
      </c>
      <c r="AA60" s="233">
        <f t="shared" si="25"/>
        <v>0</v>
      </c>
    </row>
    <row r="61" spans="2:27" x14ac:dyDescent="0.25">
      <c r="B61" s="218">
        <f t="shared" si="23"/>
        <v>29</v>
      </c>
      <c r="C61" s="225" t="s">
        <v>678</v>
      </c>
      <c r="D61" s="225"/>
      <c r="E61" s="226" t="s">
        <v>3</v>
      </c>
      <c r="F61" s="227"/>
      <c r="G61" s="232"/>
      <c r="H61" s="233">
        <f>IFERROR(H59/H57,0)</f>
        <v>0</v>
      </c>
      <c r="I61" s="233">
        <f t="shared" ref="I61:AA61" si="26">IFERROR(I59/I57,0)</f>
        <v>0</v>
      </c>
      <c r="J61" s="233">
        <f t="shared" si="26"/>
        <v>0</v>
      </c>
      <c r="K61" s="233">
        <f t="shared" si="26"/>
        <v>0</v>
      </c>
      <c r="L61" s="233">
        <f t="shared" si="26"/>
        <v>0</v>
      </c>
      <c r="M61" s="233">
        <f t="shared" si="26"/>
        <v>0</v>
      </c>
      <c r="N61" s="233">
        <f t="shared" si="26"/>
        <v>0</v>
      </c>
      <c r="O61" s="233">
        <f t="shared" si="26"/>
        <v>0</v>
      </c>
      <c r="P61" s="233">
        <f t="shared" si="26"/>
        <v>0</v>
      </c>
      <c r="Q61" s="233">
        <f t="shared" si="26"/>
        <v>0</v>
      </c>
      <c r="R61" s="233">
        <f t="shared" si="26"/>
        <v>0</v>
      </c>
      <c r="S61" s="233">
        <f t="shared" si="26"/>
        <v>0</v>
      </c>
      <c r="T61" s="233">
        <f t="shared" si="26"/>
        <v>0</v>
      </c>
      <c r="U61" s="233">
        <f t="shared" si="26"/>
        <v>0</v>
      </c>
      <c r="V61" s="233">
        <f t="shared" si="26"/>
        <v>0</v>
      </c>
      <c r="W61" s="233">
        <f t="shared" si="26"/>
        <v>0</v>
      </c>
      <c r="X61" s="233">
        <f t="shared" si="26"/>
        <v>0</v>
      </c>
      <c r="Y61" s="233">
        <f t="shared" si="26"/>
        <v>0</v>
      </c>
      <c r="Z61" s="233">
        <f t="shared" si="26"/>
        <v>0</v>
      </c>
      <c r="AA61" s="233">
        <f t="shared" si="26"/>
        <v>0</v>
      </c>
    </row>
    <row r="62" spans="2:27" x14ac:dyDescent="0.25">
      <c r="B62" s="218">
        <f t="shared" si="23"/>
        <v>30</v>
      </c>
      <c r="C62" s="225" t="s">
        <v>679</v>
      </c>
      <c r="D62" s="225"/>
      <c r="E62" s="226" t="s">
        <v>3</v>
      </c>
      <c r="F62" s="227"/>
      <c r="G62" s="232"/>
      <c r="H62" s="233">
        <f>H60*H61</f>
        <v>0</v>
      </c>
      <c r="I62" s="233">
        <f t="shared" ref="I62:AA62" si="27">I60*I61</f>
        <v>0</v>
      </c>
      <c r="J62" s="233">
        <f t="shared" si="27"/>
        <v>0</v>
      </c>
      <c r="K62" s="233">
        <f t="shared" si="27"/>
        <v>0</v>
      </c>
      <c r="L62" s="233">
        <f t="shared" si="27"/>
        <v>0</v>
      </c>
      <c r="M62" s="233">
        <f t="shared" si="27"/>
        <v>0</v>
      </c>
      <c r="N62" s="233">
        <f t="shared" si="27"/>
        <v>0</v>
      </c>
      <c r="O62" s="233">
        <f t="shared" si="27"/>
        <v>0</v>
      </c>
      <c r="P62" s="233">
        <f t="shared" si="27"/>
        <v>0</v>
      </c>
      <c r="Q62" s="233">
        <f t="shared" si="27"/>
        <v>0</v>
      </c>
      <c r="R62" s="233">
        <f t="shared" si="27"/>
        <v>0</v>
      </c>
      <c r="S62" s="233">
        <f t="shared" si="27"/>
        <v>0</v>
      </c>
      <c r="T62" s="233">
        <f t="shared" si="27"/>
        <v>0</v>
      </c>
      <c r="U62" s="233">
        <f t="shared" si="27"/>
        <v>0</v>
      </c>
      <c r="V62" s="233">
        <f t="shared" si="27"/>
        <v>0</v>
      </c>
      <c r="W62" s="233">
        <f t="shared" si="27"/>
        <v>0</v>
      </c>
      <c r="X62" s="233">
        <f t="shared" si="27"/>
        <v>0</v>
      </c>
      <c r="Y62" s="233">
        <f t="shared" si="27"/>
        <v>0</v>
      </c>
      <c r="Z62" s="233">
        <f t="shared" si="27"/>
        <v>0</v>
      </c>
      <c r="AA62" s="233">
        <f t="shared" si="27"/>
        <v>0</v>
      </c>
    </row>
    <row r="63" spans="2:27" x14ac:dyDescent="0.25">
      <c r="B63" s="218">
        <f t="shared" si="23"/>
        <v>31</v>
      </c>
      <c r="C63" s="225" t="s">
        <v>680</v>
      </c>
      <c r="D63" s="225"/>
      <c r="E63" s="287" t="s">
        <v>980</v>
      </c>
      <c r="F63" s="227"/>
      <c r="G63" s="234">
        <f t="shared" ref="G63:G68" si="28">ROUND(SUM(H63:BE63),2)</f>
        <v>0</v>
      </c>
      <c r="H63" s="235">
        <f>(H47/12)</f>
        <v>0</v>
      </c>
      <c r="I63" s="235">
        <f t="shared" ref="I63:AA63" si="29">(I47/12)</f>
        <v>0</v>
      </c>
      <c r="J63" s="235">
        <f t="shared" si="29"/>
        <v>0</v>
      </c>
      <c r="K63" s="235">
        <f t="shared" si="29"/>
        <v>0</v>
      </c>
      <c r="L63" s="235">
        <f t="shared" si="29"/>
        <v>0</v>
      </c>
      <c r="M63" s="235">
        <f t="shared" si="29"/>
        <v>0</v>
      </c>
      <c r="N63" s="235">
        <f t="shared" si="29"/>
        <v>0</v>
      </c>
      <c r="O63" s="235">
        <f t="shared" si="29"/>
        <v>0</v>
      </c>
      <c r="P63" s="235">
        <f t="shared" si="29"/>
        <v>0</v>
      </c>
      <c r="Q63" s="235">
        <f t="shared" si="29"/>
        <v>0</v>
      </c>
      <c r="R63" s="235">
        <f t="shared" si="29"/>
        <v>0</v>
      </c>
      <c r="S63" s="235">
        <f t="shared" si="29"/>
        <v>0</v>
      </c>
      <c r="T63" s="235">
        <f t="shared" si="29"/>
        <v>0</v>
      </c>
      <c r="U63" s="235">
        <f t="shared" si="29"/>
        <v>0</v>
      </c>
      <c r="V63" s="235">
        <f t="shared" si="29"/>
        <v>0</v>
      </c>
      <c r="W63" s="235">
        <f t="shared" si="29"/>
        <v>0</v>
      </c>
      <c r="X63" s="235">
        <f t="shared" si="29"/>
        <v>0</v>
      </c>
      <c r="Y63" s="235">
        <f t="shared" si="29"/>
        <v>0</v>
      </c>
      <c r="Z63" s="235">
        <f t="shared" si="29"/>
        <v>0</v>
      </c>
      <c r="AA63" s="235">
        <f t="shared" si="29"/>
        <v>0</v>
      </c>
    </row>
    <row r="64" spans="2:27" x14ac:dyDescent="0.25">
      <c r="B64" s="218">
        <f t="shared" si="23"/>
        <v>32</v>
      </c>
      <c r="C64" s="225" t="s">
        <v>681</v>
      </c>
      <c r="D64" s="225"/>
      <c r="E64" s="287" t="s">
        <v>980</v>
      </c>
      <c r="F64" s="227"/>
      <c r="G64" s="234">
        <f t="shared" si="28"/>
        <v>0</v>
      </c>
      <c r="H64" s="235">
        <f>H63*H62</f>
        <v>0</v>
      </c>
      <c r="I64" s="235">
        <f t="shared" ref="I64:AA64" si="30">I63*I62</f>
        <v>0</v>
      </c>
      <c r="J64" s="235">
        <f t="shared" si="30"/>
        <v>0</v>
      </c>
      <c r="K64" s="235">
        <f t="shared" si="30"/>
        <v>0</v>
      </c>
      <c r="L64" s="235">
        <f t="shared" si="30"/>
        <v>0</v>
      </c>
      <c r="M64" s="235">
        <f t="shared" si="30"/>
        <v>0</v>
      </c>
      <c r="N64" s="235">
        <f t="shared" si="30"/>
        <v>0</v>
      </c>
      <c r="O64" s="235">
        <f t="shared" si="30"/>
        <v>0</v>
      </c>
      <c r="P64" s="235">
        <f t="shared" si="30"/>
        <v>0</v>
      </c>
      <c r="Q64" s="235">
        <f t="shared" si="30"/>
        <v>0</v>
      </c>
      <c r="R64" s="235">
        <f t="shared" si="30"/>
        <v>0</v>
      </c>
      <c r="S64" s="235">
        <f t="shared" si="30"/>
        <v>0</v>
      </c>
      <c r="T64" s="235">
        <f t="shared" si="30"/>
        <v>0</v>
      </c>
      <c r="U64" s="235">
        <f t="shared" si="30"/>
        <v>0</v>
      </c>
      <c r="V64" s="235">
        <f t="shared" si="30"/>
        <v>0</v>
      </c>
      <c r="W64" s="235">
        <f t="shared" si="30"/>
        <v>0</v>
      </c>
      <c r="X64" s="235">
        <f t="shared" si="30"/>
        <v>0</v>
      </c>
      <c r="Y64" s="235">
        <f t="shared" si="30"/>
        <v>0</v>
      </c>
      <c r="Z64" s="235">
        <f t="shared" si="30"/>
        <v>0</v>
      </c>
      <c r="AA64" s="235">
        <f t="shared" si="30"/>
        <v>0</v>
      </c>
    </row>
    <row r="65" spans="2:57" x14ac:dyDescent="0.25">
      <c r="B65" s="218">
        <f t="shared" si="23"/>
        <v>33</v>
      </c>
      <c r="C65" s="225" t="s">
        <v>682</v>
      </c>
      <c r="D65" s="225"/>
      <c r="E65" s="287" t="s">
        <v>980</v>
      </c>
      <c r="F65" s="227"/>
      <c r="G65" s="234">
        <f t="shared" si="28"/>
        <v>0</v>
      </c>
      <c r="H65" s="235">
        <f>H63-H64</f>
        <v>0</v>
      </c>
      <c r="I65" s="235">
        <f t="shared" ref="I65:AA65" si="31">I63-I64</f>
        <v>0</v>
      </c>
      <c r="J65" s="235">
        <f t="shared" si="31"/>
        <v>0</v>
      </c>
      <c r="K65" s="235">
        <f t="shared" si="31"/>
        <v>0</v>
      </c>
      <c r="L65" s="235">
        <f t="shared" si="31"/>
        <v>0</v>
      </c>
      <c r="M65" s="235">
        <f t="shared" si="31"/>
        <v>0</v>
      </c>
      <c r="N65" s="235">
        <f t="shared" si="31"/>
        <v>0</v>
      </c>
      <c r="O65" s="235">
        <f t="shared" si="31"/>
        <v>0</v>
      </c>
      <c r="P65" s="235">
        <f t="shared" si="31"/>
        <v>0</v>
      </c>
      <c r="Q65" s="235">
        <f t="shared" si="31"/>
        <v>0</v>
      </c>
      <c r="R65" s="235">
        <f t="shared" si="31"/>
        <v>0</v>
      </c>
      <c r="S65" s="235">
        <f t="shared" si="31"/>
        <v>0</v>
      </c>
      <c r="T65" s="235">
        <f t="shared" si="31"/>
        <v>0</v>
      </c>
      <c r="U65" s="235">
        <f t="shared" si="31"/>
        <v>0</v>
      </c>
      <c r="V65" s="235">
        <f t="shared" si="31"/>
        <v>0</v>
      </c>
      <c r="W65" s="235">
        <f t="shared" si="31"/>
        <v>0</v>
      </c>
      <c r="X65" s="235">
        <f t="shared" si="31"/>
        <v>0</v>
      </c>
      <c r="Y65" s="235">
        <f t="shared" si="31"/>
        <v>0</v>
      </c>
      <c r="Z65" s="235">
        <f t="shared" si="31"/>
        <v>0</v>
      </c>
      <c r="AA65" s="235">
        <f t="shared" si="31"/>
        <v>0</v>
      </c>
    </row>
    <row r="66" spans="2:57" x14ac:dyDescent="0.25">
      <c r="B66" s="218">
        <f t="shared" si="23"/>
        <v>34</v>
      </c>
      <c r="C66" s="225" t="s">
        <v>973</v>
      </c>
      <c r="D66" s="225"/>
      <c r="E66" s="226" t="s">
        <v>974</v>
      </c>
      <c r="F66" s="227"/>
      <c r="G66" s="234">
        <f t="shared" si="28"/>
        <v>0</v>
      </c>
      <c r="H66" s="235">
        <f>H8-H28</f>
        <v>0</v>
      </c>
      <c r="I66" s="235">
        <f t="shared" ref="I66:AA66" si="32">I8-I28</f>
        <v>0</v>
      </c>
      <c r="J66" s="235">
        <f t="shared" si="32"/>
        <v>0</v>
      </c>
      <c r="K66" s="235">
        <f t="shared" si="32"/>
        <v>0</v>
      </c>
      <c r="L66" s="235">
        <f t="shared" si="32"/>
        <v>0</v>
      </c>
      <c r="M66" s="235">
        <f t="shared" si="32"/>
        <v>0</v>
      </c>
      <c r="N66" s="235">
        <f t="shared" si="32"/>
        <v>0</v>
      </c>
      <c r="O66" s="235">
        <f t="shared" si="32"/>
        <v>0</v>
      </c>
      <c r="P66" s="235">
        <f t="shared" si="32"/>
        <v>0</v>
      </c>
      <c r="Q66" s="235">
        <f t="shared" si="32"/>
        <v>0</v>
      </c>
      <c r="R66" s="235">
        <f t="shared" si="32"/>
        <v>0</v>
      </c>
      <c r="S66" s="235">
        <f t="shared" si="32"/>
        <v>0</v>
      </c>
      <c r="T66" s="235">
        <f t="shared" si="32"/>
        <v>0</v>
      </c>
      <c r="U66" s="235">
        <f t="shared" si="32"/>
        <v>0</v>
      </c>
      <c r="V66" s="235">
        <f t="shared" si="32"/>
        <v>0</v>
      </c>
      <c r="W66" s="235">
        <f t="shared" si="32"/>
        <v>0</v>
      </c>
      <c r="X66" s="235">
        <f t="shared" si="32"/>
        <v>0</v>
      </c>
      <c r="Y66" s="235">
        <f t="shared" si="32"/>
        <v>0</v>
      </c>
      <c r="Z66" s="235">
        <f t="shared" si="32"/>
        <v>0</v>
      </c>
      <c r="AA66" s="235">
        <f t="shared" si="32"/>
        <v>0</v>
      </c>
      <c r="AB66" s="416"/>
      <c r="AC66" s="417"/>
      <c r="AD66" s="417"/>
      <c r="AE66" s="417"/>
      <c r="AF66" s="417"/>
      <c r="AG66" s="417"/>
      <c r="AH66" s="417"/>
      <c r="AI66" s="417"/>
      <c r="AJ66" s="417"/>
      <c r="AK66" s="417"/>
      <c r="AL66" s="417"/>
      <c r="AM66" s="417"/>
      <c r="AN66" s="417"/>
      <c r="AO66" s="417"/>
      <c r="AP66" s="417"/>
      <c r="AQ66" s="417"/>
      <c r="AR66" s="417"/>
      <c r="AS66" s="417"/>
      <c r="AT66" s="417"/>
      <c r="AU66" s="417"/>
      <c r="AV66" s="417"/>
      <c r="AW66" s="417"/>
      <c r="AX66" s="417"/>
      <c r="AY66" s="417"/>
      <c r="AZ66" s="417"/>
      <c r="BA66" s="417"/>
      <c r="BB66" s="417"/>
      <c r="BC66" s="417"/>
      <c r="BD66" s="417"/>
      <c r="BE66" s="417"/>
    </row>
    <row r="67" spans="2:57" x14ac:dyDescent="0.25">
      <c r="B67" s="218">
        <f t="shared" si="23"/>
        <v>35</v>
      </c>
      <c r="C67" s="225" t="s">
        <v>977</v>
      </c>
      <c r="D67" s="225"/>
      <c r="E67" s="226" t="s">
        <v>974</v>
      </c>
      <c r="F67" s="227"/>
      <c r="G67" s="234">
        <f t="shared" si="28"/>
        <v>0</v>
      </c>
      <c r="H67" s="235">
        <f>H45</f>
        <v>0</v>
      </c>
      <c r="I67" s="235">
        <f t="shared" ref="I67:AA67" si="33">I45</f>
        <v>0</v>
      </c>
      <c r="J67" s="235">
        <f t="shared" si="33"/>
        <v>0</v>
      </c>
      <c r="K67" s="235">
        <f t="shared" si="33"/>
        <v>0</v>
      </c>
      <c r="L67" s="235">
        <f t="shared" si="33"/>
        <v>0</v>
      </c>
      <c r="M67" s="235">
        <f t="shared" si="33"/>
        <v>0</v>
      </c>
      <c r="N67" s="235">
        <f t="shared" si="33"/>
        <v>0</v>
      </c>
      <c r="O67" s="235">
        <f t="shared" si="33"/>
        <v>0</v>
      </c>
      <c r="P67" s="235">
        <f t="shared" si="33"/>
        <v>0</v>
      </c>
      <c r="Q67" s="235">
        <f t="shared" si="33"/>
        <v>0</v>
      </c>
      <c r="R67" s="235">
        <f t="shared" si="33"/>
        <v>0</v>
      </c>
      <c r="S67" s="235">
        <f t="shared" si="33"/>
        <v>0</v>
      </c>
      <c r="T67" s="235">
        <f t="shared" si="33"/>
        <v>0</v>
      </c>
      <c r="U67" s="235">
        <f t="shared" si="33"/>
        <v>0</v>
      </c>
      <c r="V67" s="235">
        <f t="shared" si="33"/>
        <v>0</v>
      </c>
      <c r="W67" s="235">
        <f t="shared" si="33"/>
        <v>0</v>
      </c>
      <c r="X67" s="235">
        <f t="shared" si="33"/>
        <v>0</v>
      </c>
      <c r="Y67" s="235">
        <f t="shared" si="33"/>
        <v>0</v>
      </c>
      <c r="Z67" s="235">
        <f t="shared" si="33"/>
        <v>0</v>
      </c>
      <c r="AA67" s="235">
        <f t="shared" si="33"/>
        <v>0</v>
      </c>
      <c r="AB67" s="416"/>
      <c r="AC67" s="417"/>
      <c r="AD67" s="417"/>
      <c r="AE67" s="417"/>
      <c r="AF67" s="417"/>
      <c r="AG67" s="417"/>
      <c r="AH67" s="417"/>
      <c r="AI67" s="417"/>
      <c r="AJ67" s="417"/>
      <c r="AK67" s="417"/>
      <c r="AL67" s="417"/>
      <c r="AM67" s="417"/>
      <c r="AN67" s="417"/>
      <c r="AO67" s="417"/>
      <c r="AP67" s="417"/>
      <c r="AQ67" s="417"/>
      <c r="AR67" s="417"/>
      <c r="AS67" s="417"/>
      <c r="AT67" s="417"/>
      <c r="AU67" s="417"/>
      <c r="AV67" s="417"/>
      <c r="AW67" s="417"/>
      <c r="AX67" s="417"/>
      <c r="AY67" s="417"/>
      <c r="AZ67" s="417"/>
      <c r="BA67" s="417"/>
      <c r="BB67" s="417"/>
      <c r="BC67" s="417"/>
      <c r="BD67" s="417"/>
      <c r="BE67" s="417"/>
    </row>
    <row r="68" spans="2:57" x14ac:dyDescent="0.25">
      <c r="B68" s="218">
        <f t="shared" si="23"/>
        <v>36</v>
      </c>
      <c r="C68" s="225" t="s">
        <v>978</v>
      </c>
      <c r="D68" s="225"/>
      <c r="E68" s="226" t="s">
        <v>974</v>
      </c>
      <c r="F68" s="227"/>
      <c r="G68" s="234">
        <f t="shared" si="28"/>
        <v>0</v>
      </c>
      <c r="H68" s="235">
        <f>H66</f>
        <v>0</v>
      </c>
      <c r="I68" s="235">
        <f t="shared" ref="I68:AA68" si="34">I66</f>
        <v>0</v>
      </c>
      <c r="J68" s="235">
        <f t="shared" si="34"/>
        <v>0</v>
      </c>
      <c r="K68" s="235">
        <f t="shared" si="34"/>
        <v>0</v>
      </c>
      <c r="L68" s="235">
        <f t="shared" si="34"/>
        <v>0</v>
      </c>
      <c r="M68" s="235">
        <f t="shared" si="34"/>
        <v>0</v>
      </c>
      <c r="N68" s="235">
        <f t="shared" si="34"/>
        <v>0</v>
      </c>
      <c r="O68" s="235">
        <f t="shared" si="34"/>
        <v>0</v>
      </c>
      <c r="P68" s="235">
        <f t="shared" si="34"/>
        <v>0</v>
      </c>
      <c r="Q68" s="235">
        <f t="shared" si="34"/>
        <v>0</v>
      </c>
      <c r="R68" s="235">
        <f t="shared" si="34"/>
        <v>0</v>
      </c>
      <c r="S68" s="235">
        <f t="shared" si="34"/>
        <v>0</v>
      </c>
      <c r="T68" s="235">
        <f t="shared" si="34"/>
        <v>0</v>
      </c>
      <c r="U68" s="235">
        <f t="shared" si="34"/>
        <v>0</v>
      </c>
      <c r="V68" s="235">
        <f t="shared" si="34"/>
        <v>0</v>
      </c>
      <c r="W68" s="235">
        <f t="shared" si="34"/>
        <v>0</v>
      </c>
      <c r="X68" s="235">
        <f t="shared" si="34"/>
        <v>0</v>
      </c>
      <c r="Y68" s="235">
        <f t="shared" si="34"/>
        <v>0</v>
      </c>
      <c r="Z68" s="235">
        <f t="shared" si="34"/>
        <v>0</v>
      </c>
      <c r="AA68" s="235">
        <f t="shared" si="34"/>
        <v>0</v>
      </c>
      <c r="AB68" s="416"/>
      <c r="AC68" s="417"/>
      <c r="AD68" s="417"/>
      <c r="AE68" s="417"/>
      <c r="AF68" s="417"/>
      <c r="AG68" s="417"/>
      <c r="AH68" s="417"/>
      <c r="AI68" s="417"/>
      <c r="AJ68" s="417"/>
      <c r="AK68" s="417"/>
      <c r="AL68" s="417"/>
      <c r="AM68" s="417"/>
      <c r="AN68" s="417"/>
      <c r="AO68" s="417"/>
      <c r="AP68" s="417"/>
      <c r="AQ68" s="417"/>
      <c r="AR68" s="417"/>
      <c r="AS68" s="417"/>
      <c r="AT68" s="417"/>
      <c r="AU68" s="417"/>
      <c r="AV68" s="417"/>
      <c r="AW68" s="417"/>
      <c r="AX68" s="417"/>
      <c r="AY68" s="417"/>
      <c r="AZ68" s="417"/>
      <c r="BA68" s="417"/>
      <c r="BB68" s="417"/>
      <c r="BC68" s="417"/>
      <c r="BD68" s="417"/>
      <c r="BE68" s="417"/>
    </row>
  </sheetData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H9:AA10 H29:AA30 H57:AA57">
    <cfRule type="cellIs" dxfId="56" priority="28" operator="greaterThan">
      <formula>24</formula>
    </cfRule>
    <cfRule type="cellIs" dxfId="55" priority="29" operator="lessThan">
      <formula>0</formula>
    </cfRule>
  </conditionalFormatting>
  <conditionalFormatting sqref="H17:AA17 H37:AA37">
    <cfRule type="cellIs" dxfId="54" priority="26" operator="greaterThan">
      <formula>1</formula>
    </cfRule>
    <cfRule type="cellIs" dxfId="53" priority="27" operator="lessThan">
      <formula>0</formula>
    </cfRule>
  </conditionalFormatting>
  <conditionalFormatting sqref="G51:G52 H58:AA59">
    <cfRule type="cellIs" dxfId="52" priority="25" operator="lessThan">
      <formula>0</formula>
    </cfRule>
  </conditionalFormatting>
  <conditionalFormatting sqref="G17 G37">
    <cfRule type="cellIs" dxfId="51" priority="24" operator="equal">
      <formula>"ERRO"</formula>
    </cfRule>
  </conditionalFormatting>
  <conditionalFormatting sqref="H58:AA58">
    <cfRule type="cellIs" dxfId="50" priority="16" operator="greaterThan">
      <formula>22</formula>
    </cfRule>
  </conditionalFormatting>
  <conditionalFormatting sqref="H59:AA59">
    <cfRule type="cellIs" dxfId="49" priority="15" operator="greaterThan">
      <formula>3</formula>
    </cfRule>
  </conditionalFormatting>
  <conditionalFormatting sqref="H58:AA59">
    <cfRule type="cellIs" dxfId="48" priority="1" operator="greaterThan">
      <formula>24</formula>
    </cfRule>
    <cfRule type="cellIs" dxfId="47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/>
  </sheetPr>
  <dimension ref="B2:P116"/>
  <sheetViews>
    <sheetView showGridLines="0" zoomScaleNormal="100" workbookViewId="0">
      <pane ySplit="4" topLeftCell="A5" activePane="bottomLeft" state="frozen"/>
      <selection activeCell="C8" sqref="C8:G8"/>
      <selection pane="bottomLeft"/>
    </sheetView>
  </sheetViews>
  <sheetFormatPr defaultColWidth="9.109375" defaultRowHeight="15" customHeight="1" outlineLevelRow="1" x14ac:dyDescent="0.3"/>
  <cols>
    <col min="1" max="2" width="3.6640625" style="396" customWidth="1"/>
    <col min="3" max="7" width="10.6640625" style="396" customWidth="1"/>
    <col min="8" max="9" width="11.6640625" style="396" customWidth="1"/>
    <col min="10" max="10" width="20.109375" style="396" bestFit="1" customWidth="1"/>
    <col min="11" max="16" width="28.5546875" style="396" customWidth="1"/>
    <col min="17" max="16384" width="9.109375" style="396"/>
  </cols>
  <sheetData>
    <row r="2" spans="2:16" ht="22.5" customHeight="1" x14ac:dyDescent="0.3">
      <c r="B2" s="550"/>
      <c r="C2" s="551"/>
      <c r="D2" s="957" t="s">
        <v>1222</v>
      </c>
      <c r="E2" s="957"/>
      <c r="F2" s="957"/>
      <c r="G2" s="957"/>
      <c r="H2" s="957"/>
      <c r="I2" s="957"/>
      <c r="J2" s="551"/>
      <c r="K2" s="551"/>
      <c r="L2" s="551"/>
      <c r="M2" s="552"/>
      <c r="N2" s="551"/>
      <c r="O2" s="551"/>
      <c r="P2" s="552"/>
    </row>
    <row r="3" spans="2:16" ht="15" customHeight="1" x14ac:dyDescent="0.3">
      <c r="B3" s="946" t="s">
        <v>1057</v>
      </c>
      <c r="C3" s="947"/>
      <c r="D3" s="947"/>
      <c r="E3" s="947"/>
      <c r="F3" s="947"/>
      <c r="G3" s="947"/>
      <c r="H3" s="947"/>
      <c r="I3" s="947"/>
      <c r="J3" s="948"/>
      <c r="K3" s="946" t="s">
        <v>1203</v>
      </c>
      <c r="L3" s="947"/>
      <c r="M3" s="947"/>
      <c r="N3" s="947"/>
      <c r="O3" s="947"/>
      <c r="P3" s="948"/>
    </row>
    <row r="4" spans="2:16" ht="15" customHeight="1" x14ac:dyDescent="0.3">
      <c r="B4" s="958"/>
      <c r="C4" s="959"/>
      <c r="D4" s="959"/>
      <c r="E4" s="959"/>
      <c r="F4" s="959"/>
      <c r="G4" s="959"/>
      <c r="H4" s="959"/>
      <c r="I4" s="959"/>
      <c r="J4" s="96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3">
      <c r="B5" s="961" t="s">
        <v>955</v>
      </c>
      <c r="C5" s="962"/>
      <c r="D5" s="962"/>
      <c r="E5" s="962"/>
      <c r="F5" s="962"/>
      <c r="G5" s="962"/>
      <c r="H5" s="962"/>
      <c r="I5" s="962"/>
      <c r="J5" s="962"/>
      <c r="K5" s="548"/>
      <c r="L5" s="548"/>
      <c r="M5" s="549"/>
      <c r="N5" s="548"/>
      <c r="O5" s="548"/>
      <c r="P5" s="549"/>
    </row>
    <row r="6" spans="2:16" ht="14.4" x14ac:dyDescent="0.3">
      <c r="B6" s="963" t="s">
        <v>552</v>
      </c>
      <c r="C6" s="964"/>
      <c r="D6" s="964"/>
      <c r="E6" s="964"/>
      <c r="F6" s="964"/>
      <c r="G6" s="964"/>
      <c r="H6" s="964"/>
      <c r="I6" s="964"/>
      <c r="J6" s="965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3">
      <c r="B7" s="938" t="s">
        <v>553</v>
      </c>
      <c r="C7" s="938"/>
      <c r="D7" s="938"/>
      <c r="E7" s="939"/>
      <c r="F7" s="939"/>
      <c r="G7" s="939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3">
      <c r="B8" s="153">
        <v>1</v>
      </c>
      <c r="C8" s="936"/>
      <c r="D8" s="937"/>
      <c r="E8" s="937"/>
      <c r="F8" s="937"/>
      <c r="G8" s="937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3">
      <c r="B9" s="156">
        <v>2</v>
      </c>
      <c r="C9" s="936"/>
      <c r="D9" s="937"/>
      <c r="E9" s="937"/>
      <c r="F9" s="937"/>
      <c r="G9" s="937"/>
      <c r="H9" s="157"/>
      <c r="I9" s="322"/>
      <c r="J9" s="527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3">
      <c r="B10" s="153">
        <v>3</v>
      </c>
      <c r="C10" s="936"/>
      <c r="D10" s="937"/>
      <c r="E10" s="937"/>
      <c r="F10" s="937"/>
      <c r="G10" s="937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3">
      <c r="B11" s="156">
        <v>4</v>
      </c>
      <c r="C11" s="936"/>
      <c r="D11" s="937"/>
      <c r="E11" s="937"/>
      <c r="F11" s="937"/>
      <c r="G11" s="937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3">
      <c r="B12" s="153">
        <v>5</v>
      </c>
      <c r="C12" s="936"/>
      <c r="D12" s="937"/>
      <c r="E12" s="937"/>
      <c r="F12" s="937"/>
      <c r="G12" s="937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3">
      <c r="B13" s="156">
        <v>6</v>
      </c>
      <c r="C13" s="936"/>
      <c r="D13" s="937"/>
      <c r="E13" s="937"/>
      <c r="F13" s="937"/>
      <c r="G13" s="937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3">
      <c r="B14" s="153">
        <v>7</v>
      </c>
      <c r="C14" s="936"/>
      <c r="D14" s="937"/>
      <c r="E14" s="937"/>
      <c r="F14" s="937"/>
      <c r="G14" s="937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3">
      <c r="B15" s="156">
        <v>8</v>
      </c>
      <c r="C15" s="936"/>
      <c r="D15" s="937"/>
      <c r="E15" s="937"/>
      <c r="F15" s="937"/>
      <c r="G15" s="937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3">
      <c r="B16" s="153">
        <v>9</v>
      </c>
      <c r="C16" s="936"/>
      <c r="D16" s="937"/>
      <c r="E16" s="937"/>
      <c r="F16" s="937"/>
      <c r="G16" s="937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3">
      <c r="B17" s="156">
        <v>10</v>
      </c>
      <c r="C17" s="936"/>
      <c r="D17" s="937"/>
      <c r="E17" s="937"/>
      <c r="F17" s="937"/>
      <c r="G17" s="937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3">
      <c r="B18" s="153">
        <v>11</v>
      </c>
      <c r="C18" s="936"/>
      <c r="D18" s="937"/>
      <c r="E18" s="937"/>
      <c r="F18" s="937"/>
      <c r="G18" s="937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3">
      <c r="B19" s="156">
        <v>12</v>
      </c>
      <c r="C19" s="936"/>
      <c r="D19" s="937"/>
      <c r="E19" s="937"/>
      <c r="F19" s="937"/>
      <c r="G19" s="937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3">
      <c r="B20" s="153">
        <v>13</v>
      </c>
      <c r="C20" s="936"/>
      <c r="D20" s="937"/>
      <c r="E20" s="937"/>
      <c r="F20" s="937"/>
      <c r="G20" s="937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3">
      <c r="B21" s="156">
        <v>14</v>
      </c>
      <c r="C21" s="936"/>
      <c r="D21" s="937"/>
      <c r="E21" s="937"/>
      <c r="F21" s="937"/>
      <c r="G21" s="937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3">
      <c r="B22" s="153">
        <v>15</v>
      </c>
      <c r="C22" s="936"/>
      <c r="D22" s="937"/>
      <c r="E22" s="937"/>
      <c r="F22" s="937"/>
      <c r="G22" s="937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3">
      <c r="B23" s="156">
        <v>16</v>
      </c>
      <c r="C23" s="936"/>
      <c r="D23" s="937"/>
      <c r="E23" s="937"/>
      <c r="F23" s="937"/>
      <c r="G23" s="937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3">
      <c r="B24" s="153">
        <v>17</v>
      </c>
      <c r="C24" s="936"/>
      <c r="D24" s="937"/>
      <c r="E24" s="937"/>
      <c r="F24" s="937"/>
      <c r="G24" s="937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3">
      <c r="B25" s="156">
        <v>18</v>
      </c>
      <c r="C25" s="936"/>
      <c r="D25" s="937"/>
      <c r="E25" s="937"/>
      <c r="F25" s="937"/>
      <c r="G25" s="937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3">
      <c r="B26" s="153">
        <v>19</v>
      </c>
      <c r="C26" s="936"/>
      <c r="D26" s="937"/>
      <c r="E26" s="937"/>
      <c r="F26" s="937"/>
      <c r="G26" s="937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3">
      <c r="B27" s="156">
        <v>20</v>
      </c>
      <c r="C27" s="936"/>
      <c r="D27" s="937"/>
      <c r="E27" s="937"/>
      <c r="F27" s="937"/>
      <c r="G27" s="937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3">
      <c r="B28" s="153">
        <v>21</v>
      </c>
      <c r="C28" s="936"/>
      <c r="D28" s="937"/>
      <c r="E28" s="937"/>
      <c r="F28" s="937"/>
      <c r="G28" s="937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3">
      <c r="B29" s="156">
        <v>22</v>
      </c>
      <c r="C29" s="936"/>
      <c r="D29" s="937"/>
      <c r="E29" s="937"/>
      <c r="F29" s="937"/>
      <c r="G29" s="937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3">
      <c r="B30" s="153">
        <v>23</v>
      </c>
      <c r="C30" s="936"/>
      <c r="D30" s="937"/>
      <c r="E30" s="937"/>
      <c r="F30" s="937"/>
      <c r="G30" s="937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3">
      <c r="B31" s="156">
        <v>24</v>
      </c>
      <c r="C31" s="936"/>
      <c r="D31" s="937"/>
      <c r="E31" s="937"/>
      <c r="F31" s="937"/>
      <c r="G31" s="937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3">
      <c r="B32" s="153">
        <v>25</v>
      </c>
      <c r="C32" s="936"/>
      <c r="D32" s="937"/>
      <c r="E32" s="937"/>
      <c r="F32" s="937"/>
      <c r="G32" s="937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3">
      <c r="B33" s="156">
        <v>26</v>
      </c>
      <c r="C33" s="936"/>
      <c r="D33" s="937"/>
      <c r="E33" s="937"/>
      <c r="F33" s="937"/>
      <c r="G33" s="937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3">
      <c r="B34" s="153">
        <v>27</v>
      </c>
      <c r="C34" s="936"/>
      <c r="D34" s="937"/>
      <c r="E34" s="937"/>
      <c r="F34" s="937"/>
      <c r="G34" s="937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3">
      <c r="B35" s="156">
        <v>28</v>
      </c>
      <c r="C35" s="936"/>
      <c r="D35" s="937"/>
      <c r="E35" s="937"/>
      <c r="F35" s="937"/>
      <c r="G35" s="937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3">
      <c r="B36" s="153">
        <v>29</v>
      </c>
      <c r="C36" s="936"/>
      <c r="D36" s="937"/>
      <c r="E36" s="937"/>
      <c r="F36" s="937"/>
      <c r="G36" s="937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3">
      <c r="B37" s="156">
        <v>30</v>
      </c>
      <c r="C37" s="936"/>
      <c r="D37" s="937"/>
      <c r="E37" s="937"/>
      <c r="F37" s="937"/>
      <c r="G37" s="937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3">
      <c r="B38" s="153">
        <v>31</v>
      </c>
      <c r="C38" s="936"/>
      <c r="D38" s="937"/>
      <c r="E38" s="937"/>
      <c r="F38" s="937"/>
      <c r="G38" s="937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3">
      <c r="B39" s="156">
        <v>32</v>
      </c>
      <c r="C39" s="936"/>
      <c r="D39" s="937"/>
      <c r="E39" s="937"/>
      <c r="F39" s="937"/>
      <c r="G39" s="937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3">
      <c r="B40" s="153">
        <v>33</v>
      </c>
      <c r="C40" s="936"/>
      <c r="D40" s="937"/>
      <c r="E40" s="937"/>
      <c r="F40" s="937"/>
      <c r="G40" s="937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3">
      <c r="B41" s="156">
        <v>34</v>
      </c>
      <c r="C41" s="936"/>
      <c r="D41" s="937"/>
      <c r="E41" s="937"/>
      <c r="F41" s="937"/>
      <c r="G41" s="937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3">
      <c r="B42" s="153">
        <v>35</v>
      </c>
      <c r="C42" s="936"/>
      <c r="D42" s="937"/>
      <c r="E42" s="937"/>
      <c r="F42" s="937"/>
      <c r="G42" s="937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3">
      <c r="B43" s="156">
        <v>36</v>
      </c>
      <c r="C43" s="936"/>
      <c r="D43" s="937"/>
      <c r="E43" s="937"/>
      <c r="F43" s="937"/>
      <c r="G43" s="937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3">
      <c r="B44" s="153">
        <v>37</v>
      </c>
      <c r="C44" s="936"/>
      <c r="D44" s="937"/>
      <c r="E44" s="937"/>
      <c r="F44" s="937"/>
      <c r="G44" s="937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3">
      <c r="B45" s="156">
        <v>38</v>
      </c>
      <c r="C45" s="936"/>
      <c r="D45" s="937"/>
      <c r="E45" s="937"/>
      <c r="F45" s="937"/>
      <c r="G45" s="937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3">
      <c r="B46" s="153">
        <v>39</v>
      </c>
      <c r="C46" s="936"/>
      <c r="D46" s="937"/>
      <c r="E46" s="937"/>
      <c r="F46" s="937"/>
      <c r="G46" s="937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3">
      <c r="B47" s="156">
        <v>40</v>
      </c>
      <c r="C47" s="936"/>
      <c r="D47" s="937"/>
      <c r="E47" s="937"/>
      <c r="F47" s="937"/>
      <c r="G47" s="937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4.4" x14ac:dyDescent="0.3">
      <c r="B48" s="153"/>
      <c r="C48" s="950" t="s">
        <v>558</v>
      </c>
      <c r="D48" s="951"/>
      <c r="E48" s="951"/>
      <c r="F48" s="951"/>
      <c r="G48" s="951"/>
      <c r="H48" s="158">
        <v>20</v>
      </c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s="486" customFormat="1" ht="15" customHeight="1" x14ac:dyDescent="0.25">
      <c r="B49" s="492"/>
      <c r="C49" s="949" t="s">
        <v>1183</v>
      </c>
      <c r="D49" s="949"/>
      <c r="E49" s="949"/>
      <c r="F49" s="949"/>
      <c r="G49" s="949"/>
      <c r="H49" s="949"/>
      <c r="I49" s="949"/>
      <c r="J49" s="949"/>
      <c r="K49" s="497" t="s">
        <v>1172</v>
      </c>
      <c r="L49" s="497" t="s">
        <v>1181</v>
      </c>
      <c r="M49" s="497" t="s">
        <v>1182</v>
      </c>
      <c r="N49" s="497" t="s">
        <v>1200</v>
      </c>
      <c r="O49" s="497" t="s">
        <v>1201</v>
      </c>
      <c r="P49" s="497" t="s">
        <v>1202</v>
      </c>
    </row>
    <row r="50" spans="2:16" s="485" customFormat="1" ht="15" customHeight="1" x14ac:dyDescent="0.25">
      <c r="B50" s="940" t="s">
        <v>1173</v>
      </c>
      <c r="C50" s="941"/>
      <c r="D50" s="941"/>
      <c r="E50" s="941"/>
      <c r="F50" s="941"/>
      <c r="G50" s="941"/>
      <c r="H50" s="941"/>
      <c r="I50" s="941"/>
      <c r="J50" s="942"/>
      <c r="K50" s="498"/>
      <c r="L50" s="498"/>
      <c r="M50" s="498"/>
      <c r="N50" s="498"/>
      <c r="O50" s="498"/>
      <c r="P50" s="498"/>
    </row>
    <row r="51" spans="2:16" s="485" customFormat="1" ht="15" customHeight="1" x14ac:dyDescent="0.25">
      <c r="B51" s="940" t="s">
        <v>1174</v>
      </c>
      <c r="C51" s="941"/>
      <c r="D51" s="941"/>
      <c r="E51" s="941"/>
      <c r="F51" s="941"/>
      <c r="G51" s="941"/>
      <c r="H51" s="941"/>
      <c r="I51" s="941"/>
      <c r="J51" s="942"/>
      <c r="K51" s="499"/>
      <c r="L51" s="499"/>
      <c r="M51" s="499"/>
      <c r="N51" s="499"/>
      <c r="O51" s="499"/>
      <c r="P51" s="499"/>
    </row>
    <row r="52" spans="2:16" s="485" customFormat="1" ht="15" customHeight="1" x14ac:dyDescent="0.25">
      <c r="B52" s="940" t="s">
        <v>1175</v>
      </c>
      <c r="C52" s="941"/>
      <c r="D52" s="941"/>
      <c r="E52" s="941"/>
      <c r="F52" s="941"/>
      <c r="G52" s="941"/>
      <c r="H52" s="941"/>
      <c r="I52" s="941"/>
      <c r="J52" s="942"/>
      <c r="K52" s="500"/>
      <c r="L52" s="500"/>
      <c r="M52" s="500"/>
      <c r="N52" s="500"/>
      <c r="O52" s="500"/>
      <c r="P52" s="500"/>
    </row>
    <row r="53" spans="2:16" s="485" customFormat="1" ht="15" customHeight="1" x14ac:dyDescent="0.25">
      <c r="B53" s="940" t="s">
        <v>1176</v>
      </c>
      <c r="C53" s="941"/>
      <c r="D53" s="941"/>
      <c r="E53" s="941"/>
      <c r="F53" s="941"/>
      <c r="G53" s="941"/>
      <c r="H53" s="941"/>
      <c r="I53" s="941"/>
      <c r="J53" s="942"/>
      <c r="K53" s="500"/>
      <c r="L53" s="500"/>
      <c r="M53" s="500"/>
      <c r="N53" s="500"/>
      <c r="O53" s="500"/>
      <c r="P53" s="500"/>
    </row>
    <row r="54" spans="2:16" s="485" customFormat="1" ht="15" customHeight="1" x14ac:dyDescent="0.25">
      <c r="B54" s="940" t="s">
        <v>1177</v>
      </c>
      <c r="C54" s="941"/>
      <c r="D54" s="941"/>
      <c r="E54" s="941"/>
      <c r="F54" s="941"/>
      <c r="G54" s="941"/>
      <c r="H54" s="941"/>
      <c r="I54" s="941"/>
      <c r="J54" s="942"/>
      <c r="K54" s="498"/>
      <c r="L54" s="498"/>
      <c r="M54" s="498"/>
      <c r="N54" s="498"/>
      <c r="O54" s="498"/>
      <c r="P54" s="498"/>
    </row>
    <row r="55" spans="2:16" s="485" customFormat="1" ht="14.4" x14ac:dyDescent="0.25">
      <c r="B55" s="940" t="s">
        <v>1178</v>
      </c>
      <c r="C55" s="941"/>
      <c r="D55" s="941"/>
      <c r="E55" s="941"/>
      <c r="F55" s="941"/>
      <c r="G55" s="941"/>
      <c r="H55" s="941"/>
      <c r="I55" s="941"/>
      <c r="J55" s="942"/>
      <c r="K55" s="501"/>
      <c r="L55" s="501"/>
      <c r="M55" s="501"/>
      <c r="N55" s="501"/>
      <c r="O55" s="501"/>
      <c r="P55" s="501"/>
    </row>
    <row r="56" spans="2:16" s="485" customFormat="1" ht="14.4" x14ac:dyDescent="0.25">
      <c r="B56" s="940" t="s">
        <v>1179</v>
      </c>
      <c r="C56" s="941"/>
      <c r="D56" s="941"/>
      <c r="E56" s="941"/>
      <c r="F56" s="941"/>
      <c r="G56" s="941"/>
      <c r="H56" s="941"/>
      <c r="I56" s="941"/>
      <c r="J56" s="942"/>
      <c r="K56" s="502"/>
      <c r="L56" s="502"/>
      <c r="M56" s="502"/>
      <c r="N56" s="502"/>
      <c r="O56" s="502"/>
      <c r="P56" s="502"/>
    </row>
    <row r="57" spans="2:16" s="554" customFormat="1" ht="15" customHeight="1" x14ac:dyDescent="0.25">
      <c r="B57" s="952" t="s">
        <v>1180</v>
      </c>
      <c r="C57" s="953"/>
      <c r="D57" s="953"/>
      <c r="E57" s="953"/>
      <c r="F57" s="953"/>
      <c r="G57" s="953"/>
      <c r="H57" s="953"/>
      <c r="I57" s="953"/>
      <c r="J57" s="954"/>
      <c r="K57" s="955" t="s">
        <v>1170</v>
      </c>
      <c r="L57" s="955"/>
      <c r="M57" s="955"/>
      <c r="N57" s="955" t="s">
        <v>1170</v>
      </c>
      <c r="O57" s="955"/>
      <c r="P57" s="955"/>
    </row>
    <row r="58" spans="2:16" ht="14.4" x14ac:dyDescent="0.3">
      <c r="B58" s="963" t="s">
        <v>561</v>
      </c>
      <c r="C58" s="964"/>
      <c r="D58" s="964"/>
      <c r="E58" s="964"/>
      <c r="F58" s="964"/>
      <c r="G58" s="964"/>
      <c r="H58" s="964"/>
      <c r="I58" s="964"/>
      <c r="J58" s="965"/>
      <c r="K58" s="531" t="s">
        <v>1172</v>
      </c>
      <c r="L58" s="531" t="s">
        <v>1181</v>
      </c>
      <c r="M58" s="531" t="s">
        <v>1182</v>
      </c>
      <c r="N58" s="531" t="s">
        <v>1200</v>
      </c>
      <c r="O58" s="531" t="s">
        <v>1201</v>
      </c>
      <c r="P58" s="531" t="s">
        <v>1202</v>
      </c>
    </row>
    <row r="59" spans="2:16" ht="28.8" x14ac:dyDescent="0.3">
      <c r="B59" s="318"/>
      <c r="C59" s="944" t="s">
        <v>563</v>
      </c>
      <c r="D59" s="944"/>
      <c r="E59" s="944"/>
      <c r="F59" s="944"/>
      <c r="G59" s="945"/>
      <c r="H59" s="114" t="s">
        <v>16</v>
      </c>
      <c r="I59" s="539" t="s">
        <v>564</v>
      </c>
      <c r="J59" s="539" t="s">
        <v>1205</v>
      </c>
      <c r="K59" s="539" t="s">
        <v>1206</v>
      </c>
      <c r="L59" s="539" t="s">
        <v>1206</v>
      </c>
      <c r="M59" s="539" t="s">
        <v>1206</v>
      </c>
      <c r="N59" s="539" t="s">
        <v>1206</v>
      </c>
      <c r="O59" s="539" t="s">
        <v>1206</v>
      </c>
      <c r="P59" s="539" t="s">
        <v>1206</v>
      </c>
    </row>
    <row r="60" spans="2:16" ht="15" customHeight="1" x14ac:dyDescent="0.3">
      <c r="B60" s="153">
        <v>1</v>
      </c>
      <c r="C60" s="943"/>
      <c r="D60" s="943"/>
      <c r="E60" s="943"/>
      <c r="F60" s="943"/>
      <c r="G60" s="936"/>
      <c r="H60" s="166"/>
      <c r="I60" s="321"/>
      <c r="J60" s="527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3">
      <c r="B61" s="156">
        <v>2</v>
      </c>
      <c r="C61" s="943"/>
      <c r="D61" s="943"/>
      <c r="E61" s="943"/>
      <c r="F61" s="943"/>
      <c r="G61" s="936"/>
      <c r="H61" s="167"/>
      <c r="I61" s="322"/>
      <c r="J61" s="527">
        <f t="shared" ref="J61:J79" si="1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3">
      <c r="B62" s="153">
        <v>3</v>
      </c>
      <c r="C62" s="717"/>
      <c r="D62" s="717"/>
      <c r="E62" s="717"/>
      <c r="F62" s="717"/>
      <c r="G62" s="716"/>
      <c r="H62" s="167"/>
      <c r="I62" s="322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x14ac:dyDescent="0.3">
      <c r="B63" s="156">
        <v>4</v>
      </c>
      <c r="C63" s="717"/>
      <c r="D63" s="717"/>
      <c r="E63" s="717"/>
      <c r="F63" s="717"/>
      <c r="G63" s="716"/>
      <c r="H63" s="167"/>
      <c r="I63" s="322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x14ac:dyDescent="0.3">
      <c r="B64" s="153">
        <v>5</v>
      </c>
      <c r="C64" s="717"/>
      <c r="D64" s="717"/>
      <c r="E64" s="717"/>
      <c r="F64" s="717"/>
      <c r="G64" s="716"/>
      <c r="H64" s="167"/>
      <c r="I64" s="322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x14ac:dyDescent="0.3">
      <c r="B65" s="156">
        <v>6</v>
      </c>
      <c r="C65" s="717"/>
      <c r="D65" s="717"/>
      <c r="E65" s="717"/>
      <c r="F65" s="717"/>
      <c r="G65" s="716"/>
      <c r="H65" s="167"/>
      <c r="I65" s="322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x14ac:dyDescent="0.3">
      <c r="B66" s="153">
        <v>7</v>
      </c>
      <c r="C66" s="717"/>
      <c r="D66" s="717"/>
      <c r="E66" s="717"/>
      <c r="F66" s="717"/>
      <c r="G66" s="716"/>
      <c r="H66" s="167"/>
      <c r="I66" s="322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x14ac:dyDescent="0.3">
      <c r="B67" s="156">
        <v>8</v>
      </c>
      <c r="C67" s="717"/>
      <c r="D67" s="717"/>
      <c r="E67" s="717"/>
      <c r="F67" s="717"/>
      <c r="G67" s="716"/>
      <c r="H67" s="167"/>
      <c r="I67" s="322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x14ac:dyDescent="0.3">
      <c r="B68" s="153">
        <v>9</v>
      </c>
      <c r="C68" s="717"/>
      <c r="D68" s="717"/>
      <c r="E68" s="717"/>
      <c r="F68" s="717"/>
      <c r="G68" s="716"/>
      <c r="H68" s="167"/>
      <c r="I68" s="322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x14ac:dyDescent="0.3">
      <c r="B69" s="156">
        <v>10</v>
      </c>
      <c r="C69" s="717"/>
      <c r="D69" s="717"/>
      <c r="E69" s="717"/>
      <c r="F69" s="717"/>
      <c r="G69" s="716"/>
      <c r="H69" s="167"/>
      <c r="I69" s="322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x14ac:dyDescent="0.3">
      <c r="B70" s="153">
        <v>11</v>
      </c>
      <c r="C70" s="717"/>
      <c r="D70" s="717"/>
      <c r="E70" s="717"/>
      <c r="F70" s="717"/>
      <c r="G70" s="716"/>
      <c r="H70" s="167"/>
      <c r="I70" s="322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x14ac:dyDescent="0.3">
      <c r="B71" s="156">
        <v>12</v>
      </c>
      <c r="C71" s="717"/>
      <c r="D71" s="717"/>
      <c r="E71" s="717"/>
      <c r="F71" s="717"/>
      <c r="G71" s="716"/>
      <c r="H71" s="167"/>
      <c r="I71" s="322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x14ac:dyDescent="0.3">
      <c r="B72" s="153">
        <v>13</v>
      </c>
      <c r="C72" s="717"/>
      <c r="D72" s="717"/>
      <c r="E72" s="717"/>
      <c r="F72" s="717"/>
      <c r="G72" s="716"/>
      <c r="H72" s="167"/>
      <c r="I72" s="322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x14ac:dyDescent="0.3">
      <c r="B73" s="156">
        <v>14</v>
      </c>
      <c r="C73" s="717"/>
      <c r="D73" s="717"/>
      <c r="E73" s="717"/>
      <c r="F73" s="717"/>
      <c r="G73" s="716"/>
      <c r="H73" s="167"/>
      <c r="I73" s="322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x14ac:dyDescent="0.3">
      <c r="B74" s="153">
        <v>15</v>
      </c>
      <c r="C74" s="717"/>
      <c r="D74" s="717"/>
      <c r="E74" s="717"/>
      <c r="F74" s="717"/>
      <c r="G74" s="716"/>
      <c r="H74" s="16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x14ac:dyDescent="0.3">
      <c r="B75" s="156">
        <v>16</v>
      </c>
      <c r="C75" s="717"/>
      <c r="D75" s="717"/>
      <c r="E75" s="717"/>
      <c r="F75" s="717"/>
      <c r="G75" s="716"/>
      <c r="H75" s="16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x14ac:dyDescent="0.3">
      <c r="B76" s="153">
        <v>17</v>
      </c>
      <c r="C76" s="717"/>
      <c r="D76" s="717"/>
      <c r="E76" s="717"/>
      <c r="F76" s="717"/>
      <c r="G76" s="716"/>
      <c r="H76" s="16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x14ac:dyDescent="0.3">
      <c r="B77" s="156">
        <v>18</v>
      </c>
      <c r="C77" s="943"/>
      <c r="D77" s="943"/>
      <c r="E77" s="943"/>
      <c r="F77" s="943"/>
      <c r="G77" s="936"/>
      <c r="H77" s="16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x14ac:dyDescent="0.3">
      <c r="B78" s="153">
        <v>19</v>
      </c>
      <c r="C78" s="943"/>
      <c r="D78" s="943"/>
      <c r="E78" s="943"/>
      <c r="F78" s="943"/>
      <c r="G78" s="936"/>
      <c r="H78" s="16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x14ac:dyDescent="0.3">
      <c r="B79" s="156">
        <v>20</v>
      </c>
      <c r="C79" s="943"/>
      <c r="D79" s="943"/>
      <c r="E79" s="943"/>
      <c r="F79" s="943"/>
      <c r="G79" s="936"/>
      <c r="H79" s="16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s="486" customFormat="1" ht="15" customHeight="1" x14ac:dyDescent="0.25">
      <c r="B80" s="492"/>
      <c r="C80" s="949" t="s">
        <v>1183</v>
      </c>
      <c r="D80" s="949"/>
      <c r="E80" s="949"/>
      <c r="F80" s="949"/>
      <c r="G80" s="949"/>
      <c r="H80" s="949"/>
      <c r="I80" s="949"/>
      <c r="J80" s="949"/>
      <c r="K80" s="497" t="s">
        <v>1172</v>
      </c>
      <c r="L80" s="497" t="s">
        <v>1181</v>
      </c>
      <c r="M80" s="497" t="s">
        <v>1182</v>
      </c>
      <c r="N80" s="497" t="s">
        <v>1200</v>
      </c>
      <c r="O80" s="497" t="s">
        <v>1201</v>
      </c>
      <c r="P80" s="497" t="s">
        <v>1202</v>
      </c>
    </row>
    <row r="81" spans="2:16" s="485" customFormat="1" ht="15" customHeight="1" x14ac:dyDescent="0.25">
      <c r="B81" s="940" t="s">
        <v>1173</v>
      </c>
      <c r="C81" s="941"/>
      <c r="D81" s="941"/>
      <c r="E81" s="941"/>
      <c r="F81" s="941"/>
      <c r="G81" s="941"/>
      <c r="H81" s="941"/>
      <c r="I81" s="941"/>
      <c r="J81" s="942"/>
      <c r="K81" s="498"/>
      <c r="L81" s="498"/>
      <c r="M81" s="498"/>
      <c r="N81" s="498"/>
      <c r="O81" s="498"/>
      <c r="P81" s="498"/>
    </row>
    <row r="82" spans="2:16" s="485" customFormat="1" ht="15" customHeight="1" x14ac:dyDescent="0.25">
      <c r="B82" s="940" t="s">
        <v>1174</v>
      </c>
      <c r="C82" s="941"/>
      <c r="D82" s="941"/>
      <c r="E82" s="941"/>
      <c r="F82" s="941"/>
      <c r="G82" s="941"/>
      <c r="H82" s="941"/>
      <c r="I82" s="941"/>
      <c r="J82" s="942"/>
      <c r="K82" s="499"/>
      <c r="L82" s="499"/>
      <c r="M82" s="499"/>
      <c r="N82" s="499"/>
      <c r="O82" s="499"/>
      <c r="P82" s="499"/>
    </row>
    <row r="83" spans="2:16" s="485" customFormat="1" ht="15" customHeight="1" x14ac:dyDescent="0.25">
      <c r="B83" s="940" t="s">
        <v>1175</v>
      </c>
      <c r="C83" s="941"/>
      <c r="D83" s="941"/>
      <c r="E83" s="941"/>
      <c r="F83" s="941"/>
      <c r="G83" s="941"/>
      <c r="H83" s="941"/>
      <c r="I83" s="941"/>
      <c r="J83" s="942"/>
      <c r="K83" s="500"/>
      <c r="L83" s="500"/>
      <c r="M83" s="500"/>
      <c r="N83" s="500"/>
      <c r="O83" s="500"/>
      <c r="P83" s="500"/>
    </row>
    <row r="84" spans="2:16" s="485" customFormat="1" ht="15" customHeight="1" x14ac:dyDescent="0.25">
      <c r="B84" s="940" t="s">
        <v>1176</v>
      </c>
      <c r="C84" s="941"/>
      <c r="D84" s="941"/>
      <c r="E84" s="941"/>
      <c r="F84" s="941"/>
      <c r="G84" s="941"/>
      <c r="H84" s="941"/>
      <c r="I84" s="941"/>
      <c r="J84" s="942"/>
      <c r="K84" s="500"/>
      <c r="L84" s="500"/>
      <c r="M84" s="500"/>
      <c r="N84" s="500"/>
      <c r="O84" s="500"/>
      <c r="P84" s="500"/>
    </row>
    <row r="85" spans="2:16" s="485" customFormat="1" ht="15" customHeight="1" x14ac:dyDescent="0.25">
      <c r="B85" s="940" t="s">
        <v>1177</v>
      </c>
      <c r="C85" s="941"/>
      <c r="D85" s="941"/>
      <c r="E85" s="941"/>
      <c r="F85" s="941"/>
      <c r="G85" s="941"/>
      <c r="H85" s="941"/>
      <c r="I85" s="941"/>
      <c r="J85" s="942"/>
      <c r="K85" s="498"/>
      <c r="L85" s="498"/>
      <c r="M85" s="498"/>
      <c r="N85" s="498"/>
      <c r="O85" s="498"/>
      <c r="P85" s="498"/>
    </row>
    <row r="86" spans="2:16" s="485" customFormat="1" ht="14.4" x14ac:dyDescent="0.25">
      <c r="B86" s="940" t="s">
        <v>1178</v>
      </c>
      <c r="C86" s="941"/>
      <c r="D86" s="941"/>
      <c r="E86" s="941"/>
      <c r="F86" s="941"/>
      <c r="G86" s="941"/>
      <c r="H86" s="941"/>
      <c r="I86" s="941"/>
      <c r="J86" s="942"/>
      <c r="K86" s="501"/>
      <c r="L86" s="501"/>
      <c r="M86" s="501"/>
      <c r="N86" s="501"/>
      <c r="O86" s="501"/>
      <c r="P86" s="501"/>
    </row>
    <row r="87" spans="2:16" s="485" customFormat="1" ht="14.4" x14ac:dyDescent="0.25">
      <c r="B87" s="940" t="s">
        <v>1179</v>
      </c>
      <c r="C87" s="941"/>
      <c r="D87" s="941"/>
      <c r="E87" s="941"/>
      <c r="F87" s="941"/>
      <c r="G87" s="941"/>
      <c r="H87" s="941"/>
      <c r="I87" s="941"/>
      <c r="J87" s="942"/>
      <c r="K87" s="502"/>
      <c r="L87" s="502"/>
      <c r="M87" s="502"/>
      <c r="N87" s="502"/>
      <c r="O87" s="502"/>
      <c r="P87" s="502"/>
    </row>
    <row r="88" spans="2:16" s="554" customFormat="1" ht="15" customHeight="1" x14ac:dyDescent="0.25">
      <c r="B88" s="952" t="s">
        <v>1180</v>
      </c>
      <c r="C88" s="953"/>
      <c r="D88" s="953"/>
      <c r="E88" s="953"/>
      <c r="F88" s="953"/>
      <c r="G88" s="953"/>
      <c r="H88" s="953"/>
      <c r="I88" s="953"/>
      <c r="J88" s="954"/>
      <c r="K88" s="955" t="s">
        <v>1170</v>
      </c>
      <c r="L88" s="955"/>
      <c r="M88" s="955"/>
      <c r="N88" s="955" t="s">
        <v>1170</v>
      </c>
      <c r="O88" s="955"/>
      <c r="P88" s="955"/>
    </row>
    <row r="89" spans="2:16" ht="15" customHeight="1" x14ac:dyDescent="0.3">
      <c r="B89" s="963" t="s">
        <v>568</v>
      </c>
      <c r="C89" s="964"/>
      <c r="D89" s="964"/>
      <c r="E89" s="964"/>
      <c r="F89" s="964"/>
      <c r="G89" s="964"/>
      <c r="H89" s="964"/>
      <c r="I89" s="964"/>
      <c r="J89" s="965"/>
      <c r="K89" s="531" t="s">
        <v>1172</v>
      </c>
      <c r="L89" s="531" t="s">
        <v>1181</v>
      </c>
      <c r="M89" s="531" t="s">
        <v>1182</v>
      </c>
      <c r="N89" s="531" t="s">
        <v>1200</v>
      </c>
      <c r="O89" s="531" t="s">
        <v>1201</v>
      </c>
      <c r="P89" s="531" t="s">
        <v>1202</v>
      </c>
    </row>
    <row r="90" spans="2:16" ht="15" customHeight="1" x14ac:dyDescent="0.3">
      <c r="B90" s="318"/>
      <c r="C90" s="968" t="s">
        <v>454</v>
      </c>
      <c r="D90" s="968"/>
      <c r="E90" s="968"/>
      <c r="F90" s="968"/>
      <c r="G90" s="968"/>
      <c r="H90" s="969"/>
      <c r="I90" s="539" t="s">
        <v>16</v>
      </c>
      <c r="J90" s="539" t="s">
        <v>1204</v>
      </c>
      <c r="K90" s="539" t="s">
        <v>1184</v>
      </c>
      <c r="L90" s="539" t="s">
        <v>1184</v>
      </c>
      <c r="M90" s="539" t="s">
        <v>1184</v>
      </c>
      <c r="N90" s="539" t="s">
        <v>1184</v>
      </c>
      <c r="O90" s="539" t="s">
        <v>1184</v>
      </c>
      <c r="P90" s="539" t="s">
        <v>1184</v>
      </c>
    </row>
    <row r="91" spans="2:16" ht="15" customHeight="1" x14ac:dyDescent="0.3">
      <c r="B91" s="168">
        <v>1</v>
      </c>
      <c r="C91" s="970"/>
      <c r="D91" s="970"/>
      <c r="E91" s="970"/>
      <c r="F91" s="970"/>
      <c r="G91" s="970"/>
      <c r="H91" s="971"/>
      <c r="I91" s="322"/>
      <c r="J91" s="527">
        <f t="shared" ref="J91:J93" si="2">IFERROR(SMALL(K91:P91,1),0)</f>
        <v>0</v>
      </c>
      <c r="K91" s="329"/>
      <c r="L91" s="329"/>
      <c r="M91" s="329"/>
      <c r="N91" s="329"/>
      <c r="O91" s="329"/>
      <c r="P91" s="329"/>
    </row>
    <row r="92" spans="2:16" ht="15" customHeight="1" x14ac:dyDescent="0.3">
      <c r="B92" s="168">
        <v>2</v>
      </c>
      <c r="C92" s="970"/>
      <c r="D92" s="970"/>
      <c r="E92" s="970"/>
      <c r="F92" s="970"/>
      <c r="G92" s="970"/>
      <c r="H92" s="971"/>
      <c r="I92" s="322"/>
      <c r="J92" s="527">
        <f t="shared" si="2"/>
        <v>0</v>
      </c>
      <c r="K92" s="329"/>
      <c r="L92" s="329"/>
      <c r="M92" s="329"/>
      <c r="N92" s="329"/>
      <c r="O92" s="329"/>
      <c r="P92" s="329"/>
    </row>
    <row r="93" spans="2:16" ht="15" customHeight="1" x14ac:dyDescent="0.3">
      <c r="B93" s="168">
        <v>3</v>
      </c>
      <c r="C93" s="970"/>
      <c r="D93" s="970"/>
      <c r="E93" s="970"/>
      <c r="F93" s="970"/>
      <c r="G93" s="970"/>
      <c r="H93" s="971"/>
      <c r="I93" s="322"/>
      <c r="J93" s="527">
        <f t="shared" si="2"/>
        <v>0</v>
      </c>
      <c r="K93" s="329"/>
      <c r="L93" s="329"/>
      <c r="M93" s="329"/>
      <c r="N93" s="329"/>
      <c r="O93" s="329"/>
      <c r="P93" s="329"/>
    </row>
    <row r="94" spans="2:16" s="486" customFormat="1" ht="15" customHeight="1" x14ac:dyDescent="0.25">
      <c r="B94" s="492"/>
      <c r="C94" s="949" t="s">
        <v>1183</v>
      </c>
      <c r="D94" s="949"/>
      <c r="E94" s="949"/>
      <c r="F94" s="949"/>
      <c r="G94" s="949"/>
      <c r="H94" s="949"/>
      <c r="I94" s="949"/>
      <c r="J94" s="949"/>
      <c r="K94" s="497" t="s">
        <v>1172</v>
      </c>
      <c r="L94" s="497" t="s">
        <v>1181</v>
      </c>
      <c r="M94" s="497" t="s">
        <v>1182</v>
      </c>
      <c r="N94" s="497" t="s">
        <v>1200</v>
      </c>
      <c r="O94" s="497" t="s">
        <v>1201</v>
      </c>
      <c r="P94" s="497" t="s">
        <v>1202</v>
      </c>
    </row>
    <row r="95" spans="2:16" s="485" customFormat="1" ht="15" customHeight="1" x14ac:dyDescent="0.25">
      <c r="B95" s="940" t="s">
        <v>1173</v>
      </c>
      <c r="C95" s="941"/>
      <c r="D95" s="941"/>
      <c r="E95" s="941"/>
      <c r="F95" s="941"/>
      <c r="G95" s="941"/>
      <c r="H95" s="941"/>
      <c r="I95" s="941"/>
      <c r="J95" s="942"/>
      <c r="K95" s="498"/>
      <c r="L95" s="498"/>
      <c r="M95" s="498"/>
      <c r="N95" s="498"/>
      <c r="O95" s="498"/>
      <c r="P95" s="498"/>
    </row>
    <row r="96" spans="2:16" s="485" customFormat="1" ht="15" customHeight="1" x14ac:dyDescent="0.25">
      <c r="B96" s="940" t="s">
        <v>1174</v>
      </c>
      <c r="C96" s="941"/>
      <c r="D96" s="941"/>
      <c r="E96" s="941"/>
      <c r="F96" s="941"/>
      <c r="G96" s="941"/>
      <c r="H96" s="941"/>
      <c r="I96" s="941"/>
      <c r="J96" s="942"/>
      <c r="K96" s="499"/>
      <c r="L96" s="499"/>
      <c r="M96" s="499"/>
      <c r="N96" s="499"/>
      <c r="O96" s="499"/>
      <c r="P96" s="499"/>
    </row>
    <row r="97" spans="2:16" s="485" customFormat="1" ht="15" customHeight="1" x14ac:dyDescent="0.25">
      <c r="B97" s="940" t="s">
        <v>1175</v>
      </c>
      <c r="C97" s="941"/>
      <c r="D97" s="941"/>
      <c r="E97" s="941"/>
      <c r="F97" s="941"/>
      <c r="G97" s="941"/>
      <c r="H97" s="941"/>
      <c r="I97" s="941"/>
      <c r="J97" s="942"/>
      <c r="K97" s="500"/>
      <c r="L97" s="500"/>
      <c r="M97" s="500"/>
      <c r="N97" s="500"/>
      <c r="O97" s="500"/>
      <c r="P97" s="500"/>
    </row>
    <row r="98" spans="2:16" s="485" customFormat="1" ht="15" customHeight="1" x14ac:dyDescent="0.25">
      <c r="B98" s="940" t="s">
        <v>1176</v>
      </c>
      <c r="C98" s="941"/>
      <c r="D98" s="941"/>
      <c r="E98" s="941"/>
      <c r="F98" s="941"/>
      <c r="G98" s="941"/>
      <c r="H98" s="941"/>
      <c r="I98" s="941"/>
      <c r="J98" s="942"/>
      <c r="K98" s="500"/>
      <c r="L98" s="500"/>
      <c r="M98" s="500"/>
      <c r="N98" s="500"/>
      <c r="O98" s="500"/>
      <c r="P98" s="500"/>
    </row>
    <row r="99" spans="2:16" s="485" customFormat="1" ht="15" customHeight="1" x14ac:dyDescent="0.25">
      <c r="B99" s="940" t="s">
        <v>1177</v>
      </c>
      <c r="C99" s="941"/>
      <c r="D99" s="941"/>
      <c r="E99" s="941"/>
      <c r="F99" s="941"/>
      <c r="G99" s="941"/>
      <c r="H99" s="941"/>
      <c r="I99" s="941"/>
      <c r="J99" s="942"/>
      <c r="K99" s="498"/>
      <c r="L99" s="498"/>
      <c r="M99" s="498"/>
      <c r="N99" s="498"/>
      <c r="O99" s="498"/>
      <c r="P99" s="498"/>
    </row>
    <row r="100" spans="2:16" s="485" customFormat="1" ht="14.4" x14ac:dyDescent="0.25">
      <c r="B100" s="940" t="s">
        <v>1178</v>
      </c>
      <c r="C100" s="941"/>
      <c r="D100" s="941"/>
      <c r="E100" s="941"/>
      <c r="F100" s="941"/>
      <c r="G100" s="941"/>
      <c r="H100" s="941"/>
      <c r="I100" s="941"/>
      <c r="J100" s="942"/>
      <c r="K100" s="501"/>
      <c r="L100" s="501"/>
      <c r="M100" s="501"/>
      <c r="N100" s="501"/>
      <c r="O100" s="501"/>
      <c r="P100" s="501"/>
    </row>
    <row r="101" spans="2:16" s="485" customFormat="1" ht="14.4" x14ac:dyDescent="0.25">
      <c r="B101" s="940" t="s">
        <v>1179</v>
      </c>
      <c r="C101" s="941"/>
      <c r="D101" s="941"/>
      <c r="E101" s="941"/>
      <c r="F101" s="941"/>
      <c r="G101" s="941"/>
      <c r="H101" s="941"/>
      <c r="I101" s="941"/>
      <c r="J101" s="942"/>
      <c r="K101" s="502"/>
      <c r="L101" s="502"/>
      <c r="M101" s="502"/>
      <c r="N101" s="502"/>
      <c r="O101" s="502"/>
      <c r="P101" s="502"/>
    </row>
    <row r="102" spans="2:16" s="554" customFormat="1" ht="15" customHeight="1" x14ac:dyDescent="0.25">
      <c r="B102" s="952" t="s">
        <v>1180</v>
      </c>
      <c r="C102" s="953"/>
      <c r="D102" s="953"/>
      <c r="E102" s="953"/>
      <c r="F102" s="953"/>
      <c r="G102" s="953"/>
      <c r="H102" s="953"/>
      <c r="I102" s="953"/>
      <c r="J102" s="954"/>
      <c r="K102" s="955" t="s">
        <v>1170</v>
      </c>
      <c r="L102" s="955"/>
      <c r="M102" s="955"/>
      <c r="N102" s="955" t="s">
        <v>1170</v>
      </c>
      <c r="O102" s="955"/>
      <c r="P102" s="955"/>
    </row>
    <row r="103" spans="2:16" ht="15" customHeight="1" x14ac:dyDescent="0.3">
      <c r="B103" s="961" t="s">
        <v>969</v>
      </c>
      <c r="C103" s="962"/>
      <c r="D103" s="962"/>
      <c r="E103" s="962"/>
      <c r="F103" s="962"/>
      <c r="G103" s="962"/>
      <c r="H103" s="962"/>
      <c r="I103" s="962"/>
      <c r="J103" s="966"/>
      <c r="K103" s="532" t="s">
        <v>1172</v>
      </c>
      <c r="L103" s="532" t="s">
        <v>1181</v>
      </c>
      <c r="M103" s="532" t="s">
        <v>1182</v>
      </c>
      <c r="N103" s="532" t="s">
        <v>1200</v>
      </c>
      <c r="O103" s="532" t="s">
        <v>1201</v>
      </c>
      <c r="P103" s="532" t="s">
        <v>1202</v>
      </c>
    </row>
    <row r="104" spans="2:16" ht="15" customHeight="1" x14ac:dyDescent="0.3">
      <c r="B104" s="967" t="s">
        <v>15</v>
      </c>
      <c r="C104" s="968"/>
      <c r="D104" s="968"/>
      <c r="E104" s="968"/>
      <c r="F104" s="968"/>
      <c r="G104" s="968"/>
      <c r="H104" s="969"/>
      <c r="I104" s="539" t="s">
        <v>16</v>
      </c>
      <c r="J104" s="539" t="s">
        <v>1204</v>
      </c>
      <c r="K104" s="539" t="s">
        <v>1184</v>
      </c>
      <c r="L104" s="539" t="s">
        <v>1184</v>
      </c>
      <c r="M104" s="539" t="s">
        <v>1184</v>
      </c>
      <c r="N104" s="539" t="s">
        <v>1184</v>
      </c>
      <c r="O104" s="539" t="s">
        <v>1184</v>
      </c>
      <c r="P104" s="539" t="s">
        <v>1184</v>
      </c>
    </row>
    <row r="105" spans="2:16" ht="15" customHeight="1" x14ac:dyDescent="0.3">
      <c r="B105" s="168">
        <v>1</v>
      </c>
      <c r="C105" s="970"/>
      <c r="D105" s="970"/>
      <c r="E105" s="970"/>
      <c r="F105" s="970"/>
      <c r="G105" s="970"/>
      <c r="H105" s="971"/>
      <c r="I105" s="322"/>
      <c r="J105" s="527">
        <f t="shared" ref="J105:J107" si="3">IFERROR(SMALL(K105:P105,1),0)</f>
        <v>0</v>
      </c>
      <c r="K105" s="329"/>
      <c r="L105" s="329"/>
      <c r="M105" s="329"/>
      <c r="N105" s="329"/>
      <c r="O105" s="329"/>
      <c r="P105" s="329"/>
    </row>
    <row r="106" spans="2:16" ht="15" customHeight="1" x14ac:dyDescent="0.3">
      <c r="B106" s="168">
        <v>2</v>
      </c>
      <c r="C106" s="970"/>
      <c r="D106" s="970"/>
      <c r="E106" s="970"/>
      <c r="F106" s="970"/>
      <c r="G106" s="970"/>
      <c r="H106" s="971"/>
      <c r="I106" s="322"/>
      <c r="J106" s="527">
        <f t="shared" si="3"/>
        <v>0</v>
      </c>
      <c r="K106" s="329"/>
      <c r="L106" s="329"/>
      <c r="M106" s="329"/>
      <c r="N106" s="329"/>
      <c r="O106" s="329"/>
      <c r="P106" s="329"/>
    </row>
    <row r="107" spans="2:16" ht="15" customHeight="1" x14ac:dyDescent="0.3">
      <c r="B107" s="168">
        <v>3</v>
      </c>
      <c r="C107" s="970"/>
      <c r="D107" s="970"/>
      <c r="E107" s="970"/>
      <c r="F107" s="970"/>
      <c r="G107" s="970"/>
      <c r="H107" s="971"/>
      <c r="I107" s="322"/>
      <c r="J107" s="527">
        <f t="shared" si="3"/>
        <v>0</v>
      </c>
      <c r="K107" s="329"/>
      <c r="L107" s="329"/>
      <c r="M107" s="329"/>
      <c r="N107" s="329"/>
      <c r="O107" s="329"/>
      <c r="P107" s="329"/>
    </row>
    <row r="108" spans="2:16" s="486" customFormat="1" ht="15" customHeight="1" x14ac:dyDescent="0.25">
      <c r="B108" s="492"/>
      <c r="C108" s="949" t="s">
        <v>1183</v>
      </c>
      <c r="D108" s="949"/>
      <c r="E108" s="949"/>
      <c r="F108" s="949"/>
      <c r="G108" s="949"/>
      <c r="H108" s="949"/>
      <c r="I108" s="949"/>
      <c r="J108" s="949"/>
      <c r="K108" s="497" t="s">
        <v>1172</v>
      </c>
      <c r="L108" s="497" t="s">
        <v>1181</v>
      </c>
      <c r="M108" s="497" t="s">
        <v>1182</v>
      </c>
      <c r="N108" s="497" t="s">
        <v>1200</v>
      </c>
      <c r="O108" s="497" t="s">
        <v>1201</v>
      </c>
      <c r="P108" s="497" t="s">
        <v>1202</v>
      </c>
    </row>
    <row r="109" spans="2:16" s="485" customFormat="1" ht="15" customHeight="1" x14ac:dyDescent="0.25">
      <c r="B109" s="940" t="s">
        <v>1173</v>
      </c>
      <c r="C109" s="941"/>
      <c r="D109" s="941"/>
      <c r="E109" s="941"/>
      <c r="F109" s="941"/>
      <c r="G109" s="941"/>
      <c r="H109" s="941"/>
      <c r="I109" s="941"/>
      <c r="J109" s="942"/>
      <c r="K109" s="498"/>
      <c r="L109" s="498"/>
      <c r="M109" s="498"/>
      <c r="N109" s="498"/>
      <c r="O109" s="498"/>
      <c r="P109" s="498"/>
    </row>
    <row r="110" spans="2:16" s="485" customFormat="1" ht="15" customHeight="1" x14ac:dyDescent="0.25">
      <c r="B110" s="940" t="s">
        <v>1174</v>
      </c>
      <c r="C110" s="941"/>
      <c r="D110" s="941"/>
      <c r="E110" s="941"/>
      <c r="F110" s="941"/>
      <c r="G110" s="941"/>
      <c r="H110" s="941"/>
      <c r="I110" s="941"/>
      <c r="J110" s="942"/>
      <c r="K110" s="499"/>
      <c r="L110" s="499"/>
      <c r="M110" s="499"/>
      <c r="N110" s="499"/>
      <c r="O110" s="499"/>
      <c r="P110" s="499"/>
    </row>
    <row r="111" spans="2:16" s="485" customFormat="1" ht="15" customHeight="1" x14ac:dyDescent="0.25">
      <c r="B111" s="940" t="s">
        <v>1175</v>
      </c>
      <c r="C111" s="941"/>
      <c r="D111" s="941"/>
      <c r="E111" s="941"/>
      <c r="F111" s="941"/>
      <c r="G111" s="941"/>
      <c r="H111" s="941"/>
      <c r="I111" s="941"/>
      <c r="J111" s="942"/>
      <c r="K111" s="500"/>
      <c r="L111" s="500"/>
      <c r="M111" s="500"/>
      <c r="N111" s="500"/>
      <c r="O111" s="500"/>
      <c r="P111" s="500"/>
    </row>
    <row r="112" spans="2:16" s="485" customFormat="1" ht="15" customHeight="1" x14ac:dyDescent="0.25">
      <c r="B112" s="940" t="s">
        <v>1176</v>
      </c>
      <c r="C112" s="941"/>
      <c r="D112" s="941"/>
      <c r="E112" s="941"/>
      <c r="F112" s="941"/>
      <c r="G112" s="941"/>
      <c r="H112" s="941"/>
      <c r="I112" s="941"/>
      <c r="J112" s="942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5">
      <c r="B113" s="940" t="s">
        <v>1177</v>
      </c>
      <c r="C113" s="941"/>
      <c r="D113" s="941"/>
      <c r="E113" s="941"/>
      <c r="F113" s="941"/>
      <c r="G113" s="941"/>
      <c r="H113" s="941"/>
      <c r="I113" s="941"/>
      <c r="J113" s="942"/>
      <c r="K113" s="498"/>
      <c r="L113" s="498"/>
      <c r="M113" s="498"/>
      <c r="N113" s="498"/>
      <c r="O113" s="498"/>
      <c r="P113" s="498"/>
    </row>
    <row r="114" spans="2:16" s="485" customFormat="1" ht="14.4" x14ac:dyDescent="0.25">
      <c r="B114" s="940" t="s">
        <v>1178</v>
      </c>
      <c r="C114" s="941"/>
      <c r="D114" s="941"/>
      <c r="E114" s="941"/>
      <c r="F114" s="941"/>
      <c r="G114" s="941"/>
      <c r="H114" s="941"/>
      <c r="I114" s="941"/>
      <c r="J114" s="942"/>
      <c r="K114" s="501"/>
      <c r="L114" s="501"/>
      <c r="M114" s="501"/>
      <c r="N114" s="501"/>
      <c r="O114" s="501"/>
      <c r="P114" s="501"/>
    </row>
    <row r="115" spans="2:16" s="485" customFormat="1" ht="14.4" x14ac:dyDescent="0.25">
      <c r="B115" s="940" t="s">
        <v>1179</v>
      </c>
      <c r="C115" s="941"/>
      <c r="D115" s="941"/>
      <c r="E115" s="941"/>
      <c r="F115" s="941"/>
      <c r="G115" s="941"/>
      <c r="H115" s="941"/>
      <c r="I115" s="941"/>
      <c r="J115" s="942"/>
      <c r="K115" s="502"/>
      <c r="L115" s="502"/>
      <c r="M115" s="502"/>
      <c r="N115" s="502"/>
      <c r="O115" s="502"/>
      <c r="P115" s="502"/>
    </row>
    <row r="116" spans="2:16" s="554" customFormat="1" ht="15" customHeight="1" x14ac:dyDescent="0.25">
      <c r="B116" s="952" t="s">
        <v>1180</v>
      </c>
      <c r="C116" s="953"/>
      <c r="D116" s="953"/>
      <c r="E116" s="953"/>
      <c r="F116" s="953"/>
      <c r="G116" s="953"/>
      <c r="H116" s="953"/>
      <c r="I116" s="953"/>
      <c r="J116" s="954"/>
      <c r="K116" s="955" t="s">
        <v>1170</v>
      </c>
      <c r="L116" s="955"/>
      <c r="M116" s="955"/>
      <c r="N116" s="955" t="s">
        <v>1170</v>
      </c>
      <c r="O116" s="955"/>
      <c r="P116" s="955"/>
    </row>
  </sheetData>
  <mergeCells count="108">
    <mergeCell ref="B113:J113"/>
    <mergeCell ref="B114:J114"/>
    <mergeCell ref="B115:J115"/>
    <mergeCell ref="B116:J116"/>
    <mergeCell ref="K116:M116"/>
    <mergeCell ref="N116:P116"/>
    <mergeCell ref="C107:H107"/>
    <mergeCell ref="C108:J108"/>
    <mergeCell ref="B109:J109"/>
    <mergeCell ref="B110:J110"/>
    <mergeCell ref="B111:J111"/>
    <mergeCell ref="B112:J112"/>
    <mergeCell ref="K102:M102"/>
    <mergeCell ref="N102:P102"/>
    <mergeCell ref="B103:J103"/>
    <mergeCell ref="B104:H104"/>
    <mergeCell ref="C105:H105"/>
    <mergeCell ref="C106:H106"/>
    <mergeCell ref="B97:J97"/>
    <mergeCell ref="B98:J98"/>
    <mergeCell ref="B99:J99"/>
    <mergeCell ref="B100:J100"/>
    <mergeCell ref="B101:J101"/>
    <mergeCell ref="B102:J102"/>
    <mergeCell ref="C91:H91"/>
    <mergeCell ref="C92:H92"/>
    <mergeCell ref="C93:H93"/>
    <mergeCell ref="C94:J94"/>
    <mergeCell ref="B95:J95"/>
    <mergeCell ref="B96:J96"/>
    <mergeCell ref="B87:J87"/>
    <mergeCell ref="B88:J88"/>
    <mergeCell ref="K88:M88"/>
    <mergeCell ref="N88:P88"/>
    <mergeCell ref="B89:J89"/>
    <mergeCell ref="C90:H90"/>
    <mergeCell ref="B81:J81"/>
    <mergeCell ref="B82:J82"/>
    <mergeCell ref="B83:J83"/>
    <mergeCell ref="B84:J84"/>
    <mergeCell ref="B85:J85"/>
    <mergeCell ref="B86:J86"/>
    <mergeCell ref="C60:G60"/>
    <mergeCell ref="C61:G61"/>
    <mergeCell ref="C77:G77"/>
    <mergeCell ref="C78:G78"/>
    <mergeCell ref="C79:G79"/>
    <mergeCell ref="C80:J80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8">
    <tabColor theme="3"/>
  </sheetPr>
  <dimension ref="B2:Z96"/>
  <sheetViews>
    <sheetView showGridLines="0" workbookViewId="0">
      <pane ySplit="4" topLeftCell="A65" activePane="bottomLeft" state="frozen"/>
      <selection activeCell="C8" sqref="C8:G8"/>
      <selection pane="bottomLeft" activeCell="K92" sqref="K92"/>
    </sheetView>
  </sheetViews>
  <sheetFormatPr defaultColWidth="9.109375" defaultRowHeight="14.4" outlineLevelRow="1" x14ac:dyDescent="0.3"/>
  <cols>
    <col min="1" max="2" width="3.6640625" style="396" customWidth="1"/>
    <col min="3" max="7" width="10.6640625" style="396" customWidth="1"/>
    <col min="8" max="9" width="11.6640625" style="396" customWidth="1"/>
    <col min="10" max="10" width="13.6640625" style="396" customWidth="1"/>
    <col min="11" max="11" width="17.6640625" style="396" customWidth="1"/>
    <col min="12" max="12" width="16.88671875" style="396" bestFit="1" customWidth="1"/>
    <col min="13" max="13" width="14.6640625" style="396" customWidth="1"/>
    <col min="14" max="14" width="16.88671875" style="396" bestFit="1" customWidth="1"/>
    <col min="15" max="16" width="3.6640625" style="396" customWidth="1"/>
    <col min="17" max="17" width="14.109375" style="396" customWidth="1"/>
    <col min="18" max="21" width="10.6640625" style="396" customWidth="1"/>
    <col min="22" max="22" width="11.6640625" style="396" customWidth="1"/>
    <col min="23" max="23" width="10.6640625" style="396" customWidth="1"/>
    <col min="24" max="24" width="18.6640625" style="396" customWidth="1"/>
    <col min="25" max="25" width="16.88671875" style="405" bestFit="1" customWidth="1"/>
    <col min="26" max="16384" width="9.109375" style="396"/>
  </cols>
  <sheetData>
    <row r="2" spans="2:26" ht="22.5" customHeight="1" x14ac:dyDescent="0.3">
      <c r="B2" s="956" t="s">
        <v>1223</v>
      </c>
      <c r="C2" s="957"/>
      <c r="D2" s="957"/>
      <c r="E2" s="957"/>
      <c r="F2" s="957"/>
      <c r="G2" s="957"/>
      <c r="H2" s="957"/>
      <c r="I2" s="957"/>
      <c r="J2" s="957"/>
      <c r="K2" s="957"/>
      <c r="L2" s="957"/>
      <c r="M2" s="957"/>
      <c r="N2" s="978"/>
      <c r="P2" s="956" t="str">
        <f>B2</f>
        <v>CUSTOS - OUTROS SISTEMAS (ORIGEM DOS RECURSOS)</v>
      </c>
      <c r="Q2" s="957"/>
      <c r="R2" s="957"/>
      <c r="S2" s="957"/>
      <c r="T2" s="957"/>
      <c r="U2" s="957"/>
      <c r="V2" s="957"/>
      <c r="W2" s="957"/>
      <c r="X2" s="978"/>
      <c r="Y2" s="406"/>
      <c r="Z2" s="403"/>
    </row>
    <row r="3" spans="2:26" ht="15" customHeight="1" x14ac:dyDescent="0.3">
      <c r="B3" s="946" t="s">
        <v>1057</v>
      </c>
      <c r="C3" s="947"/>
      <c r="D3" s="947"/>
      <c r="E3" s="947"/>
      <c r="F3" s="947"/>
      <c r="G3" s="947"/>
      <c r="H3" s="947"/>
      <c r="I3" s="947"/>
      <c r="J3" s="947"/>
      <c r="K3" s="948"/>
      <c r="L3" s="946" t="s">
        <v>487</v>
      </c>
      <c r="M3" s="947"/>
      <c r="N3" s="948"/>
      <c r="O3" s="397"/>
      <c r="P3" s="946" t="s">
        <v>958</v>
      </c>
      <c r="Q3" s="947"/>
      <c r="R3" s="947"/>
      <c r="S3" s="947"/>
      <c r="T3" s="947"/>
      <c r="U3" s="947"/>
      <c r="V3" s="947"/>
      <c r="W3" s="947"/>
      <c r="X3" s="948"/>
    </row>
    <row r="4" spans="2:26" ht="15" customHeight="1" x14ac:dyDescent="0.3">
      <c r="B4" s="958"/>
      <c r="C4" s="959"/>
      <c r="D4" s="959"/>
      <c r="E4" s="959"/>
      <c r="F4" s="959"/>
      <c r="G4" s="959"/>
      <c r="H4" s="959"/>
      <c r="I4" s="959"/>
      <c r="J4" s="959"/>
      <c r="K4" s="960"/>
      <c r="L4" s="314" t="s">
        <v>1054</v>
      </c>
      <c r="M4" s="314" t="s">
        <v>509</v>
      </c>
      <c r="N4" s="315" t="s">
        <v>510</v>
      </c>
      <c r="O4" s="397"/>
      <c r="P4" s="958"/>
      <c r="Q4" s="959"/>
      <c r="R4" s="959"/>
      <c r="S4" s="959"/>
      <c r="T4" s="959"/>
      <c r="U4" s="959"/>
      <c r="V4" s="959"/>
      <c r="W4" s="959"/>
      <c r="X4" s="960"/>
    </row>
    <row r="5" spans="2:26" ht="15" customHeight="1" x14ac:dyDescent="0.3">
      <c r="B5" s="961" t="s">
        <v>955</v>
      </c>
      <c r="C5" s="962"/>
      <c r="D5" s="962"/>
      <c r="E5" s="962"/>
      <c r="F5" s="962"/>
      <c r="G5" s="962"/>
      <c r="H5" s="962"/>
      <c r="I5" s="962"/>
      <c r="J5" s="962"/>
      <c r="K5" s="962"/>
      <c r="L5" s="962"/>
      <c r="M5" s="962"/>
      <c r="N5" s="966"/>
      <c r="O5" s="397"/>
      <c r="P5" s="342"/>
      <c r="Q5" s="343"/>
      <c r="R5" s="343"/>
      <c r="S5" s="343"/>
      <c r="T5" s="343"/>
      <c r="U5" s="343"/>
      <c r="V5" s="343"/>
      <c r="W5" s="343"/>
      <c r="X5" s="344"/>
    </row>
    <row r="6" spans="2:26" x14ac:dyDescent="0.3">
      <c r="B6" s="963" t="s">
        <v>552</v>
      </c>
      <c r="C6" s="964"/>
      <c r="D6" s="964"/>
      <c r="E6" s="964"/>
      <c r="F6" s="964"/>
      <c r="G6" s="964"/>
      <c r="H6" s="964"/>
      <c r="I6" s="964"/>
      <c r="J6" s="964"/>
      <c r="K6" s="964"/>
      <c r="L6" s="964"/>
      <c r="M6" s="964"/>
      <c r="N6" s="965"/>
      <c r="O6" s="397"/>
      <c r="P6" s="963" t="s">
        <v>552</v>
      </c>
      <c r="Q6" s="964"/>
      <c r="R6" s="964"/>
      <c r="S6" s="964"/>
      <c r="T6" s="964"/>
      <c r="U6" s="964"/>
      <c r="V6" s="964"/>
      <c r="W6" s="964"/>
      <c r="X6" s="965"/>
    </row>
    <row r="7" spans="2:26" x14ac:dyDescent="0.3">
      <c r="B7" s="938" t="s">
        <v>553</v>
      </c>
      <c r="C7" s="938"/>
      <c r="D7" s="938"/>
      <c r="E7" s="939"/>
      <c r="F7" s="939"/>
      <c r="G7" s="939"/>
      <c r="H7" s="341" t="s">
        <v>554</v>
      </c>
      <c r="I7" s="341" t="s">
        <v>16</v>
      </c>
      <c r="J7" s="341" t="s">
        <v>508</v>
      </c>
      <c r="K7" s="152" t="s">
        <v>555</v>
      </c>
      <c r="L7" s="341" t="s">
        <v>1054</v>
      </c>
      <c r="M7" s="114" t="s">
        <v>509</v>
      </c>
      <c r="N7" s="114" t="s">
        <v>510</v>
      </c>
      <c r="O7" s="397"/>
      <c r="P7" s="938" t="str">
        <f>B7</f>
        <v>Materiais e equipamentos</v>
      </c>
      <c r="Q7" s="938"/>
      <c r="R7" s="938"/>
      <c r="S7" s="939"/>
      <c r="T7" s="939"/>
      <c r="U7" s="939"/>
      <c r="V7" s="341" t="s">
        <v>554</v>
      </c>
      <c r="W7" s="152" t="s">
        <v>556</v>
      </c>
      <c r="X7" s="152" t="s">
        <v>557</v>
      </c>
    </row>
    <row r="8" spans="2:26" ht="15" customHeight="1" outlineLevel="1" x14ac:dyDescent="0.3">
      <c r="B8" s="153">
        <v>1</v>
      </c>
      <c r="C8" s="1003" t="str">
        <f>IF(ISBLANK('OutrosCusto (ORÇ)'!C8)," ",'OutrosCusto (ORÇ)'!C8)</f>
        <v xml:space="preserve"> </v>
      </c>
      <c r="D8" s="1003"/>
      <c r="E8" s="1003"/>
      <c r="F8" s="1003"/>
      <c r="G8" s="974"/>
      <c r="H8" s="560">
        <f>'OutrosCusto (ORÇ)'!H8</f>
        <v>0</v>
      </c>
      <c r="I8" s="564">
        <f>'OutrosCusto (ORÇ)'!I8</f>
        <v>0</v>
      </c>
      <c r="J8" s="120">
        <f>'OutrosCusto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976" t="str">
        <f>IF(OR(C8=0,C8=""),"",C8)</f>
        <v xml:space="preserve"> </v>
      </c>
      <c r="R8" s="976"/>
      <c r="S8" s="976"/>
      <c r="T8" s="976"/>
      <c r="U8" s="977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3">
      <c r="B9" s="156">
        <v>2</v>
      </c>
      <c r="C9" s="1003" t="str">
        <f>IF(ISBLANK('OutrosCusto (ORÇ)'!C9)," ",'OutrosCusto (ORÇ)'!C9)</f>
        <v xml:space="preserve"> </v>
      </c>
      <c r="D9" s="1003"/>
      <c r="E9" s="1003"/>
      <c r="F9" s="1003"/>
      <c r="G9" s="974"/>
      <c r="H9" s="560">
        <f>'OutrosCusto (ORÇ)'!H9</f>
        <v>0</v>
      </c>
      <c r="I9" s="564">
        <f>'OutrosCusto (ORÇ)'!I9</f>
        <v>0</v>
      </c>
      <c r="J9" s="120">
        <f>'OutrosCusto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O9" s="397"/>
      <c r="P9" s="153">
        <f t="shared" ref="P9:P47" si="2">B9</f>
        <v>2</v>
      </c>
      <c r="Q9" s="976" t="str">
        <f t="shared" ref="Q9:Q47" si="3">IF(OR(C9=0,C9=""),"",C9)</f>
        <v xml:space="preserve"> </v>
      </c>
      <c r="R9" s="976"/>
      <c r="S9" s="976"/>
      <c r="T9" s="976"/>
      <c r="U9" s="977"/>
      <c r="V9" s="155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48" si="6">V9*X9</f>
        <v>0</v>
      </c>
    </row>
    <row r="10" spans="2:26" ht="15" customHeight="1" outlineLevel="1" x14ac:dyDescent="0.3">
      <c r="B10" s="153">
        <v>3</v>
      </c>
      <c r="C10" s="1003" t="str">
        <f>IF(ISBLANK('OutrosCusto (ORÇ)'!C10)," ",'OutrosCusto (ORÇ)'!C10)</f>
        <v xml:space="preserve"> </v>
      </c>
      <c r="D10" s="1003"/>
      <c r="E10" s="1003"/>
      <c r="F10" s="1003"/>
      <c r="G10" s="974"/>
      <c r="H10" s="560">
        <f>'OutrosCusto (ORÇ)'!H10</f>
        <v>0</v>
      </c>
      <c r="I10" s="564">
        <f>'OutrosCusto (ORÇ)'!I10</f>
        <v>0</v>
      </c>
      <c r="J10" s="120">
        <f>'OutrosCusto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976" t="str">
        <f t="shared" si="3"/>
        <v xml:space="preserve"> </v>
      </c>
      <c r="R10" s="976"/>
      <c r="S10" s="976"/>
      <c r="T10" s="976"/>
      <c r="U10" s="977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3">
      <c r="B11" s="156">
        <v>4</v>
      </c>
      <c r="C11" s="1003" t="str">
        <f>IF(ISBLANK('OutrosCusto (ORÇ)'!C11)," ",'OutrosCusto (ORÇ)'!C11)</f>
        <v xml:space="preserve"> </v>
      </c>
      <c r="D11" s="1003"/>
      <c r="E11" s="1003"/>
      <c r="F11" s="1003"/>
      <c r="G11" s="974"/>
      <c r="H11" s="560">
        <f>'OutrosCusto (ORÇ)'!H11</f>
        <v>0</v>
      </c>
      <c r="I11" s="564">
        <f>'OutrosCusto (ORÇ)'!I11</f>
        <v>0</v>
      </c>
      <c r="J11" s="120">
        <f>'OutrosCusto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976" t="str">
        <f t="shared" si="3"/>
        <v xml:space="preserve"> </v>
      </c>
      <c r="R11" s="976"/>
      <c r="S11" s="976"/>
      <c r="T11" s="976"/>
      <c r="U11" s="977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3">
      <c r="B12" s="153">
        <v>5</v>
      </c>
      <c r="C12" s="1003" t="str">
        <f>IF(ISBLANK('OutrosCusto (ORÇ)'!C12)," ",'OutrosCusto (ORÇ)'!C12)</f>
        <v xml:space="preserve"> </v>
      </c>
      <c r="D12" s="1003"/>
      <c r="E12" s="1003"/>
      <c r="F12" s="1003"/>
      <c r="G12" s="974"/>
      <c r="H12" s="560">
        <f>'OutrosCusto (ORÇ)'!H12</f>
        <v>0</v>
      </c>
      <c r="I12" s="564">
        <f>'OutrosCusto (ORÇ)'!I12</f>
        <v>0</v>
      </c>
      <c r="J12" s="120">
        <f>'OutrosCusto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976" t="str">
        <f t="shared" si="3"/>
        <v xml:space="preserve"> </v>
      </c>
      <c r="R12" s="976"/>
      <c r="S12" s="976"/>
      <c r="T12" s="976"/>
      <c r="U12" s="977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3">
      <c r="B13" s="156">
        <v>6</v>
      </c>
      <c r="C13" s="1003" t="str">
        <f>IF(ISBLANK('OutrosCusto (ORÇ)'!C13)," ",'OutrosCusto (ORÇ)'!C13)</f>
        <v xml:space="preserve"> </v>
      </c>
      <c r="D13" s="1003"/>
      <c r="E13" s="1003"/>
      <c r="F13" s="1003"/>
      <c r="G13" s="974"/>
      <c r="H13" s="560">
        <f>'OutrosCusto (ORÇ)'!H13</f>
        <v>0</v>
      </c>
      <c r="I13" s="564">
        <f>'OutrosCusto (ORÇ)'!I13</f>
        <v>0</v>
      </c>
      <c r="J13" s="120">
        <f>'OutrosCusto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976" t="str">
        <f t="shared" si="3"/>
        <v xml:space="preserve"> </v>
      </c>
      <c r="R13" s="976"/>
      <c r="S13" s="976"/>
      <c r="T13" s="976"/>
      <c r="U13" s="977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3">
      <c r="B14" s="153">
        <v>7</v>
      </c>
      <c r="C14" s="1003" t="str">
        <f>IF(ISBLANK('OutrosCusto (ORÇ)'!C14)," ",'OutrosCusto (ORÇ)'!C14)</f>
        <v xml:space="preserve"> </v>
      </c>
      <c r="D14" s="1003"/>
      <c r="E14" s="1003"/>
      <c r="F14" s="1003"/>
      <c r="G14" s="974"/>
      <c r="H14" s="560">
        <f>'OutrosCusto (ORÇ)'!H14</f>
        <v>0</v>
      </c>
      <c r="I14" s="564">
        <f>'OutrosCusto (ORÇ)'!I14</f>
        <v>0</v>
      </c>
      <c r="J14" s="120">
        <f>'OutrosCusto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976" t="str">
        <f t="shared" si="3"/>
        <v xml:space="preserve"> </v>
      </c>
      <c r="R14" s="976"/>
      <c r="S14" s="976"/>
      <c r="T14" s="976"/>
      <c r="U14" s="977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3">
      <c r="B15" s="156">
        <v>8</v>
      </c>
      <c r="C15" s="1003" t="str">
        <f>IF(ISBLANK('OutrosCusto (ORÇ)'!C15)," ",'OutrosCusto (ORÇ)'!C15)</f>
        <v xml:space="preserve"> </v>
      </c>
      <c r="D15" s="1003"/>
      <c r="E15" s="1003"/>
      <c r="F15" s="1003"/>
      <c r="G15" s="974"/>
      <c r="H15" s="560">
        <f>'OutrosCusto (ORÇ)'!H15</f>
        <v>0</v>
      </c>
      <c r="I15" s="564">
        <f>'OutrosCusto (ORÇ)'!I15</f>
        <v>0</v>
      </c>
      <c r="J15" s="120">
        <f>'OutrosCusto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976" t="str">
        <f t="shared" si="3"/>
        <v xml:space="preserve"> </v>
      </c>
      <c r="R15" s="976"/>
      <c r="S15" s="976"/>
      <c r="T15" s="976"/>
      <c r="U15" s="977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3">
      <c r="B16" s="153">
        <v>9</v>
      </c>
      <c r="C16" s="1003" t="str">
        <f>IF(ISBLANK('OutrosCusto (ORÇ)'!C16)," ",'OutrosCusto (ORÇ)'!C16)</f>
        <v xml:space="preserve"> </v>
      </c>
      <c r="D16" s="1003"/>
      <c r="E16" s="1003"/>
      <c r="F16" s="1003"/>
      <c r="G16" s="974"/>
      <c r="H16" s="560">
        <f>'OutrosCusto (ORÇ)'!H16</f>
        <v>0</v>
      </c>
      <c r="I16" s="564">
        <f>'OutrosCusto (ORÇ)'!I16</f>
        <v>0</v>
      </c>
      <c r="J16" s="120">
        <f>'OutrosCusto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976" t="str">
        <f t="shared" si="3"/>
        <v xml:space="preserve"> </v>
      </c>
      <c r="R16" s="976"/>
      <c r="S16" s="976"/>
      <c r="T16" s="976"/>
      <c r="U16" s="977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3">
      <c r="B17" s="156">
        <v>10</v>
      </c>
      <c r="C17" s="1003" t="str">
        <f>IF(ISBLANK('OutrosCusto (ORÇ)'!C17)," ",'OutrosCusto (ORÇ)'!C17)</f>
        <v xml:space="preserve"> </v>
      </c>
      <c r="D17" s="1003"/>
      <c r="E17" s="1003"/>
      <c r="F17" s="1003"/>
      <c r="G17" s="974"/>
      <c r="H17" s="560">
        <f>'OutrosCusto (ORÇ)'!H17</f>
        <v>0</v>
      </c>
      <c r="I17" s="564">
        <f>'OutrosCusto (ORÇ)'!I17</f>
        <v>0</v>
      </c>
      <c r="J17" s="120">
        <f>'OutrosCusto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976" t="str">
        <f t="shared" si="3"/>
        <v xml:space="preserve"> </v>
      </c>
      <c r="R17" s="976"/>
      <c r="S17" s="976"/>
      <c r="T17" s="976"/>
      <c r="U17" s="977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3">
      <c r="B18" s="153">
        <v>11</v>
      </c>
      <c r="C18" s="1003" t="str">
        <f>IF(ISBLANK('OutrosCusto (ORÇ)'!C18)," ",'OutrosCusto (ORÇ)'!C18)</f>
        <v xml:space="preserve"> </v>
      </c>
      <c r="D18" s="1003"/>
      <c r="E18" s="1003"/>
      <c r="F18" s="1003"/>
      <c r="G18" s="974"/>
      <c r="H18" s="560">
        <f>'OutrosCusto (ORÇ)'!H18</f>
        <v>0</v>
      </c>
      <c r="I18" s="564">
        <f>'OutrosCusto (ORÇ)'!I18</f>
        <v>0</v>
      </c>
      <c r="J18" s="120">
        <f>'OutrosCusto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976" t="str">
        <f t="shared" si="3"/>
        <v xml:space="preserve"> </v>
      </c>
      <c r="R18" s="976"/>
      <c r="S18" s="976"/>
      <c r="T18" s="976"/>
      <c r="U18" s="977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3">
      <c r="B19" s="156">
        <v>12</v>
      </c>
      <c r="C19" s="1003" t="str">
        <f>IF(ISBLANK('OutrosCusto (ORÇ)'!C19)," ",'OutrosCusto (ORÇ)'!C19)</f>
        <v xml:space="preserve"> </v>
      </c>
      <c r="D19" s="1003"/>
      <c r="E19" s="1003"/>
      <c r="F19" s="1003"/>
      <c r="G19" s="974"/>
      <c r="H19" s="560">
        <f>'OutrosCusto (ORÇ)'!H19</f>
        <v>0</v>
      </c>
      <c r="I19" s="564">
        <f>'OutrosCusto (ORÇ)'!I19</f>
        <v>0</v>
      </c>
      <c r="J19" s="120">
        <f>'OutrosCusto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976" t="str">
        <f t="shared" si="3"/>
        <v xml:space="preserve"> </v>
      </c>
      <c r="R19" s="976"/>
      <c r="S19" s="976"/>
      <c r="T19" s="976"/>
      <c r="U19" s="977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3">
      <c r="B20" s="153">
        <v>13</v>
      </c>
      <c r="C20" s="1003" t="str">
        <f>IF(ISBLANK('OutrosCusto (ORÇ)'!C20)," ",'OutrosCusto (ORÇ)'!C20)</f>
        <v xml:space="preserve"> </v>
      </c>
      <c r="D20" s="1003"/>
      <c r="E20" s="1003"/>
      <c r="F20" s="1003"/>
      <c r="G20" s="974"/>
      <c r="H20" s="560">
        <f>'OutrosCusto (ORÇ)'!H20</f>
        <v>0</v>
      </c>
      <c r="I20" s="564">
        <f>'OutrosCusto (ORÇ)'!I20</f>
        <v>0</v>
      </c>
      <c r="J20" s="120">
        <f>'OutrosCusto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976" t="str">
        <f t="shared" si="3"/>
        <v xml:space="preserve"> </v>
      </c>
      <c r="R20" s="976"/>
      <c r="S20" s="976"/>
      <c r="T20" s="976"/>
      <c r="U20" s="977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3">
      <c r="B21" s="156">
        <v>14</v>
      </c>
      <c r="C21" s="1003" t="str">
        <f>IF(ISBLANK('OutrosCusto (ORÇ)'!C21)," ",'OutrosCusto (ORÇ)'!C21)</f>
        <v xml:space="preserve"> </v>
      </c>
      <c r="D21" s="1003"/>
      <c r="E21" s="1003"/>
      <c r="F21" s="1003"/>
      <c r="G21" s="974"/>
      <c r="H21" s="560">
        <f>'OutrosCusto (ORÇ)'!H21</f>
        <v>0</v>
      </c>
      <c r="I21" s="564">
        <f>'OutrosCusto (ORÇ)'!I21</f>
        <v>0</v>
      </c>
      <c r="J21" s="120">
        <f>'OutrosCusto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976" t="str">
        <f t="shared" si="3"/>
        <v xml:space="preserve"> </v>
      </c>
      <c r="R21" s="976"/>
      <c r="S21" s="976"/>
      <c r="T21" s="976"/>
      <c r="U21" s="977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3">
      <c r="B22" s="153">
        <v>15</v>
      </c>
      <c r="C22" s="1003" t="str">
        <f>IF(ISBLANK('OutrosCusto (ORÇ)'!C22)," ",'OutrosCusto (ORÇ)'!C22)</f>
        <v xml:space="preserve"> </v>
      </c>
      <c r="D22" s="1003"/>
      <c r="E22" s="1003"/>
      <c r="F22" s="1003"/>
      <c r="G22" s="974"/>
      <c r="H22" s="560">
        <f>'OutrosCusto (ORÇ)'!H22</f>
        <v>0</v>
      </c>
      <c r="I22" s="564">
        <f>'OutrosCusto (ORÇ)'!I22</f>
        <v>0</v>
      </c>
      <c r="J22" s="120">
        <f>'OutrosCusto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976" t="str">
        <f t="shared" si="3"/>
        <v xml:space="preserve"> </v>
      </c>
      <c r="R22" s="976"/>
      <c r="S22" s="976"/>
      <c r="T22" s="976"/>
      <c r="U22" s="977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3">
      <c r="B23" s="156">
        <v>16</v>
      </c>
      <c r="C23" s="1003" t="str">
        <f>IF(ISBLANK('OutrosCusto (ORÇ)'!C23)," ",'OutrosCusto (ORÇ)'!C23)</f>
        <v xml:space="preserve"> </v>
      </c>
      <c r="D23" s="1003"/>
      <c r="E23" s="1003"/>
      <c r="F23" s="1003"/>
      <c r="G23" s="974"/>
      <c r="H23" s="560">
        <f>'OutrosCusto (ORÇ)'!H23</f>
        <v>0</v>
      </c>
      <c r="I23" s="564">
        <f>'OutrosCusto (ORÇ)'!I23</f>
        <v>0</v>
      </c>
      <c r="J23" s="120">
        <f>'OutrosCusto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976" t="str">
        <f t="shared" si="3"/>
        <v xml:space="preserve"> </v>
      </c>
      <c r="R23" s="976"/>
      <c r="S23" s="976"/>
      <c r="T23" s="976"/>
      <c r="U23" s="977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3">
      <c r="B24" s="153">
        <v>17</v>
      </c>
      <c r="C24" s="1003" t="str">
        <f>IF(ISBLANK('OutrosCusto (ORÇ)'!C24)," ",'OutrosCusto (ORÇ)'!C24)</f>
        <v xml:space="preserve"> </v>
      </c>
      <c r="D24" s="1003"/>
      <c r="E24" s="1003"/>
      <c r="F24" s="1003"/>
      <c r="G24" s="974"/>
      <c r="H24" s="560">
        <f>'OutrosCusto (ORÇ)'!H24</f>
        <v>0</v>
      </c>
      <c r="I24" s="564">
        <f>'OutrosCusto (ORÇ)'!I24</f>
        <v>0</v>
      </c>
      <c r="J24" s="120">
        <f>'OutrosCusto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976" t="str">
        <f t="shared" si="3"/>
        <v xml:space="preserve"> </v>
      </c>
      <c r="R24" s="976"/>
      <c r="S24" s="976"/>
      <c r="T24" s="976"/>
      <c r="U24" s="977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3">
      <c r="B25" s="156">
        <v>18</v>
      </c>
      <c r="C25" s="1003" t="str">
        <f>IF(ISBLANK('OutrosCusto (ORÇ)'!C25)," ",'OutrosCusto (ORÇ)'!C25)</f>
        <v xml:space="preserve"> </v>
      </c>
      <c r="D25" s="1003"/>
      <c r="E25" s="1003"/>
      <c r="F25" s="1003"/>
      <c r="G25" s="974"/>
      <c r="H25" s="560">
        <f>'OutrosCusto (ORÇ)'!H25</f>
        <v>0</v>
      </c>
      <c r="I25" s="564">
        <f>'OutrosCusto (ORÇ)'!I25</f>
        <v>0</v>
      </c>
      <c r="J25" s="120">
        <f>'OutrosCusto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976" t="str">
        <f t="shared" si="3"/>
        <v xml:space="preserve"> </v>
      </c>
      <c r="R25" s="976"/>
      <c r="S25" s="976"/>
      <c r="T25" s="976"/>
      <c r="U25" s="977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3">
      <c r="B26" s="153">
        <v>19</v>
      </c>
      <c r="C26" s="1003" t="str">
        <f>IF(ISBLANK('OutrosCusto (ORÇ)'!C26)," ",'OutrosCusto (ORÇ)'!C26)</f>
        <v xml:space="preserve"> </v>
      </c>
      <c r="D26" s="1003"/>
      <c r="E26" s="1003"/>
      <c r="F26" s="1003"/>
      <c r="G26" s="974"/>
      <c r="H26" s="560">
        <f>'OutrosCusto (ORÇ)'!H26</f>
        <v>0</v>
      </c>
      <c r="I26" s="564">
        <f>'OutrosCusto (ORÇ)'!I26</f>
        <v>0</v>
      </c>
      <c r="J26" s="120">
        <f>'OutrosCusto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976" t="str">
        <f t="shared" si="3"/>
        <v xml:space="preserve"> </v>
      </c>
      <c r="R26" s="976"/>
      <c r="S26" s="976"/>
      <c r="T26" s="976"/>
      <c r="U26" s="977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3">
      <c r="B27" s="156">
        <v>20</v>
      </c>
      <c r="C27" s="1003" t="str">
        <f>IF(ISBLANK('OutrosCusto (ORÇ)'!C27)," ",'OutrosCusto (ORÇ)'!C27)</f>
        <v xml:space="preserve"> </v>
      </c>
      <c r="D27" s="1003"/>
      <c r="E27" s="1003"/>
      <c r="F27" s="1003"/>
      <c r="G27" s="974"/>
      <c r="H27" s="560">
        <f>'OutrosCusto (ORÇ)'!H27</f>
        <v>0</v>
      </c>
      <c r="I27" s="564">
        <f>'OutrosCusto (ORÇ)'!I27</f>
        <v>0</v>
      </c>
      <c r="J27" s="120">
        <f>'OutrosCusto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976" t="str">
        <f t="shared" si="3"/>
        <v xml:space="preserve"> </v>
      </c>
      <c r="R27" s="976"/>
      <c r="S27" s="976"/>
      <c r="T27" s="976"/>
      <c r="U27" s="977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3">
      <c r="B28" s="153">
        <v>21</v>
      </c>
      <c r="C28" s="1003" t="str">
        <f>IF(ISBLANK('OutrosCusto (ORÇ)'!C28)," ",'OutrosCusto (ORÇ)'!C28)</f>
        <v xml:space="preserve"> </v>
      </c>
      <c r="D28" s="1003"/>
      <c r="E28" s="1003"/>
      <c r="F28" s="1003"/>
      <c r="G28" s="974"/>
      <c r="H28" s="560">
        <f>'OutrosCusto (ORÇ)'!H28</f>
        <v>0</v>
      </c>
      <c r="I28" s="564">
        <f>'OutrosCusto (ORÇ)'!I28</f>
        <v>0</v>
      </c>
      <c r="J28" s="120">
        <f>'OutrosCusto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976" t="str">
        <f t="shared" si="3"/>
        <v xml:space="preserve"> </v>
      </c>
      <c r="R28" s="976"/>
      <c r="S28" s="976"/>
      <c r="T28" s="976"/>
      <c r="U28" s="977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3">
      <c r="B29" s="156">
        <v>22</v>
      </c>
      <c r="C29" s="1003" t="str">
        <f>IF(ISBLANK('OutrosCusto (ORÇ)'!C29)," ",'OutrosCusto (ORÇ)'!C29)</f>
        <v xml:space="preserve"> </v>
      </c>
      <c r="D29" s="1003"/>
      <c r="E29" s="1003"/>
      <c r="F29" s="1003"/>
      <c r="G29" s="974"/>
      <c r="H29" s="560">
        <f>'OutrosCusto (ORÇ)'!H29</f>
        <v>0</v>
      </c>
      <c r="I29" s="564">
        <f>'OutrosCusto (ORÇ)'!I29</f>
        <v>0</v>
      </c>
      <c r="J29" s="120">
        <f>'OutrosCusto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976" t="str">
        <f t="shared" si="3"/>
        <v xml:space="preserve"> </v>
      </c>
      <c r="R29" s="976"/>
      <c r="S29" s="976"/>
      <c r="T29" s="976"/>
      <c r="U29" s="977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3">
      <c r="B30" s="153">
        <v>23</v>
      </c>
      <c r="C30" s="1003" t="str">
        <f>IF(ISBLANK('OutrosCusto (ORÇ)'!C30)," ",'OutrosCusto (ORÇ)'!C30)</f>
        <v xml:space="preserve"> </v>
      </c>
      <c r="D30" s="1003"/>
      <c r="E30" s="1003"/>
      <c r="F30" s="1003"/>
      <c r="G30" s="974"/>
      <c r="H30" s="560">
        <f>'OutrosCusto (ORÇ)'!H30</f>
        <v>0</v>
      </c>
      <c r="I30" s="564">
        <f>'OutrosCusto (ORÇ)'!I30</f>
        <v>0</v>
      </c>
      <c r="J30" s="120">
        <f>'OutrosCusto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976" t="str">
        <f t="shared" si="3"/>
        <v xml:space="preserve"> </v>
      </c>
      <c r="R30" s="976"/>
      <c r="S30" s="976"/>
      <c r="T30" s="976"/>
      <c r="U30" s="977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3">
      <c r="B31" s="156">
        <v>24</v>
      </c>
      <c r="C31" s="1003" t="str">
        <f>IF(ISBLANK('OutrosCusto (ORÇ)'!C31)," ",'OutrosCusto (ORÇ)'!C31)</f>
        <v xml:space="preserve"> </v>
      </c>
      <c r="D31" s="1003"/>
      <c r="E31" s="1003"/>
      <c r="F31" s="1003"/>
      <c r="G31" s="974"/>
      <c r="H31" s="560">
        <f>'OutrosCusto (ORÇ)'!H31</f>
        <v>0</v>
      </c>
      <c r="I31" s="564">
        <f>'OutrosCusto (ORÇ)'!I31</f>
        <v>0</v>
      </c>
      <c r="J31" s="120">
        <f>'OutrosCusto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976" t="str">
        <f t="shared" si="3"/>
        <v xml:space="preserve"> </v>
      </c>
      <c r="R31" s="976"/>
      <c r="S31" s="976"/>
      <c r="T31" s="976"/>
      <c r="U31" s="977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3">
      <c r="B32" s="153">
        <v>25</v>
      </c>
      <c r="C32" s="1003" t="str">
        <f>IF(ISBLANK('OutrosCusto (ORÇ)'!C32)," ",'OutrosCusto (ORÇ)'!C32)</f>
        <v xml:space="preserve"> </v>
      </c>
      <c r="D32" s="1003"/>
      <c r="E32" s="1003"/>
      <c r="F32" s="1003"/>
      <c r="G32" s="974"/>
      <c r="H32" s="560">
        <f>'OutrosCusto (ORÇ)'!H32</f>
        <v>0</v>
      </c>
      <c r="I32" s="564">
        <f>'OutrosCusto (ORÇ)'!I32</f>
        <v>0</v>
      </c>
      <c r="J32" s="120">
        <f>'OutrosCusto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976" t="str">
        <f t="shared" si="3"/>
        <v xml:space="preserve"> </v>
      </c>
      <c r="R32" s="976"/>
      <c r="S32" s="976"/>
      <c r="T32" s="976"/>
      <c r="U32" s="977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3">
      <c r="B33" s="156">
        <v>26</v>
      </c>
      <c r="C33" s="1003" t="str">
        <f>IF(ISBLANK('OutrosCusto (ORÇ)'!C33)," ",'OutrosCusto (ORÇ)'!C33)</f>
        <v xml:space="preserve"> </v>
      </c>
      <c r="D33" s="1003"/>
      <c r="E33" s="1003"/>
      <c r="F33" s="1003"/>
      <c r="G33" s="974"/>
      <c r="H33" s="560">
        <f>'OutrosCusto (ORÇ)'!H33</f>
        <v>0</v>
      </c>
      <c r="I33" s="564">
        <f>'OutrosCusto (ORÇ)'!I33</f>
        <v>0</v>
      </c>
      <c r="J33" s="120">
        <f>'OutrosCusto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976" t="str">
        <f t="shared" si="3"/>
        <v xml:space="preserve"> </v>
      </c>
      <c r="R33" s="976"/>
      <c r="S33" s="976"/>
      <c r="T33" s="976"/>
      <c r="U33" s="977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3">
      <c r="B34" s="153">
        <v>27</v>
      </c>
      <c r="C34" s="1003" t="str">
        <f>IF(ISBLANK('OutrosCusto (ORÇ)'!C34)," ",'OutrosCusto (ORÇ)'!C34)</f>
        <v xml:space="preserve"> </v>
      </c>
      <c r="D34" s="1003"/>
      <c r="E34" s="1003"/>
      <c r="F34" s="1003"/>
      <c r="G34" s="974"/>
      <c r="H34" s="560">
        <f>'OutrosCusto (ORÇ)'!H34</f>
        <v>0</v>
      </c>
      <c r="I34" s="564">
        <f>'OutrosCusto (ORÇ)'!I34</f>
        <v>0</v>
      </c>
      <c r="J34" s="120">
        <f>'OutrosCusto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976" t="str">
        <f t="shared" si="3"/>
        <v xml:space="preserve"> </v>
      </c>
      <c r="R34" s="976"/>
      <c r="S34" s="976"/>
      <c r="T34" s="976"/>
      <c r="U34" s="977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3">
      <c r="B35" s="156">
        <v>28</v>
      </c>
      <c r="C35" s="1003" t="str">
        <f>IF(ISBLANK('OutrosCusto (ORÇ)'!C35)," ",'OutrosCusto (ORÇ)'!C35)</f>
        <v xml:space="preserve"> </v>
      </c>
      <c r="D35" s="1003"/>
      <c r="E35" s="1003"/>
      <c r="F35" s="1003"/>
      <c r="G35" s="974"/>
      <c r="H35" s="560">
        <f>'OutrosCusto (ORÇ)'!H35</f>
        <v>0</v>
      </c>
      <c r="I35" s="564">
        <f>'OutrosCusto (ORÇ)'!I35</f>
        <v>0</v>
      </c>
      <c r="J35" s="120">
        <f>'OutrosCusto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976" t="str">
        <f t="shared" si="3"/>
        <v xml:space="preserve"> </v>
      </c>
      <c r="R35" s="976"/>
      <c r="S35" s="976"/>
      <c r="T35" s="976"/>
      <c r="U35" s="977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3">
      <c r="B36" s="153">
        <v>29</v>
      </c>
      <c r="C36" s="1003" t="str">
        <f>IF(ISBLANK('OutrosCusto (ORÇ)'!C36)," ",'OutrosCusto (ORÇ)'!C36)</f>
        <v xml:space="preserve"> </v>
      </c>
      <c r="D36" s="1003"/>
      <c r="E36" s="1003"/>
      <c r="F36" s="1003"/>
      <c r="G36" s="974"/>
      <c r="H36" s="560">
        <f>'OutrosCusto (ORÇ)'!H36</f>
        <v>0</v>
      </c>
      <c r="I36" s="564">
        <f>'OutrosCusto (ORÇ)'!I36</f>
        <v>0</v>
      </c>
      <c r="J36" s="120">
        <f>'OutrosCusto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976" t="str">
        <f t="shared" si="3"/>
        <v xml:space="preserve"> </v>
      </c>
      <c r="R36" s="976"/>
      <c r="S36" s="976"/>
      <c r="T36" s="976"/>
      <c r="U36" s="977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3">
      <c r="B37" s="156">
        <v>30</v>
      </c>
      <c r="C37" s="1003" t="str">
        <f>IF(ISBLANK('OutrosCusto (ORÇ)'!C37)," ",'OutrosCusto (ORÇ)'!C37)</f>
        <v xml:space="preserve"> </v>
      </c>
      <c r="D37" s="1003"/>
      <c r="E37" s="1003"/>
      <c r="F37" s="1003"/>
      <c r="G37" s="974"/>
      <c r="H37" s="560">
        <f>'OutrosCusto (ORÇ)'!H37</f>
        <v>0</v>
      </c>
      <c r="I37" s="564">
        <f>'OutrosCusto (ORÇ)'!I37</f>
        <v>0</v>
      </c>
      <c r="J37" s="120">
        <f>'OutrosCusto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976" t="str">
        <f t="shared" si="3"/>
        <v xml:space="preserve"> </v>
      </c>
      <c r="R37" s="976"/>
      <c r="S37" s="976"/>
      <c r="T37" s="976"/>
      <c r="U37" s="977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3">
      <c r="B38" s="153">
        <v>31</v>
      </c>
      <c r="C38" s="1003" t="str">
        <f>IF(ISBLANK('OutrosCusto (ORÇ)'!C38)," ",'OutrosCusto (ORÇ)'!C38)</f>
        <v xml:space="preserve"> </v>
      </c>
      <c r="D38" s="1003"/>
      <c r="E38" s="1003"/>
      <c r="F38" s="1003"/>
      <c r="G38" s="974"/>
      <c r="H38" s="560">
        <f>'OutrosCusto (ORÇ)'!H38</f>
        <v>0</v>
      </c>
      <c r="I38" s="564">
        <f>'OutrosCusto (ORÇ)'!I38</f>
        <v>0</v>
      </c>
      <c r="J38" s="120">
        <f>'OutrosCusto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976" t="str">
        <f t="shared" si="3"/>
        <v xml:space="preserve"> </v>
      </c>
      <c r="R38" s="976"/>
      <c r="S38" s="976"/>
      <c r="T38" s="976"/>
      <c r="U38" s="977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3">
      <c r="B39" s="156">
        <v>32</v>
      </c>
      <c r="C39" s="1003" t="str">
        <f>IF(ISBLANK('OutrosCusto (ORÇ)'!C39)," ",'OutrosCusto (ORÇ)'!C39)</f>
        <v xml:space="preserve"> </v>
      </c>
      <c r="D39" s="1003"/>
      <c r="E39" s="1003"/>
      <c r="F39" s="1003"/>
      <c r="G39" s="974"/>
      <c r="H39" s="560">
        <f>'OutrosCusto (ORÇ)'!H39</f>
        <v>0</v>
      </c>
      <c r="I39" s="564">
        <f>'OutrosCusto (ORÇ)'!I39</f>
        <v>0</v>
      </c>
      <c r="J39" s="120">
        <f>'OutrosCusto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976" t="str">
        <f t="shared" si="3"/>
        <v xml:space="preserve"> </v>
      </c>
      <c r="R39" s="976"/>
      <c r="S39" s="976"/>
      <c r="T39" s="976"/>
      <c r="U39" s="977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3">
      <c r="B40" s="153">
        <v>33</v>
      </c>
      <c r="C40" s="1003" t="str">
        <f>IF(ISBLANK('OutrosCusto (ORÇ)'!C40)," ",'OutrosCusto (ORÇ)'!C40)</f>
        <v xml:space="preserve"> </v>
      </c>
      <c r="D40" s="1003"/>
      <c r="E40" s="1003"/>
      <c r="F40" s="1003"/>
      <c r="G40" s="974"/>
      <c r="H40" s="560">
        <f>'OutrosCusto (ORÇ)'!H40</f>
        <v>0</v>
      </c>
      <c r="I40" s="564">
        <f>'OutrosCusto (ORÇ)'!I40</f>
        <v>0</v>
      </c>
      <c r="J40" s="120">
        <f>'OutrosCusto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976" t="str">
        <f t="shared" si="3"/>
        <v xml:space="preserve"> </v>
      </c>
      <c r="R40" s="976"/>
      <c r="S40" s="976"/>
      <c r="T40" s="976"/>
      <c r="U40" s="977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3">
      <c r="B41" s="156">
        <v>34</v>
      </c>
      <c r="C41" s="1003" t="str">
        <f>IF(ISBLANK('OutrosCusto (ORÇ)'!C41)," ",'OutrosCusto (ORÇ)'!C41)</f>
        <v xml:space="preserve"> </v>
      </c>
      <c r="D41" s="1003"/>
      <c r="E41" s="1003"/>
      <c r="F41" s="1003"/>
      <c r="G41" s="974"/>
      <c r="H41" s="560">
        <f>'OutrosCusto (ORÇ)'!H41</f>
        <v>0</v>
      </c>
      <c r="I41" s="564">
        <f>'OutrosCusto (ORÇ)'!I41</f>
        <v>0</v>
      </c>
      <c r="J41" s="120">
        <f>'OutrosCusto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976" t="str">
        <f t="shared" si="3"/>
        <v xml:space="preserve"> </v>
      </c>
      <c r="R41" s="976"/>
      <c r="S41" s="976"/>
      <c r="T41" s="976"/>
      <c r="U41" s="977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3">
      <c r="B42" s="153">
        <v>35</v>
      </c>
      <c r="C42" s="1003" t="str">
        <f>IF(ISBLANK('OutrosCusto (ORÇ)'!C42)," ",'OutrosCusto (ORÇ)'!C42)</f>
        <v xml:space="preserve"> </v>
      </c>
      <c r="D42" s="1003"/>
      <c r="E42" s="1003"/>
      <c r="F42" s="1003"/>
      <c r="G42" s="974"/>
      <c r="H42" s="560">
        <f>'OutrosCusto (ORÇ)'!H42</f>
        <v>0</v>
      </c>
      <c r="I42" s="564">
        <f>'OutrosCusto (ORÇ)'!I42</f>
        <v>0</v>
      </c>
      <c r="J42" s="120">
        <f>'OutrosCusto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976" t="str">
        <f t="shared" si="3"/>
        <v xml:space="preserve"> </v>
      </c>
      <c r="R42" s="976"/>
      <c r="S42" s="976"/>
      <c r="T42" s="976"/>
      <c r="U42" s="977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3">
      <c r="B43" s="156">
        <v>36</v>
      </c>
      <c r="C43" s="1003" t="str">
        <f>IF(ISBLANK('OutrosCusto (ORÇ)'!C43)," ",'OutrosCusto (ORÇ)'!C43)</f>
        <v xml:space="preserve"> </v>
      </c>
      <c r="D43" s="1003"/>
      <c r="E43" s="1003"/>
      <c r="F43" s="1003"/>
      <c r="G43" s="974"/>
      <c r="H43" s="560">
        <f>'OutrosCusto (ORÇ)'!H43</f>
        <v>0</v>
      </c>
      <c r="I43" s="564">
        <f>'OutrosCusto (ORÇ)'!I43</f>
        <v>0</v>
      </c>
      <c r="J43" s="120">
        <f>'OutrosCusto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976" t="str">
        <f t="shared" si="3"/>
        <v xml:space="preserve"> </v>
      </c>
      <c r="R43" s="976"/>
      <c r="S43" s="976"/>
      <c r="T43" s="976"/>
      <c r="U43" s="977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3">
      <c r="B44" s="153">
        <v>37</v>
      </c>
      <c r="C44" s="1003" t="str">
        <f>IF(ISBLANK('OutrosCusto (ORÇ)'!C44)," ",'OutrosCusto (ORÇ)'!C44)</f>
        <v xml:space="preserve"> </v>
      </c>
      <c r="D44" s="1003"/>
      <c r="E44" s="1003"/>
      <c r="F44" s="1003"/>
      <c r="G44" s="974"/>
      <c r="H44" s="560">
        <f>'OutrosCusto (ORÇ)'!H44</f>
        <v>0</v>
      </c>
      <c r="I44" s="564">
        <f>'OutrosCusto (ORÇ)'!I44</f>
        <v>0</v>
      </c>
      <c r="J44" s="120">
        <f>'OutrosCusto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976" t="str">
        <f t="shared" si="3"/>
        <v xml:space="preserve"> </v>
      </c>
      <c r="R44" s="976"/>
      <c r="S44" s="976"/>
      <c r="T44" s="976"/>
      <c r="U44" s="977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3">
      <c r="B45" s="156">
        <v>38</v>
      </c>
      <c r="C45" s="1003" t="str">
        <f>IF(ISBLANK('OutrosCusto (ORÇ)'!C45)," ",'OutrosCusto (ORÇ)'!C45)</f>
        <v xml:space="preserve"> </v>
      </c>
      <c r="D45" s="1003"/>
      <c r="E45" s="1003"/>
      <c r="F45" s="1003"/>
      <c r="G45" s="974"/>
      <c r="H45" s="560">
        <f>'OutrosCusto (ORÇ)'!H45</f>
        <v>0</v>
      </c>
      <c r="I45" s="564">
        <f>'OutrosCusto (ORÇ)'!I45</f>
        <v>0</v>
      </c>
      <c r="J45" s="120">
        <f>'OutrosCusto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976" t="str">
        <f t="shared" si="3"/>
        <v xml:space="preserve"> </v>
      </c>
      <c r="R45" s="976"/>
      <c r="S45" s="976"/>
      <c r="T45" s="976"/>
      <c r="U45" s="977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3">
      <c r="B46" s="153">
        <v>39</v>
      </c>
      <c r="C46" s="1003" t="str">
        <f>IF(ISBLANK('OutrosCusto (ORÇ)'!C46)," ",'OutrosCusto (ORÇ)'!C46)</f>
        <v xml:space="preserve"> </v>
      </c>
      <c r="D46" s="1003"/>
      <c r="E46" s="1003"/>
      <c r="F46" s="1003"/>
      <c r="G46" s="974"/>
      <c r="H46" s="560">
        <f>'OutrosCusto (ORÇ)'!H46</f>
        <v>0</v>
      </c>
      <c r="I46" s="564">
        <f>'OutrosCusto (ORÇ)'!I46</f>
        <v>0</v>
      </c>
      <c r="J46" s="120">
        <f>'OutrosCusto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976" t="str">
        <f t="shared" si="3"/>
        <v xml:space="preserve"> </v>
      </c>
      <c r="R46" s="976"/>
      <c r="S46" s="976"/>
      <c r="T46" s="976"/>
      <c r="U46" s="977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3">
      <c r="B47" s="156">
        <v>40</v>
      </c>
      <c r="C47" s="1003" t="str">
        <f>IF(ISBLANK('OutrosCusto (ORÇ)'!C47)," ",'OutrosCusto (ORÇ)'!C47)</f>
        <v xml:space="preserve"> </v>
      </c>
      <c r="D47" s="1003"/>
      <c r="E47" s="1003"/>
      <c r="F47" s="1003"/>
      <c r="G47" s="974"/>
      <c r="H47" s="560">
        <f>'OutrosCusto (ORÇ)'!H47</f>
        <v>0</v>
      </c>
      <c r="I47" s="564">
        <f>'OutrosCusto (ORÇ)'!I47</f>
        <v>0</v>
      </c>
      <c r="J47" s="120">
        <f>'OutrosCusto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976" t="str">
        <f t="shared" si="3"/>
        <v xml:space="preserve"> </v>
      </c>
      <c r="R47" s="976"/>
      <c r="S47" s="976"/>
      <c r="T47" s="976"/>
      <c r="U47" s="977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x14ac:dyDescent="0.3">
      <c r="B48" s="153"/>
      <c r="C48" s="1003" t="str">
        <f>IF(ISBLANK('OutrosCusto (ORÇ)'!C48)," ",'OutrosCusto (ORÇ)'!C48)</f>
        <v>Acessórios</v>
      </c>
      <c r="D48" s="1003"/>
      <c r="E48" s="1003"/>
      <c r="F48" s="1003"/>
      <c r="G48" s="974"/>
      <c r="H48" s="560">
        <f>'OutrosCusto (ORÇ)'!H48</f>
        <v>20</v>
      </c>
      <c r="I48" s="564">
        <f>'OutrosCusto (ORÇ)'!I48</f>
        <v>0</v>
      </c>
      <c r="J48" s="120">
        <f>'OutrosCusto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/>
      <c r="Q48" s="976" t="str">
        <f>IF(OR(C48=0,C48=""),"",C48)</f>
        <v>Acessórios</v>
      </c>
      <c r="R48" s="976"/>
      <c r="S48" s="976"/>
      <c r="T48" s="976"/>
      <c r="U48" s="977"/>
      <c r="V48" s="155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4" ht="15.6" x14ac:dyDescent="0.3">
      <c r="B49" s="323"/>
      <c r="C49" s="985" t="s">
        <v>1090</v>
      </c>
      <c r="D49" s="985"/>
      <c r="E49" s="985"/>
      <c r="F49" s="985"/>
      <c r="G49" s="985"/>
      <c r="H49" s="985"/>
      <c r="I49" s="985"/>
      <c r="J49" s="986"/>
      <c r="K49" s="159">
        <f>SUM(K8:K48)</f>
        <v>0</v>
      </c>
      <c r="L49" s="159">
        <f>SUM(L8:L48)</f>
        <v>0</v>
      </c>
      <c r="M49" s="159">
        <f>SUM(M8:M48)</f>
        <v>0</v>
      </c>
      <c r="N49" s="159">
        <f>SUM(N8:N48)</f>
        <v>0</v>
      </c>
      <c r="O49" s="397"/>
      <c r="P49" s="989" t="s">
        <v>1097</v>
      </c>
      <c r="Q49" s="990"/>
      <c r="R49" s="990"/>
      <c r="S49" s="990"/>
      <c r="T49" s="990"/>
      <c r="U49" s="990"/>
      <c r="V49" s="991"/>
      <c r="W49" s="160" t="s">
        <v>1100</v>
      </c>
      <c r="X49" s="161">
        <f>SUM(X8:X48)</f>
        <v>0</v>
      </c>
    </row>
    <row r="50" spans="2:24" ht="15.6" x14ac:dyDescent="0.3">
      <c r="B50" s="963" t="s">
        <v>2104</v>
      </c>
      <c r="C50" s="964"/>
      <c r="D50" s="964"/>
      <c r="E50" s="964"/>
      <c r="F50" s="964"/>
      <c r="G50" s="964"/>
      <c r="H50" s="964"/>
      <c r="I50" s="964"/>
      <c r="J50" s="964"/>
      <c r="K50" s="964"/>
      <c r="L50" s="964"/>
      <c r="M50" s="964"/>
      <c r="N50" s="965"/>
      <c r="O50" s="397"/>
      <c r="P50" s="989" t="s">
        <v>1098</v>
      </c>
      <c r="Q50" s="990"/>
      <c r="R50" s="990"/>
      <c r="S50" s="990"/>
      <c r="T50" s="990"/>
      <c r="U50" s="990"/>
      <c r="V50" s="991"/>
      <c r="W50" s="160" t="s">
        <v>1101</v>
      </c>
      <c r="X50" s="161">
        <f>IFERROR(X49*($L$95/$K$95),0)</f>
        <v>0</v>
      </c>
    </row>
    <row r="51" spans="2:24" ht="15" customHeight="1" x14ac:dyDescent="0.3">
      <c r="B51" s="967" t="s">
        <v>1056</v>
      </c>
      <c r="C51" s="968"/>
      <c r="D51" s="968"/>
      <c r="E51" s="968"/>
      <c r="F51" s="968"/>
      <c r="G51" s="968"/>
      <c r="H51" s="316"/>
      <c r="I51" s="316"/>
      <c r="J51" s="317"/>
      <c r="K51" s="152" t="s">
        <v>555</v>
      </c>
      <c r="L51" s="314" t="s">
        <v>1054</v>
      </c>
      <c r="M51" s="114" t="s">
        <v>509</v>
      </c>
      <c r="N51" s="114" t="s">
        <v>510</v>
      </c>
      <c r="O51" s="397"/>
      <c r="P51" s="398"/>
      <c r="Q51" s="398"/>
      <c r="R51" s="399"/>
      <c r="S51" s="400"/>
      <c r="T51" s="400"/>
      <c r="U51" s="400"/>
      <c r="V51" s="401"/>
    </row>
    <row r="52" spans="2:24" ht="15" customHeight="1" x14ac:dyDescent="0.35">
      <c r="B52" s="162"/>
      <c r="C52" s="972" t="s">
        <v>562</v>
      </c>
      <c r="D52" s="972"/>
      <c r="E52" s="972"/>
      <c r="F52" s="972"/>
      <c r="G52" s="972"/>
      <c r="H52" s="316"/>
      <c r="I52" s="316"/>
      <c r="J52" s="317"/>
      <c r="K52" s="330">
        <f>SUM(L52:N52)</f>
        <v>0</v>
      </c>
      <c r="L52" s="330">
        <f>'Custo Contábil'!J39</f>
        <v>0</v>
      </c>
      <c r="M52" s="330">
        <v>0</v>
      </c>
      <c r="N52" s="330">
        <v>0</v>
      </c>
      <c r="O52" s="397"/>
      <c r="P52" s="347" t="s">
        <v>1099</v>
      </c>
      <c r="Q52" s="325"/>
      <c r="R52" s="165">
        <f>RCB!G11</f>
        <v>0</v>
      </c>
      <c r="T52" s="987" t="s">
        <v>971</v>
      </c>
      <c r="U52" s="988"/>
      <c r="V52" s="326">
        <f>IFERROR(SUM(Y8:Y48)/X49,0)</f>
        <v>0</v>
      </c>
    </row>
    <row r="53" spans="2:24" ht="15.6" x14ac:dyDescent="0.35">
      <c r="B53" s="162"/>
      <c r="C53" s="972" t="s">
        <v>452</v>
      </c>
      <c r="D53" s="972"/>
      <c r="E53" s="972"/>
      <c r="F53" s="972"/>
      <c r="G53" s="972"/>
      <c r="H53" s="316"/>
      <c r="I53" s="316"/>
      <c r="J53" s="317"/>
      <c r="K53" s="330">
        <f>SUM(L53:N53)</f>
        <v>0</v>
      </c>
      <c r="L53" s="330">
        <f>Diagnóstico!M24</f>
        <v>0</v>
      </c>
      <c r="M53" s="330">
        <f>Diagnóstico!N24</f>
        <v>0</v>
      </c>
      <c r="N53" s="330">
        <f>Diagnóstico!O24</f>
        <v>0</v>
      </c>
      <c r="O53" s="397"/>
      <c r="P53" s="778" t="s">
        <v>2182</v>
      </c>
      <c r="Q53" s="325"/>
      <c r="R53" s="165">
        <f>RCB!J11</f>
        <v>0</v>
      </c>
    </row>
    <row r="54" spans="2:24" ht="15" customHeight="1" x14ac:dyDescent="0.3">
      <c r="B54" s="318"/>
      <c r="C54" s="944" t="s">
        <v>563</v>
      </c>
      <c r="D54" s="944"/>
      <c r="E54" s="944"/>
      <c r="F54" s="944"/>
      <c r="G54" s="945"/>
      <c r="H54" s="114" t="s">
        <v>16</v>
      </c>
      <c r="I54" s="341" t="s">
        <v>564</v>
      </c>
      <c r="J54" s="341" t="s">
        <v>565</v>
      </c>
      <c r="K54" s="152" t="s">
        <v>555</v>
      </c>
      <c r="L54" s="314" t="s">
        <v>1054</v>
      </c>
      <c r="M54" s="114" t="s">
        <v>509</v>
      </c>
      <c r="N54" s="114" t="s">
        <v>510</v>
      </c>
      <c r="O54" s="397"/>
    </row>
    <row r="55" spans="2:24" ht="15" customHeight="1" x14ac:dyDescent="0.3">
      <c r="B55" s="153">
        <v>1</v>
      </c>
      <c r="C55" s="1003" t="str">
        <f>IF(ISBLANK('OutrosCusto (ORÇ)'!C60)," ",'OutrosCusto (ORÇ)'!C60)</f>
        <v xml:space="preserve"> </v>
      </c>
      <c r="D55" s="1003"/>
      <c r="E55" s="1003"/>
      <c r="F55" s="1003"/>
      <c r="G55" s="974"/>
      <c r="H55" s="560">
        <f>'OutrosCusto (ORÇ)'!H60</f>
        <v>0</v>
      </c>
      <c r="I55" s="564">
        <f>'OutrosCusto (ORÇ)'!I60</f>
        <v>0</v>
      </c>
      <c r="J55" s="120">
        <f>'OutrosCusto (ORÇ)'!J60</f>
        <v>0</v>
      </c>
      <c r="K55" s="330">
        <f>H55*I55*J55</f>
        <v>0</v>
      </c>
      <c r="L55" s="330">
        <f>K55-M55-N55</f>
        <v>0</v>
      </c>
      <c r="M55" s="329"/>
      <c r="N55" s="329"/>
      <c r="O55" s="397"/>
    </row>
    <row r="56" spans="2:24" ht="15" customHeight="1" x14ac:dyDescent="0.3">
      <c r="B56" s="156">
        <v>2</v>
      </c>
      <c r="C56" s="1003" t="str">
        <f>IF(ISBLANK('OutrosCusto (ORÇ)'!C61)," ",'OutrosCusto (ORÇ)'!C61)</f>
        <v xml:space="preserve"> </v>
      </c>
      <c r="D56" s="1003"/>
      <c r="E56" s="1003"/>
      <c r="F56" s="1003"/>
      <c r="G56" s="974"/>
      <c r="H56" s="560">
        <f>'OutrosCusto (ORÇ)'!H61</f>
        <v>0</v>
      </c>
      <c r="I56" s="564">
        <f>'OutrosCusto (ORÇ)'!I61</f>
        <v>0</v>
      </c>
      <c r="J56" s="120">
        <f>'OutrosCusto (ORÇ)'!J61</f>
        <v>0</v>
      </c>
      <c r="K56" s="330">
        <f>H56*I56*J56</f>
        <v>0</v>
      </c>
      <c r="L56" s="330">
        <f>K56-M56-N56</f>
        <v>0</v>
      </c>
      <c r="M56" s="329"/>
      <c r="N56" s="329"/>
      <c r="O56" s="397"/>
    </row>
    <row r="57" spans="2:24" ht="15" customHeight="1" x14ac:dyDescent="0.3">
      <c r="B57" s="153">
        <v>3</v>
      </c>
      <c r="C57" s="1003" t="str">
        <f>IF(ISBLANK('OutrosCusto (ORÇ)'!C62)," ",'OutrosCusto (ORÇ)'!C62)</f>
        <v xml:space="preserve"> </v>
      </c>
      <c r="D57" s="1003"/>
      <c r="E57" s="1003"/>
      <c r="F57" s="1003"/>
      <c r="G57" s="974"/>
      <c r="H57" s="560">
        <f>'OutrosCusto (ORÇ)'!H62</f>
        <v>0</v>
      </c>
      <c r="I57" s="564">
        <f>'OutrosCusto (ORÇ)'!I62</f>
        <v>0</v>
      </c>
      <c r="J57" s="120">
        <f>'OutrosCusto (ORÇ)'!J62</f>
        <v>0</v>
      </c>
      <c r="K57" s="330">
        <f t="shared" ref="K57:K71" si="7">H57*I57*J57</f>
        <v>0</v>
      </c>
      <c r="L57" s="330">
        <f t="shared" ref="L57:L71" si="8">K57-M57-N57</f>
        <v>0</v>
      </c>
      <c r="M57" s="329"/>
      <c r="N57" s="329"/>
      <c r="O57" s="397"/>
    </row>
    <row r="58" spans="2:24" ht="15" customHeight="1" x14ac:dyDescent="0.3">
      <c r="B58" s="156">
        <v>4</v>
      </c>
      <c r="C58" s="1003" t="str">
        <f>IF(ISBLANK('OutrosCusto (ORÇ)'!C63)," ",'OutrosCusto (ORÇ)'!C63)</f>
        <v xml:space="preserve"> </v>
      </c>
      <c r="D58" s="1003"/>
      <c r="E58" s="1003"/>
      <c r="F58" s="1003"/>
      <c r="G58" s="974"/>
      <c r="H58" s="560">
        <f>'OutrosCusto (ORÇ)'!H63</f>
        <v>0</v>
      </c>
      <c r="I58" s="564">
        <f>'OutrosCusto (ORÇ)'!I63</f>
        <v>0</v>
      </c>
      <c r="J58" s="120">
        <f>'OutrosCusto (ORÇ)'!J63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</row>
    <row r="59" spans="2:24" ht="15" customHeight="1" x14ac:dyDescent="0.3">
      <c r="B59" s="153">
        <v>5</v>
      </c>
      <c r="C59" s="1003" t="str">
        <f>IF(ISBLANK('OutrosCusto (ORÇ)'!C64)," ",'OutrosCusto (ORÇ)'!C64)</f>
        <v xml:space="preserve"> </v>
      </c>
      <c r="D59" s="1003"/>
      <c r="E59" s="1003"/>
      <c r="F59" s="1003"/>
      <c r="G59" s="974"/>
      <c r="H59" s="560">
        <f>'OutrosCusto (ORÇ)'!H64</f>
        <v>0</v>
      </c>
      <c r="I59" s="564">
        <f>'OutrosCusto (ORÇ)'!I64</f>
        <v>0</v>
      </c>
      <c r="J59" s="120">
        <f>'OutrosCusto (ORÇ)'!J64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</row>
    <row r="60" spans="2:24" ht="15" customHeight="1" x14ac:dyDescent="0.3">
      <c r="B60" s="156">
        <v>6</v>
      </c>
      <c r="C60" s="1003" t="str">
        <f>IF(ISBLANK('OutrosCusto (ORÇ)'!C65)," ",'OutrosCusto (ORÇ)'!C65)</f>
        <v xml:space="preserve"> </v>
      </c>
      <c r="D60" s="1003"/>
      <c r="E60" s="1003"/>
      <c r="F60" s="1003"/>
      <c r="G60" s="974"/>
      <c r="H60" s="560">
        <f>'OutrosCusto (ORÇ)'!H65</f>
        <v>0</v>
      </c>
      <c r="I60" s="564">
        <f>'OutrosCusto (ORÇ)'!I65</f>
        <v>0</v>
      </c>
      <c r="J60" s="120">
        <f>'OutrosCusto (ORÇ)'!J65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</row>
    <row r="61" spans="2:24" ht="15" customHeight="1" x14ac:dyDescent="0.3">
      <c r="B61" s="153">
        <v>7</v>
      </c>
      <c r="C61" s="1003" t="str">
        <f>IF(ISBLANK('OutrosCusto (ORÇ)'!C66)," ",'OutrosCusto (ORÇ)'!C66)</f>
        <v xml:space="preserve"> </v>
      </c>
      <c r="D61" s="1003"/>
      <c r="E61" s="1003"/>
      <c r="F61" s="1003"/>
      <c r="G61" s="974"/>
      <c r="H61" s="560">
        <f>'OutrosCusto (ORÇ)'!H66</f>
        <v>0</v>
      </c>
      <c r="I61" s="564">
        <f>'OutrosCusto (ORÇ)'!I66</f>
        <v>0</v>
      </c>
      <c r="J61" s="120">
        <f>'OutrosCusto (ORÇ)'!J66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</row>
    <row r="62" spans="2:24" ht="15" customHeight="1" x14ac:dyDescent="0.3">
      <c r="B62" s="156">
        <v>8</v>
      </c>
      <c r="C62" s="1003" t="str">
        <f>IF(ISBLANK('OutrosCusto (ORÇ)'!C67)," ",'OutrosCusto (ORÇ)'!C67)</f>
        <v xml:space="preserve"> </v>
      </c>
      <c r="D62" s="1003"/>
      <c r="E62" s="1003"/>
      <c r="F62" s="1003"/>
      <c r="G62" s="974"/>
      <c r="H62" s="560">
        <f>'OutrosCusto (ORÇ)'!H67</f>
        <v>0</v>
      </c>
      <c r="I62" s="564">
        <f>'OutrosCusto (ORÇ)'!I67</f>
        <v>0</v>
      </c>
      <c r="J62" s="120">
        <f>'OutrosCusto (ORÇ)'!J67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</row>
    <row r="63" spans="2:24" ht="15" customHeight="1" x14ac:dyDescent="0.3">
      <c r="B63" s="153">
        <v>9</v>
      </c>
      <c r="C63" s="1003" t="str">
        <f>IF(ISBLANK('OutrosCusto (ORÇ)'!C68)," ",'OutrosCusto (ORÇ)'!C68)</f>
        <v xml:space="preserve"> </v>
      </c>
      <c r="D63" s="1003"/>
      <c r="E63" s="1003"/>
      <c r="F63" s="1003"/>
      <c r="G63" s="974"/>
      <c r="H63" s="560">
        <f>'OutrosCusto (ORÇ)'!H68</f>
        <v>0</v>
      </c>
      <c r="I63" s="564">
        <f>'OutrosCusto (ORÇ)'!I68</f>
        <v>0</v>
      </c>
      <c r="J63" s="120">
        <f>'OutrosCusto (ORÇ)'!J68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</row>
    <row r="64" spans="2:24" ht="15" customHeight="1" x14ac:dyDescent="0.3">
      <c r="B64" s="156">
        <v>10</v>
      </c>
      <c r="C64" s="1003" t="str">
        <f>IF(ISBLANK('OutrosCusto (ORÇ)'!C69)," ",'OutrosCusto (ORÇ)'!C69)</f>
        <v xml:space="preserve"> </v>
      </c>
      <c r="D64" s="1003"/>
      <c r="E64" s="1003"/>
      <c r="F64" s="1003"/>
      <c r="G64" s="974"/>
      <c r="H64" s="560">
        <f>'OutrosCusto (ORÇ)'!H69</f>
        <v>0</v>
      </c>
      <c r="I64" s="564">
        <f>'OutrosCusto (ORÇ)'!I69</f>
        <v>0</v>
      </c>
      <c r="J64" s="120">
        <f>'OutrosCusto (ORÇ)'!J69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</row>
    <row r="65" spans="2:15" ht="15" customHeight="1" x14ac:dyDescent="0.3">
      <c r="B65" s="153">
        <v>11</v>
      </c>
      <c r="C65" s="1003" t="str">
        <f>IF(ISBLANK('OutrosCusto (ORÇ)'!C70)," ",'OutrosCusto (ORÇ)'!C70)</f>
        <v xml:space="preserve"> </v>
      </c>
      <c r="D65" s="1003"/>
      <c r="E65" s="1003"/>
      <c r="F65" s="1003"/>
      <c r="G65" s="974"/>
      <c r="H65" s="560">
        <f>'OutrosCusto (ORÇ)'!H70</f>
        <v>0</v>
      </c>
      <c r="I65" s="564">
        <f>'OutrosCusto (ORÇ)'!I70</f>
        <v>0</v>
      </c>
      <c r="J65" s="120">
        <f>'OutrosCusto (ORÇ)'!J70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</row>
    <row r="66" spans="2:15" ht="15" customHeight="1" x14ac:dyDescent="0.3">
      <c r="B66" s="156">
        <v>12</v>
      </c>
      <c r="C66" s="1003" t="str">
        <f>IF(ISBLANK('OutrosCusto (ORÇ)'!C71)," ",'OutrosCusto (ORÇ)'!C71)</f>
        <v xml:space="preserve"> </v>
      </c>
      <c r="D66" s="1003"/>
      <c r="E66" s="1003"/>
      <c r="F66" s="1003"/>
      <c r="G66" s="974"/>
      <c r="H66" s="560">
        <f>'OutrosCusto (ORÇ)'!H71</f>
        <v>0</v>
      </c>
      <c r="I66" s="564">
        <f>'OutrosCusto (ORÇ)'!I71</f>
        <v>0</v>
      </c>
      <c r="J66" s="120">
        <f>'OutrosCusto (ORÇ)'!J71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</row>
    <row r="67" spans="2:15" ht="15" customHeight="1" x14ac:dyDescent="0.3">
      <c r="B67" s="153">
        <v>13</v>
      </c>
      <c r="C67" s="1003" t="str">
        <f>IF(ISBLANK('OutrosCusto (ORÇ)'!C72)," ",'OutrosCusto (ORÇ)'!C72)</f>
        <v xml:space="preserve"> </v>
      </c>
      <c r="D67" s="1003"/>
      <c r="E67" s="1003"/>
      <c r="F67" s="1003"/>
      <c r="G67" s="974"/>
      <c r="H67" s="560">
        <f>'OutrosCusto (ORÇ)'!H72</f>
        <v>0</v>
      </c>
      <c r="I67" s="564">
        <f>'OutrosCusto (ORÇ)'!I72</f>
        <v>0</v>
      </c>
      <c r="J67" s="120">
        <f>'OutrosCusto (ORÇ)'!J72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</row>
    <row r="68" spans="2:15" ht="15" customHeight="1" x14ac:dyDescent="0.3">
      <c r="B68" s="156">
        <v>14</v>
      </c>
      <c r="C68" s="1003" t="str">
        <f>IF(ISBLANK('OutrosCusto (ORÇ)'!C73)," ",'OutrosCusto (ORÇ)'!C73)</f>
        <v xml:space="preserve"> </v>
      </c>
      <c r="D68" s="1003"/>
      <c r="E68" s="1003"/>
      <c r="F68" s="1003"/>
      <c r="G68" s="974"/>
      <c r="H68" s="560">
        <f>'OutrosCusto (ORÇ)'!H73</f>
        <v>0</v>
      </c>
      <c r="I68" s="564">
        <f>'OutrosCusto (ORÇ)'!I73</f>
        <v>0</v>
      </c>
      <c r="J68" s="120">
        <f>'OutrosCusto (ORÇ)'!J73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</row>
    <row r="69" spans="2:15" ht="15" customHeight="1" x14ac:dyDescent="0.3">
      <c r="B69" s="153">
        <v>15</v>
      </c>
      <c r="C69" s="1003" t="str">
        <f>IF(ISBLANK('OutrosCusto (ORÇ)'!C74)," ",'OutrosCusto (ORÇ)'!C74)</f>
        <v xml:space="preserve"> </v>
      </c>
      <c r="D69" s="1003"/>
      <c r="E69" s="1003"/>
      <c r="F69" s="1003"/>
      <c r="G69" s="974"/>
      <c r="H69" s="560">
        <f>'OutrosCusto (ORÇ)'!H74</f>
        <v>0</v>
      </c>
      <c r="I69" s="564">
        <f>'OutrosCusto (ORÇ)'!I74</f>
        <v>0</v>
      </c>
      <c r="J69" s="120">
        <f>'OutrosCusto (ORÇ)'!J74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</row>
    <row r="70" spans="2:15" ht="15" customHeight="1" x14ac:dyDescent="0.3">
      <c r="B70" s="156">
        <v>16</v>
      </c>
      <c r="C70" s="1003" t="str">
        <f>IF(ISBLANK('OutrosCusto (ORÇ)'!C75)," ",'OutrosCusto (ORÇ)'!C75)</f>
        <v xml:space="preserve"> </v>
      </c>
      <c r="D70" s="1003"/>
      <c r="E70" s="1003"/>
      <c r="F70" s="1003"/>
      <c r="G70" s="974"/>
      <c r="H70" s="560">
        <f>'OutrosCusto (ORÇ)'!H75</f>
        <v>0</v>
      </c>
      <c r="I70" s="564">
        <f>'OutrosCusto (ORÇ)'!I75</f>
        <v>0</v>
      </c>
      <c r="J70" s="120">
        <f>'OutrosCusto (ORÇ)'!J75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</row>
    <row r="71" spans="2:15" ht="15" customHeight="1" x14ac:dyDescent="0.3">
      <c r="B71" s="153">
        <v>17</v>
      </c>
      <c r="C71" s="1003" t="str">
        <f>IF(ISBLANK('OutrosCusto (ORÇ)'!C76)," ",'OutrosCusto (ORÇ)'!C76)</f>
        <v xml:space="preserve"> </v>
      </c>
      <c r="D71" s="1003"/>
      <c r="E71" s="1003"/>
      <c r="F71" s="1003"/>
      <c r="G71" s="974"/>
      <c r="H71" s="560">
        <f>'OutrosCusto (ORÇ)'!H76</f>
        <v>0</v>
      </c>
      <c r="I71" s="564">
        <f>'OutrosCusto (ORÇ)'!I76</f>
        <v>0</v>
      </c>
      <c r="J71" s="120">
        <f>'OutrosCusto (ORÇ)'!J76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</row>
    <row r="72" spans="2:15" ht="15" customHeight="1" x14ac:dyDescent="0.3">
      <c r="B72" s="156">
        <v>18</v>
      </c>
      <c r="C72" s="1003" t="str">
        <f>IF(ISBLANK('OutrosCusto (ORÇ)'!C77)," ",'OutrosCusto (ORÇ)'!C77)</f>
        <v xml:space="preserve"> </v>
      </c>
      <c r="D72" s="1003"/>
      <c r="E72" s="1003"/>
      <c r="F72" s="1003"/>
      <c r="G72" s="974"/>
      <c r="H72" s="560">
        <f>'OutrosCusto (ORÇ)'!H77</f>
        <v>0</v>
      </c>
      <c r="I72" s="564">
        <f>'OutrosCusto (ORÇ)'!I77</f>
        <v>0</v>
      </c>
      <c r="J72" s="120">
        <f>'OutrosCusto (ORÇ)'!J77</f>
        <v>0</v>
      </c>
      <c r="K72" s="330">
        <f>H72*I72*J72</f>
        <v>0</v>
      </c>
      <c r="L72" s="330">
        <f>K72-M72-N72</f>
        <v>0</v>
      </c>
      <c r="M72" s="329"/>
      <c r="N72" s="329"/>
      <c r="O72" s="397"/>
    </row>
    <row r="73" spans="2:15" x14ac:dyDescent="0.3">
      <c r="B73" s="153">
        <v>19</v>
      </c>
      <c r="C73" s="1003" t="str">
        <f>IF(ISBLANK('OutrosCusto (ORÇ)'!C78)," ",'OutrosCusto (ORÇ)'!C78)</f>
        <v xml:space="preserve"> </v>
      </c>
      <c r="D73" s="1003"/>
      <c r="E73" s="1003"/>
      <c r="F73" s="1003"/>
      <c r="G73" s="974"/>
      <c r="H73" s="560">
        <f>'OutrosCusto (ORÇ)'!H78</f>
        <v>0</v>
      </c>
      <c r="I73" s="564">
        <f>'OutrosCusto (ORÇ)'!I78</f>
        <v>0</v>
      </c>
      <c r="J73" s="120">
        <f>'OutrosCusto (ORÇ)'!J78</f>
        <v>0</v>
      </c>
      <c r="K73" s="330">
        <f>H73*I73*J73</f>
        <v>0</v>
      </c>
      <c r="L73" s="330">
        <f>K73-M73-N73</f>
        <v>0</v>
      </c>
      <c r="M73" s="329"/>
      <c r="N73" s="329"/>
      <c r="O73" s="397"/>
    </row>
    <row r="74" spans="2:15" x14ac:dyDescent="0.3">
      <c r="B74" s="156">
        <v>20</v>
      </c>
      <c r="C74" s="1003" t="str">
        <f>IF(ISBLANK('OutrosCusto (ORÇ)'!C79)," ",'OutrosCusto (ORÇ)'!C79)</f>
        <v xml:space="preserve"> </v>
      </c>
      <c r="D74" s="1003"/>
      <c r="E74" s="1003"/>
      <c r="F74" s="1003"/>
      <c r="G74" s="974"/>
      <c r="H74" s="560">
        <f>'OutrosCusto (ORÇ)'!H79</f>
        <v>0</v>
      </c>
      <c r="I74" s="564">
        <f>'OutrosCusto (ORÇ)'!I79</f>
        <v>0</v>
      </c>
      <c r="J74" s="120">
        <f>'OutrosCusto (ORÇ)'!J79</f>
        <v>0</v>
      </c>
      <c r="K74" s="330">
        <f>H74*I74*J74</f>
        <v>0</v>
      </c>
      <c r="L74" s="330">
        <f>K74-M74-N74</f>
        <v>0</v>
      </c>
      <c r="M74" s="329"/>
      <c r="N74" s="329"/>
      <c r="O74" s="397"/>
    </row>
    <row r="75" spans="2:15" x14ac:dyDescent="0.3">
      <c r="B75" s="162"/>
      <c r="C75" s="983" t="s">
        <v>1091</v>
      </c>
      <c r="D75" s="983"/>
      <c r="E75" s="983"/>
      <c r="F75" s="983"/>
      <c r="G75" s="983"/>
      <c r="H75" s="983"/>
      <c r="I75" s="983"/>
      <c r="J75" s="984"/>
      <c r="K75" s="330">
        <f>SUM(K55:K74)</f>
        <v>0</v>
      </c>
      <c r="L75" s="330">
        <f>SUM(L55:L74)</f>
        <v>0</v>
      </c>
      <c r="M75" s="330">
        <f>SUM(M55:M74)</f>
        <v>0</v>
      </c>
      <c r="N75" s="330">
        <f>SUM(N55:N74)</f>
        <v>0</v>
      </c>
      <c r="O75" s="397"/>
    </row>
    <row r="76" spans="2:15" ht="15" customHeight="1" x14ac:dyDescent="0.3">
      <c r="B76" s="776"/>
      <c r="C76" s="1034" t="s">
        <v>1092</v>
      </c>
      <c r="D76" s="1034"/>
      <c r="E76" s="1034"/>
      <c r="F76" s="1034"/>
      <c r="G76" s="1034"/>
      <c r="H76" s="1034"/>
      <c r="I76" s="1034"/>
      <c r="J76" s="1035"/>
      <c r="K76" s="123">
        <f>SUM(K75,K52:K53)</f>
        <v>0</v>
      </c>
      <c r="L76" s="777">
        <f>SUM(L75,L52:L53)</f>
        <v>0</v>
      </c>
      <c r="M76" s="777">
        <f>SUM(M75,M52:M53)</f>
        <v>0</v>
      </c>
      <c r="N76" s="777">
        <f>SUM(N75,N52:N53)</f>
        <v>0</v>
      </c>
      <c r="O76" s="397"/>
    </row>
    <row r="77" spans="2:15" x14ac:dyDescent="0.3">
      <c r="B77" s="162"/>
      <c r="C77" s="972" t="s">
        <v>9</v>
      </c>
      <c r="D77" s="972"/>
      <c r="E77" s="972"/>
      <c r="F77" s="972"/>
      <c r="G77" s="972"/>
      <c r="H77" s="972"/>
      <c r="I77" s="972"/>
      <c r="J77" s="973"/>
      <c r="K77" s="330">
        <f>SUM(L77:N77)</f>
        <v>0</v>
      </c>
      <c r="L77" s="333">
        <f>'Custo Contábil'!J41</f>
        <v>0</v>
      </c>
      <c r="M77" s="330">
        <v>0</v>
      </c>
      <c r="N77" s="330">
        <v>0</v>
      </c>
      <c r="O77" s="397"/>
    </row>
    <row r="78" spans="2:15" x14ac:dyDescent="0.3">
      <c r="B78" s="323"/>
      <c r="C78" s="985" t="s">
        <v>2177</v>
      </c>
      <c r="D78" s="985"/>
      <c r="E78" s="985"/>
      <c r="F78" s="985"/>
      <c r="G78" s="985"/>
      <c r="H78" s="985"/>
      <c r="I78" s="985"/>
      <c r="J78" s="986"/>
      <c r="K78" s="159">
        <f>SUM(K77,K76)</f>
        <v>0</v>
      </c>
      <c r="L78" s="159">
        <f t="shared" ref="L78:M78" si="9">SUM(L77,L76)</f>
        <v>0</v>
      </c>
      <c r="M78" s="159">
        <f t="shared" si="9"/>
        <v>0</v>
      </c>
      <c r="N78" s="159">
        <f>SUM(N77,N76)</f>
        <v>0</v>
      </c>
      <c r="O78" s="397"/>
    </row>
    <row r="79" spans="2:15" x14ac:dyDescent="0.3">
      <c r="B79" s="327"/>
      <c r="C79" s="979" t="s">
        <v>1093</v>
      </c>
      <c r="D79" s="979"/>
      <c r="E79" s="979"/>
      <c r="F79" s="979"/>
      <c r="G79" s="979"/>
      <c r="H79" s="979"/>
      <c r="I79" s="979"/>
      <c r="J79" s="980"/>
      <c r="K79" s="126">
        <f>SUM(K49,K78)</f>
        <v>0</v>
      </c>
      <c r="L79" s="126">
        <f t="shared" ref="L79:M79" si="10">SUM(L49,L78)</f>
        <v>0</v>
      </c>
      <c r="M79" s="126">
        <f t="shared" si="10"/>
        <v>0</v>
      </c>
      <c r="N79" s="126">
        <f>SUM(N49,N78)</f>
        <v>0</v>
      </c>
      <c r="O79" s="397"/>
    </row>
    <row r="80" spans="2:15" x14ac:dyDescent="0.3">
      <c r="B80" s="961" t="s">
        <v>969</v>
      </c>
      <c r="C80" s="962"/>
      <c r="D80" s="962"/>
      <c r="E80" s="962"/>
      <c r="F80" s="962"/>
      <c r="G80" s="962"/>
      <c r="H80" s="962"/>
      <c r="I80" s="962"/>
      <c r="J80" s="962"/>
      <c r="K80" s="962"/>
      <c r="L80" s="962"/>
      <c r="M80" s="962"/>
      <c r="N80" s="966"/>
      <c r="O80" s="397"/>
    </row>
    <row r="81" spans="2:16" x14ac:dyDescent="0.3">
      <c r="B81" s="967" t="s">
        <v>1056</v>
      </c>
      <c r="C81" s="968"/>
      <c r="D81" s="968"/>
      <c r="E81" s="968"/>
      <c r="F81" s="968"/>
      <c r="G81" s="968"/>
      <c r="H81" s="316"/>
      <c r="I81" s="316"/>
      <c r="J81" s="317"/>
      <c r="K81" s="152" t="s">
        <v>555</v>
      </c>
      <c r="L81" s="314" t="s">
        <v>1054</v>
      </c>
      <c r="M81" s="114" t="s">
        <v>509</v>
      </c>
      <c r="N81" s="114" t="s">
        <v>510</v>
      </c>
      <c r="O81" s="397"/>
    </row>
    <row r="82" spans="2:16" x14ac:dyDescent="0.3">
      <c r="B82" s="162"/>
      <c r="C82" s="972" t="s">
        <v>571</v>
      </c>
      <c r="D82" s="972"/>
      <c r="E82" s="972"/>
      <c r="F82" s="972"/>
      <c r="G82" s="972"/>
      <c r="H82" s="972"/>
      <c r="I82" s="972"/>
      <c r="J82" s="973"/>
      <c r="K82" s="330">
        <f t="shared" ref="K82:K86" si="11">SUM(L82:N82)</f>
        <v>0</v>
      </c>
      <c r="L82" s="330">
        <f>'Custo Contábil'!$J$37*'Custo Contábil'!F12</f>
        <v>0</v>
      </c>
      <c r="M82" s="330">
        <v>0</v>
      </c>
      <c r="N82" s="330">
        <v>0</v>
      </c>
      <c r="O82" s="397"/>
    </row>
    <row r="83" spans="2:16" x14ac:dyDescent="0.3">
      <c r="B83" s="162"/>
      <c r="C83" s="972" t="s">
        <v>451</v>
      </c>
      <c r="D83" s="972"/>
      <c r="E83" s="972"/>
      <c r="F83" s="972"/>
      <c r="G83" s="972"/>
      <c r="H83" s="972"/>
      <c r="I83" s="972"/>
      <c r="J83" s="973"/>
      <c r="K83" s="330">
        <f t="shared" si="11"/>
        <v>0</v>
      </c>
      <c r="L83" s="330">
        <f>Marketing!L24</f>
        <v>0</v>
      </c>
      <c r="M83" s="330">
        <f>Marketing!M24</f>
        <v>0</v>
      </c>
      <c r="N83" s="330">
        <f>Marketing!N24</f>
        <v>0</v>
      </c>
      <c r="O83" s="397"/>
    </row>
    <row r="84" spans="2:16" x14ac:dyDescent="0.3">
      <c r="B84" s="162"/>
      <c r="C84" s="972" t="s">
        <v>572</v>
      </c>
      <c r="D84" s="972"/>
      <c r="E84" s="972"/>
      <c r="F84" s="972"/>
      <c r="G84" s="972"/>
      <c r="H84" s="972"/>
      <c r="I84" s="972"/>
      <c r="J84" s="973"/>
      <c r="K84" s="330">
        <f t="shared" si="11"/>
        <v>0</v>
      </c>
      <c r="L84" s="330">
        <f>Treinamento!L38</f>
        <v>0</v>
      </c>
      <c r="M84" s="330">
        <f>Treinamento!M38</f>
        <v>0</v>
      </c>
      <c r="N84" s="330">
        <f>Treinamento!N38</f>
        <v>0</v>
      </c>
      <c r="O84" s="397"/>
      <c r="P84" s="402"/>
    </row>
    <row r="85" spans="2:16" x14ac:dyDescent="0.3">
      <c r="B85" s="162"/>
      <c r="C85" s="972" t="s">
        <v>573</v>
      </c>
      <c r="D85" s="972"/>
      <c r="E85" s="972"/>
      <c r="F85" s="972"/>
      <c r="G85" s="972"/>
      <c r="H85" s="972"/>
      <c r="I85" s="972"/>
      <c r="J85" s="973"/>
      <c r="K85" s="330">
        <f t="shared" si="11"/>
        <v>0</v>
      </c>
      <c r="L85" s="330">
        <f>Descarte!L95</f>
        <v>0</v>
      </c>
      <c r="M85" s="330">
        <f>Descarte!M95</f>
        <v>0</v>
      </c>
      <c r="N85" s="330">
        <f>Descarte!N95</f>
        <v>0</v>
      </c>
      <c r="O85" s="397"/>
    </row>
    <row r="86" spans="2:16" x14ac:dyDescent="0.3">
      <c r="B86" s="162"/>
      <c r="C86" s="972" t="s">
        <v>574</v>
      </c>
      <c r="D86" s="972"/>
      <c r="E86" s="972"/>
      <c r="F86" s="972"/>
      <c r="G86" s="972"/>
      <c r="H86" s="972"/>
      <c r="I86" s="972"/>
      <c r="J86" s="973"/>
      <c r="K86" s="330">
        <f t="shared" si="11"/>
        <v>0</v>
      </c>
      <c r="L86" s="330">
        <f>'M&amp;V'!N442</f>
        <v>0</v>
      </c>
      <c r="M86" s="330">
        <f>'M&amp;V'!O442</f>
        <v>0</v>
      </c>
      <c r="N86" s="330">
        <f>'M&amp;V'!P442</f>
        <v>0</v>
      </c>
      <c r="O86" s="397"/>
    </row>
    <row r="87" spans="2:16" x14ac:dyDescent="0.3">
      <c r="B87" s="967" t="s">
        <v>15</v>
      </c>
      <c r="C87" s="968"/>
      <c r="D87" s="968"/>
      <c r="E87" s="968"/>
      <c r="F87" s="968"/>
      <c r="G87" s="968"/>
      <c r="H87" s="969"/>
      <c r="I87" s="341" t="s">
        <v>16</v>
      </c>
      <c r="J87" s="341" t="s">
        <v>569</v>
      </c>
      <c r="K87" s="152" t="s">
        <v>555</v>
      </c>
      <c r="L87" s="341" t="s">
        <v>1054</v>
      </c>
      <c r="M87" s="114" t="s">
        <v>509</v>
      </c>
      <c r="N87" s="114" t="s">
        <v>510</v>
      </c>
      <c r="O87" s="397"/>
    </row>
    <row r="88" spans="2:16" x14ac:dyDescent="0.3">
      <c r="B88" s="168">
        <v>1</v>
      </c>
      <c r="C88" s="972" t="str">
        <f>IF(ISBLANK('OutrosCusto (ORÇ)'!C105)," ",'OutrosCusto (ORÇ)'!C105)</f>
        <v xml:space="preserve"> </v>
      </c>
      <c r="D88" s="972"/>
      <c r="E88" s="972"/>
      <c r="F88" s="972"/>
      <c r="G88" s="972"/>
      <c r="H88" s="973"/>
      <c r="I88" s="564">
        <f>'OutrosCusto (ORÇ)'!I105</f>
        <v>0</v>
      </c>
      <c r="J88" s="120">
        <f>'OutrosCusto (ORÇ)'!J105</f>
        <v>0</v>
      </c>
      <c r="K88" s="330">
        <f>I88*J88</f>
        <v>0</v>
      </c>
      <c r="L88" s="330">
        <f>K88-M88-N88</f>
        <v>0</v>
      </c>
      <c r="M88" s="329"/>
      <c r="N88" s="329"/>
      <c r="O88" s="397"/>
    </row>
    <row r="89" spans="2:16" x14ac:dyDescent="0.3">
      <c r="B89" s="168">
        <v>2</v>
      </c>
      <c r="C89" s="972" t="str">
        <f>IF(ISBLANK('OutrosCusto (ORÇ)'!C106)," ",'OutrosCusto (ORÇ)'!C106)</f>
        <v xml:space="preserve"> </v>
      </c>
      <c r="D89" s="972"/>
      <c r="E89" s="972"/>
      <c r="F89" s="972"/>
      <c r="G89" s="972"/>
      <c r="H89" s="973"/>
      <c r="I89" s="564">
        <f>'OutrosCusto (ORÇ)'!I106</f>
        <v>0</v>
      </c>
      <c r="J89" s="120">
        <f>'OutrosCusto (ORÇ)'!J106</f>
        <v>0</v>
      </c>
      <c r="K89" s="330">
        <f>I89*J89</f>
        <v>0</v>
      </c>
      <c r="L89" s="330">
        <f>K89-M89-N89</f>
        <v>0</v>
      </c>
      <c r="M89" s="329"/>
      <c r="N89" s="329"/>
    </row>
    <row r="90" spans="2:16" x14ac:dyDescent="0.3">
      <c r="B90" s="168">
        <v>3</v>
      </c>
      <c r="C90" s="972" t="str">
        <f>IF(ISBLANK('OutrosCusto (ORÇ)'!C107)," ",'OutrosCusto (ORÇ)'!C107)</f>
        <v xml:space="preserve"> </v>
      </c>
      <c r="D90" s="972"/>
      <c r="E90" s="972"/>
      <c r="F90" s="972"/>
      <c r="G90" s="972"/>
      <c r="H90" s="973"/>
      <c r="I90" s="564">
        <f>'OutrosCusto (ORÇ)'!I107</f>
        <v>0</v>
      </c>
      <c r="J90" s="120">
        <f>'OutrosCusto (ORÇ)'!J107</f>
        <v>0</v>
      </c>
      <c r="K90" s="330">
        <f>I90*J90</f>
        <v>0</v>
      </c>
      <c r="L90" s="330">
        <f>K90-M90-N90</f>
        <v>0</v>
      </c>
      <c r="M90" s="329"/>
      <c r="N90" s="329"/>
      <c r="O90" s="397"/>
    </row>
    <row r="91" spans="2:16" x14ac:dyDescent="0.3">
      <c r="B91" s="168">
        <v>4</v>
      </c>
      <c r="C91" s="972" t="s">
        <v>2186</v>
      </c>
      <c r="D91" s="972"/>
      <c r="E91" s="972"/>
      <c r="F91" s="972"/>
      <c r="G91" s="972"/>
      <c r="H91" s="973"/>
      <c r="I91" s="782">
        <f>'Custo Contábil'!$J$37</f>
        <v>0</v>
      </c>
      <c r="J91" s="120">
        <v>500</v>
      </c>
      <c r="K91" s="330">
        <f>I91*J91</f>
        <v>0</v>
      </c>
      <c r="L91" s="330">
        <f>K91-M91-N91</f>
        <v>0</v>
      </c>
      <c r="M91" s="553">
        <v>0</v>
      </c>
      <c r="N91" s="553">
        <v>0</v>
      </c>
      <c r="O91" s="397"/>
    </row>
    <row r="92" spans="2:16" x14ac:dyDescent="0.3">
      <c r="B92" s="162"/>
      <c r="C92" s="983" t="s">
        <v>1094</v>
      </c>
      <c r="D92" s="983"/>
      <c r="E92" s="983"/>
      <c r="F92" s="983"/>
      <c r="G92" s="983"/>
      <c r="H92" s="983"/>
      <c r="I92" s="983"/>
      <c r="J92" s="984"/>
      <c r="K92" s="330">
        <f>SUM(K88:K91)</f>
        <v>0</v>
      </c>
      <c r="L92" s="330">
        <f t="shared" ref="L92:N92" si="12">SUM(L88:L91)</f>
        <v>0</v>
      </c>
      <c r="M92" s="330">
        <f t="shared" si="12"/>
        <v>0</v>
      </c>
      <c r="N92" s="330">
        <f t="shared" si="12"/>
        <v>0</v>
      </c>
    </row>
    <row r="93" spans="2:16" x14ac:dyDescent="0.3">
      <c r="B93" s="162"/>
      <c r="C93" s="972" t="s">
        <v>12</v>
      </c>
      <c r="D93" s="972"/>
      <c r="E93" s="972"/>
      <c r="F93" s="972"/>
      <c r="G93" s="972"/>
      <c r="H93" s="972"/>
      <c r="I93" s="972"/>
      <c r="J93" s="973"/>
      <c r="K93" s="330">
        <f>SUM(L93:N93)</f>
        <v>0</v>
      </c>
      <c r="L93" s="330">
        <f>'Custo Contábil'!J49</f>
        <v>0</v>
      </c>
      <c r="M93" s="330">
        <v>0</v>
      </c>
      <c r="N93" s="330">
        <v>0</v>
      </c>
      <c r="O93" s="397"/>
    </row>
    <row r="94" spans="2:16" x14ac:dyDescent="0.3">
      <c r="B94" s="327"/>
      <c r="C94" s="979" t="s">
        <v>1095</v>
      </c>
      <c r="D94" s="979"/>
      <c r="E94" s="979"/>
      <c r="F94" s="979"/>
      <c r="G94" s="979"/>
      <c r="H94" s="979"/>
      <c r="I94" s="979"/>
      <c r="J94" s="980"/>
      <c r="K94" s="126">
        <f>SUM(K82:K86,K92:K93)</f>
        <v>0</v>
      </c>
      <c r="L94" s="126">
        <f t="shared" ref="L94:M94" si="13">SUM(L82:L86,L92:L93)</f>
        <v>0</v>
      </c>
      <c r="M94" s="126">
        <f t="shared" si="13"/>
        <v>0</v>
      </c>
      <c r="N94" s="126">
        <f>SUM(N82:N86,N92:N93)</f>
        <v>0</v>
      </c>
    </row>
    <row r="95" spans="2:16" x14ac:dyDescent="0.3">
      <c r="B95" s="169"/>
      <c r="C95" s="981" t="s">
        <v>1096</v>
      </c>
      <c r="D95" s="981"/>
      <c r="E95" s="981"/>
      <c r="F95" s="981"/>
      <c r="G95" s="981"/>
      <c r="H95" s="981"/>
      <c r="I95" s="981"/>
      <c r="J95" s="982"/>
      <c r="K95" s="161">
        <f>SUM(K79,K94)</f>
        <v>0</v>
      </c>
      <c r="L95" s="161">
        <f>SUM(L79,L94)</f>
        <v>0</v>
      </c>
      <c r="M95" s="161">
        <f>SUM(M79,M94)</f>
        <v>0</v>
      </c>
      <c r="N95" s="161">
        <f>SUM(N79,N94)</f>
        <v>0</v>
      </c>
    </row>
    <row r="96" spans="2:16" x14ac:dyDescent="0.3">
      <c r="B96" s="397"/>
      <c r="C96" s="397"/>
      <c r="D96" s="397"/>
      <c r="E96" s="397"/>
      <c r="F96" s="397"/>
      <c r="G96" s="397"/>
      <c r="H96" s="397"/>
      <c r="I96" s="408"/>
      <c r="J96" s="397"/>
      <c r="K96" s="409"/>
      <c r="L96" s="397"/>
      <c r="M96" s="397"/>
      <c r="N96" s="397"/>
    </row>
  </sheetData>
  <mergeCells count="142">
    <mergeCell ref="C94:J94"/>
    <mergeCell ref="C95:J95"/>
    <mergeCell ref="C85:J85"/>
    <mergeCell ref="C86:J86"/>
    <mergeCell ref="B87:H87"/>
    <mergeCell ref="C88:H88"/>
    <mergeCell ref="C89:H89"/>
    <mergeCell ref="B81:G81"/>
    <mergeCell ref="C82:J82"/>
    <mergeCell ref="C93:J93"/>
    <mergeCell ref="C83:J83"/>
    <mergeCell ref="C84:J84"/>
    <mergeCell ref="C78:J78"/>
    <mergeCell ref="C79:J79"/>
    <mergeCell ref="B80:N80"/>
    <mergeCell ref="C90:H90"/>
    <mergeCell ref="C92:J92"/>
    <mergeCell ref="C77:J77"/>
    <mergeCell ref="C72:G72"/>
    <mergeCell ref="C73:G73"/>
    <mergeCell ref="C74:G74"/>
    <mergeCell ref="C75:J75"/>
    <mergeCell ref="C76:J76"/>
    <mergeCell ref="C66:G66"/>
    <mergeCell ref="C67:G67"/>
    <mergeCell ref="C68:G68"/>
    <mergeCell ref="C69:G69"/>
    <mergeCell ref="P49:V49"/>
    <mergeCell ref="P50:V50"/>
    <mergeCell ref="B51:G51"/>
    <mergeCell ref="C52:G52"/>
    <mergeCell ref="T52:U52"/>
    <mergeCell ref="C56:G56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46:G46"/>
    <mergeCell ref="Q46:U46"/>
    <mergeCell ref="C47:G47"/>
    <mergeCell ref="Q47:U47"/>
    <mergeCell ref="C48:G48"/>
    <mergeCell ref="Q48:U48"/>
    <mergeCell ref="C49:J49"/>
    <mergeCell ref="B50:N50"/>
    <mergeCell ref="C43:G43"/>
    <mergeCell ref="Q43:U43"/>
    <mergeCell ref="C44:G44"/>
    <mergeCell ref="Q44:U44"/>
    <mergeCell ref="C45:G45"/>
    <mergeCell ref="Q45:U45"/>
    <mergeCell ref="C24:G24"/>
    <mergeCell ref="Q24:U24"/>
    <mergeCell ref="C34:G34"/>
    <mergeCell ref="C35:G35"/>
    <mergeCell ref="C40:G40"/>
    <mergeCell ref="Q40:U40"/>
    <mergeCell ref="C41:G41"/>
    <mergeCell ref="Q41:U41"/>
    <mergeCell ref="C42:G42"/>
    <mergeCell ref="Q42:U42"/>
    <mergeCell ref="Q37:U37"/>
    <mergeCell ref="Q38:U38"/>
    <mergeCell ref="C39:G39"/>
    <mergeCell ref="Q39:U39"/>
    <mergeCell ref="C37:G37"/>
    <mergeCell ref="C38:G38"/>
    <mergeCell ref="C36:G36"/>
    <mergeCell ref="C27:G27"/>
    <mergeCell ref="Q27:U27"/>
    <mergeCell ref="C25:G25"/>
    <mergeCell ref="Q25:U25"/>
    <mergeCell ref="C26:G26"/>
    <mergeCell ref="Q26:U26"/>
    <mergeCell ref="C29:G29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Q29:U29"/>
    <mergeCell ref="Q28:U28"/>
    <mergeCell ref="C28:G28"/>
    <mergeCell ref="C30:G30"/>
    <mergeCell ref="Q30:U30"/>
    <mergeCell ref="C31:G31"/>
    <mergeCell ref="Q31:U31"/>
    <mergeCell ref="C32:G32"/>
    <mergeCell ref="Q36:U36"/>
    <mergeCell ref="Q32:U32"/>
    <mergeCell ref="C33:G33"/>
    <mergeCell ref="Q33:U33"/>
    <mergeCell ref="Q34:U34"/>
    <mergeCell ref="Q35:U35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70:G70"/>
    <mergeCell ref="C71:G71"/>
    <mergeCell ref="C91:H91"/>
    <mergeCell ref="C10:G10"/>
    <mergeCell ref="Q10:U10"/>
    <mergeCell ref="C11:G11"/>
    <mergeCell ref="Q11:U11"/>
    <mergeCell ref="C12:G12"/>
    <mergeCell ref="Q12:U12"/>
    <mergeCell ref="C16:G16"/>
    <mergeCell ref="Q16:U16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C53:G53"/>
    <mergeCell ref="C54:G54"/>
    <mergeCell ref="C55:G55"/>
  </mergeCells>
  <conditionalFormatting sqref="R29:R30 R97:R98">
    <cfRule type="cellIs" dxfId="46" priority="4" operator="lessThan">
      <formula>0</formula>
    </cfRule>
  </conditionalFormatting>
  <conditionalFormatting sqref="R29:R30 R97:R98">
    <cfRule type="cellIs" dxfId="45" priority="3" operator="lessThan">
      <formula>0</formula>
    </cfRule>
  </conditionalFormatting>
  <conditionalFormatting sqref="R31:R32">
    <cfRule type="cellIs" dxfId="44" priority="2" operator="lessThan">
      <formula>0</formula>
    </cfRule>
  </conditionalFormatting>
  <conditionalFormatting sqref="R52:R53">
    <cfRule type="cellIs" dxfId="43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9">
    <tabColor theme="3"/>
  </sheetPr>
  <dimension ref="B2:BE62"/>
  <sheetViews>
    <sheetView showGridLines="0" workbookViewId="0">
      <pane xSplit="7" ySplit="2" topLeftCell="H19" activePane="bottomRight" state="frozen"/>
      <selection activeCell="C8" sqref="C8:G8"/>
      <selection pane="topRight" activeCell="C8" sqref="C8:G8"/>
      <selection pane="bottomLeft" activeCell="C8" sqref="C8:G8"/>
      <selection pane="bottomRight" activeCell="G62" sqref="G62"/>
    </sheetView>
  </sheetViews>
  <sheetFormatPr defaultColWidth="9.109375" defaultRowHeight="14.4" x14ac:dyDescent="0.25"/>
  <cols>
    <col min="1" max="1" width="3.6640625" style="411" customWidth="1"/>
    <col min="2" max="2" width="3.6640625" style="410" customWidth="1"/>
    <col min="3" max="3" width="44.33203125" style="411" customWidth="1"/>
    <col min="4" max="4" width="11.6640625" style="411" customWidth="1"/>
    <col min="5" max="5" width="9.88671875" style="412" bestFit="1" customWidth="1"/>
    <col min="6" max="6" width="8.6640625" style="413" customWidth="1"/>
    <col min="7" max="7" width="12.6640625" style="411" customWidth="1"/>
    <col min="8" max="27" width="11.6640625" style="411" customWidth="1"/>
    <col min="28" max="16384" width="9.109375" style="411"/>
  </cols>
  <sheetData>
    <row r="2" spans="2:27" ht="22.5" customHeight="1" x14ac:dyDescent="0.25">
      <c r="B2" s="992" t="s">
        <v>1052</v>
      </c>
      <c r="C2" s="992"/>
      <c r="D2" s="992"/>
      <c r="E2" s="992"/>
      <c r="F2" s="992"/>
      <c r="G2" s="992"/>
    </row>
    <row r="3" spans="2:27" x14ac:dyDescent="0.25">
      <c r="B3" s="993" t="s">
        <v>951</v>
      </c>
      <c r="C3" s="994"/>
      <c r="D3" s="994"/>
      <c r="E3" s="994"/>
      <c r="F3" s="994"/>
      <c r="G3" s="345" t="s">
        <v>31</v>
      </c>
      <c r="H3" s="415" t="s">
        <v>903</v>
      </c>
      <c r="I3" s="415" t="s">
        <v>904</v>
      </c>
      <c r="J3" s="415" t="s">
        <v>905</v>
      </c>
      <c r="K3" s="415" t="s">
        <v>906</v>
      </c>
      <c r="L3" s="415" t="s">
        <v>907</v>
      </c>
      <c r="M3" s="415" t="s">
        <v>908</v>
      </c>
      <c r="N3" s="415" t="s">
        <v>909</v>
      </c>
      <c r="O3" s="415" t="s">
        <v>910</v>
      </c>
      <c r="P3" s="415" t="s">
        <v>911</v>
      </c>
      <c r="Q3" s="415" t="s">
        <v>912</v>
      </c>
      <c r="R3" s="415" t="s">
        <v>913</v>
      </c>
      <c r="S3" s="415" t="s">
        <v>914</v>
      </c>
      <c r="T3" s="415" t="s">
        <v>915</v>
      </c>
      <c r="U3" s="415" t="s">
        <v>916</v>
      </c>
      <c r="V3" s="415" t="s">
        <v>917</v>
      </c>
      <c r="W3" s="415" t="s">
        <v>918</v>
      </c>
      <c r="X3" s="415" t="s">
        <v>919</v>
      </c>
      <c r="Y3" s="415" t="s">
        <v>920</v>
      </c>
      <c r="Z3" s="415" t="s">
        <v>921</v>
      </c>
      <c r="AA3" s="415" t="s">
        <v>922</v>
      </c>
    </row>
    <row r="4" spans="2:27" s="410" customFormat="1" x14ac:dyDescent="0.25">
      <c r="B4" s="993" t="s">
        <v>1104</v>
      </c>
      <c r="C4" s="994"/>
      <c r="D4" s="994"/>
      <c r="E4" s="994"/>
      <c r="F4" s="994"/>
      <c r="G4" s="174" t="s">
        <v>31</v>
      </c>
      <c r="H4" s="175" t="s">
        <v>903</v>
      </c>
      <c r="I4" s="175" t="s">
        <v>904</v>
      </c>
      <c r="J4" s="175" t="s">
        <v>905</v>
      </c>
      <c r="K4" s="175" t="s">
        <v>906</v>
      </c>
      <c r="L4" s="175" t="s">
        <v>907</v>
      </c>
      <c r="M4" s="175" t="s">
        <v>908</v>
      </c>
      <c r="N4" s="175" t="s">
        <v>909</v>
      </c>
      <c r="O4" s="175" t="s">
        <v>910</v>
      </c>
      <c r="P4" s="175" t="s">
        <v>911</v>
      </c>
      <c r="Q4" s="175" t="s">
        <v>912</v>
      </c>
      <c r="R4" s="175" t="s">
        <v>913</v>
      </c>
      <c r="S4" s="175" t="s">
        <v>914</v>
      </c>
      <c r="T4" s="175" t="s">
        <v>915</v>
      </c>
      <c r="U4" s="175" t="s">
        <v>916</v>
      </c>
      <c r="V4" s="175" t="s">
        <v>917</v>
      </c>
      <c r="W4" s="175" t="s">
        <v>918</v>
      </c>
      <c r="X4" s="175" t="s">
        <v>919</v>
      </c>
      <c r="Y4" s="175" t="s">
        <v>920</v>
      </c>
      <c r="Z4" s="175" t="s">
        <v>921</v>
      </c>
      <c r="AA4" s="175" t="s">
        <v>922</v>
      </c>
    </row>
    <row r="5" spans="2:27" x14ac:dyDescent="0.25">
      <c r="B5" s="171">
        <v>1</v>
      </c>
      <c r="C5" s="176" t="s">
        <v>626</v>
      </c>
      <c r="D5" s="176"/>
      <c r="E5" s="177"/>
      <c r="F5" s="178"/>
      <c r="G5" s="179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</row>
    <row r="6" spans="2:27" ht="15.6" x14ac:dyDescent="0.25">
      <c r="B6" s="171">
        <f>B5+1</f>
        <v>2</v>
      </c>
      <c r="C6" s="176" t="s">
        <v>923</v>
      </c>
      <c r="D6" s="176"/>
      <c r="E6" s="182" t="s">
        <v>629</v>
      </c>
      <c r="F6" s="183" t="s">
        <v>672</v>
      </c>
      <c r="G6" s="198">
        <f>SUM(H6:AA6)</f>
        <v>0</v>
      </c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</row>
    <row r="7" spans="2:27" ht="15.6" x14ac:dyDescent="0.25">
      <c r="B7" s="171">
        <f>B6+1</f>
        <v>3</v>
      </c>
      <c r="C7" s="176" t="s">
        <v>16</v>
      </c>
      <c r="D7" s="176"/>
      <c r="E7" s="182"/>
      <c r="F7" s="183" t="s">
        <v>671</v>
      </c>
      <c r="G7" s="187">
        <f>SUM(H7:AA7)</f>
        <v>0</v>
      </c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</row>
    <row r="8" spans="2:27" ht="15.6" x14ac:dyDescent="0.25">
      <c r="B8" s="236">
        <f>B7+1</f>
        <v>4</v>
      </c>
      <c r="C8" s="176" t="s">
        <v>635</v>
      </c>
      <c r="D8" s="176"/>
      <c r="E8" s="182" t="s">
        <v>636</v>
      </c>
      <c r="F8" s="183" t="s">
        <v>637</v>
      </c>
      <c r="G8" s="198">
        <f>SUM(H8:AA8)</f>
        <v>0</v>
      </c>
      <c r="H8" s="189">
        <f>H6*H7*0.001</f>
        <v>0</v>
      </c>
      <c r="I8" s="189">
        <f t="shared" ref="I8:AA8" si="0">I6*I7*0.001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</row>
    <row r="9" spans="2:27" x14ac:dyDescent="0.25">
      <c r="B9" s="997">
        <f>B8+1</f>
        <v>5</v>
      </c>
      <c r="C9" s="176" t="s">
        <v>638</v>
      </c>
      <c r="D9" s="176"/>
      <c r="E9" s="182" t="s">
        <v>639</v>
      </c>
      <c r="F9" s="183"/>
      <c r="G9" s="190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</row>
    <row r="10" spans="2:27" x14ac:dyDescent="0.25">
      <c r="B10" s="998"/>
      <c r="C10" s="192" t="s">
        <v>640</v>
      </c>
      <c r="D10" s="192"/>
      <c r="E10" s="193" t="s">
        <v>641</v>
      </c>
      <c r="F10" s="183"/>
      <c r="G10" s="190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</row>
    <row r="11" spans="2:27" ht="15.6" x14ac:dyDescent="0.25">
      <c r="B11" s="999"/>
      <c r="C11" s="176" t="s">
        <v>642</v>
      </c>
      <c r="D11" s="176"/>
      <c r="E11" s="182" t="s">
        <v>643</v>
      </c>
      <c r="F11" s="183" t="s">
        <v>644</v>
      </c>
      <c r="G11" s="190"/>
      <c r="H11" s="195">
        <f>H9*H10</f>
        <v>0</v>
      </c>
      <c r="I11" s="195">
        <f t="shared" ref="I11:AA11" si="1">I9*I10</f>
        <v>0</v>
      </c>
      <c r="J11" s="195">
        <f t="shared" si="1"/>
        <v>0</v>
      </c>
      <c r="K11" s="195">
        <f t="shared" si="1"/>
        <v>0</v>
      </c>
      <c r="L11" s="195">
        <f t="shared" si="1"/>
        <v>0</v>
      </c>
      <c r="M11" s="195">
        <f t="shared" si="1"/>
        <v>0</v>
      </c>
      <c r="N11" s="195">
        <f t="shared" si="1"/>
        <v>0</v>
      </c>
      <c r="O11" s="195">
        <f t="shared" si="1"/>
        <v>0</v>
      </c>
      <c r="P11" s="195">
        <f t="shared" si="1"/>
        <v>0</v>
      </c>
      <c r="Q11" s="195">
        <f t="shared" si="1"/>
        <v>0</v>
      </c>
      <c r="R11" s="195">
        <f t="shared" si="1"/>
        <v>0</v>
      </c>
      <c r="S11" s="195">
        <f t="shared" si="1"/>
        <v>0</v>
      </c>
      <c r="T11" s="195">
        <f t="shared" si="1"/>
        <v>0</v>
      </c>
      <c r="U11" s="195">
        <f t="shared" si="1"/>
        <v>0</v>
      </c>
      <c r="V11" s="195">
        <f t="shared" si="1"/>
        <v>0</v>
      </c>
      <c r="W11" s="195">
        <f t="shared" si="1"/>
        <v>0</v>
      </c>
      <c r="X11" s="195">
        <f t="shared" si="1"/>
        <v>0</v>
      </c>
      <c r="Y11" s="195">
        <f t="shared" si="1"/>
        <v>0</v>
      </c>
      <c r="Z11" s="195">
        <f t="shared" si="1"/>
        <v>0</v>
      </c>
      <c r="AA11" s="195">
        <f t="shared" si="1"/>
        <v>0</v>
      </c>
    </row>
    <row r="12" spans="2:27" x14ac:dyDescent="0.25">
      <c r="B12" s="997">
        <f>B9+1</f>
        <v>6</v>
      </c>
      <c r="C12" s="176" t="s">
        <v>964</v>
      </c>
      <c r="D12" s="176"/>
      <c r="E12" s="182" t="s">
        <v>548</v>
      </c>
      <c r="F12" s="183" t="s">
        <v>959</v>
      </c>
      <c r="G12" s="285">
        <v>12</v>
      </c>
      <c r="H12" s="188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</row>
    <row r="13" spans="2:27" x14ac:dyDescent="0.25">
      <c r="B13" s="998"/>
      <c r="C13" s="176" t="s">
        <v>965</v>
      </c>
      <c r="D13" s="176"/>
      <c r="E13" s="177" t="s">
        <v>962</v>
      </c>
      <c r="F13" s="183" t="s">
        <v>960</v>
      </c>
      <c r="G13" s="285">
        <v>22</v>
      </c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</row>
    <row r="14" spans="2:27" x14ac:dyDescent="0.25">
      <c r="B14" s="998"/>
      <c r="C14" s="176" t="s">
        <v>966</v>
      </c>
      <c r="D14" s="176"/>
      <c r="E14" s="177" t="s">
        <v>963</v>
      </c>
      <c r="F14" s="183" t="s">
        <v>961</v>
      </c>
      <c r="G14" s="285">
        <v>3</v>
      </c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</row>
    <row r="15" spans="2:27" ht="15.6" x14ac:dyDescent="0.25">
      <c r="B15" s="998"/>
      <c r="C15" s="176" t="s">
        <v>645</v>
      </c>
      <c r="D15" s="176"/>
      <c r="E15" s="182" t="s">
        <v>629</v>
      </c>
      <c r="F15" s="183" t="s">
        <v>646</v>
      </c>
      <c r="G15" s="198">
        <f>SUM(H15:AA15)</f>
        <v>0</v>
      </c>
      <c r="H15" s="197">
        <f>H8*((H13*H12*H14)/($G$12*$G$13*$G$14))</f>
        <v>0</v>
      </c>
      <c r="I15" s="197">
        <f t="shared" ref="I15:AA15" si="2">I8*((I13*I12*I14)/($G$12*$G$13*$G$14))</f>
        <v>0</v>
      </c>
      <c r="J15" s="197">
        <f t="shared" si="2"/>
        <v>0</v>
      </c>
      <c r="K15" s="197">
        <f t="shared" si="2"/>
        <v>0</v>
      </c>
      <c r="L15" s="197">
        <f t="shared" si="2"/>
        <v>0</v>
      </c>
      <c r="M15" s="197">
        <f t="shared" si="2"/>
        <v>0</v>
      </c>
      <c r="N15" s="197">
        <f t="shared" si="2"/>
        <v>0</v>
      </c>
      <c r="O15" s="197">
        <f t="shared" si="2"/>
        <v>0</v>
      </c>
      <c r="P15" s="197">
        <f t="shared" si="2"/>
        <v>0</v>
      </c>
      <c r="Q15" s="197">
        <f t="shared" si="2"/>
        <v>0</v>
      </c>
      <c r="R15" s="197">
        <f t="shared" si="2"/>
        <v>0</v>
      </c>
      <c r="S15" s="197">
        <f t="shared" si="2"/>
        <v>0</v>
      </c>
      <c r="T15" s="197">
        <f t="shared" si="2"/>
        <v>0</v>
      </c>
      <c r="U15" s="197">
        <f t="shared" si="2"/>
        <v>0</v>
      </c>
      <c r="V15" s="197">
        <f t="shared" si="2"/>
        <v>0</v>
      </c>
      <c r="W15" s="197">
        <f t="shared" si="2"/>
        <v>0</v>
      </c>
      <c r="X15" s="197">
        <f t="shared" si="2"/>
        <v>0</v>
      </c>
      <c r="Y15" s="197">
        <f t="shared" si="2"/>
        <v>0</v>
      </c>
      <c r="Z15" s="197">
        <f t="shared" si="2"/>
        <v>0</v>
      </c>
      <c r="AA15" s="197">
        <f t="shared" si="2"/>
        <v>0</v>
      </c>
    </row>
    <row r="16" spans="2:27" ht="15.6" x14ac:dyDescent="0.25">
      <c r="B16" s="999"/>
      <c r="C16" s="176" t="s">
        <v>647</v>
      </c>
      <c r="D16" s="176"/>
      <c r="E16" s="176"/>
      <c r="F16" s="183" t="s">
        <v>648</v>
      </c>
      <c r="G16" s="190" t="str">
        <f>IF(LARGE(H16:AA16,1)&gt;1,"ERRO","")</f>
        <v/>
      </c>
      <c r="H16" s="197">
        <f>IFERROR(H15/H8,0)</f>
        <v>0</v>
      </c>
      <c r="I16" s="197">
        <f t="shared" ref="I16:AA16" si="3">IFERROR(I15/I8,0)</f>
        <v>0</v>
      </c>
      <c r="J16" s="197">
        <f t="shared" si="3"/>
        <v>0</v>
      </c>
      <c r="K16" s="197">
        <f t="shared" si="3"/>
        <v>0</v>
      </c>
      <c r="L16" s="197">
        <f t="shared" si="3"/>
        <v>0</v>
      </c>
      <c r="M16" s="197">
        <f t="shared" si="3"/>
        <v>0</v>
      </c>
      <c r="N16" s="197">
        <f t="shared" si="3"/>
        <v>0</v>
      </c>
      <c r="O16" s="197">
        <f t="shared" si="3"/>
        <v>0</v>
      </c>
      <c r="P16" s="197">
        <f t="shared" si="3"/>
        <v>0</v>
      </c>
      <c r="Q16" s="197">
        <f t="shared" si="3"/>
        <v>0</v>
      </c>
      <c r="R16" s="197">
        <f t="shared" si="3"/>
        <v>0</v>
      </c>
      <c r="S16" s="197">
        <f t="shared" si="3"/>
        <v>0</v>
      </c>
      <c r="T16" s="197">
        <f t="shared" si="3"/>
        <v>0</v>
      </c>
      <c r="U16" s="197">
        <f t="shared" si="3"/>
        <v>0</v>
      </c>
      <c r="V16" s="197">
        <f t="shared" si="3"/>
        <v>0</v>
      </c>
      <c r="W16" s="197">
        <f t="shared" si="3"/>
        <v>0</v>
      </c>
      <c r="X16" s="197">
        <f t="shared" si="3"/>
        <v>0</v>
      </c>
      <c r="Y16" s="197">
        <f t="shared" si="3"/>
        <v>0</v>
      </c>
      <c r="Z16" s="197">
        <f t="shared" si="3"/>
        <v>0</v>
      </c>
      <c r="AA16" s="197">
        <f t="shared" si="3"/>
        <v>0</v>
      </c>
    </row>
    <row r="17" spans="2:27" ht="15.6" x14ac:dyDescent="0.25">
      <c r="B17" s="171">
        <f>B12+1</f>
        <v>7</v>
      </c>
      <c r="C17" s="176" t="s">
        <v>649</v>
      </c>
      <c r="D17" s="176"/>
      <c r="E17" s="182" t="s">
        <v>650</v>
      </c>
      <c r="F17" s="183" t="s">
        <v>651</v>
      </c>
      <c r="G17" s="198">
        <f>SUM(H17:AA17)</f>
        <v>0</v>
      </c>
      <c r="H17" s="195">
        <f>H8*H11*0.001</f>
        <v>0</v>
      </c>
      <c r="I17" s="195">
        <f t="shared" ref="I17:AA17" si="4">I8*I11*0.001</f>
        <v>0</v>
      </c>
      <c r="J17" s="195">
        <f t="shared" si="4"/>
        <v>0</v>
      </c>
      <c r="K17" s="195">
        <f t="shared" si="4"/>
        <v>0</v>
      </c>
      <c r="L17" s="195">
        <f t="shared" si="4"/>
        <v>0</v>
      </c>
      <c r="M17" s="195">
        <f t="shared" si="4"/>
        <v>0</v>
      </c>
      <c r="N17" s="195">
        <f t="shared" si="4"/>
        <v>0</v>
      </c>
      <c r="O17" s="195">
        <f t="shared" si="4"/>
        <v>0</v>
      </c>
      <c r="P17" s="195">
        <f t="shared" si="4"/>
        <v>0</v>
      </c>
      <c r="Q17" s="195">
        <f t="shared" si="4"/>
        <v>0</v>
      </c>
      <c r="R17" s="195">
        <f t="shared" si="4"/>
        <v>0</v>
      </c>
      <c r="S17" s="195">
        <f t="shared" si="4"/>
        <v>0</v>
      </c>
      <c r="T17" s="195">
        <f t="shared" si="4"/>
        <v>0</v>
      </c>
      <c r="U17" s="195">
        <f t="shared" si="4"/>
        <v>0</v>
      </c>
      <c r="V17" s="195">
        <f t="shared" si="4"/>
        <v>0</v>
      </c>
      <c r="W17" s="195">
        <f t="shared" si="4"/>
        <v>0</v>
      </c>
      <c r="X17" s="195">
        <f t="shared" si="4"/>
        <v>0</v>
      </c>
      <c r="Y17" s="195">
        <f t="shared" si="4"/>
        <v>0</v>
      </c>
      <c r="Z17" s="195">
        <f t="shared" si="4"/>
        <v>0</v>
      </c>
      <c r="AA17" s="195">
        <f t="shared" si="4"/>
        <v>0</v>
      </c>
    </row>
    <row r="18" spans="2:27" ht="15.6" x14ac:dyDescent="0.25">
      <c r="B18" s="171">
        <f>B17+1</f>
        <v>8</v>
      </c>
      <c r="C18" s="176" t="s">
        <v>652</v>
      </c>
      <c r="D18" s="176"/>
      <c r="E18" s="177" t="s">
        <v>636</v>
      </c>
      <c r="F18" s="183" t="s">
        <v>653</v>
      </c>
      <c r="G18" s="199">
        <f>SUM(H18:AA18)</f>
        <v>0</v>
      </c>
      <c r="H18" s="200">
        <f>H8*H16</f>
        <v>0</v>
      </c>
      <c r="I18" s="200">
        <f t="shared" ref="I18:AA18" si="5">I8*I16</f>
        <v>0</v>
      </c>
      <c r="J18" s="200">
        <f t="shared" si="5"/>
        <v>0</v>
      </c>
      <c r="K18" s="200">
        <f t="shared" si="5"/>
        <v>0</v>
      </c>
      <c r="L18" s="200">
        <f t="shared" si="5"/>
        <v>0</v>
      </c>
      <c r="M18" s="200">
        <f t="shared" si="5"/>
        <v>0</v>
      </c>
      <c r="N18" s="200">
        <f t="shared" si="5"/>
        <v>0</v>
      </c>
      <c r="O18" s="200">
        <f t="shared" si="5"/>
        <v>0</v>
      </c>
      <c r="P18" s="200">
        <f t="shared" si="5"/>
        <v>0</v>
      </c>
      <c r="Q18" s="200">
        <f t="shared" si="5"/>
        <v>0</v>
      </c>
      <c r="R18" s="200">
        <f t="shared" si="5"/>
        <v>0</v>
      </c>
      <c r="S18" s="200">
        <f t="shared" si="5"/>
        <v>0</v>
      </c>
      <c r="T18" s="200">
        <f t="shared" si="5"/>
        <v>0</v>
      </c>
      <c r="U18" s="200">
        <f t="shared" si="5"/>
        <v>0</v>
      </c>
      <c r="V18" s="200">
        <f t="shared" si="5"/>
        <v>0</v>
      </c>
      <c r="W18" s="200">
        <f t="shared" si="5"/>
        <v>0</v>
      </c>
      <c r="X18" s="200">
        <f t="shared" si="5"/>
        <v>0</v>
      </c>
      <c r="Y18" s="200">
        <f t="shared" si="5"/>
        <v>0</v>
      </c>
      <c r="Z18" s="200">
        <f t="shared" si="5"/>
        <v>0</v>
      </c>
      <c r="AA18" s="200">
        <f t="shared" si="5"/>
        <v>0</v>
      </c>
    </row>
    <row r="20" spans="2:27" x14ac:dyDescent="0.25">
      <c r="B20" s="993" t="s">
        <v>1106</v>
      </c>
      <c r="C20" s="994"/>
      <c r="D20" s="994"/>
      <c r="E20" s="994"/>
      <c r="F20" s="1002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</row>
    <row r="21" spans="2:27" s="410" customFormat="1" x14ac:dyDescent="0.25">
      <c r="B21" s="171"/>
      <c r="C21" s="172"/>
      <c r="D21" s="172"/>
      <c r="E21" s="172"/>
      <c r="F21" s="173"/>
      <c r="G21" s="174" t="s">
        <v>31</v>
      </c>
      <c r="H21" s="175" t="s">
        <v>903</v>
      </c>
      <c r="I21" s="175" t="s">
        <v>904</v>
      </c>
      <c r="J21" s="175" t="s">
        <v>905</v>
      </c>
      <c r="K21" s="175" t="s">
        <v>906</v>
      </c>
      <c r="L21" s="175" t="s">
        <v>907</v>
      </c>
      <c r="M21" s="175" t="s">
        <v>908</v>
      </c>
      <c r="N21" s="175" t="s">
        <v>909</v>
      </c>
      <c r="O21" s="175" t="s">
        <v>910</v>
      </c>
      <c r="P21" s="175" t="s">
        <v>911</v>
      </c>
      <c r="Q21" s="175" t="s">
        <v>912</v>
      </c>
      <c r="R21" s="175" t="s">
        <v>913</v>
      </c>
      <c r="S21" s="175" t="s">
        <v>914</v>
      </c>
      <c r="T21" s="175" t="s">
        <v>915</v>
      </c>
      <c r="U21" s="175" t="s">
        <v>916</v>
      </c>
      <c r="V21" s="175" t="s">
        <v>917</v>
      </c>
      <c r="W21" s="175" t="s">
        <v>918</v>
      </c>
      <c r="X21" s="175" t="s">
        <v>919</v>
      </c>
      <c r="Y21" s="175" t="s">
        <v>920</v>
      </c>
      <c r="Z21" s="175" t="s">
        <v>921</v>
      </c>
      <c r="AA21" s="175" t="s">
        <v>922</v>
      </c>
    </row>
    <row r="22" spans="2:27" x14ac:dyDescent="0.25">
      <c r="B22" s="171">
        <f>B18+1</f>
        <v>9</v>
      </c>
      <c r="C22" s="176" t="s">
        <v>626</v>
      </c>
      <c r="D22" s="176"/>
      <c r="E22" s="177"/>
      <c r="F22" s="178"/>
      <c r="G22" s="179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</row>
    <row r="23" spans="2:27" ht="15.6" x14ac:dyDescent="0.25">
      <c r="B23" s="171">
        <f>B22+1</f>
        <v>10</v>
      </c>
      <c r="C23" s="176" t="s">
        <v>923</v>
      </c>
      <c r="D23" s="176"/>
      <c r="E23" s="182" t="s">
        <v>629</v>
      </c>
      <c r="F23" s="183" t="s">
        <v>674</v>
      </c>
      <c r="G23" s="198">
        <f>SUM(H23:AA23)</f>
        <v>0</v>
      </c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2:27" ht="15.6" x14ac:dyDescent="0.25">
      <c r="B24" s="171">
        <f>B23+1</f>
        <v>11</v>
      </c>
      <c r="C24" s="176" t="s">
        <v>16</v>
      </c>
      <c r="D24" s="176"/>
      <c r="E24" s="182"/>
      <c r="F24" s="183" t="s">
        <v>673</v>
      </c>
      <c r="G24" s="187">
        <f>SUM(H24:AA24)</f>
        <v>0</v>
      </c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</row>
    <row r="25" spans="2:27" ht="15.6" x14ac:dyDescent="0.25">
      <c r="B25" s="294">
        <f>B24+1</f>
        <v>12</v>
      </c>
      <c r="C25" s="176" t="s">
        <v>635</v>
      </c>
      <c r="D25" s="176"/>
      <c r="E25" s="182" t="s">
        <v>636</v>
      </c>
      <c r="F25" s="183" t="s">
        <v>658</v>
      </c>
      <c r="G25" s="198">
        <f>SUM(H25:AA25)</f>
        <v>0</v>
      </c>
      <c r="H25" s="189">
        <f>H23*H24*0.001</f>
        <v>0</v>
      </c>
      <c r="I25" s="189">
        <f t="shared" ref="I25:AA25" si="6">I23*I24*0.001</f>
        <v>0</v>
      </c>
      <c r="J25" s="189">
        <f t="shared" si="6"/>
        <v>0</v>
      </c>
      <c r="K25" s="189">
        <f t="shared" si="6"/>
        <v>0</v>
      </c>
      <c r="L25" s="189">
        <f t="shared" si="6"/>
        <v>0</v>
      </c>
      <c r="M25" s="189">
        <f t="shared" si="6"/>
        <v>0</v>
      </c>
      <c r="N25" s="189">
        <f t="shared" si="6"/>
        <v>0</v>
      </c>
      <c r="O25" s="189">
        <f t="shared" si="6"/>
        <v>0</v>
      </c>
      <c r="P25" s="189">
        <f t="shared" si="6"/>
        <v>0</v>
      </c>
      <c r="Q25" s="189">
        <f t="shared" si="6"/>
        <v>0</v>
      </c>
      <c r="R25" s="189">
        <f t="shared" si="6"/>
        <v>0</v>
      </c>
      <c r="S25" s="189">
        <f t="shared" si="6"/>
        <v>0</v>
      </c>
      <c r="T25" s="189">
        <f t="shared" si="6"/>
        <v>0</v>
      </c>
      <c r="U25" s="189">
        <f t="shared" si="6"/>
        <v>0</v>
      </c>
      <c r="V25" s="189">
        <f t="shared" si="6"/>
        <v>0</v>
      </c>
      <c r="W25" s="189">
        <f t="shared" si="6"/>
        <v>0</v>
      </c>
      <c r="X25" s="189">
        <f t="shared" si="6"/>
        <v>0</v>
      </c>
      <c r="Y25" s="189">
        <f t="shared" si="6"/>
        <v>0</v>
      </c>
      <c r="Z25" s="189">
        <f t="shared" si="6"/>
        <v>0</v>
      </c>
      <c r="AA25" s="189">
        <f t="shared" si="6"/>
        <v>0</v>
      </c>
    </row>
    <row r="26" spans="2:27" x14ac:dyDescent="0.25">
      <c r="B26" s="997">
        <f>B25+1</f>
        <v>13</v>
      </c>
      <c r="C26" s="176" t="s">
        <v>638</v>
      </c>
      <c r="D26" s="176"/>
      <c r="E26" s="182" t="s">
        <v>639</v>
      </c>
      <c r="F26" s="183"/>
      <c r="G26" s="190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</row>
    <row r="27" spans="2:27" x14ac:dyDescent="0.25">
      <c r="B27" s="998"/>
      <c r="C27" s="192" t="s">
        <v>640</v>
      </c>
      <c r="D27" s="192"/>
      <c r="E27" s="193" t="s">
        <v>641</v>
      </c>
      <c r="F27" s="183"/>
      <c r="G27" s="190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</row>
    <row r="28" spans="2:27" ht="15.6" x14ac:dyDescent="0.25">
      <c r="B28" s="999"/>
      <c r="C28" s="176" t="s">
        <v>642</v>
      </c>
      <c r="D28" s="176"/>
      <c r="E28" s="182" t="s">
        <v>643</v>
      </c>
      <c r="F28" s="183" t="s">
        <v>659</v>
      </c>
      <c r="G28" s="190"/>
      <c r="H28" s="195">
        <f>H26*H27</f>
        <v>0</v>
      </c>
      <c r="I28" s="195">
        <f t="shared" ref="I28:AA28" si="7">I26*I27</f>
        <v>0</v>
      </c>
      <c r="J28" s="195">
        <f t="shared" si="7"/>
        <v>0</v>
      </c>
      <c r="K28" s="195">
        <f t="shared" si="7"/>
        <v>0</v>
      </c>
      <c r="L28" s="195">
        <f t="shared" si="7"/>
        <v>0</v>
      </c>
      <c r="M28" s="195">
        <f t="shared" si="7"/>
        <v>0</v>
      </c>
      <c r="N28" s="195">
        <f t="shared" si="7"/>
        <v>0</v>
      </c>
      <c r="O28" s="195">
        <f t="shared" si="7"/>
        <v>0</v>
      </c>
      <c r="P28" s="195">
        <f t="shared" si="7"/>
        <v>0</v>
      </c>
      <c r="Q28" s="195">
        <f t="shared" si="7"/>
        <v>0</v>
      </c>
      <c r="R28" s="195">
        <f t="shared" si="7"/>
        <v>0</v>
      </c>
      <c r="S28" s="195">
        <f t="shared" si="7"/>
        <v>0</v>
      </c>
      <c r="T28" s="195">
        <f t="shared" si="7"/>
        <v>0</v>
      </c>
      <c r="U28" s="195">
        <f t="shared" si="7"/>
        <v>0</v>
      </c>
      <c r="V28" s="195">
        <f t="shared" si="7"/>
        <v>0</v>
      </c>
      <c r="W28" s="195">
        <f t="shared" si="7"/>
        <v>0</v>
      </c>
      <c r="X28" s="195">
        <f t="shared" si="7"/>
        <v>0</v>
      </c>
      <c r="Y28" s="195">
        <f t="shared" si="7"/>
        <v>0</v>
      </c>
      <c r="Z28" s="195">
        <f t="shared" si="7"/>
        <v>0</v>
      </c>
      <c r="AA28" s="195">
        <f t="shared" si="7"/>
        <v>0</v>
      </c>
    </row>
    <row r="29" spans="2:27" x14ac:dyDescent="0.25">
      <c r="B29" s="997">
        <f>B26+1</f>
        <v>14</v>
      </c>
      <c r="C29" s="176" t="s">
        <v>964</v>
      </c>
      <c r="D29" s="176"/>
      <c r="E29" s="182" t="s">
        <v>548</v>
      </c>
      <c r="F29" s="183" t="s">
        <v>959</v>
      </c>
      <c r="G29" s="285">
        <v>12</v>
      </c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</row>
    <row r="30" spans="2:27" x14ac:dyDescent="0.25">
      <c r="B30" s="998"/>
      <c r="C30" s="176" t="s">
        <v>965</v>
      </c>
      <c r="D30" s="176"/>
      <c r="E30" s="177" t="s">
        <v>962</v>
      </c>
      <c r="F30" s="183" t="s">
        <v>960</v>
      </c>
      <c r="G30" s="285">
        <v>22</v>
      </c>
      <c r="H30" s="188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</row>
    <row r="31" spans="2:27" x14ac:dyDescent="0.25">
      <c r="B31" s="998"/>
      <c r="C31" s="176" t="s">
        <v>966</v>
      </c>
      <c r="D31" s="176"/>
      <c r="E31" s="177" t="s">
        <v>963</v>
      </c>
      <c r="F31" s="183" t="s">
        <v>961</v>
      </c>
      <c r="G31" s="285">
        <v>3</v>
      </c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</row>
    <row r="32" spans="2:27" ht="15.6" x14ac:dyDescent="0.25">
      <c r="B32" s="998"/>
      <c r="C32" s="176" t="s">
        <v>645</v>
      </c>
      <c r="D32" s="176"/>
      <c r="E32" s="182" t="s">
        <v>629</v>
      </c>
      <c r="F32" s="183" t="s">
        <v>660</v>
      </c>
      <c r="G32" s="198">
        <f>SUM(H32:AA32)</f>
        <v>0</v>
      </c>
      <c r="H32" s="197">
        <f>H25*((H30*H29*H31)/($G$29*$G$30*$G$31))</f>
        <v>0</v>
      </c>
      <c r="I32" s="197">
        <f t="shared" ref="I32:AA32" si="8">I25*((I30*I29*I31)/($G$29*$G$30*$G$31))</f>
        <v>0</v>
      </c>
      <c r="J32" s="197">
        <f t="shared" si="8"/>
        <v>0</v>
      </c>
      <c r="K32" s="197">
        <f t="shared" si="8"/>
        <v>0</v>
      </c>
      <c r="L32" s="197">
        <f t="shared" si="8"/>
        <v>0</v>
      </c>
      <c r="M32" s="197">
        <f t="shared" si="8"/>
        <v>0</v>
      </c>
      <c r="N32" s="197">
        <f t="shared" si="8"/>
        <v>0</v>
      </c>
      <c r="O32" s="197">
        <f t="shared" si="8"/>
        <v>0</v>
      </c>
      <c r="P32" s="197">
        <f t="shared" si="8"/>
        <v>0</v>
      </c>
      <c r="Q32" s="197">
        <f t="shared" si="8"/>
        <v>0</v>
      </c>
      <c r="R32" s="197">
        <f t="shared" si="8"/>
        <v>0</v>
      </c>
      <c r="S32" s="197">
        <f t="shared" si="8"/>
        <v>0</v>
      </c>
      <c r="T32" s="197">
        <f t="shared" si="8"/>
        <v>0</v>
      </c>
      <c r="U32" s="197">
        <f t="shared" si="8"/>
        <v>0</v>
      </c>
      <c r="V32" s="197">
        <f t="shared" si="8"/>
        <v>0</v>
      </c>
      <c r="W32" s="197">
        <f t="shared" si="8"/>
        <v>0</v>
      </c>
      <c r="X32" s="197">
        <f t="shared" si="8"/>
        <v>0</v>
      </c>
      <c r="Y32" s="197">
        <f t="shared" si="8"/>
        <v>0</v>
      </c>
      <c r="Z32" s="197">
        <f t="shared" si="8"/>
        <v>0</v>
      </c>
      <c r="AA32" s="197">
        <f t="shared" si="8"/>
        <v>0</v>
      </c>
    </row>
    <row r="33" spans="2:27" ht="15.6" x14ac:dyDescent="0.25">
      <c r="B33" s="999"/>
      <c r="C33" s="176" t="s">
        <v>647</v>
      </c>
      <c r="D33" s="176"/>
      <c r="E33" s="176"/>
      <c r="F33" s="183" t="s">
        <v>661</v>
      </c>
      <c r="G33" s="190" t="str">
        <f>IF(LARGE(H33:AA33,1)&gt;1,"ERRO","")</f>
        <v/>
      </c>
      <c r="H33" s="197">
        <f>IFERROR(H32/H25,0)</f>
        <v>0</v>
      </c>
      <c r="I33" s="197">
        <f t="shared" ref="I33:AA33" si="9">IFERROR(I32/I25,0)</f>
        <v>0</v>
      </c>
      <c r="J33" s="197">
        <f t="shared" si="9"/>
        <v>0</v>
      </c>
      <c r="K33" s="197">
        <f t="shared" si="9"/>
        <v>0</v>
      </c>
      <c r="L33" s="197">
        <f t="shared" si="9"/>
        <v>0</v>
      </c>
      <c r="M33" s="197">
        <f t="shared" si="9"/>
        <v>0</v>
      </c>
      <c r="N33" s="197">
        <f t="shared" si="9"/>
        <v>0</v>
      </c>
      <c r="O33" s="197">
        <f t="shared" si="9"/>
        <v>0</v>
      </c>
      <c r="P33" s="197">
        <f t="shared" si="9"/>
        <v>0</v>
      </c>
      <c r="Q33" s="197">
        <f t="shared" si="9"/>
        <v>0</v>
      </c>
      <c r="R33" s="197">
        <f t="shared" si="9"/>
        <v>0</v>
      </c>
      <c r="S33" s="197">
        <f t="shared" si="9"/>
        <v>0</v>
      </c>
      <c r="T33" s="197">
        <f t="shared" si="9"/>
        <v>0</v>
      </c>
      <c r="U33" s="197">
        <f t="shared" si="9"/>
        <v>0</v>
      </c>
      <c r="V33" s="197">
        <f t="shared" si="9"/>
        <v>0</v>
      </c>
      <c r="W33" s="197">
        <f t="shared" si="9"/>
        <v>0</v>
      </c>
      <c r="X33" s="197">
        <f t="shared" si="9"/>
        <v>0</v>
      </c>
      <c r="Y33" s="197">
        <f t="shared" si="9"/>
        <v>0</v>
      </c>
      <c r="Z33" s="197">
        <f t="shared" si="9"/>
        <v>0</v>
      </c>
      <c r="AA33" s="197">
        <f t="shared" si="9"/>
        <v>0</v>
      </c>
    </row>
    <row r="34" spans="2:27" ht="15.6" x14ac:dyDescent="0.25">
      <c r="B34" s="171">
        <f>B29+1</f>
        <v>15</v>
      </c>
      <c r="C34" s="176" t="s">
        <v>649</v>
      </c>
      <c r="D34" s="176"/>
      <c r="E34" s="182" t="s">
        <v>650</v>
      </c>
      <c r="F34" s="183" t="s">
        <v>662</v>
      </c>
      <c r="G34" s="198">
        <f>SUM(H34:AA34)</f>
        <v>0</v>
      </c>
      <c r="H34" s="195">
        <f>H25*H28*0.001</f>
        <v>0</v>
      </c>
      <c r="I34" s="195">
        <f t="shared" ref="I34:AA34" si="10">I25*I28*0.001</f>
        <v>0</v>
      </c>
      <c r="J34" s="195">
        <f t="shared" si="10"/>
        <v>0</v>
      </c>
      <c r="K34" s="195">
        <f t="shared" si="10"/>
        <v>0</v>
      </c>
      <c r="L34" s="195">
        <f t="shared" si="10"/>
        <v>0</v>
      </c>
      <c r="M34" s="195">
        <f t="shared" si="10"/>
        <v>0</v>
      </c>
      <c r="N34" s="195">
        <f t="shared" si="10"/>
        <v>0</v>
      </c>
      <c r="O34" s="195">
        <f t="shared" si="10"/>
        <v>0</v>
      </c>
      <c r="P34" s="195">
        <f t="shared" si="10"/>
        <v>0</v>
      </c>
      <c r="Q34" s="195">
        <f t="shared" si="10"/>
        <v>0</v>
      </c>
      <c r="R34" s="195">
        <f t="shared" si="10"/>
        <v>0</v>
      </c>
      <c r="S34" s="195">
        <f t="shared" si="10"/>
        <v>0</v>
      </c>
      <c r="T34" s="195">
        <f t="shared" si="10"/>
        <v>0</v>
      </c>
      <c r="U34" s="195">
        <f t="shared" si="10"/>
        <v>0</v>
      </c>
      <c r="V34" s="195">
        <f t="shared" si="10"/>
        <v>0</v>
      </c>
      <c r="W34" s="195">
        <f t="shared" si="10"/>
        <v>0</v>
      </c>
      <c r="X34" s="195">
        <f t="shared" si="10"/>
        <v>0</v>
      </c>
      <c r="Y34" s="195">
        <f t="shared" si="10"/>
        <v>0</v>
      </c>
      <c r="Z34" s="195">
        <f t="shared" si="10"/>
        <v>0</v>
      </c>
      <c r="AA34" s="195">
        <f t="shared" si="10"/>
        <v>0</v>
      </c>
    </row>
    <row r="35" spans="2:27" ht="15.6" x14ac:dyDescent="0.25">
      <c r="B35" s="171">
        <f>B34+1</f>
        <v>16</v>
      </c>
      <c r="C35" s="176" t="s">
        <v>652</v>
      </c>
      <c r="D35" s="176"/>
      <c r="E35" s="177" t="s">
        <v>636</v>
      </c>
      <c r="F35" s="183" t="s">
        <v>663</v>
      </c>
      <c r="G35" s="199">
        <f>SUM(H35:AA35)</f>
        <v>0</v>
      </c>
      <c r="H35" s="200">
        <f>H25*H33</f>
        <v>0</v>
      </c>
      <c r="I35" s="200">
        <f t="shared" ref="I35:AA35" si="11">I25*I33</f>
        <v>0</v>
      </c>
      <c r="J35" s="200">
        <f t="shared" si="11"/>
        <v>0</v>
      </c>
      <c r="K35" s="200">
        <f t="shared" si="11"/>
        <v>0</v>
      </c>
      <c r="L35" s="200">
        <f t="shared" si="11"/>
        <v>0</v>
      </c>
      <c r="M35" s="200">
        <f t="shared" si="11"/>
        <v>0</v>
      </c>
      <c r="N35" s="200">
        <f t="shared" si="11"/>
        <v>0</v>
      </c>
      <c r="O35" s="200">
        <f t="shared" si="11"/>
        <v>0</v>
      </c>
      <c r="P35" s="200">
        <f t="shared" si="11"/>
        <v>0</v>
      </c>
      <c r="Q35" s="200">
        <f t="shared" si="11"/>
        <v>0</v>
      </c>
      <c r="R35" s="200">
        <f t="shared" si="11"/>
        <v>0</v>
      </c>
      <c r="S35" s="200">
        <f t="shared" si="11"/>
        <v>0</v>
      </c>
      <c r="T35" s="200">
        <f t="shared" si="11"/>
        <v>0</v>
      </c>
      <c r="U35" s="200">
        <f t="shared" si="11"/>
        <v>0</v>
      </c>
      <c r="V35" s="200">
        <f t="shared" si="11"/>
        <v>0</v>
      </c>
      <c r="W35" s="200">
        <f t="shared" si="11"/>
        <v>0</v>
      </c>
      <c r="X35" s="200">
        <f t="shared" si="11"/>
        <v>0</v>
      </c>
      <c r="Y35" s="200">
        <f t="shared" si="11"/>
        <v>0</v>
      </c>
      <c r="Z35" s="200">
        <f t="shared" si="11"/>
        <v>0</v>
      </c>
      <c r="AA35" s="200">
        <f t="shared" si="11"/>
        <v>0</v>
      </c>
    </row>
    <row r="37" spans="2:27" x14ac:dyDescent="0.25">
      <c r="B37" s="1001" t="s">
        <v>1107</v>
      </c>
      <c r="C37" s="1001"/>
      <c r="D37" s="1001"/>
      <c r="E37" s="1001"/>
      <c r="F37" s="1001"/>
      <c r="G37" s="170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0"/>
    </row>
    <row r="38" spans="2:27" s="410" customFormat="1" x14ac:dyDescent="0.25">
      <c r="B38" s="171"/>
      <c r="C38" s="203"/>
      <c r="D38" s="203"/>
      <c r="E38" s="203"/>
      <c r="F38" s="201"/>
      <c r="G38" s="174" t="s">
        <v>31</v>
      </c>
      <c r="H38" s="175" t="s">
        <v>903</v>
      </c>
      <c r="I38" s="175" t="s">
        <v>904</v>
      </c>
      <c r="J38" s="175" t="s">
        <v>905</v>
      </c>
      <c r="K38" s="175" t="s">
        <v>906</v>
      </c>
      <c r="L38" s="175" t="s">
        <v>907</v>
      </c>
      <c r="M38" s="175" t="s">
        <v>908</v>
      </c>
      <c r="N38" s="175" t="s">
        <v>909</v>
      </c>
      <c r="O38" s="175" t="s">
        <v>910</v>
      </c>
      <c r="P38" s="175" t="s">
        <v>911</v>
      </c>
      <c r="Q38" s="175" t="s">
        <v>912</v>
      </c>
      <c r="R38" s="175" t="s">
        <v>913</v>
      </c>
      <c r="S38" s="175" t="s">
        <v>914</v>
      </c>
      <c r="T38" s="175" t="s">
        <v>915</v>
      </c>
      <c r="U38" s="175" t="s">
        <v>916</v>
      </c>
      <c r="V38" s="175" t="s">
        <v>917</v>
      </c>
      <c r="W38" s="175" t="s">
        <v>918</v>
      </c>
      <c r="X38" s="175" t="s">
        <v>919</v>
      </c>
      <c r="Y38" s="175" t="s">
        <v>920</v>
      </c>
      <c r="Z38" s="175" t="s">
        <v>921</v>
      </c>
      <c r="AA38" s="175" t="s">
        <v>922</v>
      </c>
    </row>
    <row r="39" spans="2:27" ht="15.6" x14ac:dyDescent="0.25">
      <c r="B39" s="171">
        <f>B35+1</f>
        <v>17</v>
      </c>
      <c r="C39" s="204" t="s">
        <v>491</v>
      </c>
      <c r="D39" s="204"/>
      <c r="E39" s="205" t="s">
        <v>636</v>
      </c>
      <c r="F39" s="183" t="s">
        <v>664</v>
      </c>
      <c r="G39" s="199">
        <f>SUM(H39:AA39)</f>
        <v>0</v>
      </c>
      <c r="H39" s="195">
        <f>H18-H35</f>
        <v>0</v>
      </c>
      <c r="I39" s="195">
        <f t="shared" ref="I39:AA39" si="12">I18-I35</f>
        <v>0</v>
      </c>
      <c r="J39" s="195">
        <f t="shared" si="12"/>
        <v>0</v>
      </c>
      <c r="K39" s="195">
        <f t="shared" si="12"/>
        <v>0</v>
      </c>
      <c r="L39" s="195">
        <f t="shared" si="12"/>
        <v>0</v>
      </c>
      <c r="M39" s="195">
        <f t="shared" si="12"/>
        <v>0</v>
      </c>
      <c r="N39" s="195">
        <f t="shared" si="12"/>
        <v>0</v>
      </c>
      <c r="O39" s="195">
        <f t="shared" si="12"/>
        <v>0</v>
      </c>
      <c r="P39" s="195">
        <f t="shared" si="12"/>
        <v>0</v>
      </c>
      <c r="Q39" s="195">
        <f t="shared" si="12"/>
        <v>0</v>
      </c>
      <c r="R39" s="195">
        <f t="shared" si="12"/>
        <v>0</v>
      </c>
      <c r="S39" s="195">
        <f t="shared" si="12"/>
        <v>0</v>
      </c>
      <c r="T39" s="195">
        <f t="shared" si="12"/>
        <v>0</v>
      </c>
      <c r="U39" s="195">
        <f t="shared" si="12"/>
        <v>0</v>
      </c>
      <c r="V39" s="195">
        <f t="shared" si="12"/>
        <v>0</v>
      </c>
      <c r="W39" s="195">
        <f t="shared" si="12"/>
        <v>0</v>
      </c>
      <c r="X39" s="195">
        <f t="shared" si="12"/>
        <v>0</v>
      </c>
      <c r="Y39" s="195">
        <f t="shared" si="12"/>
        <v>0</v>
      </c>
      <c r="Z39" s="195">
        <f t="shared" si="12"/>
        <v>0</v>
      </c>
      <c r="AA39" s="195">
        <f t="shared" si="12"/>
        <v>0</v>
      </c>
    </row>
    <row r="40" spans="2:27" ht="15.6" x14ac:dyDescent="0.25">
      <c r="B40" s="171">
        <f>B39+1</f>
        <v>18</v>
      </c>
      <c r="C40" s="206" t="s">
        <v>665</v>
      </c>
      <c r="D40" s="207">
        <f>CED</f>
        <v>0</v>
      </c>
      <c r="E40" s="193" t="s">
        <v>3</v>
      </c>
      <c r="F40" s="183" t="s">
        <v>666</v>
      </c>
      <c r="G40" s="208">
        <f>IF(G18=0,0,G39/G18)</f>
        <v>0</v>
      </c>
      <c r="H40" s="209">
        <f>IFERROR(H39/H18,0)</f>
        <v>0</v>
      </c>
      <c r="I40" s="209">
        <f t="shared" ref="I40:AA40" si="13">IFERROR(I39/I18,0)</f>
        <v>0</v>
      </c>
      <c r="J40" s="209">
        <f t="shared" si="13"/>
        <v>0</v>
      </c>
      <c r="K40" s="209">
        <f t="shared" si="13"/>
        <v>0</v>
      </c>
      <c r="L40" s="209">
        <f t="shared" si="13"/>
        <v>0</v>
      </c>
      <c r="M40" s="209">
        <f t="shared" si="13"/>
        <v>0</v>
      </c>
      <c r="N40" s="209">
        <f t="shared" si="13"/>
        <v>0</v>
      </c>
      <c r="O40" s="209">
        <f t="shared" si="13"/>
        <v>0</v>
      </c>
      <c r="P40" s="209">
        <f t="shared" si="13"/>
        <v>0</v>
      </c>
      <c r="Q40" s="209">
        <f t="shared" si="13"/>
        <v>0</v>
      </c>
      <c r="R40" s="209">
        <f t="shared" si="13"/>
        <v>0</v>
      </c>
      <c r="S40" s="209">
        <f t="shared" si="13"/>
        <v>0</v>
      </c>
      <c r="T40" s="209">
        <f t="shared" si="13"/>
        <v>0</v>
      </c>
      <c r="U40" s="209">
        <f t="shared" si="13"/>
        <v>0</v>
      </c>
      <c r="V40" s="209">
        <f t="shared" si="13"/>
        <v>0</v>
      </c>
      <c r="W40" s="209">
        <f t="shared" si="13"/>
        <v>0</v>
      </c>
      <c r="X40" s="209">
        <f t="shared" si="13"/>
        <v>0</v>
      </c>
      <c r="Y40" s="209">
        <f t="shared" si="13"/>
        <v>0</v>
      </c>
      <c r="Z40" s="209">
        <f t="shared" si="13"/>
        <v>0</v>
      </c>
      <c r="AA40" s="209">
        <f t="shared" si="13"/>
        <v>0</v>
      </c>
    </row>
    <row r="41" spans="2:27" ht="15.6" x14ac:dyDescent="0.25">
      <c r="B41" s="171">
        <f>B40+1</f>
        <v>19</v>
      </c>
      <c r="C41" s="204" t="s">
        <v>490</v>
      </c>
      <c r="D41" s="204"/>
      <c r="E41" s="205" t="s">
        <v>650</v>
      </c>
      <c r="F41" s="183" t="s">
        <v>667</v>
      </c>
      <c r="G41" s="199">
        <f>SUM(H41:AA41)</f>
        <v>0</v>
      </c>
      <c r="H41" s="195">
        <f>H17-H34</f>
        <v>0</v>
      </c>
      <c r="I41" s="195">
        <f t="shared" ref="I41:AA41" si="14">I17-I34</f>
        <v>0</v>
      </c>
      <c r="J41" s="195">
        <f t="shared" si="14"/>
        <v>0</v>
      </c>
      <c r="K41" s="195">
        <f t="shared" si="14"/>
        <v>0</v>
      </c>
      <c r="L41" s="195">
        <f t="shared" si="14"/>
        <v>0</v>
      </c>
      <c r="M41" s="195">
        <f t="shared" si="14"/>
        <v>0</v>
      </c>
      <c r="N41" s="195">
        <f t="shared" si="14"/>
        <v>0</v>
      </c>
      <c r="O41" s="195">
        <f t="shared" si="14"/>
        <v>0</v>
      </c>
      <c r="P41" s="195">
        <f t="shared" si="14"/>
        <v>0</v>
      </c>
      <c r="Q41" s="195">
        <f t="shared" si="14"/>
        <v>0</v>
      </c>
      <c r="R41" s="195">
        <f t="shared" si="14"/>
        <v>0</v>
      </c>
      <c r="S41" s="195">
        <f t="shared" si="14"/>
        <v>0</v>
      </c>
      <c r="T41" s="195">
        <f t="shared" si="14"/>
        <v>0</v>
      </c>
      <c r="U41" s="195">
        <f t="shared" si="14"/>
        <v>0</v>
      </c>
      <c r="V41" s="195">
        <f t="shared" si="14"/>
        <v>0</v>
      </c>
      <c r="W41" s="195">
        <f t="shared" si="14"/>
        <v>0</v>
      </c>
      <c r="X41" s="195">
        <f t="shared" si="14"/>
        <v>0</v>
      </c>
      <c r="Y41" s="195">
        <f t="shared" si="14"/>
        <v>0</v>
      </c>
      <c r="Z41" s="195">
        <f t="shared" si="14"/>
        <v>0</v>
      </c>
      <c r="AA41" s="195">
        <f t="shared" si="14"/>
        <v>0</v>
      </c>
    </row>
    <row r="42" spans="2:27" ht="15.6" x14ac:dyDescent="0.25">
      <c r="B42" s="171">
        <f>B41+1</f>
        <v>20</v>
      </c>
      <c r="C42" s="206" t="s">
        <v>668</v>
      </c>
      <c r="D42" s="207">
        <f>CEE</f>
        <v>0</v>
      </c>
      <c r="E42" s="193" t="s">
        <v>3</v>
      </c>
      <c r="F42" s="183" t="s">
        <v>669</v>
      </c>
      <c r="G42" s="208">
        <f>IF(G17=0,0,G41/G17)</f>
        <v>0</v>
      </c>
      <c r="H42" s="209">
        <f>IFERROR(H41/H17,0)</f>
        <v>0</v>
      </c>
      <c r="I42" s="209">
        <f t="shared" ref="I42:AA42" si="15">IFERROR(I41/I17,0)</f>
        <v>0</v>
      </c>
      <c r="J42" s="209">
        <f t="shared" si="15"/>
        <v>0</v>
      </c>
      <c r="K42" s="209">
        <f t="shared" si="15"/>
        <v>0</v>
      </c>
      <c r="L42" s="209">
        <f t="shared" si="15"/>
        <v>0</v>
      </c>
      <c r="M42" s="209">
        <f t="shared" si="15"/>
        <v>0</v>
      </c>
      <c r="N42" s="209">
        <f t="shared" si="15"/>
        <v>0</v>
      </c>
      <c r="O42" s="209">
        <f t="shared" si="15"/>
        <v>0</v>
      </c>
      <c r="P42" s="209">
        <f t="shared" si="15"/>
        <v>0</v>
      </c>
      <c r="Q42" s="209">
        <f t="shared" si="15"/>
        <v>0</v>
      </c>
      <c r="R42" s="209">
        <f t="shared" si="15"/>
        <v>0</v>
      </c>
      <c r="S42" s="209">
        <f t="shared" si="15"/>
        <v>0</v>
      </c>
      <c r="T42" s="209">
        <f t="shared" si="15"/>
        <v>0</v>
      </c>
      <c r="U42" s="209">
        <f t="shared" si="15"/>
        <v>0</v>
      </c>
      <c r="V42" s="209">
        <f t="shared" si="15"/>
        <v>0</v>
      </c>
      <c r="W42" s="209">
        <f t="shared" si="15"/>
        <v>0</v>
      </c>
      <c r="X42" s="209">
        <f t="shared" si="15"/>
        <v>0</v>
      </c>
      <c r="Y42" s="209">
        <f t="shared" si="15"/>
        <v>0</v>
      </c>
      <c r="Z42" s="209">
        <f t="shared" si="15"/>
        <v>0</v>
      </c>
      <c r="AA42" s="209">
        <f t="shared" si="15"/>
        <v>0</v>
      </c>
    </row>
    <row r="43" spans="2:27" ht="15.6" x14ac:dyDescent="0.25">
      <c r="B43" s="210"/>
      <c r="C43" s="211" t="s">
        <v>1110</v>
      </c>
      <c r="D43" s="211"/>
      <c r="E43" s="212" t="s">
        <v>2</v>
      </c>
      <c r="F43" s="213" t="s">
        <v>924</v>
      </c>
      <c r="G43" s="214">
        <f>SUM(H43:AA43)</f>
        <v>0</v>
      </c>
      <c r="H43" s="215">
        <f>H39*$D$40+H41*$D$42</f>
        <v>0</v>
      </c>
      <c r="I43" s="215">
        <f t="shared" ref="I43:AA43" si="16">I39*$D$40+I41*$D$42</f>
        <v>0</v>
      </c>
      <c r="J43" s="215">
        <f t="shared" si="16"/>
        <v>0</v>
      </c>
      <c r="K43" s="215">
        <f t="shared" si="16"/>
        <v>0</v>
      </c>
      <c r="L43" s="215">
        <f t="shared" si="16"/>
        <v>0</v>
      </c>
      <c r="M43" s="215">
        <f t="shared" si="16"/>
        <v>0</v>
      </c>
      <c r="N43" s="215">
        <f t="shared" si="16"/>
        <v>0</v>
      </c>
      <c r="O43" s="215">
        <f t="shared" si="16"/>
        <v>0</v>
      </c>
      <c r="P43" s="215">
        <f t="shared" si="16"/>
        <v>0</v>
      </c>
      <c r="Q43" s="215">
        <f t="shared" si="16"/>
        <v>0</v>
      </c>
      <c r="R43" s="215">
        <f t="shared" si="16"/>
        <v>0</v>
      </c>
      <c r="S43" s="215">
        <f t="shared" si="16"/>
        <v>0</v>
      </c>
      <c r="T43" s="215">
        <f t="shared" si="16"/>
        <v>0</v>
      </c>
      <c r="U43" s="215">
        <f t="shared" si="16"/>
        <v>0</v>
      </c>
      <c r="V43" s="215">
        <f t="shared" si="16"/>
        <v>0</v>
      </c>
      <c r="W43" s="215">
        <f t="shared" si="16"/>
        <v>0</v>
      </c>
      <c r="X43" s="215">
        <f t="shared" si="16"/>
        <v>0</v>
      </c>
      <c r="Y43" s="215">
        <f t="shared" si="16"/>
        <v>0</v>
      </c>
      <c r="Z43" s="215">
        <f t="shared" si="16"/>
        <v>0</v>
      </c>
      <c r="AA43" s="215">
        <f t="shared" si="16"/>
        <v>0</v>
      </c>
    </row>
    <row r="45" spans="2:27" ht="15.6" x14ac:dyDescent="0.35">
      <c r="E45" s="347" t="s">
        <v>1099</v>
      </c>
      <c r="F45" s="164"/>
      <c r="G45" s="165">
        <f>RCB!G11</f>
        <v>0</v>
      </c>
    </row>
    <row r="46" spans="2:27" ht="15.6" x14ac:dyDescent="0.35">
      <c r="E46" s="778" t="s">
        <v>2182</v>
      </c>
      <c r="F46" s="164"/>
      <c r="G46" s="165">
        <f>RCB!J11</f>
        <v>0</v>
      </c>
    </row>
    <row r="48" spans="2:27" x14ac:dyDescent="0.25">
      <c r="H48" s="414"/>
      <c r="I48" s="414"/>
    </row>
    <row r="49" spans="2:57" x14ac:dyDescent="0.25">
      <c r="B49" s="1000" t="s">
        <v>1043</v>
      </c>
      <c r="C49" s="1000"/>
      <c r="D49" s="1000"/>
      <c r="E49" s="1000"/>
      <c r="F49" s="1000"/>
      <c r="G49" s="216"/>
      <c r="H49" s="217"/>
      <c r="I49" s="217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</row>
    <row r="50" spans="2:57" x14ac:dyDescent="0.25">
      <c r="B50" s="218"/>
      <c r="C50" s="219"/>
      <c r="D50" s="220"/>
      <c r="E50" s="221"/>
      <c r="F50" s="222"/>
      <c r="G50" s="223" t="s">
        <v>31</v>
      </c>
      <c r="H50" s="224" t="s">
        <v>903</v>
      </c>
      <c r="I50" s="224" t="s">
        <v>904</v>
      </c>
      <c r="J50" s="224" t="s">
        <v>905</v>
      </c>
      <c r="K50" s="224" t="s">
        <v>906</v>
      </c>
      <c r="L50" s="224" t="s">
        <v>907</v>
      </c>
      <c r="M50" s="224" t="s">
        <v>908</v>
      </c>
      <c r="N50" s="224" t="s">
        <v>909</v>
      </c>
      <c r="O50" s="224" t="s">
        <v>910</v>
      </c>
      <c r="P50" s="224" t="s">
        <v>911</v>
      </c>
      <c r="Q50" s="224" t="s">
        <v>912</v>
      </c>
      <c r="R50" s="224" t="s">
        <v>913</v>
      </c>
      <c r="S50" s="224" t="s">
        <v>914</v>
      </c>
      <c r="T50" s="224" t="s">
        <v>915</v>
      </c>
      <c r="U50" s="224" t="s">
        <v>916</v>
      </c>
      <c r="V50" s="224" t="s">
        <v>917</v>
      </c>
      <c r="W50" s="224" t="s">
        <v>918</v>
      </c>
      <c r="X50" s="224" t="s">
        <v>919</v>
      </c>
      <c r="Y50" s="224" t="s">
        <v>920</v>
      </c>
      <c r="Z50" s="224" t="s">
        <v>921</v>
      </c>
      <c r="AA50" s="224" t="s">
        <v>922</v>
      </c>
    </row>
    <row r="51" spans="2:57" x14ac:dyDescent="0.25">
      <c r="B51" s="218">
        <f>B42+1</f>
        <v>21</v>
      </c>
      <c r="C51" s="225" t="s">
        <v>638</v>
      </c>
      <c r="D51" s="225"/>
      <c r="E51" s="226" t="s">
        <v>639</v>
      </c>
      <c r="F51" s="227"/>
      <c r="G51" s="228"/>
      <c r="H51" s="229">
        <f>H26</f>
        <v>0</v>
      </c>
      <c r="I51" s="229">
        <f t="shared" ref="I51:AA51" si="17">I26</f>
        <v>0</v>
      </c>
      <c r="J51" s="229">
        <f t="shared" si="17"/>
        <v>0</v>
      </c>
      <c r="K51" s="229">
        <f t="shared" si="17"/>
        <v>0</v>
      </c>
      <c r="L51" s="229">
        <f t="shared" si="17"/>
        <v>0</v>
      </c>
      <c r="M51" s="229">
        <f t="shared" si="17"/>
        <v>0</v>
      </c>
      <c r="N51" s="229">
        <f t="shared" si="17"/>
        <v>0</v>
      </c>
      <c r="O51" s="229">
        <f t="shared" si="17"/>
        <v>0</v>
      </c>
      <c r="P51" s="229">
        <f t="shared" si="17"/>
        <v>0</v>
      </c>
      <c r="Q51" s="229">
        <f t="shared" si="17"/>
        <v>0</v>
      </c>
      <c r="R51" s="229">
        <f t="shared" si="17"/>
        <v>0</v>
      </c>
      <c r="S51" s="229">
        <f t="shared" si="17"/>
        <v>0</v>
      </c>
      <c r="T51" s="229">
        <f t="shared" si="17"/>
        <v>0</v>
      </c>
      <c r="U51" s="229">
        <f t="shared" si="17"/>
        <v>0</v>
      </c>
      <c r="V51" s="229">
        <f t="shared" si="17"/>
        <v>0</v>
      </c>
      <c r="W51" s="229">
        <f t="shared" si="17"/>
        <v>0</v>
      </c>
      <c r="X51" s="229">
        <f t="shared" si="17"/>
        <v>0</v>
      </c>
      <c r="Y51" s="229">
        <f t="shared" si="17"/>
        <v>0</v>
      </c>
      <c r="Z51" s="229">
        <f t="shared" si="17"/>
        <v>0</v>
      </c>
      <c r="AA51" s="229">
        <f t="shared" si="17"/>
        <v>0</v>
      </c>
    </row>
    <row r="52" spans="2:57" x14ac:dyDescent="0.25">
      <c r="B52" s="218">
        <f>B51+1</f>
        <v>22</v>
      </c>
      <c r="C52" s="225" t="s">
        <v>675</v>
      </c>
      <c r="D52" s="225"/>
      <c r="E52" s="230">
        <v>22</v>
      </c>
      <c r="F52" s="231"/>
      <c r="G52" s="228"/>
      <c r="H52" s="229">
        <f>H30</f>
        <v>0</v>
      </c>
      <c r="I52" s="229">
        <f t="shared" ref="I52:AA52" si="18">I30</f>
        <v>0</v>
      </c>
      <c r="J52" s="229">
        <f t="shared" si="18"/>
        <v>0</v>
      </c>
      <c r="K52" s="229">
        <f t="shared" si="18"/>
        <v>0</v>
      </c>
      <c r="L52" s="229">
        <f t="shared" si="18"/>
        <v>0</v>
      </c>
      <c r="M52" s="229">
        <f t="shared" si="18"/>
        <v>0</v>
      </c>
      <c r="N52" s="229">
        <f t="shared" si="18"/>
        <v>0</v>
      </c>
      <c r="O52" s="229">
        <f t="shared" si="18"/>
        <v>0</v>
      </c>
      <c r="P52" s="229">
        <f t="shared" si="18"/>
        <v>0</v>
      </c>
      <c r="Q52" s="229">
        <f t="shared" si="18"/>
        <v>0</v>
      </c>
      <c r="R52" s="229">
        <f t="shared" si="18"/>
        <v>0</v>
      </c>
      <c r="S52" s="229">
        <f t="shared" si="18"/>
        <v>0</v>
      </c>
      <c r="T52" s="229">
        <f t="shared" si="18"/>
        <v>0</v>
      </c>
      <c r="U52" s="229">
        <f t="shared" si="18"/>
        <v>0</v>
      </c>
      <c r="V52" s="229">
        <f t="shared" si="18"/>
        <v>0</v>
      </c>
      <c r="W52" s="229">
        <f t="shared" si="18"/>
        <v>0</v>
      </c>
      <c r="X52" s="229">
        <f t="shared" si="18"/>
        <v>0</v>
      </c>
      <c r="Y52" s="229">
        <f t="shared" si="18"/>
        <v>0</v>
      </c>
      <c r="Z52" s="229">
        <f t="shared" si="18"/>
        <v>0</v>
      </c>
      <c r="AA52" s="229">
        <f t="shared" si="18"/>
        <v>0</v>
      </c>
    </row>
    <row r="53" spans="2:57" x14ac:dyDescent="0.25">
      <c r="B53" s="218">
        <f t="shared" ref="B53:B62" si="19">B52+1</f>
        <v>23</v>
      </c>
      <c r="C53" s="225" t="s">
        <v>676</v>
      </c>
      <c r="D53" s="225"/>
      <c r="E53" s="230">
        <v>3</v>
      </c>
      <c r="F53" s="231"/>
      <c r="G53" s="228"/>
      <c r="H53" s="229">
        <f>H31</f>
        <v>0</v>
      </c>
      <c r="I53" s="229">
        <f t="shared" ref="I53:AA53" si="20">I31</f>
        <v>0</v>
      </c>
      <c r="J53" s="229">
        <f t="shared" si="20"/>
        <v>0</v>
      </c>
      <c r="K53" s="229">
        <f t="shared" si="20"/>
        <v>0</v>
      </c>
      <c r="L53" s="229">
        <f t="shared" si="20"/>
        <v>0</v>
      </c>
      <c r="M53" s="229">
        <f t="shared" si="20"/>
        <v>0</v>
      </c>
      <c r="N53" s="229">
        <f t="shared" si="20"/>
        <v>0</v>
      </c>
      <c r="O53" s="229">
        <f t="shared" si="20"/>
        <v>0</v>
      </c>
      <c r="P53" s="229">
        <f t="shared" si="20"/>
        <v>0</v>
      </c>
      <c r="Q53" s="229">
        <f t="shared" si="20"/>
        <v>0</v>
      </c>
      <c r="R53" s="229">
        <f t="shared" si="20"/>
        <v>0</v>
      </c>
      <c r="S53" s="229">
        <f t="shared" si="20"/>
        <v>0</v>
      </c>
      <c r="T53" s="229">
        <f t="shared" si="20"/>
        <v>0</v>
      </c>
      <c r="U53" s="229">
        <f t="shared" si="20"/>
        <v>0</v>
      </c>
      <c r="V53" s="229">
        <f t="shared" si="20"/>
        <v>0</v>
      </c>
      <c r="W53" s="229">
        <f t="shared" si="20"/>
        <v>0</v>
      </c>
      <c r="X53" s="229">
        <f t="shared" si="20"/>
        <v>0</v>
      </c>
      <c r="Y53" s="229">
        <f t="shared" si="20"/>
        <v>0</v>
      </c>
      <c r="Z53" s="229">
        <f t="shared" si="20"/>
        <v>0</v>
      </c>
      <c r="AA53" s="229">
        <f t="shared" si="20"/>
        <v>0</v>
      </c>
    </row>
    <row r="54" spans="2:57" x14ac:dyDescent="0.25">
      <c r="B54" s="218">
        <f t="shared" si="19"/>
        <v>24</v>
      </c>
      <c r="C54" s="225" t="s">
        <v>677</v>
      </c>
      <c r="D54" s="225"/>
      <c r="E54" s="226" t="s">
        <v>3</v>
      </c>
      <c r="F54" s="227"/>
      <c r="G54" s="232"/>
      <c r="H54" s="233">
        <f>H52/30</f>
        <v>0</v>
      </c>
      <c r="I54" s="233">
        <f t="shared" ref="I54:AA54" si="21">I52/30</f>
        <v>0</v>
      </c>
      <c r="J54" s="233">
        <f t="shared" si="21"/>
        <v>0</v>
      </c>
      <c r="K54" s="233">
        <f t="shared" si="21"/>
        <v>0</v>
      </c>
      <c r="L54" s="233">
        <f t="shared" si="21"/>
        <v>0</v>
      </c>
      <c r="M54" s="233">
        <f t="shared" si="21"/>
        <v>0</v>
      </c>
      <c r="N54" s="233">
        <f t="shared" si="21"/>
        <v>0</v>
      </c>
      <c r="O54" s="233">
        <f t="shared" si="21"/>
        <v>0</v>
      </c>
      <c r="P54" s="233">
        <f t="shared" si="21"/>
        <v>0</v>
      </c>
      <c r="Q54" s="233">
        <f t="shared" si="21"/>
        <v>0</v>
      </c>
      <c r="R54" s="233">
        <f t="shared" si="21"/>
        <v>0</v>
      </c>
      <c r="S54" s="233">
        <f t="shared" si="21"/>
        <v>0</v>
      </c>
      <c r="T54" s="233">
        <f t="shared" si="21"/>
        <v>0</v>
      </c>
      <c r="U54" s="233">
        <f t="shared" si="21"/>
        <v>0</v>
      </c>
      <c r="V54" s="233">
        <f t="shared" si="21"/>
        <v>0</v>
      </c>
      <c r="W54" s="233">
        <f t="shared" si="21"/>
        <v>0</v>
      </c>
      <c r="X54" s="233">
        <f t="shared" si="21"/>
        <v>0</v>
      </c>
      <c r="Y54" s="233">
        <f t="shared" si="21"/>
        <v>0</v>
      </c>
      <c r="Z54" s="233">
        <f t="shared" si="21"/>
        <v>0</v>
      </c>
      <c r="AA54" s="233">
        <f t="shared" si="21"/>
        <v>0</v>
      </c>
    </row>
    <row r="55" spans="2:57" x14ac:dyDescent="0.25">
      <c r="B55" s="218">
        <f t="shared" si="19"/>
        <v>25</v>
      </c>
      <c r="C55" s="225" t="s">
        <v>678</v>
      </c>
      <c r="D55" s="225"/>
      <c r="E55" s="226" t="s">
        <v>3</v>
      </c>
      <c r="F55" s="227"/>
      <c r="G55" s="232"/>
      <c r="H55" s="233">
        <f>IFERROR(H53/H51,0)</f>
        <v>0</v>
      </c>
      <c r="I55" s="233">
        <f t="shared" ref="I55:AA55" si="22">IFERROR(I53/I51,0)</f>
        <v>0</v>
      </c>
      <c r="J55" s="233">
        <f t="shared" si="22"/>
        <v>0</v>
      </c>
      <c r="K55" s="233">
        <f t="shared" si="22"/>
        <v>0</v>
      </c>
      <c r="L55" s="233">
        <f t="shared" si="22"/>
        <v>0</v>
      </c>
      <c r="M55" s="233">
        <f t="shared" si="22"/>
        <v>0</v>
      </c>
      <c r="N55" s="233">
        <f t="shared" si="22"/>
        <v>0</v>
      </c>
      <c r="O55" s="233">
        <f t="shared" si="22"/>
        <v>0</v>
      </c>
      <c r="P55" s="233">
        <f t="shared" si="22"/>
        <v>0</v>
      </c>
      <c r="Q55" s="233">
        <f t="shared" si="22"/>
        <v>0</v>
      </c>
      <c r="R55" s="233">
        <f t="shared" si="22"/>
        <v>0</v>
      </c>
      <c r="S55" s="233">
        <f t="shared" si="22"/>
        <v>0</v>
      </c>
      <c r="T55" s="233">
        <f t="shared" si="22"/>
        <v>0</v>
      </c>
      <c r="U55" s="233">
        <f t="shared" si="22"/>
        <v>0</v>
      </c>
      <c r="V55" s="233">
        <f t="shared" si="22"/>
        <v>0</v>
      </c>
      <c r="W55" s="233">
        <f t="shared" si="22"/>
        <v>0</v>
      </c>
      <c r="X55" s="233">
        <f t="shared" si="22"/>
        <v>0</v>
      </c>
      <c r="Y55" s="233">
        <f t="shared" si="22"/>
        <v>0</v>
      </c>
      <c r="Z55" s="233">
        <f t="shared" si="22"/>
        <v>0</v>
      </c>
      <c r="AA55" s="233">
        <f t="shared" si="22"/>
        <v>0</v>
      </c>
    </row>
    <row r="56" spans="2:57" x14ac:dyDescent="0.25">
      <c r="B56" s="218">
        <f t="shared" si="19"/>
        <v>26</v>
      </c>
      <c r="C56" s="225" t="s">
        <v>679</v>
      </c>
      <c r="D56" s="225"/>
      <c r="E56" s="226" t="s">
        <v>3</v>
      </c>
      <c r="F56" s="227"/>
      <c r="G56" s="232"/>
      <c r="H56" s="233">
        <f>H54*H55</f>
        <v>0</v>
      </c>
      <c r="I56" s="233">
        <f t="shared" ref="I56:AA56" si="23">I54*I55</f>
        <v>0</v>
      </c>
      <c r="J56" s="233">
        <f t="shared" si="23"/>
        <v>0</v>
      </c>
      <c r="K56" s="233">
        <f t="shared" si="23"/>
        <v>0</v>
      </c>
      <c r="L56" s="233">
        <f t="shared" si="23"/>
        <v>0</v>
      </c>
      <c r="M56" s="233">
        <f t="shared" si="23"/>
        <v>0</v>
      </c>
      <c r="N56" s="233">
        <f t="shared" si="23"/>
        <v>0</v>
      </c>
      <c r="O56" s="233">
        <f t="shared" si="23"/>
        <v>0</v>
      </c>
      <c r="P56" s="233">
        <f t="shared" si="23"/>
        <v>0</v>
      </c>
      <c r="Q56" s="233">
        <f t="shared" si="23"/>
        <v>0</v>
      </c>
      <c r="R56" s="233">
        <f t="shared" si="23"/>
        <v>0</v>
      </c>
      <c r="S56" s="233">
        <f t="shared" si="23"/>
        <v>0</v>
      </c>
      <c r="T56" s="233">
        <f t="shared" si="23"/>
        <v>0</v>
      </c>
      <c r="U56" s="233">
        <f t="shared" si="23"/>
        <v>0</v>
      </c>
      <c r="V56" s="233">
        <f t="shared" si="23"/>
        <v>0</v>
      </c>
      <c r="W56" s="233">
        <f t="shared" si="23"/>
        <v>0</v>
      </c>
      <c r="X56" s="233">
        <f t="shared" si="23"/>
        <v>0</v>
      </c>
      <c r="Y56" s="233">
        <f t="shared" si="23"/>
        <v>0</v>
      </c>
      <c r="Z56" s="233">
        <f t="shared" si="23"/>
        <v>0</v>
      </c>
      <c r="AA56" s="233">
        <f t="shared" si="23"/>
        <v>0</v>
      </c>
    </row>
    <row r="57" spans="2:57" x14ac:dyDescent="0.25">
      <c r="B57" s="218">
        <f t="shared" si="19"/>
        <v>27</v>
      </c>
      <c r="C57" s="225" t="s">
        <v>680</v>
      </c>
      <c r="D57" s="225"/>
      <c r="E57" s="287" t="s">
        <v>980</v>
      </c>
      <c r="F57" s="227"/>
      <c r="G57" s="234">
        <f t="shared" ref="G57:G62" si="24">ROUND(SUM(H57:BE57),2)</f>
        <v>0</v>
      </c>
      <c r="H57" s="235">
        <f>H41/12</f>
        <v>0</v>
      </c>
      <c r="I57" s="235">
        <f t="shared" ref="I57:AA57" si="25">I41/12</f>
        <v>0</v>
      </c>
      <c r="J57" s="235">
        <f t="shared" si="25"/>
        <v>0</v>
      </c>
      <c r="K57" s="235">
        <f t="shared" si="25"/>
        <v>0</v>
      </c>
      <c r="L57" s="235">
        <f t="shared" si="25"/>
        <v>0</v>
      </c>
      <c r="M57" s="235">
        <f t="shared" si="25"/>
        <v>0</v>
      </c>
      <c r="N57" s="235">
        <f t="shared" si="25"/>
        <v>0</v>
      </c>
      <c r="O57" s="235">
        <f t="shared" si="25"/>
        <v>0</v>
      </c>
      <c r="P57" s="235">
        <f t="shared" si="25"/>
        <v>0</v>
      </c>
      <c r="Q57" s="235">
        <f t="shared" si="25"/>
        <v>0</v>
      </c>
      <c r="R57" s="235">
        <f t="shared" si="25"/>
        <v>0</v>
      </c>
      <c r="S57" s="235">
        <f t="shared" si="25"/>
        <v>0</v>
      </c>
      <c r="T57" s="235">
        <f t="shared" si="25"/>
        <v>0</v>
      </c>
      <c r="U57" s="235">
        <f t="shared" si="25"/>
        <v>0</v>
      </c>
      <c r="V57" s="235">
        <f t="shared" si="25"/>
        <v>0</v>
      </c>
      <c r="W57" s="235">
        <f t="shared" si="25"/>
        <v>0</v>
      </c>
      <c r="X57" s="235">
        <f t="shared" si="25"/>
        <v>0</v>
      </c>
      <c r="Y57" s="235">
        <f t="shared" si="25"/>
        <v>0</v>
      </c>
      <c r="Z57" s="235">
        <f t="shared" si="25"/>
        <v>0</v>
      </c>
      <c r="AA57" s="235">
        <f t="shared" si="25"/>
        <v>0</v>
      </c>
    </row>
    <row r="58" spans="2:57" x14ac:dyDescent="0.25">
      <c r="B58" s="218">
        <f t="shared" si="19"/>
        <v>28</v>
      </c>
      <c r="C58" s="225" t="s">
        <v>681</v>
      </c>
      <c r="D58" s="225"/>
      <c r="E58" s="287" t="s">
        <v>980</v>
      </c>
      <c r="F58" s="227"/>
      <c r="G58" s="234">
        <f t="shared" si="24"/>
        <v>0</v>
      </c>
      <c r="H58" s="235">
        <f>H57*H56</f>
        <v>0</v>
      </c>
      <c r="I58" s="235">
        <f t="shared" ref="I58:AA58" si="26">I57*I56</f>
        <v>0</v>
      </c>
      <c r="J58" s="235">
        <f t="shared" si="26"/>
        <v>0</v>
      </c>
      <c r="K58" s="235">
        <f t="shared" si="26"/>
        <v>0</v>
      </c>
      <c r="L58" s="235">
        <f t="shared" si="26"/>
        <v>0</v>
      </c>
      <c r="M58" s="235">
        <f t="shared" si="26"/>
        <v>0</v>
      </c>
      <c r="N58" s="235">
        <f t="shared" si="26"/>
        <v>0</v>
      </c>
      <c r="O58" s="235">
        <f t="shared" si="26"/>
        <v>0</v>
      </c>
      <c r="P58" s="235">
        <f t="shared" si="26"/>
        <v>0</v>
      </c>
      <c r="Q58" s="235">
        <f t="shared" si="26"/>
        <v>0</v>
      </c>
      <c r="R58" s="235">
        <f t="shared" si="26"/>
        <v>0</v>
      </c>
      <c r="S58" s="235">
        <f t="shared" si="26"/>
        <v>0</v>
      </c>
      <c r="T58" s="235">
        <f t="shared" si="26"/>
        <v>0</v>
      </c>
      <c r="U58" s="235">
        <f t="shared" si="26"/>
        <v>0</v>
      </c>
      <c r="V58" s="235">
        <f t="shared" si="26"/>
        <v>0</v>
      </c>
      <c r="W58" s="235">
        <f t="shared" si="26"/>
        <v>0</v>
      </c>
      <c r="X58" s="235">
        <f t="shared" si="26"/>
        <v>0</v>
      </c>
      <c r="Y58" s="235">
        <f t="shared" si="26"/>
        <v>0</v>
      </c>
      <c r="Z58" s="235">
        <f t="shared" si="26"/>
        <v>0</v>
      </c>
      <c r="AA58" s="235">
        <f t="shared" si="26"/>
        <v>0</v>
      </c>
    </row>
    <row r="59" spans="2:57" x14ac:dyDescent="0.25">
      <c r="B59" s="218">
        <f t="shared" si="19"/>
        <v>29</v>
      </c>
      <c r="C59" s="225" t="s">
        <v>682</v>
      </c>
      <c r="D59" s="225"/>
      <c r="E59" s="287" t="s">
        <v>980</v>
      </c>
      <c r="F59" s="227"/>
      <c r="G59" s="234">
        <f t="shared" si="24"/>
        <v>0</v>
      </c>
      <c r="H59" s="235">
        <f>H57-H58</f>
        <v>0</v>
      </c>
      <c r="I59" s="235">
        <f t="shared" ref="I59:AA59" si="27">I57-I58</f>
        <v>0</v>
      </c>
      <c r="J59" s="235">
        <f t="shared" si="27"/>
        <v>0</v>
      </c>
      <c r="K59" s="235">
        <f t="shared" si="27"/>
        <v>0</v>
      </c>
      <c r="L59" s="235">
        <f t="shared" si="27"/>
        <v>0</v>
      </c>
      <c r="M59" s="235">
        <f t="shared" si="27"/>
        <v>0</v>
      </c>
      <c r="N59" s="235">
        <f t="shared" si="27"/>
        <v>0</v>
      </c>
      <c r="O59" s="235">
        <f t="shared" si="27"/>
        <v>0</v>
      </c>
      <c r="P59" s="235">
        <f t="shared" si="27"/>
        <v>0</v>
      </c>
      <c r="Q59" s="235">
        <f t="shared" si="27"/>
        <v>0</v>
      </c>
      <c r="R59" s="235">
        <f t="shared" si="27"/>
        <v>0</v>
      </c>
      <c r="S59" s="235">
        <f t="shared" si="27"/>
        <v>0</v>
      </c>
      <c r="T59" s="235">
        <f t="shared" si="27"/>
        <v>0</v>
      </c>
      <c r="U59" s="235">
        <f t="shared" si="27"/>
        <v>0</v>
      </c>
      <c r="V59" s="235">
        <f t="shared" si="27"/>
        <v>0</v>
      </c>
      <c r="W59" s="235">
        <f t="shared" si="27"/>
        <v>0</v>
      </c>
      <c r="X59" s="235">
        <f t="shared" si="27"/>
        <v>0</v>
      </c>
      <c r="Y59" s="235">
        <f t="shared" si="27"/>
        <v>0</v>
      </c>
      <c r="Z59" s="235">
        <f t="shared" si="27"/>
        <v>0</v>
      </c>
      <c r="AA59" s="235">
        <f t="shared" si="27"/>
        <v>0</v>
      </c>
    </row>
    <row r="60" spans="2:57" x14ac:dyDescent="0.25">
      <c r="B60" s="218">
        <f t="shared" si="19"/>
        <v>30</v>
      </c>
      <c r="C60" s="225" t="s">
        <v>973</v>
      </c>
      <c r="D60" s="225"/>
      <c r="E60" s="226" t="s">
        <v>974</v>
      </c>
      <c r="F60" s="227"/>
      <c r="G60" s="234">
        <f t="shared" si="24"/>
        <v>0</v>
      </c>
      <c r="H60" s="235">
        <f>H8-H25</f>
        <v>0</v>
      </c>
      <c r="I60" s="235">
        <f t="shared" ref="I60:AA60" si="28">I8-I25</f>
        <v>0</v>
      </c>
      <c r="J60" s="235">
        <f t="shared" si="28"/>
        <v>0</v>
      </c>
      <c r="K60" s="235">
        <f t="shared" si="28"/>
        <v>0</v>
      </c>
      <c r="L60" s="235">
        <f t="shared" si="28"/>
        <v>0</v>
      </c>
      <c r="M60" s="235">
        <f t="shared" si="28"/>
        <v>0</v>
      </c>
      <c r="N60" s="235">
        <f t="shared" si="28"/>
        <v>0</v>
      </c>
      <c r="O60" s="235">
        <f t="shared" si="28"/>
        <v>0</v>
      </c>
      <c r="P60" s="235">
        <f t="shared" si="28"/>
        <v>0</v>
      </c>
      <c r="Q60" s="235">
        <f t="shared" si="28"/>
        <v>0</v>
      </c>
      <c r="R60" s="235">
        <f t="shared" si="28"/>
        <v>0</v>
      </c>
      <c r="S60" s="235">
        <f t="shared" si="28"/>
        <v>0</v>
      </c>
      <c r="T60" s="235">
        <f t="shared" si="28"/>
        <v>0</v>
      </c>
      <c r="U60" s="235">
        <f t="shared" si="28"/>
        <v>0</v>
      </c>
      <c r="V60" s="235">
        <f t="shared" si="28"/>
        <v>0</v>
      </c>
      <c r="W60" s="235">
        <f t="shared" si="28"/>
        <v>0</v>
      </c>
      <c r="X60" s="235">
        <f t="shared" si="28"/>
        <v>0</v>
      </c>
      <c r="Y60" s="235">
        <f t="shared" si="28"/>
        <v>0</v>
      </c>
      <c r="Z60" s="235">
        <f t="shared" si="28"/>
        <v>0</v>
      </c>
      <c r="AA60" s="235">
        <f t="shared" si="28"/>
        <v>0</v>
      </c>
      <c r="AB60" s="416"/>
      <c r="AC60" s="417"/>
      <c r="AD60" s="417"/>
      <c r="AE60" s="417"/>
      <c r="AF60" s="417"/>
      <c r="AG60" s="417"/>
      <c r="AH60" s="417"/>
      <c r="AI60" s="417"/>
      <c r="AJ60" s="417"/>
      <c r="AK60" s="417"/>
      <c r="AL60" s="417"/>
      <c r="AM60" s="417"/>
      <c r="AN60" s="417"/>
      <c r="AO60" s="417"/>
      <c r="AP60" s="417"/>
      <c r="AQ60" s="417"/>
      <c r="AR60" s="417"/>
      <c r="AS60" s="417"/>
      <c r="AT60" s="417"/>
      <c r="AU60" s="417"/>
      <c r="AV60" s="417"/>
      <c r="AW60" s="417"/>
      <c r="AX60" s="417"/>
      <c r="AY60" s="417"/>
      <c r="AZ60" s="417"/>
      <c r="BA60" s="417"/>
      <c r="BB60" s="417"/>
      <c r="BC60" s="417"/>
      <c r="BD60" s="417"/>
      <c r="BE60" s="417"/>
    </row>
    <row r="61" spans="2:57" x14ac:dyDescent="0.25">
      <c r="B61" s="218">
        <f t="shared" si="19"/>
        <v>31</v>
      </c>
      <c r="C61" s="225" t="s">
        <v>977</v>
      </c>
      <c r="D61" s="225"/>
      <c r="E61" s="226" t="s">
        <v>974</v>
      </c>
      <c r="F61" s="227"/>
      <c r="G61" s="234">
        <f t="shared" si="24"/>
        <v>0</v>
      </c>
      <c r="H61" s="235">
        <f>H39</f>
        <v>0</v>
      </c>
      <c r="I61" s="235">
        <f t="shared" ref="I61:AA61" si="29">I39</f>
        <v>0</v>
      </c>
      <c r="J61" s="235">
        <f t="shared" si="29"/>
        <v>0</v>
      </c>
      <c r="K61" s="235">
        <f t="shared" si="29"/>
        <v>0</v>
      </c>
      <c r="L61" s="235">
        <f t="shared" si="29"/>
        <v>0</v>
      </c>
      <c r="M61" s="235">
        <f t="shared" si="29"/>
        <v>0</v>
      </c>
      <c r="N61" s="235">
        <f t="shared" si="29"/>
        <v>0</v>
      </c>
      <c r="O61" s="235">
        <f t="shared" si="29"/>
        <v>0</v>
      </c>
      <c r="P61" s="235">
        <f t="shared" si="29"/>
        <v>0</v>
      </c>
      <c r="Q61" s="235">
        <f t="shared" si="29"/>
        <v>0</v>
      </c>
      <c r="R61" s="235">
        <f t="shared" si="29"/>
        <v>0</v>
      </c>
      <c r="S61" s="235">
        <f t="shared" si="29"/>
        <v>0</v>
      </c>
      <c r="T61" s="235">
        <f t="shared" si="29"/>
        <v>0</v>
      </c>
      <c r="U61" s="235">
        <f t="shared" si="29"/>
        <v>0</v>
      </c>
      <c r="V61" s="235">
        <f t="shared" si="29"/>
        <v>0</v>
      </c>
      <c r="W61" s="235">
        <f t="shared" si="29"/>
        <v>0</v>
      </c>
      <c r="X61" s="235">
        <f t="shared" si="29"/>
        <v>0</v>
      </c>
      <c r="Y61" s="235">
        <f t="shared" si="29"/>
        <v>0</v>
      </c>
      <c r="Z61" s="235">
        <f t="shared" si="29"/>
        <v>0</v>
      </c>
      <c r="AA61" s="235">
        <f t="shared" si="29"/>
        <v>0</v>
      </c>
      <c r="AB61" s="416"/>
      <c r="AC61" s="417"/>
      <c r="AD61" s="417"/>
      <c r="AE61" s="417"/>
      <c r="AF61" s="417"/>
      <c r="AG61" s="417"/>
      <c r="AH61" s="417"/>
      <c r="AI61" s="417"/>
      <c r="AJ61" s="417"/>
      <c r="AK61" s="417"/>
      <c r="AL61" s="417"/>
      <c r="AM61" s="417"/>
      <c r="AN61" s="417"/>
      <c r="AO61" s="417"/>
      <c r="AP61" s="417"/>
      <c r="AQ61" s="417"/>
      <c r="AR61" s="417"/>
      <c r="AS61" s="417"/>
      <c r="AT61" s="417"/>
      <c r="AU61" s="417"/>
      <c r="AV61" s="417"/>
      <c r="AW61" s="417"/>
      <c r="AX61" s="417"/>
      <c r="AY61" s="417"/>
      <c r="AZ61" s="417"/>
      <c r="BA61" s="417"/>
      <c r="BB61" s="417"/>
      <c r="BC61" s="417"/>
      <c r="BD61" s="417"/>
      <c r="BE61" s="417"/>
    </row>
    <row r="62" spans="2:57" x14ac:dyDescent="0.25">
      <c r="B62" s="218">
        <f t="shared" si="19"/>
        <v>32</v>
      </c>
      <c r="C62" s="225" t="s">
        <v>978</v>
      </c>
      <c r="D62" s="225"/>
      <c r="E62" s="226" t="s">
        <v>974</v>
      </c>
      <c r="F62" s="227"/>
      <c r="G62" s="234">
        <f t="shared" si="24"/>
        <v>0</v>
      </c>
      <c r="H62" s="235">
        <f>H60</f>
        <v>0</v>
      </c>
      <c r="I62" s="235">
        <f t="shared" ref="I62:AA62" si="30">I60</f>
        <v>0</v>
      </c>
      <c r="J62" s="235">
        <f t="shared" si="30"/>
        <v>0</v>
      </c>
      <c r="K62" s="235">
        <f t="shared" si="30"/>
        <v>0</v>
      </c>
      <c r="L62" s="235">
        <f t="shared" si="30"/>
        <v>0</v>
      </c>
      <c r="M62" s="235">
        <f t="shared" si="30"/>
        <v>0</v>
      </c>
      <c r="N62" s="235">
        <f t="shared" si="30"/>
        <v>0</v>
      </c>
      <c r="O62" s="235">
        <f t="shared" si="30"/>
        <v>0</v>
      </c>
      <c r="P62" s="235">
        <f t="shared" si="30"/>
        <v>0</v>
      </c>
      <c r="Q62" s="235">
        <f t="shared" si="30"/>
        <v>0</v>
      </c>
      <c r="R62" s="235">
        <f t="shared" si="30"/>
        <v>0</v>
      </c>
      <c r="S62" s="235">
        <f t="shared" si="30"/>
        <v>0</v>
      </c>
      <c r="T62" s="235">
        <f t="shared" si="30"/>
        <v>0</v>
      </c>
      <c r="U62" s="235">
        <f t="shared" si="30"/>
        <v>0</v>
      </c>
      <c r="V62" s="235">
        <f t="shared" si="30"/>
        <v>0</v>
      </c>
      <c r="W62" s="235">
        <f t="shared" si="30"/>
        <v>0</v>
      </c>
      <c r="X62" s="235">
        <f t="shared" si="30"/>
        <v>0</v>
      </c>
      <c r="Y62" s="235">
        <f t="shared" si="30"/>
        <v>0</v>
      </c>
      <c r="Z62" s="235">
        <f t="shared" si="30"/>
        <v>0</v>
      </c>
      <c r="AA62" s="235">
        <f t="shared" si="30"/>
        <v>0</v>
      </c>
      <c r="AB62" s="416"/>
      <c r="AC62" s="417"/>
      <c r="AD62" s="417"/>
      <c r="AE62" s="417"/>
      <c r="AF62" s="417"/>
      <c r="AG62" s="417"/>
      <c r="AH62" s="417"/>
      <c r="AI62" s="417"/>
      <c r="AJ62" s="417"/>
      <c r="AK62" s="417"/>
      <c r="AL62" s="417"/>
      <c r="AM62" s="417"/>
      <c r="AN62" s="417"/>
      <c r="AO62" s="417"/>
      <c r="AP62" s="417"/>
      <c r="AQ62" s="417"/>
      <c r="AR62" s="417"/>
      <c r="AS62" s="417"/>
      <c r="AT62" s="417"/>
      <c r="AU62" s="417"/>
      <c r="AV62" s="417"/>
      <c r="AW62" s="417"/>
      <c r="AX62" s="417"/>
      <c r="AY62" s="417"/>
      <c r="AZ62" s="417"/>
      <c r="BA62" s="417"/>
      <c r="BB62" s="417"/>
      <c r="BC62" s="417"/>
      <c r="BD62" s="417"/>
      <c r="BE62" s="417"/>
    </row>
  </sheetData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H9:AA9 H26:AA26 H51:AA51">
    <cfRule type="cellIs" dxfId="42" priority="27" operator="greaterThan">
      <formula>24</formula>
    </cfRule>
    <cfRule type="cellIs" dxfId="41" priority="28" operator="lessThan">
      <formula>0</formula>
    </cfRule>
  </conditionalFormatting>
  <conditionalFormatting sqref="H16:AA16 H33:AA33">
    <cfRule type="cellIs" dxfId="40" priority="25" operator="greaterThan">
      <formula>1</formula>
    </cfRule>
    <cfRule type="cellIs" dxfId="39" priority="26" operator="lessThan">
      <formula>0</formula>
    </cfRule>
  </conditionalFormatting>
  <conditionalFormatting sqref="G45:G46 H52:AA53">
    <cfRule type="cellIs" dxfId="38" priority="24" operator="lessThan">
      <formula>0</formula>
    </cfRule>
  </conditionalFormatting>
  <conditionalFormatting sqref="G16 G33">
    <cfRule type="cellIs" dxfId="37" priority="23" operator="equal">
      <formula>"ERRO"</formula>
    </cfRule>
  </conditionalFormatting>
  <conditionalFormatting sqref="H52:AA52">
    <cfRule type="cellIs" dxfId="36" priority="15" operator="greaterThan">
      <formula>22</formula>
    </cfRule>
  </conditionalFormatting>
  <conditionalFormatting sqref="H53:AA53">
    <cfRule type="cellIs" dxfId="35" priority="14" operator="greaterThan">
      <formula>3</formula>
    </cfRule>
  </conditionalFormatting>
  <conditionalFormatting sqref="H52:AA53">
    <cfRule type="cellIs" dxfId="34" priority="1" operator="greaterThan">
      <formula>24</formula>
    </cfRule>
    <cfRule type="cellIs" dxfId="33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E7"/>
  <sheetViews>
    <sheetView workbookViewId="0"/>
  </sheetViews>
  <sheetFormatPr defaultColWidth="9.109375" defaultRowHeight="13.2" x14ac:dyDescent="0.25"/>
  <cols>
    <col min="1" max="1" width="2.88671875" style="581" customWidth="1"/>
    <col min="2" max="2" width="49.109375" style="581" customWidth="1"/>
    <col min="3" max="3" width="7.44140625" style="581" bestFit="1" customWidth="1"/>
    <col min="4" max="4" width="24.33203125" style="581" customWidth="1"/>
    <col min="5" max="5" width="86.33203125" style="581" customWidth="1"/>
    <col min="6" max="16384" width="9.109375" style="581"/>
  </cols>
  <sheetData>
    <row r="2" spans="2:5" ht="22.5" customHeight="1" x14ac:dyDescent="0.25">
      <c r="B2" s="868" t="s">
        <v>2134</v>
      </c>
      <c r="C2" s="868"/>
      <c r="D2" s="868"/>
      <c r="E2" s="868"/>
    </row>
    <row r="3" spans="2:5" ht="13.8" x14ac:dyDescent="0.25">
      <c r="B3" s="721" t="s">
        <v>2129</v>
      </c>
      <c r="C3" s="722" t="s">
        <v>3</v>
      </c>
      <c r="D3" s="722" t="s">
        <v>2130</v>
      </c>
      <c r="E3" s="722" t="s">
        <v>2131</v>
      </c>
    </row>
    <row r="4" spans="2:5" ht="13.8" x14ac:dyDescent="0.25">
      <c r="B4" s="707" t="s">
        <v>2132</v>
      </c>
      <c r="C4" s="723"/>
      <c r="D4" s="724"/>
      <c r="E4" s="725"/>
    </row>
    <row r="5" spans="2:5" ht="13.8" x14ac:dyDescent="0.25">
      <c r="B5" s="62" t="s">
        <v>2133</v>
      </c>
      <c r="C5" s="723"/>
      <c r="D5" s="724"/>
      <c r="E5" s="725"/>
    </row>
    <row r="6" spans="2:5" ht="13.8" x14ac:dyDescent="0.25">
      <c r="B6" s="707" t="s">
        <v>2127</v>
      </c>
      <c r="C6" s="723"/>
      <c r="D6" s="724"/>
      <c r="E6" s="725"/>
    </row>
    <row r="7" spans="2:5" ht="13.8" x14ac:dyDescent="0.25">
      <c r="B7" s="62" t="s">
        <v>2128</v>
      </c>
      <c r="C7" s="723"/>
      <c r="D7" s="724"/>
      <c r="E7" s="725"/>
    </row>
  </sheetData>
  <mergeCells count="1">
    <mergeCell ref="B2:E2"/>
  </mergeCells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/>
  </sheetPr>
  <dimension ref="B2:P116"/>
  <sheetViews>
    <sheetView showGridLines="0" zoomScaleNormal="100" workbookViewId="0">
      <pane ySplit="4" topLeftCell="A48" activePane="bottomLeft" state="frozen"/>
      <selection activeCell="I30" sqref="I30"/>
      <selection pane="bottomLeft" activeCell="J61" sqref="J61:J76"/>
    </sheetView>
  </sheetViews>
  <sheetFormatPr defaultColWidth="9.109375" defaultRowHeight="15" customHeight="1" outlineLevelRow="1" x14ac:dyDescent="0.3"/>
  <cols>
    <col min="1" max="2" width="3.6640625" style="396" customWidth="1"/>
    <col min="3" max="7" width="10.6640625" style="396" customWidth="1"/>
    <col min="8" max="9" width="11.6640625" style="396" customWidth="1"/>
    <col min="10" max="10" width="20.109375" style="396" bestFit="1" customWidth="1"/>
    <col min="11" max="16" width="28.5546875" style="396" customWidth="1"/>
    <col min="17" max="16384" width="9.109375" style="396"/>
  </cols>
  <sheetData>
    <row r="2" spans="2:16" ht="22.5" customHeight="1" x14ac:dyDescent="0.3">
      <c r="B2" s="550"/>
      <c r="C2" s="551"/>
      <c r="D2" s="957" t="s">
        <v>1224</v>
      </c>
      <c r="E2" s="957"/>
      <c r="F2" s="957"/>
      <c r="G2" s="957"/>
      <c r="H2" s="957"/>
      <c r="I2" s="957"/>
      <c r="J2" s="551"/>
      <c r="K2" s="551"/>
      <c r="L2" s="551"/>
      <c r="M2" s="552"/>
      <c r="N2" s="551"/>
      <c r="O2" s="551"/>
      <c r="P2" s="552"/>
    </row>
    <row r="3" spans="2:16" ht="15" customHeight="1" x14ac:dyDescent="0.3">
      <c r="B3" s="946" t="s">
        <v>1057</v>
      </c>
      <c r="C3" s="947"/>
      <c r="D3" s="947"/>
      <c r="E3" s="947"/>
      <c r="F3" s="947"/>
      <c r="G3" s="947"/>
      <c r="H3" s="947"/>
      <c r="I3" s="947"/>
      <c r="J3" s="948"/>
      <c r="K3" s="946" t="s">
        <v>1203</v>
      </c>
      <c r="L3" s="947"/>
      <c r="M3" s="947"/>
      <c r="N3" s="947"/>
      <c r="O3" s="947"/>
      <c r="P3" s="948"/>
    </row>
    <row r="4" spans="2:16" ht="15" customHeight="1" x14ac:dyDescent="0.3">
      <c r="B4" s="958"/>
      <c r="C4" s="959"/>
      <c r="D4" s="959"/>
      <c r="E4" s="959"/>
      <c r="F4" s="959"/>
      <c r="G4" s="959"/>
      <c r="H4" s="959"/>
      <c r="I4" s="959"/>
      <c r="J4" s="96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3">
      <c r="B5" s="961" t="s">
        <v>955</v>
      </c>
      <c r="C5" s="962"/>
      <c r="D5" s="962"/>
      <c r="E5" s="962"/>
      <c r="F5" s="962"/>
      <c r="G5" s="962"/>
      <c r="H5" s="962"/>
      <c r="I5" s="962"/>
      <c r="J5" s="962"/>
      <c r="K5" s="548"/>
      <c r="L5" s="548"/>
      <c r="M5" s="549"/>
      <c r="N5" s="548"/>
      <c r="O5" s="548"/>
      <c r="P5" s="549"/>
    </row>
    <row r="6" spans="2:16" ht="14.4" x14ac:dyDescent="0.3">
      <c r="B6" s="963" t="s">
        <v>552</v>
      </c>
      <c r="C6" s="964"/>
      <c r="D6" s="964"/>
      <c r="E6" s="964"/>
      <c r="F6" s="964"/>
      <c r="G6" s="964"/>
      <c r="H6" s="964"/>
      <c r="I6" s="964"/>
      <c r="J6" s="965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3">
      <c r="B7" s="938" t="s">
        <v>553</v>
      </c>
      <c r="C7" s="938"/>
      <c r="D7" s="938"/>
      <c r="E7" s="939"/>
      <c r="F7" s="939"/>
      <c r="G7" s="939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3">
      <c r="B8" s="153">
        <v>1</v>
      </c>
      <c r="C8" s="936"/>
      <c r="D8" s="937"/>
      <c r="E8" s="937"/>
      <c r="F8" s="937"/>
      <c r="G8" s="937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3">
      <c r="B9" s="156">
        <v>2</v>
      </c>
      <c r="C9" s="936"/>
      <c r="D9" s="937"/>
      <c r="E9" s="937"/>
      <c r="F9" s="937"/>
      <c r="G9" s="937"/>
      <c r="H9" s="157"/>
      <c r="I9" s="322"/>
      <c r="J9" s="527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3">
      <c r="B10" s="153">
        <v>3</v>
      </c>
      <c r="C10" s="936"/>
      <c r="D10" s="937"/>
      <c r="E10" s="937"/>
      <c r="F10" s="937"/>
      <c r="G10" s="937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3">
      <c r="B11" s="156">
        <v>4</v>
      </c>
      <c r="C11" s="936"/>
      <c r="D11" s="937"/>
      <c r="E11" s="937"/>
      <c r="F11" s="937"/>
      <c r="G11" s="937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3">
      <c r="B12" s="153">
        <v>5</v>
      </c>
      <c r="C12" s="936"/>
      <c r="D12" s="937"/>
      <c r="E12" s="937"/>
      <c r="F12" s="937"/>
      <c r="G12" s="937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3">
      <c r="B13" s="156">
        <v>6</v>
      </c>
      <c r="C13" s="936"/>
      <c r="D13" s="937"/>
      <c r="E13" s="937"/>
      <c r="F13" s="937"/>
      <c r="G13" s="937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3">
      <c r="B14" s="153">
        <v>7</v>
      </c>
      <c r="C14" s="936"/>
      <c r="D14" s="937"/>
      <c r="E14" s="937"/>
      <c r="F14" s="937"/>
      <c r="G14" s="937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3">
      <c r="B15" s="156">
        <v>8</v>
      </c>
      <c r="C15" s="936"/>
      <c r="D15" s="937"/>
      <c r="E15" s="937"/>
      <c r="F15" s="937"/>
      <c r="G15" s="937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3">
      <c r="B16" s="153">
        <v>9</v>
      </c>
      <c r="C16" s="936"/>
      <c r="D16" s="937"/>
      <c r="E16" s="937"/>
      <c r="F16" s="937"/>
      <c r="G16" s="937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3">
      <c r="B17" s="156">
        <v>10</v>
      </c>
      <c r="C17" s="936"/>
      <c r="D17" s="937"/>
      <c r="E17" s="937"/>
      <c r="F17" s="937"/>
      <c r="G17" s="937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3">
      <c r="B18" s="153">
        <v>11</v>
      </c>
      <c r="C18" s="936"/>
      <c r="D18" s="937"/>
      <c r="E18" s="937"/>
      <c r="F18" s="937"/>
      <c r="G18" s="937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3">
      <c r="B19" s="156">
        <v>12</v>
      </c>
      <c r="C19" s="936"/>
      <c r="D19" s="937"/>
      <c r="E19" s="937"/>
      <c r="F19" s="937"/>
      <c r="G19" s="937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3">
      <c r="B20" s="153">
        <v>13</v>
      </c>
      <c r="C20" s="936"/>
      <c r="D20" s="937"/>
      <c r="E20" s="937"/>
      <c r="F20" s="937"/>
      <c r="G20" s="937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3">
      <c r="B21" s="156">
        <v>14</v>
      </c>
      <c r="C21" s="936"/>
      <c r="D21" s="937"/>
      <c r="E21" s="937"/>
      <c r="F21" s="937"/>
      <c r="G21" s="937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3">
      <c r="B22" s="153">
        <v>15</v>
      </c>
      <c r="C22" s="936"/>
      <c r="D22" s="937"/>
      <c r="E22" s="937"/>
      <c r="F22" s="937"/>
      <c r="G22" s="937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3">
      <c r="B23" s="156">
        <v>16</v>
      </c>
      <c r="C23" s="936"/>
      <c r="D23" s="937"/>
      <c r="E23" s="937"/>
      <c r="F23" s="937"/>
      <c r="G23" s="937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3">
      <c r="B24" s="153">
        <v>17</v>
      </c>
      <c r="C24" s="936"/>
      <c r="D24" s="937"/>
      <c r="E24" s="937"/>
      <c r="F24" s="937"/>
      <c r="G24" s="937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3">
      <c r="B25" s="156">
        <v>18</v>
      </c>
      <c r="C25" s="936"/>
      <c r="D25" s="937"/>
      <c r="E25" s="937"/>
      <c r="F25" s="937"/>
      <c r="G25" s="937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3">
      <c r="B26" s="153">
        <v>19</v>
      </c>
      <c r="C26" s="936"/>
      <c r="D26" s="937"/>
      <c r="E26" s="937"/>
      <c r="F26" s="937"/>
      <c r="G26" s="937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3">
      <c r="B27" s="156">
        <v>20</v>
      </c>
      <c r="C27" s="936"/>
      <c r="D27" s="937"/>
      <c r="E27" s="937"/>
      <c r="F27" s="937"/>
      <c r="G27" s="937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3">
      <c r="B28" s="153">
        <v>21</v>
      </c>
      <c r="C28" s="936"/>
      <c r="D28" s="937"/>
      <c r="E28" s="937"/>
      <c r="F28" s="937"/>
      <c r="G28" s="937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3">
      <c r="B29" s="156">
        <v>22</v>
      </c>
      <c r="C29" s="936"/>
      <c r="D29" s="937"/>
      <c r="E29" s="937"/>
      <c r="F29" s="937"/>
      <c r="G29" s="937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3">
      <c r="B30" s="153">
        <v>23</v>
      </c>
      <c r="C30" s="936"/>
      <c r="D30" s="937"/>
      <c r="E30" s="937"/>
      <c r="F30" s="937"/>
      <c r="G30" s="937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3">
      <c r="B31" s="156">
        <v>24</v>
      </c>
      <c r="C31" s="936"/>
      <c r="D31" s="937"/>
      <c r="E31" s="937"/>
      <c r="F31" s="937"/>
      <c r="G31" s="937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3">
      <c r="B32" s="153">
        <v>25</v>
      </c>
      <c r="C32" s="936"/>
      <c r="D32" s="937"/>
      <c r="E32" s="937"/>
      <c r="F32" s="937"/>
      <c r="G32" s="937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3">
      <c r="B33" s="156">
        <v>26</v>
      </c>
      <c r="C33" s="936"/>
      <c r="D33" s="937"/>
      <c r="E33" s="937"/>
      <c r="F33" s="937"/>
      <c r="G33" s="937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3">
      <c r="B34" s="153">
        <v>27</v>
      </c>
      <c r="C34" s="936"/>
      <c r="D34" s="937"/>
      <c r="E34" s="937"/>
      <c r="F34" s="937"/>
      <c r="G34" s="937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3">
      <c r="B35" s="156">
        <v>28</v>
      </c>
      <c r="C35" s="936"/>
      <c r="D35" s="937"/>
      <c r="E35" s="937"/>
      <c r="F35" s="937"/>
      <c r="G35" s="937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3">
      <c r="B36" s="153">
        <v>29</v>
      </c>
      <c r="C36" s="936"/>
      <c r="D36" s="937"/>
      <c r="E36" s="937"/>
      <c r="F36" s="937"/>
      <c r="G36" s="937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3">
      <c r="B37" s="156">
        <v>30</v>
      </c>
      <c r="C37" s="936"/>
      <c r="D37" s="937"/>
      <c r="E37" s="937"/>
      <c r="F37" s="937"/>
      <c r="G37" s="937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3">
      <c r="B38" s="153">
        <v>31</v>
      </c>
      <c r="C38" s="936"/>
      <c r="D38" s="937"/>
      <c r="E38" s="937"/>
      <c r="F38" s="937"/>
      <c r="G38" s="937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3">
      <c r="B39" s="156">
        <v>32</v>
      </c>
      <c r="C39" s="936"/>
      <c r="D39" s="937"/>
      <c r="E39" s="937"/>
      <c r="F39" s="937"/>
      <c r="G39" s="937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3">
      <c r="B40" s="153">
        <v>33</v>
      </c>
      <c r="C40" s="936"/>
      <c r="D40" s="937"/>
      <c r="E40" s="937"/>
      <c r="F40" s="937"/>
      <c r="G40" s="937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3">
      <c r="B41" s="156">
        <v>34</v>
      </c>
      <c r="C41" s="936"/>
      <c r="D41" s="937"/>
      <c r="E41" s="937"/>
      <c r="F41" s="937"/>
      <c r="G41" s="937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3">
      <c r="B42" s="153">
        <v>35</v>
      </c>
      <c r="C42" s="936"/>
      <c r="D42" s="937"/>
      <c r="E42" s="937"/>
      <c r="F42" s="937"/>
      <c r="G42" s="937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3">
      <c r="B43" s="156">
        <v>36</v>
      </c>
      <c r="C43" s="936"/>
      <c r="D43" s="937"/>
      <c r="E43" s="937"/>
      <c r="F43" s="937"/>
      <c r="G43" s="937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3">
      <c r="B44" s="153">
        <v>37</v>
      </c>
      <c r="C44" s="936"/>
      <c r="D44" s="937"/>
      <c r="E44" s="937"/>
      <c r="F44" s="937"/>
      <c r="G44" s="937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3">
      <c r="B45" s="156">
        <v>38</v>
      </c>
      <c r="C45" s="936"/>
      <c r="D45" s="937"/>
      <c r="E45" s="937"/>
      <c r="F45" s="937"/>
      <c r="G45" s="937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3">
      <c r="B46" s="153">
        <v>39</v>
      </c>
      <c r="C46" s="936"/>
      <c r="D46" s="937"/>
      <c r="E46" s="937"/>
      <c r="F46" s="937"/>
      <c r="G46" s="937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3">
      <c r="B47" s="156">
        <v>40</v>
      </c>
      <c r="C47" s="936"/>
      <c r="D47" s="937"/>
      <c r="E47" s="937"/>
      <c r="F47" s="937"/>
      <c r="G47" s="937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4.4" x14ac:dyDescent="0.3">
      <c r="B48" s="153"/>
      <c r="C48" s="950" t="s">
        <v>558</v>
      </c>
      <c r="D48" s="951"/>
      <c r="E48" s="951"/>
      <c r="F48" s="951"/>
      <c r="G48" s="951"/>
      <c r="H48" s="158">
        <v>20</v>
      </c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s="486" customFormat="1" ht="15" customHeight="1" x14ac:dyDescent="0.25">
      <c r="B49" s="492"/>
      <c r="C49" s="949" t="s">
        <v>1183</v>
      </c>
      <c r="D49" s="949"/>
      <c r="E49" s="949"/>
      <c r="F49" s="949"/>
      <c r="G49" s="949"/>
      <c r="H49" s="949"/>
      <c r="I49" s="949"/>
      <c r="J49" s="949"/>
      <c r="K49" s="497" t="s">
        <v>1172</v>
      </c>
      <c r="L49" s="497" t="s">
        <v>1181</v>
      </c>
      <c r="M49" s="497" t="s">
        <v>1182</v>
      </c>
      <c r="N49" s="497" t="s">
        <v>1200</v>
      </c>
      <c r="O49" s="497" t="s">
        <v>1201</v>
      </c>
      <c r="P49" s="497" t="s">
        <v>1202</v>
      </c>
    </row>
    <row r="50" spans="2:16" s="485" customFormat="1" ht="15" customHeight="1" x14ac:dyDescent="0.25">
      <c r="B50" s="940" t="s">
        <v>1173</v>
      </c>
      <c r="C50" s="941"/>
      <c r="D50" s="941"/>
      <c r="E50" s="941"/>
      <c r="F50" s="941"/>
      <c r="G50" s="941"/>
      <c r="H50" s="941"/>
      <c r="I50" s="941"/>
      <c r="J50" s="942"/>
      <c r="K50" s="498"/>
      <c r="L50" s="498"/>
      <c r="M50" s="498"/>
      <c r="N50" s="498"/>
      <c r="O50" s="498"/>
      <c r="P50" s="498"/>
    </row>
    <row r="51" spans="2:16" s="485" customFormat="1" ht="15" customHeight="1" x14ac:dyDescent="0.25">
      <c r="B51" s="940" t="s">
        <v>1174</v>
      </c>
      <c r="C51" s="941"/>
      <c r="D51" s="941"/>
      <c r="E51" s="941"/>
      <c r="F51" s="941"/>
      <c r="G51" s="941"/>
      <c r="H51" s="941"/>
      <c r="I51" s="941"/>
      <c r="J51" s="942"/>
      <c r="K51" s="499"/>
      <c r="L51" s="499"/>
      <c r="M51" s="499"/>
      <c r="N51" s="499"/>
      <c r="O51" s="499"/>
      <c r="P51" s="499"/>
    </row>
    <row r="52" spans="2:16" s="485" customFormat="1" ht="15" customHeight="1" x14ac:dyDescent="0.25">
      <c r="B52" s="940" t="s">
        <v>1175</v>
      </c>
      <c r="C52" s="941"/>
      <c r="D52" s="941"/>
      <c r="E52" s="941"/>
      <c r="F52" s="941"/>
      <c r="G52" s="941"/>
      <c r="H52" s="941"/>
      <c r="I52" s="941"/>
      <c r="J52" s="942"/>
      <c r="K52" s="500"/>
      <c r="L52" s="500"/>
      <c r="M52" s="500"/>
      <c r="N52" s="500"/>
      <c r="O52" s="500"/>
      <c r="P52" s="500"/>
    </row>
    <row r="53" spans="2:16" s="485" customFormat="1" ht="15" customHeight="1" x14ac:dyDescent="0.25">
      <c r="B53" s="940" t="s">
        <v>1176</v>
      </c>
      <c r="C53" s="941"/>
      <c r="D53" s="941"/>
      <c r="E53" s="941"/>
      <c r="F53" s="941"/>
      <c r="G53" s="941"/>
      <c r="H53" s="941"/>
      <c r="I53" s="941"/>
      <c r="J53" s="942"/>
      <c r="K53" s="500"/>
      <c r="L53" s="500"/>
      <c r="M53" s="500"/>
      <c r="N53" s="500"/>
      <c r="O53" s="500"/>
      <c r="P53" s="500"/>
    </row>
    <row r="54" spans="2:16" s="485" customFormat="1" ht="15" customHeight="1" x14ac:dyDescent="0.25">
      <c r="B54" s="940" t="s">
        <v>1177</v>
      </c>
      <c r="C54" s="941"/>
      <c r="D54" s="941"/>
      <c r="E54" s="941"/>
      <c r="F54" s="941"/>
      <c r="G54" s="941"/>
      <c r="H54" s="941"/>
      <c r="I54" s="941"/>
      <c r="J54" s="942"/>
      <c r="K54" s="498"/>
      <c r="L54" s="498"/>
      <c r="M54" s="498"/>
      <c r="N54" s="498"/>
      <c r="O54" s="498"/>
      <c r="P54" s="498"/>
    </row>
    <row r="55" spans="2:16" s="485" customFormat="1" ht="14.4" x14ac:dyDescent="0.25">
      <c r="B55" s="940" t="s">
        <v>1178</v>
      </c>
      <c r="C55" s="941"/>
      <c r="D55" s="941"/>
      <c r="E55" s="941"/>
      <c r="F55" s="941"/>
      <c r="G55" s="941"/>
      <c r="H55" s="941"/>
      <c r="I55" s="941"/>
      <c r="J55" s="942"/>
      <c r="K55" s="501"/>
      <c r="L55" s="501"/>
      <c r="M55" s="501"/>
      <c r="N55" s="501"/>
      <c r="O55" s="501"/>
      <c r="P55" s="501"/>
    </row>
    <row r="56" spans="2:16" s="485" customFormat="1" ht="14.4" x14ac:dyDescent="0.25">
      <c r="B56" s="940" t="s">
        <v>1179</v>
      </c>
      <c r="C56" s="941"/>
      <c r="D56" s="941"/>
      <c r="E56" s="941"/>
      <c r="F56" s="941"/>
      <c r="G56" s="941"/>
      <c r="H56" s="941"/>
      <c r="I56" s="941"/>
      <c r="J56" s="942"/>
      <c r="K56" s="502"/>
      <c r="L56" s="502"/>
      <c r="M56" s="502"/>
      <c r="N56" s="502"/>
      <c r="O56" s="502"/>
      <c r="P56" s="502"/>
    </row>
    <row r="57" spans="2:16" s="554" customFormat="1" ht="15" customHeight="1" x14ac:dyDescent="0.25">
      <c r="B57" s="952" t="s">
        <v>1180</v>
      </c>
      <c r="C57" s="953"/>
      <c r="D57" s="953"/>
      <c r="E57" s="953"/>
      <c r="F57" s="953"/>
      <c r="G57" s="953"/>
      <c r="H57" s="953"/>
      <c r="I57" s="953"/>
      <c r="J57" s="954"/>
      <c r="K57" s="955" t="s">
        <v>1170</v>
      </c>
      <c r="L57" s="955"/>
      <c r="M57" s="955"/>
      <c r="N57" s="955" t="s">
        <v>1170</v>
      </c>
      <c r="O57" s="955"/>
      <c r="P57" s="955"/>
    </row>
    <row r="58" spans="2:16" ht="14.4" x14ac:dyDescent="0.3">
      <c r="B58" s="963" t="s">
        <v>561</v>
      </c>
      <c r="C58" s="964"/>
      <c r="D58" s="964"/>
      <c r="E58" s="964"/>
      <c r="F58" s="964"/>
      <c r="G58" s="964"/>
      <c r="H58" s="964"/>
      <c r="I58" s="964"/>
      <c r="J58" s="965"/>
      <c r="K58" s="531" t="s">
        <v>1172</v>
      </c>
      <c r="L58" s="531" t="s">
        <v>1181</v>
      </c>
      <c r="M58" s="531" t="s">
        <v>1182</v>
      </c>
      <c r="N58" s="531" t="s">
        <v>1200</v>
      </c>
      <c r="O58" s="531" t="s">
        <v>1201</v>
      </c>
      <c r="P58" s="531" t="s">
        <v>1202</v>
      </c>
    </row>
    <row r="59" spans="2:16" ht="28.8" x14ac:dyDescent="0.3">
      <c r="B59" s="318"/>
      <c r="C59" s="944" t="s">
        <v>563</v>
      </c>
      <c r="D59" s="944"/>
      <c r="E59" s="944"/>
      <c r="F59" s="944"/>
      <c r="G59" s="945"/>
      <c r="H59" s="114" t="s">
        <v>16</v>
      </c>
      <c r="I59" s="539" t="s">
        <v>564</v>
      </c>
      <c r="J59" s="539" t="s">
        <v>1205</v>
      </c>
      <c r="K59" s="539" t="s">
        <v>1206</v>
      </c>
      <c r="L59" s="539" t="s">
        <v>1206</v>
      </c>
      <c r="M59" s="539" t="s">
        <v>1206</v>
      </c>
      <c r="N59" s="539" t="s">
        <v>1206</v>
      </c>
      <c r="O59" s="539" t="s">
        <v>1206</v>
      </c>
      <c r="P59" s="539" t="s">
        <v>1206</v>
      </c>
    </row>
    <row r="60" spans="2:16" ht="15" customHeight="1" x14ac:dyDescent="0.3">
      <c r="B60" s="153">
        <v>1</v>
      </c>
      <c r="C60" s="943"/>
      <c r="D60" s="943"/>
      <c r="E60" s="943"/>
      <c r="F60" s="943"/>
      <c r="G60" s="936"/>
      <c r="H60" s="166"/>
      <c r="I60" s="321"/>
      <c r="J60" s="527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3">
      <c r="B61" s="156">
        <v>2</v>
      </c>
      <c r="C61" s="943"/>
      <c r="D61" s="943"/>
      <c r="E61" s="943"/>
      <c r="F61" s="943"/>
      <c r="G61" s="936"/>
      <c r="H61" s="167"/>
      <c r="I61" s="322"/>
      <c r="J61" s="527">
        <f t="shared" ref="J61:J79" si="1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3">
      <c r="B62" s="153">
        <v>3</v>
      </c>
      <c r="C62" s="717"/>
      <c r="D62" s="717"/>
      <c r="E62" s="717"/>
      <c r="F62" s="717"/>
      <c r="G62" s="716"/>
      <c r="H62" s="167"/>
      <c r="I62" s="322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x14ac:dyDescent="0.3">
      <c r="B63" s="156">
        <v>4</v>
      </c>
      <c r="C63" s="717"/>
      <c r="D63" s="717"/>
      <c r="E63" s="717"/>
      <c r="F63" s="717"/>
      <c r="G63" s="716"/>
      <c r="H63" s="167"/>
      <c r="I63" s="322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x14ac:dyDescent="0.3">
      <c r="B64" s="153">
        <v>5</v>
      </c>
      <c r="C64" s="717"/>
      <c r="D64" s="717"/>
      <c r="E64" s="717"/>
      <c r="F64" s="717"/>
      <c r="G64" s="716"/>
      <c r="H64" s="167"/>
      <c r="I64" s="322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x14ac:dyDescent="0.3">
      <c r="B65" s="156">
        <v>6</v>
      </c>
      <c r="C65" s="717"/>
      <c r="D65" s="717"/>
      <c r="E65" s="717"/>
      <c r="F65" s="717"/>
      <c r="G65" s="716"/>
      <c r="H65" s="167"/>
      <c r="I65" s="322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x14ac:dyDescent="0.3">
      <c r="B66" s="153">
        <v>7</v>
      </c>
      <c r="C66" s="717"/>
      <c r="D66" s="717"/>
      <c r="E66" s="717"/>
      <c r="F66" s="717"/>
      <c r="G66" s="716"/>
      <c r="H66" s="167"/>
      <c r="I66" s="322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x14ac:dyDescent="0.3">
      <c r="B67" s="156">
        <v>8</v>
      </c>
      <c r="C67" s="717"/>
      <c r="D67" s="717"/>
      <c r="E67" s="717"/>
      <c r="F67" s="717"/>
      <c r="G67" s="716"/>
      <c r="H67" s="167"/>
      <c r="I67" s="322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x14ac:dyDescent="0.3">
      <c r="B68" s="153">
        <v>9</v>
      </c>
      <c r="C68" s="717"/>
      <c r="D68" s="717"/>
      <c r="E68" s="717"/>
      <c r="F68" s="717"/>
      <c r="G68" s="716"/>
      <c r="H68" s="167"/>
      <c r="I68" s="322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x14ac:dyDescent="0.3">
      <c r="B69" s="156">
        <v>10</v>
      </c>
      <c r="C69" s="717"/>
      <c r="D69" s="717"/>
      <c r="E69" s="717"/>
      <c r="F69" s="717"/>
      <c r="G69" s="716"/>
      <c r="H69" s="167"/>
      <c r="I69" s="322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x14ac:dyDescent="0.3">
      <c r="B70" s="153">
        <v>11</v>
      </c>
      <c r="C70" s="717"/>
      <c r="D70" s="717"/>
      <c r="E70" s="717"/>
      <c r="F70" s="717"/>
      <c r="G70" s="716"/>
      <c r="H70" s="167"/>
      <c r="I70" s="322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x14ac:dyDescent="0.3">
      <c r="B71" s="156">
        <v>12</v>
      </c>
      <c r="C71" s="717"/>
      <c r="D71" s="717"/>
      <c r="E71" s="717"/>
      <c r="F71" s="717"/>
      <c r="G71" s="716"/>
      <c r="H71" s="167"/>
      <c r="I71" s="322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x14ac:dyDescent="0.3">
      <c r="B72" s="153">
        <v>13</v>
      </c>
      <c r="C72" s="717"/>
      <c r="D72" s="717"/>
      <c r="E72" s="717"/>
      <c r="F72" s="717"/>
      <c r="G72" s="716"/>
      <c r="H72" s="167"/>
      <c r="I72" s="322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x14ac:dyDescent="0.3">
      <c r="B73" s="156">
        <v>14</v>
      </c>
      <c r="C73" s="717"/>
      <c r="D73" s="717"/>
      <c r="E73" s="717"/>
      <c r="F73" s="717"/>
      <c r="G73" s="716"/>
      <c r="H73" s="167"/>
      <c r="I73" s="322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x14ac:dyDescent="0.3">
      <c r="B74" s="153">
        <v>15</v>
      </c>
      <c r="C74" s="717"/>
      <c r="D74" s="717"/>
      <c r="E74" s="717"/>
      <c r="F74" s="717"/>
      <c r="G74" s="716"/>
      <c r="H74" s="16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x14ac:dyDescent="0.3">
      <c r="B75" s="156">
        <v>16</v>
      </c>
      <c r="C75" s="717"/>
      <c r="D75" s="717"/>
      <c r="E75" s="717"/>
      <c r="F75" s="717"/>
      <c r="G75" s="716"/>
      <c r="H75" s="16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x14ac:dyDescent="0.3">
      <c r="B76" s="153">
        <v>17</v>
      </c>
      <c r="C76" s="717"/>
      <c r="D76" s="717"/>
      <c r="E76" s="717"/>
      <c r="F76" s="717"/>
      <c r="G76" s="716"/>
      <c r="H76" s="16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x14ac:dyDescent="0.3">
      <c r="B77" s="156">
        <v>18</v>
      </c>
      <c r="C77" s="943"/>
      <c r="D77" s="943"/>
      <c r="E77" s="943"/>
      <c r="F77" s="943"/>
      <c r="G77" s="936"/>
      <c r="H77" s="16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x14ac:dyDescent="0.3">
      <c r="B78" s="153">
        <v>19</v>
      </c>
      <c r="C78" s="943"/>
      <c r="D78" s="943"/>
      <c r="E78" s="943"/>
      <c r="F78" s="943"/>
      <c r="G78" s="936"/>
      <c r="H78" s="16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x14ac:dyDescent="0.3">
      <c r="B79" s="156">
        <v>20</v>
      </c>
      <c r="C79" s="943"/>
      <c r="D79" s="943"/>
      <c r="E79" s="943"/>
      <c r="F79" s="943"/>
      <c r="G79" s="936"/>
      <c r="H79" s="16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s="486" customFormat="1" ht="15" customHeight="1" x14ac:dyDescent="0.25">
      <c r="B80" s="492"/>
      <c r="C80" s="949" t="s">
        <v>1183</v>
      </c>
      <c r="D80" s="949"/>
      <c r="E80" s="949"/>
      <c r="F80" s="949"/>
      <c r="G80" s="949"/>
      <c r="H80" s="949"/>
      <c r="I80" s="949"/>
      <c r="J80" s="949"/>
      <c r="K80" s="497" t="s">
        <v>1172</v>
      </c>
      <c r="L80" s="497" t="s">
        <v>1181</v>
      </c>
      <c r="M80" s="497" t="s">
        <v>1182</v>
      </c>
      <c r="N80" s="497" t="s">
        <v>1200</v>
      </c>
      <c r="O80" s="497" t="s">
        <v>1201</v>
      </c>
      <c r="P80" s="497" t="s">
        <v>1202</v>
      </c>
    </row>
    <row r="81" spans="2:16" s="485" customFormat="1" ht="15" customHeight="1" x14ac:dyDescent="0.25">
      <c r="B81" s="940" t="s">
        <v>1173</v>
      </c>
      <c r="C81" s="941"/>
      <c r="D81" s="941"/>
      <c r="E81" s="941"/>
      <c r="F81" s="941"/>
      <c r="G81" s="941"/>
      <c r="H81" s="941"/>
      <c r="I81" s="941"/>
      <c r="J81" s="942"/>
      <c r="K81" s="498"/>
      <c r="L81" s="498"/>
      <c r="M81" s="498"/>
      <c r="N81" s="498"/>
      <c r="O81" s="498"/>
      <c r="P81" s="498"/>
    </row>
    <row r="82" spans="2:16" s="485" customFormat="1" ht="15" customHeight="1" x14ac:dyDescent="0.25">
      <c r="B82" s="940" t="s">
        <v>1174</v>
      </c>
      <c r="C82" s="941"/>
      <c r="D82" s="941"/>
      <c r="E82" s="941"/>
      <c r="F82" s="941"/>
      <c r="G82" s="941"/>
      <c r="H82" s="941"/>
      <c r="I82" s="941"/>
      <c r="J82" s="942"/>
      <c r="K82" s="499"/>
      <c r="L82" s="499"/>
      <c r="M82" s="499"/>
      <c r="N82" s="499"/>
      <c r="O82" s="499"/>
      <c r="P82" s="499"/>
    </row>
    <row r="83" spans="2:16" s="485" customFormat="1" ht="15" customHeight="1" x14ac:dyDescent="0.25">
      <c r="B83" s="940" t="s">
        <v>1175</v>
      </c>
      <c r="C83" s="941"/>
      <c r="D83" s="941"/>
      <c r="E83" s="941"/>
      <c r="F83" s="941"/>
      <c r="G83" s="941"/>
      <c r="H83" s="941"/>
      <c r="I83" s="941"/>
      <c r="J83" s="942"/>
      <c r="K83" s="500"/>
      <c r="L83" s="500"/>
      <c r="M83" s="500"/>
      <c r="N83" s="500"/>
      <c r="O83" s="500"/>
      <c r="P83" s="500"/>
    </row>
    <row r="84" spans="2:16" s="485" customFormat="1" ht="15" customHeight="1" x14ac:dyDescent="0.25">
      <c r="B84" s="940" t="s">
        <v>1176</v>
      </c>
      <c r="C84" s="941"/>
      <c r="D84" s="941"/>
      <c r="E84" s="941"/>
      <c r="F84" s="941"/>
      <c r="G84" s="941"/>
      <c r="H84" s="941"/>
      <c r="I84" s="941"/>
      <c r="J84" s="942"/>
      <c r="K84" s="500"/>
      <c r="L84" s="500"/>
      <c r="M84" s="500"/>
      <c r="N84" s="500"/>
      <c r="O84" s="500"/>
      <c r="P84" s="500"/>
    </row>
    <row r="85" spans="2:16" s="485" customFormat="1" ht="15" customHeight="1" x14ac:dyDescent="0.25">
      <c r="B85" s="940" t="s">
        <v>1177</v>
      </c>
      <c r="C85" s="941"/>
      <c r="D85" s="941"/>
      <c r="E85" s="941"/>
      <c r="F85" s="941"/>
      <c r="G85" s="941"/>
      <c r="H85" s="941"/>
      <c r="I85" s="941"/>
      <c r="J85" s="942"/>
      <c r="K85" s="498"/>
      <c r="L85" s="498"/>
      <c r="M85" s="498"/>
      <c r="N85" s="498"/>
      <c r="O85" s="498"/>
      <c r="P85" s="498"/>
    </row>
    <row r="86" spans="2:16" s="485" customFormat="1" ht="14.4" x14ac:dyDescent="0.25">
      <c r="B86" s="940" t="s">
        <v>1178</v>
      </c>
      <c r="C86" s="941"/>
      <c r="D86" s="941"/>
      <c r="E86" s="941"/>
      <c r="F86" s="941"/>
      <c r="G86" s="941"/>
      <c r="H86" s="941"/>
      <c r="I86" s="941"/>
      <c r="J86" s="942"/>
      <c r="K86" s="501"/>
      <c r="L86" s="501"/>
      <c r="M86" s="501"/>
      <c r="N86" s="501"/>
      <c r="O86" s="501"/>
      <c r="P86" s="501"/>
    </row>
    <row r="87" spans="2:16" s="485" customFormat="1" ht="14.4" x14ac:dyDescent="0.25">
      <c r="B87" s="940" t="s">
        <v>1179</v>
      </c>
      <c r="C87" s="941"/>
      <c r="D87" s="941"/>
      <c r="E87" s="941"/>
      <c r="F87" s="941"/>
      <c r="G87" s="941"/>
      <c r="H87" s="941"/>
      <c r="I87" s="941"/>
      <c r="J87" s="942"/>
      <c r="K87" s="502"/>
      <c r="L87" s="502"/>
      <c r="M87" s="502"/>
      <c r="N87" s="502"/>
      <c r="O87" s="502"/>
      <c r="P87" s="502"/>
    </row>
    <row r="88" spans="2:16" s="554" customFormat="1" ht="15" customHeight="1" x14ac:dyDescent="0.25">
      <c r="B88" s="952" t="s">
        <v>1180</v>
      </c>
      <c r="C88" s="953"/>
      <c r="D88" s="953"/>
      <c r="E88" s="953"/>
      <c r="F88" s="953"/>
      <c r="G88" s="953"/>
      <c r="H88" s="953"/>
      <c r="I88" s="953"/>
      <c r="J88" s="954"/>
      <c r="K88" s="955" t="s">
        <v>1170</v>
      </c>
      <c r="L88" s="955"/>
      <c r="M88" s="955"/>
      <c r="N88" s="955" t="s">
        <v>1170</v>
      </c>
      <c r="O88" s="955"/>
      <c r="P88" s="955"/>
    </row>
    <row r="89" spans="2:16" ht="15" customHeight="1" x14ac:dyDescent="0.3">
      <c r="B89" s="963" t="s">
        <v>568</v>
      </c>
      <c r="C89" s="964"/>
      <c r="D89" s="964"/>
      <c r="E89" s="964"/>
      <c r="F89" s="964"/>
      <c r="G89" s="964"/>
      <c r="H89" s="964"/>
      <c r="I89" s="964"/>
      <c r="J89" s="965"/>
      <c r="K89" s="531" t="s">
        <v>1172</v>
      </c>
      <c r="L89" s="531" t="s">
        <v>1181</v>
      </c>
      <c r="M89" s="531" t="s">
        <v>1182</v>
      </c>
      <c r="N89" s="531" t="s">
        <v>1200</v>
      </c>
      <c r="O89" s="531" t="s">
        <v>1201</v>
      </c>
      <c r="P89" s="531" t="s">
        <v>1202</v>
      </c>
    </row>
    <row r="90" spans="2:16" ht="15" customHeight="1" x14ac:dyDescent="0.3">
      <c r="B90" s="318"/>
      <c r="C90" s="968" t="s">
        <v>454</v>
      </c>
      <c r="D90" s="968"/>
      <c r="E90" s="968"/>
      <c r="F90" s="968"/>
      <c r="G90" s="968"/>
      <c r="H90" s="969"/>
      <c r="I90" s="539" t="s">
        <v>16</v>
      </c>
      <c r="J90" s="539" t="s">
        <v>1204</v>
      </c>
      <c r="K90" s="539" t="s">
        <v>1184</v>
      </c>
      <c r="L90" s="539" t="s">
        <v>1184</v>
      </c>
      <c r="M90" s="539" t="s">
        <v>1184</v>
      </c>
      <c r="N90" s="539" t="s">
        <v>1184</v>
      </c>
      <c r="O90" s="539" t="s">
        <v>1184</v>
      </c>
      <c r="P90" s="539" t="s">
        <v>1184</v>
      </c>
    </row>
    <row r="91" spans="2:16" ht="15" customHeight="1" x14ac:dyDescent="0.3">
      <c r="B91" s="168">
        <v>1</v>
      </c>
      <c r="C91" s="970"/>
      <c r="D91" s="970"/>
      <c r="E91" s="970"/>
      <c r="F91" s="970"/>
      <c r="G91" s="970"/>
      <c r="H91" s="971"/>
      <c r="I91" s="322"/>
      <c r="J91" s="527">
        <f t="shared" ref="J91:J93" si="2">IFERROR(SMALL(K91:P91,1),0)</f>
        <v>0</v>
      </c>
      <c r="K91" s="329"/>
      <c r="L91" s="329"/>
      <c r="M91" s="329"/>
      <c r="N91" s="329"/>
      <c r="O91" s="329"/>
      <c r="P91" s="329"/>
    </row>
    <row r="92" spans="2:16" ht="15" customHeight="1" x14ac:dyDescent="0.3">
      <c r="B92" s="168">
        <v>2</v>
      </c>
      <c r="C92" s="970"/>
      <c r="D92" s="970"/>
      <c r="E92" s="970"/>
      <c r="F92" s="970"/>
      <c r="G92" s="970"/>
      <c r="H92" s="971"/>
      <c r="I92" s="322"/>
      <c r="J92" s="527">
        <f t="shared" si="2"/>
        <v>0</v>
      </c>
      <c r="K92" s="329"/>
      <c r="L92" s="329"/>
      <c r="M92" s="329"/>
      <c r="N92" s="329"/>
      <c r="O92" s="329"/>
      <c r="P92" s="329"/>
    </row>
    <row r="93" spans="2:16" ht="15" customHeight="1" x14ac:dyDescent="0.3">
      <c r="B93" s="168">
        <v>3</v>
      </c>
      <c r="C93" s="970"/>
      <c r="D93" s="970"/>
      <c r="E93" s="970"/>
      <c r="F93" s="970"/>
      <c r="G93" s="970"/>
      <c r="H93" s="971"/>
      <c r="I93" s="322"/>
      <c r="J93" s="527">
        <f t="shared" si="2"/>
        <v>0</v>
      </c>
      <c r="K93" s="329"/>
      <c r="L93" s="329"/>
      <c r="M93" s="329"/>
      <c r="N93" s="329"/>
      <c r="O93" s="329"/>
      <c r="P93" s="329"/>
    </row>
    <row r="94" spans="2:16" s="486" customFormat="1" ht="15" customHeight="1" x14ac:dyDescent="0.25">
      <c r="B94" s="492"/>
      <c r="C94" s="949" t="s">
        <v>1183</v>
      </c>
      <c r="D94" s="949"/>
      <c r="E94" s="949"/>
      <c r="F94" s="949"/>
      <c r="G94" s="949"/>
      <c r="H94" s="949"/>
      <c r="I94" s="949"/>
      <c r="J94" s="949"/>
      <c r="K94" s="497" t="s">
        <v>1172</v>
      </c>
      <c r="L94" s="497" t="s">
        <v>1181</v>
      </c>
      <c r="M94" s="497" t="s">
        <v>1182</v>
      </c>
      <c r="N94" s="497" t="s">
        <v>1200</v>
      </c>
      <c r="O94" s="497" t="s">
        <v>1201</v>
      </c>
      <c r="P94" s="497" t="s">
        <v>1202</v>
      </c>
    </row>
    <row r="95" spans="2:16" s="485" customFormat="1" ht="15" customHeight="1" x14ac:dyDescent="0.25">
      <c r="B95" s="940" t="s">
        <v>1173</v>
      </c>
      <c r="C95" s="941"/>
      <c r="D95" s="941"/>
      <c r="E95" s="941"/>
      <c r="F95" s="941"/>
      <c r="G95" s="941"/>
      <c r="H95" s="941"/>
      <c r="I95" s="941"/>
      <c r="J95" s="942"/>
      <c r="K95" s="498"/>
      <c r="L95" s="498"/>
      <c r="M95" s="498"/>
      <c r="N95" s="498"/>
      <c r="O95" s="498"/>
      <c r="P95" s="498"/>
    </row>
    <row r="96" spans="2:16" s="485" customFormat="1" ht="15" customHeight="1" x14ac:dyDescent="0.25">
      <c r="B96" s="940" t="s">
        <v>1174</v>
      </c>
      <c r="C96" s="941"/>
      <c r="D96" s="941"/>
      <c r="E96" s="941"/>
      <c r="F96" s="941"/>
      <c r="G96" s="941"/>
      <c r="H96" s="941"/>
      <c r="I96" s="941"/>
      <c r="J96" s="942"/>
      <c r="K96" s="499"/>
      <c r="L96" s="499"/>
      <c r="M96" s="499"/>
      <c r="N96" s="499"/>
      <c r="O96" s="499"/>
      <c r="P96" s="499"/>
    </row>
    <row r="97" spans="2:16" s="485" customFormat="1" ht="15" customHeight="1" x14ac:dyDescent="0.25">
      <c r="B97" s="940" t="s">
        <v>1175</v>
      </c>
      <c r="C97" s="941"/>
      <c r="D97" s="941"/>
      <c r="E97" s="941"/>
      <c r="F97" s="941"/>
      <c r="G97" s="941"/>
      <c r="H97" s="941"/>
      <c r="I97" s="941"/>
      <c r="J97" s="942"/>
      <c r="K97" s="500"/>
      <c r="L97" s="500"/>
      <c r="M97" s="500"/>
      <c r="N97" s="500"/>
      <c r="O97" s="500"/>
      <c r="P97" s="500"/>
    </row>
    <row r="98" spans="2:16" s="485" customFormat="1" ht="15" customHeight="1" x14ac:dyDescent="0.25">
      <c r="B98" s="940" t="s">
        <v>1176</v>
      </c>
      <c r="C98" s="941"/>
      <c r="D98" s="941"/>
      <c r="E98" s="941"/>
      <c r="F98" s="941"/>
      <c r="G98" s="941"/>
      <c r="H98" s="941"/>
      <c r="I98" s="941"/>
      <c r="J98" s="942"/>
      <c r="K98" s="500"/>
      <c r="L98" s="500"/>
      <c r="M98" s="500"/>
      <c r="N98" s="500"/>
      <c r="O98" s="500"/>
      <c r="P98" s="500"/>
    </row>
    <row r="99" spans="2:16" s="485" customFormat="1" ht="15" customHeight="1" x14ac:dyDescent="0.25">
      <c r="B99" s="940" t="s">
        <v>1177</v>
      </c>
      <c r="C99" s="941"/>
      <c r="D99" s="941"/>
      <c r="E99" s="941"/>
      <c r="F99" s="941"/>
      <c r="G99" s="941"/>
      <c r="H99" s="941"/>
      <c r="I99" s="941"/>
      <c r="J99" s="942"/>
      <c r="K99" s="498"/>
      <c r="L99" s="498"/>
      <c r="M99" s="498"/>
      <c r="N99" s="498"/>
      <c r="O99" s="498"/>
      <c r="P99" s="498"/>
    </row>
    <row r="100" spans="2:16" s="485" customFormat="1" ht="14.4" x14ac:dyDescent="0.25">
      <c r="B100" s="940" t="s">
        <v>1178</v>
      </c>
      <c r="C100" s="941"/>
      <c r="D100" s="941"/>
      <c r="E100" s="941"/>
      <c r="F100" s="941"/>
      <c r="G100" s="941"/>
      <c r="H100" s="941"/>
      <c r="I100" s="941"/>
      <c r="J100" s="942"/>
      <c r="K100" s="501"/>
      <c r="L100" s="501"/>
      <c r="M100" s="501"/>
      <c r="N100" s="501"/>
      <c r="O100" s="501"/>
      <c r="P100" s="501"/>
    </row>
    <row r="101" spans="2:16" s="485" customFormat="1" ht="14.4" x14ac:dyDescent="0.25">
      <c r="B101" s="940" t="s">
        <v>1179</v>
      </c>
      <c r="C101" s="941"/>
      <c r="D101" s="941"/>
      <c r="E101" s="941"/>
      <c r="F101" s="941"/>
      <c r="G101" s="941"/>
      <c r="H101" s="941"/>
      <c r="I101" s="941"/>
      <c r="J101" s="942"/>
      <c r="K101" s="502"/>
      <c r="L101" s="502"/>
      <c r="M101" s="502"/>
      <c r="N101" s="502"/>
      <c r="O101" s="502"/>
      <c r="P101" s="502"/>
    </row>
    <row r="102" spans="2:16" s="554" customFormat="1" ht="15" customHeight="1" x14ac:dyDescent="0.25">
      <c r="B102" s="952" t="s">
        <v>1180</v>
      </c>
      <c r="C102" s="953"/>
      <c r="D102" s="953"/>
      <c r="E102" s="953"/>
      <c r="F102" s="953"/>
      <c r="G102" s="953"/>
      <c r="H102" s="953"/>
      <c r="I102" s="953"/>
      <c r="J102" s="954"/>
      <c r="K102" s="955" t="s">
        <v>1170</v>
      </c>
      <c r="L102" s="955"/>
      <c r="M102" s="955"/>
      <c r="N102" s="955" t="s">
        <v>1170</v>
      </c>
      <c r="O102" s="955"/>
      <c r="P102" s="955"/>
    </row>
    <row r="103" spans="2:16" ht="15" customHeight="1" x14ac:dyDescent="0.3">
      <c r="B103" s="961" t="s">
        <v>969</v>
      </c>
      <c r="C103" s="962"/>
      <c r="D103" s="962"/>
      <c r="E103" s="962"/>
      <c r="F103" s="962"/>
      <c r="G103" s="962"/>
      <c r="H103" s="962"/>
      <c r="I103" s="962"/>
      <c r="J103" s="966"/>
      <c r="K103" s="532" t="s">
        <v>1172</v>
      </c>
      <c r="L103" s="532" t="s">
        <v>1181</v>
      </c>
      <c r="M103" s="532" t="s">
        <v>1182</v>
      </c>
      <c r="N103" s="532" t="s">
        <v>1200</v>
      </c>
      <c r="O103" s="532" t="s">
        <v>1201</v>
      </c>
      <c r="P103" s="532" t="s">
        <v>1202</v>
      </c>
    </row>
    <row r="104" spans="2:16" ht="15" customHeight="1" x14ac:dyDescent="0.3">
      <c r="B104" s="967" t="s">
        <v>15</v>
      </c>
      <c r="C104" s="968"/>
      <c r="D104" s="968"/>
      <c r="E104" s="968"/>
      <c r="F104" s="968"/>
      <c r="G104" s="968"/>
      <c r="H104" s="969"/>
      <c r="I104" s="539" t="s">
        <v>16</v>
      </c>
      <c r="J104" s="539" t="s">
        <v>1204</v>
      </c>
      <c r="K104" s="539" t="s">
        <v>1184</v>
      </c>
      <c r="L104" s="539" t="s">
        <v>1184</v>
      </c>
      <c r="M104" s="539" t="s">
        <v>1184</v>
      </c>
      <c r="N104" s="539" t="s">
        <v>1184</v>
      </c>
      <c r="O104" s="539" t="s">
        <v>1184</v>
      </c>
      <c r="P104" s="539" t="s">
        <v>1184</v>
      </c>
    </row>
    <row r="105" spans="2:16" ht="15" customHeight="1" x14ac:dyDescent="0.3">
      <c r="B105" s="168">
        <v>1</v>
      </c>
      <c r="C105" s="970"/>
      <c r="D105" s="970"/>
      <c r="E105" s="970"/>
      <c r="F105" s="970"/>
      <c r="G105" s="970"/>
      <c r="H105" s="971"/>
      <c r="I105" s="322"/>
      <c r="J105" s="527">
        <f t="shared" ref="J105:J107" si="3">IFERROR(SMALL(K105:P105,1),0)</f>
        <v>0</v>
      </c>
      <c r="K105" s="329"/>
      <c r="L105" s="329"/>
      <c r="M105" s="329"/>
      <c r="N105" s="329"/>
      <c r="O105" s="329"/>
      <c r="P105" s="329"/>
    </row>
    <row r="106" spans="2:16" ht="15" customHeight="1" x14ac:dyDescent="0.3">
      <c r="B106" s="168">
        <v>2</v>
      </c>
      <c r="C106" s="970"/>
      <c r="D106" s="970"/>
      <c r="E106" s="970"/>
      <c r="F106" s="970"/>
      <c r="G106" s="970"/>
      <c r="H106" s="971"/>
      <c r="I106" s="322"/>
      <c r="J106" s="527">
        <f t="shared" si="3"/>
        <v>0</v>
      </c>
      <c r="K106" s="329"/>
      <c r="L106" s="329"/>
      <c r="M106" s="329"/>
      <c r="N106" s="329"/>
      <c r="O106" s="329"/>
      <c r="P106" s="329"/>
    </row>
    <row r="107" spans="2:16" ht="15" customHeight="1" x14ac:dyDescent="0.3">
      <c r="B107" s="168">
        <v>3</v>
      </c>
      <c r="C107" s="970"/>
      <c r="D107" s="970"/>
      <c r="E107" s="970"/>
      <c r="F107" s="970"/>
      <c r="G107" s="970"/>
      <c r="H107" s="971"/>
      <c r="I107" s="322"/>
      <c r="J107" s="527">
        <f t="shared" si="3"/>
        <v>0</v>
      </c>
      <c r="K107" s="329"/>
      <c r="L107" s="329"/>
      <c r="M107" s="329"/>
      <c r="N107" s="329"/>
      <c r="O107" s="329"/>
      <c r="P107" s="329"/>
    </row>
    <row r="108" spans="2:16" s="486" customFormat="1" ht="15" customHeight="1" x14ac:dyDescent="0.25">
      <c r="B108" s="492"/>
      <c r="C108" s="949" t="s">
        <v>1183</v>
      </c>
      <c r="D108" s="949"/>
      <c r="E108" s="949"/>
      <c r="F108" s="949"/>
      <c r="G108" s="949"/>
      <c r="H108" s="949"/>
      <c r="I108" s="949"/>
      <c r="J108" s="949"/>
      <c r="K108" s="497" t="s">
        <v>1172</v>
      </c>
      <c r="L108" s="497" t="s">
        <v>1181</v>
      </c>
      <c r="M108" s="497" t="s">
        <v>1182</v>
      </c>
      <c r="N108" s="497" t="s">
        <v>1200</v>
      </c>
      <c r="O108" s="497" t="s">
        <v>1201</v>
      </c>
      <c r="P108" s="497" t="s">
        <v>1202</v>
      </c>
    </row>
    <row r="109" spans="2:16" s="485" customFormat="1" ht="15" customHeight="1" x14ac:dyDescent="0.25">
      <c r="B109" s="940" t="s">
        <v>1173</v>
      </c>
      <c r="C109" s="941"/>
      <c r="D109" s="941"/>
      <c r="E109" s="941"/>
      <c r="F109" s="941"/>
      <c r="G109" s="941"/>
      <c r="H109" s="941"/>
      <c r="I109" s="941"/>
      <c r="J109" s="942"/>
      <c r="K109" s="498"/>
      <c r="L109" s="498"/>
      <c r="M109" s="498"/>
      <c r="N109" s="498"/>
      <c r="O109" s="498"/>
      <c r="P109" s="498"/>
    </row>
    <row r="110" spans="2:16" s="485" customFormat="1" ht="15" customHeight="1" x14ac:dyDescent="0.25">
      <c r="B110" s="940" t="s">
        <v>1174</v>
      </c>
      <c r="C110" s="941"/>
      <c r="D110" s="941"/>
      <c r="E110" s="941"/>
      <c r="F110" s="941"/>
      <c r="G110" s="941"/>
      <c r="H110" s="941"/>
      <c r="I110" s="941"/>
      <c r="J110" s="942"/>
      <c r="K110" s="499"/>
      <c r="L110" s="499"/>
      <c r="M110" s="499"/>
      <c r="N110" s="499"/>
      <c r="O110" s="499"/>
      <c r="P110" s="499"/>
    </row>
    <row r="111" spans="2:16" s="485" customFormat="1" ht="15" customHeight="1" x14ac:dyDescent="0.25">
      <c r="B111" s="940" t="s">
        <v>1175</v>
      </c>
      <c r="C111" s="941"/>
      <c r="D111" s="941"/>
      <c r="E111" s="941"/>
      <c r="F111" s="941"/>
      <c r="G111" s="941"/>
      <c r="H111" s="941"/>
      <c r="I111" s="941"/>
      <c r="J111" s="942"/>
      <c r="K111" s="500"/>
      <c r="L111" s="500"/>
      <c r="M111" s="500"/>
      <c r="N111" s="500"/>
      <c r="O111" s="500"/>
      <c r="P111" s="500"/>
    </row>
    <row r="112" spans="2:16" s="485" customFormat="1" ht="15" customHeight="1" x14ac:dyDescent="0.25">
      <c r="B112" s="940" t="s">
        <v>1176</v>
      </c>
      <c r="C112" s="941"/>
      <c r="D112" s="941"/>
      <c r="E112" s="941"/>
      <c r="F112" s="941"/>
      <c r="G112" s="941"/>
      <c r="H112" s="941"/>
      <c r="I112" s="941"/>
      <c r="J112" s="942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5">
      <c r="B113" s="940" t="s">
        <v>1177</v>
      </c>
      <c r="C113" s="941"/>
      <c r="D113" s="941"/>
      <c r="E113" s="941"/>
      <c r="F113" s="941"/>
      <c r="G113" s="941"/>
      <c r="H113" s="941"/>
      <c r="I113" s="941"/>
      <c r="J113" s="942"/>
      <c r="K113" s="498"/>
      <c r="L113" s="498"/>
      <c r="M113" s="498"/>
      <c r="N113" s="498"/>
      <c r="O113" s="498"/>
      <c r="P113" s="498"/>
    </row>
    <row r="114" spans="2:16" s="485" customFormat="1" ht="14.4" x14ac:dyDescent="0.25">
      <c r="B114" s="940" t="s">
        <v>1178</v>
      </c>
      <c r="C114" s="941"/>
      <c r="D114" s="941"/>
      <c r="E114" s="941"/>
      <c r="F114" s="941"/>
      <c r="G114" s="941"/>
      <c r="H114" s="941"/>
      <c r="I114" s="941"/>
      <c r="J114" s="942"/>
      <c r="K114" s="501"/>
      <c r="L114" s="501"/>
      <c r="M114" s="501"/>
      <c r="N114" s="501"/>
      <c r="O114" s="501"/>
      <c r="P114" s="501"/>
    </row>
    <row r="115" spans="2:16" s="485" customFormat="1" ht="14.4" x14ac:dyDescent="0.25">
      <c r="B115" s="940" t="s">
        <v>1179</v>
      </c>
      <c r="C115" s="941"/>
      <c r="D115" s="941"/>
      <c r="E115" s="941"/>
      <c r="F115" s="941"/>
      <c r="G115" s="941"/>
      <c r="H115" s="941"/>
      <c r="I115" s="941"/>
      <c r="J115" s="942"/>
      <c r="K115" s="502"/>
      <c r="L115" s="502"/>
      <c r="M115" s="502"/>
      <c r="N115" s="502"/>
      <c r="O115" s="502"/>
      <c r="P115" s="502"/>
    </row>
    <row r="116" spans="2:16" s="554" customFormat="1" ht="15" customHeight="1" x14ac:dyDescent="0.25">
      <c r="B116" s="952" t="s">
        <v>1180</v>
      </c>
      <c r="C116" s="953"/>
      <c r="D116" s="953"/>
      <c r="E116" s="953"/>
      <c r="F116" s="953"/>
      <c r="G116" s="953"/>
      <c r="H116" s="953"/>
      <c r="I116" s="953"/>
      <c r="J116" s="954"/>
      <c r="K116" s="955" t="s">
        <v>1170</v>
      </c>
      <c r="L116" s="955"/>
      <c r="M116" s="955"/>
      <c r="N116" s="955" t="s">
        <v>1170</v>
      </c>
      <c r="O116" s="955"/>
      <c r="P116" s="955"/>
    </row>
  </sheetData>
  <mergeCells count="108">
    <mergeCell ref="B113:J113"/>
    <mergeCell ref="B114:J114"/>
    <mergeCell ref="B115:J115"/>
    <mergeCell ref="B116:J116"/>
    <mergeCell ref="K116:M116"/>
    <mergeCell ref="N116:P116"/>
    <mergeCell ref="C107:H107"/>
    <mergeCell ref="C108:J108"/>
    <mergeCell ref="B109:J109"/>
    <mergeCell ref="B110:J110"/>
    <mergeCell ref="B111:J111"/>
    <mergeCell ref="B112:J112"/>
    <mergeCell ref="K102:M102"/>
    <mergeCell ref="N102:P102"/>
    <mergeCell ref="B103:J103"/>
    <mergeCell ref="B104:H104"/>
    <mergeCell ref="C105:H105"/>
    <mergeCell ref="C106:H106"/>
    <mergeCell ref="B97:J97"/>
    <mergeCell ref="B98:J98"/>
    <mergeCell ref="B99:J99"/>
    <mergeCell ref="B100:J100"/>
    <mergeCell ref="B101:J101"/>
    <mergeCell ref="B102:J102"/>
    <mergeCell ref="C91:H91"/>
    <mergeCell ref="C92:H92"/>
    <mergeCell ref="C93:H93"/>
    <mergeCell ref="C94:J94"/>
    <mergeCell ref="B95:J95"/>
    <mergeCell ref="B96:J96"/>
    <mergeCell ref="B87:J87"/>
    <mergeCell ref="B88:J88"/>
    <mergeCell ref="K88:M88"/>
    <mergeCell ref="N88:P88"/>
    <mergeCell ref="B89:J89"/>
    <mergeCell ref="C90:H90"/>
    <mergeCell ref="B81:J81"/>
    <mergeCell ref="B82:J82"/>
    <mergeCell ref="B83:J83"/>
    <mergeCell ref="B84:J84"/>
    <mergeCell ref="B85:J85"/>
    <mergeCell ref="B86:J86"/>
    <mergeCell ref="C60:G60"/>
    <mergeCell ref="C61:G61"/>
    <mergeCell ref="C77:G77"/>
    <mergeCell ref="C78:G78"/>
    <mergeCell ref="C79:G79"/>
    <mergeCell ref="C80:J80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/>
  </sheetPr>
  <dimension ref="B2:Z96"/>
  <sheetViews>
    <sheetView showGridLines="0" workbookViewId="0">
      <pane ySplit="4" topLeftCell="A74" activePane="bottomLeft" state="frozen"/>
      <selection activeCell="I30" sqref="I30"/>
      <selection pane="bottomLeft" activeCell="K92" sqref="K92"/>
    </sheetView>
  </sheetViews>
  <sheetFormatPr defaultColWidth="9.109375" defaultRowHeight="14.4" outlineLevelRow="1" x14ac:dyDescent="0.3"/>
  <cols>
    <col min="1" max="2" width="3.6640625" style="396" customWidth="1"/>
    <col min="3" max="7" width="10.6640625" style="396" customWidth="1"/>
    <col min="8" max="9" width="11.6640625" style="396" customWidth="1"/>
    <col min="10" max="10" width="13.6640625" style="396" customWidth="1"/>
    <col min="11" max="11" width="17.6640625" style="396" customWidth="1"/>
    <col min="12" max="12" width="16.88671875" style="396" bestFit="1" customWidth="1"/>
    <col min="13" max="13" width="14.6640625" style="396" customWidth="1"/>
    <col min="14" max="14" width="16.88671875" style="396" bestFit="1" customWidth="1"/>
    <col min="15" max="16" width="3.6640625" style="396" customWidth="1"/>
    <col min="17" max="17" width="14.109375" style="396" customWidth="1"/>
    <col min="18" max="21" width="10.6640625" style="396" customWidth="1"/>
    <col min="22" max="22" width="11.6640625" style="396" customWidth="1"/>
    <col min="23" max="23" width="10.6640625" style="396" customWidth="1"/>
    <col min="24" max="24" width="18.6640625" style="396" customWidth="1"/>
    <col min="25" max="25" width="16.88671875" style="405" bestFit="1" customWidth="1"/>
    <col min="26" max="16384" width="9.109375" style="396"/>
  </cols>
  <sheetData>
    <row r="2" spans="2:26" ht="22.5" customHeight="1" x14ac:dyDescent="0.3">
      <c r="B2" s="956" t="s">
        <v>1225</v>
      </c>
      <c r="C2" s="957"/>
      <c r="D2" s="957"/>
      <c r="E2" s="957"/>
      <c r="F2" s="957"/>
      <c r="G2" s="957"/>
      <c r="H2" s="957"/>
      <c r="I2" s="957"/>
      <c r="J2" s="957"/>
      <c r="K2" s="957"/>
      <c r="L2" s="957"/>
      <c r="M2" s="957"/>
      <c r="N2" s="978"/>
      <c r="P2" s="956" t="str">
        <f>B2</f>
        <v>CUSTOS - FONTES INCENTIVADAS (ORIGEM DOS RECURSOS)</v>
      </c>
      <c r="Q2" s="957"/>
      <c r="R2" s="957"/>
      <c r="S2" s="957"/>
      <c r="T2" s="957"/>
      <c r="U2" s="957"/>
      <c r="V2" s="957"/>
      <c r="W2" s="957"/>
      <c r="X2" s="978"/>
      <c r="Y2" s="406"/>
      <c r="Z2" s="403"/>
    </row>
    <row r="3" spans="2:26" ht="15" customHeight="1" x14ac:dyDescent="0.3">
      <c r="B3" s="946" t="s">
        <v>1057</v>
      </c>
      <c r="C3" s="947"/>
      <c r="D3" s="947"/>
      <c r="E3" s="947"/>
      <c r="F3" s="947"/>
      <c r="G3" s="947"/>
      <c r="H3" s="947"/>
      <c r="I3" s="947"/>
      <c r="J3" s="947"/>
      <c r="K3" s="948"/>
      <c r="L3" s="946" t="s">
        <v>487</v>
      </c>
      <c r="M3" s="947"/>
      <c r="N3" s="948"/>
      <c r="O3" s="397"/>
      <c r="P3" s="946" t="s">
        <v>958</v>
      </c>
      <c r="Q3" s="947"/>
      <c r="R3" s="947"/>
      <c r="S3" s="947"/>
      <c r="T3" s="947"/>
      <c r="U3" s="947"/>
      <c r="V3" s="947"/>
      <c r="W3" s="947"/>
      <c r="X3" s="948"/>
    </row>
    <row r="4" spans="2:26" ht="15" customHeight="1" x14ac:dyDescent="0.3">
      <c r="B4" s="958"/>
      <c r="C4" s="959"/>
      <c r="D4" s="959"/>
      <c r="E4" s="959"/>
      <c r="F4" s="959"/>
      <c r="G4" s="959"/>
      <c r="H4" s="959"/>
      <c r="I4" s="959"/>
      <c r="J4" s="959"/>
      <c r="K4" s="960"/>
      <c r="L4" s="314" t="s">
        <v>1054</v>
      </c>
      <c r="M4" s="314" t="s">
        <v>509</v>
      </c>
      <c r="N4" s="315" t="s">
        <v>510</v>
      </c>
      <c r="O4" s="397"/>
      <c r="P4" s="958"/>
      <c r="Q4" s="959"/>
      <c r="R4" s="959"/>
      <c r="S4" s="959"/>
      <c r="T4" s="959"/>
      <c r="U4" s="959"/>
      <c r="V4" s="959"/>
      <c r="W4" s="959"/>
      <c r="X4" s="960"/>
    </row>
    <row r="5" spans="2:26" ht="15" customHeight="1" x14ac:dyDescent="0.3">
      <c r="B5" s="961" t="s">
        <v>955</v>
      </c>
      <c r="C5" s="962"/>
      <c r="D5" s="962"/>
      <c r="E5" s="962"/>
      <c r="F5" s="962"/>
      <c r="G5" s="962"/>
      <c r="H5" s="962"/>
      <c r="I5" s="962"/>
      <c r="J5" s="962"/>
      <c r="K5" s="962"/>
      <c r="L5" s="962"/>
      <c r="M5" s="962"/>
      <c r="N5" s="966"/>
      <c r="O5" s="397"/>
      <c r="P5" s="540"/>
      <c r="Q5" s="541"/>
      <c r="R5" s="541"/>
      <c r="S5" s="541"/>
      <c r="T5" s="541"/>
      <c r="U5" s="541"/>
      <c r="V5" s="541"/>
      <c r="W5" s="541"/>
      <c r="X5" s="542"/>
    </row>
    <row r="6" spans="2:26" x14ac:dyDescent="0.3">
      <c r="B6" s="963" t="s">
        <v>552</v>
      </c>
      <c r="C6" s="964"/>
      <c r="D6" s="964"/>
      <c r="E6" s="964"/>
      <c r="F6" s="964"/>
      <c r="G6" s="964"/>
      <c r="H6" s="964"/>
      <c r="I6" s="964"/>
      <c r="J6" s="964"/>
      <c r="K6" s="964"/>
      <c r="L6" s="964"/>
      <c r="M6" s="964"/>
      <c r="N6" s="965"/>
      <c r="O6" s="397"/>
      <c r="P6" s="963" t="s">
        <v>552</v>
      </c>
      <c r="Q6" s="964"/>
      <c r="R6" s="964"/>
      <c r="S6" s="964"/>
      <c r="T6" s="964"/>
      <c r="U6" s="964"/>
      <c r="V6" s="964"/>
      <c r="W6" s="964"/>
      <c r="X6" s="965"/>
    </row>
    <row r="7" spans="2:26" x14ac:dyDescent="0.3">
      <c r="B7" s="938" t="s">
        <v>553</v>
      </c>
      <c r="C7" s="938"/>
      <c r="D7" s="938"/>
      <c r="E7" s="939"/>
      <c r="F7" s="939"/>
      <c r="G7" s="939"/>
      <c r="H7" s="539" t="s">
        <v>554</v>
      </c>
      <c r="I7" s="539" t="s">
        <v>16</v>
      </c>
      <c r="J7" s="539" t="s">
        <v>508</v>
      </c>
      <c r="K7" s="152" t="s">
        <v>555</v>
      </c>
      <c r="L7" s="539" t="s">
        <v>1054</v>
      </c>
      <c r="M7" s="114" t="s">
        <v>509</v>
      </c>
      <c r="N7" s="114" t="s">
        <v>510</v>
      </c>
      <c r="O7" s="397"/>
      <c r="P7" s="938" t="str">
        <f>B7</f>
        <v>Materiais e equipamentos</v>
      </c>
      <c r="Q7" s="938"/>
      <c r="R7" s="938"/>
      <c r="S7" s="939"/>
      <c r="T7" s="939"/>
      <c r="U7" s="939"/>
      <c r="V7" s="539" t="s">
        <v>554</v>
      </c>
      <c r="W7" s="152" t="s">
        <v>556</v>
      </c>
      <c r="X7" s="152" t="s">
        <v>557</v>
      </c>
    </row>
    <row r="8" spans="2:26" ht="15" customHeight="1" outlineLevel="1" x14ac:dyDescent="0.3">
      <c r="B8" s="153">
        <v>1</v>
      </c>
      <c r="C8" s="1003" t="str">
        <f>IF(ISBLANK('FICusto (ORÇ)'!C8)," ",'FICusto (ORÇ)'!C8)</f>
        <v xml:space="preserve"> </v>
      </c>
      <c r="D8" s="1003"/>
      <c r="E8" s="1003"/>
      <c r="F8" s="1003"/>
      <c r="G8" s="974"/>
      <c r="H8" s="560">
        <f>'FICusto (ORÇ)'!H8</f>
        <v>0</v>
      </c>
      <c r="I8" s="564">
        <f>'FICusto (ORÇ)'!I8</f>
        <v>0</v>
      </c>
      <c r="J8" s="120">
        <f>'FICusto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976" t="str">
        <f>IF(OR(C8=0,C8=""),"",C8)</f>
        <v xml:space="preserve"> </v>
      </c>
      <c r="R8" s="976"/>
      <c r="S8" s="976"/>
      <c r="T8" s="976"/>
      <c r="U8" s="977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3">
      <c r="B9" s="156">
        <v>2</v>
      </c>
      <c r="C9" s="1003" t="str">
        <f>IF(ISBLANK('FICusto (ORÇ)'!C9)," ",'FICusto (ORÇ)'!C9)</f>
        <v xml:space="preserve"> </v>
      </c>
      <c r="D9" s="1003"/>
      <c r="E9" s="1003"/>
      <c r="F9" s="1003"/>
      <c r="G9" s="974"/>
      <c r="H9" s="560">
        <f>'FICusto (ORÇ)'!H9</f>
        <v>0</v>
      </c>
      <c r="I9" s="564">
        <f>'FICusto (ORÇ)'!I9</f>
        <v>0</v>
      </c>
      <c r="J9" s="120">
        <f>'FICusto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O9" s="397"/>
      <c r="P9" s="153">
        <f t="shared" ref="P9:P47" si="2">B9</f>
        <v>2</v>
      </c>
      <c r="Q9" s="976" t="str">
        <f t="shared" ref="Q9:Q47" si="3">IF(OR(C9=0,C9=""),"",C9)</f>
        <v xml:space="preserve"> </v>
      </c>
      <c r="R9" s="976"/>
      <c r="S9" s="976"/>
      <c r="T9" s="976"/>
      <c r="U9" s="977"/>
      <c r="V9" s="155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48" si="6">V9*X9</f>
        <v>0</v>
      </c>
    </row>
    <row r="10" spans="2:26" ht="15" customHeight="1" outlineLevel="1" x14ac:dyDescent="0.3">
      <c r="B10" s="153">
        <v>3</v>
      </c>
      <c r="C10" s="1003" t="str">
        <f>IF(ISBLANK('FICusto (ORÇ)'!C10)," ",'FICusto (ORÇ)'!C10)</f>
        <v xml:space="preserve"> </v>
      </c>
      <c r="D10" s="1003"/>
      <c r="E10" s="1003"/>
      <c r="F10" s="1003"/>
      <c r="G10" s="974"/>
      <c r="H10" s="560">
        <f>'FICusto (ORÇ)'!H10</f>
        <v>0</v>
      </c>
      <c r="I10" s="564">
        <f>'FICusto (ORÇ)'!I10</f>
        <v>0</v>
      </c>
      <c r="J10" s="120">
        <f>'FICusto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976" t="str">
        <f t="shared" si="3"/>
        <v xml:space="preserve"> </v>
      </c>
      <c r="R10" s="976"/>
      <c r="S10" s="976"/>
      <c r="T10" s="976"/>
      <c r="U10" s="977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3">
      <c r="B11" s="156">
        <v>4</v>
      </c>
      <c r="C11" s="1003" t="str">
        <f>IF(ISBLANK('FICusto (ORÇ)'!C11)," ",'FICusto (ORÇ)'!C11)</f>
        <v xml:space="preserve"> </v>
      </c>
      <c r="D11" s="1003"/>
      <c r="E11" s="1003"/>
      <c r="F11" s="1003"/>
      <c r="G11" s="974"/>
      <c r="H11" s="560">
        <f>'FICusto (ORÇ)'!H11</f>
        <v>0</v>
      </c>
      <c r="I11" s="564">
        <f>'FICusto (ORÇ)'!I11</f>
        <v>0</v>
      </c>
      <c r="J11" s="120">
        <f>'FICusto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976" t="str">
        <f t="shared" si="3"/>
        <v xml:space="preserve"> </v>
      </c>
      <c r="R11" s="976"/>
      <c r="S11" s="976"/>
      <c r="T11" s="976"/>
      <c r="U11" s="977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3">
      <c r="B12" s="153">
        <v>5</v>
      </c>
      <c r="C12" s="1003" t="str">
        <f>IF(ISBLANK('FICusto (ORÇ)'!C12)," ",'FICusto (ORÇ)'!C12)</f>
        <v xml:space="preserve"> </v>
      </c>
      <c r="D12" s="1003"/>
      <c r="E12" s="1003"/>
      <c r="F12" s="1003"/>
      <c r="G12" s="974"/>
      <c r="H12" s="560">
        <f>'FICusto (ORÇ)'!H12</f>
        <v>0</v>
      </c>
      <c r="I12" s="564">
        <f>'FICusto (ORÇ)'!I12</f>
        <v>0</v>
      </c>
      <c r="J12" s="120">
        <f>'FICusto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976" t="str">
        <f t="shared" si="3"/>
        <v xml:space="preserve"> </v>
      </c>
      <c r="R12" s="976"/>
      <c r="S12" s="976"/>
      <c r="T12" s="976"/>
      <c r="U12" s="977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3">
      <c r="B13" s="156">
        <v>6</v>
      </c>
      <c r="C13" s="1003" t="str">
        <f>IF(ISBLANK('FICusto (ORÇ)'!C13)," ",'FICusto (ORÇ)'!C13)</f>
        <v xml:space="preserve"> </v>
      </c>
      <c r="D13" s="1003"/>
      <c r="E13" s="1003"/>
      <c r="F13" s="1003"/>
      <c r="G13" s="974"/>
      <c r="H13" s="560">
        <f>'FICusto (ORÇ)'!H13</f>
        <v>0</v>
      </c>
      <c r="I13" s="564">
        <f>'FICusto (ORÇ)'!I13</f>
        <v>0</v>
      </c>
      <c r="J13" s="120">
        <f>'FICusto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976" t="str">
        <f t="shared" si="3"/>
        <v xml:space="preserve"> </v>
      </c>
      <c r="R13" s="976"/>
      <c r="S13" s="976"/>
      <c r="T13" s="976"/>
      <c r="U13" s="977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3">
      <c r="B14" s="153">
        <v>7</v>
      </c>
      <c r="C14" s="1003" t="str">
        <f>IF(ISBLANK('FICusto (ORÇ)'!C14)," ",'FICusto (ORÇ)'!C14)</f>
        <v xml:space="preserve"> </v>
      </c>
      <c r="D14" s="1003"/>
      <c r="E14" s="1003"/>
      <c r="F14" s="1003"/>
      <c r="G14" s="974"/>
      <c r="H14" s="560">
        <f>'FICusto (ORÇ)'!H14</f>
        <v>0</v>
      </c>
      <c r="I14" s="564">
        <f>'FICusto (ORÇ)'!I14</f>
        <v>0</v>
      </c>
      <c r="J14" s="120">
        <f>'FICusto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976" t="str">
        <f t="shared" si="3"/>
        <v xml:space="preserve"> </v>
      </c>
      <c r="R14" s="976"/>
      <c r="S14" s="976"/>
      <c r="T14" s="976"/>
      <c r="U14" s="977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3">
      <c r="B15" s="156">
        <v>8</v>
      </c>
      <c r="C15" s="1003" t="str">
        <f>IF(ISBLANK('FICusto (ORÇ)'!C15)," ",'FICusto (ORÇ)'!C15)</f>
        <v xml:space="preserve"> </v>
      </c>
      <c r="D15" s="1003"/>
      <c r="E15" s="1003"/>
      <c r="F15" s="1003"/>
      <c r="G15" s="974"/>
      <c r="H15" s="560">
        <f>'FICusto (ORÇ)'!H15</f>
        <v>0</v>
      </c>
      <c r="I15" s="564">
        <f>'FICusto (ORÇ)'!I15</f>
        <v>0</v>
      </c>
      <c r="J15" s="120">
        <f>'FICusto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976" t="str">
        <f t="shared" si="3"/>
        <v xml:space="preserve"> </v>
      </c>
      <c r="R15" s="976"/>
      <c r="S15" s="976"/>
      <c r="T15" s="976"/>
      <c r="U15" s="977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3">
      <c r="B16" s="153">
        <v>9</v>
      </c>
      <c r="C16" s="1003" t="str">
        <f>IF(ISBLANK('FICusto (ORÇ)'!C16)," ",'FICusto (ORÇ)'!C16)</f>
        <v xml:space="preserve"> </v>
      </c>
      <c r="D16" s="1003"/>
      <c r="E16" s="1003"/>
      <c r="F16" s="1003"/>
      <c r="G16" s="974"/>
      <c r="H16" s="560">
        <f>'FICusto (ORÇ)'!H16</f>
        <v>0</v>
      </c>
      <c r="I16" s="564">
        <f>'FICusto (ORÇ)'!I16</f>
        <v>0</v>
      </c>
      <c r="J16" s="120">
        <f>'FICusto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976" t="str">
        <f t="shared" si="3"/>
        <v xml:space="preserve"> </v>
      </c>
      <c r="R16" s="976"/>
      <c r="S16" s="976"/>
      <c r="T16" s="976"/>
      <c r="U16" s="977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3">
      <c r="B17" s="156">
        <v>10</v>
      </c>
      <c r="C17" s="1003" t="str">
        <f>IF(ISBLANK('FICusto (ORÇ)'!C17)," ",'FICusto (ORÇ)'!C17)</f>
        <v xml:space="preserve"> </v>
      </c>
      <c r="D17" s="1003"/>
      <c r="E17" s="1003"/>
      <c r="F17" s="1003"/>
      <c r="G17" s="974"/>
      <c r="H17" s="560">
        <f>'FICusto (ORÇ)'!H17</f>
        <v>0</v>
      </c>
      <c r="I17" s="564">
        <f>'FICusto (ORÇ)'!I17</f>
        <v>0</v>
      </c>
      <c r="J17" s="120">
        <f>'FICusto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976" t="str">
        <f t="shared" si="3"/>
        <v xml:space="preserve"> </v>
      </c>
      <c r="R17" s="976"/>
      <c r="S17" s="976"/>
      <c r="T17" s="976"/>
      <c r="U17" s="977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3">
      <c r="B18" s="153">
        <v>11</v>
      </c>
      <c r="C18" s="1003" t="str">
        <f>IF(ISBLANK('FICusto (ORÇ)'!C18)," ",'FICusto (ORÇ)'!C18)</f>
        <v xml:space="preserve"> </v>
      </c>
      <c r="D18" s="1003"/>
      <c r="E18" s="1003"/>
      <c r="F18" s="1003"/>
      <c r="G18" s="974"/>
      <c r="H18" s="560">
        <f>'FICusto (ORÇ)'!H18</f>
        <v>0</v>
      </c>
      <c r="I18" s="564">
        <f>'FICusto (ORÇ)'!I18</f>
        <v>0</v>
      </c>
      <c r="J18" s="120">
        <f>'FICusto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976" t="str">
        <f t="shared" si="3"/>
        <v xml:space="preserve"> </v>
      </c>
      <c r="R18" s="976"/>
      <c r="S18" s="976"/>
      <c r="T18" s="976"/>
      <c r="U18" s="977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3">
      <c r="B19" s="156">
        <v>12</v>
      </c>
      <c r="C19" s="1003" t="str">
        <f>IF(ISBLANK('FICusto (ORÇ)'!C19)," ",'FICusto (ORÇ)'!C19)</f>
        <v xml:space="preserve"> </v>
      </c>
      <c r="D19" s="1003"/>
      <c r="E19" s="1003"/>
      <c r="F19" s="1003"/>
      <c r="G19" s="974"/>
      <c r="H19" s="560">
        <f>'FICusto (ORÇ)'!H19</f>
        <v>0</v>
      </c>
      <c r="I19" s="564">
        <f>'FICusto (ORÇ)'!I19</f>
        <v>0</v>
      </c>
      <c r="J19" s="120">
        <f>'FICusto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976" t="str">
        <f t="shared" si="3"/>
        <v xml:space="preserve"> </v>
      </c>
      <c r="R19" s="976"/>
      <c r="S19" s="976"/>
      <c r="T19" s="976"/>
      <c r="U19" s="977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3">
      <c r="B20" s="153">
        <v>13</v>
      </c>
      <c r="C20" s="1003" t="str">
        <f>IF(ISBLANK('FICusto (ORÇ)'!C20)," ",'FICusto (ORÇ)'!C20)</f>
        <v xml:space="preserve"> </v>
      </c>
      <c r="D20" s="1003"/>
      <c r="E20" s="1003"/>
      <c r="F20" s="1003"/>
      <c r="G20" s="974"/>
      <c r="H20" s="560">
        <f>'FICusto (ORÇ)'!H20</f>
        <v>0</v>
      </c>
      <c r="I20" s="564">
        <f>'FICusto (ORÇ)'!I20</f>
        <v>0</v>
      </c>
      <c r="J20" s="120">
        <f>'FICusto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976" t="str">
        <f t="shared" si="3"/>
        <v xml:space="preserve"> </v>
      </c>
      <c r="R20" s="976"/>
      <c r="S20" s="976"/>
      <c r="T20" s="976"/>
      <c r="U20" s="977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3">
      <c r="B21" s="156">
        <v>14</v>
      </c>
      <c r="C21" s="1003" t="str">
        <f>IF(ISBLANK('FICusto (ORÇ)'!C21)," ",'FICusto (ORÇ)'!C21)</f>
        <v xml:space="preserve"> </v>
      </c>
      <c r="D21" s="1003"/>
      <c r="E21" s="1003"/>
      <c r="F21" s="1003"/>
      <c r="G21" s="974"/>
      <c r="H21" s="560">
        <f>'FICusto (ORÇ)'!H21</f>
        <v>0</v>
      </c>
      <c r="I21" s="564">
        <f>'FICusto (ORÇ)'!I21</f>
        <v>0</v>
      </c>
      <c r="J21" s="120">
        <f>'FICusto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976" t="str">
        <f t="shared" si="3"/>
        <v xml:space="preserve"> </v>
      </c>
      <c r="R21" s="976"/>
      <c r="S21" s="976"/>
      <c r="T21" s="976"/>
      <c r="U21" s="977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3">
      <c r="B22" s="153">
        <v>15</v>
      </c>
      <c r="C22" s="1003" t="str">
        <f>IF(ISBLANK('FICusto (ORÇ)'!C22)," ",'FICusto (ORÇ)'!C22)</f>
        <v xml:space="preserve"> </v>
      </c>
      <c r="D22" s="1003"/>
      <c r="E22" s="1003"/>
      <c r="F22" s="1003"/>
      <c r="G22" s="974"/>
      <c r="H22" s="560">
        <f>'FICusto (ORÇ)'!H22</f>
        <v>0</v>
      </c>
      <c r="I22" s="564">
        <f>'FICusto (ORÇ)'!I22</f>
        <v>0</v>
      </c>
      <c r="J22" s="120">
        <f>'FICusto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976" t="str">
        <f t="shared" si="3"/>
        <v xml:space="preserve"> </v>
      </c>
      <c r="R22" s="976"/>
      <c r="S22" s="976"/>
      <c r="T22" s="976"/>
      <c r="U22" s="977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3">
      <c r="B23" s="156">
        <v>16</v>
      </c>
      <c r="C23" s="1003" t="str">
        <f>IF(ISBLANK('FICusto (ORÇ)'!C23)," ",'FICusto (ORÇ)'!C23)</f>
        <v xml:space="preserve"> </v>
      </c>
      <c r="D23" s="1003"/>
      <c r="E23" s="1003"/>
      <c r="F23" s="1003"/>
      <c r="G23" s="974"/>
      <c r="H23" s="560">
        <f>'FICusto (ORÇ)'!H23</f>
        <v>0</v>
      </c>
      <c r="I23" s="564">
        <f>'FICusto (ORÇ)'!I23</f>
        <v>0</v>
      </c>
      <c r="J23" s="120">
        <f>'FICusto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976" t="str">
        <f t="shared" si="3"/>
        <v xml:space="preserve"> </v>
      </c>
      <c r="R23" s="976"/>
      <c r="S23" s="976"/>
      <c r="T23" s="976"/>
      <c r="U23" s="977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3">
      <c r="B24" s="153">
        <v>17</v>
      </c>
      <c r="C24" s="1003" t="str">
        <f>IF(ISBLANK('FICusto (ORÇ)'!C24)," ",'FICusto (ORÇ)'!C24)</f>
        <v xml:space="preserve"> </v>
      </c>
      <c r="D24" s="1003"/>
      <c r="E24" s="1003"/>
      <c r="F24" s="1003"/>
      <c r="G24" s="974"/>
      <c r="H24" s="560">
        <f>'FICusto (ORÇ)'!H24</f>
        <v>0</v>
      </c>
      <c r="I24" s="564">
        <f>'FICusto (ORÇ)'!I24</f>
        <v>0</v>
      </c>
      <c r="J24" s="120">
        <f>'FICusto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976" t="str">
        <f t="shared" si="3"/>
        <v xml:space="preserve"> </v>
      </c>
      <c r="R24" s="976"/>
      <c r="S24" s="976"/>
      <c r="T24" s="976"/>
      <c r="U24" s="977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3">
      <c r="B25" s="156">
        <v>18</v>
      </c>
      <c r="C25" s="1003" t="str">
        <f>IF(ISBLANK('FICusto (ORÇ)'!C25)," ",'FICusto (ORÇ)'!C25)</f>
        <v xml:space="preserve"> </v>
      </c>
      <c r="D25" s="1003"/>
      <c r="E25" s="1003"/>
      <c r="F25" s="1003"/>
      <c r="G25" s="974"/>
      <c r="H25" s="560">
        <f>'FICusto (ORÇ)'!H25</f>
        <v>0</v>
      </c>
      <c r="I25" s="564">
        <f>'FICusto (ORÇ)'!I25</f>
        <v>0</v>
      </c>
      <c r="J25" s="120">
        <f>'FICusto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976" t="str">
        <f t="shared" si="3"/>
        <v xml:space="preserve"> </v>
      </c>
      <c r="R25" s="976"/>
      <c r="S25" s="976"/>
      <c r="T25" s="976"/>
      <c r="U25" s="977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3">
      <c r="B26" s="153">
        <v>19</v>
      </c>
      <c r="C26" s="1003" t="str">
        <f>IF(ISBLANK('FICusto (ORÇ)'!C26)," ",'FICusto (ORÇ)'!C26)</f>
        <v xml:space="preserve"> </v>
      </c>
      <c r="D26" s="1003"/>
      <c r="E26" s="1003"/>
      <c r="F26" s="1003"/>
      <c r="G26" s="974"/>
      <c r="H26" s="560">
        <f>'FICusto (ORÇ)'!H26</f>
        <v>0</v>
      </c>
      <c r="I26" s="564">
        <f>'FICusto (ORÇ)'!I26</f>
        <v>0</v>
      </c>
      <c r="J26" s="120">
        <f>'FICusto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976" t="str">
        <f t="shared" si="3"/>
        <v xml:space="preserve"> </v>
      </c>
      <c r="R26" s="976"/>
      <c r="S26" s="976"/>
      <c r="T26" s="976"/>
      <c r="U26" s="977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3">
      <c r="B27" s="156">
        <v>20</v>
      </c>
      <c r="C27" s="1003" t="str">
        <f>IF(ISBLANK('FICusto (ORÇ)'!C27)," ",'FICusto (ORÇ)'!C27)</f>
        <v xml:space="preserve"> </v>
      </c>
      <c r="D27" s="1003"/>
      <c r="E27" s="1003"/>
      <c r="F27" s="1003"/>
      <c r="G27" s="974"/>
      <c r="H27" s="560">
        <f>'FICusto (ORÇ)'!H27</f>
        <v>0</v>
      </c>
      <c r="I27" s="564">
        <f>'FICusto (ORÇ)'!I27</f>
        <v>0</v>
      </c>
      <c r="J27" s="120">
        <f>'FICusto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976" t="str">
        <f t="shared" si="3"/>
        <v xml:space="preserve"> </v>
      </c>
      <c r="R27" s="976"/>
      <c r="S27" s="976"/>
      <c r="T27" s="976"/>
      <c r="U27" s="977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3">
      <c r="B28" s="153">
        <v>21</v>
      </c>
      <c r="C28" s="1003" t="str">
        <f>IF(ISBLANK('FICusto (ORÇ)'!C28)," ",'FICusto (ORÇ)'!C28)</f>
        <v xml:space="preserve"> </v>
      </c>
      <c r="D28" s="1003"/>
      <c r="E28" s="1003"/>
      <c r="F28" s="1003"/>
      <c r="G28" s="974"/>
      <c r="H28" s="560">
        <f>'FICusto (ORÇ)'!H28</f>
        <v>0</v>
      </c>
      <c r="I28" s="564">
        <f>'FICusto (ORÇ)'!I28</f>
        <v>0</v>
      </c>
      <c r="J28" s="120">
        <f>'FICusto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976" t="str">
        <f t="shared" si="3"/>
        <v xml:space="preserve"> </v>
      </c>
      <c r="R28" s="976"/>
      <c r="S28" s="976"/>
      <c r="T28" s="976"/>
      <c r="U28" s="977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3">
      <c r="B29" s="156">
        <v>22</v>
      </c>
      <c r="C29" s="1003" t="str">
        <f>IF(ISBLANK('FICusto (ORÇ)'!C29)," ",'FICusto (ORÇ)'!C29)</f>
        <v xml:space="preserve"> </v>
      </c>
      <c r="D29" s="1003"/>
      <c r="E29" s="1003"/>
      <c r="F29" s="1003"/>
      <c r="G29" s="974"/>
      <c r="H29" s="560">
        <f>'FICusto (ORÇ)'!H29</f>
        <v>0</v>
      </c>
      <c r="I29" s="564">
        <f>'FICusto (ORÇ)'!I29</f>
        <v>0</v>
      </c>
      <c r="J29" s="120">
        <f>'FICusto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976" t="str">
        <f t="shared" si="3"/>
        <v xml:space="preserve"> </v>
      </c>
      <c r="R29" s="976"/>
      <c r="S29" s="976"/>
      <c r="T29" s="976"/>
      <c r="U29" s="977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3">
      <c r="B30" s="153">
        <v>23</v>
      </c>
      <c r="C30" s="1003" t="str">
        <f>IF(ISBLANK('FICusto (ORÇ)'!C30)," ",'FICusto (ORÇ)'!C30)</f>
        <v xml:space="preserve"> </v>
      </c>
      <c r="D30" s="1003"/>
      <c r="E30" s="1003"/>
      <c r="F30" s="1003"/>
      <c r="G30" s="974"/>
      <c r="H30" s="560">
        <f>'FICusto (ORÇ)'!H30</f>
        <v>0</v>
      </c>
      <c r="I30" s="564">
        <f>'FICusto (ORÇ)'!I30</f>
        <v>0</v>
      </c>
      <c r="J30" s="120">
        <f>'FICusto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976" t="str">
        <f t="shared" si="3"/>
        <v xml:space="preserve"> </v>
      </c>
      <c r="R30" s="976"/>
      <c r="S30" s="976"/>
      <c r="T30" s="976"/>
      <c r="U30" s="977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3">
      <c r="B31" s="156">
        <v>24</v>
      </c>
      <c r="C31" s="1003" t="str">
        <f>IF(ISBLANK('FICusto (ORÇ)'!C31)," ",'FICusto (ORÇ)'!C31)</f>
        <v xml:space="preserve"> </v>
      </c>
      <c r="D31" s="1003"/>
      <c r="E31" s="1003"/>
      <c r="F31" s="1003"/>
      <c r="G31" s="974"/>
      <c r="H31" s="560">
        <f>'FICusto (ORÇ)'!H31</f>
        <v>0</v>
      </c>
      <c r="I31" s="564">
        <f>'FICusto (ORÇ)'!I31</f>
        <v>0</v>
      </c>
      <c r="J31" s="120">
        <f>'FICusto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976" t="str">
        <f t="shared" si="3"/>
        <v xml:space="preserve"> </v>
      </c>
      <c r="R31" s="976"/>
      <c r="S31" s="976"/>
      <c r="T31" s="976"/>
      <c r="U31" s="977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3">
      <c r="B32" s="153">
        <v>25</v>
      </c>
      <c r="C32" s="1003" t="str">
        <f>IF(ISBLANK('FICusto (ORÇ)'!C32)," ",'FICusto (ORÇ)'!C32)</f>
        <v xml:space="preserve"> </v>
      </c>
      <c r="D32" s="1003"/>
      <c r="E32" s="1003"/>
      <c r="F32" s="1003"/>
      <c r="G32" s="974"/>
      <c r="H32" s="560">
        <f>'FICusto (ORÇ)'!H32</f>
        <v>0</v>
      </c>
      <c r="I32" s="564">
        <f>'FICusto (ORÇ)'!I32</f>
        <v>0</v>
      </c>
      <c r="J32" s="120">
        <f>'FICusto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976" t="str">
        <f t="shared" si="3"/>
        <v xml:space="preserve"> </v>
      </c>
      <c r="R32" s="976"/>
      <c r="S32" s="976"/>
      <c r="T32" s="976"/>
      <c r="U32" s="977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3">
      <c r="B33" s="156">
        <v>26</v>
      </c>
      <c r="C33" s="1003" t="str">
        <f>IF(ISBLANK('FICusto (ORÇ)'!C33)," ",'FICusto (ORÇ)'!C33)</f>
        <v xml:space="preserve"> </v>
      </c>
      <c r="D33" s="1003"/>
      <c r="E33" s="1003"/>
      <c r="F33" s="1003"/>
      <c r="G33" s="974"/>
      <c r="H33" s="560">
        <f>'FICusto (ORÇ)'!H33</f>
        <v>0</v>
      </c>
      <c r="I33" s="564">
        <f>'FICusto (ORÇ)'!I33</f>
        <v>0</v>
      </c>
      <c r="J33" s="120">
        <f>'FICusto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976" t="str">
        <f t="shared" si="3"/>
        <v xml:space="preserve"> </v>
      </c>
      <c r="R33" s="976"/>
      <c r="S33" s="976"/>
      <c r="T33" s="976"/>
      <c r="U33" s="977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3">
      <c r="B34" s="153">
        <v>27</v>
      </c>
      <c r="C34" s="1003" t="str">
        <f>IF(ISBLANK('FICusto (ORÇ)'!C34)," ",'FICusto (ORÇ)'!C34)</f>
        <v xml:space="preserve"> </v>
      </c>
      <c r="D34" s="1003"/>
      <c r="E34" s="1003"/>
      <c r="F34" s="1003"/>
      <c r="G34" s="974"/>
      <c r="H34" s="560">
        <f>'FICusto (ORÇ)'!H34</f>
        <v>0</v>
      </c>
      <c r="I34" s="564">
        <f>'FICusto (ORÇ)'!I34</f>
        <v>0</v>
      </c>
      <c r="J34" s="120">
        <f>'FICusto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976" t="str">
        <f t="shared" si="3"/>
        <v xml:space="preserve"> </v>
      </c>
      <c r="R34" s="976"/>
      <c r="S34" s="976"/>
      <c r="T34" s="976"/>
      <c r="U34" s="977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3">
      <c r="B35" s="156">
        <v>28</v>
      </c>
      <c r="C35" s="1003" t="str">
        <f>IF(ISBLANK('FICusto (ORÇ)'!C35)," ",'FICusto (ORÇ)'!C35)</f>
        <v xml:space="preserve"> </v>
      </c>
      <c r="D35" s="1003"/>
      <c r="E35" s="1003"/>
      <c r="F35" s="1003"/>
      <c r="G35" s="974"/>
      <c r="H35" s="560">
        <f>'FICusto (ORÇ)'!H35</f>
        <v>0</v>
      </c>
      <c r="I35" s="564">
        <f>'FICusto (ORÇ)'!I35</f>
        <v>0</v>
      </c>
      <c r="J35" s="120">
        <f>'FICusto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976" t="str">
        <f t="shared" si="3"/>
        <v xml:space="preserve"> </v>
      </c>
      <c r="R35" s="976"/>
      <c r="S35" s="976"/>
      <c r="T35" s="976"/>
      <c r="U35" s="977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3">
      <c r="B36" s="153">
        <v>29</v>
      </c>
      <c r="C36" s="1003" t="str">
        <f>IF(ISBLANK('FICusto (ORÇ)'!C36)," ",'FICusto (ORÇ)'!C36)</f>
        <v xml:space="preserve"> </v>
      </c>
      <c r="D36" s="1003"/>
      <c r="E36" s="1003"/>
      <c r="F36" s="1003"/>
      <c r="G36" s="974"/>
      <c r="H36" s="560">
        <f>'FICusto (ORÇ)'!H36</f>
        <v>0</v>
      </c>
      <c r="I36" s="564">
        <f>'FICusto (ORÇ)'!I36</f>
        <v>0</v>
      </c>
      <c r="J36" s="120">
        <f>'FICusto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976" t="str">
        <f t="shared" si="3"/>
        <v xml:space="preserve"> </v>
      </c>
      <c r="R36" s="976"/>
      <c r="S36" s="976"/>
      <c r="T36" s="976"/>
      <c r="U36" s="977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3">
      <c r="B37" s="156">
        <v>30</v>
      </c>
      <c r="C37" s="1003" t="str">
        <f>IF(ISBLANK('FICusto (ORÇ)'!C37)," ",'FICusto (ORÇ)'!C37)</f>
        <v xml:space="preserve"> </v>
      </c>
      <c r="D37" s="1003"/>
      <c r="E37" s="1003"/>
      <c r="F37" s="1003"/>
      <c r="G37" s="974"/>
      <c r="H37" s="560">
        <f>'FICusto (ORÇ)'!H37</f>
        <v>0</v>
      </c>
      <c r="I37" s="564">
        <f>'FICusto (ORÇ)'!I37</f>
        <v>0</v>
      </c>
      <c r="J37" s="120">
        <f>'FICusto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976" t="str">
        <f t="shared" si="3"/>
        <v xml:space="preserve"> </v>
      </c>
      <c r="R37" s="976"/>
      <c r="S37" s="976"/>
      <c r="T37" s="976"/>
      <c r="U37" s="977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3">
      <c r="B38" s="153">
        <v>31</v>
      </c>
      <c r="C38" s="1003" t="str">
        <f>IF(ISBLANK('FICusto (ORÇ)'!C38)," ",'FICusto (ORÇ)'!C38)</f>
        <v xml:space="preserve"> </v>
      </c>
      <c r="D38" s="1003"/>
      <c r="E38" s="1003"/>
      <c r="F38" s="1003"/>
      <c r="G38" s="974"/>
      <c r="H38" s="560">
        <f>'FICusto (ORÇ)'!H38</f>
        <v>0</v>
      </c>
      <c r="I38" s="564">
        <f>'FICusto (ORÇ)'!I38</f>
        <v>0</v>
      </c>
      <c r="J38" s="120">
        <f>'FICusto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976" t="str">
        <f t="shared" si="3"/>
        <v xml:space="preserve"> </v>
      </c>
      <c r="R38" s="976"/>
      <c r="S38" s="976"/>
      <c r="T38" s="976"/>
      <c r="U38" s="977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3">
      <c r="B39" s="156">
        <v>32</v>
      </c>
      <c r="C39" s="1003" t="str">
        <f>IF(ISBLANK('FICusto (ORÇ)'!C39)," ",'FICusto (ORÇ)'!C39)</f>
        <v xml:space="preserve"> </v>
      </c>
      <c r="D39" s="1003"/>
      <c r="E39" s="1003"/>
      <c r="F39" s="1003"/>
      <c r="G39" s="974"/>
      <c r="H39" s="560">
        <f>'FICusto (ORÇ)'!H39</f>
        <v>0</v>
      </c>
      <c r="I39" s="564">
        <f>'FICusto (ORÇ)'!I39</f>
        <v>0</v>
      </c>
      <c r="J39" s="120">
        <f>'FICusto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976" t="str">
        <f t="shared" si="3"/>
        <v xml:space="preserve"> </v>
      </c>
      <c r="R39" s="976"/>
      <c r="S39" s="976"/>
      <c r="T39" s="976"/>
      <c r="U39" s="977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3">
      <c r="B40" s="153">
        <v>33</v>
      </c>
      <c r="C40" s="1003" t="str">
        <f>IF(ISBLANK('FICusto (ORÇ)'!C40)," ",'FICusto (ORÇ)'!C40)</f>
        <v xml:space="preserve"> </v>
      </c>
      <c r="D40" s="1003"/>
      <c r="E40" s="1003"/>
      <c r="F40" s="1003"/>
      <c r="G40" s="974"/>
      <c r="H40" s="560">
        <f>'FICusto (ORÇ)'!H40</f>
        <v>0</v>
      </c>
      <c r="I40" s="564">
        <f>'FICusto (ORÇ)'!I40</f>
        <v>0</v>
      </c>
      <c r="J40" s="120">
        <f>'FICusto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976" t="str">
        <f t="shared" si="3"/>
        <v xml:space="preserve"> </v>
      </c>
      <c r="R40" s="976"/>
      <c r="S40" s="976"/>
      <c r="T40" s="976"/>
      <c r="U40" s="977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3">
      <c r="B41" s="156">
        <v>34</v>
      </c>
      <c r="C41" s="1003" t="str">
        <f>IF(ISBLANK('FICusto (ORÇ)'!C41)," ",'FICusto (ORÇ)'!C41)</f>
        <v xml:space="preserve"> </v>
      </c>
      <c r="D41" s="1003"/>
      <c r="E41" s="1003"/>
      <c r="F41" s="1003"/>
      <c r="G41" s="974"/>
      <c r="H41" s="560">
        <f>'FICusto (ORÇ)'!H41</f>
        <v>0</v>
      </c>
      <c r="I41" s="564">
        <f>'FICusto (ORÇ)'!I41</f>
        <v>0</v>
      </c>
      <c r="J41" s="120">
        <f>'FICusto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976" t="str">
        <f t="shared" si="3"/>
        <v xml:space="preserve"> </v>
      </c>
      <c r="R41" s="976"/>
      <c r="S41" s="976"/>
      <c r="T41" s="976"/>
      <c r="U41" s="977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3">
      <c r="B42" s="153">
        <v>35</v>
      </c>
      <c r="C42" s="1003" t="str">
        <f>IF(ISBLANK('FICusto (ORÇ)'!C42)," ",'FICusto (ORÇ)'!C42)</f>
        <v xml:space="preserve"> </v>
      </c>
      <c r="D42" s="1003"/>
      <c r="E42" s="1003"/>
      <c r="F42" s="1003"/>
      <c r="G42" s="974"/>
      <c r="H42" s="560">
        <f>'FICusto (ORÇ)'!H42</f>
        <v>0</v>
      </c>
      <c r="I42" s="564">
        <f>'FICusto (ORÇ)'!I42</f>
        <v>0</v>
      </c>
      <c r="J42" s="120">
        <f>'FICusto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976" t="str">
        <f t="shared" si="3"/>
        <v xml:space="preserve"> </v>
      </c>
      <c r="R42" s="976"/>
      <c r="S42" s="976"/>
      <c r="T42" s="976"/>
      <c r="U42" s="977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3">
      <c r="B43" s="156">
        <v>36</v>
      </c>
      <c r="C43" s="1003" t="str">
        <f>IF(ISBLANK('FICusto (ORÇ)'!C43)," ",'FICusto (ORÇ)'!C43)</f>
        <v xml:space="preserve"> </v>
      </c>
      <c r="D43" s="1003"/>
      <c r="E43" s="1003"/>
      <c r="F43" s="1003"/>
      <c r="G43" s="974"/>
      <c r="H43" s="560">
        <f>'FICusto (ORÇ)'!H43</f>
        <v>0</v>
      </c>
      <c r="I43" s="564">
        <f>'FICusto (ORÇ)'!I43</f>
        <v>0</v>
      </c>
      <c r="J43" s="120">
        <f>'FICusto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976" t="str">
        <f t="shared" si="3"/>
        <v xml:space="preserve"> </v>
      </c>
      <c r="R43" s="976"/>
      <c r="S43" s="976"/>
      <c r="T43" s="976"/>
      <c r="U43" s="977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3">
      <c r="B44" s="153">
        <v>37</v>
      </c>
      <c r="C44" s="1003" t="str">
        <f>IF(ISBLANK('FICusto (ORÇ)'!C44)," ",'FICusto (ORÇ)'!C44)</f>
        <v xml:space="preserve"> </v>
      </c>
      <c r="D44" s="1003"/>
      <c r="E44" s="1003"/>
      <c r="F44" s="1003"/>
      <c r="G44" s="974"/>
      <c r="H44" s="560">
        <f>'FICusto (ORÇ)'!H44</f>
        <v>0</v>
      </c>
      <c r="I44" s="564">
        <f>'FICusto (ORÇ)'!I44</f>
        <v>0</v>
      </c>
      <c r="J44" s="120">
        <f>'FICusto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976" t="str">
        <f t="shared" si="3"/>
        <v xml:space="preserve"> </v>
      </c>
      <c r="R44" s="976"/>
      <c r="S44" s="976"/>
      <c r="T44" s="976"/>
      <c r="U44" s="977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3">
      <c r="B45" s="156">
        <v>38</v>
      </c>
      <c r="C45" s="1003" t="str">
        <f>IF(ISBLANK('FICusto (ORÇ)'!C45)," ",'FICusto (ORÇ)'!C45)</f>
        <v xml:space="preserve"> </v>
      </c>
      <c r="D45" s="1003"/>
      <c r="E45" s="1003"/>
      <c r="F45" s="1003"/>
      <c r="G45" s="974"/>
      <c r="H45" s="560">
        <f>'FICusto (ORÇ)'!H45</f>
        <v>0</v>
      </c>
      <c r="I45" s="564">
        <f>'FICusto (ORÇ)'!I45</f>
        <v>0</v>
      </c>
      <c r="J45" s="120">
        <f>'FICusto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976" t="str">
        <f t="shared" si="3"/>
        <v xml:space="preserve"> </v>
      </c>
      <c r="R45" s="976"/>
      <c r="S45" s="976"/>
      <c r="T45" s="976"/>
      <c r="U45" s="977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3">
      <c r="B46" s="153">
        <v>39</v>
      </c>
      <c r="C46" s="1003" t="str">
        <f>IF(ISBLANK('FICusto (ORÇ)'!C46)," ",'FICusto (ORÇ)'!C46)</f>
        <v xml:space="preserve"> </v>
      </c>
      <c r="D46" s="1003"/>
      <c r="E46" s="1003"/>
      <c r="F46" s="1003"/>
      <c r="G46" s="974"/>
      <c r="H46" s="560">
        <f>'FICusto (ORÇ)'!H46</f>
        <v>0</v>
      </c>
      <c r="I46" s="564">
        <f>'FICusto (ORÇ)'!I46</f>
        <v>0</v>
      </c>
      <c r="J46" s="120">
        <f>'FICusto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976" t="str">
        <f t="shared" si="3"/>
        <v xml:space="preserve"> </v>
      </c>
      <c r="R46" s="976"/>
      <c r="S46" s="976"/>
      <c r="T46" s="976"/>
      <c r="U46" s="977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3">
      <c r="B47" s="156">
        <v>40</v>
      </c>
      <c r="C47" s="1003" t="str">
        <f>IF(ISBLANK('FICusto (ORÇ)'!C47)," ",'FICusto (ORÇ)'!C47)</f>
        <v xml:space="preserve"> </v>
      </c>
      <c r="D47" s="1003"/>
      <c r="E47" s="1003"/>
      <c r="F47" s="1003"/>
      <c r="G47" s="974"/>
      <c r="H47" s="560">
        <f>'FICusto (ORÇ)'!H47</f>
        <v>0</v>
      </c>
      <c r="I47" s="564">
        <f>'FICusto (ORÇ)'!I47</f>
        <v>0</v>
      </c>
      <c r="J47" s="120">
        <f>'FICusto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976" t="str">
        <f t="shared" si="3"/>
        <v xml:space="preserve"> </v>
      </c>
      <c r="R47" s="976"/>
      <c r="S47" s="976"/>
      <c r="T47" s="976"/>
      <c r="U47" s="977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x14ac:dyDescent="0.3">
      <c r="B48" s="153"/>
      <c r="C48" s="1003" t="str">
        <f>IF(ISBLANK('FICusto (ORÇ)'!C48)," ",'FICusto (ORÇ)'!C48)</f>
        <v>Acessórios</v>
      </c>
      <c r="D48" s="1003"/>
      <c r="E48" s="1003"/>
      <c r="F48" s="1003"/>
      <c r="G48" s="974"/>
      <c r="H48" s="560">
        <f>'FICusto (ORÇ)'!H48</f>
        <v>20</v>
      </c>
      <c r="I48" s="564">
        <f>'FICusto (ORÇ)'!I48</f>
        <v>0</v>
      </c>
      <c r="J48" s="120">
        <f>'FICusto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/>
      <c r="Q48" s="976" t="str">
        <f>IF(OR(C48=0,C48=""),"",C48)</f>
        <v>Acessórios</v>
      </c>
      <c r="R48" s="976"/>
      <c r="S48" s="976"/>
      <c r="T48" s="976"/>
      <c r="U48" s="977"/>
      <c r="V48" s="155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4" ht="15.6" x14ac:dyDescent="0.3">
      <c r="B49" s="323"/>
      <c r="C49" s="985" t="s">
        <v>1226</v>
      </c>
      <c r="D49" s="985"/>
      <c r="E49" s="985"/>
      <c r="F49" s="985"/>
      <c r="G49" s="985"/>
      <c r="H49" s="985"/>
      <c r="I49" s="985"/>
      <c r="J49" s="986"/>
      <c r="K49" s="159">
        <f>SUM(K8:K48)</f>
        <v>0</v>
      </c>
      <c r="L49" s="159">
        <f>SUM(L8:L48)</f>
        <v>0</v>
      </c>
      <c r="M49" s="159">
        <f>SUM(M8:M48)</f>
        <v>0</v>
      </c>
      <c r="N49" s="159">
        <f>SUM(N8:N48)</f>
        <v>0</v>
      </c>
      <c r="O49" s="397"/>
      <c r="P49" s="989" t="s">
        <v>1234</v>
      </c>
      <c r="Q49" s="990"/>
      <c r="R49" s="990"/>
      <c r="S49" s="990"/>
      <c r="T49" s="990"/>
      <c r="U49" s="990"/>
      <c r="V49" s="991"/>
      <c r="W49" s="160" t="s">
        <v>1236</v>
      </c>
      <c r="X49" s="161">
        <f>SUM(X8:X48)</f>
        <v>0</v>
      </c>
    </row>
    <row r="50" spans="2:24" ht="15.6" x14ac:dyDescent="0.3">
      <c r="B50" s="963" t="s">
        <v>2104</v>
      </c>
      <c r="C50" s="964"/>
      <c r="D50" s="964"/>
      <c r="E50" s="964"/>
      <c r="F50" s="964"/>
      <c r="G50" s="964"/>
      <c r="H50" s="964"/>
      <c r="I50" s="964"/>
      <c r="J50" s="964"/>
      <c r="K50" s="964"/>
      <c r="L50" s="964"/>
      <c r="M50" s="964"/>
      <c r="N50" s="965"/>
      <c r="O50" s="397"/>
      <c r="P50" s="989" t="s">
        <v>1235</v>
      </c>
      <c r="Q50" s="990"/>
      <c r="R50" s="990"/>
      <c r="S50" s="990"/>
      <c r="T50" s="990"/>
      <c r="U50" s="990"/>
      <c r="V50" s="991"/>
      <c r="W50" s="160" t="s">
        <v>1237</v>
      </c>
      <c r="X50" s="161">
        <f>IFERROR(X49*($L$95/$K$95),0)</f>
        <v>0</v>
      </c>
    </row>
    <row r="51" spans="2:24" ht="15" customHeight="1" x14ac:dyDescent="0.3">
      <c r="B51" s="967" t="s">
        <v>1056</v>
      </c>
      <c r="C51" s="968"/>
      <c r="D51" s="968"/>
      <c r="E51" s="968"/>
      <c r="F51" s="968"/>
      <c r="G51" s="968"/>
      <c r="H51" s="316"/>
      <c r="I51" s="316"/>
      <c r="J51" s="317"/>
      <c r="K51" s="152" t="s">
        <v>555</v>
      </c>
      <c r="L51" s="314" t="s">
        <v>1054</v>
      </c>
      <c r="M51" s="114" t="s">
        <v>509</v>
      </c>
      <c r="N51" s="114" t="s">
        <v>510</v>
      </c>
      <c r="O51" s="397"/>
      <c r="P51" s="398"/>
      <c r="Q51" s="398"/>
      <c r="R51" s="399"/>
      <c r="S51" s="400"/>
      <c r="T51" s="400"/>
      <c r="U51" s="400"/>
      <c r="V51" s="401"/>
    </row>
    <row r="52" spans="2:24" ht="15" customHeight="1" x14ac:dyDescent="0.35">
      <c r="B52" s="162"/>
      <c r="C52" s="972" t="s">
        <v>562</v>
      </c>
      <c r="D52" s="972"/>
      <c r="E52" s="972"/>
      <c r="F52" s="972"/>
      <c r="G52" s="972"/>
      <c r="H52" s="316"/>
      <c r="I52" s="316"/>
      <c r="J52" s="317"/>
      <c r="K52" s="330">
        <f>SUM(L52:N52)</f>
        <v>0</v>
      </c>
      <c r="L52" s="330">
        <f>'Custo Contábil'!K39</f>
        <v>0</v>
      </c>
      <c r="M52" s="330">
        <v>0</v>
      </c>
      <c r="N52" s="330">
        <v>0</v>
      </c>
      <c r="O52" s="397"/>
      <c r="P52" s="565" t="s">
        <v>1238</v>
      </c>
      <c r="Q52" s="325"/>
      <c r="R52" s="165">
        <f>RCB!G12</f>
        <v>0</v>
      </c>
      <c r="T52" s="987" t="s">
        <v>971</v>
      </c>
      <c r="U52" s="988"/>
      <c r="V52" s="326">
        <f>IFERROR(SUM(Y8:Y48)/X49,0)</f>
        <v>0</v>
      </c>
    </row>
    <row r="53" spans="2:24" ht="15.6" x14ac:dyDescent="0.35">
      <c r="B53" s="162"/>
      <c r="C53" s="972" t="s">
        <v>452</v>
      </c>
      <c r="D53" s="972"/>
      <c r="E53" s="972"/>
      <c r="F53" s="972"/>
      <c r="G53" s="972"/>
      <c r="H53" s="316"/>
      <c r="I53" s="316"/>
      <c r="J53" s="317"/>
      <c r="K53" s="330">
        <f>SUM(L53:N53)</f>
        <v>0</v>
      </c>
      <c r="L53" s="330">
        <f>Diagnóstico!M25</f>
        <v>0</v>
      </c>
      <c r="M53" s="330">
        <f>Diagnóstico!N25</f>
        <v>0</v>
      </c>
      <c r="N53" s="330">
        <f>Diagnóstico!O25</f>
        <v>0</v>
      </c>
      <c r="O53" s="397"/>
      <c r="P53" s="778" t="s">
        <v>2184</v>
      </c>
      <c r="Q53" s="325"/>
      <c r="R53" s="165">
        <f>RCB!J12</f>
        <v>0</v>
      </c>
    </row>
    <row r="54" spans="2:24" ht="15" customHeight="1" x14ac:dyDescent="0.3">
      <c r="B54" s="318"/>
      <c r="C54" s="944" t="s">
        <v>563</v>
      </c>
      <c r="D54" s="944"/>
      <c r="E54" s="944"/>
      <c r="F54" s="944"/>
      <c r="G54" s="945"/>
      <c r="H54" s="114" t="s">
        <v>16</v>
      </c>
      <c r="I54" s="539" t="s">
        <v>564</v>
      </c>
      <c r="J54" s="539" t="s">
        <v>565</v>
      </c>
      <c r="K54" s="152" t="s">
        <v>555</v>
      </c>
      <c r="L54" s="314" t="s">
        <v>1054</v>
      </c>
      <c r="M54" s="114" t="s">
        <v>509</v>
      </c>
      <c r="N54" s="114" t="s">
        <v>510</v>
      </c>
      <c r="O54" s="397"/>
    </row>
    <row r="55" spans="2:24" ht="15" customHeight="1" x14ac:dyDescent="0.3">
      <c r="B55" s="153">
        <v>1</v>
      </c>
      <c r="C55" s="1003" t="str">
        <f>IF(ISBLANK('FICusto (ORÇ)'!C60)," ",'FICusto (ORÇ)'!C60)</f>
        <v xml:space="preserve"> </v>
      </c>
      <c r="D55" s="1003"/>
      <c r="E55" s="1003"/>
      <c r="F55" s="1003"/>
      <c r="G55" s="974"/>
      <c r="H55" s="560">
        <f>'FICusto (ORÇ)'!H60</f>
        <v>0</v>
      </c>
      <c r="I55" s="564">
        <f>'FICusto (ORÇ)'!I60</f>
        <v>0</v>
      </c>
      <c r="J55" s="120">
        <f>'FICusto (ORÇ)'!J60</f>
        <v>0</v>
      </c>
      <c r="K55" s="330">
        <f>H55*I55*J55</f>
        <v>0</v>
      </c>
      <c r="L55" s="330">
        <f>K55-M55-N55</f>
        <v>0</v>
      </c>
      <c r="M55" s="329"/>
      <c r="N55" s="329"/>
      <c r="O55" s="397"/>
    </row>
    <row r="56" spans="2:24" ht="15" customHeight="1" x14ac:dyDescent="0.3">
      <c r="B56" s="156">
        <v>2</v>
      </c>
      <c r="C56" s="1003" t="str">
        <f>IF(ISBLANK('FICusto (ORÇ)'!C61)," ",'FICusto (ORÇ)'!C61)</f>
        <v xml:space="preserve"> </v>
      </c>
      <c r="D56" s="1003"/>
      <c r="E56" s="1003"/>
      <c r="F56" s="1003"/>
      <c r="G56" s="974"/>
      <c r="H56" s="560">
        <f>'FICusto (ORÇ)'!H61</f>
        <v>0</v>
      </c>
      <c r="I56" s="564">
        <f>'FICusto (ORÇ)'!I61</f>
        <v>0</v>
      </c>
      <c r="J56" s="120">
        <f>'FICusto (ORÇ)'!J61</f>
        <v>0</v>
      </c>
      <c r="K56" s="330">
        <f>H56*I56*J56</f>
        <v>0</v>
      </c>
      <c r="L56" s="330">
        <f>K56-M56-N56</f>
        <v>0</v>
      </c>
      <c r="M56" s="329"/>
      <c r="N56" s="329"/>
      <c r="O56" s="397"/>
    </row>
    <row r="57" spans="2:24" ht="15" customHeight="1" x14ac:dyDescent="0.3">
      <c r="B57" s="153">
        <v>3</v>
      </c>
      <c r="C57" s="1003" t="str">
        <f>IF(ISBLANK('FICusto (ORÇ)'!C62)," ",'FICusto (ORÇ)'!C62)</f>
        <v xml:space="preserve"> </v>
      </c>
      <c r="D57" s="1003"/>
      <c r="E57" s="1003"/>
      <c r="F57" s="1003"/>
      <c r="G57" s="974"/>
      <c r="H57" s="560">
        <f>'FICusto (ORÇ)'!H62</f>
        <v>0</v>
      </c>
      <c r="I57" s="564">
        <f>'FICusto (ORÇ)'!I62</f>
        <v>0</v>
      </c>
      <c r="J57" s="120">
        <f>'FICusto (ORÇ)'!J62</f>
        <v>0</v>
      </c>
      <c r="K57" s="330">
        <f t="shared" ref="K57:K71" si="7">H57*I57*J57</f>
        <v>0</v>
      </c>
      <c r="L57" s="330">
        <f t="shared" ref="L57:L71" si="8">K57-M57-N57</f>
        <v>0</v>
      </c>
      <c r="M57" s="329"/>
      <c r="N57" s="329"/>
      <c r="O57" s="397"/>
    </row>
    <row r="58" spans="2:24" ht="15" customHeight="1" x14ac:dyDescent="0.3">
      <c r="B58" s="156">
        <v>4</v>
      </c>
      <c r="C58" s="1003" t="str">
        <f>IF(ISBLANK('FICusto (ORÇ)'!C63)," ",'FICusto (ORÇ)'!C63)</f>
        <v xml:space="preserve"> </v>
      </c>
      <c r="D58" s="1003"/>
      <c r="E58" s="1003"/>
      <c r="F58" s="1003"/>
      <c r="G58" s="974"/>
      <c r="H58" s="560">
        <f>'FICusto (ORÇ)'!H63</f>
        <v>0</v>
      </c>
      <c r="I58" s="564">
        <f>'FICusto (ORÇ)'!I63</f>
        <v>0</v>
      </c>
      <c r="J58" s="120">
        <f>'FICusto (ORÇ)'!J63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</row>
    <row r="59" spans="2:24" ht="15" customHeight="1" x14ac:dyDescent="0.3">
      <c r="B59" s="153">
        <v>5</v>
      </c>
      <c r="C59" s="1003" t="str">
        <f>IF(ISBLANK('FICusto (ORÇ)'!C64)," ",'FICusto (ORÇ)'!C64)</f>
        <v xml:space="preserve"> </v>
      </c>
      <c r="D59" s="1003"/>
      <c r="E59" s="1003"/>
      <c r="F59" s="1003"/>
      <c r="G59" s="974"/>
      <c r="H59" s="560">
        <f>'FICusto (ORÇ)'!H64</f>
        <v>0</v>
      </c>
      <c r="I59" s="564">
        <f>'FICusto (ORÇ)'!I64</f>
        <v>0</v>
      </c>
      <c r="J59" s="120">
        <f>'FICusto (ORÇ)'!J64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</row>
    <row r="60" spans="2:24" ht="15" customHeight="1" x14ac:dyDescent="0.3">
      <c r="B60" s="156">
        <v>6</v>
      </c>
      <c r="C60" s="1003" t="str">
        <f>IF(ISBLANK('FICusto (ORÇ)'!C65)," ",'FICusto (ORÇ)'!C65)</f>
        <v xml:space="preserve"> </v>
      </c>
      <c r="D60" s="1003"/>
      <c r="E60" s="1003"/>
      <c r="F60" s="1003"/>
      <c r="G60" s="974"/>
      <c r="H60" s="560">
        <f>'FICusto (ORÇ)'!H65</f>
        <v>0</v>
      </c>
      <c r="I60" s="564">
        <f>'FICusto (ORÇ)'!I65</f>
        <v>0</v>
      </c>
      <c r="J60" s="120">
        <f>'FICusto (ORÇ)'!J65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</row>
    <row r="61" spans="2:24" ht="15" customHeight="1" x14ac:dyDescent="0.3">
      <c r="B61" s="153">
        <v>7</v>
      </c>
      <c r="C61" s="1003" t="str">
        <f>IF(ISBLANK('FICusto (ORÇ)'!C66)," ",'FICusto (ORÇ)'!C66)</f>
        <v xml:space="preserve"> </v>
      </c>
      <c r="D61" s="1003"/>
      <c r="E61" s="1003"/>
      <c r="F61" s="1003"/>
      <c r="G61" s="974"/>
      <c r="H61" s="560">
        <f>'FICusto (ORÇ)'!H66</f>
        <v>0</v>
      </c>
      <c r="I61" s="564">
        <f>'FICusto (ORÇ)'!I66</f>
        <v>0</v>
      </c>
      <c r="J61" s="120">
        <f>'FICusto (ORÇ)'!J66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</row>
    <row r="62" spans="2:24" ht="15" customHeight="1" x14ac:dyDescent="0.3">
      <c r="B62" s="156">
        <v>8</v>
      </c>
      <c r="C62" s="1003" t="str">
        <f>IF(ISBLANK('FICusto (ORÇ)'!C67)," ",'FICusto (ORÇ)'!C67)</f>
        <v xml:space="preserve"> </v>
      </c>
      <c r="D62" s="1003"/>
      <c r="E62" s="1003"/>
      <c r="F62" s="1003"/>
      <c r="G62" s="974"/>
      <c r="H62" s="560">
        <f>'FICusto (ORÇ)'!H67</f>
        <v>0</v>
      </c>
      <c r="I62" s="564">
        <f>'FICusto (ORÇ)'!I67</f>
        <v>0</v>
      </c>
      <c r="J62" s="120">
        <f>'FICusto (ORÇ)'!J67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</row>
    <row r="63" spans="2:24" ht="15" customHeight="1" x14ac:dyDescent="0.3">
      <c r="B63" s="153">
        <v>9</v>
      </c>
      <c r="C63" s="1003" t="str">
        <f>IF(ISBLANK('FICusto (ORÇ)'!C68)," ",'FICusto (ORÇ)'!C68)</f>
        <v xml:space="preserve"> </v>
      </c>
      <c r="D63" s="1003"/>
      <c r="E63" s="1003"/>
      <c r="F63" s="1003"/>
      <c r="G63" s="974"/>
      <c r="H63" s="560">
        <f>'FICusto (ORÇ)'!H68</f>
        <v>0</v>
      </c>
      <c r="I63" s="564">
        <f>'FICusto (ORÇ)'!I68</f>
        <v>0</v>
      </c>
      <c r="J63" s="120">
        <f>'FICusto (ORÇ)'!J68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</row>
    <row r="64" spans="2:24" ht="15" customHeight="1" x14ac:dyDescent="0.3">
      <c r="B64" s="156">
        <v>10</v>
      </c>
      <c r="C64" s="1003" t="str">
        <f>IF(ISBLANK('FICusto (ORÇ)'!C69)," ",'FICusto (ORÇ)'!C69)</f>
        <v xml:space="preserve"> </v>
      </c>
      <c r="D64" s="1003"/>
      <c r="E64" s="1003"/>
      <c r="F64" s="1003"/>
      <c r="G64" s="974"/>
      <c r="H64" s="560">
        <f>'FICusto (ORÇ)'!H69</f>
        <v>0</v>
      </c>
      <c r="I64" s="564">
        <f>'FICusto (ORÇ)'!I69</f>
        <v>0</v>
      </c>
      <c r="J64" s="120">
        <f>'FICusto (ORÇ)'!J69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</row>
    <row r="65" spans="2:15" ht="15" customHeight="1" x14ac:dyDescent="0.3">
      <c r="B65" s="153">
        <v>11</v>
      </c>
      <c r="C65" s="1003" t="str">
        <f>IF(ISBLANK('FICusto (ORÇ)'!C70)," ",'FICusto (ORÇ)'!C70)</f>
        <v xml:space="preserve"> </v>
      </c>
      <c r="D65" s="1003"/>
      <c r="E65" s="1003"/>
      <c r="F65" s="1003"/>
      <c r="G65" s="974"/>
      <c r="H65" s="560">
        <f>'FICusto (ORÇ)'!H70</f>
        <v>0</v>
      </c>
      <c r="I65" s="564">
        <f>'FICusto (ORÇ)'!I70</f>
        <v>0</v>
      </c>
      <c r="J65" s="120">
        <f>'FICusto (ORÇ)'!J70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</row>
    <row r="66" spans="2:15" ht="15" customHeight="1" x14ac:dyDescent="0.3">
      <c r="B66" s="156">
        <v>12</v>
      </c>
      <c r="C66" s="1003" t="str">
        <f>IF(ISBLANK('FICusto (ORÇ)'!C71)," ",'FICusto (ORÇ)'!C71)</f>
        <v xml:space="preserve"> </v>
      </c>
      <c r="D66" s="1003"/>
      <c r="E66" s="1003"/>
      <c r="F66" s="1003"/>
      <c r="G66" s="974"/>
      <c r="H66" s="560">
        <f>'FICusto (ORÇ)'!H71</f>
        <v>0</v>
      </c>
      <c r="I66" s="564">
        <f>'FICusto (ORÇ)'!I71</f>
        <v>0</v>
      </c>
      <c r="J66" s="120">
        <f>'FICusto (ORÇ)'!J71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</row>
    <row r="67" spans="2:15" ht="15" customHeight="1" x14ac:dyDescent="0.3">
      <c r="B67" s="153">
        <v>13</v>
      </c>
      <c r="C67" s="1003" t="str">
        <f>IF(ISBLANK('FICusto (ORÇ)'!C72)," ",'FICusto (ORÇ)'!C72)</f>
        <v xml:space="preserve"> </v>
      </c>
      <c r="D67" s="1003"/>
      <c r="E67" s="1003"/>
      <c r="F67" s="1003"/>
      <c r="G67" s="974"/>
      <c r="H67" s="560">
        <f>'FICusto (ORÇ)'!H72</f>
        <v>0</v>
      </c>
      <c r="I67" s="564">
        <f>'FICusto (ORÇ)'!I72</f>
        <v>0</v>
      </c>
      <c r="J67" s="120">
        <f>'FICusto (ORÇ)'!J72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</row>
    <row r="68" spans="2:15" ht="15" customHeight="1" x14ac:dyDescent="0.3">
      <c r="B68" s="156">
        <v>14</v>
      </c>
      <c r="C68" s="1003" t="str">
        <f>IF(ISBLANK('FICusto (ORÇ)'!C73)," ",'FICusto (ORÇ)'!C73)</f>
        <v xml:space="preserve"> </v>
      </c>
      <c r="D68" s="1003"/>
      <c r="E68" s="1003"/>
      <c r="F68" s="1003"/>
      <c r="G68" s="974"/>
      <c r="H68" s="560">
        <f>'FICusto (ORÇ)'!H73</f>
        <v>0</v>
      </c>
      <c r="I68" s="564">
        <f>'FICusto (ORÇ)'!I73</f>
        <v>0</v>
      </c>
      <c r="J68" s="120">
        <f>'FICusto (ORÇ)'!J73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</row>
    <row r="69" spans="2:15" ht="15" customHeight="1" x14ac:dyDescent="0.3">
      <c r="B69" s="153">
        <v>15</v>
      </c>
      <c r="C69" s="1003" t="str">
        <f>IF(ISBLANK('FICusto (ORÇ)'!C74)," ",'FICusto (ORÇ)'!C74)</f>
        <v xml:space="preserve"> </v>
      </c>
      <c r="D69" s="1003"/>
      <c r="E69" s="1003"/>
      <c r="F69" s="1003"/>
      <c r="G69" s="974"/>
      <c r="H69" s="560">
        <f>'FICusto (ORÇ)'!H74</f>
        <v>0</v>
      </c>
      <c r="I69" s="564">
        <f>'FICusto (ORÇ)'!I74</f>
        <v>0</v>
      </c>
      <c r="J69" s="120">
        <f>'FICusto (ORÇ)'!J74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</row>
    <row r="70" spans="2:15" ht="15" customHeight="1" x14ac:dyDescent="0.3">
      <c r="B70" s="156">
        <v>16</v>
      </c>
      <c r="C70" s="1003" t="str">
        <f>IF(ISBLANK('FICusto (ORÇ)'!C75)," ",'FICusto (ORÇ)'!C75)</f>
        <v xml:space="preserve"> </v>
      </c>
      <c r="D70" s="1003"/>
      <c r="E70" s="1003"/>
      <c r="F70" s="1003"/>
      <c r="G70" s="974"/>
      <c r="H70" s="560">
        <f>'FICusto (ORÇ)'!H75</f>
        <v>0</v>
      </c>
      <c r="I70" s="564">
        <f>'FICusto (ORÇ)'!I75</f>
        <v>0</v>
      </c>
      <c r="J70" s="120">
        <f>'FICusto (ORÇ)'!J75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</row>
    <row r="71" spans="2:15" ht="15" customHeight="1" x14ac:dyDescent="0.3">
      <c r="B71" s="153">
        <v>17</v>
      </c>
      <c r="C71" s="1003" t="str">
        <f>IF(ISBLANK('FICusto (ORÇ)'!C76)," ",'FICusto (ORÇ)'!C76)</f>
        <v xml:space="preserve"> </v>
      </c>
      <c r="D71" s="1003"/>
      <c r="E71" s="1003"/>
      <c r="F71" s="1003"/>
      <c r="G71" s="974"/>
      <c r="H71" s="560">
        <f>'FICusto (ORÇ)'!H76</f>
        <v>0</v>
      </c>
      <c r="I71" s="564">
        <f>'FICusto (ORÇ)'!I76</f>
        <v>0</v>
      </c>
      <c r="J71" s="120">
        <f>'FICusto (ORÇ)'!J76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</row>
    <row r="72" spans="2:15" ht="15" customHeight="1" x14ac:dyDescent="0.3">
      <c r="B72" s="156">
        <v>18</v>
      </c>
      <c r="C72" s="1003" t="str">
        <f>IF(ISBLANK('FICusto (ORÇ)'!C77)," ",'FICusto (ORÇ)'!C77)</f>
        <v xml:space="preserve"> </v>
      </c>
      <c r="D72" s="1003"/>
      <c r="E72" s="1003"/>
      <c r="F72" s="1003"/>
      <c r="G72" s="974"/>
      <c r="H72" s="560">
        <f>'FICusto (ORÇ)'!H77</f>
        <v>0</v>
      </c>
      <c r="I72" s="564">
        <f>'FICusto (ORÇ)'!I77</f>
        <v>0</v>
      </c>
      <c r="J72" s="120">
        <f>'FICusto (ORÇ)'!J77</f>
        <v>0</v>
      </c>
      <c r="K72" s="330">
        <f>H72*I72*J72</f>
        <v>0</v>
      </c>
      <c r="L72" s="330">
        <f>K72-M72-N72</f>
        <v>0</v>
      </c>
      <c r="M72" s="329"/>
      <c r="N72" s="329"/>
      <c r="O72" s="397"/>
    </row>
    <row r="73" spans="2:15" x14ac:dyDescent="0.3">
      <c r="B73" s="153">
        <v>19</v>
      </c>
      <c r="C73" s="1003" t="str">
        <f>IF(ISBLANK('FICusto (ORÇ)'!C78)," ",'FICusto (ORÇ)'!C78)</f>
        <v xml:space="preserve"> </v>
      </c>
      <c r="D73" s="1003"/>
      <c r="E73" s="1003"/>
      <c r="F73" s="1003"/>
      <c r="G73" s="974"/>
      <c r="H73" s="560">
        <f>'FICusto (ORÇ)'!H78</f>
        <v>0</v>
      </c>
      <c r="I73" s="564">
        <f>'FICusto (ORÇ)'!I78</f>
        <v>0</v>
      </c>
      <c r="J73" s="120">
        <f>'FICusto (ORÇ)'!J78</f>
        <v>0</v>
      </c>
      <c r="K73" s="330">
        <f>H73*I73*J73</f>
        <v>0</v>
      </c>
      <c r="L73" s="330">
        <f>K73-M73-N73</f>
        <v>0</v>
      </c>
      <c r="M73" s="329"/>
      <c r="N73" s="329"/>
      <c r="O73" s="397"/>
    </row>
    <row r="74" spans="2:15" x14ac:dyDescent="0.3">
      <c r="B74" s="156">
        <v>20</v>
      </c>
      <c r="C74" s="1003" t="str">
        <f>IF(ISBLANK('FICusto (ORÇ)'!C79)," ",'FICusto (ORÇ)'!C79)</f>
        <v xml:space="preserve"> </v>
      </c>
      <c r="D74" s="1003"/>
      <c r="E74" s="1003"/>
      <c r="F74" s="1003"/>
      <c r="G74" s="974"/>
      <c r="H74" s="560">
        <f>'FICusto (ORÇ)'!H79</f>
        <v>0</v>
      </c>
      <c r="I74" s="564">
        <f>'FICusto (ORÇ)'!I79</f>
        <v>0</v>
      </c>
      <c r="J74" s="120">
        <f>'FICusto (ORÇ)'!J79</f>
        <v>0</v>
      </c>
      <c r="K74" s="330">
        <f>H74*I74*J74</f>
        <v>0</v>
      </c>
      <c r="L74" s="330">
        <f>K74-M74-N74</f>
        <v>0</v>
      </c>
      <c r="M74" s="329"/>
      <c r="N74" s="329"/>
      <c r="O74" s="397"/>
    </row>
    <row r="75" spans="2:15" x14ac:dyDescent="0.3">
      <c r="B75" s="162"/>
      <c r="C75" s="983" t="s">
        <v>1227</v>
      </c>
      <c r="D75" s="983"/>
      <c r="E75" s="983"/>
      <c r="F75" s="983"/>
      <c r="G75" s="983"/>
      <c r="H75" s="983"/>
      <c r="I75" s="983"/>
      <c r="J75" s="984"/>
      <c r="K75" s="330">
        <f>SUM(K55:K74)</f>
        <v>0</v>
      </c>
      <c r="L75" s="330">
        <f>SUM(L55:L74)</f>
        <v>0</v>
      </c>
      <c r="M75" s="330">
        <f>SUM(M55:M74)</f>
        <v>0</v>
      </c>
      <c r="N75" s="330">
        <f>SUM(N55:N74)</f>
        <v>0</v>
      </c>
      <c r="O75" s="397"/>
    </row>
    <row r="76" spans="2:15" ht="15" customHeight="1" x14ac:dyDescent="0.3">
      <c r="B76" s="776"/>
      <c r="C76" s="1034" t="s">
        <v>1228</v>
      </c>
      <c r="D76" s="1034"/>
      <c r="E76" s="1034"/>
      <c r="F76" s="1034"/>
      <c r="G76" s="1034"/>
      <c r="H76" s="1034"/>
      <c r="I76" s="1034"/>
      <c r="J76" s="1035"/>
      <c r="K76" s="123">
        <f>SUM(K75,K52:K53)</f>
        <v>0</v>
      </c>
      <c r="L76" s="777">
        <f>SUM(L75,L52:L53)</f>
        <v>0</v>
      </c>
      <c r="M76" s="777">
        <f>SUM(M75,M52:M53)</f>
        <v>0</v>
      </c>
      <c r="N76" s="777">
        <f>SUM(N75,N52:N53)</f>
        <v>0</v>
      </c>
      <c r="O76" s="397"/>
    </row>
    <row r="77" spans="2:15" x14ac:dyDescent="0.3">
      <c r="B77" s="162"/>
      <c r="C77" s="972" t="s">
        <v>9</v>
      </c>
      <c r="D77" s="972"/>
      <c r="E77" s="972"/>
      <c r="F77" s="972"/>
      <c r="G77" s="972"/>
      <c r="H77" s="972"/>
      <c r="I77" s="972"/>
      <c r="J77" s="973"/>
      <c r="K77" s="330">
        <f>SUM(L77:N77)</f>
        <v>0</v>
      </c>
      <c r="L77" s="333">
        <f>'Custo Contábil'!K41</f>
        <v>0</v>
      </c>
      <c r="M77" s="330">
        <v>0</v>
      </c>
      <c r="N77" s="330">
        <v>0</v>
      </c>
      <c r="O77" s="397"/>
    </row>
    <row r="78" spans="2:15" x14ac:dyDescent="0.3">
      <c r="B78" s="323"/>
      <c r="C78" s="985" t="s">
        <v>2183</v>
      </c>
      <c r="D78" s="985"/>
      <c r="E78" s="985"/>
      <c r="F78" s="985"/>
      <c r="G78" s="985"/>
      <c r="H78" s="985"/>
      <c r="I78" s="985"/>
      <c r="J78" s="986"/>
      <c r="K78" s="159">
        <f>SUM(K77,K76)</f>
        <v>0</v>
      </c>
      <c r="L78" s="159">
        <f t="shared" ref="L78:N78" si="9">SUM(L77,L76)</f>
        <v>0</v>
      </c>
      <c r="M78" s="159">
        <f t="shared" si="9"/>
        <v>0</v>
      </c>
      <c r="N78" s="159">
        <f t="shared" si="9"/>
        <v>0</v>
      </c>
      <c r="O78" s="397"/>
    </row>
    <row r="79" spans="2:15" x14ac:dyDescent="0.3">
      <c r="B79" s="327"/>
      <c r="C79" s="979" t="s">
        <v>1229</v>
      </c>
      <c r="D79" s="979"/>
      <c r="E79" s="979"/>
      <c r="F79" s="979"/>
      <c r="G79" s="979"/>
      <c r="H79" s="979"/>
      <c r="I79" s="979"/>
      <c r="J79" s="980"/>
      <c r="K79" s="126">
        <f>SUM(K49,K78)</f>
        <v>0</v>
      </c>
      <c r="L79" s="126">
        <f t="shared" ref="L79:N79" si="10">SUM(L49,L78)</f>
        <v>0</v>
      </c>
      <c r="M79" s="126">
        <f t="shared" si="10"/>
        <v>0</v>
      </c>
      <c r="N79" s="126">
        <f t="shared" si="10"/>
        <v>0</v>
      </c>
      <c r="O79" s="397"/>
    </row>
    <row r="80" spans="2:15" x14ac:dyDescent="0.3">
      <c r="B80" s="961" t="s">
        <v>969</v>
      </c>
      <c r="C80" s="962"/>
      <c r="D80" s="962"/>
      <c r="E80" s="962"/>
      <c r="F80" s="962"/>
      <c r="G80" s="962"/>
      <c r="H80" s="962"/>
      <c r="I80" s="962"/>
      <c r="J80" s="962"/>
      <c r="K80" s="962"/>
      <c r="L80" s="962"/>
      <c r="M80" s="962"/>
      <c r="N80" s="966"/>
      <c r="O80" s="397"/>
    </row>
    <row r="81" spans="2:16" x14ac:dyDescent="0.3">
      <c r="B81" s="967" t="s">
        <v>1056</v>
      </c>
      <c r="C81" s="968"/>
      <c r="D81" s="968"/>
      <c r="E81" s="968"/>
      <c r="F81" s="968"/>
      <c r="G81" s="968"/>
      <c r="H81" s="316"/>
      <c r="I81" s="316"/>
      <c r="J81" s="317"/>
      <c r="K81" s="152" t="s">
        <v>555</v>
      </c>
      <c r="L81" s="314" t="s">
        <v>1054</v>
      </c>
      <c r="M81" s="114" t="s">
        <v>509</v>
      </c>
      <c r="N81" s="114" t="s">
        <v>510</v>
      </c>
      <c r="O81" s="397"/>
    </row>
    <row r="82" spans="2:16" x14ac:dyDescent="0.3">
      <c r="B82" s="162"/>
      <c r="C82" s="972" t="s">
        <v>571</v>
      </c>
      <c r="D82" s="972"/>
      <c r="E82" s="972"/>
      <c r="F82" s="972"/>
      <c r="G82" s="972"/>
      <c r="H82" s="972"/>
      <c r="I82" s="972"/>
      <c r="J82" s="973"/>
      <c r="K82" s="330">
        <f t="shared" ref="K82:K86" si="11">SUM(L82:N82)</f>
        <v>0</v>
      </c>
      <c r="L82" s="330">
        <f>'Custo Contábil'!$K$37*'Custo Contábil'!F12</f>
        <v>0</v>
      </c>
      <c r="M82" s="330">
        <v>0</v>
      </c>
      <c r="N82" s="330">
        <v>0</v>
      </c>
      <c r="O82" s="397"/>
    </row>
    <row r="83" spans="2:16" x14ac:dyDescent="0.3">
      <c r="B83" s="162"/>
      <c r="C83" s="972" t="s">
        <v>451</v>
      </c>
      <c r="D83" s="972"/>
      <c r="E83" s="972"/>
      <c r="F83" s="972"/>
      <c r="G83" s="972"/>
      <c r="H83" s="972"/>
      <c r="I83" s="972"/>
      <c r="J83" s="973"/>
      <c r="K83" s="330">
        <f t="shared" si="11"/>
        <v>0</v>
      </c>
      <c r="L83" s="330">
        <f>Marketing!L25</f>
        <v>0</v>
      </c>
      <c r="M83" s="330">
        <f>Marketing!M25</f>
        <v>0</v>
      </c>
      <c r="N83" s="330">
        <f>Marketing!N25</f>
        <v>0</v>
      </c>
      <c r="O83" s="397"/>
    </row>
    <row r="84" spans="2:16" x14ac:dyDescent="0.3">
      <c r="B84" s="162"/>
      <c r="C84" s="972" t="s">
        <v>572</v>
      </c>
      <c r="D84" s="972"/>
      <c r="E84" s="972"/>
      <c r="F84" s="972"/>
      <c r="G84" s="972"/>
      <c r="H84" s="972"/>
      <c r="I84" s="972"/>
      <c r="J84" s="973"/>
      <c r="K84" s="330">
        <f t="shared" si="11"/>
        <v>0</v>
      </c>
      <c r="L84" s="330">
        <f>Treinamento!L39</f>
        <v>0</v>
      </c>
      <c r="M84" s="330">
        <f>Treinamento!M39</f>
        <v>0</v>
      </c>
      <c r="N84" s="330">
        <f>Treinamento!N39</f>
        <v>0</v>
      </c>
      <c r="O84" s="397"/>
      <c r="P84" s="402"/>
    </row>
    <row r="85" spans="2:16" x14ac:dyDescent="0.3">
      <c r="B85" s="162"/>
      <c r="C85" s="972" t="s">
        <v>573</v>
      </c>
      <c r="D85" s="972"/>
      <c r="E85" s="972"/>
      <c r="F85" s="972"/>
      <c r="G85" s="972"/>
      <c r="H85" s="972"/>
      <c r="I85" s="972"/>
      <c r="J85" s="973"/>
      <c r="K85" s="330">
        <f t="shared" si="11"/>
        <v>0</v>
      </c>
      <c r="L85" s="330">
        <v>0</v>
      </c>
      <c r="M85" s="330">
        <v>0</v>
      </c>
      <c r="N85" s="330">
        <v>0</v>
      </c>
      <c r="O85" s="397"/>
    </row>
    <row r="86" spans="2:16" x14ac:dyDescent="0.3">
      <c r="B86" s="162"/>
      <c r="C86" s="972" t="s">
        <v>574</v>
      </c>
      <c r="D86" s="972"/>
      <c r="E86" s="972"/>
      <c r="F86" s="972"/>
      <c r="G86" s="972"/>
      <c r="H86" s="972"/>
      <c r="I86" s="972"/>
      <c r="J86" s="973"/>
      <c r="K86" s="330">
        <f t="shared" si="11"/>
        <v>0</v>
      </c>
      <c r="L86" s="330">
        <f>'M&amp;V'!N466</f>
        <v>0</v>
      </c>
      <c r="M86" s="330">
        <f>'M&amp;V'!O466</f>
        <v>0</v>
      </c>
      <c r="N86" s="330">
        <f>'M&amp;V'!P466</f>
        <v>0</v>
      </c>
      <c r="O86" s="397"/>
    </row>
    <row r="87" spans="2:16" x14ac:dyDescent="0.3">
      <c r="B87" s="967" t="s">
        <v>15</v>
      </c>
      <c r="C87" s="968"/>
      <c r="D87" s="968"/>
      <c r="E87" s="968"/>
      <c r="F87" s="968"/>
      <c r="G87" s="968"/>
      <c r="H87" s="969"/>
      <c r="I87" s="539" t="s">
        <v>16</v>
      </c>
      <c r="J87" s="539" t="s">
        <v>569</v>
      </c>
      <c r="K87" s="152" t="s">
        <v>555</v>
      </c>
      <c r="L87" s="539" t="s">
        <v>1054</v>
      </c>
      <c r="M87" s="114" t="s">
        <v>509</v>
      </c>
      <c r="N87" s="114" t="s">
        <v>510</v>
      </c>
      <c r="O87" s="397"/>
    </row>
    <row r="88" spans="2:16" x14ac:dyDescent="0.3">
      <c r="B88" s="168">
        <v>1</v>
      </c>
      <c r="C88" s="972" t="str">
        <f>IF(ISBLANK('FICusto (ORÇ)'!C105)," ",'FICusto (ORÇ)'!C105)</f>
        <v xml:space="preserve"> </v>
      </c>
      <c r="D88" s="972"/>
      <c r="E88" s="972"/>
      <c r="F88" s="972"/>
      <c r="G88" s="972"/>
      <c r="H88" s="973"/>
      <c r="I88" s="564">
        <f>'FICusto (ORÇ)'!I105</f>
        <v>0</v>
      </c>
      <c r="J88" s="120">
        <f>'FICusto (ORÇ)'!J105</f>
        <v>0</v>
      </c>
      <c r="K88" s="330">
        <f>I88*J88</f>
        <v>0</v>
      </c>
      <c r="L88" s="330">
        <f>K88-M88-N88</f>
        <v>0</v>
      </c>
      <c r="M88" s="329"/>
      <c r="N88" s="329"/>
      <c r="O88" s="397"/>
    </row>
    <row r="89" spans="2:16" x14ac:dyDescent="0.3">
      <c r="B89" s="168">
        <v>2</v>
      </c>
      <c r="C89" s="972" t="str">
        <f>IF(ISBLANK('FICusto (ORÇ)'!C106)," ",'FICusto (ORÇ)'!C106)</f>
        <v xml:space="preserve"> </v>
      </c>
      <c r="D89" s="972"/>
      <c r="E89" s="972"/>
      <c r="F89" s="972"/>
      <c r="G89" s="972"/>
      <c r="H89" s="973"/>
      <c r="I89" s="564">
        <f>'FICusto (ORÇ)'!I106</f>
        <v>0</v>
      </c>
      <c r="J89" s="120">
        <f>'FICusto (ORÇ)'!J106</f>
        <v>0</v>
      </c>
      <c r="K89" s="330">
        <f>I89*J89</f>
        <v>0</v>
      </c>
      <c r="L89" s="330">
        <f>K89-M89-N89</f>
        <v>0</v>
      </c>
      <c r="M89" s="329"/>
      <c r="N89" s="329"/>
    </row>
    <row r="90" spans="2:16" x14ac:dyDescent="0.3">
      <c r="B90" s="168">
        <v>3</v>
      </c>
      <c r="C90" s="972" t="str">
        <f>IF(ISBLANK('FICusto (ORÇ)'!C107)," ",'FICusto (ORÇ)'!C107)</f>
        <v xml:space="preserve"> </v>
      </c>
      <c r="D90" s="972"/>
      <c r="E90" s="972"/>
      <c r="F90" s="972"/>
      <c r="G90" s="972"/>
      <c r="H90" s="973"/>
      <c r="I90" s="564">
        <f>'FICusto (ORÇ)'!I107</f>
        <v>0</v>
      </c>
      <c r="J90" s="120">
        <f>'FICusto (ORÇ)'!J107</f>
        <v>0</v>
      </c>
      <c r="K90" s="330">
        <f>I90*J90</f>
        <v>0</v>
      </c>
      <c r="L90" s="330">
        <f>K90-M90-N90</f>
        <v>0</v>
      </c>
      <c r="M90" s="329"/>
      <c r="N90" s="329"/>
      <c r="O90" s="397"/>
    </row>
    <row r="91" spans="2:16" x14ac:dyDescent="0.3">
      <c r="B91" s="168">
        <v>4</v>
      </c>
      <c r="C91" s="972" t="s">
        <v>2186</v>
      </c>
      <c r="D91" s="972"/>
      <c r="E91" s="972"/>
      <c r="F91" s="972"/>
      <c r="G91" s="972"/>
      <c r="H91" s="973"/>
      <c r="I91" s="782">
        <f>'Custo Contábil'!$K$37</f>
        <v>0</v>
      </c>
      <c r="J91" s="120">
        <v>500</v>
      </c>
      <c r="K91" s="330">
        <f>I91*J91</f>
        <v>0</v>
      </c>
      <c r="L91" s="330">
        <f>K91-M91-N91</f>
        <v>0</v>
      </c>
      <c r="M91" s="330">
        <f>SUM(M87:M89)</f>
        <v>0</v>
      </c>
      <c r="N91" s="330">
        <f>SUM(N87:N89)</f>
        <v>0</v>
      </c>
      <c r="O91" s="397"/>
    </row>
    <row r="92" spans="2:16" x14ac:dyDescent="0.3">
      <c r="B92" s="162"/>
      <c r="C92" s="983" t="s">
        <v>1230</v>
      </c>
      <c r="D92" s="983"/>
      <c r="E92" s="983"/>
      <c r="F92" s="983"/>
      <c r="G92" s="983"/>
      <c r="H92" s="983"/>
      <c r="I92" s="983"/>
      <c r="J92" s="984"/>
      <c r="K92" s="330">
        <f>SUM(K88:K91)</f>
        <v>0</v>
      </c>
      <c r="L92" s="330">
        <f t="shared" ref="L92:N92" si="12">SUM(L88:L91)</f>
        <v>0</v>
      </c>
      <c r="M92" s="330">
        <f t="shared" si="12"/>
        <v>0</v>
      </c>
      <c r="N92" s="330">
        <f t="shared" si="12"/>
        <v>0</v>
      </c>
    </row>
    <row r="93" spans="2:16" x14ac:dyDescent="0.3">
      <c r="B93" s="162"/>
      <c r="C93" s="972" t="s">
        <v>12</v>
      </c>
      <c r="D93" s="972"/>
      <c r="E93" s="972"/>
      <c r="F93" s="972"/>
      <c r="G93" s="972"/>
      <c r="H93" s="972"/>
      <c r="I93" s="972"/>
      <c r="J93" s="973"/>
      <c r="K93" s="330">
        <f>SUM(L93:N93)</f>
        <v>0</v>
      </c>
      <c r="L93" s="330">
        <f>'Custo Contábil'!K49</f>
        <v>0</v>
      </c>
      <c r="M93" s="330">
        <v>0</v>
      </c>
      <c r="N93" s="330">
        <v>0</v>
      </c>
      <c r="O93" s="397"/>
    </row>
    <row r="94" spans="2:16" x14ac:dyDescent="0.3">
      <c r="B94" s="327"/>
      <c r="C94" s="979" t="s">
        <v>1231</v>
      </c>
      <c r="D94" s="979"/>
      <c r="E94" s="979"/>
      <c r="F94" s="979"/>
      <c r="G94" s="979"/>
      <c r="H94" s="979"/>
      <c r="I94" s="979"/>
      <c r="J94" s="980"/>
      <c r="K94" s="126">
        <f>SUM(K82:K86,K92:K93)</f>
        <v>0</v>
      </c>
      <c r="L94" s="126">
        <f t="shared" ref="L94:N94" si="13">SUM(L82:L86,L92:L93)</f>
        <v>0</v>
      </c>
      <c r="M94" s="126">
        <f t="shared" si="13"/>
        <v>0</v>
      </c>
      <c r="N94" s="126">
        <f t="shared" si="13"/>
        <v>0</v>
      </c>
    </row>
    <row r="95" spans="2:16" x14ac:dyDescent="0.3">
      <c r="B95" s="169"/>
      <c r="C95" s="981" t="s">
        <v>1232</v>
      </c>
      <c r="D95" s="981"/>
      <c r="E95" s="981"/>
      <c r="F95" s="981"/>
      <c r="G95" s="981"/>
      <c r="H95" s="981"/>
      <c r="I95" s="981"/>
      <c r="J95" s="982"/>
      <c r="K95" s="161">
        <f>SUM(K79,K94)</f>
        <v>0</v>
      </c>
      <c r="L95" s="161">
        <f>SUM(L79,L94)</f>
        <v>0</v>
      </c>
      <c r="M95" s="161">
        <f>SUM(M79,M94)</f>
        <v>0</v>
      </c>
      <c r="N95" s="161">
        <f>SUM(N79,N94)</f>
        <v>0</v>
      </c>
    </row>
    <row r="96" spans="2:16" x14ac:dyDescent="0.3">
      <c r="B96" s="397"/>
      <c r="C96" s="397"/>
      <c r="D96" s="397"/>
      <c r="E96" s="397"/>
      <c r="F96" s="397"/>
      <c r="G96" s="397"/>
      <c r="H96" s="397"/>
      <c r="I96" s="408"/>
      <c r="J96" s="397"/>
      <c r="K96" s="409"/>
      <c r="L96" s="397"/>
      <c r="M96" s="397"/>
      <c r="N96" s="397"/>
    </row>
  </sheetData>
  <mergeCells count="142">
    <mergeCell ref="C78:J78"/>
    <mergeCell ref="C79:J79"/>
    <mergeCell ref="B80:N80"/>
    <mergeCell ref="B81:G81"/>
    <mergeCell ref="C77:J77"/>
    <mergeCell ref="C95:J95"/>
    <mergeCell ref="B87:H87"/>
    <mergeCell ref="C88:H88"/>
    <mergeCell ref="C89:H89"/>
    <mergeCell ref="C90:H90"/>
    <mergeCell ref="C92:J92"/>
    <mergeCell ref="C94:J94"/>
    <mergeCell ref="C82:J82"/>
    <mergeCell ref="C93:J93"/>
    <mergeCell ref="C83:J83"/>
    <mergeCell ref="C84:J84"/>
    <mergeCell ref="C85:J85"/>
    <mergeCell ref="C86:J86"/>
    <mergeCell ref="C56:G56"/>
    <mergeCell ref="C72:G72"/>
    <mergeCell ref="C73:G73"/>
    <mergeCell ref="C74:G74"/>
    <mergeCell ref="C75:J75"/>
    <mergeCell ref="C76:J76"/>
    <mergeCell ref="B51:G51"/>
    <mergeCell ref="C52:G52"/>
    <mergeCell ref="T52:U52"/>
    <mergeCell ref="C53:G53"/>
    <mergeCell ref="C54:G54"/>
    <mergeCell ref="C55:G55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66:G66"/>
    <mergeCell ref="C67:G67"/>
    <mergeCell ref="C68:G68"/>
    <mergeCell ref="C48:G48"/>
    <mergeCell ref="Q48:U48"/>
    <mergeCell ref="C49:J49"/>
    <mergeCell ref="P49:V49"/>
    <mergeCell ref="B50:N50"/>
    <mergeCell ref="P50:V50"/>
    <mergeCell ref="C45:G45"/>
    <mergeCell ref="Q45:U45"/>
    <mergeCell ref="C46:G46"/>
    <mergeCell ref="Q46:U46"/>
    <mergeCell ref="C47:G47"/>
    <mergeCell ref="Q47:U47"/>
    <mergeCell ref="C42:G42"/>
    <mergeCell ref="Q42:U42"/>
    <mergeCell ref="C43:G43"/>
    <mergeCell ref="Q43:U43"/>
    <mergeCell ref="C44:G44"/>
    <mergeCell ref="Q44:U44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B2:N2"/>
    <mergeCell ref="P2:X2"/>
    <mergeCell ref="B3:K4"/>
    <mergeCell ref="L3:N3"/>
    <mergeCell ref="P3:X4"/>
    <mergeCell ref="B5:N5"/>
    <mergeCell ref="C12:G12"/>
    <mergeCell ref="Q12:U12"/>
    <mergeCell ref="C13:G13"/>
    <mergeCell ref="Q13:U13"/>
    <mergeCell ref="C9:G9"/>
    <mergeCell ref="Q9:U9"/>
    <mergeCell ref="C10:G10"/>
    <mergeCell ref="Q10:U10"/>
    <mergeCell ref="C11:G11"/>
    <mergeCell ref="Q11:U11"/>
    <mergeCell ref="C69:G69"/>
    <mergeCell ref="C70:G70"/>
    <mergeCell ref="C71:G71"/>
    <mergeCell ref="C91:H91"/>
    <mergeCell ref="B6:N6"/>
    <mergeCell ref="P6:X6"/>
    <mergeCell ref="B7:G7"/>
    <mergeCell ref="P7:U7"/>
    <mergeCell ref="C8:G8"/>
    <mergeCell ref="Q8:U8"/>
    <mergeCell ref="C14:G14"/>
    <mergeCell ref="Q14:U14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</mergeCells>
  <conditionalFormatting sqref="R29:R30 R97:R98">
    <cfRule type="cellIs" dxfId="32" priority="4" operator="lessThan">
      <formula>0</formula>
    </cfRule>
  </conditionalFormatting>
  <conditionalFormatting sqref="R29:R30 R97:R98">
    <cfRule type="cellIs" dxfId="31" priority="3" operator="lessThan">
      <formula>0</formula>
    </cfRule>
  </conditionalFormatting>
  <conditionalFormatting sqref="R31:R32">
    <cfRule type="cellIs" dxfId="30" priority="2" operator="lessThan">
      <formula>0</formula>
    </cfRule>
  </conditionalFormatting>
  <conditionalFormatting sqref="R52:R53">
    <cfRule type="cellIs" dxfId="29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/>
  </sheetPr>
  <dimension ref="B2:BE46"/>
  <sheetViews>
    <sheetView showGridLines="0" workbookViewId="0">
      <pane ySplit="3" topLeftCell="A24" activePane="bottomLeft" state="frozen"/>
      <selection pane="bottomLeft" activeCell="G46" sqref="G46"/>
    </sheetView>
  </sheetViews>
  <sheetFormatPr defaultColWidth="9.109375" defaultRowHeight="14.4" x14ac:dyDescent="0.25"/>
  <cols>
    <col min="1" max="1" width="3.6640625" style="411" customWidth="1"/>
    <col min="2" max="2" width="3.6640625" style="410" customWidth="1"/>
    <col min="3" max="3" width="44.33203125" style="411" customWidth="1"/>
    <col min="4" max="4" width="18.44140625" style="411" customWidth="1"/>
    <col min="5" max="5" width="9.88671875" style="412" bestFit="1" customWidth="1"/>
    <col min="6" max="6" width="8.6640625" style="413" customWidth="1"/>
    <col min="7" max="7" width="12.6640625" style="411" customWidth="1"/>
    <col min="8" max="27" width="11.6640625" style="411" customWidth="1"/>
    <col min="28" max="16384" width="9.109375" style="411"/>
  </cols>
  <sheetData>
    <row r="2" spans="2:27" ht="22.5" customHeight="1" x14ac:dyDescent="0.25">
      <c r="B2" s="992" t="s">
        <v>1233</v>
      </c>
      <c r="C2" s="992"/>
      <c r="D2" s="992"/>
      <c r="E2" s="992"/>
      <c r="F2" s="992"/>
      <c r="G2" s="992"/>
    </row>
    <row r="3" spans="2:27" x14ac:dyDescent="0.25">
      <c r="B3" s="993" t="s">
        <v>1244</v>
      </c>
      <c r="C3" s="994"/>
      <c r="D3" s="994"/>
      <c r="E3" s="994"/>
      <c r="F3" s="994"/>
      <c r="G3" s="544" t="s">
        <v>31</v>
      </c>
      <c r="H3" s="415" t="s">
        <v>1250</v>
      </c>
      <c r="I3" s="415" t="s">
        <v>1251</v>
      </c>
      <c r="J3" s="415" t="s">
        <v>1252</v>
      </c>
      <c r="K3" s="415" t="s">
        <v>1253</v>
      </c>
      <c r="L3" s="415" t="s">
        <v>1254</v>
      </c>
      <c r="M3" s="415" t="s">
        <v>1255</v>
      </c>
      <c r="N3" s="415" t="s">
        <v>1256</v>
      </c>
      <c r="O3" s="415" t="s">
        <v>1257</v>
      </c>
      <c r="P3" s="415" t="s">
        <v>1258</v>
      </c>
      <c r="Q3" s="415" t="s">
        <v>1259</v>
      </c>
      <c r="R3" s="415" t="s">
        <v>1260</v>
      </c>
      <c r="S3" s="415" t="s">
        <v>1261</v>
      </c>
      <c r="T3" s="415" t="s">
        <v>1262</v>
      </c>
      <c r="U3" s="415" t="s">
        <v>1263</v>
      </c>
      <c r="V3" s="415" t="s">
        <v>1264</v>
      </c>
      <c r="W3" s="415" t="s">
        <v>1265</v>
      </c>
      <c r="X3" s="415" t="s">
        <v>1266</v>
      </c>
      <c r="Y3" s="415" t="s">
        <v>1267</v>
      </c>
      <c r="Z3" s="415" t="s">
        <v>1268</v>
      </c>
      <c r="AA3" s="415" t="s">
        <v>1269</v>
      </c>
    </row>
    <row r="4" spans="2:27" x14ac:dyDescent="0.25">
      <c r="B4" s="993" t="s">
        <v>1106</v>
      </c>
      <c r="C4" s="994"/>
      <c r="D4" s="994"/>
      <c r="E4" s="994"/>
      <c r="F4" s="1002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</row>
    <row r="5" spans="2:27" s="410" customFormat="1" x14ac:dyDescent="0.25">
      <c r="B5" s="171"/>
      <c r="C5" s="172"/>
      <c r="D5" s="172"/>
      <c r="E5" s="172"/>
      <c r="F5" s="173"/>
      <c r="G5" s="174" t="s">
        <v>31</v>
      </c>
      <c r="H5" s="175" t="str">
        <f>H3</f>
        <v>fonte 1</v>
      </c>
      <c r="I5" s="175" t="str">
        <f t="shared" ref="I5:AA5" si="0">I3</f>
        <v>fonte 2</v>
      </c>
      <c r="J5" s="175" t="str">
        <f t="shared" si="0"/>
        <v>fonte 3</v>
      </c>
      <c r="K5" s="175" t="str">
        <f t="shared" si="0"/>
        <v>fonte 4</v>
      </c>
      <c r="L5" s="175" t="str">
        <f t="shared" si="0"/>
        <v>fonte 5</v>
      </c>
      <c r="M5" s="175" t="str">
        <f t="shared" si="0"/>
        <v>fonte 6</v>
      </c>
      <c r="N5" s="175" t="str">
        <f t="shared" si="0"/>
        <v>fonte 7</v>
      </c>
      <c r="O5" s="175" t="str">
        <f t="shared" si="0"/>
        <v>fonte 8</v>
      </c>
      <c r="P5" s="175" t="str">
        <f t="shared" si="0"/>
        <v>fonte 9</v>
      </c>
      <c r="Q5" s="175" t="str">
        <f t="shared" si="0"/>
        <v>fonte 10</v>
      </c>
      <c r="R5" s="175" t="str">
        <f t="shared" si="0"/>
        <v>fonte 11</v>
      </c>
      <c r="S5" s="175" t="str">
        <f t="shared" si="0"/>
        <v>fonte 12</v>
      </c>
      <c r="T5" s="175" t="str">
        <f t="shared" si="0"/>
        <v>fonte 13</v>
      </c>
      <c r="U5" s="175" t="str">
        <f t="shared" si="0"/>
        <v>fonte 14</v>
      </c>
      <c r="V5" s="175" t="str">
        <f t="shared" si="0"/>
        <v>fonte 15</v>
      </c>
      <c r="W5" s="175" t="str">
        <f t="shared" si="0"/>
        <v>fonte 16</v>
      </c>
      <c r="X5" s="175" t="str">
        <f t="shared" si="0"/>
        <v>fonte 17</v>
      </c>
      <c r="Y5" s="175" t="str">
        <f t="shared" si="0"/>
        <v>fonte 18</v>
      </c>
      <c r="Z5" s="175" t="str">
        <f t="shared" si="0"/>
        <v>fonte 19</v>
      </c>
      <c r="AA5" s="175" t="str">
        <f t="shared" si="0"/>
        <v>fonte 20</v>
      </c>
    </row>
    <row r="6" spans="2:27" x14ac:dyDescent="0.25">
      <c r="B6" s="171">
        <v>1</v>
      </c>
      <c r="C6" s="176" t="s">
        <v>626</v>
      </c>
      <c r="D6" s="176"/>
      <c r="E6" s="177"/>
      <c r="F6" s="178"/>
      <c r="G6" s="179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</row>
    <row r="7" spans="2:27" ht="15.6" x14ac:dyDescent="0.25">
      <c r="B7" s="171">
        <f>B6+1</f>
        <v>2</v>
      </c>
      <c r="C7" s="569" t="s">
        <v>1242</v>
      </c>
      <c r="D7" s="176"/>
      <c r="E7" s="182" t="s">
        <v>629</v>
      </c>
      <c r="F7" s="183" t="s">
        <v>674</v>
      </c>
      <c r="G7" s="547">
        <f>SUM(H7:AA7)</f>
        <v>0</v>
      </c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</row>
    <row r="8" spans="2:27" ht="15.6" x14ac:dyDescent="0.25">
      <c r="B8" s="171">
        <f>B7+1</f>
        <v>3</v>
      </c>
      <c r="C8" s="176" t="s">
        <v>16</v>
      </c>
      <c r="D8" s="176"/>
      <c r="E8" s="182"/>
      <c r="F8" s="183" t="s">
        <v>673</v>
      </c>
      <c r="G8" s="187">
        <f>SUM(H8:AA8)</f>
        <v>0</v>
      </c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</row>
    <row r="9" spans="2:27" ht="15.6" x14ac:dyDescent="0.25">
      <c r="B9" s="543">
        <f>B8+1</f>
        <v>4</v>
      </c>
      <c r="C9" s="569" t="s">
        <v>1243</v>
      </c>
      <c r="D9" s="176"/>
      <c r="E9" s="182" t="s">
        <v>636</v>
      </c>
      <c r="F9" s="183" t="s">
        <v>658</v>
      </c>
      <c r="G9" s="547">
        <f>SUM(H9:AA9)</f>
        <v>0</v>
      </c>
      <c r="H9" s="189">
        <f>H7*H8*0.001</f>
        <v>0</v>
      </c>
      <c r="I9" s="189">
        <f t="shared" ref="I9:AA9" si="1">I7*I8*0.001</f>
        <v>0</v>
      </c>
      <c r="J9" s="189">
        <f t="shared" si="1"/>
        <v>0</v>
      </c>
      <c r="K9" s="189">
        <f t="shared" si="1"/>
        <v>0</v>
      </c>
      <c r="L9" s="189">
        <f t="shared" si="1"/>
        <v>0</v>
      </c>
      <c r="M9" s="189">
        <f t="shared" si="1"/>
        <v>0</v>
      </c>
      <c r="N9" s="189">
        <f t="shared" si="1"/>
        <v>0</v>
      </c>
      <c r="O9" s="189">
        <f t="shared" si="1"/>
        <v>0</v>
      </c>
      <c r="P9" s="189">
        <f t="shared" si="1"/>
        <v>0</v>
      </c>
      <c r="Q9" s="189">
        <f t="shared" si="1"/>
        <v>0</v>
      </c>
      <c r="R9" s="189">
        <f t="shared" si="1"/>
        <v>0</v>
      </c>
      <c r="S9" s="189">
        <f t="shared" si="1"/>
        <v>0</v>
      </c>
      <c r="T9" s="189">
        <f t="shared" si="1"/>
        <v>0</v>
      </c>
      <c r="U9" s="189">
        <f t="shared" si="1"/>
        <v>0</v>
      </c>
      <c r="V9" s="189">
        <f t="shared" si="1"/>
        <v>0</v>
      </c>
      <c r="W9" s="189">
        <f t="shared" si="1"/>
        <v>0</v>
      </c>
      <c r="X9" s="189">
        <f t="shared" si="1"/>
        <v>0</v>
      </c>
      <c r="Y9" s="189">
        <f t="shared" si="1"/>
        <v>0</v>
      </c>
      <c r="Z9" s="189">
        <f t="shared" si="1"/>
        <v>0</v>
      </c>
      <c r="AA9" s="189">
        <f t="shared" si="1"/>
        <v>0</v>
      </c>
    </row>
    <row r="10" spans="2:27" x14ac:dyDescent="0.25">
      <c r="B10" s="997">
        <f>B9+1</f>
        <v>5</v>
      </c>
      <c r="C10" s="569" t="s">
        <v>1270</v>
      </c>
      <c r="D10" s="176"/>
      <c r="E10" s="182" t="s">
        <v>639</v>
      </c>
      <c r="F10" s="183"/>
      <c r="G10" s="190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</row>
    <row r="11" spans="2:27" x14ac:dyDescent="0.25">
      <c r="B11" s="998"/>
      <c r="C11" s="573" t="s">
        <v>1271</v>
      </c>
      <c r="D11" s="192"/>
      <c r="E11" s="546" t="s">
        <v>641</v>
      </c>
      <c r="F11" s="183"/>
      <c r="G11" s="190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</row>
    <row r="12" spans="2:27" ht="15.6" x14ac:dyDescent="0.25">
      <c r="B12" s="999"/>
      <c r="C12" s="176" t="s">
        <v>642</v>
      </c>
      <c r="D12" s="176"/>
      <c r="E12" s="182" t="s">
        <v>643</v>
      </c>
      <c r="F12" s="183" t="s">
        <v>659</v>
      </c>
      <c r="G12" s="190"/>
      <c r="H12" s="195">
        <f>H10*H11</f>
        <v>0</v>
      </c>
      <c r="I12" s="195">
        <f t="shared" ref="I12:AA12" si="2">I10*I11</f>
        <v>0</v>
      </c>
      <c r="J12" s="195">
        <f t="shared" si="2"/>
        <v>0</v>
      </c>
      <c r="K12" s="195">
        <f t="shared" si="2"/>
        <v>0</v>
      </c>
      <c r="L12" s="195">
        <f t="shared" si="2"/>
        <v>0</v>
      </c>
      <c r="M12" s="195">
        <f t="shared" si="2"/>
        <v>0</v>
      </c>
      <c r="N12" s="195">
        <f t="shared" si="2"/>
        <v>0</v>
      </c>
      <c r="O12" s="195">
        <f t="shared" si="2"/>
        <v>0</v>
      </c>
      <c r="P12" s="195">
        <f t="shared" si="2"/>
        <v>0</v>
      </c>
      <c r="Q12" s="195">
        <f t="shared" si="2"/>
        <v>0</v>
      </c>
      <c r="R12" s="195">
        <f t="shared" si="2"/>
        <v>0</v>
      </c>
      <c r="S12" s="195">
        <f t="shared" si="2"/>
        <v>0</v>
      </c>
      <c r="T12" s="195">
        <f t="shared" si="2"/>
        <v>0</v>
      </c>
      <c r="U12" s="195">
        <f t="shared" si="2"/>
        <v>0</v>
      </c>
      <c r="V12" s="195">
        <f t="shared" si="2"/>
        <v>0</v>
      </c>
      <c r="W12" s="195">
        <f t="shared" si="2"/>
        <v>0</v>
      </c>
      <c r="X12" s="195">
        <f t="shared" si="2"/>
        <v>0</v>
      </c>
      <c r="Y12" s="195">
        <f t="shared" si="2"/>
        <v>0</v>
      </c>
      <c r="Z12" s="195">
        <f t="shared" si="2"/>
        <v>0</v>
      </c>
      <c r="AA12" s="195">
        <f t="shared" si="2"/>
        <v>0</v>
      </c>
    </row>
    <row r="13" spans="2:27" x14ac:dyDescent="0.25">
      <c r="B13" s="997">
        <f>B10+1</f>
        <v>6</v>
      </c>
      <c r="C13" s="569" t="s">
        <v>1247</v>
      </c>
      <c r="D13" s="176"/>
      <c r="E13" s="182" t="s">
        <v>548</v>
      </c>
      <c r="F13" s="183" t="s">
        <v>959</v>
      </c>
      <c r="G13" s="285">
        <v>12</v>
      </c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</row>
    <row r="14" spans="2:27" x14ac:dyDescent="0.25">
      <c r="B14" s="998"/>
      <c r="C14" s="569" t="s">
        <v>1248</v>
      </c>
      <c r="D14" s="176"/>
      <c r="E14" s="177" t="s">
        <v>962</v>
      </c>
      <c r="F14" s="183" t="s">
        <v>960</v>
      </c>
      <c r="G14" s="285">
        <v>22</v>
      </c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</row>
    <row r="15" spans="2:27" x14ac:dyDescent="0.25">
      <c r="B15" s="999"/>
      <c r="C15" s="569" t="s">
        <v>1249</v>
      </c>
      <c r="D15" s="176"/>
      <c r="E15" s="177" t="s">
        <v>963</v>
      </c>
      <c r="F15" s="183" t="s">
        <v>961</v>
      </c>
      <c r="G15" s="285">
        <v>3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</row>
    <row r="17" spans="2:27" x14ac:dyDescent="0.25">
      <c r="B17" s="1001" t="s">
        <v>1107</v>
      </c>
      <c r="C17" s="1001"/>
      <c r="D17" s="1001"/>
      <c r="E17" s="1001"/>
      <c r="F17" s="1001"/>
      <c r="G17" s="170"/>
      <c r="H17" s="170"/>
      <c r="I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</row>
    <row r="18" spans="2:27" s="410" customFormat="1" x14ac:dyDescent="0.25">
      <c r="B18" s="171"/>
      <c r="C18" s="203"/>
      <c r="D18" s="203"/>
      <c r="E18" s="203"/>
      <c r="F18" s="201"/>
      <c r="G18" s="174" t="s">
        <v>31</v>
      </c>
      <c r="H18" s="175" t="s">
        <v>903</v>
      </c>
      <c r="I18" s="175" t="s">
        <v>904</v>
      </c>
      <c r="J18" s="175" t="s">
        <v>905</v>
      </c>
      <c r="K18" s="175" t="s">
        <v>906</v>
      </c>
      <c r="L18" s="175" t="s">
        <v>907</v>
      </c>
      <c r="M18" s="175" t="s">
        <v>908</v>
      </c>
      <c r="N18" s="175" t="s">
        <v>909</v>
      </c>
      <c r="O18" s="175" t="s">
        <v>910</v>
      </c>
      <c r="P18" s="175" t="s">
        <v>911</v>
      </c>
      <c r="Q18" s="175" t="s">
        <v>912</v>
      </c>
      <c r="R18" s="175" t="s">
        <v>913</v>
      </c>
      <c r="S18" s="175" t="s">
        <v>914</v>
      </c>
      <c r="T18" s="175" t="s">
        <v>915</v>
      </c>
      <c r="U18" s="175" t="s">
        <v>916</v>
      </c>
      <c r="V18" s="175" t="s">
        <v>917</v>
      </c>
      <c r="W18" s="175" t="s">
        <v>918</v>
      </c>
      <c r="X18" s="175" t="s">
        <v>919</v>
      </c>
      <c r="Y18" s="175" t="s">
        <v>920</v>
      </c>
      <c r="Z18" s="175" t="s">
        <v>921</v>
      </c>
      <c r="AA18" s="175" t="s">
        <v>922</v>
      </c>
    </row>
    <row r="19" spans="2:27" ht="18" customHeight="1" x14ac:dyDescent="0.25">
      <c r="B19" s="171">
        <f>B13+1</f>
        <v>7</v>
      </c>
      <c r="C19" s="570" t="s">
        <v>1245</v>
      </c>
      <c r="D19" s="204"/>
      <c r="E19" s="545" t="s">
        <v>636</v>
      </c>
      <c r="F19" s="1036" t="s">
        <v>664</v>
      </c>
      <c r="G19" s="199">
        <f>SUM(H19:AA19)</f>
        <v>0</v>
      </c>
      <c r="H19" s="577"/>
      <c r="I19" s="577"/>
      <c r="J19" s="577"/>
      <c r="K19" s="577"/>
      <c r="L19" s="577"/>
      <c r="M19" s="577"/>
      <c r="N19" s="577"/>
      <c r="O19" s="577"/>
      <c r="P19" s="577"/>
      <c r="Q19" s="577"/>
      <c r="R19" s="577"/>
      <c r="S19" s="577"/>
      <c r="T19" s="577"/>
      <c r="U19" s="577"/>
      <c r="V19" s="577"/>
      <c r="W19" s="577"/>
      <c r="X19" s="577"/>
      <c r="Y19" s="577"/>
      <c r="Z19" s="577"/>
      <c r="AA19" s="577"/>
    </row>
    <row r="20" spans="2:27" ht="18" customHeight="1" x14ac:dyDescent="0.25">
      <c r="B20" s="171">
        <f t="shared" ref="B20:B26" si="3">B19+1</f>
        <v>8</v>
      </c>
      <c r="C20" s="206" t="s">
        <v>1323</v>
      </c>
      <c r="D20" s="572"/>
      <c r="E20" s="574" t="s">
        <v>2</v>
      </c>
      <c r="F20" s="1037"/>
      <c r="G20" s="575">
        <f>G19*D20</f>
        <v>0</v>
      </c>
      <c r="H20" s="576">
        <f>H19*$D$20</f>
        <v>0</v>
      </c>
      <c r="I20" s="576">
        <f t="shared" ref="I20:AA20" si="4">I19*$D$20</f>
        <v>0</v>
      </c>
      <c r="J20" s="576">
        <f t="shared" si="4"/>
        <v>0</v>
      </c>
      <c r="K20" s="576">
        <f t="shared" si="4"/>
        <v>0</v>
      </c>
      <c r="L20" s="576">
        <f t="shared" si="4"/>
        <v>0</v>
      </c>
      <c r="M20" s="576">
        <f t="shared" si="4"/>
        <v>0</v>
      </c>
      <c r="N20" s="576">
        <f t="shared" si="4"/>
        <v>0</v>
      </c>
      <c r="O20" s="576">
        <f t="shared" si="4"/>
        <v>0</v>
      </c>
      <c r="P20" s="576">
        <f t="shared" si="4"/>
        <v>0</v>
      </c>
      <c r="Q20" s="576">
        <f t="shared" si="4"/>
        <v>0</v>
      </c>
      <c r="R20" s="576">
        <f t="shared" si="4"/>
        <v>0</v>
      </c>
      <c r="S20" s="576">
        <f t="shared" si="4"/>
        <v>0</v>
      </c>
      <c r="T20" s="576">
        <f t="shared" si="4"/>
        <v>0</v>
      </c>
      <c r="U20" s="576">
        <f t="shared" si="4"/>
        <v>0</v>
      </c>
      <c r="V20" s="576">
        <f t="shared" si="4"/>
        <v>0</v>
      </c>
      <c r="W20" s="576">
        <f t="shared" si="4"/>
        <v>0</v>
      </c>
      <c r="X20" s="576">
        <f t="shared" si="4"/>
        <v>0</v>
      </c>
      <c r="Y20" s="576">
        <f t="shared" si="4"/>
        <v>0</v>
      </c>
      <c r="Z20" s="576">
        <f t="shared" si="4"/>
        <v>0</v>
      </c>
      <c r="AA20" s="576">
        <f t="shared" si="4"/>
        <v>0</v>
      </c>
    </row>
    <row r="21" spans="2:27" ht="18" customHeight="1" x14ac:dyDescent="0.25">
      <c r="B21" s="171">
        <f t="shared" si="3"/>
        <v>9</v>
      </c>
      <c r="C21" s="570" t="s">
        <v>1281</v>
      </c>
      <c r="D21" s="204"/>
      <c r="E21" s="545" t="s">
        <v>636</v>
      </c>
      <c r="F21" s="579" t="s">
        <v>1280</v>
      </c>
      <c r="G21" s="199">
        <f>SUM(H21:AA21)</f>
        <v>0</v>
      </c>
      <c r="H21" s="577"/>
      <c r="I21" s="577"/>
      <c r="J21" s="577"/>
      <c r="K21" s="577"/>
      <c r="L21" s="577"/>
      <c r="M21" s="577"/>
      <c r="N21" s="577"/>
      <c r="O21" s="577"/>
      <c r="P21" s="577"/>
      <c r="Q21" s="577"/>
      <c r="R21" s="577"/>
      <c r="S21" s="577"/>
      <c r="T21" s="577"/>
      <c r="U21" s="577"/>
      <c r="V21" s="577"/>
      <c r="W21" s="577"/>
      <c r="X21" s="577"/>
      <c r="Y21" s="577"/>
      <c r="Z21" s="577"/>
      <c r="AA21" s="577"/>
    </row>
    <row r="22" spans="2:27" ht="18" customHeight="1" x14ac:dyDescent="0.25">
      <c r="B22" s="171">
        <f t="shared" si="3"/>
        <v>10</v>
      </c>
      <c r="C22" s="570" t="s">
        <v>1272</v>
      </c>
      <c r="D22" s="204"/>
      <c r="E22" s="545" t="s">
        <v>650</v>
      </c>
      <c r="F22" s="1036" t="s">
        <v>1273</v>
      </c>
      <c r="G22" s="199">
        <f>SUM(H22:AA22)</f>
        <v>0</v>
      </c>
      <c r="H22" s="571"/>
      <c r="I22" s="571"/>
      <c r="J22" s="571"/>
      <c r="K22" s="571"/>
      <c r="L22" s="571"/>
      <c r="M22" s="571"/>
      <c r="N22" s="571"/>
      <c r="O22" s="571"/>
      <c r="P22" s="571"/>
      <c r="Q22" s="571"/>
      <c r="R22" s="571"/>
      <c r="S22" s="571"/>
      <c r="T22" s="571"/>
      <c r="U22" s="571"/>
      <c r="V22" s="571"/>
      <c r="W22" s="571"/>
      <c r="X22" s="571"/>
      <c r="Y22" s="571"/>
      <c r="Z22" s="571"/>
      <c r="AA22" s="571"/>
    </row>
    <row r="23" spans="2:27" ht="18" customHeight="1" x14ac:dyDescent="0.25">
      <c r="B23" s="171">
        <f t="shared" si="3"/>
        <v>11</v>
      </c>
      <c r="C23" s="206" t="s">
        <v>1324</v>
      </c>
      <c r="D23" s="572"/>
      <c r="E23" s="574" t="s">
        <v>2</v>
      </c>
      <c r="F23" s="1037"/>
      <c r="G23" s="575">
        <f>G22*D23</f>
        <v>0</v>
      </c>
      <c r="H23" s="576">
        <f>H22*$D$23</f>
        <v>0</v>
      </c>
      <c r="I23" s="576">
        <f t="shared" ref="I23:AA23" si="5">I22*$D$23</f>
        <v>0</v>
      </c>
      <c r="J23" s="576">
        <f t="shared" si="5"/>
        <v>0</v>
      </c>
      <c r="K23" s="576">
        <f t="shared" si="5"/>
        <v>0</v>
      </c>
      <c r="L23" s="576">
        <f t="shared" si="5"/>
        <v>0</v>
      </c>
      <c r="M23" s="576">
        <f t="shared" si="5"/>
        <v>0</v>
      </c>
      <c r="N23" s="576">
        <f t="shared" si="5"/>
        <v>0</v>
      </c>
      <c r="O23" s="576">
        <f t="shared" si="5"/>
        <v>0</v>
      </c>
      <c r="P23" s="576">
        <f t="shared" si="5"/>
        <v>0</v>
      </c>
      <c r="Q23" s="576">
        <f t="shared" si="5"/>
        <v>0</v>
      </c>
      <c r="R23" s="576">
        <f t="shared" si="5"/>
        <v>0</v>
      </c>
      <c r="S23" s="576">
        <f t="shared" si="5"/>
        <v>0</v>
      </c>
      <c r="T23" s="576">
        <f t="shared" si="5"/>
        <v>0</v>
      </c>
      <c r="U23" s="576">
        <f t="shared" si="5"/>
        <v>0</v>
      </c>
      <c r="V23" s="576">
        <f t="shared" si="5"/>
        <v>0</v>
      </c>
      <c r="W23" s="576">
        <f t="shared" si="5"/>
        <v>0</v>
      </c>
      <c r="X23" s="576">
        <f t="shared" si="5"/>
        <v>0</v>
      </c>
      <c r="Y23" s="576">
        <f t="shared" si="5"/>
        <v>0</v>
      </c>
      <c r="Z23" s="576">
        <f t="shared" si="5"/>
        <v>0</v>
      </c>
      <c r="AA23" s="576">
        <f t="shared" si="5"/>
        <v>0</v>
      </c>
    </row>
    <row r="24" spans="2:27" ht="18" customHeight="1" x14ac:dyDescent="0.25">
      <c r="B24" s="171">
        <f t="shared" si="3"/>
        <v>12</v>
      </c>
      <c r="C24" s="570" t="s">
        <v>1274</v>
      </c>
      <c r="D24" s="204"/>
      <c r="E24" s="545" t="s">
        <v>650</v>
      </c>
      <c r="F24" s="1036" t="s">
        <v>1275</v>
      </c>
      <c r="G24" s="199">
        <f>SUM(H24:AA24)</f>
        <v>0</v>
      </c>
      <c r="H24" s="571"/>
      <c r="I24" s="571"/>
      <c r="J24" s="571"/>
      <c r="K24" s="571"/>
      <c r="L24" s="571"/>
      <c r="M24" s="571"/>
      <c r="N24" s="571"/>
      <c r="O24" s="571"/>
      <c r="P24" s="571"/>
      <c r="Q24" s="571"/>
      <c r="R24" s="571"/>
      <c r="S24" s="571"/>
      <c r="T24" s="571"/>
      <c r="U24" s="571"/>
      <c r="V24" s="571"/>
      <c r="W24" s="571"/>
      <c r="X24" s="571"/>
      <c r="Y24" s="571"/>
      <c r="Z24" s="571"/>
      <c r="AA24" s="571"/>
    </row>
    <row r="25" spans="2:27" ht="18" customHeight="1" x14ac:dyDescent="0.25">
      <c r="B25" s="171">
        <f t="shared" si="3"/>
        <v>13</v>
      </c>
      <c r="C25" s="206" t="s">
        <v>1325</v>
      </c>
      <c r="D25" s="572"/>
      <c r="E25" s="574" t="s">
        <v>2</v>
      </c>
      <c r="F25" s="1037"/>
      <c r="G25" s="575">
        <f>G24*D25</f>
        <v>0</v>
      </c>
      <c r="H25" s="576">
        <f>H24*$D$25</f>
        <v>0</v>
      </c>
      <c r="I25" s="576">
        <f t="shared" ref="I25:AA25" si="6">I24*$D$25</f>
        <v>0</v>
      </c>
      <c r="J25" s="576">
        <f t="shared" si="6"/>
        <v>0</v>
      </c>
      <c r="K25" s="576">
        <f t="shared" si="6"/>
        <v>0</v>
      </c>
      <c r="L25" s="576">
        <f t="shared" si="6"/>
        <v>0</v>
      </c>
      <c r="M25" s="576">
        <f t="shared" si="6"/>
        <v>0</v>
      </c>
      <c r="N25" s="576">
        <f t="shared" si="6"/>
        <v>0</v>
      </c>
      <c r="O25" s="576">
        <f t="shared" si="6"/>
        <v>0</v>
      </c>
      <c r="P25" s="576">
        <f t="shared" si="6"/>
        <v>0</v>
      </c>
      <c r="Q25" s="576">
        <f t="shared" si="6"/>
        <v>0</v>
      </c>
      <c r="R25" s="576">
        <f t="shared" si="6"/>
        <v>0</v>
      </c>
      <c r="S25" s="576">
        <f t="shared" si="6"/>
        <v>0</v>
      </c>
      <c r="T25" s="576">
        <f t="shared" si="6"/>
        <v>0</v>
      </c>
      <c r="U25" s="576">
        <f t="shared" si="6"/>
        <v>0</v>
      </c>
      <c r="V25" s="576">
        <f t="shared" si="6"/>
        <v>0</v>
      </c>
      <c r="W25" s="576">
        <f t="shared" si="6"/>
        <v>0</v>
      </c>
      <c r="X25" s="576">
        <f t="shared" si="6"/>
        <v>0</v>
      </c>
      <c r="Y25" s="576">
        <f t="shared" si="6"/>
        <v>0</v>
      </c>
      <c r="Z25" s="576">
        <f t="shared" si="6"/>
        <v>0</v>
      </c>
      <c r="AA25" s="576">
        <f t="shared" si="6"/>
        <v>0</v>
      </c>
    </row>
    <row r="26" spans="2:27" ht="15.6" x14ac:dyDescent="0.25">
      <c r="B26" s="171">
        <f t="shared" si="3"/>
        <v>14</v>
      </c>
      <c r="C26" s="570" t="s">
        <v>1276</v>
      </c>
      <c r="D26" s="204"/>
      <c r="E26" s="545" t="s">
        <v>650</v>
      </c>
      <c r="F26" s="183" t="s">
        <v>667</v>
      </c>
      <c r="G26" s="199">
        <f>SUM(H26:AA26)</f>
        <v>0</v>
      </c>
      <c r="H26" s="576">
        <f>SUM(H24,H22)</f>
        <v>0</v>
      </c>
      <c r="I26" s="576">
        <f t="shared" ref="I26:AA26" si="7">SUM(I24,I22)</f>
        <v>0</v>
      </c>
      <c r="J26" s="576">
        <f t="shared" si="7"/>
        <v>0</v>
      </c>
      <c r="K26" s="576">
        <f t="shared" si="7"/>
        <v>0</v>
      </c>
      <c r="L26" s="576">
        <f t="shared" si="7"/>
        <v>0</v>
      </c>
      <c r="M26" s="576">
        <f t="shared" si="7"/>
        <v>0</v>
      </c>
      <c r="N26" s="576">
        <f t="shared" si="7"/>
        <v>0</v>
      </c>
      <c r="O26" s="576">
        <f t="shared" si="7"/>
        <v>0</v>
      </c>
      <c r="P26" s="576">
        <f t="shared" si="7"/>
        <v>0</v>
      </c>
      <c r="Q26" s="576">
        <f t="shared" si="7"/>
        <v>0</v>
      </c>
      <c r="R26" s="576">
        <f t="shared" si="7"/>
        <v>0</v>
      </c>
      <c r="S26" s="576">
        <f t="shared" si="7"/>
        <v>0</v>
      </c>
      <c r="T26" s="576">
        <f t="shared" si="7"/>
        <v>0</v>
      </c>
      <c r="U26" s="576">
        <f t="shared" si="7"/>
        <v>0</v>
      </c>
      <c r="V26" s="576">
        <f t="shared" si="7"/>
        <v>0</v>
      </c>
      <c r="W26" s="576">
        <f t="shared" si="7"/>
        <v>0</v>
      </c>
      <c r="X26" s="576">
        <f t="shared" si="7"/>
        <v>0</v>
      </c>
      <c r="Y26" s="576">
        <f t="shared" si="7"/>
        <v>0</v>
      </c>
      <c r="Z26" s="576">
        <f t="shared" si="7"/>
        <v>0</v>
      </c>
      <c r="AA26" s="576">
        <f t="shared" si="7"/>
        <v>0</v>
      </c>
    </row>
    <row r="27" spans="2:27" ht="15.6" x14ac:dyDescent="0.25">
      <c r="B27" s="210"/>
      <c r="C27" s="211" t="s">
        <v>1241</v>
      </c>
      <c r="D27" s="211"/>
      <c r="E27" s="212" t="s">
        <v>2</v>
      </c>
      <c r="F27" s="213" t="s">
        <v>1240</v>
      </c>
      <c r="G27" s="214">
        <f>SUM(H27:AA27)</f>
        <v>0</v>
      </c>
      <c r="H27" s="215">
        <f>SUM(H25,H23,H20)</f>
        <v>0</v>
      </c>
      <c r="I27" s="215">
        <f t="shared" ref="I27:AA27" si="8">SUM(I25,I23,I20)</f>
        <v>0</v>
      </c>
      <c r="J27" s="215">
        <f t="shared" si="8"/>
        <v>0</v>
      </c>
      <c r="K27" s="215">
        <f t="shared" si="8"/>
        <v>0</v>
      </c>
      <c r="L27" s="215">
        <f t="shared" si="8"/>
        <v>0</v>
      </c>
      <c r="M27" s="215">
        <f t="shared" si="8"/>
        <v>0</v>
      </c>
      <c r="N27" s="215">
        <f t="shared" si="8"/>
        <v>0</v>
      </c>
      <c r="O27" s="215">
        <f t="shared" si="8"/>
        <v>0</v>
      </c>
      <c r="P27" s="215">
        <f t="shared" si="8"/>
        <v>0</v>
      </c>
      <c r="Q27" s="215">
        <f t="shared" si="8"/>
        <v>0</v>
      </c>
      <c r="R27" s="215">
        <f t="shared" si="8"/>
        <v>0</v>
      </c>
      <c r="S27" s="215">
        <f t="shared" si="8"/>
        <v>0</v>
      </c>
      <c r="T27" s="215">
        <f t="shared" si="8"/>
        <v>0</v>
      </c>
      <c r="U27" s="215">
        <f t="shared" si="8"/>
        <v>0</v>
      </c>
      <c r="V27" s="215">
        <f t="shared" si="8"/>
        <v>0</v>
      </c>
      <c r="W27" s="215">
        <f t="shared" si="8"/>
        <v>0</v>
      </c>
      <c r="X27" s="215">
        <f t="shared" si="8"/>
        <v>0</v>
      </c>
      <c r="Y27" s="215">
        <f t="shared" si="8"/>
        <v>0</v>
      </c>
      <c r="Z27" s="215">
        <f t="shared" si="8"/>
        <v>0</v>
      </c>
      <c r="AA27" s="215">
        <f t="shared" si="8"/>
        <v>0</v>
      </c>
    </row>
    <row r="29" spans="2:27" ht="15.6" x14ac:dyDescent="0.35">
      <c r="E29" s="565" t="s">
        <v>1238</v>
      </c>
      <c r="F29" s="164"/>
      <c r="G29" s="165">
        <f>RCB!G12</f>
        <v>0</v>
      </c>
    </row>
    <row r="30" spans="2:27" ht="15.6" x14ac:dyDescent="0.35">
      <c r="E30" s="778" t="s">
        <v>2184</v>
      </c>
      <c r="F30" s="164"/>
      <c r="G30" s="165">
        <f>RCB!J12</f>
        <v>0</v>
      </c>
    </row>
    <row r="32" spans="2:27" x14ac:dyDescent="0.25">
      <c r="H32" s="414"/>
      <c r="I32" s="414"/>
    </row>
    <row r="33" spans="2:57" x14ac:dyDescent="0.25">
      <c r="B33" s="1000" t="s">
        <v>1043</v>
      </c>
      <c r="C33" s="1000"/>
      <c r="D33" s="1000"/>
      <c r="E33" s="1000"/>
      <c r="F33" s="1000"/>
      <c r="G33" s="216"/>
      <c r="H33" s="217"/>
      <c r="I33" s="217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</row>
    <row r="34" spans="2:57" x14ac:dyDescent="0.25">
      <c r="B34" s="218"/>
      <c r="C34" s="219"/>
      <c r="D34" s="220"/>
      <c r="E34" s="221"/>
      <c r="F34" s="222"/>
      <c r="G34" s="223" t="s">
        <v>31</v>
      </c>
      <c r="H34" s="224" t="str">
        <f>H3</f>
        <v>fonte 1</v>
      </c>
      <c r="I34" s="224" t="str">
        <f t="shared" ref="I34:AA34" si="9">I3</f>
        <v>fonte 2</v>
      </c>
      <c r="J34" s="224" t="str">
        <f t="shared" si="9"/>
        <v>fonte 3</v>
      </c>
      <c r="K34" s="224" t="str">
        <f t="shared" si="9"/>
        <v>fonte 4</v>
      </c>
      <c r="L34" s="224" t="str">
        <f t="shared" si="9"/>
        <v>fonte 5</v>
      </c>
      <c r="M34" s="224" t="str">
        <f t="shared" si="9"/>
        <v>fonte 6</v>
      </c>
      <c r="N34" s="224" t="str">
        <f t="shared" si="9"/>
        <v>fonte 7</v>
      </c>
      <c r="O34" s="224" t="str">
        <f t="shared" si="9"/>
        <v>fonte 8</v>
      </c>
      <c r="P34" s="224" t="str">
        <f t="shared" si="9"/>
        <v>fonte 9</v>
      </c>
      <c r="Q34" s="224" t="str">
        <f t="shared" si="9"/>
        <v>fonte 10</v>
      </c>
      <c r="R34" s="224" t="str">
        <f t="shared" si="9"/>
        <v>fonte 11</v>
      </c>
      <c r="S34" s="224" t="str">
        <f t="shared" si="9"/>
        <v>fonte 12</v>
      </c>
      <c r="T34" s="224" t="str">
        <f t="shared" si="9"/>
        <v>fonte 13</v>
      </c>
      <c r="U34" s="224" t="str">
        <f t="shared" si="9"/>
        <v>fonte 14</v>
      </c>
      <c r="V34" s="224" t="str">
        <f t="shared" si="9"/>
        <v>fonte 15</v>
      </c>
      <c r="W34" s="224" t="str">
        <f t="shared" si="9"/>
        <v>fonte 16</v>
      </c>
      <c r="X34" s="224" t="str">
        <f t="shared" si="9"/>
        <v>fonte 17</v>
      </c>
      <c r="Y34" s="224" t="str">
        <f t="shared" si="9"/>
        <v>fonte 18</v>
      </c>
      <c r="Z34" s="224" t="str">
        <f t="shared" si="9"/>
        <v>fonte 19</v>
      </c>
      <c r="AA34" s="224" t="str">
        <f t="shared" si="9"/>
        <v>fonte 20</v>
      </c>
    </row>
    <row r="35" spans="2:57" x14ac:dyDescent="0.25">
      <c r="B35" s="218">
        <f>B23+1</f>
        <v>12</v>
      </c>
      <c r="C35" s="225" t="s">
        <v>638</v>
      </c>
      <c r="D35" s="225"/>
      <c r="E35" s="226" t="s">
        <v>639</v>
      </c>
      <c r="F35" s="227"/>
      <c r="G35" s="228"/>
      <c r="H35" s="229">
        <f t="shared" ref="H35" si="10">H10</f>
        <v>0</v>
      </c>
      <c r="I35" s="229">
        <f t="shared" ref="I35:AA35" si="11">I10</f>
        <v>0</v>
      </c>
      <c r="J35" s="229">
        <f t="shared" si="11"/>
        <v>0</v>
      </c>
      <c r="K35" s="229">
        <f t="shared" si="11"/>
        <v>0</v>
      </c>
      <c r="L35" s="229">
        <f t="shared" si="11"/>
        <v>0</v>
      </c>
      <c r="M35" s="229">
        <f t="shared" si="11"/>
        <v>0</v>
      </c>
      <c r="N35" s="229">
        <f t="shared" si="11"/>
        <v>0</v>
      </c>
      <c r="O35" s="229">
        <f t="shared" si="11"/>
        <v>0</v>
      </c>
      <c r="P35" s="229">
        <f t="shared" si="11"/>
        <v>0</v>
      </c>
      <c r="Q35" s="229">
        <f t="shared" si="11"/>
        <v>0</v>
      </c>
      <c r="R35" s="229">
        <f t="shared" si="11"/>
        <v>0</v>
      </c>
      <c r="S35" s="229">
        <f t="shared" si="11"/>
        <v>0</v>
      </c>
      <c r="T35" s="229">
        <f t="shared" si="11"/>
        <v>0</v>
      </c>
      <c r="U35" s="229">
        <f t="shared" si="11"/>
        <v>0</v>
      </c>
      <c r="V35" s="229">
        <f t="shared" si="11"/>
        <v>0</v>
      </c>
      <c r="W35" s="229">
        <f t="shared" si="11"/>
        <v>0</v>
      </c>
      <c r="X35" s="229">
        <f t="shared" si="11"/>
        <v>0</v>
      </c>
      <c r="Y35" s="229">
        <f t="shared" si="11"/>
        <v>0</v>
      </c>
      <c r="Z35" s="229">
        <f t="shared" si="11"/>
        <v>0</v>
      </c>
      <c r="AA35" s="229">
        <f t="shared" si="11"/>
        <v>0</v>
      </c>
    </row>
    <row r="36" spans="2:57" x14ac:dyDescent="0.25">
      <c r="B36" s="218">
        <f>B35+1</f>
        <v>13</v>
      </c>
      <c r="C36" s="225" t="s">
        <v>675</v>
      </c>
      <c r="D36" s="225"/>
      <c r="E36" s="230">
        <v>22</v>
      </c>
      <c r="F36" s="231"/>
      <c r="G36" s="228"/>
      <c r="H36" s="229">
        <f t="shared" ref="H36" si="12">H14</f>
        <v>0</v>
      </c>
      <c r="I36" s="229">
        <f t="shared" ref="I36:AA36" si="13">I14</f>
        <v>0</v>
      </c>
      <c r="J36" s="229">
        <f t="shared" si="13"/>
        <v>0</v>
      </c>
      <c r="K36" s="229">
        <f t="shared" si="13"/>
        <v>0</v>
      </c>
      <c r="L36" s="229">
        <f t="shared" si="13"/>
        <v>0</v>
      </c>
      <c r="M36" s="229">
        <f t="shared" si="13"/>
        <v>0</v>
      </c>
      <c r="N36" s="229">
        <f t="shared" si="13"/>
        <v>0</v>
      </c>
      <c r="O36" s="229">
        <f t="shared" si="13"/>
        <v>0</v>
      </c>
      <c r="P36" s="229">
        <f t="shared" si="13"/>
        <v>0</v>
      </c>
      <c r="Q36" s="229">
        <f t="shared" si="13"/>
        <v>0</v>
      </c>
      <c r="R36" s="229">
        <f t="shared" si="13"/>
        <v>0</v>
      </c>
      <c r="S36" s="229">
        <f t="shared" si="13"/>
        <v>0</v>
      </c>
      <c r="T36" s="229">
        <f t="shared" si="13"/>
        <v>0</v>
      </c>
      <c r="U36" s="229">
        <f t="shared" si="13"/>
        <v>0</v>
      </c>
      <c r="V36" s="229">
        <f t="shared" si="13"/>
        <v>0</v>
      </c>
      <c r="W36" s="229">
        <f t="shared" si="13"/>
        <v>0</v>
      </c>
      <c r="X36" s="229">
        <f t="shared" si="13"/>
        <v>0</v>
      </c>
      <c r="Y36" s="229">
        <f t="shared" si="13"/>
        <v>0</v>
      </c>
      <c r="Z36" s="229">
        <f t="shared" si="13"/>
        <v>0</v>
      </c>
      <c r="AA36" s="229">
        <f t="shared" si="13"/>
        <v>0</v>
      </c>
    </row>
    <row r="37" spans="2:57" x14ac:dyDescent="0.25">
      <c r="B37" s="218">
        <f t="shared" ref="B37:B46" si="14">B36+1</f>
        <v>14</v>
      </c>
      <c r="C37" s="225" t="s">
        <v>676</v>
      </c>
      <c r="D37" s="225"/>
      <c r="E37" s="230">
        <v>3</v>
      </c>
      <c r="F37" s="231"/>
      <c r="G37" s="228"/>
      <c r="H37" s="229">
        <f t="shared" ref="H37" si="15">H15</f>
        <v>0</v>
      </c>
      <c r="I37" s="229">
        <f t="shared" ref="I37:AA37" si="16">I15</f>
        <v>0</v>
      </c>
      <c r="J37" s="229">
        <f t="shared" si="16"/>
        <v>0</v>
      </c>
      <c r="K37" s="229">
        <f t="shared" si="16"/>
        <v>0</v>
      </c>
      <c r="L37" s="229">
        <f t="shared" si="16"/>
        <v>0</v>
      </c>
      <c r="M37" s="229">
        <f t="shared" si="16"/>
        <v>0</v>
      </c>
      <c r="N37" s="229">
        <f t="shared" si="16"/>
        <v>0</v>
      </c>
      <c r="O37" s="229">
        <f t="shared" si="16"/>
        <v>0</v>
      </c>
      <c r="P37" s="229">
        <f t="shared" si="16"/>
        <v>0</v>
      </c>
      <c r="Q37" s="229">
        <f t="shared" si="16"/>
        <v>0</v>
      </c>
      <c r="R37" s="229">
        <f t="shared" si="16"/>
        <v>0</v>
      </c>
      <c r="S37" s="229">
        <f t="shared" si="16"/>
        <v>0</v>
      </c>
      <c r="T37" s="229">
        <f t="shared" si="16"/>
        <v>0</v>
      </c>
      <c r="U37" s="229">
        <f t="shared" si="16"/>
        <v>0</v>
      </c>
      <c r="V37" s="229">
        <f t="shared" si="16"/>
        <v>0</v>
      </c>
      <c r="W37" s="229">
        <f t="shared" si="16"/>
        <v>0</v>
      </c>
      <c r="X37" s="229">
        <f t="shared" si="16"/>
        <v>0</v>
      </c>
      <c r="Y37" s="229">
        <f t="shared" si="16"/>
        <v>0</v>
      </c>
      <c r="Z37" s="229">
        <f t="shared" si="16"/>
        <v>0</v>
      </c>
      <c r="AA37" s="229">
        <f t="shared" si="16"/>
        <v>0</v>
      </c>
    </row>
    <row r="38" spans="2:57" x14ac:dyDescent="0.25">
      <c r="B38" s="218">
        <f t="shared" si="14"/>
        <v>15</v>
      </c>
      <c r="C38" s="225" t="s">
        <v>677</v>
      </c>
      <c r="D38" s="225"/>
      <c r="E38" s="226" t="s">
        <v>3</v>
      </c>
      <c r="F38" s="227"/>
      <c r="G38" s="232"/>
      <c r="H38" s="233">
        <f>H36/30</f>
        <v>0</v>
      </c>
      <c r="I38" s="233">
        <f t="shared" ref="I38:AA38" si="17">I36/30</f>
        <v>0</v>
      </c>
      <c r="J38" s="233">
        <f t="shared" si="17"/>
        <v>0</v>
      </c>
      <c r="K38" s="233">
        <f t="shared" si="17"/>
        <v>0</v>
      </c>
      <c r="L38" s="233">
        <f t="shared" si="17"/>
        <v>0</v>
      </c>
      <c r="M38" s="233">
        <f t="shared" si="17"/>
        <v>0</v>
      </c>
      <c r="N38" s="233">
        <f t="shared" si="17"/>
        <v>0</v>
      </c>
      <c r="O38" s="233">
        <f t="shared" si="17"/>
        <v>0</v>
      </c>
      <c r="P38" s="233">
        <f t="shared" si="17"/>
        <v>0</v>
      </c>
      <c r="Q38" s="233">
        <f t="shared" si="17"/>
        <v>0</v>
      </c>
      <c r="R38" s="233">
        <f t="shared" si="17"/>
        <v>0</v>
      </c>
      <c r="S38" s="233">
        <f t="shared" si="17"/>
        <v>0</v>
      </c>
      <c r="T38" s="233">
        <f t="shared" si="17"/>
        <v>0</v>
      </c>
      <c r="U38" s="233">
        <f t="shared" si="17"/>
        <v>0</v>
      </c>
      <c r="V38" s="233">
        <f t="shared" si="17"/>
        <v>0</v>
      </c>
      <c r="W38" s="233">
        <f t="shared" si="17"/>
        <v>0</v>
      </c>
      <c r="X38" s="233">
        <f t="shared" si="17"/>
        <v>0</v>
      </c>
      <c r="Y38" s="233">
        <f t="shared" si="17"/>
        <v>0</v>
      </c>
      <c r="Z38" s="233">
        <f t="shared" si="17"/>
        <v>0</v>
      </c>
      <c r="AA38" s="233">
        <f t="shared" si="17"/>
        <v>0</v>
      </c>
    </row>
    <row r="39" spans="2:57" x14ac:dyDescent="0.25">
      <c r="B39" s="218">
        <f t="shared" si="14"/>
        <v>16</v>
      </c>
      <c r="C39" s="225" t="s">
        <v>678</v>
      </c>
      <c r="D39" s="225"/>
      <c r="E39" s="226" t="s">
        <v>3</v>
      </c>
      <c r="F39" s="227"/>
      <c r="G39" s="232"/>
      <c r="H39" s="233">
        <f>IFERROR(H37/H35,0)</f>
        <v>0</v>
      </c>
      <c r="I39" s="233">
        <f t="shared" ref="I39:AA39" si="18">IFERROR(I37/I35,0)</f>
        <v>0</v>
      </c>
      <c r="J39" s="233">
        <f t="shared" si="18"/>
        <v>0</v>
      </c>
      <c r="K39" s="233">
        <f t="shared" si="18"/>
        <v>0</v>
      </c>
      <c r="L39" s="233">
        <f t="shared" si="18"/>
        <v>0</v>
      </c>
      <c r="M39" s="233">
        <f t="shared" si="18"/>
        <v>0</v>
      </c>
      <c r="N39" s="233">
        <f t="shared" si="18"/>
        <v>0</v>
      </c>
      <c r="O39" s="233">
        <f t="shared" si="18"/>
        <v>0</v>
      </c>
      <c r="P39" s="233">
        <f t="shared" si="18"/>
        <v>0</v>
      </c>
      <c r="Q39" s="233">
        <f t="shared" si="18"/>
        <v>0</v>
      </c>
      <c r="R39" s="233">
        <f t="shared" si="18"/>
        <v>0</v>
      </c>
      <c r="S39" s="233">
        <f t="shared" si="18"/>
        <v>0</v>
      </c>
      <c r="T39" s="233">
        <f t="shared" si="18"/>
        <v>0</v>
      </c>
      <c r="U39" s="233">
        <f t="shared" si="18"/>
        <v>0</v>
      </c>
      <c r="V39" s="233">
        <f t="shared" si="18"/>
        <v>0</v>
      </c>
      <c r="W39" s="233">
        <f t="shared" si="18"/>
        <v>0</v>
      </c>
      <c r="X39" s="233">
        <f t="shared" si="18"/>
        <v>0</v>
      </c>
      <c r="Y39" s="233">
        <f t="shared" si="18"/>
        <v>0</v>
      </c>
      <c r="Z39" s="233">
        <f t="shared" si="18"/>
        <v>0</v>
      </c>
      <c r="AA39" s="233">
        <f t="shared" si="18"/>
        <v>0</v>
      </c>
    </row>
    <row r="40" spans="2:57" x14ac:dyDescent="0.25">
      <c r="B40" s="218">
        <f t="shared" si="14"/>
        <v>17</v>
      </c>
      <c r="C40" s="225" t="s">
        <v>679</v>
      </c>
      <c r="D40" s="225"/>
      <c r="E40" s="226" t="s">
        <v>3</v>
      </c>
      <c r="F40" s="227"/>
      <c r="G40" s="232"/>
      <c r="H40" s="233">
        <f>H38*H39</f>
        <v>0</v>
      </c>
      <c r="I40" s="233">
        <f t="shared" ref="I40:AA40" si="19">I38*I39</f>
        <v>0</v>
      </c>
      <c r="J40" s="233">
        <f t="shared" si="19"/>
        <v>0</v>
      </c>
      <c r="K40" s="233">
        <f t="shared" si="19"/>
        <v>0</v>
      </c>
      <c r="L40" s="233">
        <f t="shared" si="19"/>
        <v>0</v>
      </c>
      <c r="M40" s="233">
        <f t="shared" si="19"/>
        <v>0</v>
      </c>
      <c r="N40" s="233">
        <f t="shared" si="19"/>
        <v>0</v>
      </c>
      <c r="O40" s="233">
        <f t="shared" si="19"/>
        <v>0</v>
      </c>
      <c r="P40" s="233">
        <f t="shared" si="19"/>
        <v>0</v>
      </c>
      <c r="Q40" s="233">
        <f t="shared" si="19"/>
        <v>0</v>
      </c>
      <c r="R40" s="233">
        <f t="shared" si="19"/>
        <v>0</v>
      </c>
      <c r="S40" s="233">
        <f t="shared" si="19"/>
        <v>0</v>
      </c>
      <c r="T40" s="233">
        <f t="shared" si="19"/>
        <v>0</v>
      </c>
      <c r="U40" s="233">
        <f t="shared" si="19"/>
        <v>0</v>
      </c>
      <c r="V40" s="233">
        <f t="shared" si="19"/>
        <v>0</v>
      </c>
      <c r="W40" s="233">
        <f t="shared" si="19"/>
        <v>0</v>
      </c>
      <c r="X40" s="233">
        <f t="shared" si="19"/>
        <v>0</v>
      </c>
      <c r="Y40" s="233">
        <f t="shared" si="19"/>
        <v>0</v>
      </c>
      <c r="Z40" s="233">
        <f t="shared" si="19"/>
        <v>0</v>
      </c>
      <c r="AA40" s="233">
        <f t="shared" si="19"/>
        <v>0</v>
      </c>
    </row>
    <row r="41" spans="2:57" x14ac:dyDescent="0.25">
      <c r="B41" s="218">
        <f t="shared" si="14"/>
        <v>18</v>
      </c>
      <c r="C41" s="578" t="s">
        <v>1284</v>
      </c>
      <c r="D41" s="225"/>
      <c r="E41" s="287" t="s">
        <v>980</v>
      </c>
      <c r="F41" s="227"/>
      <c r="G41" s="234">
        <f t="shared" ref="G41:G46" si="20">ROUND(SUM(H41:BE41),2)</f>
        <v>0</v>
      </c>
      <c r="H41" s="235">
        <f>H26/12</f>
        <v>0</v>
      </c>
      <c r="I41" s="235">
        <f t="shared" ref="I41:AA41" si="21">I26/12</f>
        <v>0</v>
      </c>
      <c r="J41" s="235">
        <f t="shared" si="21"/>
        <v>0</v>
      </c>
      <c r="K41" s="235">
        <f t="shared" si="21"/>
        <v>0</v>
      </c>
      <c r="L41" s="235">
        <f t="shared" si="21"/>
        <v>0</v>
      </c>
      <c r="M41" s="235">
        <f t="shared" si="21"/>
        <v>0</v>
      </c>
      <c r="N41" s="235">
        <f t="shared" si="21"/>
        <v>0</v>
      </c>
      <c r="O41" s="235">
        <f t="shared" si="21"/>
        <v>0</v>
      </c>
      <c r="P41" s="235">
        <f t="shared" si="21"/>
        <v>0</v>
      </c>
      <c r="Q41" s="235">
        <f t="shared" si="21"/>
        <v>0</v>
      </c>
      <c r="R41" s="235">
        <f t="shared" si="21"/>
        <v>0</v>
      </c>
      <c r="S41" s="235">
        <f t="shared" si="21"/>
        <v>0</v>
      </c>
      <c r="T41" s="235">
        <f t="shared" si="21"/>
        <v>0</v>
      </c>
      <c r="U41" s="235">
        <f t="shared" si="21"/>
        <v>0</v>
      </c>
      <c r="V41" s="235">
        <f t="shared" si="21"/>
        <v>0</v>
      </c>
      <c r="W41" s="235">
        <f t="shared" si="21"/>
        <v>0</v>
      </c>
      <c r="X41" s="235">
        <f t="shared" si="21"/>
        <v>0</v>
      </c>
      <c r="Y41" s="235">
        <f t="shared" si="21"/>
        <v>0</v>
      </c>
      <c r="Z41" s="235">
        <f t="shared" si="21"/>
        <v>0</v>
      </c>
      <c r="AA41" s="235">
        <f t="shared" si="21"/>
        <v>0</v>
      </c>
    </row>
    <row r="42" spans="2:57" x14ac:dyDescent="0.25">
      <c r="B42" s="218">
        <f t="shared" si="14"/>
        <v>19</v>
      </c>
      <c r="C42" s="578" t="s">
        <v>1277</v>
      </c>
      <c r="D42" s="225"/>
      <c r="E42" s="287" t="s">
        <v>980</v>
      </c>
      <c r="F42" s="227"/>
      <c r="G42" s="234">
        <f t="shared" si="20"/>
        <v>0</v>
      </c>
      <c r="H42" s="235">
        <f>H41*H40</f>
        <v>0</v>
      </c>
      <c r="I42" s="235">
        <f t="shared" ref="I42:AA42" si="22">I41*I40</f>
        <v>0</v>
      </c>
      <c r="J42" s="235">
        <f t="shared" si="22"/>
        <v>0</v>
      </c>
      <c r="K42" s="235">
        <f t="shared" si="22"/>
        <v>0</v>
      </c>
      <c r="L42" s="235">
        <f t="shared" si="22"/>
        <v>0</v>
      </c>
      <c r="M42" s="235">
        <f t="shared" si="22"/>
        <v>0</v>
      </c>
      <c r="N42" s="235">
        <f t="shared" si="22"/>
        <v>0</v>
      </c>
      <c r="O42" s="235">
        <f t="shared" si="22"/>
        <v>0</v>
      </c>
      <c r="P42" s="235">
        <f t="shared" si="22"/>
        <v>0</v>
      </c>
      <c r="Q42" s="235">
        <f t="shared" si="22"/>
        <v>0</v>
      </c>
      <c r="R42" s="235">
        <f t="shared" si="22"/>
        <v>0</v>
      </c>
      <c r="S42" s="235">
        <f t="shared" si="22"/>
        <v>0</v>
      </c>
      <c r="T42" s="235">
        <f t="shared" si="22"/>
        <v>0</v>
      </c>
      <c r="U42" s="235">
        <f t="shared" si="22"/>
        <v>0</v>
      </c>
      <c r="V42" s="235">
        <f t="shared" si="22"/>
        <v>0</v>
      </c>
      <c r="W42" s="235">
        <f t="shared" si="22"/>
        <v>0</v>
      </c>
      <c r="X42" s="235">
        <f t="shared" si="22"/>
        <v>0</v>
      </c>
      <c r="Y42" s="235">
        <f t="shared" si="22"/>
        <v>0</v>
      </c>
      <c r="Z42" s="235">
        <f t="shared" si="22"/>
        <v>0</v>
      </c>
      <c r="AA42" s="235">
        <f t="shared" si="22"/>
        <v>0</v>
      </c>
    </row>
    <row r="43" spans="2:57" x14ac:dyDescent="0.25">
      <c r="B43" s="218">
        <f t="shared" si="14"/>
        <v>20</v>
      </c>
      <c r="C43" s="578" t="s">
        <v>1278</v>
      </c>
      <c r="D43" s="225"/>
      <c r="E43" s="287" t="s">
        <v>980</v>
      </c>
      <c r="F43" s="227"/>
      <c r="G43" s="234">
        <f t="shared" si="20"/>
        <v>0</v>
      </c>
      <c r="H43" s="235">
        <f>H41-H42</f>
        <v>0</v>
      </c>
      <c r="I43" s="235">
        <f t="shared" ref="I43:AA43" si="23">I41-I42</f>
        <v>0</v>
      </c>
      <c r="J43" s="235">
        <f t="shared" si="23"/>
        <v>0</v>
      </c>
      <c r="K43" s="235">
        <f t="shared" si="23"/>
        <v>0</v>
      </c>
      <c r="L43" s="235">
        <f t="shared" si="23"/>
        <v>0</v>
      </c>
      <c r="M43" s="235">
        <f t="shared" si="23"/>
        <v>0</v>
      </c>
      <c r="N43" s="235">
        <f t="shared" si="23"/>
        <v>0</v>
      </c>
      <c r="O43" s="235">
        <f t="shared" si="23"/>
        <v>0</v>
      </c>
      <c r="P43" s="235">
        <f t="shared" si="23"/>
        <v>0</v>
      </c>
      <c r="Q43" s="235">
        <f t="shared" si="23"/>
        <v>0</v>
      </c>
      <c r="R43" s="235">
        <f t="shared" si="23"/>
        <v>0</v>
      </c>
      <c r="S43" s="235">
        <f t="shared" si="23"/>
        <v>0</v>
      </c>
      <c r="T43" s="235">
        <f t="shared" si="23"/>
        <v>0</v>
      </c>
      <c r="U43" s="235">
        <f t="shared" si="23"/>
        <v>0</v>
      </c>
      <c r="V43" s="235">
        <f t="shared" si="23"/>
        <v>0</v>
      </c>
      <c r="W43" s="235">
        <f t="shared" si="23"/>
        <v>0</v>
      </c>
      <c r="X43" s="235">
        <f t="shared" si="23"/>
        <v>0</v>
      </c>
      <c r="Y43" s="235">
        <f t="shared" si="23"/>
        <v>0</v>
      </c>
      <c r="Z43" s="235">
        <f t="shared" si="23"/>
        <v>0</v>
      </c>
      <c r="AA43" s="235">
        <f t="shared" si="23"/>
        <v>0</v>
      </c>
    </row>
    <row r="44" spans="2:57" x14ac:dyDescent="0.25">
      <c r="B44" s="218">
        <f t="shared" si="14"/>
        <v>21</v>
      </c>
      <c r="C44" s="578" t="s">
        <v>1279</v>
      </c>
      <c r="D44" s="225"/>
      <c r="E44" s="226" t="s">
        <v>974</v>
      </c>
      <c r="F44" s="227"/>
      <c r="G44" s="234">
        <f t="shared" si="20"/>
        <v>0</v>
      </c>
      <c r="H44" s="235">
        <f>LARGE(H45:H46,1)</f>
        <v>0</v>
      </c>
      <c r="I44" s="235">
        <f t="shared" ref="I44:AA44" si="24">LARGE(I45:I46,1)</f>
        <v>0</v>
      </c>
      <c r="J44" s="235">
        <f t="shared" si="24"/>
        <v>0</v>
      </c>
      <c r="K44" s="235">
        <f t="shared" si="24"/>
        <v>0</v>
      </c>
      <c r="L44" s="235">
        <f t="shared" si="24"/>
        <v>0</v>
      </c>
      <c r="M44" s="235">
        <f t="shared" si="24"/>
        <v>0</v>
      </c>
      <c r="N44" s="235">
        <f t="shared" si="24"/>
        <v>0</v>
      </c>
      <c r="O44" s="235">
        <f t="shared" si="24"/>
        <v>0</v>
      </c>
      <c r="P44" s="235">
        <f t="shared" si="24"/>
        <v>0</v>
      </c>
      <c r="Q44" s="235">
        <f t="shared" si="24"/>
        <v>0</v>
      </c>
      <c r="R44" s="235">
        <f t="shared" si="24"/>
        <v>0</v>
      </c>
      <c r="S44" s="235">
        <f t="shared" si="24"/>
        <v>0</v>
      </c>
      <c r="T44" s="235">
        <f t="shared" si="24"/>
        <v>0</v>
      </c>
      <c r="U44" s="235">
        <f t="shared" si="24"/>
        <v>0</v>
      </c>
      <c r="V44" s="235">
        <f t="shared" si="24"/>
        <v>0</v>
      </c>
      <c r="W44" s="235">
        <f t="shared" si="24"/>
        <v>0</v>
      </c>
      <c r="X44" s="235">
        <f t="shared" si="24"/>
        <v>0</v>
      </c>
      <c r="Y44" s="235">
        <f t="shared" si="24"/>
        <v>0</v>
      </c>
      <c r="Z44" s="235">
        <f t="shared" si="24"/>
        <v>0</v>
      </c>
      <c r="AA44" s="235">
        <f t="shared" si="24"/>
        <v>0</v>
      </c>
      <c r="AB44" s="416"/>
      <c r="AC44" s="417"/>
      <c r="AD44" s="417"/>
      <c r="AE44" s="417"/>
      <c r="AF44" s="417"/>
      <c r="AG44" s="417"/>
      <c r="AH44" s="417"/>
      <c r="AI44" s="417"/>
      <c r="AJ44" s="417"/>
      <c r="AK44" s="417"/>
      <c r="AL44" s="417"/>
      <c r="AM44" s="417"/>
      <c r="AN44" s="417"/>
      <c r="AO44" s="417"/>
      <c r="AP44" s="417"/>
      <c r="AQ44" s="417"/>
      <c r="AR44" s="417"/>
      <c r="AS44" s="417"/>
      <c r="AT44" s="417"/>
      <c r="AU44" s="417"/>
      <c r="AV44" s="417"/>
      <c r="AW44" s="417"/>
      <c r="AX44" s="417"/>
      <c r="AY44" s="417"/>
      <c r="AZ44" s="417"/>
      <c r="BA44" s="417"/>
      <c r="BB44" s="417"/>
      <c r="BC44" s="417"/>
      <c r="BD44" s="417"/>
      <c r="BE44" s="417"/>
    </row>
    <row r="45" spans="2:57" x14ac:dyDescent="0.25">
      <c r="B45" s="218">
        <f t="shared" si="14"/>
        <v>22</v>
      </c>
      <c r="C45" s="578" t="s">
        <v>1282</v>
      </c>
      <c r="D45" s="225"/>
      <c r="E45" s="226" t="s">
        <v>974</v>
      </c>
      <c r="F45" s="227"/>
      <c r="G45" s="234">
        <f t="shared" si="20"/>
        <v>0</v>
      </c>
      <c r="H45" s="235">
        <f>H19</f>
        <v>0</v>
      </c>
      <c r="I45" s="235">
        <f t="shared" ref="I45:AA45" si="25">I19</f>
        <v>0</v>
      </c>
      <c r="J45" s="235">
        <f t="shared" si="25"/>
        <v>0</v>
      </c>
      <c r="K45" s="235">
        <f t="shared" si="25"/>
        <v>0</v>
      </c>
      <c r="L45" s="235">
        <f t="shared" si="25"/>
        <v>0</v>
      </c>
      <c r="M45" s="235">
        <f t="shared" si="25"/>
        <v>0</v>
      </c>
      <c r="N45" s="235">
        <f t="shared" si="25"/>
        <v>0</v>
      </c>
      <c r="O45" s="235">
        <f t="shared" si="25"/>
        <v>0</v>
      </c>
      <c r="P45" s="235">
        <f t="shared" si="25"/>
        <v>0</v>
      </c>
      <c r="Q45" s="235">
        <f t="shared" si="25"/>
        <v>0</v>
      </c>
      <c r="R45" s="235">
        <f t="shared" si="25"/>
        <v>0</v>
      </c>
      <c r="S45" s="235">
        <f t="shared" si="25"/>
        <v>0</v>
      </c>
      <c r="T45" s="235">
        <f t="shared" si="25"/>
        <v>0</v>
      </c>
      <c r="U45" s="235">
        <f t="shared" si="25"/>
        <v>0</v>
      </c>
      <c r="V45" s="235">
        <f t="shared" si="25"/>
        <v>0</v>
      </c>
      <c r="W45" s="235">
        <f t="shared" si="25"/>
        <v>0</v>
      </c>
      <c r="X45" s="235">
        <f t="shared" si="25"/>
        <v>0</v>
      </c>
      <c r="Y45" s="235">
        <f t="shared" si="25"/>
        <v>0</v>
      </c>
      <c r="Z45" s="235">
        <f t="shared" si="25"/>
        <v>0</v>
      </c>
      <c r="AA45" s="235">
        <f t="shared" si="25"/>
        <v>0</v>
      </c>
      <c r="AB45" s="416"/>
      <c r="AC45" s="417"/>
      <c r="AD45" s="417"/>
      <c r="AE45" s="417"/>
      <c r="AF45" s="417"/>
      <c r="AG45" s="417"/>
      <c r="AH45" s="417"/>
      <c r="AI45" s="417"/>
      <c r="AJ45" s="417"/>
      <c r="AK45" s="417"/>
      <c r="AL45" s="417"/>
      <c r="AM45" s="417"/>
      <c r="AN45" s="417"/>
      <c r="AO45" s="417"/>
      <c r="AP45" s="417"/>
      <c r="AQ45" s="417"/>
      <c r="AR45" s="417"/>
      <c r="AS45" s="417"/>
      <c r="AT45" s="417"/>
      <c r="AU45" s="417"/>
      <c r="AV45" s="417"/>
      <c r="AW45" s="417"/>
      <c r="AX45" s="417"/>
      <c r="AY45" s="417"/>
      <c r="AZ45" s="417"/>
      <c r="BA45" s="417"/>
      <c r="BB45" s="417"/>
      <c r="BC45" s="417"/>
      <c r="BD45" s="417"/>
      <c r="BE45" s="417"/>
    </row>
    <row r="46" spans="2:57" x14ac:dyDescent="0.25">
      <c r="B46" s="218">
        <f t="shared" si="14"/>
        <v>23</v>
      </c>
      <c r="C46" s="578" t="s">
        <v>1283</v>
      </c>
      <c r="D46" s="225"/>
      <c r="E46" s="226" t="s">
        <v>974</v>
      </c>
      <c r="F46" s="227"/>
      <c r="G46" s="234">
        <f t="shared" si="20"/>
        <v>0</v>
      </c>
      <c r="H46" s="235">
        <f>H21</f>
        <v>0</v>
      </c>
      <c r="I46" s="235">
        <f t="shared" ref="I46:AA46" si="26">I21</f>
        <v>0</v>
      </c>
      <c r="J46" s="235">
        <f t="shared" si="26"/>
        <v>0</v>
      </c>
      <c r="K46" s="235">
        <f t="shared" si="26"/>
        <v>0</v>
      </c>
      <c r="L46" s="235">
        <f t="shared" si="26"/>
        <v>0</v>
      </c>
      <c r="M46" s="235">
        <f t="shared" si="26"/>
        <v>0</v>
      </c>
      <c r="N46" s="235">
        <f t="shared" si="26"/>
        <v>0</v>
      </c>
      <c r="O46" s="235">
        <f t="shared" si="26"/>
        <v>0</v>
      </c>
      <c r="P46" s="235">
        <f t="shared" si="26"/>
        <v>0</v>
      </c>
      <c r="Q46" s="235">
        <f t="shared" si="26"/>
        <v>0</v>
      </c>
      <c r="R46" s="235">
        <f t="shared" si="26"/>
        <v>0</v>
      </c>
      <c r="S46" s="235">
        <f t="shared" si="26"/>
        <v>0</v>
      </c>
      <c r="T46" s="235">
        <f t="shared" si="26"/>
        <v>0</v>
      </c>
      <c r="U46" s="235">
        <f t="shared" si="26"/>
        <v>0</v>
      </c>
      <c r="V46" s="235">
        <f t="shared" si="26"/>
        <v>0</v>
      </c>
      <c r="W46" s="235">
        <f t="shared" si="26"/>
        <v>0</v>
      </c>
      <c r="X46" s="235">
        <f t="shared" si="26"/>
        <v>0</v>
      </c>
      <c r="Y46" s="235">
        <f t="shared" si="26"/>
        <v>0</v>
      </c>
      <c r="Z46" s="235">
        <f t="shared" si="26"/>
        <v>0</v>
      </c>
      <c r="AA46" s="235">
        <f t="shared" si="26"/>
        <v>0</v>
      </c>
      <c r="AB46" s="416"/>
      <c r="AC46" s="417"/>
      <c r="AD46" s="417"/>
      <c r="AE46" s="417"/>
      <c r="AF46" s="417"/>
      <c r="AG46" s="417"/>
      <c r="AH46" s="417"/>
      <c r="AI46" s="417"/>
      <c r="AJ46" s="417"/>
      <c r="AK46" s="417"/>
      <c r="AL46" s="417"/>
      <c r="AM46" s="417"/>
      <c r="AN46" s="417"/>
      <c r="AO46" s="417"/>
      <c r="AP46" s="417"/>
      <c r="AQ46" s="417"/>
      <c r="AR46" s="417"/>
      <c r="AS46" s="417"/>
      <c r="AT46" s="417"/>
      <c r="AU46" s="417"/>
      <c r="AV46" s="417"/>
      <c r="AW46" s="417"/>
      <c r="AX46" s="417"/>
      <c r="AY46" s="417"/>
      <c r="AZ46" s="417"/>
      <c r="BA46" s="417"/>
      <c r="BB46" s="417"/>
      <c r="BC46" s="417"/>
      <c r="BD46" s="417"/>
      <c r="BE46" s="417"/>
    </row>
  </sheetData>
  <mergeCells count="10">
    <mergeCell ref="B33:F33"/>
    <mergeCell ref="B4:F4"/>
    <mergeCell ref="F19:F20"/>
    <mergeCell ref="F22:F23"/>
    <mergeCell ref="F24:F25"/>
    <mergeCell ref="B2:G2"/>
    <mergeCell ref="B3:F3"/>
    <mergeCell ref="B10:B12"/>
    <mergeCell ref="B13:B15"/>
    <mergeCell ref="B17:F17"/>
  </mergeCells>
  <conditionalFormatting sqref="H10:AA10 H35:AA35">
    <cfRule type="cellIs" dxfId="28" priority="9" operator="greaterThan">
      <formula>24</formula>
    </cfRule>
    <cfRule type="cellIs" dxfId="27" priority="10" operator="lessThan">
      <formula>0</formula>
    </cfRule>
  </conditionalFormatting>
  <conditionalFormatting sqref="G29:G30 H36:AA37">
    <cfRule type="cellIs" dxfId="26" priority="6" operator="lessThan">
      <formula>0</formula>
    </cfRule>
  </conditionalFormatting>
  <conditionalFormatting sqref="H36:AA36">
    <cfRule type="cellIs" dxfId="25" priority="4" operator="greaterThan">
      <formula>22</formula>
    </cfRule>
  </conditionalFormatting>
  <conditionalFormatting sqref="H37:AA37">
    <cfRule type="cellIs" dxfId="24" priority="3" operator="greaterThan">
      <formula>3</formula>
    </cfRule>
  </conditionalFormatting>
  <conditionalFormatting sqref="H36:AA37">
    <cfRule type="cellIs" dxfId="23" priority="1" operator="greaterThan">
      <formula>24</formula>
    </cfRule>
    <cfRule type="cellIs" dxfId="22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>
    <tabColor theme="1"/>
  </sheetPr>
  <dimension ref="B2:P31"/>
  <sheetViews>
    <sheetView showGridLines="0" workbookViewId="0">
      <pane xSplit="4" ySplit="3" topLeftCell="E4" activePane="bottomRight" state="frozen"/>
      <selection activeCell="E30" sqref="E30"/>
      <selection pane="topRight" activeCell="E30" sqref="E30"/>
      <selection pane="bottomLeft" activeCell="E30" sqref="E30"/>
      <selection pane="bottomRight" activeCell="Q33" sqref="Q33"/>
    </sheetView>
  </sheetViews>
  <sheetFormatPr defaultColWidth="9.109375" defaultRowHeight="15" customHeight="1" x14ac:dyDescent="0.3"/>
  <cols>
    <col min="1" max="2" width="3.6640625" style="393" customWidth="1"/>
    <col min="3" max="3" width="36" style="393" customWidth="1"/>
    <col min="4" max="4" width="9.6640625" style="393" customWidth="1"/>
    <col min="5" max="16" width="12.33203125" style="393" customWidth="1"/>
    <col min="17" max="17" width="17" style="393" bestFit="1" customWidth="1"/>
    <col min="18" max="16384" width="9.109375" style="393"/>
  </cols>
  <sheetData>
    <row r="2" spans="2:16" ht="15" customHeight="1" x14ac:dyDescent="0.3">
      <c r="B2" s="1038" t="s">
        <v>1053</v>
      </c>
      <c r="C2" s="1038"/>
      <c r="D2" s="1038"/>
      <c r="E2" s="1039" t="s">
        <v>925</v>
      </c>
      <c r="F2" s="1040"/>
      <c r="G2" s="1040"/>
      <c r="H2" s="1040"/>
      <c r="I2" s="1040"/>
      <c r="J2" s="1040"/>
      <c r="K2" s="1040"/>
      <c r="L2" s="1040"/>
      <c r="M2" s="1040"/>
      <c r="N2" s="1040"/>
      <c r="O2" s="1040"/>
      <c r="P2" s="1041"/>
    </row>
    <row r="3" spans="2:16" ht="15" customHeight="1" x14ac:dyDescent="0.3">
      <c r="B3" s="1038"/>
      <c r="C3" s="1038"/>
      <c r="D3" s="1038"/>
      <c r="E3" s="308" t="s">
        <v>926</v>
      </c>
      <c r="F3" s="308" t="s">
        <v>927</v>
      </c>
      <c r="G3" s="308" t="s">
        <v>928</v>
      </c>
      <c r="H3" s="308" t="s">
        <v>929</v>
      </c>
      <c r="I3" s="308" t="s">
        <v>930</v>
      </c>
      <c r="J3" s="308" t="s">
        <v>931</v>
      </c>
      <c r="K3" s="308" t="s">
        <v>932</v>
      </c>
      <c r="L3" s="308" t="s">
        <v>933</v>
      </c>
      <c r="M3" s="308" t="s">
        <v>934</v>
      </c>
      <c r="N3" s="308" t="s">
        <v>935</v>
      </c>
      <c r="O3" s="308" t="s">
        <v>936</v>
      </c>
      <c r="P3" s="308" t="s">
        <v>937</v>
      </c>
    </row>
    <row r="4" spans="2:16" ht="15" customHeight="1" x14ac:dyDescent="0.3">
      <c r="B4" s="1042">
        <v>1</v>
      </c>
      <c r="C4" s="1044" t="s">
        <v>1146</v>
      </c>
      <c r="D4" s="307" t="s">
        <v>7</v>
      </c>
      <c r="E4" s="280" t="str">
        <f>IF(AND('C. Financeiro'!F4="",'C. Financeiro'!F5=""),"","X")</f>
        <v/>
      </c>
      <c r="F4" s="280" t="str">
        <f>IF(AND('C. Financeiro'!G4="",'C. Financeiro'!G5=""),"","X")</f>
        <v/>
      </c>
      <c r="G4" s="280" t="str">
        <f>IF(AND('C. Financeiro'!H4="",'C. Financeiro'!H5=""),"","X")</f>
        <v/>
      </c>
      <c r="H4" s="280" t="str">
        <f>IF(AND('C. Financeiro'!I4="",'C. Financeiro'!I5=""),"","X")</f>
        <v/>
      </c>
      <c r="I4" s="280" t="str">
        <f>IF(AND('C. Financeiro'!J4="",'C. Financeiro'!J5=""),"","X")</f>
        <v/>
      </c>
      <c r="J4" s="280" t="str">
        <f>IF(AND('C. Financeiro'!K4="",'C. Financeiro'!K5=""),"","X")</f>
        <v/>
      </c>
      <c r="K4" s="280" t="str">
        <f>IF(AND('C. Financeiro'!L4="",'C. Financeiro'!L5=""),"","X")</f>
        <v/>
      </c>
      <c r="L4" s="280" t="str">
        <f>IF(AND('C. Financeiro'!M4="",'C. Financeiro'!M5=""),"","X")</f>
        <v/>
      </c>
      <c r="M4" s="280" t="str">
        <f>IF(AND('C. Financeiro'!N4="",'C. Financeiro'!N5=""),"","X")</f>
        <v/>
      </c>
      <c r="N4" s="280" t="str">
        <f>IF(AND('C. Financeiro'!O4="",'C. Financeiro'!O5=""),"","X")</f>
        <v/>
      </c>
      <c r="O4" s="280" t="str">
        <f>IF(AND('C. Financeiro'!P4="",'C. Financeiro'!P5=""),"","X")</f>
        <v/>
      </c>
      <c r="P4" s="280" t="str">
        <f>IF(AND('C. Financeiro'!Q4="",'C. Financeiro'!Q5=""),"","X")</f>
        <v/>
      </c>
    </row>
    <row r="5" spans="2:16" ht="15" customHeight="1" x14ac:dyDescent="0.3">
      <c r="B5" s="1043"/>
      <c r="C5" s="1045"/>
      <c r="D5" s="307" t="s">
        <v>938</v>
      </c>
      <c r="E5" s="280" t="str">
        <f>IF(AND('C. Financeiro'!F6="",'C. Financeiro'!F7=""),"","X")</f>
        <v/>
      </c>
      <c r="F5" s="280" t="str">
        <f>IF(AND('C. Financeiro'!G6="",'C. Financeiro'!G7=""),"","X")</f>
        <v/>
      </c>
      <c r="G5" s="280" t="str">
        <f>IF(AND('C. Financeiro'!H6="",'C. Financeiro'!H7=""),"","X")</f>
        <v/>
      </c>
      <c r="H5" s="280" t="str">
        <f>IF(AND('C. Financeiro'!I6="",'C. Financeiro'!I7=""),"","X")</f>
        <v/>
      </c>
      <c r="I5" s="280" t="str">
        <f>IF(AND('C. Financeiro'!J6="",'C. Financeiro'!J7=""),"","X")</f>
        <v/>
      </c>
      <c r="J5" s="280" t="str">
        <f>IF(AND('C. Financeiro'!K6="",'C. Financeiro'!K7=""),"","X")</f>
        <v/>
      </c>
      <c r="K5" s="280" t="str">
        <f>IF(AND('C. Financeiro'!L6="",'C. Financeiro'!L7=""),"","X")</f>
        <v/>
      </c>
      <c r="L5" s="280" t="str">
        <f>IF(AND('C. Financeiro'!M6="",'C. Financeiro'!M7=""),"","X")</f>
        <v/>
      </c>
      <c r="M5" s="280" t="str">
        <f>IF(AND('C. Financeiro'!N6="",'C. Financeiro'!N7=""),"","X")</f>
        <v/>
      </c>
      <c r="N5" s="280" t="str">
        <f>IF(AND('C. Financeiro'!O6="",'C. Financeiro'!O7=""),"","X")</f>
        <v/>
      </c>
      <c r="O5" s="280" t="str">
        <f>IF(AND('C. Financeiro'!P6="",'C. Financeiro'!P7=""),"","X")</f>
        <v/>
      </c>
      <c r="P5" s="280" t="str">
        <f>IF(AND('C. Financeiro'!Q6="",'C. Financeiro'!Q7=""),"","X")</f>
        <v/>
      </c>
    </row>
    <row r="6" spans="2:16" ht="15" customHeight="1" x14ac:dyDescent="0.3">
      <c r="B6" s="1046">
        <f>B4+1</f>
        <v>2</v>
      </c>
      <c r="C6" s="1048" t="s">
        <v>1148</v>
      </c>
      <c r="D6" s="309" t="s">
        <v>7</v>
      </c>
      <c r="E6" s="280" t="str">
        <f>IF(AND('C. Financeiro'!F8="",'C. Financeiro'!F9=""),"","X")</f>
        <v/>
      </c>
      <c r="F6" s="280" t="str">
        <f>IF(AND('C. Financeiro'!G8="",'C. Financeiro'!G9=""),"","X")</f>
        <v/>
      </c>
      <c r="G6" s="280" t="str">
        <f>IF(AND('C. Financeiro'!H8="",'C. Financeiro'!H9=""),"","X")</f>
        <v/>
      </c>
      <c r="H6" s="280" t="str">
        <f>IF(AND('C. Financeiro'!I8="",'C. Financeiro'!I9=""),"","X")</f>
        <v/>
      </c>
      <c r="I6" s="280" t="str">
        <f>IF(AND('C. Financeiro'!J8="",'C. Financeiro'!J9=""),"","X")</f>
        <v/>
      </c>
      <c r="J6" s="280" t="str">
        <f>IF(AND('C. Financeiro'!K8="",'C. Financeiro'!K9=""),"","X")</f>
        <v/>
      </c>
      <c r="K6" s="280" t="str">
        <f>IF(AND('C. Financeiro'!L8="",'C. Financeiro'!L9=""),"","X")</f>
        <v/>
      </c>
      <c r="L6" s="280" t="str">
        <f>IF(AND('C. Financeiro'!M8="",'C. Financeiro'!M9=""),"","X")</f>
        <v/>
      </c>
      <c r="M6" s="280" t="str">
        <f>IF(AND('C. Financeiro'!N8="",'C. Financeiro'!N9=""),"","X")</f>
        <v/>
      </c>
      <c r="N6" s="280" t="str">
        <f>IF(AND('C. Financeiro'!O8="",'C. Financeiro'!O9=""),"","X")</f>
        <v/>
      </c>
      <c r="O6" s="280" t="str">
        <f>IF(AND('C. Financeiro'!P8="",'C. Financeiro'!P9=""),"","X")</f>
        <v/>
      </c>
      <c r="P6" s="280" t="str">
        <f>IF(AND('C. Financeiro'!Q8="",'C. Financeiro'!Q9=""),"","X")</f>
        <v/>
      </c>
    </row>
    <row r="7" spans="2:16" ht="15" customHeight="1" x14ac:dyDescent="0.3">
      <c r="B7" s="1047"/>
      <c r="C7" s="1049"/>
      <c r="D7" s="309" t="s">
        <v>938</v>
      </c>
      <c r="E7" s="280" t="str">
        <f>IF(AND('C. Financeiro'!F10="",'C. Financeiro'!F11=""),"","X")</f>
        <v/>
      </c>
      <c r="F7" s="280" t="str">
        <f>IF(AND('C. Financeiro'!G10="",'C. Financeiro'!G11=""),"","X")</f>
        <v/>
      </c>
      <c r="G7" s="280" t="str">
        <f>IF(AND('C. Financeiro'!H10="",'C. Financeiro'!H11=""),"","X")</f>
        <v/>
      </c>
      <c r="H7" s="280" t="str">
        <f>IF(AND('C. Financeiro'!I10="",'C. Financeiro'!I11=""),"","X")</f>
        <v/>
      </c>
      <c r="I7" s="280" t="str">
        <f>IF(AND('C. Financeiro'!J10="",'C. Financeiro'!J11=""),"","X")</f>
        <v/>
      </c>
      <c r="J7" s="280" t="str">
        <f>IF(AND('C. Financeiro'!K10="",'C. Financeiro'!K11=""),"","X")</f>
        <v/>
      </c>
      <c r="K7" s="280" t="str">
        <f>IF(AND('C. Financeiro'!L10="",'C. Financeiro'!L11=""),"","X")</f>
        <v/>
      </c>
      <c r="L7" s="280" t="str">
        <f>IF(AND('C. Financeiro'!M10="",'C. Financeiro'!M11=""),"","X")</f>
        <v/>
      </c>
      <c r="M7" s="280" t="str">
        <f>IF(AND('C. Financeiro'!N10="",'C. Financeiro'!N11=""),"","X")</f>
        <v/>
      </c>
      <c r="N7" s="280" t="str">
        <f>IF(AND('C. Financeiro'!O10="",'C. Financeiro'!O11=""),"","X")</f>
        <v/>
      </c>
      <c r="O7" s="280" t="str">
        <f>IF(AND('C. Financeiro'!P10="",'C. Financeiro'!P11=""),"","X")</f>
        <v/>
      </c>
      <c r="P7" s="280" t="str">
        <f>IF(AND('C. Financeiro'!Q10="",'C. Financeiro'!Q11=""),"","X")</f>
        <v/>
      </c>
    </row>
    <row r="8" spans="2:16" ht="15" customHeight="1" x14ac:dyDescent="0.3">
      <c r="B8" s="1042">
        <f>B6+1</f>
        <v>3</v>
      </c>
      <c r="C8" s="1050" t="s">
        <v>1157</v>
      </c>
      <c r="D8" s="307" t="s">
        <v>7</v>
      </c>
      <c r="E8" s="280" t="str">
        <f>IF(AND('C. Financeiro'!F12="",'C. Financeiro'!F13=""),"","X")</f>
        <v/>
      </c>
      <c r="F8" s="280" t="str">
        <f>IF(AND('C. Financeiro'!G12="",'C. Financeiro'!G13=""),"","X")</f>
        <v/>
      </c>
      <c r="G8" s="280" t="str">
        <f>IF(AND('C. Financeiro'!H12="",'C. Financeiro'!H13=""),"","X")</f>
        <v/>
      </c>
      <c r="H8" s="280" t="str">
        <f>IF(AND('C. Financeiro'!I12="",'C. Financeiro'!I13=""),"","X")</f>
        <v/>
      </c>
      <c r="I8" s="280" t="str">
        <f>IF(AND('C. Financeiro'!J12="",'C. Financeiro'!J13=""),"","X")</f>
        <v/>
      </c>
      <c r="J8" s="280" t="str">
        <f>IF(AND('C. Financeiro'!K12="",'C. Financeiro'!K13=""),"","X")</f>
        <v/>
      </c>
      <c r="K8" s="280" t="str">
        <f>IF(AND('C. Financeiro'!L12="",'C. Financeiro'!L13=""),"","X")</f>
        <v/>
      </c>
      <c r="L8" s="280" t="str">
        <f>IF(AND('C. Financeiro'!M12="",'C. Financeiro'!M13=""),"","X")</f>
        <v/>
      </c>
      <c r="M8" s="280" t="str">
        <f>IF(AND('C. Financeiro'!N12="",'C. Financeiro'!N13=""),"","X")</f>
        <v/>
      </c>
      <c r="N8" s="280" t="str">
        <f>IF(AND('C. Financeiro'!O12="",'C. Financeiro'!O13=""),"","X")</f>
        <v/>
      </c>
      <c r="O8" s="280" t="str">
        <f>IF(AND('C. Financeiro'!P12="",'C. Financeiro'!P13=""),"","X")</f>
        <v/>
      </c>
      <c r="P8" s="280" t="str">
        <f>IF(AND('C. Financeiro'!Q12="",'C. Financeiro'!Q13=""),"","X")</f>
        <v/>
      </c>
    </row>
    <row r="9" spans="2:16" ht="15" customHeight="1" x14ac:dyDescent="0.3">
      <c r="B9" s="1043"/>
      <c r="C9" s="1045"/>
      <c r="D9" s="307" t="s">
        <v>938</v>
      </c>
      <c r="E9" s="280" t="str">
        <f>IF(AND('C. Financeiro'!F14="",'C. Financeiro'!F15=""),"","X")</f>
        <v/>
      </c>
      <c r="F9" s="280" t="str">
        <f>IF(AND('C. Financeiro'!G14="",'C. Financeiro'!G15=""),"","X")</f>
        <v/>
      </c>
      <c r="G9" s="280" t="str">
        <f>IF(AND('C. Financeiro'!H14="",'C. Financeiro'!H15=""),"","X")</f>
        <v/>
      </c>
      <c r="H9" s="280" t="str">
        <f>IF(AND('C. Financeiro'!I14="",'C. Financeiro'!I15=""),"","X")</f>
        <v/>
      </c>
      <c r="I9" s="280" t="str">
        <f>IF(AND('C. Financeiro'!J14="",'C. Financeiro'!J15=""),"","X")</f>
        <v/>
      </c>
      <c r="J9" s="280" t="str">
        <f>IF(AND('C. Financeiro'!K14="",'C. Financeiro'!K15=""),"","X")</f>
        <v/>
      </c>
      <c r="K9" s="280" t="str">
        <f>IF(AND('C. Financeiro'!L14="",'C. Financeiro'!L15=""),"","X")</f>
        <v/>
      </c>
      <c r="L9" s="280" t="str">
        <f>IF(AND('C. Financeiro'!M14="",'C. Financeiro'!M15=""),"","X")</f>
        <v/>
      </c>
      <c r="M9" s="280" t="str">
        <f>IF(AND('C. Financeiro'!N14="",'C. Financeiro'!N15=""),"","X")</f>
        <v/>
      </c>
      <c r="N9" s="280" t="str">
        <f>IF(AND('C. Financeiro'!O14="",'C. Financeiro'!O15=""),"","X")</f>
        <v/>
      </c>
      <c r="O9" s="280" t="str">
        <f>IF(AND('C. Financeiro'!P14="",'C. Financeiro'!P15=""),"","X")</f>
        <v/>
      </c>
      <c r="P9" s="280" t="str">
        <f>IF(AND('C. Financeiro'!Q14="",'C. Financeiro'!Q15=""),"","X")</f>
        <v/>
      </c>
    </row>
    <row r="10" spans="2:16" ht="15" customHeight="1" x14ac:dyDescent="0.3">
      <c r="B10" s="1046">
        <f>B8+1</f>
        <v>4</v>
      </c>
      <c r="C10" s="1048" t="s">
        <v>1034</v>
      </c>
      <c r="D10" s="309" t="s">
        <v>7</v>
      </c>
      <c r="E10" s="280" t="str">
        <f>IF(AND('C. Financeiro'!F16="",'C. Financeiro'!F17=""),"","X")</f>
        <v/>
      </c>
      <c r="F10" s="280" t="str">
        <f>IF(AND('C. Financeiro'!G16="",'C. Financeiro'!G17=""),"","X")</f>
        <v/>
      </c>
      <c r="G10" s="280" t="str">
        <f>IF(AND('C. Financeiro'!H16="",'C. Financeiro'!H17=""),"","X")</f>
        <v/>
      </c>
      <c r="H10" s="280" t="str">
        <f>IF(AND('C. Financeiro'!I16="",'C. Financeiro'!I17=""),"","X")</f>
        <v/>
      </c>
      <c r="I10" s="280" t="str">
        <f>IF(AND('C. Financeiro'!J16="",'C. Financeiro'!J17=""),"","X")</f>
        <v/>
      </c>
      <c r="J10" s="280" t="str">
        <f>IF(AND('C. Financeiro'!K16="",'C. Financeiro'!K17=""),"","X")</f>
        <v/>
      </c>
      <c r="K10" s="280" t="str">
        <f>IF(AND('C. Financeiro'!L16="",'C. Financeiro'!L17=""),"","X")</f>
        <v/>
      </c>
      <c r="L10" s="280" t="str">
        <f>IF(AND('C. Financeiro'!M16="",'C. Financeiro'!M17=""),"","X")</f>
        <v/>
      </c>
      <c r="M10" s="280" t="str">
        <f>IF(AND('C. Financeiro'!N16="",'C. Financeiro'!N17=""),"","X")</f>
        <v/>
      </c>
      <c r="N10" s="280" t="str">
        <f>IF(AND('C. Financeiro'!O16="",'C. Financeiro'!O17=""),"","X")</f>
        <v/>
      </c>
      <c r="O10" s="280" t="str">
        <f>IF(AND('C. Financeiro'!P16="",'C. Financeiro'!P17=""),"","X")</f>
        <v/>
      </c>
      <c r="P10" s="280" t="str">
        <f>IF(AND('C. Financeiro'!Q16="",'C. Financeiro'!Q17=""),"","X")</f>
        <v/>
      </c>
    </row>
    <row r="11" spans="2:16" ht="15" customHeight="1" x14ac:dyDescent="0.3">
      <c r="B11" s="1047"/>
      <c r="C11" s="1049"/>
      <c r="D11" s="309" t="s">
        <v>938</v>
      </c>
      <c r="E11" s="280" t="str">
        <f>IF(AND('C. Financeiro'!F18="",'C. Financeiro'!F19=""),"","X")</f>
        <v/>
      </c>
      <c r="F11" s="280" t="str">
        <f>IF(AND('C. Financeiro'!G18="",'C. Financeiro'!G19=""),"","X")</f>
        <v/>
      </c>
      <c r="G11" s="280" t="str">
        <f>IF(AND('C. Financeiro'!H18="",'C. Financeiro'!H19=""),"","X")</f>
        <v/>
      </c>
      <c r="H11" s="280" t="str">
        <f>IF(AND('C. Financeiro'!I18="",'C. Financeiro'!I19=""),"","X")</f>
        <v/>
      </c>
      <c r="I11" s="280" t="str">
        <f>IF(AND('C. Financeiro'!J18="",'C. Financeiro'!J19=""),"","X")</f>
        <v/>
      </c>
      <c r="J11" s="280" t="str">
        <f>IF(AND('C. Financeiro'!K18="",'C. Financeiro'!K19=""),"","X")</f>
        <v/>
      </c>
      <c r="K11" s="280" t="str">
        <f>IF(AND('C. Financeiro'!L18="",'C. Financeiro'!L19=""),"","X")</f>
        <v/>
      </c>
      <c r="L11" s="280" t="str">
        <f>IF(AND('C. Financeiro'!M18="",'C. Financeiro'!M19=""),"","X")</f>
        <v/>
      </c>
      <c r="M11" s="280" t="str">
        <f>IF(AND('C. Financeiro'!N18="",'C. Financeiro'!N19=""),"","X")</f>
        <v/>
      </c>
      <c r="N11" s="280" t="str">
        <f>IF(AND('C. Financeiro'!O18="",'C. Financeiro'!O19=""),"","X")</f>
        <v/>
      </c>
      <c r="O11" s="280" t="str">
        <f>IF(AND('C. Financeiro'!P18="",'C. Financeiro'!P19=""),"","X")</f>
        <v/>
      </c>
      <c r="P11" s="280" t="str">
        <f>IF(AND('C. Financeiro'!Q18="",'C. Financeiro'!Q19=""),"","X")</f>
        <v/>
      </c>
    </row>
    <row r="12" spans="2:16" ht="15" customHeight="1" x14ac:dyDescent="0.3">
      <c r="B12" s="1042">
        <f>B10+1</f>
        <v>5</v>
      </c>
      <c r="C12" s="1050" t="s">
        <v>1156</v>
      </c>
      <c r="D12" s="307" t="s">
        <v>7</v>
      </c>
      <c r="E12" s="280" t="str">
        <f>IF(AND('C. Financeiro'!F20="",'C. Financeiro'!F21=""),"","X")</f>
        <v/>
      </c>
      <c r="F12" s="280" t="str">
        <f>IF(AND('C. Financeiro'!G20="",'C. Financeiro'!G21=""),"","X")</f>
        <v/>
      </c>
      <c r="G12" s="280" t="str">
        <f>IF(AND('C. Financeiro'!H20="",'C. Financeiro'!H21=""),"","X")</f>
        <v/>
      </c>
      <c r="H12" s="280" t="str">
        <f>IF(AND('C. Financeiro'!I20="",'C. Financeiro'!I21=""),"","X")</f>
        <v/>
      </c>
      <c r="I12" s="280" t="str">
        <f>IF(AND('C. Financeiro'!J20="",'C. Financeiro'!J21=""),"","X")</f>
        <v/>
      </c>
      <c r="J12" s="280" t="str">
        <f>IF(AND('C. Financeiro'!K20="",'C. Financeiro'!K21=""),"","X")</f>
        <v/>
      </c>
      <c r="K12" s="280" t="str">
        <f>IF(AND('C. Financeiro'!L20="",'C. Financeiro'!L21=""),"","X")</f>
        <v/>
      </c>
      <c r="L12" s="280" t="str">
        <f>IF(AND('C. Financeiro'!M20="",'C. Financeiro'!M21=""),"","X")</f>
        <v/>
      </c>
      <c r="M12" s="280" t="str">
        <f>IF(AND('C. Financeiro'!N20="",'C. Financeiro'!N21=""),"","X")</f>
        <v/>
      </c>
      <c r="N12" s="280" t="str">
        <f>IF(AND('C. Financeiro'!O20="",'C. Financeiro'!O21=""),"","X")</f>
        <v/>
      </c>
      <c r="O12" s="280" t="str">
        <f>IF(AND('C. Financeiro'!P20="",'C. Financeiro'!P21=""),"","X")</f>
        <v/>
      </c>
      <c r="P12" s="280" t="str">
        <f>IF(AND('C. Financeiro'!Q20="",'C. Financeiro'!Q21=""),"","X")</f>
        <v/>
      </c>
    </row>
    <row r="13" spans="2:16" ht="15" customHeight="1" x14ac:dyDescent="0.3">
      <c r="B13" s="1043"/>
      <c r="C13" s="1045"/>
      <c r="D13" s="307" t="s">
        <v>938</v>
      </c>
      <c r="E13" s="280" t="str">
        <f>IF(AND('C. Financeiro'!F22="",'C. Financeiro'!F23=""),"","X")</f>
        <v/>
      </c>
      <c r="F13" s="280" t="str">
        <f>IF(AND('C. Financeiro'!G22="",'C. Financeiro'!G23=""),"","X")</f>
        <v/>
      </c>
      <c r="G13" s="280" t="str">
        <f>IF(AND('C. Financeiro'!H22="",'C. Financeiro'!H23=""),"","X")</f>
        <v/>
      </c>
      <c r="H13" s="280" t="str">
        <f>IF(AND('C. Financeiro'!I22="",'C. Financeiro'!I23=""),"","X")</f>
        <v/>
      </c>
      <c r="I13" s="280" t="str">
        <f>IF(AND('C. Financeiro'!J22="",'C. Financeiro'!J23=""),"","X")</f>
        <v/>
      </c>
      <c r="J13" s="280" t="str">
        <f>IF(AND('C. Financeiro'!K22="",'C. Financeiro'!K23=""),"","X")</f>
        <v/>
      </c>
      <c r="K13" s="280" t="str">
        <f>IF(AND('C. Financeiro'!L22="",'C. Financeiro'!L23=""),"","X")</f>
        <v/>
      </c>
      <c r="L13" s="280" t="str">
        <f>IF(AND('C. Financeiro'!M22="",'C. Financeiro'!M23=""),"","X")</f>
        <v/>
      </c>
      <c r="M13" s="280" t="str">
        <f>IF(AND('C. Financeiro'!N22="",'C. Financeiro'!N23=""),"","X")</f>
        <v/>
      </c>
      <c r="N13" s="280" t="str">
        <f>IF(AND('C. Financeiro'!O22="",'C. Financeiro'!O23=""),"","X")</f>
        <v/>
      </c>
      <c r="O13" s="280" t="str">
        <f>IF(AND('C. Financeiro'!P22="",'C. Financeiro'!P23=""),"","X")</f>
        <v/>
      </c>
      <c r="P13" s="280" t="str">
        <f>IF(AND('C. Financeiro'!Q22="",'C. Financeiro'!Q23=""),"","X")</f>
        <v/>
      </c>
    </row>
    <row r="14" spans="2:16" ht="15" customHeight="1" x14ac:dyDescent="0.3">
      <c r="B14" s="1046">
        <f>B12+1</f>
        <v>6</v>
      </c>
      <c r="C14" s="1048" t="s">
        <v>1035</v>
      </c>
      <c r="D14" s="309" t="s">
        <v>7</v>
      </c>
      <c r="E14" s="280" t="str">
        <f>IF(AND('C. Financeiro'!F24="",'C. Financeiro'!F25=""),"","X")</f>
        <v/>
      </c>
      <c r="F14" s="280" t="str">
        <f>IF(AND('C. Financeiro'!G24="",'C. Financeiro'!G25=""),"","X")</f>
        <v/>
      </c>
      <c r="G14" s="280" t="str">
        <f>IF(AND('C. Financeiro'!H24="",'C. Financeiro'!H25=""),"","X")</f>
        <v/>
      </c>
      <c r="H14" s="280" t="str">
        <f>IF(AND('C. Financeiro'!I24="",'C. Financeiro'!I25=""),"","X")</f>
        <v/>
      </c>
      <c r="I14" s="280" t="str">
        <f>IF(AND('C. Financeiro'!J24="",'C. Financeiro'!J25=""),"","X")</f>
        <v/>
      </c>
      <c r="J14" s="280" t="str">
        <f>IF(AND('C. Financeiro'!K24="",'C. Financeiro'!K25=""),"","X")</f>
        <v/>
      </c>
      <c r="K14" s="280" t="str">
        <f>IF(AND('C. Financeiro'!L24="",'C. Financeiro'!L25=""),"","X")</f>
        <v/>
      </c>
      <c r="L14" s="280" t="str">
        <f>IF(AND('C. Financeiro'!M24="",'C. Financeiro'!M25=""),"","X")</f>
        <v/>
      </c>
      <c r="M14" s="280" t="str">
        <f>IF(AND('C. Financeiro'!N24="",'C. Financeiro'!N25=""),"","X")</f>
        <v/>
      </c>
      <c r="N14" s="280" t="str">
        <f>IF(AND('C. Financeiro'!O24="",'C. Financeiro'!O25=""),"","X")</f>
        <v/>
      </c>
      <c r="O14" s="280" t="str">
        <f>IF(AND('C. Financeiro'!P24="",'C. Financeiro'!P25=""),"","X")</f>
        <v/>
      </c>
      <c r="P14" s="280" t="str">
        <f>IF(AND('C. Financeiro'!Q24="",'C. Financeiro'!Q25=""),"","X")</f>
        <v/>
      </c>
    </row>
    <row r="15" spans="2:16" ht="15" customHeight="1" x14ac:dyDescent="0.3">
      <c r="B15" s="1047"/>
      <c r="C15" s="1049"/>
      <c r="D15" s="309" t="s">
        <v>938</v>
      </c>
      <c r="E15" s="280" t="str">
        <f>IF(AND('C. Financeiro'!F26="",'C. Financeiro'!F27=""),"","X")</f>
        <v/>
      </c>
      <c r="F15" s="280" t="str">
        <f>IF(AND('C. Financeiro'!G26="",'C. Financeiro'!G27=""),"","X")</f>
        <v/>
      </c>
      <c r="G15" s="280" t="str">
        <f>IF(AND('C. Financeiro'!H26="",'C. Financeiro'!H27=""),"","X")</f>
        <v/>
      </c>
      <c r="H15" s="280" t="str">
        <f>IF(AND('C. Financeiro'!I26="",'C. Financeiro'!I27=""),"","X")</f>
        <v/>
      </c>
      <c r="I15" s="280" t="str">
        <f>IF(AND('C. Financeiro'!J26="",'C. Financeiro'!J27=""),"","X")</f>
        <v/>
      </c>
      <c r="J15" s="280" t="str">
        <f>IF(AND('C. Financeiro'!K26="",'C. Financeiro'!K27=""),"","X")</f>
        <v/>
      </c>
      <c r="K15" s="280" t="str">
        <f>IF(AND('C. Financeiro'!L26="",'C. Financeiro'!L27=""),"","X")</f>
        <v/>
      </c>
      <c r="L15" s="280" t="str">
        <f>IF(AND('C. Financeiro'!M26="",'C. Financeiro'!M27=""),"","X")</f>
        <v/>
      </c>
      <c r="M15" s="280" t="str">
        <f>IF(AND('C. Financeiro'!N26="",'C. Financeiro'!N27=""),"","X")</f>
        <v/>
      </c>
      <c r="N15" s="280" t="str">
        <f>IF(AND('C. Financeiro'!O26="",'C. Financeiro'!O27=""),"","X")</f>
        <v/>
      </c>
      <c r="O15" s="280" t="str">
        <f>IF(AND('C. Financeiro'!P26="",'C. Financeiro'!P27=""),"","X")</f>
        <v/>
      </c>
      <c r="P15" s="280" t="str">
        <f>IF(AND('C. Financeiro'!Q26="",'C. Financeiro'!Q27=""),"","X")</f>
        <v/>
      </c>
    </row>
    <row r="16" spans="2:16" ht="15" customHeight="1" x14ac:dyDescent="0.3">
      <c r="B16" s="1042">
        <f>B14+1</f>
        <v>7</v>
      </c>
      <c r="C16" s="1050" t="s">
        <v>451</v>
      </c>
      <c r="D16" s="307" t="s">
        <v>7</v>
      </c>
      <c r="E16" s="280" t="str">
        <f>IF(AND('C. Financeiro'!F28="",'C. Financeiro'!F29=""),"","X")</f>
        <v/>
      </c>
      <c r="F16" s="280" t="str">
        <f>IF(AND('C. Financeiro'!G28="",'C. Financeiro'!G29=""),"","X")</f>
        <v/>
      </c>
      <c r="G16" s="280" t="str">
        <f>IF(AND('C. Financeiro'!H28="",'C. Financeiro'!H29=""),"","X")</f>
        <v/>
      </c>
      <c r="H16" s="280" t="str">
        <f>IF(AND('C. Financeiro'!I28="",'C. Financeiro'!I29=""),"","X")</f>
        <v/>
      </c>
      <c r="I16" s="280" t="str">
        <f>IF(AND('C. Financeiro'!J28="",'C. Financeiro'!J29=""),"","X")</f>
        <v/>
      </c>
      <c r="J16" s="280" t="str">
        <f>IF(AND('C. Financeiro'!K28="",'C. Financeiro'!K29=""),"","X")</f>
        <v/>
      </c>
      <c r="K16" s="280" t="str">
        <f>IF(AND('C. Financeiro'!L28="",'C. Financeiro'!L29=""),"","X")</f>
        <v/>
      </c>
      <c r="L16" s="280" t="str">
        <f>IF(AND('C. Financeiro'!M28="",'C. Financeiro'!M29=""),"","X")</f>
        <v/>
      </c>
      <c r="M16" s="280" t="str">
        <f>IF(AND('C. Financeiro'!N28="",'C. Financeiro'!N29=""),"","X")</f>
        <v/>
      </c>
      <c r="N16" s="280" t="str">
        <f>IF(AND('C. Financeiro'!O28="",'C. Financeiro'!O29=""),"","X")</f>
        <v/>
      </c>
      <c r="O16" s="280" t="str">
        <f>IF(AND('C. Financeiro'!P28="",'C. Financeiro'!P29=""),"","X")</f>
        <v/>
      </c>
      <c r="P16" s="280" t="str">
        <f>IF(AND('C. Financeiro'!Q28="",'C. Financeiro'!Q29=""),"","X")</f>
        <v/>
      </c>
    </row>
    <row r="17" spans="2:16" ht="15" customHeight="1" x14ac:dyDescent="0.3">
      <c r="B17" s="1043"/>
      <c r="C17" s="1045"/>
      <c r="D17" s="307" t="s">
        <v>938</v>
      </c>
      <c r="E17" s="280" t="str">
        <f>IF(AND('C. Financeiro'!F30="",'C. Financeiro'!F31=""),"","X")</f>
        <v/>
      </c>
      <c r="F17" s="280" t="str">
        <f>IF(AND('C. Financeiro'!G30="",'C. Financeiro'!G31=""),"","X")</f>
        <v/>
      </c>
      <c r="G17" s="280" t="str">
        <f>IF(AND('C. Financeiro'!H30="",'C. Financeiro'!H31=""),"","X")</f>
        <v/>
      </c>
      <c r="H17" s="280" t="str">
        <f>IF(AND('C. Financeiro'!I30="",'C. Financeiro'!I31=""),"","X")</f>
        <v/>
      </c>
      <c r="I17" s="280" t="str">
        <f>IF(AND('C. Financeiro'!J30="",'C. Financeiro'!J31=""),"","X")</f>
        <v/>
      </c>
      <c r="J17" s="280" t="str">
        <f>IF(AND('C. Financeiro'!K30="",'C. Financeiro'!K31=""),"","X")</f>
        <v/>
      </c>
      <c r="K17" s="280" t="str">
        <f>IF(AND('C. Financeiro'!L30="",'C. Financeiro'!L31=""),"","X")</f>
        <v/>
      </c>
      <c r="L17" s="280" t="str">
        <f>IF(AND('C. Financeiro'!M30="",'C. Financeiro'!M31=""),"","X")</f>
        <v/>
      </c>
      <c r="M17" s="280" t="str">
        <f>IF(AND('C. Financeiro'!N30="",'C. Financeiro'!N31=""),"","X")</f>
        <v/>
      </c>
      <c r="N17" s="280" t="str">
        <f>IF(AND('C. Financeiro'!O30="",'C. Financeiro'!O31=""),"","X")</f>
        <v/>
      </c>
      <c r="O17" s="280" t="str">
        <f>IF(AND('C. Financeiro'!P30="",'C. Financeiro'!P31=""),"","X")</f>
        <v/>
      </c>
      <c r="P17" s="280" t="str">
        <f>IF(AND('C. Financeiro'!Q30="",'C. Financeiro'!Q31=""),"","X")</f>
        <v/>
      </c>
    </row>
    <row r="18" spans="2:16" ht="15" customHeight="1" x14ac:dyDescent="0.3">
      <c r="B18" s="1046">
        <f>B16+1</f>
        <v>8</v>
      </c>
      <c r="C18" s="1048" t="s">
        <v>1036</v>
      </c>
      <c r="D18" s="309" t="s">
        <v>7</v>
      </c>
      <c r="E18" s="280" t="str">
        <f>IF(AND('C. Financeiro'!F32="",'C. Financeiro'!F33=""),"","X")</f>
        <v/>
      </c>
      <c r="F18" s="280" t="str">
        <f>IF(AND('C. Financeiro'!G32="",'C. Financeiro'!G33=""),"","X")</f>
        <v/>
      </c>
      <c r="G18" s="280" t="str">
        <f>IF(AND('C. Financeiro'!H32="",'C. Financeiro'!H33=""),"","X")</f>
        <v/>
      </c>
      <c r="H18" s="280" t="str">
        <f>IF(AND('C. Financeiro'!I32="",'C. Financeiro'!I33=""),"","X")</f>
        <v/>
      </c>
      <c r="I18" s="280" t="str">
        <f>IF(AND('C. Financeiro'!J32="",'C. Financeiro'!J33=""),"","X")</f>
        <v/>
      </c>
      <c r="J18" s="280" t="str">
        <f>IF(AND('C. Financeiro'!K32="",'C. Financeiro'!K33=""),"","X")</f>
        <v/>
      </c>
      <c r="K18" s="280" t="str">
        <f>IF(AND('C. Financeiro'!L32="",'C. Financeiro'!L33=""),"","X")</f>
        <v/>
      </c>
      <c r="L18" s="280" t="str">
        <f>IF(AND('C. Financeiro'!M32="",'C. Financeiro'!M33=""),"","X")</f>
        <v/>
      </c>
      <c r="M18" s="280" t="str">
        <f>IF(AND('C. Financeiro'!N32="",'C. Financeiro'!N33=""),"","X")</f>
        <v/>
      </c>
      <c r="N18" s="280" t="str">
        <f>IF(AND('C. Financeiro'!O32="",'C. Financeiro'!O33=""),"","X")</f>
        <v/>
      </c>
      <c r="O18" s="280" t="str">
        <f>IF(AND('C. Financeiro'!P32="",'C. Financeiro'!P33=""),"","X")</f>
        <v/>
      </c>
      <c r="P18" s="280" t="str">
        <f>IF(AND('C. Financeiro'!Q32="",'C. Financeiro'!Q33=""),"","X")</f>
        <v/>
      </c>
    </row>
    <row r="19" spans="2:16" ht="15" customHeight="1" x14ac:dyDescent="0.3">
      <c r="B19" s="1047"/>
      <c r="C19" s="1049"/>
      <c r="D19" s="309" t="s">
        <v>938</v>
      </c>
      <c r="E19" s="280" t="str">
        <f>IF(AND('C. Financeiro'!F34="",'C. Financeiro'!F35=""),"","X")</f>
        <v/>
      </c>
      <c r="F19" s="280" t="str">
        <f>IF(AND('C. Financeiro'!G34="",'C. Financeiro'!G35=""),"","X")</f>
        <v/>
      </c>
      <c r="G19" s="280" t="str">
        <f>IF(AND('C. Financeiro'!H34="",'C. Financeiro'!H35=""),"","X")</f>
        <v/>
      </c>
      <c r="H19" s="280" t="str">
        <f>IF(AND('C. Financeiro'!I34="",'C. Financeiro'!I35=""),"","X")</f>
        <v/>
      </c>
      <c r="I19" s="280" t="str">
        <f>IF(AND('C. Financeiro'!J34="",'C. Financeiro'!J35=""),"","X")</f>
        <v/>
      </c>
      <c r="J19" s="280" t="str">
        <f>IF(AND('C. Financeiro'!K34="",'C. Financeiro'!K35=""),"","X")</f>
        <v/>
      </c>
      <c r="K19" s="280" t="str">
        <f>IF(AND('C. Financeiro'!L34="",'C. Financeiro'!L35=""),"","X")</f>
        <v/>
      </c>
      <c r="L19" s="280" t="str">
        <f>IF(AND('C. Financeiro'!M34="",'C. Financeiro'!M35=""),"","X")</f>
        <v/>
      </c>
      <c r="M19" s="280" t="str">
        <f>IF(AND('C. Financeiro'!N34="",'C. Financeiro'!N35=""),"","X")</f>
        <v/>
      </c>
      <c r="N19" s="280" t="str">
        <f>IF(AND('C. Financeiro'!O34="",'C. Financeiro'!O35=""),"","X")</f>
        <v/>
      </c>
      <c r="O19" s="280" t="str">
        <f>IF(AND('C. Financeiro'!P34="",'C. Financeiro'!P35=""),"","X")</f>
        <v/>
      </c>
      <c r="P19" s="280" t="str">
        <f>IF(AND('C. Financeiro'!Q34="",'C. Financeiro'!Q35=""),"","X")</f>
        <v/>
      </c>
    </row>
    <row r="20" spans="2:16" ht="15" customHeight="1" x14ac:dyDescent="0.3">
      <c r="B20" s="1042">
        <f>B18+1</f>
        <v>9</v>
      </c>
      <c r="C20" s="1044" t="s">
        <v>1037</v>
      </c>
      <c r="D20" s="307" t="s">
        <v>7</v>
      </c>
      <c r="E20" s="280" t="str">
        <f>IF(AND('C. Financeiro'!F36="",'C. Financeiro'!F37=""),"","X")</f>
        <v/>
      </c>
      <c r="F20" s="280" t="str">
        <f>IF(AND('C. Financeiro'!G36="",'C. Financeiro'!G37=""),"","X")</f>
        <v/>
      </c>
      <c r="G20" s="280" t="str">
        <f>IF(AND('C. Financeiro'!H36="",'C. Financeiro'!H37=""),"","X")</f>
        <v/>
      </c>
      <c r="H20" s="280" t="str">
        <f>IF(AND('C. Financeiro'!I36="",'C. Financeiro'!I37=""),"","X")</f>
        <v/>
      </c>
      <c r="I20" s="280" t="str">
        <f>IF(AND('C. Financeiro'!J36="",'C. Financeiro'!J37=""),"","X")</f>
        <v/>
      </c>
      <c r="J20" s="280" t="str">
        <f>IF(AND('C. Financeiro'!K36="",'C. Financeiro'!K37=""),"","X")</f>
        <v/>
      </c>
      <c r="K20" s="280" t="str">
        <f>IF(AND('C. Financeiro'!L36="",'C. Financeiro'!L37=""),"","X")</f>
        <v/>
      </c>
      <c r="L20" s="280" t="str">
        <f>IF(AND('C. Financeiro'!M36="",'C. Financeiro'!M37=""),"","X")</f>
        <v/>
      </c>
      <c r="M20" s="280" t="str">
        <f>IF(AND('C. Financeiro'!N36="",'C. Financeiro'!N37=""),"","X")</f>
        <v/>
      </c>
      <c r="N20" s="280" t="str">
        <f>IF(AND('C. Financeiro'!O36="",'C. Financeiro'!O37=""),"","X")</f>
        <v/>
      </c>
      <c r="O20" s="280" t="str">
        <f>IF(AND('C. Financeiro'!P36="",'C. Financeiro'!P37=""),"","X")</f>
        <v/>
      </c>
      <c r="P20" s="280" t="str">
        <f>IF(AND('C. Financeiro'!Q36="",'C. Financeiro'!Q37=""),"","X")</f>
        <v/>
      </c>
    </row>
    <row r="21" spans="2:16" ht="15" customHeight="1" x14ac:dyDescent="0.3">
      <c r="B21" s="1043"/>
      <c r="C21" s="1045"/>
      <c r="D21" s="307" t="s">
        <v>938</v>
      </c>
      <c r="E21" s="280" t="str">
        <f>IF(AND('C. Financeiro'!F38="",'C. Financeiro'!F39=""),"","X")</f>
        <v/>
      </c>
      <c r="F21" s="280" t="str">
        <f>IF(AND('C. Financeiro'!G38="",'C. Financeiro'!G39=""),"","X")</f>
        <v/>
      </c>
      <c r="G21" s="280" t="str">
        <f>IF(AND('C. Financeiro'!H38="",'C. Financeiro'!H39=""),"","X")</f>
        <v/>
      </c>
      <c r="H21" s="280" t="str">
        <f>IF(AND('C. Financeiro'!I38="",'C. Financeiro'!I39=""),"","X")</f>
        <v/>
      </c>
      <c r="I21" s="280" t="str">
        <f>IF(AND('C. Financeiro'!J38="",'C. Financeiro'!J39=""),"","X")</f>
        <v/>
      </c>
      <c r="J21" s="280" t="str">
        <f>IF(AND('C. Financeiro'!K38="",'C. Financeiro'!K39=""),"","X")</f>
        <v/>
      </c>
      <c r="K21" s="280" t="str">
        <f>IF(AND('C. Financeiro'!L38="",'C. Financeiro'!L39=""),"","X")</f>
        <v/>
      </c>
      <c r="L21" s="280" t="str">
        <f>IF(AND('C. Financeiro'!M38="",'C. Financeiro'!M39=""),"","X")</f>
        <v/>
      </c>
      <c r="M21" s="280" t="str">
        <f>IF(AND('C. Financeiro'!N38="",'C. Financeiro'!N39=""),"","X")</f>
        <v/>
      </c>
      <c r="N21" s="280" t="str">
        <f>IF(AND('C. Financeiro'!O38="",'C. Financeiro'!O39=""),"","X")</f>
        <v/>
      </c>
      <c r="O21" s="280" t="str">
        <f>IF(AND('C. Financeiro'!P38="",'C. Financeiro'!P39=""),"","X")</f>
        <v/>
      </c>
      <c r="P21" s="280" t="str">
        <f>IF(AND('C. Financeiro'!Q38="",'C. Financeiro'!Q39=""),"","X")</f>
        <v/>
      </c>
    </row>
    <row r="22" spans="2:16" ht="15" customHeight="1" x14ac:dyDescent="0.3">
      <c r="B22" s="1046">
        <f>B20+1</f>
        <v>10</v>
      </c>
      <c r="C22" s="1048" t="s">
        <v>453</v>
      </c>
      <c r="D22" s="309" t="s">
        <v>7</v>
      </c>
      <c r="E22" s="280" t="str">
        <f>IF(AND('C. Financeiro'!F40="",'C. Financeiro'!F41=""),"","X")</f>
        <v/>
      </c>
      <c r="F22" s="280" t="str">
        <f>IF(AND('C. Financeiro'!G40="",'C. Financeiro'!G41=""),"","X")</f>
        <v/>
      </c>
      <c r="G22" s="280" t="str">
        <f>IF(AND('C. Financeiro'!H40="",'C. Financeiro'!H41=""),"","X")</f>
        <v/>
      </c>
      <c r="H22" s="280" t="str">
        <f>IF(AND('C. Financeiro'!I40="",'C. Financeiro'!I41=""),"","X")</f>
        <v/>
      </c>
      <c r="I22" s="280" t="str">
        <f>IF(AND('C. Financeiro'!J40="",'C. Financeiro'!J41=""),"","X")</f>
        <v/>
      </c>
      <c r="J22" s="280" t="str">
        <f>IF(AND('C. Financeiro'!K40="",'C. Financeiro'!K41=""),"","X")</f>
        <v/>
      </c>
      <c r="K22" s="280" t="str">
        <f>IF(AND('C. Financeiro'!L40="",'C. Financeiro'!L41=""),"","X")</f>
        <v/>
      </c>
      <c r="L22" s="280" t="str">
        <f>IF(AND('C. Financeiro'!M40="",'C. Financeiro'!M41=""),"","X")</f>
        <v/>
      </c>
      <c r="M22" s="280" t="str">
        <f>IF(AND('C. Financeiro'!N40="",'C. Financeiro'!N41=""),"","X")</f>
        <v/>
      </c>
      <c r="N22" s="280" t="str">
        <f>IF(AND('C. Financeiro'!O40="",'C. Financeiro'!O41=""),"","X")</f>
        <v/>
      </c>
      <c r="O22" s="280" t="str">
        <f>IF(AND('C. Financeiro'!P40="",'C. Financeiro'!P41=""),"","X")</f>
        <v/>
      </c>
      <c r="P22" s="280" t="str">
        <f>IF(AND('C. Financeiro'!Q40="",'C. Financeiro'!Q41=""),"","X")</f>
        <v/>
      </c>
    </row>
    <row r="23" spans="2:16" ht="15" customHeight="1" x14ac:dyDescent="0.3">
      <c r="B23" s="1047"/>
      <c r="C23" s="1049"/>
      <c r="D23" s="309" t="s">
        <v>938</v>
      </c>
      <c r="E23" s="280" t="str">
        <f>IF(AND('C. Financeiro'!F42="",'C. Financeiro'!F43=""),"","X")</f>
        <v/>
      </c>
      <c r="F23" s="280" t="str">
        <f>IF(AND('C. Financeiro'!G42="",'C. Financeiro'!G43=""),"","X")</f>
        <v/>
      </c>
      <c r="G23" s="280" t="str">
        <f>IF(AND('C. Financeiro'!H42="",'C. Financeiro'!H43=""),"","X")</f>
        <v/>
      </c>
      <c r="H23" s="280" t="str">
        <f>IF(AND('C. Financeiro'!I42="",'C. Financeiro'!I43=""),"","X")</f>
        <v/>
      </c>
      <c r="I23" s="280" t="str">
        <f>IF(AND('C. Financeiro'!J42="",'C. Financeiro'!J43=""),"","X")</f>
        <v/>
      </c>
      <c r="J23" s="280" t="str">
        <f>IF(AND('C. Financeiro'!K42="",'C. Financeiro'!K43=""),"","X")</f>
        <v/>
      </c>
      <c r="K23" s="280" t="str">
        <f>IF(AND('C. Financeiro'!L42="",'C. Financeiro'!L43=""),"","X")</f>
        <v/>
      </c>
      <c r="L23" s="280" t="str">
        <f>IF(AND('C. Financeiro'!M42="",'C. Financeiro'!M43=""),"","X")</f>
        <v/>
      </c>
      <c r="M23" s="280" t="str">
        <f>IF(AND('C. Financeiro'!N42="",'C. Financeiro'!N43=""),"","X")</f>
        <v/>
      </c>
      <c r="N23" s="280" t="str">
        <f>IF(AND('C. Financeiro'!O42="",'C. Financeiro'!O43=""),"","X")</f>
        <v/>
      </c>
      <c r="O23" s="280" t="str">
        <f>IF(AND('C. Financeiro'!P42="",'C. Financeiro'!P43=""),"","X")</f>
        <v/>
      </c>
      <c r="P23" s="280" t="str">
        <f>IF(AND('C. Financeiro'!Q42="",'C. Financeiro'!Q43=""),"","X")</f>
        <v/>
      </c>
    </row>
    <row r="24" spans="2:16" ht="15" customHeight="1" x14ac:dyDescent="0.3">
      <c r="B24" s="1042">
        <f>B22+1</f>
        <v>11</v>
      </c>
      <c r="C24" s="1051" t="s">
        <v>1038</v>
      </c>
      <c r="D24" s="307" t="s">
        <v>7</v>
      </c>
      <c r="E24" s="280" t="str">
        <f>IF(AND('C. Financeiro'!F42="",'C. Financeiro'!F43=""),"","X")</f>
        <v/>
      </c>
      <c r="F24" s="280" t="str">
        <f>IF(AND('C. Financeiro'!G42="",'C. Financeiro'!G43=""),"","X")</f>
        <v/>
      </c>
      <c r="G24" s="280" t="str">
        <f>IF(AND('C. Financeiro'!H42="",'C. Financeiro'!H43=""),"","X")</f>
        <v/>
      </c>
      <c r="H24" s="280" t="str">
        <f>IF(AND('C. Financeiro'!I42="",'C. Financeiro'!I43=""),"","X")</f>
        <v/>
      </c>
      <c r="I24" s="280" t="str">
        <f>IF(AND('C. Financeiro'!J42="",'C. Financeiro'!J43=""),"","X")</f>
        <v/>
      </c>
      <c r="J24" s="280" t="str">
        <f>IF(AND('C. Financeiro'!K42="",'C. Financeiro'!K43=""),"","X")</f>
        <v/>
      </c>
      <c r="K24" s="280" t="str">
        <f>IF(AND('C. Financeiro'!L42="",'C. Financeiro'!L43=""),"","X")</f>
        <v/>
      </c>
      <c r="L24" s="280" t="str">
        <f>IF(AND('C. Financeiro'!M42="",'C. Financeiro'!M43=""),"","X")</f>
        <v/>
      </c>
      <c r="M24" s="280" t="str">
        <f>IF(AND('C. Financeiro'!N42="",'C. Financeiro'!N43=""),"","X")</f>
        <v/>
      </c>
      <c r="N24" s="280" t="str">
        <f>IF(AND('C. Financeiro'!O42="",'C. Financeiro'!O43=""),"","X")</f>
        <v/>
      </c>
      <c r="O24" s="280" t="str">
        <f>IF(AND('C. Financeiro'!P42="",'C. Financeiro'!P43=""),"","X")</f>
        <v/>
      </c>
      <c r="P24" s="280" t="str">
        <f>IF(AND('C. Financeiro'!Q42="",'C. Financeiro'!Q43=""),"","X")</f>
        <v/>
      </c>
    </row>
    <row r="25" spans="2:16" ht="15" customHeight="1" x14ac:dyDescent="0.3">
      <c r="B25" s="1043"/>
      <c r="C25" s="1045"/>
      <c r="D25" s="307" t="s">
        <v>938</v>
      </c>
      <c r="E25" s="280" t="str">
        <f>IF(AND('C. Financeiro'!F44="",'C. Financeiro'!F45=""),"","X")</f>
        <v/>
      </c>
      <c r="F25" s="280" t="str">
        <f>IF(AND('C. Financeiro'!G44="",'C. Financeiro'!G45=""),"","X")</f>
        <v/>
      </c>
      <c r="G25" s="280" t="str">
        <f>IF(AND('C. Financeiro'!H44="",'C. Financeiro'!H45=""),"","X")</f>
        <v/>
      </c>
      <c r="H25" s="280" t="str">
        <f>IF(AND('C. Financeiro'!I44="",'C. Financeiro'!I45=""),"","X")</f>
        <v/>
      </c>
      <c r="I25" s="280" t="str">
        <f>IF(AND('C. Financeiro'!J44="",'C. Financeiro'!J45=""),"","X")</f>
        <v/>
      </c>
      <c r="J25" s="280" t="str">
        <f>IF(AND('C. Financeiro'!K44="",'C. Financeiro'!K45=""),"","X")</f>
        <v/>
      </c>
      <c r="K25" s="280" t="str">
        <f>IF(AND('C. Financeiro'!L44="",'C. Financeiro'!L45=""),"","X")</f>
        <v/>
      </c>
      <c r="L25" s="280" t="str">
        <f>IF(AND('C. Financeiro'!M44="",'C. Financeiro'!M45=""),"","X")</f>
        <v/>
      </c>
      <c r="M25" s="280" t="str">
        <f>IF(AND('C. Financeiro'!N44="",'C. Financeiro'!N45=""),"","X")</f>
        <v/>
      </c>
      <c r="N25" s="280" t="str">
        <f>IF(AND('C. Financeiro'!O44="",'C. Financeiro'!O45=""),"","X")</f>
        <v/>
      </c>
      <c r="O25" s="280" t="str">
        <f>IF(AND('C. Financeiro'!P44="",'C. Financeiro'!P45=""),"","X")</f>
        <v/>
      </c>
      <c r="P25" s="280" t="str">
        <f>IF(AND('C. Financeiro'!Q44="",'C. Financeiro'!Q45=""),"","X")</f>
        <v/>
      </c>
    </row>
    <row r="26" spans="2:16" ht="15" customHeight="1" x14ac:dyDescent="0.3">
      <c r="B26" s="1046">
        <f>B24+1</f>
        <v>12</v>
      </c>
      <c r="C26" s="1048" t="s">
        <v>1039</v>
      </c>
      <c r="D26" s="309" t="s">
        <v>7</v>
      </c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</row>
    <row r="27" spans="2:16" ht="15" customHeight="1" x14ac:dyDescent="0.3">
      <c r="B27" s="1047"/>
      <c r="C27" s="1049"/>
      <c r="D27" s="309" t="s">
        <v>938</v>
      </c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</row>
    <row r="28" spans="2:16" ht="15" customHeight="1" x14ac:dyDescent="0.3">
      <c r="B28" s="1042">
        <f>B26+1</f>
        <v>13</v>
      </c>
      <c r="C28" s="1051" t="s">
        <v>1159</v>
      </c>
      <c r="D28" s="307" t="s">
        <v>7</v>
      </c>
      <c r="E28" s="280" t="str">
        <f>IF(AND('C. Financeiro'!F46="",'C. Financeiro'!F47=""),"","X")</f>
        <v/>
      </c>
      <c r="F28" s="280" t="str">
        <f>IF(AND('C. Financeiro'!G46="",'C. Financeiro'!G47=""),"","X")</f>
        <v/>
      </c>
      <c r="G28" s="280" t="str">
        <f>IF(AND('C. Financeiro'!H46="",'C. Financeiro'!H47=""),"","X")</f>
        <v/>
      </c>
      <c r="H28" s="280" t="str">
        <f>IF(AND('C. Financeiro'!I46="",'C. Financeiro'!I47=""),"","X")</f>
        <v/>
      </c>
      <c r="I28" s="280" t="str">
        <f>IF(AND('C. Financeiro'!J46="",'C. Financeiro'!J47=""),"","X")</f>
        <v/>
      </c>
      <c r="J28" s="280" t="str">
        <f>IF(AND('C. Financeiro'!K46="",'C. Financeiro'!K47=""),"","X")</f>
        <v/>
      </c>
      <c r="K28" s="280" t="str">
        <f>IF(AND('C. Financeiro'!L46="",'C. Financeiro'!L47=""),"","X")</f>
        <v/>
      </c>
      <c r="L28" s="280" t="str">
        <f>IF(AND('C. Financeiro'!M46="",'C. Financeiro'!M47=""),"","X")</f>
        <v/>
      </c>
      <c r="M28" s="280" t="str">
        <f>IF(AND('C. Financeiro'!N46="",'C. Financeiro'!N47=""),"","X")</f>
        <v/>
      </c>
      <c r="N28" s="280" t="str">
        <f>IF(AND('C. Financeiro'!O46="",'C. Financeiro'!O47=""),"","X")</f>
        <v/>
      </c>
      <c r="O28" s="280" t="str">
        <f>IF(AND('C. Financeiro'!P46="",'C. Financeiro'!P47=""),"","X")</f>
        <v/>
      </c>
      <c r="P28" s="280" t="str">
        <f>IF(AND('C. Financeiro'!Q46="",'C. Financeiro'!Q47=""),"","X")</f>
        <v/>
      </c>
    </row>
    <row r="29" spans="2:16" ht="15" customHeight="1" x14ac:dyDescent="0.3">
      <c r="B29" s="1043"/>
      <c r="C29" s="1045"/>
      <c r="D29" s="307" t="s">
        <v>938</v>
      </c>
      <c r="E29" s="280" t="str">
        <f>IF(AND('C. Financeiro'!F48="",'C. Financeiro'!F49=""),"","X")</f>
        <v/>
      </c>
      <c r="F29" s="280" t="str">
        <f>IF(AND('C. Financeiro'!G48="",'C. Financeiro'!G49=""),"","X")</f>
        <v/>
      </c>
      <c r="G29" s="280" t="str">
        <f>IF(AND('C. Financeiro'!H48="",'C. Financeiro'!H49=""),"","X")</f>
        <v/>
      </c>
      <c r="H29" s="280" t="str">
        <f>IF(AND('C. Financeiro'!I48="",'C. Financeiro'!I49=""),"","X")</f>
        <v/>
      </c>
      <c r="I29" s="280" t="str">
        <f>IF(AND('C. Financeiro'!J48="",'C. Financeiro'!J49=""),"","X")</f>
        <v/>
      </c>
      <c r="J29" s="280" t="str">
        <f>IF(AND('C. Financeiro'!K48="",'C. Financeiro'!K49=""),"","X")</f>
        <v/>
      </c>
      <c r="K29" s="280" t="str">
        <f>IF(AND('C. Financeiro'!L48="",'C. Financeiro'!L49=""),"","X")</f>
        <v/>
      </c>
      <c r="L29" s="280" t="str">
        <f>IF(AND('C. Financeiro'!M48="",'C. Financeiro'!M49=""),"","X")</f>
        <v/>
      </c>
      <c r="M29" s="280" t="str">
        <f>IF(AND('C. Financeiro'!N48="",'C. Financeiro'!N49=""),"","X")</f>
        <v/>
      </c>
      <c r="N29" s="280" t="str">
        <f>IF(AND('C. Financeiro'!O48="",'C. Financeiro'!O49=""),"","X")</f>
        <v/>
      </c>
      <c r="O29" s="280" t="str">
        <f>IF(AND('C. Financeiro'!P48="",'C. Financeiro'!P49=""),"","X")</f>
        <v/>
      </c>
      <c r="P29" s="280" t="str">
        <f>IF(AND('C. Financeiro'!Q48="",'C. Financeiro'!Q49=""),"","X")</f>
        <v/>
      </c>
    </row>
    <row r="30" spans="2:16" ht="15" customHeight="1" x14ac:dyDescent="0.3">
      <c r="B30" s="1046">
        <f>B28+1</f>
        <v>14</v>
      </c>
      <c r="C30" s="1048" t="s">
        <v>2095</v>
      </c>
      <c r="D30" s="309" t="s">
        <v>7</v>
      </c>
      <c r="E30" s="280" t="str">
        <f>IF(AND('C. Financeiro'!F50="",'C. Financeiro'!F51=""),"","X")</f>
        <v/>
      </c>
      <c r="F30" s="280" t="str">
        <f>IF(AND('C. Financeiro'!G50="",'C. Financeiro'!G51=""),"","X")</f>
        <v/>
      </c>
      <c r="G30" s="280" t="str">
        <f>IF(AND('C. Financeiro'!H50="",'C. Financeiro'!H51=""),"","X")</f>
        <v/>
      </c>
      <c r="H30" s="280" t="str">
        <f>IF(AND('C. Financeiro'!I50="",'C. Financeiro'!I51=""),"","X")</f>
        <v/>
      </c>
      <c r="I30" s="280" t="str">
        <f>IF(AND('C. Financeiro'!J50="",'C. Financeiro'!J51=""),"","X")</f>
        <v/>
      </c>
      <c r="J30" s="280" t="str">
        <f>IF(AND('C. Financeiro'!K50="",'C. Financeiro'!K51=""),"","X")</f>
        <v/>
      </c>
      <c r="K30" s="280" t="str">
        <f>IF(AND('C. Financeiro'!L50="",'C. Financeiro'!L51=""),"","X")</f>
        <v/>
      </c>
      <c r="L30" s="280" t="str">
        <f>IF(AND('C. Financeiro'!M50="",'C. Financeiro'!M51=""),"","X")</f>
        <v/>
      </c>
      <c r="M30" s="280" t="str">
        <f>IF(AND('C. Financeiro'!N50="",'C. Financeiro'!N51=""),"","X")</f>
        <v/>
      </c>
      <c r="N30" s="280" t="str">
        <f>IF(AND('C. Financeiro'!O50="",'C. Financeiro'!O51=""),"","X")</f>
        <v/>
      </c>
      <c r="O30" s="280" t="str">
        <f>IF(AND('C. Financeiro'!P50="",'C. Financeiro'!P51=""),"","X")</f>
        <v/>
      </c>
      <c r="P30" s="280" t="str">
        <f>IF(AND('C. Financeiro'!Q50="",'C. Financeiro'!Q51=""),"","X")</f>
        <v/>
      </c>
    </row>
    <row r="31" spans="2:16" ht="15" customHeight="1" x14ac:dyDescent="0.3">
      <c r="B31" s="1047"/>
      <c r="C31" s="1049"/>
      <c r="D31" s="309" t="s">
        <v>938</v>
      </c>
      <c r="E31" s="280" t="str">
        <f>IF(AND('C. Financeiro'!F52="",'C. Financeiro'!F53=""),"","X")</f>
        <v/>
      </c>
      <c r="F31" s="280" t="str">
        <f>IF(AND('C. Financeiro'!G52="",'C. Financeiro'!G53=""),"","X")</f>
        <v/>
      </c>
      <c r="G31" s="280" t="str">
        <f>IF(AND('C. Financeiro'!H52="",'C. Financeiro'!H53=""),"","X")</f>
        <v/>
      </c>
      <c r="H31" s="280" t="str">
        <f>IF(AND('C. Financeiro'!I52="",'C. Financeiro'!I53=""),"","X")</f>
        <v/>
      </c>
      <c r="I31" s="280" t="str">
        <f>IF(AND('C. Financeiro'!J52="",'C. Financeiro'!J53=""),"","X")</f>
        <v/>
      </c>
      <c r="J31" s="280" t="str">
        <f>IF(AND('C. Financeiro'!K52="",'C. Financeiro'!K53=""),"","X")</f>
        <v/>
      </c>
      <c r="K31" s="280" t="str">
        <f>IF(AND('C. Financeiro'!L52="",'C. Financeiro'!L53=""),"","X")</f>
        <v/>
      </c>
      <c r="L31" s="280" t="str">
        <f>IF(AND('C. Financeiro'!M52="",'C. Financeiro'!M53=""),"","X")</f>
        <v/>
      </c>
      <c r="M31" s="280" t="str">
        <f>IF(AND('C. Financeiro'!N52="",'C. Financeiro'!N53=""),"","X")</f>
        <v/>
      </c>
      <c r="N31" s="280" t="str">
        <f>IF(AND('C. Financeiro'!O52="",'C. Financeiro'!O53=""),"","X")</f>
        <v/>
      </c>
      <c r="O31" s="280" t="str">
        <f>IF(AND('C. Financeiro'!P52="",'C. Financeiro'!P53=""),"","X")</f>
        <v/>
      </c>
      <c r="P31" s="280" t="str">
        <f>IF(AND('C. Financeiro'!Q52="",'C. Financeiro'!Q53=""),"","X")</f>
        <v/>
      </c>
    </row>
  </sheetData>
  <mergeCells count="30">
    <mergeCell ref="B26:B27"/>
    <mergeCell ref="C26:C27"/>
    <mergeCell ref="B30:B31"/>
    <mergeCell ref="C30:C31"/>
    <mergeCell ref="B22:B23"/>
    <mergeCell ref="C22:C23"/>
    <mergeCell ref="B24:B25"/>
    <mergeCell ref="C24:C25"/>
    <mergeCell ref="B28:B29"/>
    <mergeCell ref="C28:C29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:D3"/>
    <mergeCell ref="E2:P2"/>
    <mergeCell ref="B4:B5"/>
    <mergeCell ref="C4:C5"/>
    <mergeCell ref="B6:B7"/>
    <mergeCell ref="C6:C7"/>
  </mergeCells>
  <conditionalFormatting sqref="E4:P31">
    <cfRule type="cellIs" dxfId="21" priority="2" operator="notEqual">
      <formula>""</formula>
    </cfRule>
  </conditionalFormatting>
  <conditionalFormatting sqref="E5:P6 E8:P8 E10:P10 E12:P12 E14:P14 E16:P31">
    <cfRule type="cellIs" dxfId="20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>
    <tabColor theme="1"/>
  </sheetPr>
  <dimension ref="B2:R63"/>
  <sheetViews>
    <sheetView showGridLines="0" workbookViewId="0">
      <pane xSplit="5" ySplit="3" topLeftCell="F36" activePane="bottomRight" state="frozen"/>
      <selection pane="topRight" activeCell="F1" sqref="F1"/>
      <selection pane="bottomLeft" activeCell="A4" sqref="A4"/>
      <selection pane="bottomRight" activeCell="E64" sqref="E64"/>
    </sheetView>
  </sheetViews>
  <sheetFormatPr defaultColWidth="9.109375" defaultRowHeight="15" customHeight="1" x14ac:dyDescent="0.3"/>
  <cols>
    <col min="1" max="2" width="3.6640625" style="393" customWidth="1"/>
    <col min="3" max="3" width="35.5546875" style="393" customWidth="1"/>
    <col min="4" max="4" width="9.6640625" style="393" customWidth="1"/>
    <col min="5" max="5" width="13.33203125" style="393" bestFit="1" customWidth="1"/>
    <col min="6" max="17" width="12.33203125" style="393" customWidth="1"/>
    <col min="18" max="18" width="17" style="393" bestFit="1" customWidth="1"/>
    <col min="19" max="16384" width="9.109375" style="393"/>
  </cols>
  <sheetData>
    <row r="2" spans="2:18" ht="15" customHeight="1" x14ac:dyDescent="0.3">
      <c r="B2" s="1072" t="s">
        <v>1053</v>
      </c>
      <c r="C2" s="1073"/>
      <c r="D2" s="1074"/>
      <c r="E2" s="1070" t="s">
        <v>2094</v>
      </c>
      <c r="F2" s="1039" t="s">
        <v>1149</v>
      </c>
      <c r="G2" s="1040"/>
      <c r="H2" s="1040"/>
      <c r="I2" s="1040"/>
      <c r="J2" s="1040"/>
      <c r="K2" s="1040"/>
      <c r="L2" s="1040"/>
      <c r="M2" s="1040"/>
      <c r="N2" s="1040"/>
      <c r="O2" s="1040"/>
      <c r="P2" s="1040"/>
      <c r="Q2" s="1041"/>
      <c r="R2" s="1068" t="s">
        <v>1286</v>
      </c>
    </row>
    <row r="3" spans="2:18" ht="15" customHeight="1" x14ac:dyDescent="0.3">
      <c r="B3" s="1075"/>
      <c r="C3" s="1076"/>
      <c r="D3" s="1077"/>
      <c r="E3" s="1071"/>
      <c r="F3" s="308" t="s">
        <v>926</v>
      </c>
      <c r="G3" s="308" t="s">
        <v>927</v>
      </c>
      <c r="H3" s="308" t="s">
        <v>928</v>
      </c>
      <c r="I3" s="308" t="s">
        <v>929</v>
      </c>
      <c r="J3" s="308" t="s">
        <v>930</v>
      </c>
      <c r="K3" s="308" t="s">
        <v>931</v>
      </c>
      <c r="L3" s="308" t="s">
        <v>932</v>
      </c>
      <c r="M3" s="308" t="s">
        <v>933</v>
      </c>
      <c r="N3" s="308" t="s">
        <v>934</v>
      </c>
      <c r="O3" s="308" t="s">
        <v>935</v>
      </c>
      <c r="P3" s="308" t="s">
        <v>936</v>
      </c>
      <c r="Q3" s="308" t="s">
        <v>937</v>
      </c>
      <c r="R3" s="1069"/>
    </row>
    <row r="4" spans="2:18" ht="15" customHeight="1" x14ac:dyDescent="0.3">
      <c r="B4" s="1042">
        <v>1</v>
      </c>
      <c r="C4" s="1044" t="s">
        <v>1146</v>
      </c>
      <c r="D4" s="688" t="s">
        <v>7</v>
      </c>
      <c r="E4" s="703" t="s">
        <v>2122</v>
      </c>
      <c r="F4" s="299" t="str">
        <f>IF(Financeiro!E5=0,"",Financeiro!E5)</f>
        <v/>
      </c>
      <c r="G4" s="299" t="str">
        <f>IF(Financeiro!F5=0,"",Financeiro!F5)</f>
        <v/>
      </c>
      <c r="H4" s="299" t="str">
        <f>IF(Financeiro!G5=0,"",Financeiro!G5)</f>
        <v/>
      </c>
      <c r="I4" s="299" t="str">
        <f>IF(Financeiro!H5=0,"",Financeiro!H5)</f>
        <v/>
      </c>
      <c r="J4" s="299" t="str">
        <f>IF(Financeiro!I5=0,"",Financeiro!I5)</f>
        <v/>
      </c>
      <c r="K4" s="299" t="str">
        <f>IF(Financeiro!J5=0,"",Financeiro!J5)</f>
        <v/>
      </c>
      <c r="L4" s="299" t="str">
        <f>IF(Financeiro!K5=0,"",Financeiro!K5)</f>
        <v/>
      </c>
      <c r="M4" s="299" t="str">
        <f>IF(Financeiro!L5=0,"",Financeiro!L5)</f>
        <v/>
      </c>
      <c r="N4" s="299" t="str">
        <f>IF(Financeiro!M5=0,"",Financeiro!M5)</f>
        <v/>
      </c>
      <c r="O4" s="299" t="str">
        <f>IF(Financeiro!N5=0,"",Financeiro!N5)</f>
        <v/>
      </c>
      <c r="P4" s="299" t="str">
        <f>IF(Financeiro!O5=0,"",Financeiro!O5)</f>
        <v/>
      </c>
      <c r="Q4" s="299" t="str">
        <f>IF(Financeiro!P5=0,"",Financeiro!P5)</f>
        <v/>
      </c>
      <c r="R4" s="312">
        <f t="shared" ref="R4:R63" si="0">SUM(F4:Q4)</f>
        <v>0</v>
      </c>
    </row>
    <row r="5" spans="2:18" ht="15" customHeight="1" x14ac:dyDescent="0.3">
      <c r="B5" s="1060"/>
      <c r="C5" s="1061"/>
      <c r="D5" s="689" t="s">
        <v>7</v>
      </c>
      <c r="E5" s="704" t="s">
        <v>1150</v>
      </c>
      <c r="F5" s="299" t="str">
        <f>IF(Financeiro!E6=0,"",Financeiro!E6)</f>
        <v/>
      </c>
      <c r="G5" s="299" t="str">
        <f>IF(Financeiro!F6=0,"",Financeiro!F6)</f>
        <v/>
      </c>
      <c r="H5" s="299" t="str">
        <f>IF(Financeiro!G6=0,"",Financeiro!G6)</f>
        <v/>
      </c>
      <c r="I5" s="299" t="str">
        <f>IF(Financeiro!H6=0,"",Financeiro!H6)</f>
        <v/>
      </c>
      <c r="J5" s="299" t="str">
        <f>IF(Financeiro!I6=0,"",Financeiro!I6)</f>
        <v/>
      </c>
      <c r="K5" s="299" t="str">
        <f>IF(Financeiro!J6=0,"",Financeiro!J6)</f>
        <v/>
      </c>
      <c r="L5" s="299" t="str">
        <f>IF(Financeiro!K6=0,"",Financeiro!K6)</f>
        <v/>
      </c>
      <c r="M5" s="299" t="str">
        <f>IF(Financeiro!L6=0,"",Financeiro!L6)</f>
        <v/>
      </c>
      <c r="N5" s="299" t="str">
        <f>IF(Financeiro!M6=0,"",Financeiro!M6)</f>
        <v/>
      </c>
      <c r="O5" s="299" t="str">
        <f>IF(Financeiro!N6=0,"",Financeiro!N6)</f>
        <v/>
      </c>
      <c r="P5" s="299" t="str">
        <f>IF(Financeiro!O6=0,"",Financeiro!O6)</f>
        <v/>
      </c>
      <c r="Q5" s="299" t="str">
        <f>IF(Financeiro!P6=0,"",Financeiro!P6)</f>
        <v/>
      </c>
      <c r="R5" s="312">
        <f t="shared" si="0"/>
        <v>0</v>
      </c>
    </row>
    <row r="6" spans="2:18" ht="15" customHeight="1" x14ac:dyDescent="0.3">
      <c r="B6" s="1060"/>
      <c r="C6" s="1061"/>
      <c r="D6" s="688" t="s">
        <v>938</v>
      </c>
      <c r="E6" s="703" t="s">
        <v>2122</v>
      </c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312">
        <f t="shared" si="0"/>
        <v>0</v>
      </c>
    </row>
    <row r="7" spans="2:18" ht="15" customHeight="1" x14ac:dyDescent="0.3">
      <c r="B7" s="1043"/>
      <c r="C7" s="1062"/>
      <c r="D7" s="468" t="s">
        <v>938</v>
      </c>
      <c r="E7" s="704" t="s">
        <v>1150</v>
      </c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312">
        <f t="shared" si="0"/>
        <v>0</v>
      </c>
    </row>
    <row r="8" spans="2:18" ht="15" customHeight="1" x14ac:dyDescent="0.3">
      <c r="B8" s="997">
        <f>B4+1</f>
        <v>2</v>
      </c>
      <c r="C8" s="1063" t="s">
        <v>1148</v>
      </c>
      <c r="D8" s="693" t="s">
        <v>7</v>
      </c>
      <c r="E8" s="705" t="s">
        <v>2122</v>
      </c>
      <c r="F8" s="299" t="str">
        <f>IF(Financeiro!E7=0,"",Financeiro!E7)</f>
        <v/>
      </c>
      <c r="G8" s="299" t="str">
        <f>IF(Financeiro!F7=0,"",Financeiro!F7)</f>
        <v/>
      </c>
      <c r="H8" s="299" t="str">
        <f>IF(Financeiro!G7=0,"",Financeiro!G7)</f>
        <v/>
      </c>
      <c r="I8" s="299" t="str">
        <f>IF(Financeiro!H7=0,"",Financeiro!H7)</f>
        <v/>
      </c>
      <c r="J8" s="299" t="str">
        <f>IF(Financeiro!I7=0,"",Financeiro!I7)</f>
        <v/>
      </c>
      <c r="K8" s="299" t="str">
        <f>IF(Financeiro!J7=0,"",Financeiro!J7)</f>
        <v/>
      </c>
      <c r="L8" s="299" t="str">
        <f>IF(Financeiro!K7=0,"",Financeiro!K7)</f>
        <v/>
      </c>
      <c r="M8" s="299" t="str">
        <f>IF(Financeiro!L7=0,"",Financeiro!L7)</f>
        <v/>
      </c>
      <c r="N8" s="299" t="str">
        <f>IF(Financeiro!M7=0,"",Financeiro!M7)</f>
        <v/>
      </c>
      <c r="O8" s="299" t="str">
        <f>IF(Financeiro!N7=0,"",Financeiro!N7)</f>
        <v/>
      </c>
      <c r="P8" s="299" t="str">
        <f>IF(Financeiro!O7=0,"",Financeiro!O7)</f>
        <v/>
      </c>
      <c r="Q8" s="299" t="str">
        <f>IF(Financeiro!P7=0,"",Financeiro!P7)</f>
        <v/>
      </c>
      <c r="R8" s="312">
        <f t="shared" si="0"/>
        <v>0</v>
      </c>
    </row>
    <row r="9" spans="2:18" ht="15" customHeight="1" x14ac:dyDescent="0.3">
      <c r="B9" s="998"/>
      <c r="C9" s="1064"/>
      <c r="D9" s="467" t="s">
        <v>7</v>
      </c>
      <c r="E9" s="706" t="s">
        <v>1150</v>
      </c>
      <c r="F9" s="299" t="str">
        <f>IF(Financeiro!E8=0,"",Financeiro!E8)</f>
        <v/>
      </c>
      <c r="G9" s="299" t="str">
        <f>IF(Financeiro!F8=0,"",Financeiro!F8)</f>
        <v/>
      </c>
      <c r="H9" s="299" t="str">
        <f>IF(Financeiro!G8=0,"",Financeiro!G8)</f>
        <v/>
      </c>
      <c r="I9" s="299" t="str">
        <f>IF(Financeiro!H8=0,"",Financeiro!H8)</f>
        <v/>
      </c>
      <c r="J9" s="299" t="str">
        <f>IF(Financeiro!I8=0,"",Financeiro!I8)</f>
        <v/>
      </c>
      <c r="K9" s="299" t="str">
        <f>IF(Financeiro!J8=0,"",Financeiro!J8)</f>
        <v/>
      </c>
      <c r="L9" s="299" t="str">
        <f>IF(Financeiro!K8=0,"",Financeiro!K8)</f>
        <v/>
      </c>
      <c r="M9" s="299" t="str">
        <f>IF(Financeiro!L8=0,"",Financeiro!L8)</f>
        <v/>
      </c>
      <c r="N9" s="299" t="str">
        <f>IF(Financeiro!M8=0,"",Financeiro!M8)</f>
        <v/>
      </c>
      <c r="O9" s="299" t="str">
        <f>IF(Financeiro!N8=0,"",Financeiro!N8)</f>
        <v/>
      </c>
      <c r="P9" s="299" t="str">
        <f>IF(Financeiro!O8=0,"",Financeiro!O8)</f>
        <v/>
      </c>
      <c r="Q9" s="299" t="str">
        <f>IF(Financeiro!P8=0,"",Financeiro!P8)</f>
        <v/>
      </c>
      <c r="R9" s="312">
        <f t="shared" si="0"/>
        <v>0</v>
      </c>
    </row>
    <row r="10" spans="2:18" ht="15" customHeight="1" x14ac:dyDescent="0.3">
      <c r="B10" s="998"/>
      <c r="C10" s="1064"/>
      <c r="D10" s="693" t="s">
        <v>938</v>
      </c>
      <c r="E10" s="705" t="s">
        <v>2122</v>
      </c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  <c r="R10" s="312">
        <f t="shared" si="0"/>
        <v>0</v>
      </c>
    </row>
    <row r="11" spans="2:18" ht="15" customHeight="1" x14ac:dyDescent="0.3">
      <c r="B11" s="999"/>
      <c r="C11" s="1059"/>
      <c r="D11" s="467" t="s">
        <v>938</v>
      </c>
      <c r="E11" s="706" t="s">
        <v>1150</v>
      </c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  <c r="R11" s="312">
        <f t="shared" si="0"/>
        <v>0</v>
      </c>
    </row>
    <row r="12" spans="2:18" ht="15" customHeight="1" x14ac:dyDescent="0.3">
      <c r="B12" s="1042">
        <f>B8+1</f>
        <v>3</v>
      </c>
      <c r="C12" s="1044" t="s">
        <v>1157</v>
      </c>
      <c r="D12" s="688" t="s">
        <v>7</v>
      </c>
      <c r="E12" s="703" t="s">
        <v>2122</v>
      </c>
      <c r="F12" s="299" t="str">
        <f>IF(Financeiro!E9=0,"",Financeiro!E9)</f>
        <v/>
      </c>
      <c r="G12" s="299" t="str">
        <f>IF(Financeiro!F9=0,"",Financeiro!F9)</f>
        <v/>
      </c>
      <c r="H12" s="299" t="str">
        <f>IF(Financeiro!G9=0,"",Financeiro!G9)</f>
        <v/>
      </c>
      <c r="I12" s="299" t="str">
        <f>IF(Financeiro!H9=0,"",Financeiro!H9)</f>
        <v/>
      </c>
      <c r="J12" s="299" t="str">
        <f>IF(Financeiro!I9=0,"",Financeiro!I9)</f>
        <v/>
      </c>
      <c r="K12" s="299" t="str">
        <f>IF(Financeiro!J9=0,"",Financeiro!J9)</f>
        <v/>
      </c>
      <c r="L12" s="299" t="str">
        <f>IF(Financeiro!K9=0,"",Financeiro!K9)</f>
        <v/>
      </c>
      <c r="M12" s="299" t="str">
        <f>IF(Financeiro!L9=0,"",Financeiro!L9)</f>
        <v/>
      </c>
      <c r="N12" s="299" t="str">
        <f>IF(Financeiro!M9=0,"",Financeiro!M9)</f>
        <v/>
      </c>
      <c r="O12" s="299" t="str">
        <f>IF(Financeiro!N9=0,"",Financeiro!N9)</f>
        <v/>
      </c>
      <c r="P12" s="299" t="str">
        <f>IF(Financeiro!O9=0,"",Financeiro!O9)</f>
        <v/>
      </c>
      <c r="Q12" s="299" t="str">
        <f>IF(Financeiro!P9=0,"",Financeiro!P9)</f>
        <v/>
      </c>
      <c r="R12" s="312">
        <f t="shared" si="0"/>
        <v>0</v>
      </c>
    </row>
    <row r="13" spans="2:18" ht="15" customHeight="1" x14ac:dyDescent="0.3">
      <c r="B13" s="1060"/>
      <c r="C13" s="1061"/>
      <c r="D13" s="689" t="s">
        <v>7</v>
      </c>
      <c r="E13" s="704" t="s">
        <v>1150</v>
      </c>
      <c r="F13" s="299" t="str">
        <f>IF(Financeiro!E10=0,"",Financeiro!E10)</f>
        <v/>
      </c>
      <c r="G13" s="299" t="str">
        <f>IF(Financeiro!F10=0,"",Financeiro!F10)</f>
        <v/>
      </c>
      <c r="H13" s="299" t="str">
        <f>IF(Financeiro!G10=0,"",Financeiro!G10)</f>
        <v/>
      </c>
      <c r="I13" s="299" t="str">
        <f>IF(Financeiro!H10=0,"",Financeiro!H10)</f>
        <v/>
      </c>
      <c r="J13" s="299" t="str">
        <f>IF(Financeiro!I10=0,"",Financeiro!I10)</f>
        <v/>
      </c>
      <c r="K13" s="299" t="str">
        <f>IF(Financeiro!J10=0,"",Financeiro!J10)</f>
        <v/>
      </c>
      <c r="L13" s="299" t="str">
        <f>IF(Financeiro!K10=0,"",Financeiro!K10)</f>
        <v/>
      </c>
      <c r="M13" s="299" t="str">
        <f>IF(Financeiro!L10=0,"",Financeiro!L10)</f>
        <v/>
      </c>
      <c r="N13" s="299" t="str">
        <f>IF(Financeiro!M10=0,"",Financeiro!M10)</f>
        <v/>
      </c>
      <c r="O13" s="299" t="str">
        <f>IF(Financeiro!N10=0,"",Financeiro!N10)</f>
        <v/>
      </c>
      <c r="P13" s="299" t="str">
        <f>IF(Financeiro!O10=0,"",Financeiro!O10)</f>
        <v/>
      </c>
      <c r="Q13" s="299" t="str">
        <f>IF(Financeiro!P10=0,"",Financeiro!P10)</f>
        <v/>
      </c>
      <c r="R13" s="312">
        <f t="shared" si="0"/>
        <v>0</v>
      </c>
    </row>
    <row r="14" spans="2:18" ht="15" customHeight="1" x14ac:dyDescent="0.3">
      <c r="B14" s="1060"/>
      <c r="C14" s="1061"/>
      <c r="D14" s="688" t="s">
        <v>938</v>
      </c>
      <c r="E14" s="703" t="s">
        <v>2122</v>
      </c>
      <c r="F14" s="299"/>
      <c r="G14" s="299"/>
      <c r="H14" s="299"/>
      <c r="I14" s="299"/>
      <c r="J14" s="299"/>
      <c r="K14" s="299"/>
      <c r="L14" s="299"/>
      <c r="M14" s="299"/>
      <c r="N14" s="299"/>
      <c r="O14" s="299"/>
      <c r="P14" s="299"/>
      <c r="Q14" s="299"/>
      <c r="R14" s="312">
        <f t="shared" si="0"/>
        <v>0</v>
      </c>
    </row>
    <row r="15" spans="2:18" ht="15" customHeight="1" x14ac:dyDescent="0.3">
      <c r="B15" s="1043"/>
      <c r="C15" s="1062"/>
      <c r="D15" s="468" t="s">
        <v>938</v>
      </c>
      <c r="E15" s="704" t="s">
        <v>1150</v>
      </c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312">
        <f t="shared" si="0"/>
        <v>0</v>
      </c>
    </row>
    <row r="16" spans="2:18" ht="15" customHeight="1" x14ac:dyDescent="0.3">
      <c r="B16" s="997">
        <f>B12+1</f>
        <v>4</v>
      </c>
      <c r="C16" s="1063" t="s">
        <v>1034</v>
      </c>
      <c r="D16" s="693" t="s">
        <v>7</v>
      </c>
      <c r="E16" s="705" t="s">
        <v>2122</v>
      </c>
      <c r="F16" s="299" t="str">
        <f>IF(Financeiro!E11=0,"",Financeiro!E11)</f>
        <v/>
      </c>
      <c r="G16" s="299" t="str">
        <f>IF(Financeiro!F11=0,"",Financeiro!F11)</f>
        <v/>
      </c>
      <c r="H16" s="299" t="str">
        <f>IF(Financeiro!G11=0,"",Financeiro!G11)</f>
        <v/>
      </c>
      <c r="I16" s="299" t="str">
        <f>IF(Financeiro!H11=0,"",Financeiro!H11)</f>
        <v/>
      </c>
      <c r="J16" s="299" t="str">
        <f>IF(Financeiro!I11=0,"",Financeiro!I11)</f>
        <v/>
      </c>
      <c r="K16" s="299" t="str">
        <f>IF(Financeiro!J11=0,"",Financeiro!J11)</f>
        <v/>
      </c>
      <c r="L16" s="299" t="str">
        <f>IF(Financeiro!K11=0,"",Financeiro!K11)</f>
        <v/>
      </c>
      <c r="M16" s="299" t="str">
        <f>IF(Financeiro!L11=0,"",Financeiro!L11)</f>
        <v/>
      </c>
      <c r="N16" s="299" t="str">
        <f>IF(Financeiro!M11=0,"",Financeiro!M11)</f>
        <v/>
      </c>
      <c r="O16" s="299" t="str">
        <f>IF(Financeiro!N11=0,"",Financeiro!N11)</f>
        <v/>
      </c>
      <c r="P16" s="299" t="str">
        <f>IF(Financeiro!O11=0,"",Financeiro!O11)</f>
        <v/>
      </c>
      <c r="Q16" s="299" t="str">
        <f>IF(Financeiro!P11=0,"",Financeiro!P11)</f>
        <v/>
      </c>
      <c r="R16" s="312">
        <f t="shared" si="0"/>
        <v>0</v>
      </c>
    </row>
    <row r="17" spans="2:18" ht="15" customHeight="1" x14ac:dyDescent="0.3">
      <c r="B17" s="998"/>
      <c r="C17" s="1064"/>
      <c r="D17" s="467" t="s">
        <v>7</v>
      </c>
      <c r="E17" s="706" t="s">
        <v>1150</v>
      </c>
      <c r="F17" s="299" t="str">
        <f>IF(Financeiro!E12=0,"",Financeiro!E12)</f>
        <v/>
      </c>
      <c r="G17" s="299" t="str">
        <f>IF(Financeiro!F12=0,"",Financeiro!F12)</f>
        <v/>
      </c>
      <c r="H17" s="299" t="str">
        <f>IF(Financeiro!G12=0,"",Financeiro!G12)</f>
        <v/>
      </c>
      <c r="I17" s="299" t="str">
        <f>IF(Financeiro!H12=0,"",Financeiro!H12)</f>
        <v/>
      </c>
      <c r="J17" s="299" t="str">
        <f>IF(Financeiro!I12=0,"",Financeiro!I12)</f>
        <v/>
      </c>
      <c r="K17" s="299" t="str">
        <f>IF(Financeiro!J12=0,"",Financeiro!J12)</f>
        <v/>
      </c>
      <c r="L17" s="299" t="str">
        <f>IF(Financeiro!K12=0,"",Financeiro!K12)</f>
        <v/>
      </c>
      <c r="M17" s="299" t="str">
        <f>IF(Financeiro!L12=0,"",Financeiro!L12)</f>
        <v/>
      </c>
      <c r="N17" s="299" t="str">
        <f>IF(Financeiro!M12=0,"",Financeiro!M12)</f>
        <v/>
      </c>
      <c r="O17" s="299" t="str">
        <f>IF(Financeiro!N12=0,"",Financeiro!N12)</f>
        <v/>
      </c>
      <c r="P17" s="299" t="str">
        <f>IF(Financeiro!O12=0,"",Financeiro!O12)</f>
        <v/>
      </c>
      <c r="Q17" s="299" t="str">
        <f>IF(Financeiro!P12=0,"",Financeiro!P12)</f>
        <v/>
      </c>
      <c r="R17" s="312">
        <f t="shared" si="0"/>
        <v>0</v>
      </c>
    </row>
    <row r="18" spans="2:18" ht="15" customHeight="1" x14ac:dyDescent="0.3">
      <c r="B18" s="998"/>
      <c r="C18" s="1064"/>
      <c r="D18" s="693" t="s">
        <v>938</v>
      </c>
      <c r="E18" s="705" t="s">
        <v>2122</v>
      </c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P18" s="299"/>
      <c r="Q18" s="299"/>
      <c r="R18" s="312">
        <f t="shared" si="0"/>
        <v>0</v>
      </c>
    </row>
    <row r="19" spans="2:18" ht="15" customHeight="1" x14ac:dyDescent="0.3">
      <c r="B19" s="999"/>
      <c r="C19" s="1059"/>
      <c r="D19" s="467" t="s">
        <v>938</v>
      </c>
      <c r="E19" s="706" t="s">
        <v>1150</v>
      </c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312">
        <f t="shared" si="0"/>
        <v>0</v>
      </c>
    </row>
    <row r="20" spans="2:18" ht="15" customHeight="1" x14ac:dyDescent="0.3">
      <c r="B20" s="1042">
        <f>B16+1</f>
        <v>5</v>
      </c>
      <c r="C20" s="1044" t="s">
        <v>1156</v>
      </c>
      <c r="D20" s="688" t="s">
        <v>7</v>
      </c>
      <c r="E20" s="703" t="s">
        <v>2122</v>
      </c>
      <c r="F20" s="299" t="str">
        <f>IF(Financeiro!E13=0,"",Financeiro!E13)</f>
        <v/>
      </c>
      <c r="G20" s="299" t="str">
        <f>IF(Financeiro!F13=0,"",Financeiro!F13)</f>
        <v/>
      </c>
      <c r="H20" s="299" t="str">
        <f>IF(Financeiro!G13=0,"",Financeiro!G13)</f>
        <v/>
      </c>
      <c r="I20" s="299" t="str">
        <f>IF(Financeiro!H13=0,"",Financeiro!H13)</f>
        <v/>
      </c>
      <c r="J20" s="299" t="str">
        <f>IF(Financeiro!I13=0,"",Financeiro!I13)</f>
        <v/>
      </c>
      <c r="K20" s="299" t="str">
        <f>IF(Financeiro!J13=0,"",Financeiro!J13)</f>
        <v/>
      </c>
      <c r="L20" s="299" t="str">
        <f>IF(Financeiro!K13=0,"",Financeiro!K13)</f>
        <v/>
      </c>
      <c r="M20" s="299" t="str">
        <f>IF(Financeiro!L13=0,"",Financeiro!L13)</f>
        <v/>
      </c>
      <c r="N20" s="299" t="str">
        <f>IF(Financeiro!M13=0,"",Financeiro!M13)</f>
        <v/>
      </c>
      <c r="O20" s="299" t="str">
        <f>IF(Financeiro!N13=0,"",Financeiro!N13)</f>
        <v/>
      </c>
      <c r="P20" s="299" t="str">
        <f>IF(Financeiro!O13=0,"",Financeiro!O13)</f>
        <v/>
      </c>
      <c r="Q20" s="299" t="str">
        <f>IF(Financeiro!P13=0,"",Financeiro!P13)</f>
        <v/>
      </c>
      <c r="R20" s="312">
        <f t="shared" si="0"/>
        <v>0</v>
      </c>
    </row>
    <row r="21" spans="2:18" ht="15" customHeight="1" x14ac:dyDescent="0.3">
      <c r="B21" s="1060"/>
      <c r="C21" s="1061"/>
      <c r="D21" s="689" t="s">
        <v>7</v>
      </c>
      <c r="E21" s="704" t="s">
        <v>1150</v>
      </c>
      <c r="F21" s="299" t="str">
        <f>IF(Financeiro!E14=0,"",Financeiro!E14)</f>
        <v/>
      </c>
      <c r="G21" s="299" t="str">
        <f>IF(Financeiro!F14=0,"",Financeiro!F14)</f>
        <v/>
      </c>
      <c r="H21" s="299" t="str">
        <f>IF(Financeiro!G14=0,"",Financeiro!G14)</f>
        <v/>
      </c>
      <c r="I21" s="299" t="str">
        <f>IF(Financeiro!H14=0,"",Financeiro!H14)</f>
        <v/>
      </c>
      <c r="J21" s="299" t="str">
        <f>IF(Financeiro!I14=0,"",Financeiro!I14)</f>
        <v/>
      </c>
      <c r="K21" s="299" t="str">
        <f>IF(Financeiro!J14=0,"",Financeiro!J14)</f>
        <v/>
      </c>
      <c r="L21" s="299" t="str">
        <f>IF(Financeiro!K14=0,"",Financeiro!K14)</f>
        <v/>
      </c>
      <c r="M21" s="299" t="str">
        <f>IF(Financeiro!L14=0,"",Financeiro!L14)</f>
        <v/>
      </c>
      <c r="N21" s="299" t="str">
        <f>IF(Financeiro!M14=0,"",Financeiro!M14)</f>
        <v/>
      </c>
      <c r="O21" s="299" t="str">
        <f>IF(Financeiro!N14=0,"",Financeiro!N14)</f>
        <v/>
      </c>
      <c r="P21" s="299" t="str">
        <f>IF(Financeiro!O14=0,"",Financeiro!O14)</f>
        <v/>
      </c>
      <c r="Q21" s="299" t="str">
        <f>IF(Financeiro!P14=0,"",Financeiro!P14)</f>
        <v/>
      </c>
      <c r="R21" s="312">
        <f t="shared" si="0"/>
        <v>0</v>
      </c>
    </row>
    <row r="22" spans="2:18" ht="15" customHeight="1" x14ac:dyDescent="0.3">
      <c r="B22" s="1060"/>
      <c r="C22" s="1061"/>
      <c r="D22" s="688" t="s">
        <v>938</v>
      </c>
      <c r="E22" s="703" t="s">
        <v>2122</v>
      </c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312">
        <f t="shared" si="0"/>
        <v>0</v>
      </c>
    </row>
    <row r="23" spans="2:18" ht="15" customHeight="1" x14ac:dyDescent="0.3">
      <c r="B23" s="1043"/>
      <c r="C23" s="1062"/>
      <c r="D23" s="468" t="s">
        <v>938</v>
      </c>
      <c r="E23" s="704" t="s">
        <v>1150</v>
      </c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  <c r="R23" s="312">
        <f t="shared" si="0"/>
        <v>0</v>
      </c>
    </row>
    <row r="24" spans="2:18" ht="15" customHeight="1" x14ac:dyDescent="0.3">
      <c r="B24" s="997">
        <f>B20+1</f>
        <v>6</v>
      </c>
      <c r="C24" s="1063" t="s">
        <v>1035</v>
      </c>
      <c r="D24" s="693" t="s">
        <v>7</v>
      </c>
      <c r="E24" s="705" t="s">
        <v>2122</v>
      </c>
      <c r="F24" s="299" t="str">
        <f>IF(Financeiro!E15=0,"",Financeiro!E15)</f>
        <v/>
      </c>
      <c r="G24" s="299" t="str">
        <f>IF(Financeiro!F15=0,"",Financeiro!F15)</f>
        <v/>
      </c>
      <c r="H24" s="299" t="str">
        <f>IF(Financeiro!G15=0,"",Financeiro!G15)</f>
        <v/>
      </c>
      <c r="I24" s="299" t="str">
        <f>IF(Financeiro!H15=0,"",Financeiro!H15)</f>
        <v/>
      </c>
      <c r="J24" s="299" t="str">
        <f>IF(Financeiro!I15=0,"",Financeiro!I15)</f>
        <v/>
      </c>
      <c r="K24" s="299" t="str">
        <f>IF(Financeiro!J15=0,"",Financeiro!J15)</f>
        <v/>
      </c>
      <c r="L24" s="299" t="str">
        <f>IF(Financeiro!K15=0,"",Financeiro!K15)</f>
        <v/>
      </c>
      <c r="M24" s="299" t="str">
        <f>IF(Financeiro!L15=0,"",Financeiro!L15)</f>
        <v/>
      </c>
      <c r="N24" s="299" t="str">
        <f>IF(Financeiro!M15=0,"",Financeiro!M15)</f>
        <v/>
      </c>
      <c r="O24" s="299" t="str">
        <f>IF(Financeiro!N15=0,"",Financeiro!N15)</f>
        <v/>
      </c>
      <c r="P24" s="299" t="str">
        <f>IF(Financeiro!O15=0,"",Financeiro!O15)</f>
        <v/>
      </c>
      <c r="Q24" s="299" t="str">
        <f>IF(Financeiro!P15=0,"",Financeiro!P15)</f>
        <v/>
      </c>
      <c r="R24" s="312">
        <f t="shared" si="0"/>
        <v>0</v>
      </c>
    </row>
    <row r="25" spans="2:18" ht="15" customHeight="1" x14ac:dyDescent="0.3">
      <c r="B25" s="998"/>
      <c r="C25" s="1064"/>
      <c r="D25" s="467" t="s">
        <v>7</v>
      </c>
      <c r="E25" s="706" t="s">
        <v>1150</v>
      </c>
      <c r="F25" s="299" t="str">
        <f>IF(Financeiro!E16=0,"",Financeiro!E16)</f>
        <v/>
      </c>
      <c r="G25" s="299" t="str">
        <f>IF(Financeiro!F16=0,"",Financeiro!F16)</f>
        <v/>
      </c>
      <c r="H25" s="299" t="str">
        <f>IF(Financeiro!G16=0,"",Financeiro!G16)</f>
        <v/>
      </c>
      <c r="I25" s="299" t="str">
        <f>IF(Financeiro!H16=0,"",Financeiro!H16)</f>
        <v/>
      </c>
      <c r="J25" s="299" t="str">
        <f>IF(Financeiro!I16=0,"",Financeiro!I16)</f>
        <v/>
      </c>
      <c r="K25" s="299" t="str">
        <f>IF(Financeiro!J16=0,"",Financeiro!J16)</f>
        <v/>
      </c>
      <c r="L25" s="299" t="str">
        <f>IF(Financeiro!K16=0,"",Financeiro!K16)</f>
        <v/>
      </c>
      <c r="M25" s="299" t="str">
        <f>IF(Financeiro!L16=0,"",Financeiro!L16)</f>
        <v/>
      </c>
      <c r="N25" s="299" t="str">
        <f>IF(Financeiro!M16=0,"",Financeiro!M16)</f>
        <v/>
      </c>
      <c r="O25" s="299" t="str">
        <f>IF(Financeiro!N16=0,"",Financeiro!N16)</f>
        <v/>
      </c>
      <c r="P25" s="299" t="str">
        <f>IF(Financeiro!O16=0,"",Financeiro!O16)</f>
        <v/>
      </c>
      <c r="Q25" s="299" t="str">
        <f>IF(Financeiro!P16=0,"",Financeiro!P16)</f>
        <v/>
      </c>
      <c r="R25" s="312">
        <f t="shared" si="0"/>
        <v>0</v>
      </c>
    </row>
    <row r="26" spans="2:18" ht="15" customHeight="1" x14ac:dyDescent="0.3">
      <c r="B26" s="998"/>
      <c r="C26" s="1064"/>
      <c r="D26" s="693" t="s">
        <v>938</v>
      </c>
      <c r="E26" s="705" t="s">
        <v>2122</v>
      </c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P26" s="299"/>
      <c r="Q26" s="299"/>
      <c r="R26" s="312">
        <f t="shared" si="0"/>
        <v>0</v>
      </c>
    </row>
    <row r="27" spans="2:18" ht="15" customHeight="1" x14ac:dyDescent="0.3">
      <c r="B27" s="999"/>
      <c r="C27" s="1059"/>
      <c r="D27" s="467" t="s">
        <v>938</v>
      </c>
      <c r="E27" s="706" t="s">
        <v>1150</v>
      </c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/>
      <c r="R27" s="312">
        <f t="shared" si="0"/>
        <v>0</v>
      </c>
    </row>
    <row r="28" spans="2:18" ht="15" customHeight="1" x14ac:dyDescent="0.3">
      <c r="B28" s="1042">
        <f>B24+1</f>
        <v>7</v>
      </c>
      <c r="C28" s="1044" t="s">
        <v>451</v>
      </c>
      <c r="D28" s="688" t="s">
        <v>7</v>
      </c>
      <c r="E28" s="703" t="s">
        <v>2122</v>
      </c>
      <c r="F28" s="299" t="str">
        <f>IF(Financeiro!E17=0,"",Financeiro!E17)</f>
        <v/>
      </c>
      <c r="G28" s="299" t="str">
        <f>IF(Financeiro!F17=0,"",Financeiro!F17)</f>
        <v/>
      </c>
      <c r="H28" s="299" t="str">
        <f>IF(Financeiro!G17=0,"",Financeiro!G17)</f>
        <v/>
      </c>
      <c r="I28" s="299" t="str">
        <f>IF(Financeiro!H17=0,"",Financeiro!H17)</f>
        <v/>
      </c>
      <c r="J28" s="299" t="str">
        <f>IF(Financeiro!I17=0,"",Financeiro!I17)</f>
        <v/>
      </c>
      <c r="K28" s="299" t="str">
        <f>IF(Financeiro!J17=0,"",Financeiro!J17)</f>
        <v/>
      </c>
      <c r="L28" s="299" t="str">
        <f>IF(Financeiro!K17=0,"",Financeiro!K17)</f>
        <v/>
      </c>
      <c r="M28" s="299" t="str">
        <f>IF(Financeiro!L17=0,"",Financeiro!L17)</f>
        <v/>
      </c>
      <c r="N28" s="299" t="str">
        <f>IF(Financeiro!M17=0,"",Financeiro!M17)</f>
        <v/>
      </c>
      <c r="O28" s="299" t="str">
        <f>IF(Financeiro!N17=0,"",Financeiro!N17)</f>
        <v/>
      </c>
      <c r="P28" s="299" t="str">
        <f>IF(Financeiro!O17=0,"",Financeiro!O17)</f>
        <v/>
      </c>
      <c r="Q28" s="299" t="str">
        <f>IF(Financeiro!P17=0,"",Financeiro!P17)</f>
        <v/>
      </c>
      <c r="R28" s="312">
        <f t="shared" si="0"/>
        <v>0</v>
      </c>
    </row>
    <row r="29" spans="2:18" ht="15" customHeight="1" x14ac:dyDescent="0.3">
      <c r="B29" s="1060"/>
      <c r="C29" s="1061"/>
      <c r="D29" s="689" t="s">
        <v>7</v>
      </c>
      <c r="E29" s="704" t="s">
        <v>1150</v>
      </c>
      <c r="F29" s="299" t="str">
        <f>IF(Financeiro!E18=0,"",Financeiro!E18)</f>
        <v/>
      </c>
      <c r="G29" s="299" t="str">
        <f>IF(Financeiro!F18=0,"",Financeiro!F18)</f>
        <v/>
      </c>
      <c r="H29" s="299" t="str">
        <f>IF(Financeiro!G18=0,"",Financeiro!G18)</f>
        <v/>
      </c>
      <c r="I29" s="299" t="str">
        <f>IF(Financeiro!H18=0,"",Financeiro!H18)</f>
        <v/>
      </c>
      <c r="J29" s="299" t="str">
        <f>IF(Financeiro!I18=0,"",Financeiro!I18)</f>
        <v/>
      </c>
      <c r="K29" s="299" t="str">
        <f>IF(Financeiro!J18=0,"",Financeiro!J18)</f>
        <v/>
      </c>
      <c r="L29" s="299" t="str">
        <f>IF(Financeiro!K18=0,"",Financeiro!K18)</f>
        <v/>
      </c>
      <c r="M29" s="299" t="str">
        <f>IF(Financeiro!L18=0,"",Financeiro!L18)</f>
        <v/>
      </c>
      <c r="N29" s="299" t="str">
        <f>IF(Financeiro!M18=0,"",Financeiro!M18)</f>
        <v/>
      </c>
      <c r="O29" s="299" t="str">
        <f>IF(Financeiro!N18=0,"",Financeiro!N18)</f>
        <v/>
      </c>
      <c r="P29" s="299" t="str">
        <f>IF(Financeiro!O18=0,"",Financeiro!O18)</f>
        <v/>
      </c>
      <c r="Q29" s="299" t="str">
        <f>IF(Financeiro!P18=0,"",Financeiro!P18)</f>
        <v/>
      </c>
      <c r="R29" s="312">
        <f t="shared" si="0"/>
        <v>0</v>
      </c>
    </row>
    <row r="30" spans="2:18" ht="15" customHeight="1" x14ac:dyDescent="0.3">
      <c r="B30" s="1060"/>
      <c r="C30" s="1061"/>
      <c r="D30" s="688" t="s">
        <v>938</v>
      </c>
      <c r="E30" s="703" t="s">
        <v>2122</v>
      </c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312">
        <f t="shared" si="0"/>
        <v>0</v>
      </c>
    </row>
    <row r="31" spans="2:18" ht="15" customHeight="1" x14ac:dyDescent="0.3">
      <c r="B31" s="1043"/>
      <c r="C31" s="1062"/>
      <c r="D31" s="468" t="s">
        <v>938</v>
      </c>
      <c r="E31" s="704" t="s">
        <v>1150</v>
      </c>
      <c r="F31" s="299"/>
      <c r="G31" s="299"/>
      <c r="H31" s="299"/>
      <c r="I31" s="299"/>
      <c r="J31" s="299"/>
      <c r="K31" s="299"/>
      <c r="L31" s="299"/>
      <c r="M31" s="299"/>
      <c r="N31" s="299"/>
      <c r="O31" s="299"/>
      <c r="P31" s="299"/>
      <c r="Q31" s="299"/>
      <c r="R31" s="312">
        <f t="shared" si="0"/>
        <v>0</v>
      </c>
    </row>
    <row r="32" spans="2:18" ht="15" customHeight="1" x14ac:dyDescent="0.3">
      <c r="B32" s="997">
        <f>B28+1</f>
        <v>8</v>
      </c>
      <c r="C32" s="1063" t="s">
        <v>1036</v>
      </c>
      <c r="D32" s="693" t="s">
        <v>7</v>
      </c>
      <c r="E32" s="705" t="s">
        <v>2122</v>
      </c>
      <c r="F32" s="299" t="str">
        <f>IF(Financeiro!E19=0,"",Financeiro!E19)</f>
        <v/>
      </c>
      <c r="G32" s="299" t="str">
        <f>IF(Financeiro!F19=0,"",Financeiro!F19)</f>
        <v/>
      </c>
      <c r="H32" s="299" t="str">
        <f>IF(Financeiro!G19=0,"",Financeiro!G19)</f>
        <v/>
      </c>
      <c r="I32" s="299" t="str">
        <f>IF(Financeiro!H19=0,"",Financeiro!H19)</f>
        <v/>
      </c>
      <c r="J32" s="299" t="str">
        <f>IF(Financeiro!I19=0,"",Financeiro!I19)</f>
        <v/>
      </c>
      <c r="K32" s="299" t="str">
        <f>IF(Financeiro!J19=0,"",Financeiro!J19)</f>
        <v/>
      </c>
      <c r="L32" s="299" t="str">
        <f>IF(Financeiro!K19=0,"",Financeiro!K19)</f>
        <v/>
      </c>
      <c r="M32" s="299" t="str">
        <f>IF(Financeiro!L19=0,"",Financeiro!L19)</f>
        <v/>
      </c>
      <c r="N32" s="299" t="str">
        <f>IF(Financeiro!M19=0,"",Financeiro!M19)</f>
        <v/>
      </c>
      <c r="O32" s="299" t="str">
        <f>IF(Financeiro!N19=0,"",Financeiro!N19)</f>
        <v/>
      </c>
      <c r="P32" s="299" t="str">
        <f>IF(Financeiro!O19=0,"",Financeiro!O19)</f>
        <v/>
      </c>
      <c r="Q32" s="299" t="str">
        <f>IF(Financeiro!P19=0,"",Financeiro!P19)</f>
        <v/>
      </c>
      <c r="R32" s="312">
        <f t="shared" si="0"/>
        <v>0</v>
      </c>
    </row>
    <row r="33" spans="2:18" ht="15" customHeight="1" x14ac:dyDescent="0.3">
      <c r="B33" s="998"/>
      <c r="C33" s="1064"/>
      <c r="D33" s="467" t="s">
        <v>7</v>
      </c>
      <c r="E33" s="706" t="s">
        <v>1150</v>
      </c>
      <c r="F33" s="299" t="str">
        <f>IF(Financeiro!E20=0,"",Financeiro!E20)</f>
        <v/>
      </c>
      <c r="G33" s="299" t="str">
        <f>IF(Financeiro!F20=0,"",Financeiro!F20)</f>
        <v/>
      </c>
      <c r="H33" s="299" t="str">
        <f>IF(Financeiro!G20=0,"",Financeiro!G20)</f>
        <v/>
      </c>
      <c r="I33" s="299" t="str">
        <f>IF(Financeiro!H20=0,"",Financeiro!H20)</f>
        <v/>
      </c>
      <c r="J33" s="299" t="str">
        <f>IF(Financeiro!I20=0,"",Financeiro!I20)</f>
        <v/>
      </c>
      <c r="K33" s="299" t="str">
        <f>IF(Financeiro!J20=0,"",Financeiro!J20)</f>
        <v/>
      </c>
      <c r="L33" s="299" t="str">
        <f>IF(Financeiro!K20=0,"",Financeiro!K20)</f>
        <v/>
      </c>
      <c r="M33" s="299" t="str">
        <f>IF(Financeiro!L20=0,"",Financeiro!L20)</f>
        <v/>
      </c>
      <c r="N33" s="299" t="str">
        <f>IF(Financeiro!M20=0,"",Financeiro!M20)</f>
        <v/>
      </c>
      <c r="O33" s="299" t="str">
        <f>IF(Financeiro!N20=0,"",Financeiro!N20)</f>
        <v/>
      </c>
      <c r="P33" s="299" t="str">
        <f>IF(Financeiro!O20=0,"",Financeiro!O20)</f>
        <v/>
      </c>
      <c r="Q33" s="299" t="str">
        <f>IF(Financeiro!P20=0,"",Financeiro!P20)</f>
        <v/>
      </c>
      <c r="R33" s="312">
        <f t="shared" si="0"/>
        <v>0</v>
      </c>
    </row>
    <row r="34" spans="2:18" ht="15" customHeight="1" x14ac:dyDescent="0.3">
      <c r="B34" s="998"/>
      <c r="C34" s="1064"/>
      <c r="D34" s="693" t="s">
        <v>938</v>
      </c>
      <c r="E34" s="705" t="s">
        <v>2122</v>
      </c>
      <c r="F34" s="299"/>
      <c r="G34" s="299"/>
      <c r="H34" s="299"/>
      <c r="I34" s="299"/>
      <c r="J34" s="299"/>
      <c r="K34" s="299"/>
      <c r="L34" s="299"/>
      <c r="M34" s="299"/>
      <c r="N34" s="299"/>
      <c r="O34" s="299"/>
      <c r="P34" s="299"/>
      <c r="Q34" s="299"/>
      <c r="R34" s="312">
        <f t="shared" si="0"/>
        <v>0</v>
      </c>
    </row>
    <row r="35" spans="2:18" ht="15" customHeight="1" x14ac:dyDescent="0.3">
      <c r="B35" s="999"/>
      <c r="C35" s="1059"/>
      <c r="D35" s="467" t="s">
        <v>938</v>
      </c>
      <c r="E35" s="706" t="s">
        <v>1150</v>
      </c>
      <c r="F35" s="299"/>
      <c r="G35" s="299"/>
      <c r="H35" s="299"/>
      <c r="I35" s="299"/>
      <c r="J35" s="299"/>
      <c r="K35" s="299"/>
      <c r="L35" s="299"/>
      <c r="M35" s="299"/>
      <c r="N35" s="299"/>
      <c r="O35" s="299"/>
      <c r="P35" s="299"/>
      <c r="Q35" s="299"/>
      <c r="R35" s="312">
        <f t="shared" si="0"/>
        <v>0</v>
      </c>
    </row>
    <row r="36" spans="2:18" ht="15" customHeight="1" x14ac:dyDescent="0.3">
      <c r="B36" s="1042">
        <f>B32+1</f>
        <v>9</v>
      </c>
      <c r="C36" s="1044" t="s">
        <v>1037</v>
      </c>
      <c r="D36" s="688" t="s">
        <v>7</v>
      </c>
      <c r="E36" s="703" t="s">
        <v>2122</v>
      </c>
      <c r="F36" s="299" t="str">
        <f>IF(Financeiro!E21=0,"",Financeiro!E21)</f>
        <v/>
      </c>
      <c r="G36" s="299" t="str">
        <f>IF(Financeiro!F21=0,"",Financeiro!F21)</f>
        <v/>
      </c>
      <c r="H36" s="299" t="str">
        <f>IF(Financeiro!G21=0,"",Financeiro!G21)</f>
        <v/>
      </c>
      <c r="I36" s="299" t="str">
        <f>IF(Financeiro!H21=0,"",Financeiro!H21)</f>
        <v/>
      </c>
      <c r="J36" s="299" t="str">
        <f>IF(Financeiro!I21=0,"",Financeiro!I21)</f>
        <v/>
      </c>
      <c r="K36" s="299" t="str">
        <f>IF(Financeiro!J21=0,"",Financeiro!J21)</f>
        <v/>
      </c>
      <c r="L36" s="299" t="str">
        <f>IF(Financeiro!K21=0,"",Financeiro!K21)</f>
        <v/>
      </c>
      <c r="M36" s="299" t="str">
        <f>IF(Financeiro!L21=0,"",Financeiro!L21)</f>
        <v/>
      </c>
      <c r="N36" s="299" t="str">
        <f>IF(Financeiro!M21=0,"",Financeiro!M21)</f>
        <v/>
      </c>
      <c r="O36" s="299" t="str">
        <f>IF(Financeiro!N21=0,"",Financeiro!N21)</f>
        <v/>
      </c>
      <c r="P36" s="299" t="str">
        <f>IF(Financeiro!O21=0,"",Financeiro!O21)</f>
        <v/>
      </c>
      <c r="Q36" s="299" t="str">
        <f>IF(Financeiro!P21=0,"",Financeiro!P21)</f>
        <v/>
      </c>
      <c r="R36" s="312">
        <f t="shared" si="0"/>
        <v>0</v>
      </c>
    </row>
    <row r="37" spans="2:18" ht="15" customHeight="1" x14ac:dyDescent="0.3">
      <c r="B37" s="1060"/>
      <c r="C37" s="1061"/>
      <c r="D37" s="689" t="s">
        <v>7</v>
      </c>
      <c r="E37" s="704" t="s">
        <v>1150</v>
      </c>
      <c r="F37" s="299" t="str">
        <f>IF(Financeiro!E22=0,"",Financeiro!E22)</f>
        <v/>
      </c>
      <c r="G37" s="299" t="str">
        <f>IF(Financeiro!F22=0,"",Financeiro!F22)</f>
        <v/>
      </c>
      <c r="H37" s="299" t="str">
        <f>IF(Financeiro!G22=0,"",Financeiro!G22)</f>
        <v/>
      </c>
      <c r="I37" s="299" t="str">
        <f>IF(Financeiro!H22=0,"",Financeiro!H22)</f>
        <v/>
      </c>
      <c r="J37" s="299" t="str">
        <f>IF(Financeiro!I22=0,"",Financeiro!I22)</f>
        <v/>
      </c>
      <c r="K37" s="299" t="str">
        <f>IF(Financeiro!J22=0,"",Financeiro!J22)</f>
        <v/>
      </c>
      <c r="L37" s="299" t="str">
        <f>IF(Financeiro!K22=0,"",Financeiro!K22)</f>
        <v/>
      </c>
      <c r="M37" s="299" t="str">
        <f>IF(Financeiro!L22=0,"",Financeiro!L22)</f>
        <v/>
      </c>
      <c r="N37" s="299" t="str">
        <f>IF(Financeiro!M22=0,"",Financeiro!M22)</f>
        <v/>
      </c>
      <c r="O37" s="299" t="str">
        <f>IF(Financeiro!N22=0,"",Financeiro!N22)</f>
        <v/>
      </c>
      <c r="P37" s="299" t="str">
        <f>IF(Financeiro!O22=0,"",Financeiro!O22)</f>
        <v/>
      </c>
      <c r="Q37" s="299" t="str">
        <f>IF(Financeiro!P22=0,"",Financeiro!P22)</f>
        <v/>
      </c>
      <c r="R37" s="312">
        <f t="shared" si="0"/>
        <v>0</v>
      </c>
    </row>
    <row r="38" spans="2:18" ht="15" customHeight="1" x14ac:dyDescent="0.3">
      <c r="B38" s="1060"/>
      <c r="C38" s="1061"/>
      <c r="D38" s="688" t="s">
        <v>938</v>
      </c>
      <c r="E38" s="703" t="s">
        <v>2122</v>
      </c>
      <c r="F38" s="299"/>
      <c r="G38" s="299"/>
      <c r="H38" s="299"/>
      <c r="I38" s="299"/>
      <c r="J38" s="299"/>
      <c r="K38" s="299"/>
      <c r="L38" s="299"/>
      <c r="M38" s="299"/>
      <c r="N38" s="299"/>
      <c r="O38" s="299"/>
      <c r="P38" s="299"/>
      <c r="Q38" s="299"/>
      <c r="R38" s="312">
        <f t="shared" si="0"/>
        <v>0</v>
      </c>
    </row>
    <row r="39" spans="2:18" ht="15" customHeight="1" x14ac:dyDescent="0.3">
      <c r="B39" s="1043"/>
      <c r="C39" s="1062"/>
      <c r="D39" s="468" t="s">
        <v>938</v>
      </c>
      <c r="E39" s="704" t="s">
        <v>1150</v>
      </c>
      <c r="F39" s="299"/>
      <c r="G39" s="299"/>
      <c r="H39" s="299"/>
      <c r="I39" s="299"/>
      <c r="J39" s="299"/>
      <c r="K39" s="299"/>
      <c r="L39" s="299"/>
      <c r="M39" s="299"/>
      <c r="N39" s="299"/>
      <c r="O39" s="299"/>
      <c r="P39" s="299"/>
      <c r="Q39" s="299"/>
      <c r="R39" s="312">
        <f t="shared" si="0"/>
        <v>0</v>
      </c>
    </row>
    <row r="40" spans="2:18" ht="15" customHeight="1" x14ac:dyDescent="0.3">
      <c r="B40" s="997">
        <f>B36+1</f>
        <v>10</v>
      </c>
      <c r="C40" s="1063" t="s">
        <v>453</v>
      </c>
      <c r="D40" s="693" t="s">
        <v>7</v>
      </c>
      <c r="E40" s="705" t="s">
        <v>2122</v>
      </c>
      <c r="F40" s="299" t="str">
        <f>IF(Financeiro!E23=0,"",Financeiro!E23)</f>
        <v/>
      </c>
      <c r="G40" s="299" t="str">
        <f>IF(Financeiro!F23=0,"",Financeiro!F23)</f>
        <v/>
      </c>
      <c r="H40" s="299" t="str">
        <f>IF(Financeiro!G23=0,"",Financeiro!G23)</f>
        <v/>
      </c>
      <c r="I40" s="299" t="str">
        <f>IF(Financeiro!H23=0,"",Financeiro!H23)</f>
        <v/>
      </c>
      <c r="J40" s="299" t="str">
        <f>IF(Financeiro!I23=0,"",Financeiro!I23)</f>
        <v/>
      </c>
      <c r="K40" s="299" t="str">
        <f>IF(Financeiro!J23=0,"",Financeiro!J23)</f>
        <v/>
      </c>
      <c r="L40" s="299" t="str">
        <f>IF(Financeiro!K23=0,"",Financeiro!K23)</f>
        <v/>
      </c>
      <c r="M40" s="299" t="str">
        <f>IF(Financeiro!L23=0,"",Financeiro!L23)</f>
        <v/>
      </c>
      <c r="N40" s="299" t="str">
        <f>IF(Financeiro!M23=0,"",Financeiro!M23)</f>
        <v/>
      </c>
      <c r="O40" s="299" t="str">
        <f>IF(Financeiro!N23=0,"",Financeiro!N23)</f>
        <v/>
      </c>
      <c r="P40" s="299" t="str">
        <f>IF(Financeiro!O23=0,"",Financeiro!O23)</f>
        <v/>
      </c>
      <c r="Q40" s="299" t="str">
        <f>IF(Financeiro!P23=0,"",Financeiro!P23)</f>
        <v/>
      </c>
      <c r="R40" s="312">
        <f t="shared" si="0"/>
        <v>0</v>
      </c>
    </row>
    <row r="41" spans="2:18" ht="15" customHeight="1" x14ac:dyDescent="0.3">
      <c r="B41" s="998"/>
      <c r="C41" s="1064"/>
      <c r="D41" s="467" t="s">
        <v>7</v>
      </c>
      <c r="E41" s="706" t="s">
        <v>1150</v>
      </c>
      <c r="F41" s="299" t="str">
        <f>IF(Financeiro!E24=0,"",Financeiro!E24)</f>
        <v/>
      </c>
      <c r="G41" s="299" t="str">
        <f>IF(Financeiro!F24=0,"",Financeiro!F24)</f>
        <v/>
      </c>
      <c r="H41" s="299" t="str">
        <f>IF(Financeiro!G24=0,"",Financeiro!G24)</f>
        <v/>
      </c>
      <c r="I41" s="299" t="str">
        <f>IF(Financeiro!H24=0,"",Financeiro!H24)</f>
        <v/>
      </c>
      <c r="J41" s="299" t="str">
        <f>IF(Financeiro!I24=0,"",Financeiro!I24)</f>
        <v/>
      </c>
      <c r="K41" s="299" t="str">
        <f>IF(Financeiro!J24=0,"",Financeiro!J24)</f>
        <v/>
      </c>
      <c r="L41" s="299" t="str">
        <f>IF(Financeiro!K24=0,"",Financeiro!K24)</f>
        <v/>
      </c>
      <c r="M41" s="299" t="str">
        <f>IF(Financeiro!L24=0,"",Financeiro!L24)</f>
        <v/>
      </c>
      <c r="N41" s="299" t="str">
        <f>IF(Financeiro!M24=0,"",Financeiro!M24)</f>
        <v/>
      </c>
      <c r="O41" s="299" t="str">
        <f>IF(Financeiro!N24=0,"",Financeiro!N24)</f>
        <v/>
      </c>
      <c r="P41" s="299" t="str">
        <f>IF(Financeiro!O24=0,"",Financeiro!O24)</f>
        <v/>
      </c>
      <c r="Q41" s="299" t="str">
        <f>IF(Financeiro!P24=0,"",Financeiro!P24)</f>
        <v/>
      </c>
      <c r="R41" s="312">
        <f t="shared" si="0"/>
        <v>0</v>
      </c>
    </row>
    <row r="42" spans="2:18" ht="15" customHeight="1" x14ac:dyDescent="0.3">
      <c r="B42" s="998"/>
      <c r="C42" s="1064"/>
      <c r="D42" s="693" t="s">
        <v>938</v>
      </c>
      <c r="E42" s="705" t="s">
        <v>2122</v>
      </c>
      <c r="F42" s="299"/>
      <c r="G42" s="299"/>
      <c r="H42" s="299"/>
      <c r="I42" s="299"/>
      <c r="J42" s="299"/>
      <c r="K42" s="299"/>
      <c r="L42" s="299"/>
      <c r="M42" s="299"/>
      <c r="N42" s="299"/>
      <c r="O42" s="299"/>
      <c r="P42" s="299"/>
      <c r="Q42" s="299"/>
      <c r="R42" s="312">
        <f t="shared" si="0"/>
        <v>0</v>
      </c>
    </row>
    <row r="43" spans="2:18" ht="15" customHeight="1" x14ac:dyDescent="0.3">
      <c r="B43" s="999"/>
      <c r="C43" s="1059"/>
      <c r="D43" s="467" t="s">
        <v>938</v>
      </c>
      <c r="E43" s="706" t="s">
        <v>1150</v>
      </c>
      <c r="F43" s="299"/>
      <c r="G43" s="299"/>
      <c r="H43" s="299"/>
      <c r="I43" s="299"/>
      <c r="J43" s="299"/>
      <c r="K43" s="299"/>
      <c r="L43" s="299"/>
      <c r="M43" s="299"/>
      <c r="N43" s="299"/>
      <c r="O43" s="299"/>
      <c r="P43" s="299"/>
      <c r="Q43" s="299"/>
      <c r="R43" s="312">
        <f t="shared" si="0"/>
        <v>0</v>
      </c>
    </row>
    <row r="44" spans="2:18" ht="15" customHeight="1" x14ac:dyDescent="0.3">
      <c r="B44" s="1042">
        <f>B40+1</f>
        <v>11</v>
      </c>
      <c r="C44" s="1044" t="s">
        <v>1038</v>
      </c>
      <c r="D44" s="688" t="s">
        <v>7</v>
      </c>
      <c r="E44" s="703" t="s">
        <v>2122</v>
      </c>
      <c r="F44" s="299" t="str">
        <f>IF(Financeiro!E25=0,"",Financeiro!E25)</f>
        <v/>
      </c>
      <c r="G44" s="299" t="str">
        <f>IF(Financeiro!F25=0,"",Financeiro!F25)</f>
        <v/>
      </c>
      <c r="H44" s="299" t="str">
        <f>IF(Financeiro!G25=0,"",Financeiro!G25)</f>
        <v/>
      </c>
      <c r="I44" s="299" t="str">
        <f>IF(Financeiro!H25=0,"",Financeiro!H25)</f>
        <v/>
      </c>
      <c r="J44" s="299" t="str">
        <f>IF(Financeiro!I25=0,"",Financeiro!I25)</f>
        <v/>
      </c>
      <c r="K44" s="299" t="str">
        <f>IF(Financeiro!J25=0,"",Financeiro!J25)</f>
        <v/>
      </c>
      <c r="L44" s="299" t="str">
        <f>IF(Financeiro!K25=0,"",Financeiro!K25)</f>
        <v/>
      </c>
      <c r="M44" s="299" t="str">
        <f>IF(Financeiro!L25=0,"",Financeiro!L25)</f>
        <v/>
      </c>
      <c r="N44" s="299" t="str">
        <f>IF(Financeiro!M25=0,"",Financeiro!M25)</f>
        <v/>
      </c>
      <c r="O44" s="299" t="str">
        <f>IF(Financeiro!N25=0,"",Financeiro!N25)</f>
        <v/>
      </c>
      <c r="P44" s="299" t="str">
        <f>IF(Financeiro!O25=0,"",Financeiro!O25)</f>
        <v/>
      </c>
      <c r="Q44" s="299" t="str">
        <f>IF(Financeiro!P25=0,"",Financeiro!P25)</f>
        <v/>
      </c>
      <c r="R44" s="312">
        <f t="shared" si="0"/>
        <v>0</v>
      </c>
    </row>
    <row r="45" spans="2:18" ht="15" customHeight="1" x14ac:dyDescent="0.3">
      <c r="B45" s="1060"/>
      <c r="C45" s="1061"/>
      <c r="D45" s="689" t="s">
        <v>7</v>
      </c>
      <c r="E45" s="704" t="s">
        <v>1150</v>
      </c>
      <c r="F45" s="299" t="str">
        <f>IF(Financeiro!E26=0,"",Financeiro!E26)</f>
        <v/>
      </c>
      <c r="G45" s="299" t="str">
        <f>IF(Financeiro!F26=0,"",Financeiro!F26)</f>
        <v/>
      </c>
      <c r="H45" s="299" t="str">
        <f>IF(Financeiro!G26=0,"",Financeiro!G26)</f>
        <v/>
      </c>
      <c r="I45" s="299" t="str">
        <f>IF(Financeiro!H26=0,"",Financeiro!H26)</f>
        <v/>
      </c>
      <c r="J45" s="299" t="str">
        <f>IF(Financeiro!I26=0,"",Financeiro!I26)</f>
        <v/>
      </c>
      <c r="K45" s="299" t="str">
        <f>IF(Financeiro!J26=0,"",Financeiro!J26)</f>
        <v/>
      </c>
      <c r="L45" s="299" t="str">
        <f>IF(Financeiro!K26=0,"",Financeiro!K26)</f>
        <v/>
      </c>
      <c r="M45" s="299" t="str">
        <f>IF(Financeiro!L26=0,"",Financeiro!L26)</f>
        <v/>
      </c>
      <c r="N45" s="299" t="str">
        <f>IF(Financeiro!M26=0,"",Financeiro!M26)</f>
        <v/>
      </c>
      <c r="O45" s="299" t="str">
        <f>IF(Financeiro!N26=0,"",Financeiro!N26)</f>
        <v/>
      </c>
      <c r="P45" s="299" t="str">
        <f>IF(Financeiro!O26=0,"",Financeiro!O26)</f>
        <v/>
      </c>
      <c r="Q45" s="299" t="str">
        <f>IF(Financeiro!P26=0,"",Financeiro!P26)</f>
        <v/>
      </c>
      <c r="R45" s="312">
        <f t="shared" si="0"/>
        <v>0</v>
      </c>
    </row>
    <row r="46" spans="2:18" ht="15" customHeight="1" x14ac:dyDescent="0.3">
      <c r="B46" s="1060"/>
      <c r="C46" s="1061"/>
      <c r="D46" s="688" t="s">
        <v>938</v>
      </c>
      <c r="E46" s="703" t="s">
        <v>2122</v>
      </c>
      <c r="F46" s="299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  <c r="R46" s="312">
        <f t="shared" si="0"/>
        <v>0</v>
      </c>
    </row>
    <row r="47" spans="2:18" ht="15" customHeight="1" x14ac:dyDescent="0.3">
      <c r="B47" s="1043"/>
      <c r="C47" s="1062"/>
      <c r="D47" s="468" t="s">
        <v>938</v>
      </c>
      <c r="E47" s="704" t="s">
        <v>1150</v>
      </c>
      <c r="F47" s="299"/>
      <c r="G47" s="299"/>
      <c r="H47" s="299"/>
      <c r="I47" s="299"/>
      <c r="J47" s="299"/>
      <c r="K47" s="299"/>
      <c r="L47" s="299"/>
      <c r="M47" s="299"/>
      <c r="N47" s="299"/>
      <c r="O47" s="299"/>
      <c r="P47" s="299"/>
      <c r="Q47" s="299"/>
      <c r="R47" s="312">
        <f t="shared" si="0"/>
        <v>0</v>
      </c>
    </row>
    <row r="48" spans="2:18" ht="15" customHeight="1" x14ac:dyDescent="0.3">
      <c r="B48" s="997">
        <f>B44+1</f>
        <v>12</v>
      </c>
      <c r="C48" s="1065" t="s">
        <v>1039</v>
      </c>
      <c r="D48" s="693" t="s">
        <v>7</v>
      </c>
      <c r="E48" s="705" t="s">
        <v>2122</v>
      </c>
      <c r="F48" s="299" t="str">
        <f>IF(Financeiro!E27=0,"",Financeiro!E27)</f>
        <v/>
      </c>
      <c r="G48" s="299" t="str">
        <f>IF(Financeiro!F27=0,"",Financeiro!F27)</f>
        <v/>
      </c>
      <c r="H48" s="299" t="str">
        <f>IF(Financeiro!G27=0,"",Financeiro!G27)</f>
        <v/>
      </c>
      <c r="I48" s="299" t="str">
        <f>IF(Financeiro!H27=0,"",Financeiro!H27)</f>
        <v/>
      </c>
      <c r="J48" s="299" t="str">
        <f>IF(Financeiro!I27=0,"",Financeiro!I27)</f>
        <v/>
      </c>
      <c r="K48" s="299" t="str">
        <f>IF(Financeiro!J27=0,"",Financeiro!J27)</f>
        <v/>
      </c>
      <c r="L48" s="299" t="str">
        <f>IF(Financeiro!K27=0,"",Financeiro!K27)</f>
        <v/>
      </c>
      <c r="M48" s="299" t="str">
        <f>IF(Financeiro!L27=0,"",Financeiro!L27)</f>
        <v/>
      </c>
      <c r="N48" s="299" t="str">
        <f>IF(Financeiro!M27=0,"",Financeiro!M27)</f>
        <v/>
      </c>
      <c r="O48" s="299" t="str">
        <f>IF(Financeiro!N27=0,"",Financeiro!N27)</f>
        <v/>
      </c>
      <c r="P48" s="299" t="str">
        <f>IF(Financeiro!O27=0,"",Financeiro!O27)</f>
        <v/>
      </c>
      <c r="Q48" s="299" t="str">
        <f>IF(Financeiro!P27=0,"",Financeiro!P27)</f>
        <v/>
      </c>
      <c r="R48" s="312">
        <f t="shared" si="0"/>
        <v>0</v>
      </c>
    </row>
    <row r="49" spans="2:18" ht="15" customHeight="1" x14ac:dyDescent="0.3">
      <c r="B49" s="998"/>
      <c r="C49" s="1066"/>
      <c r="D49" s="694" t="s">
        <v>7</v>
      </c>
      <c r="E49" s="706" t="s">
        <v>1150</v>
      </c>
      <c r="F49" s="299" t="str">
        <f>IF(Financeiro!E28=0,"",Financeiro!E28)</f>
        <v/>
      </c>
      <c r="G49" s="299" t="str">
        <f>IF(Financeiro!F28=0,"",Financeiro!F28)</f>
        <v/>
      </c>
      <c r="H49" s="299" t="str">
        <f>IF(Financeiro!G28=0,"",Financeiro!G28)</f>
        <v/>
      </c>
      <c r="I49" s="299" t="str">
        <f>IF(Financeiro!H28=0,"",Financeiro!H28)</f>
        <v/>
      </c>
      <c r="J49" s="299" t="str">
        <f>IF(Financeiro!I28=0,"",Financeiro!I28)</f>
        <v/>
      </c>
      <c r="K49" s="299" t="str">
        <f>IF(Financeiro!J28=0,"",Financeiro!J28)</f>
        <v/>
      </c>
      <c r="L49" s="299" t="str">
        <f>IF(Financeiro!K28=0,"",Financeiro!K28)</f>
        <v/>
      </c>
      <c r="M49" s="299" t="str">
        <f>IF(Financeiro!L28=0,"",Financeiro!L28)</f>
        <v/>
      </c>
      <c r="N49" s="299" t="str">
        <f>IF(Financeiro!M28=0,"",Financeiro!M28)</f>
        <v/>
      </c>
      <c r="O49" s="299" t="str">
        <f>IF(Financeiro!N28=0,"",Financeiro!N28)</f>
        <v/>
      </c>
      <c r="P49" s="299" t="str">
        <f>IF(Financeiro!O28=0,"",Financeiro!O28)</f>
        <v/>
      </c>
      <c r="Q49" s="299" t="str">
        <f>IF(Financeiro!P28=0,"",Financeiro!P28)</f>
        <v/>
      </c>
      <c r="R49" s="312">
        <f t="shared" si="0"/>
        <v>0</v>
      </c>
    </row>
    <row r="50" spans="2:18" ht="15" customHeight="1" x14ac:dyDescent="0.3">
      <c r="B50" s="998"/>
      <c r="C50" s="1066"/>
      <c r="D50" s="693" t="s">
        <v>938</v>
      </c>
      <c r="E50" s="705" t="s">
        <v>2122</v>
      </c>
      <c r="F50" s="299"/>
      <c r="G50" s="299"/>
      <c r="H50" s="299"/>
      <c r="I50" s="299"/>
      <c r="J50" s="299"/>
      <c r="K50" s="299"/>
      <c r="L50" s="299"/>
      <c r="M50" s="299"/>
      <c r="N50" s="299"/>
      <c r="O50" s="299"/>
      <c r="P50" s="299"/>
      <c r="Q50" s="299"/>
      <c r="R50" s="312">
        <f t="shared" si="0"/>
        <v>0</v>
      </c>
    </row>
    <row r="51" spans="2:18" ht="15" customHeight="1" x14ac:dyDescent="0.3">
      <c r="B51" s="999"/>
      <c r="C51" s="1067"/>
      <c r="D51" s="467" t="s">
        <v>938</v>
      </c>
      <c r="E51" s="706" t="s">
        <v>1150</v>
      </c>
      <c r="F51" s="299"/>
      <c r="G51" s="299"/>
      <c r="H51" s="299"/>
      <c r="I51" s="299"/>
      <c r="J51" s="299"/>
      <c r="K51" s="299"/>
      <c r="L51" s="299"/>
      <c r="M51" s="299"/>
      <c r="N51" s="299"/>
      <c r="O51" s="299"/>
      <c r="P51" s="299"/>
      <c r="Q51" s="299"/>
      <c r="R51" s="312">
        <f t="shared" si="0"/>
        <v>0</v>
      </c>
    </row>
    <row r="52" spans="2:18" ht="15" customHeight="1" x14ac:dyDescent="0.3">
      <c r="B52" s="1042">
        <f>B48+1</f>
        <v>13</v>
      </c>
      <c r="C52" s="1051" t="s">
        <v>1159</v>
      </c>
      <c r="D52" s="307" t="s">
        <v>7</v>
      </c>
      <c r="E52" s="473" t="s">
        <v>1150</v>
      </c>
      <c r="F52" s="299" t="str">
        <f>IF(Financeiro!E29=0,"",Financeiro!E29)</f>
        <v/>
      </c>
      <c r="G52" s="299" t="str">
        <f>IF(Financeiro!F29=0,"",Financeiro!F29)</f>
        <v/>
      </c>
      <c r="H52" s="299" t="str">
        <f>IF(Financeiro!G29=0,"",Financeiro!G29)</f>
        <v/>
      </c>
      <c r="I52" s="299" t="str">
        <f>IF(Financeiro!H29=0,"",Financeiro!H29)</f>
        <v/>
      </c>
      <c r="J52" s="299" t="str">
        <f>IF(Financeiro!I29=0,"",Financeiro!I29)</f>
        <v/>
      </c>
      <c r="K52" s="299" t="str">
        <f>IF(Financeiro!J29=0,"",Financeiro!J29)</f>
        <v/>
      </c>
      <c r="L52" s="299" t="str">
        <f>IF(Financeiro!K29=0,"",Financeiro!K29)</f>
        <v/>
      </c>
      <c r="M52" s="299" t="str">
        <f>IF(Financeiro!L29=0,"",Financeiro!L29)</f>
        <v/>
      </c>
      <c r="N52" s="299" t="str">
        <f>IF(Financeiro!M29=0,"",Financeiro!M29)</f>
        <v/>
      </c>
      <c r="O52" s="299" t="str">
        <f>IF(Financeiro!N29=0,"",Financeiro!N29)</f>
        <v/>
      </c>
      <c r="P52" s="299" t="str">
        <f>IF(Financeiro!O29=0,"",Financeiro!O29)</f>
        <v/>
      </c>
      <c r="Q52" s="299" t="str">
        <f>IF(Financeiro!P29=0,"",Financeiro!P29)</f>
        <v/>
      </c>
      <c r="R52" s="312">
        <f>SUM(F52:Q52)</f>
        <v>0</v>
      </c>
    </row>
    <row r="53" spans="2:18" ht="15" customHeight="1" x14ac:dyDescent="0.3">
      <c r="B53" s="1043"/>
      <c r="C53" s="1045"/>
      <c r="D53" s="307" t="s">
        <v>938</v>
      </c>
      <c r="E53" s="473" t="s">
        <v>1150</v>
      </c>
      <c r="F53" s="299"/>
      <c r="G53" s="299"/>
      <c r="H53" s="299"/>
      <c r="I53" s="299"/>
      <c r="J53" s="299"/>
      <c r="K53" s="299"/>
      <c r="L53" s="299"/>
      <c r="M53" s="299"/>
      <c r="N53" s="299"/>
      <c r="O53" s="299"/>
      <c r="P53" s="299"/>
      <c r="Q53" s="299"/>
      <c r="R53" s="312">
        <f>SUM(F53:Q53)</f>
        <v>0</v>
      </c>
    </row>
    <row r="54" spans="2:18" ht="15" customHeight="1" x14ac:dyDescent="0.3">
      <c r="B54" s="997">
        <f>B52+1</f>
        <v>14</v>
      </c>
      <c r="C54" s="1058" t="s">
        <v>2095</v>
      </c>
      <c r="D54" s="692" t="s">
        <v>7</v>
      </c>
      <c r="E54" s="472" t="s">
        <v>1150</v>
      </c>
      <c r="F54" s="299">
        <f>SUMIFS(F$4:F$51,$D$4:$D$51,$D54,$E$4:$E$51,$E54)</f>
        <v>0</v>
      </c>
      <c r="G54" s="299">
        <f t="shared" ref="G54:Q55" si="1">SUMIFS(G$4:G$51,$D$4:$D$51,$D54,$E$4:$E$51,$E54)</f>
        <v>0</v>
      </c>
      <c r="H54" s="299">
        <f t="shared" si="1"/>
        <v>0</v>
      </c>
      <c r="I54" s="299">
        <f t="shared" si="1"/>
        <v>0</v>
      </c>
      <c r="J54" s="299">
        <f t="shared" si="1"/>
        <v>0</v>
      </c>
      <c r="K54" s="299">
        <f t="shared" si="1"/>
        <v>0</v>
      </c>
      <c r="L54" s="299">
        <f t="shared" si="1"/>
        <v>0</v>
      </c>
      <c r="M54" s="299">
        <f t="shared" si="1"/>
        <v>0</v>
      </c>
      <c r="N54" s="299">
        <f t="shared" si="1"/>
        <v>0</v>
      </c>
      <c r="O54" s="299">
        <f t="shared" si="1"/>
        <v>0</v>
      </c>
      <c r="P54" s="299">
        <f t="shared" si="1"/>
        <v>0</v>
      </c>
      <c r="Q54" s="299">
        <f t="shared" si="1"/>
        <v>0</v>
      </c>
      <c r="R54" s="312">
        <f t="shared" si="0"/>
        <v>0</v>
      </c>
    </row>
    <row r="55" spans="2:18" ht="15" customHeight="1" x14ac:dyDescent="0.3">
      <c r="B55" s="999"/>
      <c r="C55" s="1059"/>
      <c r="D55" s="692" t="s">
        <v>938</v>
      </c>
      <c r="E55" s="472" t="s">
        <v>1150</v>
      </c>
      <c r="F55" s="299">
        <f>SUMIFS(F$4:F$51,$D$4:$D$51,$D55,$E$4:$E$51,$E55)</f>
        <v>0</v>
      </c>
      <c r="G55" s="299">
        <f t="shared" si="1"/>
        <v>0</v>
      </c>
      <c r="H55" s="299">
        <f t="shared" si="1"/>
        <v>0</v>
      </c>
      <c r="I55" s="299">
        <f t="shared" si="1"/>
        <v>0</v>
      </c>
      <c r="J55" s="299">
        <f t="shared" si="1"/>
        <v>0</v>
      </c>
      <c r="K55" s="299">
        <f t="shared" si="1"/>
        <v>0</v>
      </c>
      <c r="L55" s="299">
        <f t="shared" si="1"/>
        <v>0</v>
      </c>
      <c r="M55" s="299">
        <f t="shared" si="1"/>
        <v>0</v>
      </c>
      <c r="N55" s="299">
        <f t="shared" si="1"/>
        <v>0</v>
      </c>
      <c r="O55" s="299">
        <f t="shared" si="1"/>
        <v>0</v>
      </c>
      <c r="P55" s="299">
        <f t="shared" si="1"/>
        <v>0</v>
      </c>
      <c r="Q55" s="299">
        <f t="shared" si="1"/>
        <v>0</v>
      </c>
      <c r="R55" s="312">
        <f t="shared" si="0"/>
        <v>0</v>
      </c>
    </row>
    <row r="56" spans="2:18" ht="15" customHeight="1" x14ac:dyDescent="0.3">
      <c r="B56" s="1052">
        <f>B54+1</f>
        <v>15</v>
      </c>
      <c r="C56" s="1055" t="s">
        <v>939</v>
      </c>
      <c r="D56" s="690" t="s">
        <v>7</v>
      </c>
      <c r="E56" s="310" t="s">
        <v>2122</v>
      </c>
      <c r="F56" s="311">
        <f>SUMIFS(F$4:F$53,$D$4:$D$53,$D56,$E$4:$E$53,$E56)</f>
        <v>0</v>
      </c>
      <c r="G56" s="311">
        <f t="shared" ref="G56:Q56" si="2">SUMIFS(G$4:G$53,$D$4:$D$53,$D56,$E$4:$E$53,$E56)</f>
        <v>0</v>
      </c>
      <c r="H56" s="311">
        <f t="shared" si="2"/>
        <v>0</v>
      </c>
      <c r="I56" s="311">
        <f t="shared" si="2"/>
        <v>0</v>
      </c>
      <c r="J56" s="311">
        <f t="shared" si="2"/>
        <v>0</v>
      </c>
      <c r="K56" s="311">
        <f t="shared" si="2"/>
        <v>0</v>
      </c>
      <c r="L56" s="311">
        <f t="shared" si="2"/>
        <v>0</v>
      </c>
      <c r="M56" s="311">
        <f t="shared" si="2"/>
        <v>0</v>
      </c>
      <c r="N56" s="311">
        <f t="shared" si="2"/>
        <v>0</v>
      </c>
      <c r="O56" s="311">
        <f t="shared" si="2"/>
        <v>0</v>
      </c>
      <c r="P56" s="311">
        <f t="shared" si="2"/>
        <v>0</v>
      </c>
      <c r="Q56" s="311">
        <f t="shared" si="2"/>
        <v>0</v>
      </c>
      <c r="R56" s="312">
        <f t="shared" si="0"/>
        <v>0</v>
      </c>
    </row>
    <row r="57" spans="2:18" ht="15" customHeight="1" x14ac:dyDescent="0.3">
      <c r="B57" s="1053"/>
      <c r="C57" s="1056"/>
      <c r="D57" s="691" t="s">
        <v>7</v>
      </c>
      <c r="E57" s="310" t="s">
        <v>1150</v>
      </c>
      <c r="F57" s="311">
        <f t="shared" ref="F57:Q59" si="3">SUMIFS(F$4:F$53,$D$4:$D$53,$D57,$E$4:$E$53,$E57)</f>
        <v>0</v>
      </c>
      <c r="G57" s="311">
        <f t="shared" si="3"/>
        <v>0</v>
      </c>
      <c r="H57" s="311">
        <f t="shared" si="3"/>
        <v>0</v>
      </c>
      <c r="I57" s="311">
        <f t="shared" si="3"/>
        <v>0</v>
      </c>
      <c r="J57" s="311">
        <f t="shared" si="3"/>
        <v>0</v>
      </c>
      <c r="K57" s="311">
        <f t="shared" si="3"/>
        <v>0</v>
      </c>
      <c r="L57" s="311">
        <f t="shared" si="3"/>
        <v>0</v>
      </c>
      <c r="M57" s="311">
        <f t="shared" si="3"/>
        <v>0</v>
      </c>
      <c r="N57" s="311">
        <f t="shared" si="3"/>
        <v>0</v>
      </c>
      <c r="O57" s="311">
        <f t="shared" si="3"/>
        <v>0</v>
      </c>
      <c r="P57" s="311">
        <f t="shared" si="3"/>
        <v>0</v>
      </c>
      <c r="Q57" s="311">
        <f t="shared" si="3"/>
        <v>0</v>
      </c>
      <c r="R57" s="312">
        <f t="shared" si="0"/>
        <v>0</v>
      </c>
    </row>
    <row r="58" spans="2:18" ht="15" customHeight="1" x14ac:dyDescent="0.3">
      <c r="B58" s="1053"/>
      <c r="C58" s="1056"/>
      <c r="D58" s="690" t="s">
        <v>938</v>
      </c>
      <c r="E58" s="310" t="s">
        <v>2122</v>
      </c>
      <c r="F58" s="311">
        <f t="shared" si="3"/>
        <v>0</v>
      </c>
      <c r="G58" s="311">
        <f t="shared" si="3"/>
        <v>0</v>
      </c>
      <c r="H58" s="311">
        <f t="shared" si="3"/>
        <v>0</v>
      </c>
      <c r="I58" s="311">
        <f t="shared" si="3"/>
        <v>0</v>
      </c>
      <c r="J58" s="311">
        <f t="shared" si="3"/>
        <v>0</v>
      </c>
      <c r="K58" s="311">
        <f t="shared" si="3"/>
        <v>0</v>
      </c>
      <c r="L58" s="311">
        <f t="shared" si="3"/>
        <v>0</v>
      </c>
      <c r="M58" s="311">
        <f t="shared" si="3"/>
        <v>0</v>
      </c>
      <c r="N58" s="311">
        <f t="shared" si="3"/>
        <v>0</v>
      </c>
      <c r="O58" s="311">
        <f t="shared" si="3"/>
        <v>0</v>
      </c>
      <c r="P58" s="311">
        <f t="shared" si="3"/>
        <v>0</v>
      </c>
      <c r="Q58" s="311">
        <f t="shared" si="3"/>
        <v>0</v>
      </c>
      <c r="R58" s="312">
        <f t="shared" si="0"/>
        <v>0</v>
      </c>
    </row>
    <row r="59" spans="2:18" ht="15" customHeight="1" x14ac:dyDescent="0.3">
      <c r="B59" s="1054"/>
      <c r="C59" s="1057"/>
      <c r="D59" s="691" t="s">
        <v>938</v>
      </c>
      <c r="E59" s="310" t="s">
        <v>1150</v>
      </c>
      <c r="F59" s="311">
        <f t="shared" si="3"/>
        <v>0</v>
      </c>
      <c r="G59" s="311">
        <f t="shared" si="3"/>
        <v>0</v>
      </c>
      <c r="H59" s="311">
        <f t="shared" si="3"/>
        <v>0</v>
      </c>
      <c r="I59" s="311">
        <f t="shared" si="3"/>
        <v>0</v>
      </c>
      <c r="J59" s="311">
        <f t="shared" si="3"/>
        <v>0</v>
      </c>
      <c r="K59" s="311">
        <f t="shared" si="3"/>
        <v>0</v>
      </c>
      <c r="L59" s="311">
        <f t="shared" si="3"/>
        <v>0</v>
      </c>
      <c r="M59" s="311">
        <f t="shared" si="3"/>
        <v>0</v>
      </c>
      <c r="N59" s="311">
        <f t="shared" si="3"/>
        <v>0</v>
      </c>
      <c r="O59" s="311">
        <f t="shared" si="3"/>
        <v>0</v>
      </c>
      <c r="P59" s="311">
        <f t="shared" si="3"/>
        <v>0</v>
      </c>
      <c r="Q59" s="311">
        <f t="shared" si="3"/>
        <v>0</v>
      </c>
      <c r="R59" s="312">
        <f t="shared" si="0"/>
        <v>0</v>
      </c>
    </row>
    <row r="60" spans="2:18" ht="15" customHeight="1" x14ac:dyDescent="0.3">
      <c r="B60" s="1052">
        <f>B56+1</f>
        <v>16</v>
      </c>
      <c r="C60" s="1055" t="s">
        <v>940</v>
      </c>
      <c r="D60" s="690" t="s">
        <v>7</v>
      </c>
      <c r="E60" s="310" t="s">
        <v>2122</v>
      </c>
      <c r="F60" s="311">
        <f>F56</f>
        <v>0</v>
      </c>
      <c r="G60" s="311">
        <f>G56+F60</f>
        <v>0</v>
      </c>
      <c r="H60" s="311">
        <f>H56+G60</f>
        <v>0</v>
      </c>
      <c r="I60" s="311">
        <f t="shared" ref="I60" si="4">I56+H60</f>
        <v>0</v>
      </c>
      <c r="J60" s="311">
        <f t="shared" ref="J60:J61" si="5">J56+I60</f>
        <v>0</v>
      </c>
      <c r="K60" s="311">
        <f t="shared" ref="K60:K61" si="6">K56+J60</f>
        <v>0</v>
      </c>
      <c r="L60" s="311">
        <f t="shared" ref="L60:L61" si="7">L56+K60</f>
        <v>0</v>
      </c>
      <c r="M60" s="311">
        <f t="shared" ref="M60:M61" si="8">M56+L60</f>
        <v>0</v>
      </c>
      <c r="N60" s="311">
        <f t="shared" ref="N60:N61" si="9">N56+M60</f>
        <v>0</v>
      </c>
      <c r="O60" s="311">
        <f t="shared" ref="O60:O61" si="10">O56+N60</f>
        <v>0</v>
      </c>
      <c r="P60" s="311">
        <f t="shared" ref="P60:P61" si="11">P56+O60</f>
        <v>0</v>
      </c>
      <c r="Q60" s="311">
        <f t="shared" ref="Q60:Q61" si="12">Q56+P60</f>
        <v>0</v>
      </c>
      <c r="R60" s="312">
        <f t="shared" si="0"/>
        <v>0</v>
      </c>
    </row>
    <row r="61" spans="2:18" ht="15" customHeight="1" x14ac:dyDescent="0.3">
      <c r="B61" s="1053"/>
      <c r="C61" s="1056"/>
      <c r="D61" s="691" t="s">
        <v>7</v>
      </c>
      <c r="E61" s="310" t="s">
        <v>1150</v>
      </c>
      <c r="F61" s="311">
        <f>F57</f>
        <v>0</v>
      </c>
      <c r="G61" s="311">
        <f>G57+F61</f>
        <v>0</v>
      </c>
      <c r="H61" s="311">
        <f>H57+G61</f>
        <v>0</v>
      </c>
      <c r="I61" s="311">
        <f>I57+H61</f>
        <v>0</v>
      </c>
      <c r="J61" s="311">
        <f t="shared" si="5"/>
        <v>0</v>
      </c>
      <c r="K61" s="311">
        <f t="shared" si="6"/>
        <v>0</v>
      </c>
      <c r="L61" s="311">
        <f t="shared" si="7"/>
        <v>0</v>
      </c>
      <c r="M61" s="311">
        <f t="shared" si="8"/>
        <v>0</v>
      </c>
      <c r="N61" s="311">
        <f t="shared" si="9"/>
        <v>0</v>
      </c>
      <c r="O61" s="311">
        <f t="shared" si="10"/>
        <v>0</v>
      </c>
      <c r="P61" s="311">
        <f t="shared" si="11"/>
        <v>0</v>
      </c>
      <c r="Q61" s="311">
        <f t="shared" si="12"/>
        <v>0</v>
      </c>
      <c r="R61" s="312">
        <f t="shared" si="0"/>
        <v>0</v>
      </c>
    </row>
    <row r="62" spans="2:18" ht="15" customHeight="1" x14ac:dyDescent="0.3">
      <c r="B62" s="1053"/>
      <c r="C62" s="1056"/>
      <c r="D62" s="690" t="s">
        <v>938</v>
      </c>
      <c r="E62" s="310" t="s">
        <v>2122</v>
      </c>
      <c r="F62" s="311">
        <f>F58</f>
        <v>0</v>
      </c>
      <c r="G62" s="311">
        <f>G58+F62</f>
        <v>0</v>
      </c>
      <c r="H62" s="311">
        <f t="shared" ref="H62:Q62" si="13">H58+G62</f>
        <v>0</v>
      </c>
      <c r="I62" s="311">
        <f t="shared" si="13"/>
        <v>0</v>
      </c>
      <c r="J62" s="311">
        <f t="shared" si="13"/>
        <v>0</v>
      </c>
      <c r="K62" s="311">
        <f t="shared" si="13"/>
        <v>0</v>
      </c>
      <c r="L62" s="311">
        <f t="shared" si="13"/>
        <v>0</v>
      </c>
      <c r="M62" s="311">
        <f t="shared" si="13"/>
        <v>0</v>
      </c>
      <c r="N62" s="311">
        <f t="shared" si="13"/>
        <v>0</v>
      </c>
      <c r="O62" s="311">
        <f t="shared" si="13"/>
        <v>0</v>
      </c>
      <c r="P62" s="311">
        <f t="shared" si="13"/>
        <v>0</v>
      </c>
      <c r="Q62" s="311">
        <f t="shared" si="13"/>
        <v>0</v>
      </c>
      <c r="R62" s="312">
        <f t="shared" si="0"/>
        <v>0</v>
      </c>
    </row>
    <row r="63" spans="2:18" ht="15" customHeight="1" x14ac:dyDescent="0.3">
      <c r="B63" s="1054"/>
      <c r="C63" s="1057"/>
      <c r="D63" s="691" t="s">
        <v>938</v>
      </c>
      <c r="E63" s="687" t="s">
        <v>1150</v>
      </c>
      <c r="F63" s="311">
        <f>F59</f>
        <v>0</v>
      </c>
      <c r="G63" s="311">
        <f>G59+F63</f>
        <v>0</v>
      </c>
      <c r="H63" s="311">
        <f>H59+G63</f>
        <v>0</v>
      </c>
      <c r="I63" s="311">
        <f>I59+H63</f>
        <v>0</v>
      </c>
      <c r="J63" s="311">
        <f t="shared" ref="J63" si="14">J59+I63</f>
        <v>0</v>
      </c>
      <c r="K63" s="311">
        <f t="shared" ref="K63" si="15">K59+J63</f>
        <v>0</v>
      </c>
      <c r="L63" s="311">
        <f t="shared" ref="L63" si="16">L59+K63</f>
        <v>0</v>
      </c>
      <c r="M63" s="311">
        <f t="shared" ref="M63" si="17">M59+L63</f>
        <v>0</v>
      </c>
      <c r="N63" s="311">
        <f t="shared" ref="N63" si="18">N59+M63</f>
        <v>0</v>
      </c>
      <c r="O63" s="311">
        <f t="shared" ref="O63" si="19">O59+N63</f>
        <v>0</v>
      </c>
      <c r="P63" s="311">
        <f t="shared" ref="P63" si="20">P59+O63</f>
        <v>0</v>
      </c>
      <c r="Q63" s="311">
        <f t="shared" ref="Q63" si="21">Q59+P63</f>
        <v>0</v>
      </c>
      <c r="R63" s="312">
        <f t="shared" si="0"/>
        <v>0</v>
      </c>
    </row>
  </sheetData>
  <mergeCells count="36">
    <mergeCell ref="R2:R3"/>
    <mergeCell ref="C4:C7"/>
    <mergeCell ref="B4:B7"/>
    <mergeCell ref="B12:B15"/>
    <mergeCell ref="C12:C15"/>
    <mergeCell ref="B8:B11"/>
    <mergeCell ref="C8:C11"/>
    <mergeCell ref="E2:E3"/>
    <mergeCell ref="B2:D3"/>
    <mergeCell ref="F2:Q2"/>
    <mergeCell ref="B16:B19"/>
    <mergeCell ref="C16:C19"/>
    <mergeCell ref="B20:B23"/>
    <mergeCell ref="C20:C23"/>
    <mergeCell ref="B24:B27"/>
    <mergeCell ref="C24:C27"/>
    <mergeCell ref="B28:B31"/>
    <mergeCell ref="C28:C31"/>
    <mergeCell ref="B32:B35"/>
    <mergeCell ref="C32:C35"/>
    <mergeCell ref="B48:B51"/>
    <mergeCell ref="C48:C51"/>
    <mergeCell ref="B36:B39"/>
    <mergeCell ref="C36:C39"/>
    <mergeCell ref="B40:B43"/>
    <mergeCell ref="C40:C43"/>
    <mergeCell ref="B44:B47"/>
    <mergeCell ref="C44:C47"/>
    <mergeCell ref="B60:B63"/>
    <mergeCell ref="C60:C63"/>
    <mergeCell ref="B52:B53"/>
    <mergeCell ref="C52:C53"/>
    <mergeCell ref="B54:B55"/>
    <mergeCell ref="C54:C55"/>
    <mergeCell ref="B56:B59"/>
    <mergeCell ref="C56:C59"/>
  </mergeCells>
  <conditionalFormatting sqref="F5:F6 F4:Q5 F8:Q9 F12:Q13 F16:Q17 F20:Q21 F24:Q25 F28:Q29 F32:Q33 F36:Q37 F40:Q41 F44:Q45 F52:Q52 F48:Q49 F54:Q55">
    <cfRule type="cellIs" dxfId="19" priority="3" operator="notEqual">
      <formula>""</formula>
    </cfRule>
  </conditionalFormatting>
  <conditionalFormatting sqref="F30:Q31 F34:Q35 F38:Q39 F42:Q43 F46:Q47 F53:Q53 F50:Q51 F55:Q55">
    <cfRule type="cellIs" dxfId="18" priority="2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B2:Q23"/>
  <sheetViews>
    <sheetView workbookViewId="0">
      <pane xSplit="11" ySplit="4" topLeftCell="L5" activePane="bottomRight" state="frozen"/>
      <selection activeCell="B2" sqref="B2:L2"/>
      <selection pane="topRight" activeCell="B2" sqref="B2:L2"/>
      <selection pane="bottomLeft" activeCell="B2" sqref="B2:L2"/>
      <selection pane="bottomRight"/>
    </sheetView>
  </sheetViews>
  <sheetFormatPr defaultColWidth="9.109375" defaultRowHeight="13.2" x14ac:dyDescent="0.25"/>
  <cols>
    <col min="1" max="1" width="3.44140625" style="485" customWidth="1"/>
    <col min="2" max="2" width="3.6640625" style="485" customWidth="1"/>
    <col min="3" max="8" width="9.109375" style="485"/>
    <col min="9" max="10" width="12.6640625" style="485" customWidth="1"/>
    <col min="11" max="11" width="20.109375" style="485" bestFit="1" customWidth="1"/>
    <col min="12" max="17" width="28.5546875" style="485" customWidth="1"/>
    <col min="18" max="16384" width="9.109375" style="485"/>
  </cols>
  <sheetData>
    <row r="2" spans="2:17" ht="22.5" customHeight="1" x14ac:dyDescent="0.25">
      <c r="B2" s="556"/>
      <c r="C2" s="557"/>
      <c r="D2" s="1088" t="s">
        <v>1209</v>
      </c>
      <c r="E2" s="1088"/>
      <c r="F2" s="1088"/>
      <c r="G2" s="1088"/>
      <c r="H2" s="1088"/>
      <c r="I2" s="1088"/>
      <c r="J2" s="1088"/>
      <c r="K2" s="558"/>
      <c r="L2" s="529"/>
      <c r="M2" s="529"/>
      <c r="N2" s="529"/>
      <c r="O2" s="529"/>
      <c r="P2" s="529"/>
      <c r="Q2" s="529"/>
    </row>
    <row r="3" spans="2:17" s="486" customFormat="1" ht="15" customHeight="1" x14ac:dyDescent="0.25">
      <c r="B3" s="1083"/>
      <c r="C3" s="1084"/>
      <c r="D3" s="1084"/>
      <c r="E3" s="1084"/>
      <c r="F3" s="1084"/>
      <c r="G3" s="1084"/>
      <c r="H3" s="1084"/>
      <c r="I3" s="1084"/>
      <c r="J3" s="1084"/>
      <c r="K3" s="1084"/>
      <c r="L3" s="497" t="s">
        <v>1172</v>
      </c>
      <c r="M3" s="497" t="s">
        <v>1181</v>
      </c>
      <c r="N3" s="497" t="s">
        <v>1182</v>
      </c>
      <c r="O3" s="497" t="s">
        <v>1200</v>
      </c>
      <c r="P3" s="497" t="s">
        <v>1201</v>
      </c>
      <c r="Q3" s="497" t="s">
        <v>1202</v>
      </c>
    </row>
    <row r="4" spans="2:17" ht="28.8" x14ac:dyDescent="0.3">
      <c r="B4" s="1085" t="s">
        <v>1169</v>
      </c>
      <c r="C4" s="1086"/>
      <c r="D4" s="1086"/>
      <c r="E4" s="1086"/>
      <c r="F4" s="1086"/>
      <c r="G4" s="1086"/>
      <c r="H4" s="1087"/>
      <c r="I4" s="476" t="s">
        <v>16</v>
      </c>
      <c r="J4" s="476" t="s">
        <v>564</v>
      </c>
      <c r="K4" s="559" t="s">
        <v>1210</v>
      </c>
      <c r="L4" s="477" t="s">
        <v>1211</v>
      </c>
      <c r="M4" s="477" t="s">
        <v>1211</v>
      </c>
      <c r="N4" s="477" t="s">
        <v>1211</v>
      </c>
      <c r="O4" s="477" t="s">
        <v>1211</v>
      </c>
      <c r="P4" s="477" t="s">
        <v>1211</v>
      </c>
      <c r="Q4" s="477" t="s">
        <v>1211</v>
      </c>
    </row>
    <row r="5" spans="2:17" x14ac:dyDescent="0.25">
      <c r="B5" s="479">
        <v>1</v>
      </c>
      <c r="C5" s="1078"/>
      <c r="D5" s="1079"/>
      <c r="E5" s="1079"/>
      <c r="F5" s="1079"/>
      <c r="G5" s="1079"/>
      <c r="H5" s="1080"/>
      <c r="I5" s="490"/>
      <c r="J5" s="490"/>
      <c r="K5" s="496">
        <f>IFERROR(SMALL(L5:Q5,1),0)</f>
        <v>0</v>
      </c>
      <c r="L5" s="491"/>
      <c r="M5" s="491"/>
      <c r="N5" s="491"/>
      <c r="O5" s="491"/>
      <c r="P5" s="491"/>
      <c r="Q5" s="491"/>
    </row>
    <row r="6" spans="2:17" x14ac:dyDescent="0.25">
      <c r="B6" s="479">
        <v>2</v>
      </c>
      <c r="C6" s="1078"/>
      <c r="D6" s="1079"/>
      <c r="E6" s="1079"/>
      <c r="F6" s="1079"/>
      <c r="G6" s="1079"/>
      <c r="H6" s="1080"/>
      <c r="I6" s="490"/>
      <c r="J6" s="490"/>
      <c r="K6" s="496">
        <f t="shared" ref="K6:K14" si="0">IFERROR(SMALL(L6:Q6,1),0)</f>
        <v>0</v>
      </c>
      <c r="L6" s="491"/>
      <c r="M6" s="491"/>
      <c r="N6" s="491"/>
      <c r="O6" s="491"/>
      <c r="P6" s="491"/>
      <c r="Q6" s="491"/>
    </row>
    <row r="7" spans="2:17" x14ac:dyDescent="0.25">
      <c r="B7" s="479">
        <v>3</v>
      </c>
      <c r="C7" s="1078"/>
      <c r="D7" s="1079"/>
      <c r="E7" s="1079"/>
      <c r="F7" s="1079"/>
      <c r="G7" s="1079"/>
      <c r="H7" s="1080"/>
      <c r="I7" s="490"/>
      <c r="J7" s="490"/>
      <c r="K7" s="496">
        <f t="shared" si="0"/>
        <v>0</v>
      </c>
      <c r="L7" s="491"/>
      <c r="M7" s="491"/>
      <c r="N7" s="491"/>
      <c r="O7" s="491"/>
      <c r="P7" s="491"/>
      <c r="Q7" s="491"/>
    </row>
    <row r="8" spans="2:17" x14ac:dyDescent="0.25">
      <c r="B8" s="479">
        <v>4</v>
      </c>
      <c r="C8" s="1078"/>
      <c r="D8" s="1079"/>
      <c r="E8" s="1079"/>
      <c r="F8" s="1079"/>
      <c r="G8" s="1079"/>
      <c r="H8" s="1080"/>
      <c r="I8" s="490"/>
      <c r="J8" s="490"/>
      <c r="K8" s="496">
        <f t="shared" si="0"/>
        <v>0</v>
      </c>
      <c r="L8" s="491"/>
      <c r="M8" s="491"/>
      <c r="N8" s="491"/>
      <c r="O8" s="491"/>
      <c r="P8" s="491"/>
      <c r="Q8" s="491"/>
    </row>
    <row r="9" spans="2:17" x14ac:dyDescent="0.25">
      <c r="B9" s="479">
        <v>5</v>
      </c>
      <c r="C9" s="1078"/>
      <c r="D9" s="1079"/>
      <c r="E9" s="1079"/>
      <c r="F9" s="1079"/>
      <c r="G9" s="1079"/>
      <c r="H9" s="1080"/>
      <c r="I9" s="490"/>
      <c r="J9" s="490"/>
      <c r="K9" s="496">
        <f t="shared" ref="K9:K13" si="1">IFERROR(SMALL(L9:Q9,1),0)</f>
        <v>0</v>
      </c>
      <c r="L9" s="491"/>
      <c r="M9" s="491"/>
      <c r="N9" s="491"/>
      <c r="O9" s="491"/>
      <c r="P9" s="491"/>
      <c r="Q9" s="491"/>
    </row>
    <row r="10" spans="2:17" x14ac:dyDescent="0.25">
      <c r="B10" s="479">
        <v>6</v>
      </c>
      <c r="C10" s="1078"/>
      <c r="D10" s="1079"/>
      <c r="E10" s="1079"/>
      <c r="F10" s="1079"/>
      <c r="G10" s="1079"/>
      <c r="H10" s="1080"/>
      <c r="I10" s="490"/>
      <c r="J10" s="490"/>
      <c r="K10" s="496">
        <f t="shared" si="1"/>
        <v>0</v>
      </c>
      <c r="L10" s="491"/>
      <c r="M10" s="491"/>
      <c r="N10" s="491"/>
      <c r="O10" s="491"/>
      <c r="P10" s="491"/>
      <c r="Q10" s="491"/>
    </row>
    <row r="11" spans="2:17" x14ac:dyDescent="0.25">
      <c r="B11" s="479">
        <v>7</v>
      </c>
      <c r="C11" s="1078"/>
      <c r="D11" s="1079"/>
      <c r="E11" s="1079"/>
      <c r="F11" s="1079"/>
      <c r="G11" s="1079"/>
      <c r="H11" s="1080"/>
      <c r="I11" s="490"/>
      <c r="J11" s="490"/>
      <c r="K11" s="496">
        <f t="shared" si="1"/>
        <v>0</v>
      </c>
      <c r="L11" s="491"/>
      <c r="M11" s="491"/>
      <c r="N11" s="491"/>
      <c r="O11" s="491"/>
      <c r="P11" s="491"/>
      <c r="Q11" s="491"/>
    </row>
    <row r="12" spans="2:17" x14ac:dyDescent="0.25">
      <c r="B12" s="479">
        <v>8</v>
      </c>
      <c r="C12" s="1078"/>
      <c r="D12" s="1079"/>
      <c r="E12" s="1079"/>
      <c r="F12" s="1079"/>
      <c r="G12" s="1079"/>
      <c r="H12" s="1080"/>
      <c r="I12" s="490"/>
      <c r="J12" s="490"/>
      <c r="K12" s="496">
        <f t="shared" si="1"/>
        <v>0</v>
      </c>
      <c r="L12" s="491"/>
      <c r="M12" s="491"/>
      <c r="N12" s="491"/>
      <c r="O12" s="491"/>
      <c r="P12" s="491"/>
      <c r="Q12" s="491"/>
    </row>
    <row r="13" spans="2:17" x14ac:dyDescent="0.25">
      <c r="B13" s="479">
        <v>9</v>
      </c>
      <c r="C13" s="1078"/>
      <c r="D13" s="1079"/>
      <c r="E13" s="1079"/>
      <c r="F13" s="1079"/>
      <c r="G13" s="1079"/>
      <c r="H13" s="1080"/>
      <c r="I13" s="490"/>
      <c r="J13" s="490"/>
      <c r="K13" s="496">
        <f t="shared" si="1"/>
        <v>0</v>
      </c>
      <c r="L13" s="491"/>
      <c r="M13" s="491"/>
      <c r="N13" s="491"/>
      <c r="O13" s="491"/>
      <c r="P13" s="491"/>
      <c r="Q13" s="491"/>
    </row>
    <row r="14" spans="2:17" x14ac:dyDescent="0.25">
      <c r="B14" s="479">
        <v>10</v>
      </c>
      <c r="C14" s="1081"/>
      <c r="D14" s="1081"/>
      <c r="E14" s="1081"/>
      <c r="F14" s="1081"/>
      <c r="G14" s="1081"/>
      <c r="H14" s="1082"/>
      <c r="I14" s="490"/>
      <c r="J14" s="490"/>
      <c r="K14" s="496">
        <f t="shared" si="0"/>
        <v>0</v>
      </c>
      <c r="L14" s="491"/>
      <c r="M14" s="491"/>
      <c r="N14" s="491"/>
      <c r="O14" s="491"/>
      <c r="P14" s="491"/>
      <c r="Q14" s="491"/>
    </row>
    <row r="15" spans="2:17" s="486" customFormat="1" ht="15" customHeight="1" x14ac:dyDescent="0.25">
      <c r="B15" s="492"/>
      <c r="C15" s="949" t="s">
        <v>1183</v>
      </c>
      <c r="D15" s="949"/>
      <c r="E15" s="949"/>
      <c r="F15" s="949"/>
      <c r="G15" s="949"/>
      <c r="H15" s="949"/>
      <c r="I15" s="949"/>
      <c r="J15" s="949"/>
      <c r="K15" s="949"/>
      <c r="L15" s="497" t="s">
        <v>1172</v>
      </c>
      <c r="M15" s="497" t="s">
        <v>1181</v>
      </c>
      <c r="N15" s="497" t="s">
        <v>1182</v>
      </c>
      <c r="O15" s="497" t="s">
        <v>1200</v>
      </c>
      <c r="P15" s="497" t="s">
        <v>1201</v>
      </c>
      <c r="Q15" s="497" t="s">
        <v>1202</v>
      </c>
    </row>
    <row r="16" spans="2:17" ht="15" customHeight="1" x14ac:dyDescent="0.25">
      <c r="B16" s="940" t="s">
        <v>1173</v>
      </c>
      <c r="C16" s="941"/>
      <c r="D16" s="941"/>
      <c r="E16" s="941"/>
      <c r="F16" s="941"/>
      <c r="G16" s="941"/>
      <c r="H16" s="941"/>
      <c r="I16" s="941"/>
      <c r="J16" s="941"/>
      <c r="K16" s="942"/>
      <c r="L16" s="498"/>
      <c r="M16" s="498"/>
      <c r="N16" s="498"/>
      <c r="O16" s="498"/>
      <c r="P16" s="498"/>
      <c r="Q16" s="498"/>
    </row>
    <row r="17" spans="2:17" ht="15" customHeight="1" x14ac:dyDescent="0.25">
      <c r="B17" s="940" t="s">
        <v>1174</v>
      </c>
      <c r="C17" s="941"/>
      <c r="D17" s="941"/>
      <c r="E17" s="941"/>
      <c r="F17" s="941"/>
      <c r="G17" s="941"/>
      <c r="H17" s="941"/>
      <c r="I17" s="941"/>
      <c r="J17" s="941"/>
      <c r="K17" s="942"/>
      <c r="L17" s="499"/>
      <c r="M17" s="499"/>
      <c r="N17" s="499"/>
      <c r="O17" s="499"/>
      <c r="P17" s="499"/>
      <c r="Q17" s="499"/>
    </row>
    <row r="18" spans="2:17" ht="15" customHeight="1" x14ac:dyDescent="0.25">
      <c r="B18" s="940" t="s">
        <v>1175</v>
      </c>
      <c r="C18" s="941"/>
      <c r="D18" s="941"/>
      <c r="E18" s="941"/>
      <c r="F18" s="941"/>
      <c r="G18" s="941"/>
      <c r="H18" s="941"/>
      <c r="I18" s="941"/>
      <c r="J18" s="941"/>
      <c r="K18" s="942"/>
      <c r="L18" s="500"/>
      <c r="M18" s="500"/>
      <c r="N18" s="500"/>
      <c r="O18" s="500"/>
      <c r="P18" s="500"/>
      <c r="Q18" s="500"/>
    </row>
    <row r="19" spans="2:17" ht="15" customHeight="1" x14ac:dyDescent="0.25">
      <c r="B19" s="940" t="s">
        <v>1176</v>
      </c>
      <c r="C19" s="941"/>
      <c r="D19" s="941"/>
      <c r="E19" s="941"/>
      <c r="F19" s="941"/>
      <c r="G19" s="941"/>
      <c r="H19" s="941"/>
      <c r="I19" s="941"/>
      <c r="J19" s="941"/>
      <c r="K19" s="942"/>
      <c r="L19" s="500"/>
      <c r="M19" s="500"/>
      <c r="N19" s="500"/>
      <c r="O19" s="500"/>
      <c r="P19" s="500"/>
      <c r="Q19" s="500"/>
    </row>
    <row r="20" spans="2:17" ht="15" customHeight="1" x14ac:dyDescent="0.25">
      <c r="B20" s="940" t="s">
        <v>1177</v>
      </c>
      <c r="C20" s="941"/>
      <c r="D20" s="941"/>
      <c r="E20" s="941"/>
      <c r="F20" s="941"/>
      <c r="G20" s="941"/>
      <c r="H20" s="941"/>
      <c r="I20" s="941"/>
      <c r="J20" s="941"/>
      <c r="K20" s="942"/>
      <c r="L20" s="498"/>
      <c r="M20" s="498"/>
      <c r="N20" s="498"/>
      <c r="O20" s="498"/>
      <c r="P20" s="498"/>
      <c r="Q20" s="498"/>
    </row>
    <row r="21" spans="2:17" ht="14.4" x14ac:dyDescent="0.25">
      <c r="B21" s="940" t="s">
        <v>1178</v>
      </c>
      <c r="C21" s="941"/>
      <c r="D21" s="941"/>
      <c r="E21" s="941"/>
      <c r="F21" s="941"/>
      <c r="G21" s="941"/>
      <c r="H21" s="941"/>
      <c r="I21" s="941"/>
      <c r="J21" s="941"/>
      <c r="K21" s="942"/>
      <c r="L21" s="501"/>
      <c r="M21" s="501"/>
      <c r="N21" s="501"/>
      <c r="O21" s="501"/>
      <c r="P21" s="501"/>
      <c r="Q21" s="501"/>
    </row>
    <row r="22" spans="2:17" ht="14.4" x14ac:dyDescent="0.25">
      <c r="B22" s="940" t="s">
        <v>1179</v>
      </c>
      <c r="C22" s="941"/>
      <c r="D22" s="941"/>
      <c r="E22" s="941"/>
      <c r="F22" s="941"/>
      <c r="G22" s="941"/>
      <c r="H22" s="941"/>
      <c r="I22" s="941"/>
      <c r="J22" s="941"/>
      <c r="K22" s="942"/>
      <c r="L22" s="502"/>
      <c r="M22" s="502"/>
      <c r="N22" s="502"/>
      <c r="O22" s="502"/>
      <c r="P22" s="502"/>
      <c r="Q22" s="502"/>
    </row>
    <row r="23" spans="2:17" ht="15" customHeight="1" x14ac:dyDescent="0.25">
      <c r="B23" s="1089" t="s">
        <v>1180</v>
      </c>
      <c r="C23" s="1090"/>
      <c r="D23" s="1090"/>
      <c r="E23" s="1090"/>
      <c r="F23" s="1090"/>
      <c r="G23" s="1090"/>
      <c r="H23" s="1090"/>
      <c r="I23" s="1090"/>
      <c r="J23" s="1090"/>
      <c r="K23" s="1091"/>
      <c r="L23" s="1092" t="s">
        <v>1170</v>
      </c>
      <c r="M23" s="1093"/>
      <c r="N23" s="1093"/>
      <c r="O23" s="1093"/>
      <c r="P23" s="1093"/>
      <c r="Q23" s="1094"/>
    </row>
  </sheetData>
  <mergeCells count="23">
    <mergeCell ref="B20:K20"/>
    <mergeCell ref="B21:K21"/>
    <mergeCell ref="B22:K22"/>
    <mergeCell ref="B23:K23"/>
    <mergeCell ref="L23:Q23"/>
    <mergeCell ref="D2:J2"/>
    <mergeCell ref="C15:K15"/>
    <mergeCell ref="B16:K16"/>
    <mergeCell ref="B17:K17"/>
    <mergeCell ref="B18:K18"/>
    <mergeCell ref="C9:H9"/>
    <mergeCell ref="C10:H10"/>
    <mergeCell ref="C11:H11"/>
    <mergeCell ref="C12:H12"/>
    <mergeCell ref="C13:H13"/>
    <mergeCell ref="B19:K19"/>
    <mergeCell ref="C8:H8"/>
    <mergeCell ref="C14:H14"/>
    <mergeCell ref="B3:K3"/>
    <mergeCell ref="B4:H4"/>
    <mergeCell ref="C5:H5"/>
    <mergeCell ref="C6:H6"/>
    <mergeCell ref="C7:H7"/>
  </mergeCells>
  <conditionalFormatting sqref="L5:Q14">
    <cfRule type="cellIs" dxfId="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O26"/>
  <sheetViews>
    <sheetView workbookViewId="0">
      <selection activeCell="N40" sqref="N40"/>
    </sheetView>
  </sheetViews>
  <sheetFormatPr defaultColWidth="9.109375" defaultRowHeight="13.2" x14ac:dyDescent="0.25"/>
  <cols>
    <col min="1" max="1" width="3.44140625" style="485" customWidth="1"/>
    <col min="2" max="2" width="3.6640625" style="485" customWidth="1"/>
    <col min="3" max="8" width="9.109375" style="485"/>
    <col min="9" max="10" width="12.6640625" style="485" customWidth="1"/>
    <col min="11" max="11" width="13.5546875" style="485" bestFit="1" customWidth="1"/>
    <col min="12" max="13" width="15.6640625" style="485" customWidth="1"/>
    <col min="14" max="15" width="14.6640625" style="485" customWidth="1"/>
    <col min="16" max="16384" width="9.109375" style="485"/>
  </cols>
  <sheetData>
    <row r="2" spans="2:15" ht="22.5" customHeight="1" x14ac:dyDescent="0.25">
      <c r="B2" s="1104" t="s">
        <v>1212</v>
      </c>
      <c r="C2" s="1088"/>
      <c r="D2" s="1088"/>
      <c r="E2" s="1088"/>
      <c r="F2" s="1088"/>
      <c r="G2" s="1088"/>
      <c r="H2" s="1088"/>
      <c r="I2" s="1088"/>
      <c r="J2" s="1088"/>
      <c r="K2" s="1088"/>
      <c r="L2" s="1088"/>
      <c r="M2" s="535"/>
      <c r="N2" s="535"/>
      <c r="O2" s="535"/>
    </row>
    <row r="3" spans="2:15" s="486" customFormat="1" ht="15" customHeight="1" x14ac:dyDescent="0.25">
      <c r="B3" s="1083"/>
      <c r="C3" s="1084"/>
      <c r="D3" s="1084"/>
      <c r="E3" s="1084"/>
      <c r="F3" s="1084"/>
      <c r="G3" s="1084"/>
      <c r="H3" s="1084"/>
      <c r="I3" s="1084"/>
      <c r="J3" s="1084"/>
      <c r="K3" s="1084"/>
      <c r="L3" s="1097"/>
      <c r="M3" s="1083" t="s">
        <v>487</v>
      </c>
      <c r="N3" s="1084"/>
      <c r="O3" s="1097"/>
    </row>
    <row r="4" spans="2:15" ht="14.4" x14ac:dyDescent="0.3">
      <c r="B4" s="1085" t="s">
        <v>1169</v>
      </c>
      <c r="C4" s="1086"/>
      <c r="D4" s="1086"/>
      <c r="E4" s="1086"/>
      <c r="F4" s="1086"/>
      <c r="G4" s="1086"/>
      <c r="H4" s="1087"/>
      <c r="I4" s="476" t="s">
        <v>16</v>
      </c>
      <c r="J4" s="476" t="s">
        <v>564</v>
      </c>
      <c r="K4" s="476" t="s">
        <v>565</v>
      </c>
      <c r="L4" s="478" t="s">
        <v>0</v>
      </c>
      <c r="M4" s="476" t="s">
        <v>1054</v>
      </c>
      <c r="N4" s="477" t="s">
        <v>509</v>
      </c>
      <c r="O4" s="477" t="s">
        <v>510</v>
      </c>
    </row>
    <row r="5" spans="2:15" x14ac:dyDescent="0.25">
      <c r="B5" s="479">
        <v>1</v>
      </c>
      <c r="C5" s="1098" t="str">
        <f>IF(ISBLANK('Diagnóstico (ORÇ)'!C5:H5)," ",'Diagnóstico (ORÇ)'!C5:H5)</f>
        <v xml:space="preserve"> </v>
      </c>
      <c r="D5" s="1099"/>
      <c r="E5" s="1099"/>
      <c r="F5" s="1099"/>
      <c r="G5" s="1099"/>
      <c r="H5" s="1100"/>
      <c r="I5" s="503">
        <f>'Diagnóstico (ORÇ)'!I5</f>
        <v>0</v>
      </c>
      <c r="J5" s="503">
        <f>'Diagnóstico (ORÇ)'!J5</f>
        <v>0</v>
      </c>
      <c r="K5" s="496">
        <f>'Diagnóstico (ORÇ)'!K5</f>
        <v>0</v>
      </c>
      <c r="L5" s="481">
        <f>I5*K5*J5</f>
        <v>0</v>
      </c>
      <c r="M5" s="480">
        <f t="shared" ref="M5:M14" si="0">L5-N5-O5</f>
        <v>0</v>
      </c>
      <c r="N5" s="491"/>
      <c r="O5" s="491"/>
    </row>
    <row r="6" spans="2:15" x14ac:dyDescent="0.25">
      <c r="B6" s="479">
        <v>2</v>
      </c>
      <c r="C6" s="1098" t="str">
        <f>IF(ISBLANK('Diagnóstico (ORÇ)'!C6:H6)," ",'Diagnóstico (ORÇ)'!C6:H6)</f>
        <v xml:space="preserve"> </v>
      </c>
      <c r="D6" s="1099"/>
      <c r="E6" s="1099"/>
      <c r="F6" s="1099"/>
      <c r="G6" s="1099"/>
      <c r="H6" s="1100"/>
      <c r="I6" s="503">
        <f>'Diagnóstico (ORÇ)'!I6</f>
        <v>0</v>
      </c>
      <c r="J6" s="503">
        <f>'Diagnóstico (ORÇ)'!J6</f>
        <v>0</v>
      </c>
      <c r="K6" s="496">
        <f>'Diagnóstico (ORÇ)'!K6</f>
        <v>0</v>
      </c>
      <c r="L6" s="481">
        <f t="shared" ref="L6:L14" si="1">I6*K6*J6</f>
        <v>0</v>
      </c>
      <c r="M6" s="480">
        <f t="shared" si="0"/>
        <v>0</v>
      </c>
      <c r="N6" s="491"/>
      <c r="O6" s="491"/>
    </row>
    <row r="7" spans="2:15" x14ac:dyDescent="0.25">
      <c r="B7" s="479">
        <v>3</v>
      </c>
      <c r="C7" s="1098" t="str">
        <f>IF(ISBLANK('Diagnóstico (ORÇ)'!C7:H7)," ",'Diagnóstico (ORÇ)'!C7:H7)</f>
        <v xml:space="preserve"> </v>
      </c>
      <c r="D7" s="1099"/>
      <c r="E7" s="1099"/>
      <c r="F7" s="1099"/>
      <c r="G7" s="1099"/>
      <c r="H7" s="1100"/>
      <c r="I7" s="503">
        <f>'Diagnóstico (ORÇ)'!I7</f>
        <v>0</v>
      </c>
      <c r="J7" s="503">
        <f>'Diagnóstico (ORÇ)'!J7</f>
        <v>0</v>
      </c>
      <c r="K7" s="496">
        <f>'Diagnóstico (ORÇ)'!K7</f>
        <v>0</v>
      </c>
      <c r="L7" s="481">
        <f t="shared" si="1"/>
        <v>0</v>
      </c>
      <c r="M7" s="480">
        <f t="shared" si="0"/>
        <v>0</v>
      </c>
      <c r="N7" s="491"/>
      <c r="O7" s="491"/>
    </row>
    <row r="8" spans="2:15" x14ac:dyDescent="0.25">
      <c r="B8" s="479">
        <v>4</v>
      </c>
      <c r="C8" s="1098" t="str">
        <f>IF(ISBLANK('Diagnóstico (ORÇ)'!C8:H8)," ",'Diagnóstico (ORÇ)'!C8:H8)</f>
        <v xml:space="preserve"> </v>
      </c>
      <c r="D8" s="1099"/>
      <c r="E8" s="1099"/>
      <c r="F8" s="1099"/>
      <c r="G8" s="1099"/>
      <c r="H8" s="1100"/>
      <c r="I8" s="503">
        <f>'Diagnóstico (ORÇ)'!I8</f>
        <v>0</v>
      </c>
      <c r="J8" s="503">
        <f>'Diagnóstico (ORÇ)'!J8</f>
        <v>0</v>
      </c>
      <c r="K8" s="496">
        <f>'Diagnóstico (ORÇ)'!K8</f>
        <v>0</v>
      </c>
      <c r="L8" s="481">
        <f t="shared" si="1"/>
        <v>0</v>
      </c>
      <c r="M8" s="480">
        <f t="shared" si="0"/>
        <v>0</v>
      </c>
      <c r="N8" s="491"/>
      <c r="O8" s="491"/>
    </row>
    <row r="9" spans="2:15" x14ac:dyDescent="0.25">
      <c r="B9" s="479">
        <v>5</v>
      </c>
      <c r="C9" s="1098" t="str">
        <f>IF(ISBLANK('Diagnóstico (ORÇ)'!C9:H9)," ",'Diagnóstico (ORÇ)'!C9:H9)</f>
        <v xml:space="preserve"> </v>
      </c>
      <c r="D9" s="1099"/>
      <c r="E9" s="1099"/>
      <c r="F9" s="1099"/>
      <c r="G9" s="1099"/>
      <c r="H9" s="1100"/>
      <c r="I9" s="503">
        <f>'Diagnóstico (ORÇ)'!I9</f>
        <v>0</v>
      </c>
      <c r="J9" s="503">
        <f>'Diagnóstico (ORÇ)'!J9</f>
        <v>0</v>
      </c>
      <c r="K9" s="496">
        <f>'Diagnóstico (ORÇ)'!K9</f>
        <v>0</v>
      </c>
      <c r="L9" s="481">
        <f t="shared" ref="L9:L13" si="2">I9*K9*J9</f>
        <v>0</v>
      </c>
      <c r="M9" s="480">
        <f t="shared" ref="M9:M13" si="3">L9-N9-O9</f>
        <v>0</v>
      </c>
      <c r="N9" s="491"/>
      <c r="O9" s="491"/>
    </row>
    <row r="10" spans="2:15" x14ac:dyDescent="0.25">
      <c r="B10" s="479">
        <v>6</v>
      </c>
      <c r="C10" s="1098" t="str">
        <f>IF(ISBLANK('Diagnóstico (ORÇ)'!C10:H10)," ",'Diagnóstico (ORÇ)'!C10:H10)</f>
        <v xml:space="preserve"> </v>
      </c>
      <c r="D10" s="1099"/>
      <c r="E10" s="1099"/>
      <c r="F10" s="1099"/>
      <c r="G10" s="1099"/>
      <c r="H10" s="1100"/>
      <c r="I10" s="503">
        <f>'Diagnóstico (ORÇ)'!I10</f>
        <v>0</v>
      </c>
      <c r="J10" s="503">
        <f>'Diagnóstico (ORÇ)'!J10</f>
        <v>0</v>
      </c>
      <c r="K10" s="496">
        <f>'Diagnóstico (ORÇ)'!K10</f>
        <v>0</v>
      </c>
      <c r="L10" s="481">
        <f t="shared" si="2"/>
        <v>0</v>
      </c>
      <c r="M10" s="480">
        <f t="shared" si="3"/>
        <v>0</v>
      </c>
      <c r="N10" s="491"/>
      <c r="O10" s="491"/>
    </row>
    <row r="11" spans="2:15" x14ac:dyDescent="0.25">
      <c r="B11" s="479">
        <v>7</v>
      </c>
      <c r="C11" s="1098" t="str">
        <f>IF(ISBLANK('Diagnóstico (ORÇ)'!C11:H11)," ",'Diagnóstico (ORÇ)'!C11:H11)</f>
        <v xml:space="preserve"> </v>
      </c>
      <c r="D11" s="1099"/>
      <c r="E11" s="1099"/>
      <c r="F11" s="1099"/>
      <c r="G11" s="1099"/>
      <c r="H11" s="1100"/>
      <c r="I11" s="503">
        <f>'Diagnóstico (ORÇ)'!I11</f>
        <v>0</v>
      </c>
      <c r="J11" s="503">
        <f>'Diagnóstico (ORÇ)'!J11</f>
        <v>0</v>
      </c>
      <c r="K11" s="496">
        <f>'Diagnóstico (ORÇ)'!K11</f>
        <v>0</v>
      </c>
      <c r="L11" s="481">
        <f t="shared" si="2"/>
        <v>0</v>
      </c>
      <c r="M11" s="480">
        <f t="shared" si="3"/>
        <v>0</v>
      </c>
      <c r="N11" s="491"/>
      <c r="O11" s="491"/>
    </row>
    <row r="12" spans="2:15" x14ac:dyDescent="0.25">
      <c r="B12" s="479">
        <v>8</v>
      </c>
      <c r="C12" s="1098" t="str">
        <f>IF(ISBLANK('Diagnóstico (ORÇ)'!C12:H12)," ",'Diagnóstico (ORÇ)'!C12:H12)</f>
        <v xml:space="preserve"> </v>
      </c>
      <c r="D12" s="1099"/>
      <c r="E12" s="1099"/>
      <c r="F12" s="1099"/>
      <c r="G12" s="1099"/>
      <c r="H12" s="1100"/>
      <c r="I12" s="503">
        <f>'Diagnóstico (ORÇ)'!I12</f>
        <v>0</v>
      </c>
      <c r="J12" s="503">
        <f>'Diagnóstico (ORÇ)'!J12</f>
        <v>0</v>
      </c>
      <c r="K12" s="496">
        <f>'Diagnóstico (ORÇ)'!K12</f>
        <v>0</v>
      </c>
      <c r="L12" s="481">
        <f t="shared" si="2"/>
        <v>0</v>
      </c>
      <c r="M12" s="480">
        <f t="shared" si="3"/>
        <v>0</v>
      </c>
      <c r="N12" s="491"/>
      <c r="O12" s="491"/>
    </row>
    <row r="13" spans="2:15" x14ac:dyDescent="0.25">
      <c r="B13" s="479">
        <v>9</v>
      </c>
      <c r="C13" s="1098" t="str">
        <f>IF(ISBLANK('Diagnóstico (ORÇ)'!C13:H13)," ",'Diagnóstico (ORÇ)'!C13:H13)</f>
        <v xml:space="preserve"> </v>
      </c>
      <c r="D13" s="1099"/>
      <c r="E13" s="1099"/>
      <c r="F13" s="1099"/>
      <c r="G13" s="1099"/>
      <c r="H13" s="1100"/>
      <c r="I13" s="503">
        <f>'Diagnóstico (ORÇ)'!I13</f>
        <v>0</v>
      </c>
      <c r="J13" s="503">
        <f>'Diagnóstico (ORÇ)'!J13</f>
        <v>0</v>
      </c>
      <c r="K13" s="496">
        <f>'Diagnóstico (ORÇ)'!K13</f>
        <v>0</v>
      </c>
      <c r="L13" s="481">
        <f t="shared" si="2"/>
        <v>0</v>
      </c>
      <c r="M13" s="480">
        <f t="shared" si="3"/>
        <v>0</v>
      </c>
      <c r="N13" s="491"/>
      <c r="O13" s="491"/>
    </row>
    <row r="14" spans="2:15" x14ac:dyDescent="0.25">
      <c r="B14" s="479">
        <v>10</v>
      </c>
      <c r="C14" s="1098" t="str">
        <f>IF(ISBLANK('Diagnóstico (ORÇ)'!C14:H14)," ",'Diagnóstico (ORÇ)'!C14:H14)</f>
        <v xml:space="preserve"> </v>
      </c>
      <c r="D14" s="1099"/>
      <c r="E14" s="1099"/>
      <c r="F14" s="1099"/>
      <c r="G14" s="1099"/>
      <c r="H14" s="1100"/>
      <c r="I14" s="503">
        <f>'Diagnóstico (ORÇ)'!I14</f>
        <v>0</v>
      </c>
      <c r="J14" s="503">
        <f>'Diagnóstico (ORÇ)'!J14</f>
        <v>0</v>
      </c>
      <c r="K14" s="496">
        <f>'Diagnóstico (ORÇ)'!K14</f>
        <v>0</v>
      </c>
      <c r="L14" s="481">
        <f t="shared" si="1"/>
        <v>0</v>
      </c>
      <c r="M14" s="480">
        <f t="shared" si="0"/>
        <v>0</v>
      </c>
      <c r="N14" s="491"/>
      <c r="O14" s="491"/>
    </row>
    <row r="15" spans="2:15" s="486" customFormat="1" ht="15" customHeight="1" x14ac:dyDescent="0.25">
      <c r="B15" s="1105" t="s">
        <v>1213</v>
      </c>
      <c r="C15" s="1106"/>
      <c r="D15" s="1106"/>
      <c r="E15" s="1106"/>
      <c r="F15" s="1106"/>
      <c r="G15" s="1106"/>
      <c r="H15" s="1106"/>
      <c r="I15" s="1106"/>
      <c r="J15" s="1106"/>
      <c r="K15" s="1107"/>
      <c r="L15" s="481">
        <f>SUM(L5:L14)</f>
        <v>0</v>
      </c>
      <c r="M15" s="481">
        <f>SUM(M5:M14)</f>
        <v>0</v>
      </c>
      <c r="N15" s="481">
        <f>SUM(N5:N14)</f>
        <v>0</v>
      </c>
      <c r="O15" s="481">
        <f>SUM(O5:O14)</f>
        <v>0</v>
      </c>
    </row>
    <row r="16" spans="2:15" s="486" customFormat="1" ht="15" customHeight="1" x14ac:dyDescent="0.25">
      <c r="B16" s="1083" t="s">
        <v>1161</v>
      </c>
      <c r="C16" s="1084"/>
      <c r="D16" s="1084"/>
      <c r="E16" s="1084"/>
      <c r="F16" s="1084"/>
      <c r="G16" s="1084"/>
      <c r="H16" s="1084"/>
      <c r="I16" s="1084"/>
      <c r="J16" s="1084"/>
      <c r="K16" s="1084"/>
      <c r="L16" s="1097"/>
      <c r="M16" s="1083" t="s">
        <v>487</v>
      </c>
      <c r="N16" s="1084"/>
      <c r="O16" s="1097"/>
    </row>
    <row r="17" spans="2:15" s="486" customFormat="1" ht="15" customHeight="1" x14ac:dyDescent="0.3">
      <c r="B17" s="1108" t="s">
        <v>1163</v>
      </c>
      <c r="C17" s="1109"/>
      <c r="D17" s="1109"/>
      <c r="E17" s="1109"/>
      <c r="F17" s="1109"/>
      <c r="G17" s="1109"/>
      <c r="H17" s="1109"/>
      <c r="I17" s="1109"/>
      <c r="J17" s="1109"/>
      <c r="K17" s="1110"/>
      <c r="L17" s="487" t="s">
        <v>0</v>
      </c>
      <c r="M17" s="488" t="s">
        <v>1054</v>
      </c>
      <c r="N17" s="489" t="s">
        <v>509</v>
      </c>
      <c r="O17" s="489" t="s">
        <v>510</v>
      </c>
    </row>
    <row r="18" spans="2:15" ht="14.4" x14ac:dyDescent="0.3">
      <c r="B18" s="482"/>
      <c r="C18" s="1095" t="s">
        <v>59</v>
      </c>
      <c r="D18" s="1095"/>
      <c r="E18" s="1095"/>
      <c r="F18" s="1095"/>
      <c r="G18" s="1095"/>
      <c r="H18" s="1095"/>
      <c r="I18" s="1095"/>
      <c r="J18" s="1095"/>
      <c r="K18" s="1096"/>
      <c r="L18" s="483">
        <f>SUM(M18:O18)</f>
        <v>0</v>
      </c>
      <c r="M18" s="483">
        <f>'Custo Contábil'!$D$37*M$15</f>
        <v>0</v>
      </c>
      <c r="N18" s="483">
        <f>'Custo Contábil'!$D$37*N$15</f>
        <v>0</v>
      </c>
      <c r="O18" s="483">
        <f>'Custo Contábil'!$D$37*O$15</f>
        <v>0</v>
      </c>
    </row>
    <row r="19" spans="2:15" ht="14.4" x14ac:dyDescent="0.3">
      <c r="B19" s="482"/>
      <c r="C19" s="1095" t="s">
        <v>476</v>
      </c>
      <c r="D19" s="1095"/>
      <c r="E19" s="1095"/>
      <c r="F19" s="1095"/>
      <c r="G19" s="1095"/>
      <c r="H19" s="1095"/>
      <c r="I19" s="1095"/>
      <c r="J19" s="1095"/>
      <c r="K19" s="1096"/>
      <c r="L19" s="483">
        <f t="shared" ref="L19:L25" si="4">SUM(M19:O19)</f>
        <v>0</v>
      </c>
      <c r="M19" s="483">
        <f>'Custo Contábil'!$E$37*M$15</f>
        <v>0</v>
      </c>
      <c r="N19" s="483">
        <f>'Custo Contábil'!$E$37*N$15</f>
        <v>0</v>
      </c>
      <c r="O19" s="483">
        <f>'Custo Contábil'!$E$37*O$15</f>
        <v>0</v>
      </c>
    </row>
    <row r="20" spans="2:15" ht="14.4" x14ac:dyDescent="0.3">
      <c r="B20" s="482"/>
      <c r="C20" s="1095" t="s">
        <v>41</v>
      </c>
      <c r="D20" s="1095"/>
      <c r="E20" s="1095"/>
      <c r="F20" s="1095"/>
      <c r="G20" s="1095"/>
      <c r="H20" s="1095"/>
      <c r="I20" s="1095"/>
      <c r="J20" s="1095"/>
      <c r="K20" s="1096"/>
      <c r="L20" s="483">
        <f t="shared" si="4"/>
        <v>0</v>
      </c>
      <c r="M20" s="483">
        <f>'Custo Contábil'!$F$37*M$15</f>
        <v>0</v>
      </c>
      <c r="N20" s="483">
        <f>'Custo Contábil'!$F$37*N$15</f>
        <v>0</v>
      </c>
      <c r="O20" s="483">
        <f>'Custo Contábil'!$F$37*O$15</f>
        <v>0</v>
      </c>
    </row>
    <row r="21" spans="2:15" ht="14.4" x14ac:dyDescent="0.3">
      <c r="B21" s="482"/>
      <c r="C21" s="1095" t="s">
        <v>494</v>
      </c>
      <c r="D21" s="1095"/>
      <c r="E21" s="1095"/>
      <c r="F21" s="1095"/>
      <c r="G21" s="1095"/>
      <c r="H21" s="1095"/>
      <c r="I21" s="1095"/>
      <c r="J21" s="1095"/>
      <c r="K21" s="1096"/>
      <c r="L21" s="483">
        <f t="shared" si="4"/>
        <v>0</v>
      </c>
      <c r="M21" s="483">
        <f>'Custo Contábil'!$G$37*M$15</f>
        <v>0</v>
      </c>
      <c r="N21" s="483">
        <f>'Custo Contábil'!$G$37*N$15</f>
        <v>0</v>
      </c>
      <c r="O21" s="483">
        <f>'Custo Contábil'!$G$37*O$15</f>
        <v>0</v>
      </c>
    </row>
    <row r="22" spans="2:15" ht="14.4" x14ac:dyDescent="0.3">
      <c r="B22" s="482"/>
      <c r="C22" s="1095" t="s">
        <v>478</v>
      </c>
      <c r="D22" s="1095"/>
      <c r="E22" s="1095"/>
      <c r="F22" s="1095"/>
      <c r="G22" s="1095"/>
      <c r="H22" s="1095"/>
      <c r="I22" s="1095"/>
      <c r="J22" s="1095"/>
      <c r="K22" s="1096"/>
      <c r="L22" s="483">
        <f t="shared" si="4"/>
        <v>0</v>
      </c>
      <c r="M22" s="483">
        <f>'Custo Contábil'!$H$37*M$15</f>
        <v>0</v>
      </c>
      <c r="N22" s="483">
        <f>'Custo Contábil'!$H$37*N$15</f>
        <v>0</v>
      </c>
      <c r="O22" s="483">
        <f>'Custo Contábil'!$H$37*O$15</f>
        <v>0</v>
      </c>
    </row>
    <row r="23" spans="2:15" ht="14.4" x14ac:dyDescent="0.3">
      <c r="B23" s="482"/>
      <c r="C23" s="1095" t="s">
        <v>131</v>
      </c>
      <c r="D23" s="1095"/>
      <c r="E23" s="1095"/>
      <c r="F23" s="1095"/>
      <c r="G23" s="1095"/>
      <c r="H23" s="1095"/>
      <c r="I23" s="1095"/>
      <c r="J23" s="1095"/>
      <c r="K23" s="1096"/>
      <c r="L23" s="483">
        <f t="shared" si="4"/>
        <v>0</v>
      </c>
      <c r="M23" s="483">
        <f>'Custo Contábil'!$I$37*M$15</f>
        <v>0</v>
      </c>
      <c r="N23" s="483">
        <f>'Custo Contábil'!$I$37*N$15</f>
        <v>0</v>
      </c>
      <c r="O23" s="483">
        <f>'Custo Contábil'!$I$37*O$15</f>
        <v>0</v>
      </c>
    </row>
    <row r="24" spans="2:15" ht="14.4" x14ac:dyDescent="0.3">
      <c r="B24" s="482"/>
      <c r="C24" s="1095" t="s">
        <v>130</v>
      </c>
      <c r="D24" s="1095"/>
      <c r="E24" s="1095"/>
      <c r="F24" s="1095"/>
      <c r="G24" s="1095"/>
      <c r="H24" s="1095"/>
      <c r="I24" s="1095"/>
      <c r="J24" s="1095"/>
      <c r="K24" s="1096"/>
      <c r="L24" s="483">
        <f t="shared" si="4"/>
        <v>0</v>
      </c>
      <c r="M24" s="483">
        <f>'Custo Contábil'!$J$37*M$15</f>
        <v>0</v>
      </c>
      <c r="N24" s="483">
        <f>'Custo Contábil'!$J$37*N$15</f>
        <v>0</v>
      </c>
      <c r="O24" s="483">
        <f>'Custo Contábil'!$J$37*O$15</f>
        <v>0</v>
      </c>
    </row>
    <row r="25" spans="2:15" ht="14.4" x14ac:dyDescent="0.3">
      <c r="B25" s="482"/>
      <c r="C25" s="1095" t="s">
        <v>1246</v>
      </c>
      <c r="D25" s="1095"/>
      <c r="E25" s="1095"/>
      <c r="F25" s="1095"/>
      <c r="G25" s="1095"/>
      <c r="H25" s="1095"/>
      <c r="I25" s="1095"/>
      <c r="J25" s="1095"/>
      <c r="K25" s="1096"/>
      <c r="L25" s="483">
        <f t="shared" si="4"/>
        <v>0</v>
      </c>
      <c r="M25" s="483">
        <f>'Custo Contábil'!$K$37*M$15</f>
        <v>0</v>
      </c>
      <c r="N25" s="483">
        <f>'Custo Contábil'!$K$37*N$15</f>
        <v>0</v>
      </c>
      <c r="O25" s="483">
        <f>'Custo Contábil'!$K$37*O$15</f>
        <v>0</v>
      </c>
    </row>
    <row r="26" spans="2:15" ht="14.4" x14ac:dyDescent="0.3">
      <c r="B26" s="1101" t="s">
        <v>1213</v>
      </c>
      <c r="C26" s="1102"/>
      <c r="D26" s="1102"/>
      <c r="E26" s="1102"/>
      <c r="F26" s="1102"/>
      <c r="G26" s="1102"/>
      <c r="H26" s="1102"/>
      <c r="I26" s="1102"/>
      <c r="J26" s="1102"/>
      <c r="K26" s="1103"/>
      <c r="L26" s="484">
        <f>L15</f>
        <v>0</v>
      </c>
      <c r="M26" s="484">
        <f>M15</f>
        <v>0</v>
      </c>
      <c r="N26" s="484">
        <f>N15</f>
        <v>0</v>
      </c>
      <c r="O26" s="484">
        <f>O15</f>
        <v>0</v>
      </c>
    </row>
  </sheetData>
  <mergeCells count="27">
    <mergeCell ref="B26:K26"/>
    <mergeCell ref="B2:L2"/>
    <mergeCell ref="C25:K25"/>
    <mergeCell ref="C18:K18"/>
    <mergeCell ref="C19:K19"/>
    <mergeCell ref="C20:K20"/>
    <mergeCell ref="C21:K21"/>
    <mergeCell ref="C22:K22"/>
    <mergeCell ref="C23:K23"/>
    <mergeCell ref="B15:K15"/>
    <mergeCell ref="B16:L16"/>
    <mergeCell ref="B3:L3"/>
    <mergeCell ref="B17:K17"/>
    <mergeCell ref="C7:H7"/>
    <mergeCell ref="C8:H8"/>
    <mergeCell ref="C14:H14"/>
    <mergeCell ref="C24:K24"/>
    <mergeCell ref="M3:O3"/>
    <mergeCell ref="B4:H4"/>
    <mergeCell ref="C5:H5"/>
    <mergeCell ref="C6:H6"/>
    <mergeCell ref="M16:O16"/>
    <mergeCell ref="C9:H9"/>
    <mergeCell ref="C10:H10"/>
    <mergeCell ref="C11:H11"/>
    <mergeCell ref="C12:H12"/>
    <mergeCell ref="C13:H13"/>
  </mergeCells>
  <conditionalFormatting sqref="L18:O26 L5:O15">
    <cfRule type="cellIs" dxfId="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499984740745262"/>
  </sheetPr>
  <dimension ref="B2:R453"/>
  <sheetViews>
    <sheetView showGridLines="0" zoomScaleNormal="100" workbookViewId="0">
      <pane ySplit="6" topLeftCell="A7" activePane="bottomLeft" state="frozen"/>
      <selection activeCell="B2" sqref="B2:L2"/>
      <selection pane="bottomLeft" activeCell="K12" sqref="K12"/>
    </sheetView>
  </sheetViews>
  <sheetFormatPr defaultColWidth="9.109375" defaultRowHeight="14.4" x14ac:dyDescent="0.3"/>
  <cols>
    <col min="1" max="2" width="3.6640625" style="393" customWidth="1"/>
    <col min="3" max="9" width="9.109375" style="393"/>
    <col min="10" max="10" width="12.6640625" style="393" customWidth="1"/>
    <col min="11" max="11" width="12.6640625" style="452" customWidth="1"/>
    <col min="12" max="12" width="20.109375" style="393" bestFit="1" customWidth="1"/>
    <col min="13" max="15" width="28.5546875" style="393" customWidth="1"/>
    <col min="16" max="18" width="28.44140625" style="393" customWidth="1"/>
    <col min="19" max="16384" width="9.109375" style="393"/>
  </cols>
  <sheetData>
    <row r="2" spans="2:18" ht="22.5" customHeight="1" x14ac:dyDescent="0.3">
      <c r="B2" s="506"/>
      <c r="C2" s="507"/>
      <c r="D2" s="507"/>
      <c r="E2" s="1005" t="s">
        <v>1189</v>
      </c>
      <c r="F2" s="1005"/>
      <c r="G2" s="1005"/>
      <c r="H2" s="1005"/>
      <c r="I2" s="1005"/>
      <c r="J2" s="1005"/>
      <c r="K2" s="507"/>
      <c r="L2" s="507"/>
      <c r="M2" s="507"/>
      <c r="N2" s="507"/>
      <c r="O2" s="508"/>
      <c r="P2" s="508"/>
      <c r="Q2" s="508"/>
      <c r="R2" s="508"/>
    </row>
    <row r="3" spans="2:18" x14ac:dyDescent="0.3">
      <c r="B3" s="99"/>
      <c r="C3" s="100"/>
      <c r="D3" s="100"/>
      <c r="E3" s="100"/>
      <c r="F3" s="100"/>
      <c r="G3" s="100"/>
      <c r="H3" s="100"/>
      <c r="I3" s="100"/>
      <c r="J3" s="100"/>
      <c r="K3" s="448"/>
      <c r="L3" s="100"/>
      <c r="M3" s="1129" t="s">
        <v>1188</v>
      </c>
      <c r="N3" s="1130"/>
      <c r="O3" s="1130"/>
      <c r="P3" s="1130"/>
      <c r="Q3" s="1130"/>
      <c r="R3" s="1130"/>
    </row>
    <row r="4" spans="2:18" x14ac:dyDescent="0.3">
      <c r="B4" s="102" t="s">
        <v>500</v>
      </c>
      <c r="C4" s="103"/>
      <c r="D4" s="103"/>
      <c r="E4" s="103"/>
      <c r="F4" s="104">
        <v>0.95</v>
      </c>
      <c r="G4" s="105"/>
      <c r="H4" s="103" t="s">
        <v>501</v>
      </c>
      <c r="I4" s="103"/>
      <c r="J4" s="103"/>
      <c r="K4" s="449"/>
      <c r="L4" s="106">
        <v>1.96</v>
      </c>
      <c r="M4" s="1129"/>
      <c r="N4" s="1130"/>
      <c r="O4" s="1130"/>
      <c r="P4" s="1130"/>
      <c r="Q4" s="1130"/>
      <c r="R4" s="1130"/>
    </row>
    <row r="5" spans="2:18" x14ac:dyDescent="0.3">
      <c r="B5" s="102" t="s">
        <v>502</v>
      </c>
      <c r="C5" s="103"/>
      <c r="D5" s="103"/>
      <c r="E5" s="103"/>
      <c r="F5" s="104">
        <v>0.1</v>
      </c>
      <c r="G5" s="105"/>
      <c r="H5" s="103"/>
      <c r="I5" s="103"/>
      <c r="J5" s="103"/>
      <c r="K5" s="449"/>
      <c r="L5" s="108"/>
      <c r="M5" s="1129"/>
      <c r="N5" s="1130"/>
      <c r="O5" s="1130"/>
      <c r="P5" s="1130"/>
      <c r="Q5" s="1130"/>
      <c r="R5" s="1130"/>
    </row>
    <row r="6" spans="2:18" x14ac:dyDescent="0.3">
      <c r="B6" s="109"/>
      <c r="C6" s="110"/>
      <c r="D6" s="110"/>
      <c r="E6" s="110"/>
      <c r="F6" s="110"/>
      <c r="G6" s="110"/>
      <c r="H6" s="110"/>
      <c r="I6" s="110"/>
      <c r="J6" s="110"/>
      <c r="K6" s="450"/>
      <c r="L6" s="110"/>
      <c r="M6" s="522" t="s">
        <v>1172</v>
      </c>
      <c r="N6" s="522" t="s">
        <v>1181</v>
      </c>
      <c r="O6" s="522" t="s">
        <v>1182</v>
      </c>
      <c r="P6" s="522" t="s">
        <v>1200</v>
      </c>
      <c r="Q6" s="522" t="s">
        <v>1201</v>
      </c>
      <c r="R6" s="522" t="s">
        <v>1202</v>
      </c>
    </row>
    <row r="7" spans="2:18" x14ac:dyDescent="0.3">
      <c r="B7" s="1114" t="s">
        <v>941</v>
      </c>
      <c r="C7" s="1114"/>
      <c r="D7" s="1114"/>
      <c r="E7" s="1114"/>
      <c r="F7" s="1114"/>
      <c r="G7" s="1114"/>
      <c r="H7" s="1114"/>
      <c r="I7" s="1114"/>
      <c r="J7" s="1114"/>
      <c r="K7" s="1114"/>
      <c r="L7" s="1114"/>
      <c r="M7" s="504"/>
      <c r="N7" s="504"/>
      <c r="O7" s="505"/>
      <c r="P7" s="504"/>
      <c r="Q7" s="504"/>
      <c r="R7" s="505"/>
    </row>
    <row r="8" spans="2:18" x14ac:dyDescent="0.3">
      <c r="B8" s="1115" t="s">
        <v>503</v>
      </c>
      <c r="C8" s="1115"/>
      <c r="D8" s="1115"/>
      <c r="E8" s="1115"/>
      <c r="F8" s="1115"/>
      <c r="G8" s="1115"/>
      <c r="H8" s="1115"/>
      <c r="I8" s="1115"/>
      <c r="J8" s="1115"/>
      <c r="K8" s="1115"/>
      <c r="L8" s="1115"/>
      <c r="M8" s="522" t="s">
        <v>1172</v>
      </c>
      <c r="N8" s="522" t="s">
        <v>1181</v>
      </c>
      <c r="O8" s="522" t="s">
        <v>1182</v>
      </c>
      <c r="P8" s="522" t="s">
        <v>1200</v>
      </c>
      <c r="Q8" s="522" t="s">
        <v>1201</v>
      </c>
      <c r="R8" s="522" t="s">
        <v>1202</v>
      </c>
    </row>
    <row r="9" spans="2:18" x14ac:dyDescent="0.3">
      <c r="B9" s="1116" t="s">
        <v>504</v>
      </c>
      <c r="C9" s="1117"/>
      <c r="D9" s="1117"/>
      <c r="E9" s="1117"/>
      <c r="F9" s="1117"/>
      <c r="G9" s="1117"/>
      <c r="H9" s="1118"/>
      <c r="I9" s="474" t="s">
        <v>505</v>
      </c>
      <c r="J9" s="113" t="s">
        <v>506</v>
      </c>
      <c r="K9" s="113" t="s">
        <v>507</v>
      </c>
      <c r="L9" s="113" t="s">
        <v>1171</v>
      </c>
      <c r="M9" s="314" t="s">
        <v>508</v>
      </c>
      <c r="N9" s="314" t="s">
        <v>508</v>
      </c>
      <c r="O9" s="314" t="s">
        <v>508</v>
      </c>
      <c r="P9" s="314" t="s">
        <v>508</v>
      </c>
      <c r="Q9" s="314" t="s">
        <v>508</v>
      </c>
      <c r="R9" s="314" t="s">
        <v>508</v>
      </c>
    </row>
    <row r="10" spans="2:18" x14ac:dyDescent="0.3">
      <c r="B10" s="115">
        <v>1</v>
      </c>
      <c r="C10" s="1113"/>
      <c r="D10" s="1111"/>
      <c r="E10" s="1111"/>
      <c r="F10" s="1111"/>
      <c r="G10" s="1111"/>
      <c r="H10" s="1112"/>
      <c r="I10" s="526"/>
      <c r="J10" s="514"/>
      <c r="K10" s="451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527">
        <f>IFERROR(SMALL(M10:R10,1),0)</f>
        <v>0</v>
      </c>
      <c r="M10" s="515"/>
      <c r="N10" s="119"/>
      <c r="O10" s="119"/>
      <c r="P10" s="515"/>
      <c r="Q10" s="119"/>
      <c r="R10" s="119"/>
    </row>
    <row r="11" spans="2:18" x14ac:dyDescent="0.3">
      <c r="B11" s="115">
        <v>2</v>
      </c>
      <c r="C11" s="1113"/>
      <c r="D11" s="1111"/>
      <c r="E11" s="1111"/>
      <c r="F11" s="1111"/>
      <c r="G11" s="1111"/>
      <c r="H11" s="1112"/>
      <c r="I11" s="526"/>
      <c r="J11" s="514"/>
      <c r="K11" s="451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527">
        <f t="shared" ref="L11:L59" si="1">IFERROR(SMALL(M11:R11,1),0)</f>
        <v>0</v>
      </c>
      <c r="M11" s="515"/>
      <c r="N11" s="119"/>
      <c r="O11" s="119"/>
      <c r="P11" s="515"/>
      <c r="Q11" s="119"/>
      <c r="R11" s="119"/>
    </row>
    <row r="12" spans="2:18" x14ac:dyDescent="0.3">
      <c r="B12" s="115">
        <v>3</v>
      </c>
      <c r="C12" s="1111"/>
      <c r="D12" s="1111"/>
      <c r="E12" s="1111"/>
      <c r="F12" s="1111"/>
      <c r="G12" s="1111"/>
      <c r="H12" s="1112"/>
      <c r="I12" s="526"/>
      <c r="J12" s="514"/>
      <c r="K12" s="451">
        <f t="shared" si="0"/>
        <v>0</v>
      </c>
      <c r="L12" s="527">
        <f t="shared" si="1"/>
        <v>0</v>
      </c>
      <c r="M12" s="515"/>
      <c r="N12" s="119"/>
      <c r="O12" s="119"/>
      <c r="P12" s="515"/>
      <c r="Q12" s="119"/>
      <c r="R12" s="119"/>
    </row>
    <row r="13" spans="2:18" x14ac:dyDescent="0.3">
      <c r="B13" s="115">
        <v>4</v>
      </c>
      <c r="C13" s="1111"/>
      <c r="D13" s="1111"/>
      <c r="E13" s="1111"/>
      <c r="F13" s="1111"/>
      <c r="G13" s="1111"/>
      <c r="H13" s="1112"/>
      <c r="I13" s="526"/>
      <c r="J13" s="514"/>
      <c r="K13" s="451">
        <f t="shared" si="0"/>
        <v>0</v>
      </c>
      <c r="L13" s="527">
        <f t="shared" si="1"/>
        <v>0</v>
      </c>
      <c r="M13" s="515"/>
      <c r="N13" s="119"/>
      <c r="O13" s="119"/>
      <c r="P13" s="515"/>
      <c r="Q13" s="119"/>
      <c r="R13" s="119"/>
    </row>
    <row r="14" spans="2:18" x14ac:dyDescent="0.3">
      <c r="B14" s="115">
        <v>5</v>
      </c>
      <c r="C14" s="1111"/>
      <c r="D14" s="1111"/>
      <c r="E14" s="1111"/>
      <c r="F14" s="1111"/>
      <c r="G14" s="1111"/>
      <c r="H14" s="1112"/>
      <c r="I14" s="526"/>
      <c r="J14" s="514"/>
      <c r="K14" s="451">
        <f t="shared" si="0"/>
        <v>0</v>
      </c>
      <c r="L14" s="527">
        <f t="shared" si="1"/>
        <v>0</v>
      </c>
      <c r="M14" s="515"/>
      <c r="N14" s="119"/>
      <c r="O14" s="119"/>
      <c r="P14" s="515"/>
      <c r="Q14" s="119"/>
      <c r="R14" s="119"/>
    </row>
    <row r="15" spans="2:18" x14ac:dyDescent="0.3">
      <c r="B15" s="115">
        <v>6</v>
      </c>
      <c r="C15" s="1111"/>
      <c r="D15" s="1111"/>
      <c r="E15" s="1111"/>
      <c r="F15" s="1111"/>
      <c r="G15" s="1111"/>
      <c r="H15" s="1112"/>
      <c r="I15" s="526"/>
      <c r="J15" s="514"/>
      <c r="K15" s="451">
        <f t="shared" si="0"/>
        <v>0</v>
      </c>
      <c r="L15" s="527">
        <f t="shared" si="1"/>
        <v>0</v>
      </c>
      <c r="M15" s="515"/>
      <c r="N15" s="119"/>
      <c r="O15" s="119"/>
      <c r="P15" s="515"/>
      <c r="Q15" s="119"/>
      <c r="R15" s="119"/>
    </row>
    <row r="16" spans="2:18" x14ac:dyDescent="0.3">
      <c r="B16" s="115">
        <v>7</v>
      </c>
      <c r="C16" s="1111"/>
      <c r="D16" s="1111"/>
      <c r="E16" s="1111"/>
      <c r="F16" s="1111"/>
      <c r="G16" s="1111"/>
      <c r="H16" s="1112"/>
      <c r="I16" s="526"/>
      <c r="J16" s="514"/>
      <c r="K16" s="451">
        <f t="shared" si="0"/>
        <v>0</v>
      </c>
      <c r="L16" s="527">
        <f t="shared" si="1"/>
        <v>0</v>
      </c>
      <c r="M16" s="515"/>
      <c r="N16" s="119"/>
      <c r="O16" s="119"/>
      <c r="P16" s="515"/>
      <c r="Q16" s="119"/>
      <c r="R16" s="119"/>
    </row>
    <row r="17" spans="2:18" x14ac:dyDescent="0.3">
      <c r="B17" s="115">
        <v>8</v>
      </c>
      <c r="C17" s="1111"/>
      <c r="D17" s="1111"/>
      <c r="E17" s="1111"/>
      <c r="F17" s="1111"/>
      <c r="G17" s="1111"/>
      <c r="H17" s="1112"/>
      <c r="I17" s="526"/>
      <c r="J17" s="514"/>
      <c r="K17" s="451">
        <f t="shared" si="0"/>
        <v>0</v>
      </c>
      <c r="L17" s="527">
        <f t="shared" si="1"/>
        <v>0</v>
      </c>
      <c r="M17" s="515"/>
      <c r="N17" s="119"/>
      <c r="O17" s="119"/>
      <c r="P17" s="515"/>
      <c r="Q17" s="119"/>
      <c r="R17" s="119"/>
    </row>
    <row r="18" spans="2:18" x14ac:dyDescent="0.3">
      <c r="B18" s="115">
        <v>9</v>
      </c>
      <c r="C18" s="1111"/>
      <c r="D18" s="1111"/>
      <c r="E18" s="1111"/>
      <c r="F18" s="1111"/>
      <c r="G18" s="1111"/>
      <c r="H18" s="1112"/>
      <c r="I18" s="526"/>
      <c r="J18" s="514"/>
      <c r="K18" s="451">
        <f t="shared" si="0"/>
        <v>0</v>
      </c>
      <c r="L18" s="527">
        <f t="shared" si="1"/>
        <v>0</v>
      </c>
      <c r="M18" s="515"/>
      <c r="N18" s="119"/>
      <c r="O18" s="119"/>
      <c r="P18" s="515"/>
      <c r="Q18" s="119"/>
      <c r="R18" s="119"/>
    </row>
    <row r="19" spans="2:18" x14ac:dyDescent="0.3">
      <c r="B19" s="115">
        <v>10</v>
      </c>
      <c r="C19" s="1111"/>
      <c r="D19" s="1111"/>
      <c r="E19" s="1111"/>
      <c r="F19" s="1111"/>
      <c r="G19" s="1111"/>
      <c r="H19" s="1112"/>
      <c r="I19" s="526"/>
      <c r="J19" s="514"/>
      <c r="K19" s="451">
        <f t="shared" si="0"/>
        <v>0</v>
      </c>
      <c r="L19" s="527">
        <f t="shared" si="1"/>
        <v>0</v>
      </c>
      <c r="M19" s="515"/>
      <c r="N19" s="119"/>
      <c r="O19" s="119"/>
      <c r="P19" s="515"/>
      <c r="Q19" s="119"/>
      <c r="R19" s="119"/>
    </row>
    <row r="20" spans="2:18" x14ac:dyDescent="0.3">
      <c r="B20" s="115">
        <v>11</v>
      </c>
      <c r="C20" s="1111"/>
      <c r="D20" s="1111"/>
      <c r="E20" s="1111"/>
      <c r="F20" s="1111"/>
      <c r="G20" s="1111"/>
      <c r="H20" s="1112"/>
      <c r="I20" s="526"/>
      <c r="J20" s="514"/>
      <c r="K20" s="451">
        <f t="shared" si="0"/>
        <v>0</v>
      </c>
      <c r="L20" s="527">
        <f t="shared" si="1"/>
        <v>0</v>
      </c>
      <c r="M20" s="515"/>
      <c r="N20" s="119"/>
      <c r="O20" s="119"/>
      <c r="P20" s="515"/>
      <c r="Q20" s="119"/>
      <c r="R20" s="119"/>
    </row>
    <row r="21" spans="2:18" x14ac:dyDescent="0.3">
      <c r="B21" s="115">
        <v>12</v>
      </c>
      <c r="C21" s="1111"/>
      <c r="D21" s="1111"/>
      <c r="E21" s="1111"/>
      <c r="F21" s="1111"/>
      <c r="G21" s="1111"/>
      <c r="H21" s="1112"/>
      <c r="I21" s="526"/>
      <c r="J21" s="514"/>
      <c r="K21" s="451">
        <f t="shared" si="0"/>
        <v>0</v>
      </c>
      <c r="L21" s="527">
        <f t="shared" si="1"/>
        <v>0</v>
      </c>
      <c r="M21" s="515"/>
      <c r="N21" s="119"/>
      <c r="O21" s="119"/>
      <c r="P21" s="515"/>
      <c r="Q21" s="119"/>
      <c r="R21" s="119"/>
    </row>
    <row r="22" spans="2:18" x14ac:dyDescent="0.3">
      <c r="B22" s="115">
        <v>13</v>
      </c>
      <c r="C22" s="1111"/>
      <c r="D22" s="1111"/>
      <c r="E22" s="1111"/>
      <c r="F22" s="1111"/>
      <c r="G22" s="1111"/>
      <c r="H22" s="1112"/>
      <c r="I22" s="526"/>
      <c r="J22" s="514"/>
      <c r="K22" s="451">
        <f t="shared" si="0"/>
        <v>0</v>
      </c>
      <c r="L22" s="527">
        <f t="shared" si="1"/>
        <v>0</v>
      </c>
      <c r="M22" s="515"/>
      <c r="N22" s="119"/>
      <c r="O22" s="119"/>
      <c r="P22" s="515"/>
      <c r="Q22" s="119"/>
      <c r="R22" s="119"/>
    </row>
    <row r="23" spans="2:18" x14ac:dyDescent="0.3">
      <c r="B23" s="115">
        <v>14</v>
      </c>
      <c r="C23" s="1111"/>
      <c r="D23" s="1111"/>
      <c r="E23" s="1111"/>
      <c r="F23" s="1111"/>
      <c r="G23" s="1111"/>
      <c r="H23" s="1112"/>
      <c r="I23" s="526"/>
      <c r="J23" s="514"/>
      <c r="K23" s="451">
        <f t="shared" si="0"/>
        <v>0</v>
      </c>
      <c r="L23" s="527">
        <f t="shared" si="1"/>
        <v>0</v>
      </c>
      <c r="M23" s="515"/>
      <c r="N23" s="119"/>
      <c r="O23" s="119"/>
      <c r="P23" s="515"/>
      <c r="Q23" s="119"/>
      <c r="R23" s="119"/>
    </row>
    <row r="24" spans="2:18" x14ac:dyDescent="0.3">
      <c r="B24" s="115">
        <v>15</v>
      </c>
      <c r="C24" s="1111"/>
      <c r="D24" s="1111"/>
      <c r="E24" s="1111"/>
      <c r="F24" s="1111"/>
      <c r="G24" s="1111"/>
      <c r="H24" s="1112"/>
      <c r="I24" s="526"/>
      <c r="J24" s="514"/>
      <c r="K24" s="451">
        <f t="shared" si="0"/>
        <v>0</v>
      </c>
      <c r="L24" s="527">
        <f t="shared" si="1"/>
        <v>0</v>
      </c>
      <c r="M24" s="515"/>
      <c r="N24" s="119"/>
      <c r="O24" s="119"/>
      <c r="P24" s="515"/>
      <c r="Q24" s="119"/>
      <c r="R24" s="119"/>
    </row>
    <row r="25" spans="2:18" x14ac:dyDescent="0.3">
      <c r="B25" s="115">
        <v>16</v>
      </c>
      <c r="C25" s="1111"/>
      <c r="D25" s="1111"/>
      <c r="E25" s="1111"/>
      <c r="F25" s="1111"/>
      <c r="G25" s="1111"/>
      <c r="H25" s="1112"/>
      <c r="I25" s="526"/>
      <c r="J25" s="514"/>
      <c r="K25" s="451">
        <f t="shared" si="0"/>
        <v>0</v>
      </c>
      <c r="L25" s="527">
        <f t="shared" si="1"/>
        <v>0</v>
      </c>
      <c r="M25" s="515"/>
      <c r="N25" s="119"/>
      <c r="O25" s="119"/>
      <c r="P25" s="515"/>
      <c r="Q25" s="119"/>
      <c r="R25" s="119"/>
    </row>
    <row r="26" spans="2:18" x14ac:dyDescent="0.3">
      <c r="B26" s="115">
        <v>17</v>
      </c>
      <c r="C26" s="1111"/>
      <c r="D26" s="1111"/>
      <c r="E26" s="1111"/>
      <c r="F26" s="1111"/>
      <c r="G26" s="1111"/>
      <c r="H26" s="1112"/>
      <c r="I26" s="526"/>
      <c r="J26" s="514"/>
      <c r="K26" s="451">
        <f t="shared" si="0"/>
        <v>0</v>
      </c>
      <c r="L26" s="527">
        <f t="shared" si="1"/>
        <v>0</v>
      </c>
      <c r="M26" s="515"/>
      <c r="N26" s="119"/>
      <c r="O26" s="119"/>
      <c r="P26" s="515"/>
      <c r="Q26" s="119"/>
      <c r="R26" s="119"/>
    </row>
    <row r="27" spans="2:18" x14ac:dyDescent="0.3">
      <c r="B27" s="115">
        <v>18</v>
      </c>
      <c r="C27" s="1111"/>
      <c r="D27" s="1111"/>
      <c r="E27" s="1111"/>
      <c r="F27" s="1111"/>
      <c r="G27" s="1111"/>
      <c r="H27" s="1112"/>
      <c r="I27" s="526"/>
      <c r="J27" s="514"/>
      <c r="K27" s="451">
        <f t="shared" si="0"/>
        <v>0</v>
      </c>
      <c r="L27" s="527">
        <f t="shared" si="1"/>
        <v>0</v>
      </c>
      <c r="M27" s="515"/>
      <c r="N27" s="119"/>
      <c r="O27" s="119"/>
      <c r="P27" s="515"/>
      <c r="Q27" s="119"/>
      <c r="R27" s="119"/>
    </row>
    <row r="28" spans="2:18" x14ac:dyDescent="0.3">
      <c r="B28" s="115">
        <v>19</v>
      </c>
      <c r="C28" s="1111"/>
      <c r="D28" s="1111"/>
      <c r="E28" s="1111"/>
      <c r="F28" s="1111"/>
      <c r="G28" s="1111"/>
      <c r="H28" s="1112"/>
      <c r="I28" s="526"/>
      <c r="J28" s="514"/>
      <c r="K28" s="451">
        <f t="shared" si="0"/>
        <v>0</v>
      </c>
      <c r="L28" s="527">
        <f t="shared" si="1"/>
        <v>0</v>
      </c>
      <c r="M28" s="515"/>
      <c r="N28" s="119"/>
      <c r="O28" s="119"/>
      <c r="P28" s="515"/>
      <c r="Q28" s="119"/>
      <c r="R28" s="119"/>
    </row>
    <row r="29" spans="2:18" x14ac:dyDescent="0.3">
      <c r="B29" s="115">
        <v>20</v>
      </c>
      <c r="C29" s="1111"/>
      <c r="D29" s="1111"/>
      <c r="E29" s="1111"/>
      <c r="F29" s="1111"/>
      <c r="G29" s="1111"/>
      <c r="H29" s="1112"/>
      <c r="I29" s="526"/>
      <c r="J29" s="514"/>
      <c r="K29" s="451">
        <f t="shared" si="0"/>
        <v>0</v>
      </c>
      <c r="L29" s="527">
        <f t="shared" si="1"/>
        <v>0</v>
      </c>
      <c r="M29" s="515"/>
      <c r="N29" s="119"/>
      <c r="O29" s="119"/>
      <c r="P29" s="515"/>
      <c r="Q29" s="119"/>
      <c r="R29" s="119"/>
    </row>
    <row r="30" spans="2:18" x14ac:dyDescent="0.3">
      <c r="B30" s="115">
        <v>21</v>
      </c>
      <c r="C30" s="1111"/>
      <c r="D30" s="1111"/>
      <c r="E30" s="1111"/>
      <c r="F30" s="1111"/>
      <c r="G30" s="1111"/>
      <c r="H30" s="1112"/>
      <c r="I30" s="526"/>
      <c r="J30" s="514"/>
      <c r="K30" s="451">
        <f t="shared" si="0"/>
        <v>0</v>
      </c>
      <c r="L30" s="527">
        <f t="shared" si="1"/>
        <v>0</v>
      </c>
      <c r="M30" s="515"/>
      <c r="N30" s="119"/>
      <c r="O30" s="119"/>
      <c r="P30" s="515"/>
      <c r="Q30" s="119"/>
      <c r="R30" s="119"/>
    </row>
    <row r="31" spans="2:18" x14ac:dyDescent="0.3">
      <c r="B31" s="115">
        <v>22</v>
      </c>
      <c r="C31" s="1111"/>
      <c r="D31" s="1111"/>
      <c r="E31" s="1111"/>
      <c r="F31" s="1111"/>
      <c r="G31" s="1111"/>
      <c r="H31" s="1112"/>
      <c r="I31" s="526"/>
      <c r="J31" s="514"/>
      <c r="K31" s="451">
        <f t="shared" si="0"/>
        <v>0</v>
      </c>
      <c r="L31" s="527">
        <f t="shared" si="1"/>
        <v>0</v>
      </c>
      <c r="M31" s="515"/>
      <c r="N31" s="119"/>
      <c r="O31" s="119"/>
      <c r="P31" s="515"/>
      <c r="Q31" s="119"/>
      <c r="R31" s="119"/>
    </row>
    <row r="32" spans="2:18" x14ac:dyDescent="0.3">
      <c r="B32" s="115">
        <v>23</v>
      </c>
      <c r="C32" s="1111"/>
      <c r="D32" s="1111"/>
      <c r="E32" s="1111"/>
      <c r="F32" s="1111"/>
      <c r="G32" s="1111"/>
      <c r="H32" s="1112"/>
      <c r="I32" s="526"/>
      <c r="J32" s="514"/>
      <c r="K32" s="451">
        <f t="shared" si="0"/>
        <v>0</v>
      </c>
      <c r="L32" s="527">
        <f t="shared" si="1"/>
        <v>0</v>
      </c>
      <c r="M32" s="515"/>
      <c r="N32" s="119"/>
      <c r="O32" s="119"/>
      <c r="P32" s="515"/>
      <c r="Q32" s="119"/>
      <c r="R32" s="119"/>
    </row>
    <row r="33" spans="2:18" x14ac:dyDescent="0.3">
      <c r="B33" s="115">
        <v>24</v>
      </c>
      <c r="C33" s="1111"/>
      <c r="D33" s="1111"/>
      <c r="E33" s="1111"/>
      <c r="F33" s="1111"/>
      <c r="G33" s="1111"/>
      <c r="H33" s="1112"/>
      <c r="I33" s="526"/>
      <c r="J33" s="514"/>
      <c r="K33" s="451">
        <f t="shared" si="0"/>
        <v>0</v>
      </c>
      <c r="L33" s="527">
        <f t="shared" si="1"/>
        <v>0</v>
      </c>
      <c r="M33" s="515"/>
      <c r="N33" s="119"/>
      <c r="O33" s="119"/>
      <c r="P33" s="515"/>
      <c r="Q33" s="119"/>
      <c r="R33" s="119"/>
    </row>
    <row r="34" spans="2:18" x14ac:dyDescent="0.3">
      <c r="B34" s="115">
        <v>25</v>
      </c>
      <c r="C34" s="1111"/>
      <c r="D34" s="1111"/>
      <c r="E34" s="1111"/>
      <c r="F34" s="1111"/>
      <c r="G34" s="1111"/>
      <c r="H34" s="1112"/>
      <c r="I34" s="526"/>
      <c r="J34" s="514"/>
      <c r="K34" s="451">
        <f t="shared" si="0"/>
        <v>0</v>
      </c>
      <c r="L34" s="527">
        <f t="shared" si="1"/>
        <v>0</v>
      </c>
      <c r="M34" s="515"/>
      <c r="N34" s="119"/>
      <c r="O34" s="119"/>
      <c r="P34" s="515"/>
      <c r="Q34" s="119"/>
      <c r="R34" s="119"/>
    </row>
    <row r="35" spans="2:18" x14ac:dyDescent="0.3">
      <c r="B35" s="115">
        <v>26</v>
      </c>
      <c r="C35" s="1111"/>
      <c r="D35" s="1111"/>
      <c r="E35" s="1111"/>
      <c r="F35" s="1111"/>
      <c r="G35" s="1111"/>
      <c r="H35" s="1112"/>
      <c r="I35" s="526"/>
      <c r="J35" s="514"/>
      <c r="K35" s="451">
        <f t="shared" si="0"/>
        <v>0</v>
      </c>
      <c r="L35" s="527">
        <f t="shared" si="1"/>
        <v>0</v>
      </c>
      <c r="M35" s="515"/>
      <c r="N35" s="119"/>
      <c r="O35" s="119"/>
      <c r="P35" s="515"/>
      <c r="Q35" s="119"/>
      <c r="R35" s="119"/>
    </row>
    <row r="36" spans="2:18" x14ac:dyDescent="0.3">
      <c r="B36" s="115">
        <v>27</v>
      </c>
      <c r="C36" s="1111"/>
      <c r="D36" s="1111"/>
      <c r="E36" s="1111"/>
      <c r="F36" s="1111"/>
      <c r="G36" s="1111"/>
      <c r="H36" s="1112"/>
      <c r="I36" s="526"/>
      <c r="J36" s="514"/>
      <c r="K36" s="451">
        <f t="shared" si="0"/>
        <v>0</v>
      </c>
      <c r="L36" s="527">
        <f t="shared" si="1"/>
        <v>0</v>
      </c>
      <c r="M36" s="515"/>
      <c r="N36" s="119"/>
      <c r="O36" s="119"/>
      <c r="P36" s="515"/>
      <c r="Q36" s="119"/>
      <c r="R36" s="119"/>
    </row>
    <row r="37" spans="2:18" x14ac:dyDescent="0.3">
      <c r="B37" s="115">
        <v>28</v>
      </c>
      <c r="C37" s="1111"/>
      <c r="D37" s="1111"/>
      <c r="E37" s="1111"/>
      <c r="F37" s="1111"/>
      <c r="G37" s="1111"/>
      <c r="H37" s="1112"/>
      <c r="I37" s="526"/>
      <c r="J37" s="514"/>
      <c r="K37" s="451">
        <f t="shared" si="0"/>
        <v>0</v>
      </c>
      <c r="L37" s="527">
        <f t="shared" si="1"/>
        <v>0</v>
      </c>
      <c r="M37" s="515"/>
      <c r="N37" s="119"/>
      <c r="O37" s="119"/>
      <c r="P37" s="515"/>
      <c r="Q37" s="119"/>
      <c r="R37" s="119"/>
    </row>
    <row r="38" spans="2:18" x14ac:dyDescent="0.3">
      <c r="B38" s="115">
        <v>29</v>
      </c>
      <c r="C38" s="1111"/>
      <c r="D38" s="1111"/>
      <c r="E38" s="1111"/>
      <c r="F38" s="1111"/>
      <c r="G38" s="1111"/>
      <c r="H38" s="1112"/>
      <c r="I38" s="526"/>
      <c r="J38" s="514"/>
      <c r="K38" s="451">
        <f t="shared" si="0"/>
        <v>0</v>
      </c>
      <c r="L38" s="527">
        <f t="shared" si="1"/>
        <v>0</v>
      </c>
      <c r="M38" s="515"/>
      <c r="N38" s="119"/>
      <c r="O38" s="119"/>
      <c r="P38" s="515"/>
      <c r="Q38" s="119"/>
      <c r="R38" s="119"/>
    </row>
    <row r="39" spans="2:18" x14ac:dyDescent="0.3">
      <c r="B39" s="115">
        <v>30</v>
      </c>
      <c r="C39" s="1111"/>
      <c r="D39" s="1111"/>
      <c r="E39" s="1111"/>
      <c r="F39" s="1111"/>
      <c r="G39" s="1111"/>
      <c r="H39" s="1112"/>
      <c r="I39" s="526"/>
      <c r="J39" s="514"/>
      <c r="K39" s="451">
        <f t="shared" si="0"/>
        <v>0</v>
      </c>
      <c r="L39" s="527">
        <f t="shared" si="1"/>
        <v>0</v>
      </c>
      <c r="M39" s="515"/>
      <c r="N39" s="119"/>
      <c r="O39" s="119"/>
      <c r="P39" s="515"/>
      <c r="Q39" s="119"/>
      <c r="R39" s="119"/>
    </row>
    <row r="40" spans="2:18" x14ac:dyDescent="0.3">
      <c r="B40" s="115">
        <v>31</v>
      </c>
      <c r="C40" s="1111"/>
      <c r="D40" s="1111"/>
      <c r="E40" s="1111"/>
      <c r="F40" s="1111"/>
      <c r="G40" s="1111"/>
      <c r="H40" s="1112"/>
      <c r="I40" s="526"/>
      <c r="J40" s="514"/>
      <c r="K40" s="451">
        <f t="shared" si="0"/>
        <v>0</v>
      </c>
      <c r="L40" s="527">
        <f t="shared" si="1"/>
        <v>0</v>
      </c>
      <c r="M40" s="515"/>
      <c r="N40" s="119"/>
      <c r="O40" s="119"/>
      <c r="P40" s="515"/>
      <c r="Q40" s="119"/>
      <c r="R40" s="119"/>
    </row>
    <row r="41" spans="2:18" x14ac:dyDescent="0.3">
      <c r="B41" s="115">
        <v>32</v>
      </c>
      <c r="C41" s="1111"/>
      <c r="D41" s="1111"/>
      <c r="E41" s="1111"/>
      <c r="F41" s="1111"/>
      <c r="G41" s="1111"/>
      <c r="H41" s="1112"/>
      <c r="I41" s="526"/>
      <c r="J41" s="514"/>
      <c r="K41" s="451">
        <f t="shared" si="0"/>
        <v>0</v>
      </c>
      <c r="L41" s="527">
        <f t="shared" si="1"/>
        <v>0</v>
      </c>
      <c r="M41" s="515"/>
      <c r="N41" s="119"/>
      <c r="O41" s="119"/>
      <c r="P41" s="515"/>
      <c r="Q41" s="119"/>
      <c r="R41" s="119"/>
    </row>
    <row r="42" spans="2:18" x14ac:dyDescent="0.3">
      <c r="B42" s="115">
        <v>33</v>
      </c>
      <c r="C42" s="1111"/>
      <c r="D42" s="1111"/>
      <c r="E42" s="1111"/>
      <c r="F42" s="1111"/>
      <c r="G42" s="1111"/>
      <c r="H42" s="1112"/>
      <c r="I42" s="526"/>
      <c r="J42" s="514"/>
      <c r="K42" s="451">
        <f t="shared" si="0"/>
        <v>0</v>
      </c>
      <c r="L42" s="527">
        <f t="shared" si="1"/>
        <v>0</v>
      </c>
      <c r="M42" s="515"/>
      <c r="N42" s="119"/>
      <c r="O42" s="119"/>
      <c r="P42" s="515"/>
      <c r="Q42" s="119"/>
      <c r="R42" s="119"/>
    </row>
    <row r="43" spans="2:18" x14ac:dyDescent="0.3">
      <c r="B43" s="115">
        <v>34</v>
      </c>
      <c r="C43" s="1111"/>
      <c r="D43" s="1111"/>
      <c r="E43" s="1111"/>
      <c r="F43" s="1111"/>
      <c r="G43" s="1111"/>
      <c r="H43" s="1112"/>
      <c r="I43" s="526"/>
      <c r="J43" s="514"/>
      <c r="K43" s="451">
        <f t="shared" si="0"/>
        <v>0</v>
      </c>
      <c r="L43" s="527">
        <f t="shared" si="1"/>
        <v>0</v>
      </c>
      <c r="M43" s="515"/>
      <c r="N43" s="119"/>
      <c r="O43" s="119"/>
      <c r="P43" s="515"/>
      <c r="Q43" s="119"/>
      <c r="R43" s="119"/>
    </row>
    <row r="44" spans="2:18" x14ac:dyDescent="0.3">
      <c r="B44" s="115">
        <v>35</v>
      </c>
      <c r="C44" s="1111"/>
      <c r="D44" s="1111"/>
      <c r="E44" s="1111"/>
      <c r="F44" s="1111"/>
      <c r="G44" s="1111"/>
      <c r="H44" s="1112"/>
      <c r="I44" s="526"/>
      <c r="J44" s="514"/>
      <c r="K44" s="451">
        <f t="shared" si="0"/>
        <v>0</v>
      </c>
      <c r="L44" s="527">
        <f t="shared" si="1"/>
        <v>0</v>
      </c>
      <c r="M44" s="515"/>
      <c r="N44" s="119"/>
      <c r="O44" s="119"/>
      <c r="P44" s="515"/>
      <c r="Q44" s="119"/>
      <c r="R44" s="119"/>
    </row>
    <row r="45" spans="2:18" x14ac:dyDescent="0.3">
      <c r="B45" s="115">
        <v>36</v>
      </c>
      <c r="C45" s="1111"/>
      <c r="D45" s="1111"/>
      <c r="E45" s="1111"/>
      <c r="F45" s="1111"/>
      <c r="G45" s="1111"/>
      <c r="H45" s="1112"/>
      <c r="I45" s="526"/>
      <c r="J45" s="514"/>
      <c r="K45" s="451">
        <f t="shared" si="0"/>
        <v>0</v>
      </c>
      <c r="L45" s="527">
        <f t="shared" si="1"/>
        <v>0</v>
      </c>
      <c r="M45" s="515"/>
      <c r="N45" s="119"/>
      <c r="O45" s="119"/>
      <c r="P45" s="515"/>
      <c r="Q45" s="119"/>
      <c r="R45" s="119"/>
    </row>
    <row r="46" spans="2:18" x14ac:dyDescent="0.3">
      <c r="B46" s="115">
        <v>37</v>
      </c>
      <c r="C46" s="1111"/>
      <c r="D46" s="1111"/>
      <c r="E46" s="1111"/>
      <c r="F46" s="1111"/>
      <c r="G46" s="1111"/>
      <c r="H46" s="1112"/>
      <c r="I46" s="526"/>
      <c r="J46" s="514"/>
      <c r="K46" s="451">
        <f t="shared" si="0"/>
        <v>0</v>
      </c>
      <c r="L46" s="527">
        <f t="shared" si="1"/>
        <v>0</v>
      </c>
      <c r="M46" s="515"/>
      <c r="N46" s="119"/>
      <c r="O46" s="119"/>
      <c r="P46" s="515"/>
      <c r="Q46" s="119"/>
      <c r="R46" s="119"/>
    </row>
    <row r="47" spans="2:18" x14ac:dyDescent="0.3">
      <c r="B47" s="115">
        <v>38</v>
      </c>
      <c r="C47" s="1111"/>
      <c r="D47" s="1111"/>
      <c r="E47" s="1111"/>
      <c r="F47" s="1111"/>
      <c r="G47" s="1111"/>
      <c r="H47" s="1112"/>
      <c r="I47" s="526"/>
      <c r="J47" s="514"/>
      <c r="K47" s="451">
        <f t="shared" si="0"/>
        <v>0</v>
      </c>
      <c r="L47" s="527">
        <f t="shared" si="1"/>
        <v>0</v>
      </c>
      <c r="M47" s="515"/>
      <c r="N47" s="119"/>
      <c r="O47" s="119"/>
      <c r="P47" s="515"/>
      <c r="Q47" s="119"/>
      <c r="R47" s="119"/>
    </row>
    <row r="48" spans="2:18" x14ac:dyDescent="0.3">
      <c r="B48" s="115">
        <v>39</v>
      </c>
      <c r="C48" s="1111"/>
      <c r="D48" s="1111"/>
      <c r="E48" s="1111"/>
      <c r="F48" s="1111"/>
      <c r="G48" s="1111"/>
      <c r="H48" s="1112"/>
      <c r="I48" s="526"/>
      <c r="J48" s="514"/>
      <c r="K48" s="451">
        <f t="shared" si="0"/>
        <v>0</v>
      </c>
      <c r="L48" s="527">
        <f t="shared" si="1"/>
        <v>0</v>
      </c>
      <c r="M48" s="515"/>
      <c r="N48" s="119"/>
      <c r="O48" s="119"/>
      <c r="P48" s="515"/>
      <c r="Q48" s="119"/>
      <c r="R48" s="119"/>
    </row>
    <row r="49" spans="2:18" x14ac:dyDescent="0.3">
      <c r="B49" s="115">
        <v>40</v>
      </c>
      <c r="C49" s="1111"/>
      <c r="D49" s="1111"/>
      <c r="E49" s="1111"/>
      <c r="F49" s="1111"/>
      <c r="G49" s="1111"/>
      <c r="H49" s="1112"/>
      <c r="I49" s="526"/>
      <c r="J49" s="514"/>
      <c r="K49" s="451">
        <f t="shared" si="0"/>
        <v>0</v>
      </c>
      <c r="L49" s="527">
        <f t="shared" si="1"/>
        <v>0</v>
      </c>
      <c r="M49" s="515"/>
      <c r="N49" s="119"/>
      <c r="O49" s="119"/>
      <c r="P49" s="515"/>
      <c r="Q49" s="119"/>
      <c r="R49" s="119"/>
    </row>
    <row r="50" spans="2:18" x14ac:dyDescent="0.3">
      <c r="B50" s="115">
        <v>41</v>
      </c>
      <c r="C50" s="1111"/>
      <c r="D50" s="1111"/>
      <c r="E50" s="1111"/>
      <c r="F50" s="1111"/>
      <c r="G50" s="1111"/>
      <c r="H50" s="1112"/>
      <c r="I50" s="526"/>
      <c r="J50" s="514"/>
      <c r="K50" s="451">
        <f t="shared" si="0"/>
        <v>0</v>
      </c>
      <c r="L50" s="527">
        <f t="shared" si="1"/>
        <v>0</v>
      </c>
      <c r="M50" s="515"/>
      <c r="N50" s="119"/>
      <c r="O50" s="119"/>
      <c r="P50" s="515"/>
      <c r="Q50" s="119"/>
      <c r="R50" s="119"/>
    </row>
    <row r="51" spans="2:18" x14ac:dyDescent="0.3">
      <c r="B51" s="115">
        <v>42</v>
      </c>
      <c r="C51" s="1111"/>
      <c r="D51" s="1111"/>
      <c r="E51" s="1111"/>
      <c r="F51" s="1111"/>
      <c r="G51" s="1111"/>
      <c r="H51" s="1112"/>
      <c r="I51" s="526"/>
      <c r="J51" s="514"/>
      <c r="K51" s="451">
        <f t="shared" si="0"/>
        <v>0</v>
      </c>
      <c r="L51" s="527">
        <f t="shared" si="1"/>
        <v>0</v>
      </c>
      <c r="M51" s="515"/>
      <c r="N51" s="119"/>
      <c r="O51" s="119"/>
      <c r="P51" s="515"/>
      <c r="Q51" s="119"/>
      <c r="R51" s="119"/>
    </row>
    <row r="52" spans="2:18" x14ac:dyDescent="0.3">
      <c r="B52" s="115">
        <v>43</v>
      </c>
      <c r="C52" s="1111"/>
      <c r="D52" s="1111"/>
      <c r="E52" s="1111"/>
      <c r="F52" s="1111"/>
      <c r="G52" s="1111"/>
      <c r="H52" s="1112"/>
      <c r="I52" s="526"/>
      <c r="J52" s="514"/>
      <c r="K52" s="451">
        <f t="shared" si="0"/>
        <v>0</v>
      </c>
      <c r="L52" s="527">
        <f t="shared" si="1"/>
        <v>0</v>
      </c>
      <c r="M52" s="515"/>
      <c r="N52" s="119"/>
      <c r="O52" s="119"/>
      <c r="P52" s="515"/>
      <c r="Q52" s="119"/>
      <c r="R52" s="119"/>
    </row>
    <row r="53" spans="2:18" x14ac:dyDescent="0.3">
      <c r="B53" s="115">
        <v>44</v>
      </c>
      <c r="C53" s="1111"/>
      <c r="D53" s="1111"/>
      <c r="E53" s="1111"/>
      <c r="F53" s="1111"/>
      <c r="G53" s="1111"/>
      <c r="H53" s="1112"/>
      <c r="I53" s="526"/>
      <c r="J53" s="514"/>
      <c r="K53" s="451">
        <f t="shared" si="0"/>
        <v>0</v>
      </c>
      <c r="L53" s="527">
        <f t="shared" si="1"/>
        <v>0</v>
      </c>
      <c r="M53" s="515"/>
      <c r="N53" s="119"/>
      <c r="O53" s="119"/>
      <c r="P53" s="515"/>
      <c r="Q53" s="119"/>
      <c r="R53" s="119"/>
    </row>
    <row r="54" spans="2:18" x14ac:dyDescent="0.3">
      <c r="B54" s="115">
        <v>45</v>
      </c>
      <c r="C54" s="1111"/>
      <c r="D54" s="1111"/>
      <c r="E54" s="1111"/>
      <c r="F54" s="1111"/>
      <c r="G54" s="1111"/>
      <c r="H54" s="1112"/>
      <c r="I54" s="526"/>
      <c r="J54" s="514"/>
      <c r="K54" s="451">
        <f t="shared" si="0"/>
        <v>0</v>
      </c>
      <c r="L54" s="527">
        <f t="shared" si="1"/>
        <v>0</v>
      </c>
      <c r="M54" s="515"/>
      <c r="N54" s="119"/>
      <c r="O54" s="119"/>
      <c r="P54" s="515"/>
      <c r="Q54" s="119"/>
      <c r="R54" s="119"/>
    </row>
    <row r="55" spans="2:18" x14ac:dyDescent="0.3">
      <c r="B55" s="115">
        <v>46</v>
      </c>
      <c r="C55" s="1111"/>
      <c r="D55" s="1111"/>
      <c r="E55" s="1111"/>
      <c r="F55" s="1111"/>
      <c r="G55" s="1111"/>
      <c r="H55" s="1112"/>
      <c r="I55" s="526"/>
      <c r="J55" s="514"/>
      <c r="K55" s="451">
        <f t="shared" si="0"/>
        <v>0</v>
      </c>
      <c r="L55" s="527">
        <f t="shared" si="1"/>
        <v>0</v>
      </c>
      <c r="M55" s="515"/>
      <c r="N55" s="119"/>
      <c r="O55" s="119"/>
      <c r="P55" s="515"/>
      <c r="Q55" s="119"/>
      <c r="R55" s="119"/>
    </row>
    <row r="56" spans="2:18" x14ac:dyDescent="0.3">
      <c r="B56" s="115">
        <v>47</v>
      </c>
      <c r="C56" s="1111"/>
      <c r="D56" s="1111"/>
      <c r="E56" s="1111"/>
      <c r="F56" s="1111"/>
      <c r="G56" s="1111"/>
      <c r="H56" s="1112"/>
      <c r="I56" s="526"/>
      <c r="J56" s="514"/>
      <c r="K56" s="451">
        <f t="shared" si="0"/>
        <v>0</v>
      </c>
      <c r="L56" s="527">
        <f t="shared" si="1"/>
        <v>0</v>
      </c>
      <c r="M56" s="515"/>
      <c r="N56" s="119"/>
      <c r="O56" s="119"/>
      <c r="P56" s="515"/>
      <c r="Q56" s="119"/>
      <c r="R56" s="119"/>
    </row>
    <row r="57" spans="2:18" x14ac:dyDescent="0.3">
      <c r="B57" s="115">
        <v>48</v>
      </c>
      <c r="C57" s="1111"/>
      <c r="D57" s="1111"/>
      <c r="E57" s="1111"/>
      <c r="F57" s="1111"/>
      <c r="G57" s="1111"/>
      <c r="H57" s="1112"/>
      <c r="I57" s="526"/>
      <c r="J57" s="514"/>
      <c r="K57" s="451">
        <f t="shared" si="0"/>
        <v>0</v>
      </c>
      <c r="L57" s="527">
        <f t="shared" si="1"/>
        <v>0</v>
      </c>
      <c r="M57" s="515"/>
      <c r="N57" s="119"/>
      <c r="O57" s="119"/>
      <c r="P57" s="515"/>
      <c r="Q57" s="119"/>
      <c r="R57" s="119"/>
    </row>
    <row r="58" spans="2:18" x14ac:dyDescent="0.3">
      <c r="B58" s="115">
        <v>49</v>
      </c>
      <c r="C58" s="1111"/>
      <c r="D58" s="1111"/>
      <c r="E58" s="1111"/>
      <c r="F58" s="1111"/>
      <c r="G58" s="1111"/>
      <c r="H58" s="1112"/>
      <c r="I58" s="526"/>
      <c r="J58" s="514"/>
      <c r="K58" s="451">
        <f t="shared" si="0"/>
        <v>0</v>
      </c>
      <c r="L58" s="527">
        <f t="shared" si="1"/>
        <v>0</v>
      </c>
      <c r="M58" s="515"/>
      <c r="N58" s="119"/>
      <c r="O58" s="119"/>
      <c r="P58" s="515"/>
      <c r="Q58" s="119"/>
      <c r="R58" s="119"/>
    </row>
    <row r="59" spans="2:18" x14ac:dyDescent="0.3">
      <c r="B59" s="115">
        <v>50</v>
      </c>
      <c r="C59" s="1111"/>
      <c r="D59" s="1111"/>
      <c r="E59" s="1111"/>
      <c r="F59" s="1111"/>
      <c r="G59" s="1111"/>
      <c r="H59" s="1112"/>
      <c r="I59" s="526"/>
      <c r="J59" s="514"/>
      <c r="K59" s="451">
        <f t="shared" si="0"/>
        <v>0</v>
      </c>
      <c r="L59" s="527">
        <f t="shared" si="1"/>
        <v>0</v>
      </c>
      <c r="M59" s="515"/>
      <c r="N59" s="119"/>
      <c r="O59" s="119"/>
      <c r="P59" s="515"/>
      <c r="Q59" s="119"/>
      <c r="R59" s="119"/>
    </row>
    <row r="60" spans="2:18" x14ac:dyDescent="0.3">
      <c r="B60" s="1115" t="s">
        <v>512</v>
      </c>
      <c r="C60" s="1115"/>
      <c r="D60" s="1115"/>
      <c r="E60" s="1115"/>
      <c r="F60" s="1115"/>
      <c r="G60" s="1115"/>
      <c r="H60" s="1115"/>
      <c r="I60" s="1115"/>
      <c r="J60" s="1115"/>
      <c r="K60" s="1115"/>
      <c r="L60" s="1115"/>
      <c r="M60" s="522" t="s">
        <v>1172</v>
      </c>
      <c r="N60" s="522" t="s">
        <v>1181</v>
      </c>
      <c r="O60" s="522" t="s">
        <v>1182</v>
      </c>
      <c r="P60" s="522" t="s">
        <v>1200</v>
      </c>
      <c r="Q60" s="522" t="s">
        <v>1201</v>
      </c>
      <c r="R60" s="522" t="s">
        <v>1202</v>
      </c>
    </row>
    <row r="61" spans="2:18" x14ac:dyDescent="0.3">
      <c r="B61" s="1116" t="s">
        <v>504</v>
      </c>
      <c r="C61" s="1117"/>
      <c r="D61" s="1117"/>
      <c r="E61" s="1117"/>
      <c r="F61" s="1117"/>
      <c r="G61" s="1117"/>
      <c r="H61" s="1118"/>
      <c r="I61" s="474" t="s">
        <v>505</v>
      </c>
      <c r="J61" s="113" t="s">
        <v>506</v>
      </c>
      <c r="K61" s="113" t="s">
        <v>507</v>
      </c>
      <c r="L61" s="113" t="s">
        <v>1171</v>
      </c>
      <c r="M61" s="314" t="s">
        <v>508</v>
      </c>
      <c r="N61" s="314" t="s">
        <v>508</v>
      </c>
      <c r="O61" s="314" t="s">
        <v>508</v>
      </c>
      <c r="P61" s="314" t="s">
        <v>508</v>
      </c>
      <c r="Q61" s="314" t="s">
        <v>508</v>
      </c>
      <c r="R61" s="314" t="s">
        <v>508</v>
      </c>
    </row>
    <row r="62" spans="2:18" x14ac:dyDescent="0.3">
      <c r="B62" s="115">
        <v>1</v>
      </c>
      <c r="C62" s="1119"/>
      <c r="D62" s="1120"/>
      <c r="E62" s="1120"/>
      <c r="F62" s="1120"/>
      <c r="G62" s="1120"/>
      <c r="H62" s="1121"/>
      <c r="I62" s="526"/>
      <c r="J62" s="514"/>
      <c r="K62" s="451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527">
        <f>IFERROR(SMALL(M62:R62,1),0)</f>
        <v>0</v>
      </c>
      <c r="M62" s="515"/>
      <c r="N62" s="119"/>
      <c r="O62" s="119"/>
      <c r="P62" s="515"/>
      <c r="Q62" s="119"/>
      <c r="R62" s="119"/>
    </row>
    <row r="63" spans="2:18" x14ac:dyDescent="0.3">
      <c r="B63" s="115">
        <v>2</v>
      </c>
      <c r="C63" s="1119"/>
      <c r="D63" s="1120"/>
      <c r="E63" s="1120"/>
      <c r="F63" s="1120"/>
      <c r="G63" s="1120"/>
      <c r="H63" s="1121"/>
      <c r="I63" s="526"/>
      <c r="J63" s="514"/>
      <c r="K63" s="451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527">
        <f t="shared" ref="L63:L111" si="3">IFERROR(SMALL(M63:R63,1),0)</f>
        <v>0</v>
      </c>
      <c r="M63" s="515"/>
      <c r="N63" s="119"/>
      <c r="O63" s="119"/>
      <c r="P63" s="515"/>
      <c r="Q63" s="119"/>
      <c r="R63" s="119"/>
    </row>
    <row r="64" spans="2:18" x14ac:dyDescent="0.3">
      <c r="B64" s="115">
        <v>3</v>
      </c>
      <c r="C64" s="1119"/>
      <c r="D64" s="1120"/>
      <c r="E64" s="1120"/>
      <c r="F64" s="1120"/>
      <c r="G64" s="1120"/>
      <c r="H64" s="1121"/>
      <c r="I64" s="116"/>
      <c r="J64" s="117"/>
      <c r="K64" s="451">
        <f t="shared" si="2"/>
        <v>0</v>
      </c>
      <c r="L64" s="527">
        <f t="shared" si="3"/>
        <v>0</v>
      </c>
      <c r="M64" s="515"/>
      <c r="N64" s="119"/>
      <c r="O64" s="119"/>
      <c r="P64" s="515"/>
      <c r="Q64" s="119"/>
      <c r="R64" s="119"/>
    </row>
    <row r="65" spans="2:18" x14ac:dyDescent="0.3">
      <c r="B65" s="115">
        <v>4</v>
      </c>
      <c r="C65" s="1119"/>
      <c r="D65" s="1120"/>
      <c r="E65" s="1120"/>
      <c r="F65" s="1120"/>
      <c r="G65" s="1120"/>
      <c r="H65" s="1121"/>
      <c r="I65" s="116"/>
      <c r="J65" s="117"/>
      <c r="K65" s="451">
        <f t="shared" si="2"/>
        <v>0</v>
      </c>
      <c r="L65" s="527">
        <f t="shared" si="3"/>
        <v>0</v>
      </c>
      <c r="M65" s="515"/>
      <c r="N65" s="119"/>
      <c r="O65" s="119"/>
      <c r="P65" s="515"/>
      <c r="Q65" s="119"/>
      <c r="R65" s="119"/>
    </row>
    <row r="66" spans="2:18" x14ac:dyDescent="0.3">
      <c r="B66" s="115">
        <v>5</v>
      </c>
      <c r="C66" s="1120"/>
      <c r="D66" s="1120"/>
      <c r="E66" s="1120"/>
      <c r="F66" s="1120"/>
      <c r="G66" s="1120"/>
      <c r="H66" s="1121"/>
      <c r="I66" s="116"/>
      <c r="J66" s="117"/>
      <c r="K66" s="451">
        <f t="shared" si="2"/>
        <v>0</v>
      </c>
      <c r="L66" s="527">
        <f t="shared" si="3"/>
        <v>0</v>
      </c>
      <c r="M66" s="515"/>
      <c r="N66" s="119"/>
      <c r="O66" s="119"/>
      <c r="P66" s="515"/>
      <c r="Q66" s="119"/>
      <c r="R66" s="119"/>
    </row>
    <row r="67" spans="2:18" x14ac:dyDescent="0.3">
      <c r="B67" s="115">
        <v>6</v>
      </c>
      <c r="C67" s="1120"/>
      <c r="D67" s="1120"/>
      <c r="E67" s="1120"/>
      <c r="F67" s="1120"/>
      <c r="G67" s="1120"/>
      <c r="H67" s="1121"/>
      <c r="I67" s="116"/>
      <c r="J67" s="117"/>
      <c r="K67" s="451">
        <f t="shared" si="2"/>
        <v>0</v>
      </c>
      <c r="L67" s="527">
        <f t="shared" si="3"/>
        <v>0</v>
      </c>
      <c r="M67" s="515"/>
      <c r="N67" s="119"/>
      <c r="O67" s="119"/>
      <c r="P67" s="515"/>
      <c r="Q67" s="119"/>
      <c r="R67" s="119"/>
    </row>
    <row r="68" spans="2:18" x14ac:dyDescent="0.3">
      <c r="B68" s="115">
        <v>7</v>
      </c>
      <c r="C68" s="1120"/>
      <c r="D68" s="1120"/>
      <c r="E68" s="1120"/>
      <c r="F68" s="1120"/>
      <c r="G68" s="1120"/>
      <c r="H68" s="1121"/>
      <c r="I68" s="116"/>
      <c r="J68" s="117"/>
      <c r="K68" s="451">
        <f t="shared" si="2"/>
        <v>0</v>
      </c>
      <c r="L68" s="527">
        <f t="shared" si="3"/>
        <v>0</v>
      </c>
      <c r="M68" s="515"/>
      <c r="N68" s="119"/>
      <c r="O68" s="119"/>
      <c r="P68" s="515"/>
      <c r="Q68" s="119"/>
      <c r="R68" s="119"/>
    </row>
    <row r="69" spans="2:18" x14ac:dyDescent="0.3">
      <c r="B69" s="115">
        <v>8</v>
      </c>
      <c r="C69" s="1120"/>
      <c r="D69" s="1120"/>
      <c r="E69" s="1120"/>
      <c r="F69" s="1120"/>
      <c r="G69" s="1120"/>
      <c r="H69" s="1121"/>
      <c r="I69" s="116"/>
      <c r="J69" s="117"/>
      <c r="K69" s="451">
        <f t="shared" si="2"/>
        <v>0</v>
      </c>
      <c r="L69" s="527">
        <f t="shared" si="3"/>
        <v>0</v>
      </c>
      <c r="M69" s="515"/>
      <c r="N69" s="119"/>
      <c r="O69" s="119"/>
      <c r="P69" s="515"/>
      <c r="Q69" s="119"/>
      <c r="R69" s="119"/>
    </row>
    <row r="70" spans="2:18" x14ac:dyDescent="0.3">
      <c r="B70" s="115">
        <v>9</v>
      </c>
      <c r="C70" s="1120"/>
      <c r="D70" s="1120"/>
      <c r="E70" s="1120"/>
      <c r="F70" s="1120"/>
      <c r="G70" s="1120"/>
      <c r="H70" s="1121"/>
      <c r="I70" s="116"/>
      <c r="J70" s="117"/>
      <c r="K70" s="451">
        <f t="shared" si="2"/>
        <v>0</v>
      </c>
      <c r="L70" s="527">
        <f t="shared" si="3"/>
        <v>0</v>
      </c>
      <c r="M70" s="515"/>
      <c r="N70" s="119"/>
      <c r="O70" s="119"/>
      <c r="P70" s="515"/>
      <c r="Q70" s="119"/>
      <c r="R70" s="119"/>
    </row>
    <row r="71" spans="2:18" x14ac:dyDescent="0.3">
      <c r="B71" s="115">
        <v>10</v>
      </c>
      <c r="C71" s="1120"/>
      <c r="D71" s="1120"/>
      <c r="E71" s="1120"/>
      <c r="F71" s="1120"/>
      <c r="G71" s="1120"/>
      <c r="H71" s="1121"/>
      <c r="I71" s="116"/>
      <c r="J71" s="117"/>
      <c r="K71" s="451">
        <f t="shared" si="2"/>
        <v>0</v>
      </c>
      <c r="L71" s="527">
        <f t="shared" si="3"/>
        <v>0</v>
      </c>
      <c r="M71" s="515"/>
      <c r="N71" s="119"/>
      <c r="O71" s="119"/>
      <c r="P71" s="515"/>
      <c r="Q71" s="119"/>
      <c r="R71" s="119"/>
    </row>
    <row r="72" spans="2:18" x14ac:dyDescent="0.3">
      <c r="B72" s="115">
        <v>11</v>
      </c>
      <c r="C72" s="1120"/>
      <c r="D72" s="1120"/>
      <c r="E72" s="1120"/>
      <c r="F72" s="1120"/>
      <c r="G72" s="1120"/>
      <c r="H72" s="1121"/>
      <c r="I72" s="116"/>
      <c r="J72" s="117"/>
      <c r="K72" s="451">
        <f t="shared" si="2"/>
        <v>0</v>
      </c>
      <c r="L72" s="527">
        <f t="shared" si="3"/>
        <v>0</v>
      </c>
      <c r="M72" s="515"/>
      <c r="N72" s="119"/>
      <c r="O72" s="119"/>
      <c r="P72" s="515"/>
      <c r="Q72" s="119"/>
      <c r="R72" s="119"/>
    </row>
    <row r="73" spans="2:18" x14ac:dyDescent="0.3">
      <c r="B73" s="115">
        <v>12</v>
      </c>
      <c r="C73" s="1120"/>
      <c r="D73" s="1120"/>
      <c r="E73" s="1120"/>
      <c r="F73" s="1120"/>
      <c r="G73" s="1120"/>
      <c r="H73" s="1121"/>
      <c r="I73" s="116"/>
      <c r="J73" s="117"/>
      <c r="K73" s="451">
        <f t="shared" si="2"/>
        <v>0</v>
      </c>
      <c r="L73" s="527">
        <f t="shared" si="3"/>
        <v>0</v>
      </c>
      <c r="M73" s="515"/>
      <c r="N73" s="119"/>
      <c r="O73" s="119"/>
      <c r="P73" s="515"/>
      <c r="Q73" s="119"/>
      <c r="R73" s="119"/>
    </row>
    <row r="74" spans="2:18" x14ac:dyDescent="0.3">
      <c r="B74" s="115">
        <v>13</v>
      </c>
      <c r="C74" s="1120"/>
      <c r="D74" s="1120"/>
      <c r="E74" s="1120"/>
      <c r="F74" s="1120"/>
      <c r="G74" s="1120"/>
      <c r="H74" s="1121"/>
      <c r="I74" s="116"/>
      <c r="J74" s="117"/>
      <c r="K74" s="451">
        <f t="shared" si="2"/>
        <v>0</v>
      </c>
      <c r="L74" s="527">
        <f t="shared" si="3"/>
        <v>0</v>
      </c>
      <c r="M74" s="515"/>
      <c r="N74" s="119"/>
      <c r="O74" s="119"/>
      <c r="P74" s="515"/>
      <c r="Q74" s="119"/>
      <c r="R74" s="119"/>
    </row>
    <row r="75" spans="2:18" x14ac:dyDescent="0.3">
      <c r="B75" s="115">
        <v>14</v>
      </c>
      <c r="C75" s="1120"/>
      <c r="D75" s="1120"/>
      <c r="E75" s="1120"/>
      <c r="F75" s="1120"/>
      <c r="G75" s="1120"/>
      <c r="H75" s="1121"/>
      <c r="I75" s="116"/>
      <c r="J75" s="117"/>
      <c r="K75" s="451">
        <f t="shared" si="2"/>
        <v>0</v>
      </c>
      <c r="L75" s="527">
        <f t="shared" si="3"/>
        <v>0</v>
      </c>
      <c r="M75" s="515"/>
      <c r="N75" s="119"/>
      <c r="O75" s="119"/>
      <c r="P75" s="515"/>
      <c r="Q75" s="119"/>
      <c r="R75" s="119"/>
    </row>
    <row r="76" spans="2:18" x14ac:dyDescent="0.3">
      <c r="B76" s="115">
        <v>15</v>
      </c>
      <c r="C76" s="1120"/>
      <c r="D76" s="1120"/>
      <c r="E76" s="1120"/>
      <c r="F76" s="1120"/>
      <c r="G76" s="1120"/>
      <c r="H76" s="1121"/>
      <c r="I76" s="116"/>
      <c r="J76" s="117"/>
      <c r="K76" s="451">
        <f t="shared" si="2"/>
        <v>0</v>
      </c>
      <c r="L76" s="527">
        <f t="shared" si="3"/>
        <v>0</v>
      </c>
      <c r="M76" s="515"/>
      <c r="N76" s="119"/>
      <c r="O76" s="119"/>
      <c r="P76" s="515"/>
      <c r="Q76" s="119"/>
      <c r="R76" s="119"/>
    </row>
    <row r="77" spans="2:18" x14ac:dyDescent="0.3">
      <c r="B77" s="115">
        <v>16</v>
      </c>
      <c r="C77" s="1120"/>
      <c r="D77" s="1120"/>
      <c r="E77" s="1120"/>
      <c r="F77" s="1120"/>
      <c r="G77" s="1120"/>
      <c r="H77" s="1121"/>
      <c r="I77" s="116"/>
      <c r="J77" s="117"/>
      <c r="K77" s="451">
        <f t="shared" si="2"/>
        <v>0</v>
      </c>
      <c r="L77" s="527">
        <f t="shared" si="3"/>
        <v>0</v>
      </c>
      <c r="M77" s="515"/>
      <c r="N77" s="119"/>
      <c r="O77" s="119"/>
      <c r="P77" s="515"/>
      <c r="Q77" s="119"/>
      <c r="R77" s="119"/>
    </row>
    <row r="78" spans="2:18" x14ac:dyDescent="0.3">
      <c r="B78" s="115">
        <v>17</v>
      </c>
      <c r="C78" s="1120"/>
      <c r="D78" s="1120"/>
      <c r="E78" s="1120"/>
      <c r="F78" s="1120"/>
      <c r="G78" s="1120"/>
      <c r="H78" s="1121"/>
      <c r="I78" s="116"/>
      <c r="J78" s="117"/>
      <c r="K78" s="451">
        <f t="shared" si="2"/>
        <v>0</v>
      </c>
      <c r="L78" s="527">
        <f t="shared" si="3"/>
        <v>0</v>
      </c>
      <c r="M78" s="515"/>
      <c r="N78" s="119"/>
      <c r="O78" s="119"/>
      <c r="P78" s="515"/>
      <c r="Q78" s="119"/>
      <c r="R78" s="119"/>
    </row>
    <row r="79" spans="2:18" x14ac:dyDescent="0.3">
      <c r="B79" s="115">
        <v>18</v>
      </c>
      <c r="C79" s="1120"/>
      <c r="D79" s="1120"/>
      <c r="E79" s="1120"/>
      <c r="F79" s="1120"/>
      <c r="G79" s="1120"/>
      <c r="H79" s="1121"/>
      <c r="I79" s="116"/>
      <c r="J79" s="117"/>
      <c r="K79" s="451">
        <f t="shared" si="2"/>
        <v>0</v>
      </c>
      <c r="L79" s="527">
        <f t="shared" si="3"/>
        <v>0</v>
      </c>
      <c r="M79" s="515"/>
      <c r="N79" s="119"/>
      <c r="O79" s="119"/>
      <c r="P79" s="515"/>
      <c r="Q79" s="119"/>
      <c r="R79" s="119"/>
    </row>
    <row r="80" spans="2:18" x14ac:dyDescent="0.3">
      <c r="B80" s="115">
        <v>19</v>
      </c>
      <c r="C80" s="1120"/>
      <c r="D80" s="1120"/>
      <c r="E80" s="1120"/>
      <c r="F80" s="1120"/>
      <c r="G80" s="1120"/>
      <c r="H80" s="1121"/>
      <c r="I80" s="116"/>
      <c r="J80" s="117"/>
      <c r="K80" s="451">
        <f t="shared" si="2"/>
        <v>0</v>
      </c>
      <c r="L80" s="527">
        <f t="shared" si="3"/>
        <v>0</v>
      </c>
      <c r="M80" s="515"/>
      <c r="N80" s="119"/>
      <c r="O80" s="119"/>
      <c r="P80" s="515"/>
      <c r="Q80" s="119"/>
      <c r="R80" s="119"/>
    </row>
    <row r="81" spans="2:18" x14ac:dyDescent="0.3">
      <c r="B81" s="115">
        <v>20</v>
      </c>
      <c r="C81" s="1120"/>
      <c r="D81" s="1120"/>
      <c r="E81" s="1120"/>
      <c r="F81" s="1120"/>
      <c r="G81" s="1120"/>
      <c r="H81" s="1121"/>
      <c r="I81" s="116"/>
      <c r="J81" s="117"/>
      <c r="K81" s="451">
        <f t="shared" si="2"/>
        <v>0</v>
      </c>
      <c r="L81" s="527">
        <f t="shared" si="3"/>
        <v>0</v>
      </c>
      <c r="M81" s="515"/>
      <c r="N81" s="119"/>
      <c r="O81" s="119"/>
      <c r="P81" s="515"/>
      <c r="Q81" s="119"/>
      <c r="R81" s="119"/>
    </row>
    <row r="82" spans="2:18" x14ac:dyDescent="0.3">
      <c r="B82" s="115">
        <v>21</v>
      </c>
      <c r="C82" s="1120"/>
      <c r="D82" s="1120"/>
      <c r="E82" s="1120"/>
      <c r="F82" s="1120"/>
      <c r="G82" s="1120"/>
      <c r="H82" s="1121"/>
      <c r="I82" s="116"/>
      <c r="J82" s="117"/>
      <c r="K82" s="451">
        <f t="shared" si="2"/>
        <v>0</v>
      </c>
      <c r="L82" s="527">
        <f t="shared" si="3"/>
        <v>0</v>
      </c>
      <c r="M82" s="515"/>
      <c r="N82" s="119"/>
      <c r="O82" s="119"/>
      <c r="P82" s="515"/>
      <c r="Q82" s="119"/>
      <c r="R82" s="119"/>
    </row>
    <row r="83" spans="2:18" x14ac:dyDescent="0.3">
      <c r="B83" s="115">
        <v>22</v>
      </c>
      <c r="C83" s="1120"/>
      <c r="D83" s="1120"/>
      <c r="E83" s="1120"/>
      <c r="F83" s="1120"/>
      <c r="G83" s="1120"/>
      <c r="H83" s="1121"/>
      <c r="I83" s="116"/>
      <c r="J83" s="117"/>
      <c r="K83" s="451">
        <f t="shared" si="2"/>
        <v>0</v>
      </c>
      <c r="L83" s="527">
        <f t="shared" si="3"/>
        <v>0</v>
      </c>
      <c r="M83" s="515"/>
      <c r="N83" s="119"/>
      <c r="O83" s="119"/>
      <c r="P83" s="515"/>
      <c r="Q83" s="119"/>
      <c r="R83" s="119"/>
    </row>
    <row r="84" spans="2:18" x14ac:dyDescent="0.3">
      <c r="B84" s="115">
        <v>23</v>
      </c>
      <c r="C84" s="1120"/>
      <c r="D84" s="1120"/>
      <c r="E84" s="1120"/>
      <c r="F84" s="1120"/>
      <c r="G84" s="1120"/>
      <c r="H84" s="1121"/>
      <c r="I84" s="116"/>
      <c r="J84" s="117"/>
      <c r="K84" s="451">
        <f t="shared" si="2"/>
        <v>0</v>
      </c>
      <c r="L84" s="527">
        <f t="shared" si="3"/>
        <v>0</v>
      </c>
      <c r="M84" s="515"/>
      <c r="N84" s="119"/>
      <c r="O84" s="119"/>
      <c r="P84" s="515"/>
      <c r="Q84" s="119"/>
      <c r="R84" s="119"/>
    </row>
    <row r="85" spans="2:18" x14ac:dyDescent="0.3">
      <c r="B85" s="115">
        <v>24</v>
      </c>
      <c r="C85" s="1120"/>
      <c r="D85" s="1120"/>
      <c r="E85" s="1120"/>
      <c r="F85" s="1120"/>
      <c r="G85" s="1120"/>
      <c r="H85" s="1121"/>
      <c r="I85" s="116"/>
      <c r="J85" s="117"/>
      <c r="K85" s="451">
        <f t="shared" si="2"/>
        <v>0</v>
      </c>
      <c r="L85" s="527">
        <f t="shared" si="3"/>
        <v>0</v>
      </c>
      <c r="M85" s="515"/>
      <c r="N85" s="119"/>
      <c r="O85" s="119"/>
      <c r="P85" s="515"/>
      <c r="Q85" s="119"/>
      <c r="R85" s="119"/>
    </row>
    <row r="86" spans="2:18" x14ac:dyDescent="0.3">
      <c r="B86" s="115">
        <v>25</v>
      </c>
      <c r="C86" s="1120"/>
      <c r="D86" s="1120"/>
      <c r="E86" s="1120"/>
      <c r="F86" s="1120"/>
      <c r="G86" s="1120"/>
      <c r="H86" s="1121"/>
      <c r="I86" s="116"/>
      <c r="J86" s="117"/>
      <c r="K86" s="451">
        <f t="shared" si="2"/>
        <v>0</v>
      </c>
      <c r="L86" s="527">
        <f t="shared" si="3"/>
        <v>0</v>
      </c>
      <c r="M86" s="515"/>
      <c r="N86" s="119"/>
      <c r="O86" s="119"/>
      <c r="P86" s="515"/>
      <c r="Q86" s="119"/>
      <c r="R86" s="119"/>
    </row>
    <row r="87" spans="2:18" x14ac:dyDescent="0.3">
      <c r="B87" s="115">
        <v>26</v>
      </c>
      <c r="C87" s="1120"/>
      <c r="D87" s="1120"/>
      <c r="E87" s="1120"/>
      <c r="F87" s="1120"/>
      <c r="G87" s="1120"/>
      <c r="H87" s="1121"/>
      <c r="I87" s="116"/>
      <c r="J87" s="117"/>
      <c r="K87" s="451">
        <f t="shared" si="2"/>
        <v>0</v>
      </c>
      <c r="L87" s="527">
        <f t="shared" si="3"/>
        <v>0</v>
      </c>
      <c r="M87" s="515"/>
      <c r="N87" s="119"/>
      <c r="O87" s="119"/>
      <c r="P87" s="515"/>
      <c r="Q87" s="119"/>
      <c r="R87" s="119"/>
    </row>
    <row r="88" spans="2:18" x14ac:dyDescent="0.3">
      <c r="B88" s="115">
        <v>27</v>
      </c>
      <c r="C88" s="1120"/>
      <c r="D88" s="1120"/>
      <c r="E88" s="1120"/>
      <c r="F88" s="1120"/>
      <c r="G88" s="1120"/>
      <c r="H88" s="1121"/>
      <c r="I88" s="116"/>
      <c r="J88" s="117"/>
      <c r="K88" s="451">
        <f t="shared" si="2"/>
        <v>0</v>
      </c>
      <c r="L88" s="527">
        <f t="shared" si="3"/>
        <v>0</v>
      </c>
      <c r="M88" s="515"/>
      <c r="N88" s="119"/>
      <c r="O88" s="119"/>
      <c r="P88" s="515"/>
      <c r="Q88" s="119"/>
      <c r="R88" s="119"/>
    </row>
    <row r="89" spans="2:18" x14ac:dyDescent="0.3">
      <c r="B89" s="115">
        <v>28</v>
      </c>
      <c r="C89" s="1120"/>
      <c r="D89" s="1120"/>
      <c r="E89" s="1120"/>
      <c r="F89" s="1120"/>
      <c r="G89" s="1120"/>
      <c r="H89" s="1121"/>
      <c r="I89" s="116"/>
      <c r="J89" s="117"/>
      <c r="K89" s="451">
        <f t="shared" si="2"/>
        <v>0</v>
      </c>
      <c r="L89" s="527">
        <f t="shared" si="3"/>
        <v>0</v>
      </c>
      <c r="M89" s="515"/>
      <c r="N89" s="119"/>
      <c r="O89" s="119"/>
      <c r="P89" s="515"/>
      <c r="Q89" s="119"/>
      <c r="R89" s="119"/>
    </row>
    <row r="90" spans="2:18" x14ac:dyDescent="0.3">
      <c r="B90" s="115">
        <v>29</v>
      </c>
      <c r="C90" s="1120"/>
      <c r="D90" s="1120"/>
      <c r="E90" s="1120"/>
      <c r="F90" s="1120"/>
      <c r="G90" s="1120"/>
      <c r="H90" s="1121"/>
      <c r="I90" s="116"/>
      <c r="J90" s="117"/>
      <c r="K90" s="451">
        <f t="shared" si="2"/>
        <v>0</v>
      </c>
      <c r="L90" s="527">
        <f t="shared" si="3"/>
        <v>0</v>
      </c>
      <c r="M90" s="515"/>
      <c r="N90" s="119"/>
      <c r="O90" s="119"/>
      <c r="P90" s="515"/>
      <c r="Q90" s="119"/>
      <c r="R90" s="119"/>
    </row>
    <row r="91" spans="2:18" x14ac:dyDescent="0.3">
      <c r="B91" s="115">
        <v>30</v>
      </c>
      <c r="C91" s="1120"/>
      <c r="D91" s="1120"/>
      <c r="E91" s="1120"/>
      <c r="F91" s="1120"/>
      <c r="G91" s="1120"/>
      <c r="H91" s="1121"/>
      <c r="I91" s="116"/>
      <c r="J91" s="117"/>
      <c r="K91" s="451">
        <f t="shared" si="2"/>
        <v>0</v>
      </c>
      <c r="L91" s="527">
        <f t="shared" si="3"/>
        <v>0</v>
      </c>
      <c r="M91" s="515"/>
      <c r="N91" s="119"/>
      <c r="O91" s="119"/>
      <c r="P91" s="515"/>
      <c r="Q91" s="119"/>
      <c r="R91" s="119"/>
    </row>
    <row r="92" spans="2:18" x14ac:dyDescent="0.3">
      <c r="B92" s="115">
        <v>31</v>
      </c>
      <c r="C92" s="1120"/>
      <c r="D92" s="1120"/>
      <c r="E92" s="1120"/>
      <c r="F92" s="1120"/>
      <c r="G92" s="1120"/>
      <c r="H92" s="1121"/>
      <c r="I92" s="116"/>
      <c r="J92" s="117"/>
      <c r="K92" s="451">
        <f t="shared" si="2"/>
        <v>0</v>
      </c>
      <c r="L92" s="527">
        <f t="shared" si="3"/>
        <v>0</v>
      </c>
      <c r="M92" s="515"/>
      <c r="N92" s="119"/>
      <c r="O92" s="119"/>
      <c r="P92" s="515"/>
      <c r="Q92" s="119"/>
      <c r="R92" s="119"/>
    </row>
    <row r="93" spans="2:18" x14ac:dyDescent="0.3">
      <c r="B93" s="115">
        <v>32</v>
      </c>
      <c r="C93" s="1120"/>
      <c r="D93" s="1120"/>
      <c r="E93" s="1120"/>
      <c r="F93" s="1120"/>
      <c r="G93" s="1120"/>
      <c r="H93" s="1121"/>
      <c r="I93" s="116"/>
      <c r="J93" s="117"/>
      <c r="K93" s="451">
        <f t="shared" si="2"/>
        <v>0</v>
      </c>
      <c r="L93" s="527">
        <f t="shared" si="3"/>
        <v>0</v>
      </c>
      <c r="M93" s="515"/>
      <c r="N93" s="119"/>
      <c r="O93" s="119"/>
      <c r="P93" s="515"/>
      <c r="Q93" s="119"/>
      <c r="R93" s="119"/>
    </row>
    <row r="94" spans="2:18" x14ac:dyDescent="0.3">
      <c r="B94" s="115">
        <v>33</v>
      </c>
      <c r="C94" s="1120"/>
      <c r="D94" s="1120"/>
      <c r="E94" s="1120"/>
      <c r="F94" s="1120"/>
      <c r="G94" s="1120"/>
      <c r="H94" s="1121"/>
      <c r="I94" s="116"/>
      <c r="J94" s="117"/>
      <c r="K94" s="451">
        <f t="shared" si="2"/>
        <v>0</v>
      </c>
      <c r="L94" s="527">
        <f t="shared" si="3"/>
        <v>0</v>
      </c>
      <c r="M94" s="515"/>
      <c r="N94" s="119"/>
      <c r="O94" s="119"/>
      <c r="P94" s="515"/>
      <c r="Q94" s="119"/>
      <c r="R94" s="119"/>
    </row>
    <row r="95" spans="2:18" x14ac:dyDescent="0.3">
      <c r="B95" s="115">
        <v>34</v>
      </c>
      <c r="C95" s="1120"/>
      <c r="D95" s="1120"/>
      <c r="E95" s="1120"/>
      <c r="F95" s="1120"/>
      <c r="G95" s="1120"/>
      <c r="H95" s="1121"/>
      <c r="I95" s="116"/>
      <c r="J95" s="117"/>
      <c r="K95" s="451">
        <f t="shared" si="2"/>
        <v>0</v>
      </c>
      <c r="L95" s="527">
        <f t="shared" si="3"/>
        <v>0</v>
      </c>
      <c r="M95" s="515"/>
      <c r="N95" s="119"/>
      <c r="O95" s="119"/>
      <c r="P95" s="515"/>
      <c r="Q95" s="119"/>
      <c r="R95" s="119"/>
    </row>
    <row r="96" spans="2:18" x14ac:dyDescent="0.3">
      <c r="B96" s="115">
        <v>35</v>
      </c>
      <c r="C96" s="1120"/>
      <c r="D96" s="1120"/>
      <c r="E96" s="1120"/>
      <c r="F96" s="1120"/>
      <c r="G96" s="1120"/>
      <c r="H96" s="1121"/>
      <c r="I96" s="116"/>
      <c r="J96" s="117"/>
      <c r="K96" s="451">
        <f t="shared" si="2"/>
        <v>0</v>
      </c>
      <c r="L96" s="527">
        <f t="shared" si="3"/>
        <v>0</v>
      </c>
      <c r="M96" s="515"/>
      <c r="N96" s="119"/>
      <c r="O96" s="119"/>
      <c r="P96" s="515"/>
      <c r="Q96" s="119"/>
      <c r="R96" s="119"/>
    </row>
    <row r="97" spans="2:18" x14ac:dyDescent="0.3">
      <c r="B97" s="115">
        <v>36</v>
      </c>
      <c r="C97" s="1120"/>
      <c r="D97" s="1120"/>
      <c r="E97" s="1120"/>
      <c r="F97" s="1120"/>
      <c r="G97" s="1120"/>
      <c r="H97" s="1121"/>
      <c r="I97" s="116"/>
      <c r="J97" s="117"/>
      <c r="K97" s="451">
        <f t="shared" si="2"/>
        <v>0</v>
      </c>
      <c r="L97" s="527">
        <f t="shared" si="3"/>
        <v>0</v>
      </c>
      <c r="M97" s="515"/>
      <c r="N97" s="119"/>
      <c r="O97" s="119"/>
      <c r="P97" s="515"/>
      <c r="Q97" s="119"/>
      <c r="R97" s="119"/>
    </row>
    <row r="98" spans="2:18" x14ac:dyDescent="0.3">
      <c r="B98" s="115">
        <v>37</v>
      </c>
      <c r="C98" s="1120"/>
      <c r="D98" s="1120"/>
      <c r="E98" s="1120"/>
      <c r="F98" s="1120"/>
      <c r="G98" s="1120"/>
      <c r="H98" s="1121"/>
      <c r="I98" s="116"/>
      <c r="J98" s="117"/>
      <c r="K98" s="451">
        <f t="shared" si="2"/>
        <v>0</v>
      </c>
      <c r="L98" s="527">
        <f t="shared" si="3"/>
        <v>0</v>
      </c>
      <c r="M98" s="515"/>
      <c r="N98" s="119"/>
      <c r="O98" s="119"/>
      <c r="P98" s="515"/>
      <c r="Q98" s="119"/>
      <c r="R98" s="119"/>
    </row>
    <row r="99" spans="2:18" x14ac:dyDescent="0.3">
      <c r="B99" s="115">
        <v>38</v>
      </c>
      <c r="C99" s="1120"/>
      <c r="D99" s="1120"/>
      <c r="E99" s="1120"/>
      <c r="F99" s="1120"/>
      <c r="G99" s="1120"/>
      <c r="H99" s="1121"/>
      <c r="I99" s="116"/>
      <c r="J99" s="117"/>
      <c r="K99" s="451">
        <f t="shared" si="2"/>
        <v>0</v>
      </c>
      <c r="L99" s="527">
        <f t="shared" si="3"/>
        <v>0</v>
      </c>
      <c r="M99" s="515"/>
      <c r="N99" s="119"/>
      <c r="O99" s="119"/>
      <c r="P99" s="515"/>
      <c r="Q99" s="119"/>
      <c r="R99" s="119"/>
    </row>
    <row r="100" spans="2:18" x14ac:dyDescent="0.3">
      <c r="B100" s="115">
        <v>39</v>
      </c>
      <c r="C100" s="1120"/>
      <c r="D100" s="1120"/>
      <c r="E100" s="1120"/>
      <c r="F100" s="1120"/>
      <c r="G100" s="1120"/>
      <c r="H100" s="1121"/>
      <c r="I100" s="116"/>
      <c r="J100" s="117"/>
      <c r="K100" s="451">
        <f t="shared" si="2"/>
        <v>0</v>
      </c>
      <c r="L100" s="527">
        <f t="shared" si="3"/>
        <v>0</v>
      </c>
      <c r="M100" s="515"/>
      <c r="N100" s="119"/>
      <c r="O100" s="119"/>
      <c r="P100" s="515"/>
      <c r="Q100" s="119"/>
      <c r="R100" s="119"/>
    </row>
    <row r="101" spans="2:18" x14ac:dyDescent="0.3">
      <c r="B101" s="115">
        <v>40</v>
      </c>
      <c r="C101" s="1120"/>
      <c r="D101" s="1120"/>
      <c r="E101" s="1120"/>
      <c r="F101" s="1120"/>
      <c r="G101" s="1120"/>
      <c r="H101" s="1121"/>
      <c r="I101" s="116"/>
      <c r="J101" s="117"/>
      <c r="K101" s="451">
        <f t="shared" si="2"/>
        <v>0</v>
      </c>
      <c r="L101" s="527">
        <f t="shared" si="3"/>
        <v>0</v>
      </c>
      <c r="M101" s="515"/>
      <c r="N101" s="119"/>
      <c r="O101" s="119"/>
      <c r="P101" s="515"/>
      <c r="Q101" s="119"/>
      <c r="R101" s="119"/>
    </row>
    <row r="102" spans="2:18" x14ac:dyDescent="0.3">
      <c r="B102" s="115">
        <v>41</v>
      </c>
      <c r="C102" s="1120"/>
      <c r="D102" s="1120"/>
      <c r="E102" s="1120"/>
      <c r="F102" s="1120"/>
      <c r="G102" s="1120"/>
      <c r="H102" s="1121"/>
      <c r="I102" s="116"/>
      <c r="J102" s="117"/>
      <c r="K102" s="451">
        <f t="shared" si="2"/>
        <v>0</v>
      </c>
      <c r="L102" s="527">
        <f t="shared" si="3"/>
        <v>0</v>
      </c>
      <c r="M102" s="515"/>
      <c r="N102" s="119"/>
      <c r="O102" s="119"/>
      <c r="P102" s="515"/>
      <c r="Q102" s="119"/>
      <c r="R102" s="119"/>
    </row>
    <row r="103" spans="2:18" x14ac:dyDescent="0.3">
      <c r="B103" s="115">
        <v>42</v>
      </c>
      <c r="C103" s="1120"/>
      <c r="D103" s="1120"/>
      <c r="E103" s="1120"/>
      <c r="F103" s="1120"/>
      <c r="G103" s="1120"/>
      <c r="H103" s="1121"/>
      <c r="I103" s="116"/>
      <c r="J103" s="117"/>
      <c r="K103" s="451">
        <f t="shared" si="2"/>
        <v>0</v>
      </c>
      <c r="L103" s="527">
        <f t="shared" si="3"/>
        <v>0</v>
      </c>
      <c r="M103" s="515"/>
      <c r="N103" s="119"/>
      <c r="O103" s="119"/>
      <c r="P103" s="515"/>
      <c r="Q103" s="119"/>
      <c r="R103" s="119"/>
    </row>
    <row r="104" spans="2:18" x14ac:dyDescent="0.3">
      <c r="B104" s="115">
        <v>43</v>
      </c>
      <c r="C104" s="1120"/>
      <c r="D104" s="1120"/>
      <c r="E104" s="1120"/>
      <c r="F104" s="1120"/>
      <c r="G104" s="1120"/>
      <c r="H104" s="1121"/>
      <c r="I104" s="116"/>
      <c r="J104" s="117"/>
      <c r="K104" s="451">
        <f t="shared" si="2"/>
        <v>0</v>
      </c>
      <c r="L104" s="527">
        <f t="shared" si="3"/>
        <v>0</v>
      </c>
      <c r="M104" s="515"/>
      <c r="N104" s="119"/>
      <c r="O104" s="119"/>
      <c r="P104" s="515"/>
      <c r="Q104" s="119"/>
      <c r="R104" s="119"/>
    </row>
    <row r="105" spans="2:18" x14ac:dyDescent="0.3">
      <c r="B105" s="115">
        <v>44</v>
      </c>
      <c r="C105" s="1120"/>
      <c r="D105" s="1120"/>
      <c r="E105" s="1120"/>
      <c r="F105" s="1120"/>
      <c r="G105" s="1120"/>
      <c r="H105" s="1121"/>
      <c r="I105" s="116"/>
      <c r="J105" s="117"/>
      <c r="K105" s="451">
        <f t="shared" si="2"/>
        <v>0</v>
      </c>
      <c r="L105" s="527">
        <f t="shared" si="3"/>
        <v>0</v>
      </c>
      <c r="M105" s="515"/>
      <c r="N105" s="119"/>
      <c r="O105" s="119"/>
      <c r="P105" s="515"/>
      <c r="Q105" s="119"/>
      <c r="R105" s="119"/>
    </row>
    <row r="106" spans="2:18" x14ac:dyDescent="0.3">
      <c r="B106" s="115">
        <v>45</v>
      </c>
      <c r="C106" s="1120"/>
      <c r="D106" s="1120"/>
      <c r="E106" s="1120"/>
      <c r="F106" s="1120"/>
      <c r="G106" s="1120"/>
      <c r="H106" s="1121"/>
      <c r="I106" s="116"/>
      <c r="J106" s="117"/>
      <c r="K106" s="451">
        <f t="shared" si="2"/>
        <v>0</v>
      </c>
      <c r="L106" s="527">
        <f t="shared" si="3"/>
        <v>0</v>
      </c>
      <c r="M106" s="515"/>
      <c r="N106" s="119"/>
      <c r="O106" s="119"/>
      <c r="P106" s="515"/>
      <c r="Q106" s="119"/>
      <c r="R106" s="119"/>
    </row>
    <row r="107" spans="2:18" x14ac:dyDescent="0.3">
      <c r="B107" s="115">
        <v>46</v>
      </c>
      <c r="C107" s="1120"/>
      <c r="D107" s="1120"/>
      <c r="E107" s="1120"/>
      <c r="F107" s="1120"/>
      <c r="G107" s="1120"/>
      <c r="H107" s="1121"/>
      <c r="I107" s="116"/>
      <c r="J107" s="117"/>
      <c r="K107" s="451">
        <f t="shared" si="2"/>
        <v>0</v>
      </c>
      <c r="L107" s="527">
        <f t="shared" si="3"/>
        <v>0</v>
      </c>
      <c r="M107" s="515"/>
      <c r="N107" s="119"/>
      <c r="O107" s="119"/>
      <c r="P107" s="515"/>
      <c r="Q107" s="119"/>
      <c r="R107" s="119"/>
    </row>
    <row r="108" spans="2:18" x14ac:dyDescent="0.3">
      <c r="B108" s="115">
        <v>47</v>
      </c>
      <c r="C108" s="1120"/>
      <c r="D108" s="1120"/>
      <c r="E108" s="1120"/>
      <c r="F108" s="1120"/>
      <c r="G108" s="1120"/>
      <c r="H108" s="1121"/>
      <c r="I108" s="116"/>
      <c r="J108" s="117"/>
      <c r="K108" s="451">
        <f t="shared" si="2"/>
        <v>0</v>
      </c>
      <c r="L108" s="527">
        <f t="shared" si="3"/>
        <v>0</v>
      </c>
      <c r="M108" s="515"/>
      <c r="N108" s="119"/>
      <c r="O108" s="119"/>
      <c r="P108" s="515"/>
      <c r="Q108" s="119"/>
      <c r="R108" s="119"/>
    </row>
    <row r="109" spans="2:18" x14ac:dyDescent="0.3">
      <c r="B109" s="115">
        <v>48</v>
      </c>
      <c r="C109" s="1120"/>
      <c r="D109" s="1120"/>
      <c r="E109" s="1120"/>
      <c r="F109" s="1120"/>
      <c r="G109" s="1120"/>
      <c r="H109" s="1121"/>
      <c r="I109" s="116"/>
      <c r="J109" s="117"/>
      <c r="K109" s="451">
        <f t="shared" si="2"/>
        <v>0</v>
      </c>
      <c r="L109" s="527">
        <f t="shared" si="3"/>
        <v>0</v>
      </c>
      <c r="M109" s="515"/>
      <c r="N109" s="119"/>
      <c r="O109" s="119"/>
      <c r="P109" s="515"/>
      <c r="Q109" s="119"/>
      <c r="R109" s="119"/>
    </row>
    <row r="110" spans="2:18" x14ac:dyDescent="0.3">
      <c r="B110" s="115">
        <v>49</v>
      </c>
      <c r="C110" s="1120"/>
      <c r="D110" s="1120"/>
      <c r="E110" s="1120"/>
      <c r="F110" s="1120"/>
      <c r="G110" s="1120"/>
      <c r="H110" s="1121"/>
      <c r="I110" s="116"/>
      <c r="J110" s="117"/>
      <c r="K110" s="451">
        <f t="shared" si="2"/>
        <v>0</v>
      </c>
      <c r="L110" s="527">
        <f t="shared" si="3"/>
        <v>0</v>
      </c>
      <c r="M110" s="515"/>
      <c r="N110" s="119"/>
      <c r="O110" s="119"/>
      <c r="P110" s="515"/>
      <c r="Q110" s="119"/>
      <c r="R110" s="119"/>
    </row>
    <row r="111" spans="2:18" x14ac:dyDescent="0.3">
      <c r="B111" s="115">
        <v>50</v>
      </c>
      <c r="C111" s="1120"/>
      <c r="D111" s="1120"/>
      <c r="E111" s="1120"/>
      <c r="F111" s="1120"/>
      <c r="G111" s="1120"/>
      <c r="H111" s="1121"/>
      <c r="I111" s="116"/>
      <c r="J111" s="117"/>
      <c r="K111" s="451">
        <f t="shared" si="2"/>
        <v>0</v>
      </c>
      <c r="L111" s="527">
        <f t="shared" si="3"/>
        <v>0</v>
      </c>
      <c r="M111" s="515"/>
      <c r="N111" s="119"/>
      <c r="O111" s="119"/>
      <c r="P111" s="515"/>
      <c r="Q111" s="119"/>
      <c r="R111" s="119"/>
    </row>
    <row r="112" spans="2:18" x14ac:dyDescent="0.3">
      <c r="B112" s="1123" t="s">
        <v>943</v>
      </c>
      <c r="C112" s="1124"/>
      <c r="D112" s="1124"/>
      <c r="E112" s="1124"/>
      <c r="F112" s="1124"/>
      <c r="G112" s="1124"/>
      <c r="H112" s="1124"/>
      <c r="I112" s="1124"/>
      <c r="J112" s="1124"/>
      <c r="K112" s="1124"/>
      <c r="L112" s="1124"/>
      <c r="M112" s="504"/>
      <c r="N112" s="504"/>
      <c r="O112" s="505"/>
      <c r="P112" s="504"/>
      <c r="Q112" s="504"/>
      <c r="R112" s="505"/>
    </row>
    <row r="113" spans="2:18" x14ac:dyDescent="0.3">
      <c r="B113" s="1115" t="s">
        <v>503</v>
      </c>
      <c r="C113" s="1115"/>
      <c r="D113" s="1115"/>
      <c r="E113" s="1115"/>
      <c r="F113" s="1115"/>
      <c r="G113" s="1115"/>
      <c r="H113" s="1115"/>
      <c r="I113" s="1115"/>
      <c r="J113" s="1115"/>
      <c r="K113" s="1115"/>
      <c r="L113" s="1115"/>
      <c r="M113" s="522" t="s">
        <v>1172</v>
      </c>
      <c r="N113" s="522" t="s">
        <v>1181</v>
      </c>
      <c r="O113" s="522" t="s">
        <v>1182</v>
      </c>
      <c r="P113" s="522" t="s">
        <v>1200</v>
      </c>
      <c r="Q113" s="522" t="s">
        <v>1201</v>
      </c>
      <c r="R113" s="522" t="s">
        <v>1202</v>
      </c>
    </row>
    <row r="114" spans="2:18" x14ac:dyDescent="0.3">
      <c r="B114" s="1116" t="s">
        <v>504</v>
      </c>
      <c r="C114" s="1117"/>
      <c r="D114" s="1117"/>
      <c r="E114" s="1117"/>
      <c r="F114" s="1117"/>
      <c r="G114" s="1117"/>
      <c r="H114" s="1118"/>
      <c r="I114" s="474" t="s">
        <v>505</v>
      </c>
      <c r="J114" s="113" t="s">
        <v>506</v>
      </c>
      <c r="K114" s="113" t="s">
        <v>507</v>
      </c>
      <c r="L114" s="113" t="s">
        <v>1171</v>
      </c>
      <c r="M114" s="314" t="s">
        <v>508</v>
      </c>
      <c r="N114" s="314" t="s">
        <v>508</v>
      </c>
      <c r="O114" s="314" t="s">
        <v>508</v>
      </c>
      <c r="P114" s="314" t="s">
        <v>508</v>
      </c>
      <c r="Q114" s="314" t="s">
        <v>508</v>
      </c>
      <c r="R114" s="314" t="s">
        <v>508</v>
      </c>
    </row>
    <row r="115" spans="2:18" x14ac:dyDescent="0.3">
      <c r="B115" s="115">
        <v>1</v>
      </c>
      <c r="C115" s="1122"/>
      <c r="D115" s="1120"/>
      <c r="E115" s="1120"/>
      <c r="F115" s="1120"/>
      <c r="G115" s="1120"/>
      <c r="H115" s="1121"/>
      <c r="I115" s="116"/>
      <c r="J115" s="117"/>
      <c r="K115" s="451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527">
        <f t="shared" ref="L115:L134" si="5">IFERROR(SMALL(M115:R115,1),0)</f>
        <v>0</v>
      </c>
      <c r="M115" s="515"/>
      <c r="N115" s="119"/>
      <c r="O115" s="119"/>
      <c r="P115" s="515"/>
      <c r="Q115" s="119"/>
      <c r="R115" s="119"/>
    </row>
    <row r="116" spans="2:18" x14ac:dyDescent="0.3">
      <c r="B116" s="115">
        <v>2</v>
      </c>
      <c r="C116" s="1122"/>
      <c r="D116" s="1120"/>
      <c r="E116" s="1120"/>
      <c r="F116" s="1120"/>
      <c r="G116" s="1120"/>
      <c r="H116" s="1121"/>
      <c r="I116" s="116"/>
      <c r="J116" s="117"/>
      <c r="K116" s="451">
        <f t="shared" si="4"/>
        <v>0</v>
      </c>
      <c r="L116" s="527">
        <f t="shared" si="5"/>
        <v>0</v>
      </c>
      <c r="M116" s="515"/>
      <c r="N116" s="119"/>
      <c r="O116" s="119"/>
      <c r="P116" s="515"/>
      <c r="Q116" s="119"/>
      <c r="R116" s="119"/>
    </row>
    <row r="117" spans="2:18" x14ac:dyDescent="0.3">
      <c r="B117" s="115">
        <v>3</v>
      </c>
      <c r="C117" s="1122"/>
      <c r="D117" s="1120"/>
      <c r="E117" s="1120"/>
      <c r="F117" s="1120"/>
      <c r="G117" s="1120"/>
      <c r="H117" s="1121"/>
      <c r="I117" s="116"/>
      <c r="J117" s="117"/>
      <c r="K117" s="451">
        <f t="shared" si="4"/>
        <v>0</v>
      </c>
      <c r="L117" s="527">
        <f t="shared" si="5"/>
        <v>0</v>
      </c>
      <c r="M117" s="515"/>
      <c r="N117" s="119"/>
      <c r="O117" s="119"/>
      <c r="P117" s="515"/>
      <c r="Q117" s="119"/>
      <c r="R117" s="119"/>
    </row>
    <row r="118" spans="2:18" x14ac:dyDescent="0.3">
      <c r="B118" s="115">
        <v>4</v>
      </c>
      <c r="C118" s="1120"/>
      <c r="D118" s="1120"/>
      <c r="E118" s="1120"/>
      <c r="F118" s="1120"/>
      <c r="G118" s="1120"/>
      <c r="H118" s="1121"/>
      <c r="I118" s="116"/>
      <c r="J118" s="117"/>
      <c r="K118" s="451">
        <f t="shared" si="4"/>
        <v>0</v>
      </c>
      <c r="L118" s="527">
        <f t="shared" si="5"/>
        <v>0</v>
      </c>
      <c r="M118" s="515"/>
      <c r="N118" s="119"/>
      <c r="O118" s="119"/>
      <c r="P118" s="515"/>
      <c r="Q118" s="119"/>
      <c r="R118" s="119"/>
    </row>
    <row r="119" spans="2:18" x14ac:dyDescent="0.3">
      <c r="B119" s="115">
        <v>5</v>
      </c>
      <c r="C119" s="1120"/>
      <c r="D119" s="1120"/>
      <c r="E119" s="1120"/>
      <c r="F119" s="1120"/>
      <c r="G119" s="1120"/>
      <c r="H119" s="1121"/>
      <c r="I119" s="116"/>
      <c r="J119" s="117"/>
      <c r="K119" s="451">
        <f t="shared" si="4"/>
        <v>0</v>
      </c>
      <c r="L119" s="527">
        <f t="shared" si="5"/>
        <v>0</v>
      </c>
      <c r="M119" s="515"/>
      <c r="N119" s="119"/>
      <c r="O119" s="119"/>
      <c r="P119" s="515"/>
      <c r="Q119" s="119"/>
      <c r="R119" s="119"/>
    </row>
    <row r="120" spans="2:18" x14ac:dyDescent="0.3">
      <c r="B120" s="115">
        <v>6</v>
      </c>
      <c r="C120" s="1120"/>
      <c r="D120" s="1120"/>
      <c r="E120" s="1120"/>
      <c r="F120" s="1120"/>
      <c r="G120" s="1120"/>
      <c r="H120" s="1121"/>
      <c r="I120" s="116"/>
      <c r="J120" s="117"/>
      <c r="K120" s="451">
        <f t="shared" si="4"/>
        <v>0</v>
      </c>
      <c r="L120" s="527">
        <f t="shared" si="5"/>
        <v>0</v>
      </c>
      <c r="M120" s="515"/>
      <c r="N120" s="119"/>
      <c r="O120" s="119"/>
      <c r="P120" s="515"/>
      <c r="Q120" s="119"/>
      <c r="R120" s="119"/>
    </row>
    <row r="121" spans="2:18" x14ac:dyDescent="0.3">
      <c r="B121" s="115">
        <v>7</v>
      </c>
      <c r="C121" s="1120"/>
      <c r="D121" s="1120"/>
      <c r="E121" s="1120"/>
      <c r="F121" s="1120"/>
      <c r="G121" s="1120"/>
      <c r="H121" s="1121"/>
      <c r="I121" s="116"/>
      <c r="J121" s="117"/>
      <c r="K121" s="451">
        <f t="shared" si="4"/>
        <v>0</v>
      </c>
      <c r="L121" s="527">
        <f t="shared" si="5"/>
        <v>0</v>
      </c>
      <c r="M121" s="515"/>
      <c r="N121" s="119"/>
      <c r="O121" s="119"/>
      <c r="P121" s="515"/>
      <c r="Q121" s="119"/>
      <c r="R121" s="119"/>
    </row>
    <row r="122" spans="2:18" x14ac:dyDescent="0.3">
      <c r="B122" s="115">
        <v>8</v>
      </c>
      <c r="C122" s="1120"/>
      <c r="D122" s="1120"/>
      <c r="E122" s="1120"/>
      <c r="F122" s="1120"/>
      <c r="G122" s="1120"/>
      <c r="H122" s="1121"/>
      <c r="I122" s="116"/>
      <c r="J122" s="117"/>
      <c r="K122" s="451">
        <f t="shared" si="4"/>
        <v>0</v>
      </c>
      <c r="L122" s="527">
        <f t="shared" si="5"/>
        <v>0</v>
      </c>
      <c r="M122" s="515"/>
      <c r="N122" s="119"/>
      <c r="O122" s="119"/>
      <c r="P122" s="515"/>
      <c r="Q122" s="119"/>
      <c r="R122" s="119"/>
    </row>
    <row r="123" spans="2:18" x14ac:dyDescent="0.3">
      <c r="B123" s="115">
        <v>9</v>
      </c>
      <c r="C123" s="1120"/>
      <c r="D123" s="1120"/>
      <c r="E123" s="1120"/>
      <c r="F123" s="1120"/>
      <c r="G123" s="1120"/>
      <c r="H123" s="1121"/>
      <c r="I123" s="116"/>
      <c r="J123" s="117"/>
      <c r="K123" s="451">
        <f t="shared" si="4"/>
        <v>0</v>
      </c>
      <c r="L123" s="527">
        <f t="shared" si="5"/>
        <v>0</v>
      </c>
      <c r="M123" s="515"/>
      <c r="N123" s="119"/>
      <c r="O123" s="119"/>
      <c r="P123" s="515"/>
      <c r="Q123" s="119"/>
      <c r="R123" s="119"/>
    </row>
    <row r="124" spans="2:18" x14ac:dyDescent="0.3">
      <c r="B124" s="115">
        <v>10</v>
      </c>
      <c r="C124" s="1120"/>
      <c r="D124" s="1120"/>
      <c r="E124" s="1120"/>
      <c r="F124" s="1120"/>
      <c r="G124" s="1120"/>
      <c r="H124" s="1121"/>
      <c r="I124" s="116"/>
      <c r="J124" s="117"/>
      <c r="K124" s="451">
        <f t="shared" si="4"/>
        <v>0</v>
      </c>
      <c r="L124" s="527">
        <f t="shared" si="5"/>
        <v>0</v>
      </c>
      <c r="M124" s="515"/>
      <c r="N124" s="119"/>
      <c r="O124" s="119"/>
      <c r="P124" s="515"/>
      <c r="Q124" s="119"/>
      <c r="R124" s="119"/>
    </row>
    <row r="125" spans="2:18" x14ac:dyDescent="0.3">
      <c r="B125" s="115">
        <v>11</v>
      </c>
      <c r="C125" s="1120"/>
      <c r="D125" s="1120"/>
      <c r="E125" s="1120"/>
      <c r="F125" s="1120"/>
      <c r="G125" s="1120"/>
      <c r="H125" s="1121"/>
      <c r="I125" s="116"/>
      <c r="J125" s="117"/>
      <c r="K125" s="451">
        <f t="shared" si="4"/>
        <v>0</v>
      </c>
      <c r="L125" s="527">
        <f t="shared" si="5"/>
        <v>0</v>
      </c>
      <c r="M125" s="515"/>
      <c r="N125" s="119"/>
      <c r="O125" s="119"/>
      <c r="P125" s="515"/>
      <c r="Q125" s="119"/>
      <c r="R125" s="119"/>
    </row>
    <row r="126" spans="2:18" x14ac:dyDescent="0.3">
      <c r="B126" s="115">
        <v>12</v>
      </c>
      <c r="C126" s="1120"/>
      <c r="D126" s="1120"/>
      <c r="E126" s="1120"/>
      <c r="F126" s="1120"/>
      <c r="G126" s="1120"/>
      <c r="H126" s="1121"/>
      <c r="I126" s="116"/>
      <c r="J126" s="117"/>
      <c r="K126" s="451">
        <f t="shared" si="4"/>
        <v>0</v>
      </c>
      <c r="L126" s="527">
        <f t="shared" si="5"/>
        <v>0</v>
      </c>
      <c r="M126" s="515"/>
      <c r="N126" s="119"/>
      <c r="O126" s="119"/>
      <c r="P126" s="515"/>
      <c r="Q126" s="119"/>
      <c r="R126" s="119"/>
    </row>
    <row r="127" spans="2:18" x14ac:dyDescent="0.3">
      <c r="B127" s="115">
        <v>13</v>
      </c>
      <c r="C127" s="1120"/>
      <c r="D127" s="1120"/>
      <c r="E127" s="1120"/>
      <c r="F127" s="1120"/>
      <c r="G127" s="1120"/>
      <c r="H127" s="1121"/>
      <c r="I127" s="116"/>
      <c r="J127" s="117"/>
      <c r="K127" s="451">
        <f t="shared" si="4"/>
        <v>0</v>
      </c>
      <c r="L127" s="527">
        <f t="shared" si="5"/>
        <v>0</v>
      </c>
      <c r="M127" s="515"/>
      <c r="N127" s="119"/>
      <c r="O127" s="119"/>
      <c r="P127" s="515"/>
      <c r="Q127" s="119"/>
      <c r="R127" s="119"/>
    </row>
    <row r="128" spans="2:18" x14ac:dyDescent="0.3">
      <c r="B128" s="115">
        <v>14</v>
      </c>
      <c r="C128" s="1120"/>
      <c r="D128" s="1120"/>
      <c r="E128" s="1120"/>
      <c r="F128" s="1120"/>
      <c r="G128" s="1120"/>
      <c r="H128" s="1121"/>
      <c r="I128" s="116"/>
      <c r="J128" s="117"/>
      <c r="K128" s="451">
        <f t="shared" si="4"/>
        <v>0</v>
      </c>
      <c r="L128" s="527">
        <f t="shared" si="5"/>
        <v>0</v>
      </c>
      <c r="M128" s="515"/>
      <c r="N128" s="119"/>
      <c r="O128" s="119"/>
      <c r="P128" s="515"/>
      <c r="Q128" s="119"/>
      <c r="R128" s="119"/>
    </row>
    <row r="129" spans="2:18" x14ac:dyDescent="0.3">
      <c r="B129" s="115">
        <v>15</v>
      </c>
      <c r="C129" s="1120"/>
      <c r="D129" s="1120"/>
      <c r="E129" s="1120"/>
      <c r="F129" s="1120"/>
      <c r="G129" s="1120"/>
      <c r="H129" s="1121"/>
      <c r="I129" s="116"/>
      <c r="J129" s="117"/>
      <c r="K129" s="451">
        <f t="shared" si="4"/>
        <v>0</v>
      </c>
      <c r="L129" s="527">
        <f t="shared" si="5"/>
        <v>0</v>
      </c>
      <c r="M129" s="515"/>
      <c r="N129" s="119"/>
      <c r="O129" s="119"/>
      <c r="P129" s="515"/>
      <c r="Q129" s="119"/>
      <c r="R129" s="119"/>
    </row>
    <row r="130" spans="2:18" x14ac:dyDescent="0.3">
      <c r="B130" s="115">
        <v>16</v>
      </c>
      <c r="C130" s="1120"/>
      <c r="D130" s="1120"/>
      <c r="E130" s="1120"/>
      <c r="F130" s="1120"/>
      <c r="G130" s="1120"/>
      <c r="H130" s="1121"/>
      <c r="I130" s="116"/>
      <c r="J130" s="117"/>
      <c r="K130" s="451">
        <f t="shared" si="4"/>
        <v>0</v>
      </c>
      <c r="L130" s="527">
        <f t="shared" si="5"/>
        <v>0</v>
      </c>
      <c r="M130" s="515"/>
      <c r="N130" s="119"/>
      <c r="O130" s="119"/>
      <c r="P130" s="515"/>
      <c r="Q130" s="119"/>
      <c r="R130" s="119"/>
    </row>
    <row r="131" spans="2:18" x14ac:dyDescent="0.3">
      <c r="B131" s="115">
        <v>17</v>
      </c>
      <c r="C131" s="1120"/>
      <c r="D131" s="1120"/>
      <c r="E131" s="1120"/>
      <c r="F131" s="1120"/>
      <c r="G131" s="1120"/>
      <c r="H131" s="1121"/>
      <c r="I131" s="116"/>
      <c r="J131" s="117"/>
      <c r="K131" s="451">
        <f t="shared" si="4"/>
        <v>0</v>
      </c>
      <c r="L131" s="527">
        <f t="shared" si="5"/>
        <v>0</v>
      </c>
      <c r="M131" s="515"/>
      <c r="N131" s="119"/>
      <c r="O131" s="119"/>
      <c r="P131" s="515"/>
      <c r="Q131" s="119"/>
      <c r="R131" s="119"/>
    </row>
    <row r="132" spans="2:18" x14ac:dyDescent="0.3">
      <c r="B132" s="115">
        <v>18</v>
      </c>
      <c r="C132" s="1120"/>
      <c r="D132" s="1120"/>
      <c r="E132" s="1120"/>
      <c r="F132" s="1120"/>
      <c r="G132" s="1120"/>
      <c r="H132" s="1121"/>
      <c r="I132" s="116"/>
      <c r="J132" s="117"/>
      <c r="K132" s="451">
        <f t="shared" si="4"/>
        <v>0</v>
      </c>
      <c r="L132" s="527">
        <f t="shared" si="5"/>
        <v>0</v>
      </c>
      <c r="M132" s="515"/>
      <c r="N132" s="119"/>
      <c r="O132" s="119"/>
      <c r="P132" s="515"/>
      <c r="Q132" s="119"/>
      <c r="R132" s="119"/>
    </row>
    <row r="133" spans="2:18" x14ac:dyDescent="0.3">
      <c r="B133" s="115">
        <v>19</v>
      </c>
      <c r="C133" s="1120"/>
      <c r="D133" s="1120"/>
      <c r="E133" s="1120"/>
      <c r="F133" s="1120"/>
      <c r="G133" s="1120"/>
      <c r="H133" s="1121"/>
      <c r="I133" s="116"/>
      <c r="J133" s="117"/>
      <c r="K133" s="451">
        <f t="shared" si="4"/>
        <v>0</v>
      </c>
      <c r="L133" s="527">
        <f t="shared" si="5"/>
        <v>0</v>
      </c>
      <c r="M133" s="515"/>
      <c r="N133" s="119"/>
      <c r="O133" s="119"/>
      <c r="P133" s="515"/>
      <c r="Q133" s="119"/>
      <c r="R133" s="119"/>
    </row>
    <row r="134" spans="2:18" x14ac:dyDescent="0.3">
      <c r="B134" s="115">
        <v>20</v>
      </c>
      <c r="C134" s="1120"/>
      <c r="D134" s="1120"/>
      <c r="E134" s="1120"/>
      <c r="F134" s="1120"/>
      <c r="G134" s="1120"/>
      <c r="H134" s="1121"/>
      <c r="I134" s="116"/>
      <c r="J134" s="117"/>
      <c r="K134" s="451">
        <f t="shared" si="4"/>
        <v>0</v>
      </c>
      <c r="L134" s="527">
        <f t="shared" si="5"/>
        <v>0</v>
      </c>
      <c r="M134" s="515"/>
      <c r="N134" s="119"/>
      <c r="O134" s="119"/>
      <c r="P134" s="515"/>
      <c r="Q134" s="119"/>
      <c r="R134" s="119"/>
    </row>
    <row r="135" spans="2:18" x14ac:dyDescent="0.3">
      <c r="B135" s="1115" t="s">
        <v>512</v>
      </c>
      <c r="C135" s="1115"/>
      <c r="D135" s="1115"/>
      <c r="E135" s="1115"/>
      <c r="F135" s="1115"/>
      <c r="G135" s="1115"/>
      <c r="H135" s="1115"/>
      <c r="I135" s="1115"/>
      <c r="J135" s="1115"/>
      <c r="K135" s="1115"/>
      <c r="L135" s="1115"/>
      <c r="M135" s="522" t="s">
        <v>1172</v>
      </c>
      <c r="N135" s="522" t="s">
        <v>1181</v>
      </c>
      <c r="O135" s="522" t="s">
        <v>1182</v>
      </c>
      <c r="P135" s="522" t="s">
        <v>1200</v>
      </c>
      <c r="Q135" s="522" t="s">
        <v>1201</v>
      </c>
      <c r="R135" s="522" t="s">
        <v>1202</v>
      </c>
    </row>
    <row r="136" spans="2:18" x14ac:dyDescent="0.3">
      <c r="B136" s="1116" t="s">
        <v>504</v>
      </c>
      <c r="C136" s="1117"/>
      <c r="D136" s="1117"/>
      <c r="E136" s="1117"/>
      <c r="F136" s="1117"/>
      <c r="G136" s="1117"/>
      <c r="H136" s="1118"/>
      <c r="I136" s="474" t="s">
        <v>505</v>
      </c>
      <c r="J136" s="113" t="s">
        <v>506</v>
      </c>
      <c r="K136" s="113" t="s">
        <v>507</v>
      </c>
      <c r="L136" s="113" t="s">
        <v>1171</v>
      </c>
      <c r="M136" s="314" t="s">
        <v>508</v>
      </c>
      <c r="N136" s="314" t="s">
        <v>508</v>
      </c>
      <c r="O136" s="314" t="s">
        <v>508</v>
      </c>
      <c r="P136" s="314" t="s">
        <v>508</v>
      </c>
      <c r="Q136" s="314" t="s">
        <v>508</v>
      </c>
      <c r="R136" s="314" t="s">
        <v>508</v>
      </c>
    </row>
    <row r="137" spans="2:18" x14ac:dyDescent="0.3">
      <c r="B137" s="115">
        <v>1</v>
      </c>
      <c r="C137" s="1122"/>
      <c r="D137" s="1120"/>
      <c r="E137" s="1120"/>
      <c r="F137" s="1120"/>
      <c r="G137" s="1120"/>
      <c r="H137" s="1121"/>
      <c r="I137" s="116"/>
      <c r="J137" s="117"/>
      <c r="K137" s="451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527">
        <f t="shared" ref="L137:L156" si="7">IFERROR(SMALL(M137:R137,1),0)</f>
        <v>0</v>
      </c>
      <c r="M137" s="515"/>
      <c r="N137" s="119"/>
      <c r="O137" s="119"/>
      <c r="P137" s="515"/>
      <c r="Q137" s="119"/>
      <c r="R137" s="119"/>
    </row>
    <row r="138" spans="2:18" x14ac:dyDescent="0.3">
      <c r="B138" s="115">
        <v>2</v>
      </c>
      <c r="C138" s="1122"/>
      <c r="D138" s="1120"/>
      <c r="E138" s="1120"/>
      <c r="F138" s="1120"/>
      <c r="G138" s="1120"/>
      <c r="H138" s="1121"/>
      <c r="I138" s="116"/>
      <c r="J138" s="117"/>
      <c r="K138" s="451">
        <f t="shared" si="6"/>
        <v>0</v>
      </c>
      <c r="L138" s="527">
        <f t="shared" si="7"/>
        <v>0</v>
      </c>
      <c r="M138" s="515"/>
      <c r="N138" s="119"/>
      <c r="O138" s="119"/>
      <c r="P138" s="515"/>
      <c r="Q138" s="119"/>
      <c r="R138" s="119"/>
    </row>
    <row r="139" spans="2:18" x14ac:dyDescent="0.3">
      <c r="B139" s="115">
        <v>3</v>
      </c>
      <c r="C139" s="1122"/>
      <c r="D139" s="1120"/>
      <c r="E139" s="1120"/>
      <c r="F139" s="1120"/>
      <c r="G139" s="1120"/>
      <c r="H139" s="1121"/>
      <c r="I139" s="116"/>
      <c r="J139" s="117"/>
      <c r="K139" s="451">
        <f t="shared" si="6"/>
        <v>0</v>
      </c>
      <c r="L139" s="527">
        <f t="shared" si="7"/>
        <v>0</v>
      </c>
      <c r="M139" s="515"/>
      <c r="N139" s="119"/>
      <c r="O139" s="119"/>
      <c r="P139" s="515"/>
      <c r="Q139" s="119"/>
      <c r="R139" s="119"/>
    </row>
    <row r="140" spans="2:18" x14ac:dyDescent="0.3">
      <c r="B140" s="115">
        <v>4</v>
      </c>
      <c r="C140" s="1120"/>
      <c r="D140" s="1120"/>
      <c r="E140" s="1120"/>
      <c r="F140" s="1120"/>
      <c r="G140" s="1120"/>
      <c r="H140" s="1121"/>
      <c r="I140" s="116"/>
      <c r="J140" s="117"/>
      <c r="K140" s="451">
        <f t="shared" si="6"/>
        <v>0</v>
      </c>
      <c r="L140" s="527">
        <f t="shared" si="7"/>
        <v>0</v>
      </c>
      <c r="M140" s="515"/>
      <c r="N140" s="119"/>
      <c r="O140" s="119"/>
      <c r="P140" s="515"/>
      <c r="Q140" s="119"/>
      <c r="R140" s="119"/>
    </row>
    <row r="141" spans="2:18" x14ac:dyDescent="0.3">
      <c r="B141" s="115">
        <v>5</v>
      </c>
      <c r="C141" s="1120"/>
      <c r="D141" s="1120"/>
      <c r="E141" s="1120"/>
      <c r="F141" s="1120"/>
      <c r="G141" s="1120"/>
      <c r="H141" s="1121"/>
      <c r="I141" s="116"/>
      <c r="J141" s="117"/>
      <c r="K141" s="451">
        <f t="shared" si="6"/>
        <v>0</v>
      </c>
      <c r="L141" s="527">
        <f t="shared" si="7"/>
        <v>0</v>
      </c>
      <c r="M141" s="515"/>
      <c r="N141" s="119"/>
      <c r="O141" s="119"/>
      <c r="P141" s="515"/>
      <c r="Q141" s="119"/>
      <c r="R141" s="119"/>
    </row>
    <row r="142" spans="2:18" x14ac:dyDescent="0.3">
      <c r="B142" s="115">
        <v>6</v>
      </c>
      <c r="C142" s="1120"/>
      <c r="D142" s="1120"/>
      <c r="E142" s="1120"/>
      <c r="F142" s="1120"/>
      <c r="G142" s="1120"/>
      <c r="H142" s="1121"/>
      <c r="I142" s="116"/>
      <c r="J142" s="117"/>
      <c r="K142" s="451">
        <f t="shared" si="6"/>
        <v>0</v>
      </c>
      <c r="L142" s="527">
        <f t="shared" si="7"/>
        <v>0</v>
      </c>
      <c r="M142" s="515"/>
      <c r="N142" s="119"/>
      <c r="O142" s="119"/>
      <c r="P142" s="515"/>
      <c r="Q142" s="119"/>
      <c r="R142" s="119"/>
    </row>
    <row r="143" spans="2:18" x14ac:dyDescent="0.3">
      <c r="B143" s="115">
        <v>7</v>
      </c>
      <c r="C143" s="1120"/>
      <c r="D143" s="1120"/>
      <c r="E143" s="1120"/>
      <c r="F143" s="1120"/>
      <c r="G143" s="1120"/>
      <c r="H143" s="1121"/>
      <c r="I143" s="116"/>
      <c r="J143" s="117"/>
      <c r="K143" s="451">
        <f t="shared" si="6"/>
        <v>0</v>
      </c>
      <c r="L143" s="527">
        <f t="shared" si="7"/>
        <v>0</v>
      </c>
      <c r="M143" s="515"/>
      <c r="N143" s="119"/>
      <c r="O143" s="119"/>
      <c r="P143" s="515"/>
      <c r="Q143" s="119"/>
      <c r="R143" s="119"/>
    </row>
    <row r="144" spans="2:18" x14ac:dyDescent="0.3">
      <c r="B144" s="115">
        <v>8</v>
      </c>
      <c r="C144" s="1120"/>
      <c r="D144" s="1120"/>
      <c r="E144" s="1120"/>
      <c r="F144" s="1120"/>
      <c r="G144" s="1120"/>
      <c r="H144" s="1121"/>
      <c r="I144" s="116"/>
      <c r="J144" s="117"/>
      <c r="K144" s="451">
        <f t="shared" si="6"/>
        <v>0</v>
      </c>
      <c r="L144" s="527">
        <f t="shared" si="7"/>
        <v>0</v>
      </c>
      <c r="M144" s="515"/>
      <c r="N144" s="119"/>
      <c r="O144" s="119"/>
      <c r="P144" s="515"/>
      <c r="Q144" s="119"/>
      <c r="R144" s="119"/>
    </row>
    <row r="145" spans="2:18" x14ac:dyDescent="0.3">
      <c r="B145" s="115">
        <v>9</v>
      </c>
      <c r="C145" s="1120"/>
      <c r="D145" s="1120"/>
      <c r="E145" s="1120"/>
      <c r="F145" s="1120"/>
      <c r="G145" s="1120"/>
      <c r="H145" s="1121"/>
      <c r="I145" s="116"/>
      <c r="J145" s="117"/>
      <c r="K145" s="451">
        <f t="shared" si="6"/>
        <v>0</v>
      </c>
      <c r="L145" s="527">
        <f t="shared" si="7"/>
        <v>0</v>
      </c>
      <c r="M145" s="515"/>
      <c r="N145" s="119"/>
      <c r="O145" s="119"/>
      <c r="P145" s="515"/>
      <c r="Q145" s="119"/>
      <c r="R145" s="119"/>
    </row>
    <row r="146" spans="2:18" x14ac:dyDescent="0.3">
      <c r="B146" s="115">
        <v>10</v>
      </c>
      <c r="C146" s="1120"/>
      <c r="D146" s="1120"/>
      <c r="E146" s="1120"/>
      <c r="F146" s="1120"/>
      <c r="G146" s="1120"/>
      <c r="H146" s="1121"/>
      <c r="I146" s="116"/>
      <c r="J146" s="117"/>
      <c r="K146" s="451">
        <f t="shared" si="6"/>
        <v>0</v>
      </c>
      <c r="L146" s="527">
        <f t="shared" si="7"/>
        <v>0</v>
      </c>
      <c r="M146" s="515"/>
      <c r="N146" s="119"/>
      <c r="O146" s="119"/>
      <c r="P146" s="515"/>
      <c r="Q146" s="119"/>
      <c r="R146" s="119"/>
    </row>
    <row r="147" spans="2:18" x14ac:dyDescent="0.3">
      <c r="B147" s="115">
        <v>11</v>
      </c>
      <c r="C147" s="1120"/>
      <c r="D147" s="1120"/>
      <c r="E147" s="1120"/>
      <c r="F147" s="1120"/>
      <c r="G147" s="1120"/>
      <c r="H147" s="1121"/>
      <c r="I147" s="116"/>
      <c r="J147" s="117"/>
      <c r="K147" s="451">
        <f t="shared" si="6"/>
        <v>0</v>
      </c>
      <c r="L147" s="527">
        <f t="shared" si="7"/>
        <v>0</v>
      </c>
      <c r="M147" s="515"/>
      <c r="N147" s="119"/>
      <c r="O147" s="119"/>
      <c r="P147" s="515"/>
      <c r="Q147" s="119"/>
      <c r="R147" s="119"/>
    </row>
    <row r="148" spans="2:18" x14ac:dyDescent="0.3">
      <c r="B148" s="115">
        <v>12</v>
      </c>
      <c r="C148" s="1120"/>
      <c r="D148" s="1120"/>
      <c r="E148" s="1120"/>
      <c r="F148" s="1120"/>
      <c r="G148" s="1120"/>
      <c r="H148" s="1121"/>
      <c r="I148" s="116"/>
      <c r="J148" s="117"/>
      <c r="K148" s="451">
        <f t="shared" si="6"/>
        <v>0</v>
      </c>
      <c r="L148" s="527">
        <f t="shared" si="7"/>
        <v>0</v>
      </c>
      <c r="M148" s="515"/>
      <c r="N148" s="119"/>
      <c r="O148" s="119"/>
      <c r="P148" s="515"/>
      <c r="Q148" s="119"/>
      <c r="R148" s="119"/>
    </row>
    <row r="149" spans="2:18" x14ac:dyDescent="0.3">
      <c r="B149" s="115">
        <v>13</v>
      </c>
      <c r="C149" s="1120"/>
      <c r="D149" s="1120"/>
      <c r="E149" s="1120"/>
      <c r="F149" s="1120"/>
      <c r="G149" s="1120"/>
      <c r="H149" s="1121"/>
      <c r="I149" s="116"/>
      <c r="J149" s="117"/>
      <c r="K149" s="451">
        <f t="shared" si="6"/>
        <v>0</v>
      </c>
      <c r="L149" s="527">
        <f t="shared" si="7"/>
        <v>0</v>
      </c>
      <c r="M149" s="515"/>
      <c r="N149" s="119"/>
      <c r="O149" s="119"/>
      <c r="P149" s="515"/>
      <c r="Q149" s="119"/>
      <c r="R149" s="119"/>
    </row>
    <row r="150" spans="2:18" x14ac:dyDescent="0.3">
      <c r="B150" s="115">
        <v>14</v>
      </c>
      <c r="C150" s="1120"/>
      <c r="D150" s="1120"/>
      <c r="E150" s="1120"/>
      <c r="F150" s="1120"/>
      <c r="G150" s="1120"/>
      <c r="H150" s="1121"/>
      <c r="I150" s="116"/>
      <c r="J150" s="117"/>
      <c r="K150" s="451">
        <f t="shared" si="6"/>
        <v>0</v>
      </c>
      <c r="L150" s="527">
        <f t="shared" si="7"/>
        <v>0</v>
      </c>
      <c r="M150" s="515"/>
      <c r="N150" s="119"/>
      <c r="O150" s="119"/>
      <c r="P150" s="515"/>
      <c r="Q150" s="119"/>
      <c r="R150" s="119"/>
    </row>
    <row r="151" spans="2:18" x14ac:dyDescent="0.3">
      <c r="B151" s="115">
        <v>15</v>
      </c>
      <c r="C151" s="1120"/>
      <c r="D151" s="1120"/>
      <c r="E151" s="1120"/>
      <c r="F151" s="1120"/>
      <c r="G151" s="1120"/>
      <c r="H151" s="1121"/>
      <c r="I151" s="116"/>
      <c r="J151" s="117"/>
      <c r="K151" s="451">
        <f t="shared" si="6"/>
        <v>0</v>
      </c>
      <c r="L151" s="527">
        <f t="shared" si="7"/>
        <v>0</v>
      </c>
      <c r="M151" s="515"/>
      <c r="N151" s="119"/>
      <c r="O151" s="119"/>
      <c r="P151" s="515"/>
      <c r="Q151" s="119"/>
      <c r="R151" s="119"/>
    </row>
    <row r="152" spans="2:18" x14ac:dyDescent="0.3">
      <c r="B152" s="115">
        <v>16</v>
      </c>
      <c r="C152" s="1120"/>
      <c r="D152" s="1120"/>
      <c r="E152" s="1120"/>
      <c r="F152" s="1120"/>
      <c r="G152" s="1120"/>
      <c r="H152" s="1121"/>
      <c r="I152" s="116"/>
      <c r="J152" s="117"/>
      <c r="K152" s="451">
        <f t="shared" si="6"/>
        <v>0</v>
      </c>
      <c r="L152" s="527">
        <f t="shared" si="7"/>
        <v>0</v>
      </c>
      <c r="M152" s="515"/>
      <c r="N152" s="119"/>
      <c r="O152" s="119"/>
      <c r="P152" s="515"/>
      <c r="Q152" s="119"/>
      <c r="R152" s="119"/>
    </row>
    <row r="153" spans="2:18" x14ac:dyDescent="0.3">
      <c r="B153" s="115">
        <v>17</v>
      </c>
      <c r="C153" s="1120"/>
      <c r="D153" s="1120"/>
      <c r="E153" s="1120"/>
      <c r="F153" s="1120"/>
      <c r="G153" s="1120"/>
      <c r="H153" s="1121"/>
      <c r="I153" s="116"/>
      <c r="J153" s="117"/>
      <c r="K153" s="451">
        <f t="shared" si="6"/>
        <v>0</v>
      </c>
      <c r="L153" s="527">
        <f t="shared" si="7"/>
        <v>0</v>
      </c>
      <c r="M153" s="515"/>
      <c r="N153" s="119"/>
      <c r="O153" s="119"/>
      <c r="P153" s="515"/>
      <c r="Q153" s="119"/>
      <c r="R153" s="119"/>
    </row>
    <row r="154" spans="2:18" x14ac:dyDescent="0.3">
      <c r="B154" s="115">
        <v>18</v>
      </c>
      <c r="C154" s="1120"/>
      <c r="D154" s="1120"/>
      <c r="E154" s="1120"/>
      <c r="F154" s="1120"/>
      <c r="G154" s="1120"/>
      <c r="H154" s="1121"/>
      <c r="I154" s="116"/>
      <c r="J154" s="117"/>
      <c r="K154" s="451">
        <f t="shared" si="6"/>
        <v>0</v>
      </c>
      <c r="L154" s="527">
        <f t="shared" si="7"/>
        <v>0</v>
      </c>
      <c r="M154" s="515"/>
      <c r="N154" s="119"/>
      <c r="O154" s="119"/>
      <c r="P154" s="515"/>
      <c r="Q154" s="119"/>
      <c r="R154" s="119"/>
    </row>
    <row r="155" spans="2:18" x14ac:dyDescent="0.3">
      <c r="B155" s="115">
        <v>19</v>
      </c>
      <c r="C155" s="1120"/>
      <c r="D155" s="1120"/>
      <c r="E155" s="1120"/>
      <c r="F155" s="1120"/>
      <c r="G155" s="1120"/>
      <c r="H155" s="1121"/>
      <c r="I155" s="116"/>
      <c r="J155" s="117"/>
      <c r="K155" s="451">
        <f t="shared" si="6"/>
        <v>0</v>
      </c>
      <c r="L155" s="527">
        <f t="shared" si="7"/>
        <v>0</v>
      </c>
      <c r="M155" s="515"/>
      <c r="N155" s="119"/>
      <c r="O155" s="119"/>
      <c r="P155" s="515"/>
      <c r="Q155" s="119"/>
      <c r="R155" s="119"/>
    </row>
    <row r="156" spans="2:18" x14ac:dyDescent="0.3">
      <c r="B156" s="115">
        <v>20</v>
      </c>
      <c r="C156" s="1120"/>
      <c r="D156" s="1120"/>
      <c r="E156" s="1120"/>
      <c r="F156" s="1120"/>
      <c r="G156" s="1120"/>
      <c r="H156" s="1121"/>
      <c r="I156" s="116"/>
      <c r="J156" s="117"/>
      <c r="K156" s="451">
        <f t="shared" si="6"/>
        <v>0</v>
      </c>
      <c r="L156" s="527">
        <f t="shared" si="7"/>
        <v>0</v>
      </c>
      <c r="M156" s="515"/>
      <c r="N156" s="119"/>
      <c r="O156" s="119"/>
      <c r="P156" s="515"/>
      <c r="Q156" s="119"/>
      <c r="R156" s="119"/>
    </row>
    <row r="157" spans="2:18" x14ac:dyDescent="0.3">
      <c r="B157" s="1114" t="s">
        <v>944</v>
      </c>
      <c r="C157" s="1114"/>
      <c r="D157" s="1114"/>
      <c r="E157" s="1114"/>
      <c r="F157" s="1114"/>
      <c r="G157" s="1114"/>
      <c r="H157" s="1114"/>
      <c r="I157" s="1114"/>
      <c r="J157" s="1114"/>
      <c r="K157" s="1114"/>
      <c r="L157" s="1114"/>
      <c r="M157" s="504"/>
      <c r="N157" s="504"/>
      <c r="O157" s="505"/>
      <c r="P157" s="504"/>
      <c r="Q157" s="504"/>
      <c r="R157" s="505"/>
    </row>
    <row r="158" spans="2:18" x14ac:dyDescent="0.3">
      <c r="B158" s="1115" t="s">
        <v>503</v>
      </c>
      <c r="C158" s="1115"/>
      <c r="D158" s="1115"/>
      <c r="E158" s="1115"/>
      <c r="F158" s="1115"/>
      <c r="G158" s="1115"/>
      <c r="H158" s="1115"/>
      <c r="I158" s="1115"/>
      <c r="J158" s="1115"/>
      <c r="K158" s="1115"/>
      <c r="L158" s="1115"/>
      <c r="M158" s="522" t="s">
        <v>1172</v>
      </c>
      <c r="N158" s="522" t="s">
        <v>1181</v>
      </c>
      <c r="O158" s="522" t="s">
        <v>1182</v>
      </c>
      <c r="P158" s="522" t="s">
        <v>1200</v>
      </c>
      <c r="Q158" s="522" t="s">
        <v>1201</v>
      </c>
      <c r="R158" s="522" t="s">
        <v>1202</v>
      </c>
    </row>
    <row r="159" spans="2:18" x14ac:dyDescent="0.3">
      <c r="B159" s="1116" t="s">
        <v>504</v>
      </c>
      <c r="C159" s="1117"/>
      <c r="D159" s="1117"/>
      <c r="E159" s="1117"/>
      <c r="F159" s="1117"/>
      <c r="G159" s="1117"/>
      <c r="H159" s="1118"/>
      <c r="I159" s="474" t="s">
        <v>505</v>
      </c>
      <c r="J159" s="113" t="s">
        <v>506</v>
      </c>
      <c r="K159" s="113" t="s">
        <v>507</v>
      </c>
      <c r="L159" s="113" t="s">
        <v>1171</v>
      </c>
      <c r="M159" s="314" t="s">
        <v>508</v>
      </c>
      <c r="N159" s="314" t="s">
        <v>508</v>
      </c>
      <c r="O159" s="314" t="s">
        <v>508</v>
      </c>
      <c r="P159" s="314" t="s">
        <v>508</v>
      </c>
      <c r="Q159" s="314" t="s">
        <v>508</v>
      </c>
      <c r="R159" s="314" t="s">
        <v>508</v>
      </c>
    </row>
    <row r="160" spans="2:18" x14ac:dyDescent="0.3">
      <c r="B160" s="115">
        <v>1</v>
      </c>
      <c r="C160" s="1125"/>
      <c r="D160" s="1120"/>
      <c r="E160" s="1120"/>
      <c r="F160" s="1120"/>
      <c r="G160" s="1120"/>
      <c r="H160" s="1121"/>
      <c r="I160" s="116"/>
      <c r="J160" s="117"/>
      <c r="K160" s="451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527">
        <f t="shared" ref="L160:L209" si="9">IFERROR(SMALL(M160:R160,1),0)</f>
        <v>0</v>
      </c>
      <c r="M160" s="515"/>
      <c r="N160" s="119"/>
      <c r="O160" s="119"/>
      <c r="P160" s="515"/>
      <c r="Q160" s="119"/>
      <c r="R160" s="119"/>
    </row>
    <row r="161" spans="2:18" x14ac:dyDescent="0.3">
      <c r="B161" s="115">
        <v>2</v>
      </c>
      <c r="C161" s="1120"/>
      <c r="D161" s="1120"/>
      <c r="E161" s="1120"/>
      <c r="F161" s="1120"/>
      <c r="G161" s="1120"/>
      <c r="H161" s="1121"/>
      <c r="I161" s="116"/>
      <c r="J161" s="117"/>
      <c r="K161" s="451">
        <f t="shared" si="8"/>
        <v>0</v>
      </c>
      <c r="L161" s="527">
        <f t="shared" si="9"/>
        <v>0</v>
      </c>
      <c r="M161" s="515"/>
      <c r="N161" s="119"/>
      <c r="O161" s="119"/>
      <c r="P161" s="515"/>
      <c r="Q161" s="119"/>
      <c r="R161" s="119"/>
    </row>
    <row r="162" spans="2:18" x14ac:dyDescent="0.3">
      <c r="B162" s="115">
        <v>3</v>
      </c>
      <c r="C162" s="1120"/>
      <c r="D162" s="1120"/>
      <c r="E162" s="1120"/>
      <c r="F162" s="1120"/>
      <c r="G162" s="1120"/>
      <c r="H162" s="1121"/>
      <c r="I162" s="116"/>
      <c r="J162" s="117"/>
      <c r="K162" s="451">
        <f t="shared" si="8"/>
        <v>0</v>
      </c>
      <c r="L162" s="527">
        <f t="shared" si="9"/>
        <v>0</v>
      </c>
      <c r="M162" s="515"/>
      <c r="N162" s="119"/>
      <c r="O162" s="119"/>
      <c r="P162" s="515"/>
      <c r="Q162" s="119"/>
      <c r="R162" s="119"/>
    </row>
    <row r="163" spans="2:18" x14ac:dyDescent="0.3">
      <c r="B163" s="115">
        <v>4</v>
      </c>
      <c r="C163" s="1120"/>
      <c r="D163" s="1120"/>
      <c r="E163" s="1120"/>
      <c r="F163" s="1120"/>
      <c r="G163" s="1120"/>
      <c r="H163" s="1121"/>
      <c r="I163" s="116"/>
      <c r="J163" s="117"/>
      <c r="K163" s="451">
        <f t="shared" si="8"/>
        <v>0</v>
      </c>
      <c r="L163" s="527">
        <f t="shared" si="9"/>
        <v>0</v>
      </c>
      <c r="M163" s="515"/>
      <c r="N163" s="119"/>
      <c r="O163" s="119"/>
      <c r="P163" s="515"/>
      <c r="Q163" s="119"/>
      <c r="R163" s="119"/>
    </row>
    <row r="164" spans="2:18" x14ac:dyDescent="0.3">
      <c r="B164" s="115">
        <v>5</v>
      </c>
      <c r="C164" s="1120"/>
      <c r="D164" s="1120"/>
      <c r="E164" s="1120"/>
      <c r="F164" s="1120"/>
      <c r="G164" s="1120"/>
      <c r="H164" s="1121"/>
      <c r="I164" s="116"/>
      <c r="J164" s="117"/>
      <c r="K164" s="451">
        <f t="shared" si="8"/>
        <v>0</v>
      </c>
      <c r="L164" s="527">
        <f t="shared" si="9"/>
        <v>0</v>
      </c>
      <c r="M164" s="515"/>
      <c r="N164" s="119"/>
      <c r="O164" s="119"/>
      <c r="P164" s="515"/>
      <c r="Q164" s="119"/>
      <c r="R164" s="119"/>
    </row>
    <row r="165" spans="2:18" x14ac:dyDescent="0.3">
      <c r="B165" s="115">
        <v>6</v>
      </c>
      <c r="C165" s="1120"/>
      <c r="D165" s="1120"/>
      <c r="E165" s="1120"/>
      <c r="F165" s="1120"/>
      <c r="G165" s="1120"/>
      <c r="H165" s="1121"/>
      <c r="I165" s="116"/>
      <c r="J165" s="117"/>
      <c r="K165" s="451">
        <f t="shared" si="8"/>
        <v>0</v>
      </c>
      <c r="L165" s="527">
        <f t="shared" si="9"/>
        <v>0</v>
      </c>
      <c r="M165" s="515"/>
      <c r="N165" s="119"/>
      <c r="O165" s="119"/>
      <c r="P165" s="515"/>
      <c r="Q165" s="119"/>
      <c r="R165" s="119"/>
    </row>
    <row r="166" spans="2:18" x14ac:dyDescent="0.3">
      <c r="B166" s="115">
        <v>7</v>
      </c>
      <c r="C166" s="1120"/>
      <c r="D166" s="1120"/>
      <c r="E166" s="1120"/>
      <c r="F166" s="1120"/>
      <c r="G166" s="1120"/>
      <c r="H166" s="1121"/>
      <c r="I166" s="116"/>
      <c r="J166" s="117"/>
      <c r="K166" s="451">
        <f t="shared" si="8"/>
        <v>0</v>
      </c>
      <c r="L166" s="527">
        <f t="shared" si="9"/>
        <v>0</v>
      </c>
      <c r="M166" s="515"/>
      <c r="N166" s="119"/>
      <c r="O166" s="119"/>
      <c r="P166" s="515"/>
      <c r="Q166" s="119"/>
      <c r="R166" s="119"/>
    </row>
    <row r="167" spans="2:18" x14ac:dyDescent="0.3">
      <c r="B167" s="115">
        <v>8</v>
      </c>
      <c r="C167" s="1120"/>
      <c r="D167" s="1120"/>
      <c r="E167" s="1120"/>
      <c r="F167" s="1120"/>
      <c r="G167" s="1120"/>
      <c r="H167" s="1121"/>
      <c r="I167" s="116"/>
      <c r="J167" s="117"/>
      <c r="K167" s="451">
        <f t="shared" si="8"/>
        <v>0</v>
      </c>
      <c r="L167" s="527">
        <f t="shared" si="9"/>
        <v>0</v>
      </c>
      <c r="M167" s="515"/>
      <c r="N167" s="119"/>
      <c r="O167" s="119"/>
      <c r="P167" s="515"/>
      <c r="Q167" s="119"/>
      <c r="R167" s="119"/>
    </row>
    <row r="168" spans="2:18" x14ac:dyDescent="0.3">
      <c r="B168" s="115">
        <v>9</v>
      </c>
      <c r="C168" s="1120"/>
      <c r="D168" s="1120"/>
      <c r="E168" s="1120"/>
      <c r="F168" s="1120"/>
      <c r="G168" s="1120"/>
      <c r="H168" s="1121"/>
      <c r="I168" s="116"/>
      <c r="J168" s="117"/>
      <c r="K168" s="451">
        <f t="shared" si="8"/>
        <v>0</v>
      </c>
      <c r="L168" s="527">
        <f t="shared" si="9"/>
        <v>0</v>
      </c>
      <c r="M168" s="515"/>
      <c r="N168" s="119"/>
      <c r="O168" s="119"/>
      <c r="P168" s="515"/>
      <c r="Q168" s="119"/>
      <c r="R168" s="119"/>
    </row>
    <row r="169" spans="2:18" x14ac:dyDescent="0.3">
      <c r="B169" s="115">
        <v>10</v>
      </c>
      <c r="C169" s="1120"/>
      <c r="D169" s="1120"/>
      <c r="E169" s="1120"/>
      <c r="F169" s="1120"/>
      <c r="G169" s="1120"/>
      <c r="H169" s="1121"/>
      <c r="I169" s="116"/>
      <c r="J169" s="117"/>
      <c r="K169" s="451">
        <f t="shared" si="8"/>
        <v>0</v>
      </c>
      <c r="L169" s="527">
        <f t="shared" si="9"/>
        <v>0</v>
      </c>
      <c r="M169" s="515"/>
      <c r="N169" s="119"/>
      <c r="O169" s="119"/>
      <c r="P169" s="515"/>
      <c r="Q169" s="119"/>
      <c r="R169" s="119"/>
    </row>
    <row r="170" spans="2:18" x14ac:dyDescent="0.3">
      <c r="B170" s="115">
        <v>11</v>
      </c>
      <c r="C170" s="1120"/>
      <c r="D170" s="1120"/>
      <c r="E170" s="1120"/>
      <c r="F170" s="1120"/>
      <c r="G170" s="1120"/>
      <c r="H170" s="1121"/>
      <c r="I170" s="116"/>
      <c r="J170" s="117"/>
      <c r="K170" s="451">
        <f t="shared" si="8"/>
        <v>0</v>
      </c>
      <c r="L170" s="527">
        <f t="shared" si="9"/>
        <v>0</v>
      </c>
      <c r="M170" s="515"/>
      <c r="N170" s="119"/>
      <c r="O170" s="119"/>
      <c r="P170" s="515"/>
      <c r="Q170" s="119"/>
      <c r="R170" s="119"/>
    </row>
    <row r="171" spans="2:18" x14ac:dyDescent="0.3">
      <c r="B171" s="115">
        <v>12</v>
      </c>
      <c r="C171" s="1120"/>
      <c r="D171" s="1120"/>
      <c r="E171" s="1120"/>
      <c r="F171" s="1120"/>
      <c r="G171" s="1120"/>
      <c r="H171" s="1121"/>
      <c r="I171" s="116"/>
      <c r="J171" s="117"/>
      <c r="K171" s="451">
        <f t="shared" si="8"/>
        <v>0</v>
      </c>
      <c r="L171" s="527">
        <f t="shared" si="9"/>
        <v>0</v>
      </c>
      <c r="M171" s="515"/>
      <c r="N171" s="119"/>
      <c r="O171" s="119"/>
      <c r="P171" s="515"/>
      <c r="Q171" s="119"/>
      <c r="R171" s="119"/>
    </row>
    <row r="172" spans="2:18" x14ac:dyDescent="0.3">
      <c r="B172" s="115">
        <v>13</v>
      </c>
      <c r="C172" s="1120"/>
      <c r="D172" s="1120"/>
      <c r="E172" s="1120"/>
      <c r="F172" s="1120"/>
      <c r="G172" s="1120"/>
      <c r="H172" s="1121"/>
      <c r="I172" s="116"/>
      <c r="J172" s="117"/>
      <c r="K172" s="451">
        <f t="shared" si="8"/>
        <v>0</v>
      </c>
      <c r="L172" s="527">
        <f t="shared" si="9"/>
        <v>0</v>
      </c>
      <c r="M172" s="515"/>
      <c r="N172" s="119"/>
      <c r="O172" s="119"/>
      <c r="P172" s="515"/>
      <c r="Q172" s="119"/>
      <c r="R172" s="119"/>
    </row>
    <row r="173" spans="2:18" x14ac:dyDescent="0.3">
      <c r="B173" s="115">
        <v>14</v>
      </c>
      <c r="C173" s="1120"/>
      <c r="D173" s="1120"/>
      <c r="E173" s="1120"/>
      <c r="F173" s="1120"/>
      <c r="G173" s="1120"/>
      <c r="H173" s="1121"/>
      <c r="I173" s="116"/>
      <c r="J173" s="117"/>
      <c r="K173" s="451">
        <f t="shared" si="8"/>
        <v>0</v>
      </c>
      <c r="L173" s="527">
        <f t="shared" si="9"/>
        <v>0</v>
      </c>
      <c r="M173" s="515"/>
      <c r="N173" s="119"/>
      <c r="O173" s="119"/>
      <c r="P173" s="515"/>
      <c r="Q173" s="119"/>
      <c r="R173" s="119"/>
    </row>
    <row r="174" spans="2:18" x14ac:dyDescent="0.3">
      <c r="B174" s="115">
        <v>15</v>
      </c>
      <c r="C174" s="1120"/>
      <c r="D174" s="1120"/>
      <c r="E174" s="1120"/>
      <c r="F174" s="1120"/>
      <c r="G174" s="1120"/>
      <c r="H174" s="1121"/>
      <c r="I174" s="116"/>
      <c r="J174" s="117"/>
      <c r="K174" s="451">
        <f t="shared" si="8"/>
        <v>0</v>
      </c>
      <c r="L174" s="527">
        <f t="shared" si="9"/>
        <v>0</v>
      </c>
      <c r="M174" s="515"/>
      <c r="N174" s="119"/>
      <c r="O174" s="119"/>
      <c r="P174" s="515"/>
      <c r="Q174" s="119"/>
      <c r="R174" s="119"/>
    </row>
    <row r="175" spans="2:18" x14ac:dyDescent="0.3">
      <c r="B175" s="115">
        <v>16</v>
      </c>
      <c r="C175" s="1120"/>
      <c r="D175" s="1120"/>
      <c r="E175" s="1120"/>
      <c r="F175" s="1120"/>
      <c r="G175" s="1120"/>
      <c r="H175" s="1121"/>
      <c r="I175" s="116"/>
      <c r="J175" s="117"/>
      <c r="K175" s="451">
        <f t="shared" si="8"/>
        <v>0</v>
      </c>
      <c r="L175" s="527">
        <f t="shared" si="9"/>
        <v>0</v>
      </c>
      <c r="M175" s="515"/>
      <c r="N175" s="119"/>
      <c r="O175" s="119"/>
      <c r="P175" s="515"/>
      <c r="Q175" s="119"/>
      <c r="R175" s="119"/>
    </row>
    <row r="176" spans="2:18" x14ac:dyDescent="0.3">
      <c r="B176" s="115">
        <v>17</v>
      </c>
      <c r="C176" s="1120"/>
      <c r="D176" s="1120"/>
      <c r="E176" s="1120"/>
      <c r="F176" s="1120"/>
      <c r="G176" s="1120"/>
      <c r="H176" s="1121"/>
      <c r="I176" s="116"/>
      <c r="J176" s="117"/>
      <c r="K176" s="451">
        <f t="shared" si="8"/>
        <v>0</v>
      </c>
      <c r="L176" s="527">
        <f t="shared" si="9"/>
        <v>0</v>
      </c>
      <c r="M176" s="515"/>
      <c r="N176" s="119"/>
      <c r="O176" s="119"/>
      <c r="P176" s="515"/>
      <c r="Q176" s="119"/>
      <c r="R176" s="119"/>
    </row>
    <row r="177" spans="2:18" x14ac:dyDescent="0.3">
      <c r="B177" s="115">
        <v>18</v>
      </c>
      <c r="C177" s="1120"/>
      <c r="D177" s="1120"/>
      <c r="E177" s="1120"/>
      <c r="F177" s="1120"/>
      <c r="G177" s="1120"/>
      <c r="H177" s="1121"/>
      <c r="I177" s="116"/>
      <c r="J177" s="117"/>
      <c r="K177" s="451">
        <f t="shared" si="8"/>
        <v>0</v>
      </c>
      <c r="L177" s="527">
        <f t="shared" si="9"/>
        <v>0</v>
      </c>
      <c r="M177" s="515"/>
      <c r="N177" s="119"/>
      <c r="O177" s="119"/>
      <c r="P177" s="515"/>
      <c r="Q177" s="119"/>
      <c r="R177" s="119"/>
    </row>
    <row r="178" spans="2:18" x14ac:dyDescent="0.3">
      <c r="B178" s="115">
        <v>19</v>
      </c>
      <c r="C178" s="1120"/>
      <c r="D178" s="1120"/>
      <c r="E178" s="1120"/>
      <c r="F178" s="1120"/>
      <c r="G178" s="1120"/>
      <c r="H178" s="1121"/>
      <c r="I178" s="116"/>
      <c r="J178" s="117"/>
      <c r="K178" s="451">
        <f t="shared" si="8"/>
        <v>0</v>
      </c>
      <c r="L178" s="527">
        <f t="shared" si="9"/>
        <v>0</v>
      </c>
      <c r="M178" s="515"/>
      <c r="N178" s="119"/>
      <c r="O178" s="119"/>
      <c r="P178" s="515"/>
      <c r="Q178" s="119"/>
      <c r="R178" s="119"/>
    </row>
    <row r="179" spans="2:18" x14ac:dyDescent="0.3">
      <c r="B179" s="115">
        <v>20</v>
      </c>
      <c r="C179" s="1120"/>
      <c r="D179" s="1120"/>
      <c r="E179" s="1120"/>
      <c r="F179" s="1120"/>
      <c r="G179" s="1120"/>
      <c r="H179" s="1121"/>
      <c r="I179" s="116"/>
      <c r="J179" s="117"/>
      <c r="K179" s="451">
        <f t="shared" si="8"/>
        <v>0</v>
      </c>
      <c r="L179" s="527">
        <f t="shared" si="9"/>
        <v>0</v>
      </c>
      <c r="M179" s="515"/>
      <c r="N179" s="119"/>
      <c r="O179" s="119"/>
      <c r="P179" s="515"/>
      <c r="Q179" s="119"/>
      <c r="R179" s="119"/>
    </row>
    <row r="180" spans="2:18" x14ac:dyDescent="0.3">
      <c r="B180" s="115">
        <v>21</v>
      </c>
      <c r="C180" s="1120"/>
      <c r="D180" s="1120"/>
      <c r="E180" s="1120"/>
      <c r="F180" s="1120"/>
      <c r="G180" s="1120"/>
      <c r="H180" s="1121"/>
      <c r="I180" s="116"/>
      <c r="J180" s="117"/>
      <c r="K180" s="451">
        <f t="shared" si="8"/>
        <v>0</v>
      </c>
      <c r="L180" s="527">
        <f t="shared" si="9"/>
        <v>0</v>
      </c>
      <c r="M180" s="515"/>
      <c r="N180" s="119"/>
      <c r="O180" s="119"/>
      <c r="P180" s="515"/>
      <c r="Q180" s="119"/>
      <c r="R180" s="119"/>
    </row>
    <row r="181" spans="2:18" x14ac:dyDescent="0.3">
      <c r="B181" s="115">
        <v>22</v>
      </c>
      <c r="C181" s="1120"/>
      <c r="D181" s="1120"/>
      <c r="E181" s="1120"/>
      <c r="F181" s="1120"/>
      <c r="G181" s="1120"/>
      <c r="H181" s="1121"/>
      <c r="I181" s="116"/>
      <c r="J181" s="117"/>
      <c r="K181" s="451">
        <f t="shared" si="8"/>
        <v>0</v>
      </c>
      <c r="L181" s="527">
        <f t="shared" si="9"/>
        <v>0</v>
      </c>
      <c r="M181" s="515"/>
      <c r="N181" s="119"/>
      <c r="O181" s="119"/>
      <c r="P181" s="515"/>
      <c r="Q181" s="119"/>
      <c r="R181" s="119"/>
    </row>
    <row r="182" spans="2:18" x14ac:dyDescent="0.3">
      <c r="B182" s="115">
        <v>23</v>
      </c>
      <c r="C182" s="1120"/>
      <c r="D182" s="1120"/>
      <c r="E182" s="1120"/>
      <c r="F182" s="1120"/>
      <c r="G182" s="1120"/>
      <c r="H182" s="1121"/>
      <c r="I182" s="116"/>
      <c r="J182" s="117"/>
      <c r="K182" s="451">
        <f t="shared" si="8"/>
        <v>0</v>
      </c>
      <c r="L182" s="527">
        <f t="shared" si="9"/>
        <v>0</v>
      </c>
      <c r="M182" s="515"/>
      <c r="N182" s="119"/>
      <c r="O182" s="119"/>
      <c r="P182" s="515"/>
      <c r="Q182" s="119"/>
      <c r="R182" s="119"/>
    </row>
    <row r="183" spans="2:18" x14ac:dyDescent="0.3">
      <c r="B183" s="115">
        <v>24</v>
      </c>
      <c r="C183" s="1120"/>
      <c r="D183" s="1120"/>
      <c r="E183" s="1120"/>
      <c r="F183" s="1120"/>
      <c r="G183" s="1120"/>
      <c r="H183" s="1121"/>
      <c r="I183" s="116"/>
      <c r="J183" s="117"/>
      <c r="K183" s="451">
        <f t="shared" si="8"/>
        <v>0</v>
      </c>
      <c r="L183" s="527">
        <f t="shared" si="9"/>
        <v>0</v>
      </c>
      <c r="M183" s="515"/>
      <c r="N183" s="119"/>
      <c r="O183" s="119"/>
      <c r="P183" s="515"/>
      <c r="Q183" s="119"/>
      <c r="R183" s="119"/>
    </row>
    <row r="184" spans="2:18" x14ac:dyDescent="0.3">
      <c r="B184" s="115">
        <v>25</v>
      </c>
      <c r="C184" s="1120"/>
      <c r="D184" s="1120"/>
      <c r="E184" s="1120"/>
      <c r="F184" s="1120"/>
      <c r="G184" s="1120"/>
      <c r="H184" s="1121"/>
      <c r="I184" s="116"/>
      <c r="J184" s="117"/>
      <c r="K184" s="451">
        <f t="shared" si="8"/>
        <v>0</v>
      </c>
      <c r="L184" s="527">
        <f t="shared" si="9"/>
        <v>0</v>
      </c>
      <c r="M184" s="515"/>
      <c r="N184" s="119"/>
      <c r="O184" s="119"/>
      <c r="P184" s="515"/>
      <c r="Q184" s="119"/>
      <c r="R184" s="119"/>
    </row>
    <row r="185" spans="2:18" x14ac:dyDescent="0.3">
      <c r="B185" s="115">
        <v>26</v>
      </c>
      <c r="C185" s="1120"/>
      <c r="D185" s="1120"/>
      <c r="E185" s="1120"/>
      <c r="F185" s="1120"/>
      <c r="G185" s="1120"/>
      <c r="H185" s="1121"/>
      <c r="I185" s="116"/>
      <c r="J185" s="117"/>
      <c r="K185" s="451">
        <f t="shared" si="8"/>
        <v>0</v>
      </c>
      <c r="L185" s="527">
        <f t="shared" si="9"/>
        <v>0</v>
      </c>
      <c r="M185" s="515"/>
      <c r="N185" s="119"/>
      <c r="O185" s="119"/>
      <c r="P185" s="515"/>
      <c r="Q185" s="119"/>
      <c r="R185" s="119"/>
    </row>
    <row r="186" spans="2:18" x14ac:dyDescent="0.3">
      <c r="B186" s="115">
        <v>27</v>
      </c>
      <c r="C186" s="1120"/>
      <c r="D186" s="1120"/>
      <c r="E186" s="1120"/>
      <c r="F186" s="1120"/>
      <c r="G186" s="1120"/>
      <c r="H186" s="1121"/>
      <c r="I186" s="116"/>
      <c r="J186" s="117"/>
      <c r="K186" s="451">
        <f t="shared" si="8"/>
        <v>0</v>
      </c>
      <c r="L186" s="527">
        <f t="shared" si="9"/>
        <v>0</v>
      </c>
      <c r="M186" s="515"/>
      <c r="N186" s="119"/>
      <c r="O186" s="119"/>
      <c r="P186" s="515"/>
      <c r="Q186" s="119"/>
      <c r="R186" s="119"/>
    </row>
    <row r="187" spans="2:18" x14ac:dyDescent="0.3">
      <c r="B187" s="115">
        <v>28</v>
      </c>
      <c r="C187" s="1120"/>
      <c r="D187" s="1120"/>
      <c r="E187" s="1120"/>
      <c r="F187" s="1120"/>
      <c r="G187" s="1120"/>
      <c r="H187" s="1121"/>
      <c r="I187" s="116"/>
      <c r="J187" s="117"/>
      <c r="K187" s="451">
        <f t="shared" si="8"/>
        <v>0</v>
      </c>
      <c r="L187" s="527">
        <f t="shared" si="9"/>
        <v>0</v>
      </c>
      <c r="M187" s="515"/>
      <c r="N187" s="119"/>
      <c r="O187" s="119"/>
      <c r="P187" s="515"/>
      <c r="Q187" s="119"/>
      <c r="R187" s="119"/>
    </row>
    <row r="188" spans="2:18" x14ac:dyDescent="0.3">
      <c r="B188" s="115">
        <v>29</v>
      </c>
      <c r="C188" s="1120"/>
      <c r="D188" s="1120"/>
      <c r="E188" s="1120"/>
      <c r="F188" s="1120"/>
      <c r="G188" s="1120"/>
      <c r="H188" s="1121"/>
      <c r="I188" s="116"/>
      <c r="J188" s="117"/>
      <c r="K188" s="451">
        <f t="shared" si="8"/>
        <v>0</v>
      </c>
      <c r="L188" s="527">
        <f t="shared" si="9"/>
        <v>0</v>
      </c>
      <c r="M188" s="515"/>
      <c r="N188" s="119"/>
      <c r="O188" s="119"/>
      <c r="P188" s="515"/>
      <c r="Q188" s="119"/>
      <c r="R188" s="119"/>
    </row>
    <row r="189" spans="2:18" x14ac:dyDescent="0.3">
      <c r="B189" s="115">
        <v>30</v>
      </c>
      <c r="C189" s="1120"/>
      <c r="D189" s="1120"/>
      <c r="E189" s="1120"/>
      <c r="F189" s="1120"/>
      <c r="G189" s="1120"/>
      <c r="H189" s="1121"/>
      <c r="I189" s="116"/>
      <c r="J189" s="117"/>
      <c r="K189" s="451">
        <f t="shared" si="8"/>
        <v>0</v>
      </c>
      <c r="L189" s="527">
        <f t="shared" si="9"/>
        <v>0</v>
      </c>
      <c r="M189" s="515"/>
      <c r="N189" s="119"/>
      <c r="O189" s="119"/>
      <c r="P189" s="515"/>
      <c r="Q189" s="119"/>
      <c r="R189" s="119"/>
    </row>
    <row r="190" spans="2:18" x14ac:dyDescent="0.3">
      <c r="B190" s="115">
        <v>31</v>
      </c>
      <c r="C190" s="1120"/>
      <c r="D190" s="1120"/>
      <c r="E190" s="1120"/>
      <c r="F190" s="1120"/>
      <c r="G190" s="1120"/>
      <c r="H190" s="1121"/>
      <c r="I190" s="116"/>
      <c r="J190" s="117"/>
      <c r="K190" s="451">
        <f t="shared" si="8"/>
        <v>0</v>
      </c>
      <c r="L190" s="527">
        <f t="shared" si="9"/>
        <v>0</v>
      </c>
      <c r="M190" s="515"/>
      <c r="N190" s="119"/>
      <c r="O190" s="119"/>
      <c r="P190" s="515"/>
      <c r="Q190" s="119"/>
      <c r="R190" s="119"/>
    </row>
    <row r="191" spans="2:18" x14ac:dyDescent="0.3">
      <c r="B191" s="115">
        <v>32</v>
      </c>
      <c r="C191" s="1120"/>
      <c r="D191" s="1120"/>
      <c r="E191" s="1120"/>
      <c r="F191" s="1120"/>
      <c r="G191" s="1120"/>
      <c r="H191" s="1121"/>
      <c r="I191" s="116"/>
      <c r="J191" s="117"/>
      <c r="K191" s="451">
        <f t="shared" si="8"/>
        <v>0</v>
      </c>
      <c r="L191" s="527">
        <f t="shared" si="9"/>
        <v>0</v>
      </c>
      <c r="M191" s="515"/>
      <c r="N191" s="119"/>
      <c r="O191" s="119"/>
      <c r="P191" s="515"/>
      <c r="Q191" s="119"/>
      <c r="R191" s="119"/>
    </row>
    <row r="192" spans="2:18" x14ac:dyDescent="0.3">
      <c r="B192" s="115">
        <v>33</v>
      </c>
      <c r="C192" s="1120"/>
      <c r="D192" s="1120"/>
      <c r="E192" s="1120"/>
      <c r="F192" s="1120"/>
      <c r="G192" s="1120"/>
      <c r="H192" s="1121"/>
      <c r="I192" s="116"/>
      <c r="J192" s="117"/>
      <c r="K192" s="451">
        <f t="shared" si="8"/>
        <v>0</v>
      </c>
      <c r="L192" s="527">
        <f t="shared" si="9"/>
        <v>0</v>
      </c>
      <c r="M192" s="515"/>
      <c r="N192" s="119"/>
      <c r="O192" s="119"/>
      <c r="P192" s="515"/>
      <c r="Q192" s="119"/>
      <c r="R192" s="119"/>
    </row>
    <row r="193" spans="2:18" x14ac:dyDescent="0.3">
      <c r="B193" s="115">
        <v>34</v>
      </c>
      <c r="C193" s="1120"/>
      <c r="D193" s="1120"/>
      <c r="E193" s="1120"/>
      <c r="F193" s="1120"/>
      <c r="G193" s="1120"/>
      <c r="H193" s="1121"/>
      <c r="I193" s="116"/>
      <c r="J193" s="117"/>
      <c r="K193" s="451">
        <f t="shared" si="8"/>
        <v>0</v>
      </c>
      <c r="L193" s="527">
        <f t="shared" si="9"/>
        <v>0</v>
      </c>
      <c r="M193" s="515"/>
      <c r="N193" s="119"/>
      <c r="O193" s="119"/>
      <c r="P193" s="515"/>
      <c r="Q193" s="119"/>
      <c r="R193" s="119"/>
    </row>
    <row r="194" spans="2:18" x14ac:dyDescent="0.3">
      <c r="B194" s="115">
        <v>35</v>
      </c>
      <c r="C194" s="1120"/>
      <c r="D194" s="1120"/>
      <c r="E194" s="1120"/>
      <c r="F194" s="1120"/>
      <c r="G194" s="1120"/>
      <c r="H194" s="1121"/>
      <c r="I194" s="116"/>
      <c r="J194" s="117"/>
      <c r="K194" s="451">
        <f t="shared" si="8"/>
        <v>0</v>
      </c>
      <c r="L194" s="527">
        <f t="shared" si="9"/>
        <v>0</v>
      </c>
      <c r="M194" s="515"/>
      <c r="N194" s="119"/>
      <c r="O194" s="119"/>
      <c r="P194" s="515"/>
      <c r="Q194" s="119"/>
      <c r="R194" s="119"/>
    </row>
    <row r="195" spans="2:18" x14ac:dyDescent="0.3">
      <c r="B195" s="115">
        <v>36</v>
      </c>
      <c r="C195" s="1120"/>
      <c r="D195" s="1120"/>
      <c r="E195" s="1120"/>
      <c r="F195" s="1120"/>
      <c r="G195" s="1120"/>
      <c r="H195" s="1121"/>
      <c r="I195" s="116"/>
      <c r="J195" s="117"/>
      <c r="K195" s="451">
        <f t="shared" si="8"/>
        <v>0</v>
      </c>
      <c r="L195" s="527">
        <f t="shared" si="9"/>
        <v>0</v>
      </c>
      <c r="M195" s="515"/>
      <c r="N195" s="119"/>
      <c r="O195" s="119"/>
      <c r="P195" s="515"/>
      <c r="Q195" s="119"/>
      <c r="R195" s="119"/>
    </row>
    <row r="196" spans="2:18" x14ac:dyDescent="0.3">
      <c r="B196" s="115">
        <v>37</v>
      </c>
      <c r="C196" s="1120"/>
      <c r="D196" s="1120"/>
      <c r="E196" s="1120"/>
      <c r="F196" s="1120"/>
      <c r="G196" s="1120"/>
      <c r="H196" s="1121"/>
      <c r="I196" s="116"/>
      <c r="J196" s="117"/>
      <c r="K196" s="451">
        <f t="shared" si="8"/>
        <v>0</v>
      </c>
      <c r="L196" s="527">
        <f t="shared" si="9"/>
        <v>0</v>
      </c>
      <c r="M196" s="515"/>
      <c r="N196" s="119"/>
      <c r="O196" s="119"/>
      <c r="P196" s="515"/>
      <c r="Q196" s="119"/>
      <c r="R196" s="119"/>
    </row>
    <row r="197" spans="2:18" x14ac:dyDescent="0.3">
      <c r="B197" s="115">
        <v>38</v>
      </c>
      <c r="C197" s="1120"/>
      <c r="D197" s="1120"/>
      <c r="E197" s="1120"/>
      <c r="F197" s="1120"/>
      <c r="G197" s="1120"/>
      <c r="H197" s="1121"/>
      <c r="I197" s="116"/>
      <c r="J197" s="117"/>
      <c r="K197" s="451">
        <f t="shared" si="8"/>
        <v>0</v>
      </c>
      <c r="L197" s="527">
        <f t="shared" si="9"/>
        <v>0</v>
      </c>
      <c r="M197" s="515"/>
      <c r="N197" s="119"/>
      <c r="O197" s="119"/>
      <c r="P197" s="515"/>
      <c r="Q197" s="119"/>
      <c r="R197" s="119"/>
    </row>
    <row r="198" spans="2:18" x14ac:dyDescent="0.3">
      <c r="B198" s="115">
        <v>39</v>
      </c>
      <c r="C198" s="1120"/>
      <c r="D198" s="1120"/>
      <c r="E198" s="1120"/>
      <c r="F198" s="1120"/>
      <c r="G198" s="1120"/>
      <c r="H198" s="1121"/>
      <c r="I198" s="116"/>
      <c r="J198" s="117"/>
      <c r="K198" s="451">
        <f t="shared" si="8"/>
        <v>0</v>
      </c>
      <c r="L198" s="527">
        <f t="shared" si="9"/>
        <v>0</v>
      </c>
      <c r="M198" s="515"/>
      <c r="N198" s="119"/>
      <c r="O198" s="119"/>
      <c r="P198" s="515"/>
      <c r="Q198" s="119"/>
      <c r="R198" s="119"/>
    </row>
    <row r="199" spans="2:18" x14ac:dyDescent="0.3">
      <c r="B199" s="115">
        <v>40</v>
      </c>
      <c r="C199" s="1120"/>
      <c r="D199" s="1120"/>
      <c r="E199" s="1120"/>
      <c r="F199" s="1120"/>
      <c r="G199" s="1120"/>
      <c r="H199" s="1121"/>
      <c r="I199" s="116"/>
      <c r="J199" s="117"/>
      <c r="K199" s="451">
        <f t="shared" si="8"/>
        <v>0</v>
      </c>
      <c r="L199" s="527">
        <f t="shared" si="9"/>
        <v>0</v>
      </c>
      <c r="M199" s="515"/>
      <c r="N199" s="119"/>
      <c r="O199" s="119"/>
      <c r="P199" s="515"/>
      <c r="Q199" s="119"/>
      <c r="R199" s="119"/>
    </row>
    <row r="200" spans="2:18" x14ac:dyDescent="0.3">
      <c r="B200" s="115">
        <v>41</v>
      </c>
      <c r="C200" s="1120"/>
      <c r="D200" s="1120"/>
      <c r="E200" s="1120"/>
      <c r="F200" s="1120"/>
      <c r="G200" s="1120"/>
      <c r="H200" s="1121"/>
      <c r="I200" s="116"/>
      <c r="J200" s="117"/>
      <c r="K200" s="451">
        <f t="shared" si="8"/>
        <v>0</v>
      </c>
      <c r="L200" s="527">
        <f t="shared" si="9"/>
        <v>0</v>
      </c>
      <c r="M200" s="515"/>
      <c r="N200" s="119"/>
      <c r="O200" s="119"/>
      <c r="P200" s="515"/>
      <c r="Q200" s="119"/>
      <c r="R200" s="119"/>
    </row>
    <row r="201" spans="2:18" x14ac:dyDescent="0.3">
      <c r="B201" s="115">
        <v>42</v>
      </c>
      <c r="C201" s="1120"/>
      <c r="D201" s="1120"/>
      <c r="E201" s="1120"/>
      <c r="F201" s="1120"/>
      <c r="G201" s="1120"/>
      <c r="H201" s="1121"/>
      <c r="I201" s="116"/>
      <c r="J201" s="117"/>
      <c r="K201" s="451">
        <f t="shared" si="8"/>
        <v>0</v>
      </c>
      <c r="L201" s="527">
        <f t="shared" si="9"/>
        <v>0</v>
      </c>
      <c r="M201" s="515"/>
      <c r="N201" s="119"/>
      <c r="O201" s="119"/>
      <c r="P201" s="515"/>
      <c r="Q201" s="119"/>
      <c r="R201" s="119"/>
    </row>
    <row r="202" spans="2:18" x14ac:dyDescent="0.3">
      <c r="B202" s="115">
        <v>43</v>
      </c>
      <c r="C202" s="1120"/>
      <c r="D202" s="1120"/>
      <c r="E202" s="1120"/>
      <c r="F202" s="1120"/>
      <c r="G202" s="1120"/>
      <c r="H202" s="1121"/>
      <c r="I202" s="116"/>
      <c r="J202" s="117"/>
      <c r="K202" s="451">
        <f t="shared" si="8"/>
        <v>0</v>
      </c>
      <c r="L202" s="527">
        <f t="shared" si="9"/>
        <v>0</v>
      </c>
      <c r="M202" s="515"/>
      <c r="N202" s="119"/>
      <c r="O202" s="119"/>
      <c r="P202" s="515"/>
      <c r="Q202" s="119"/>
      <c r="R202" s="119"/>
    </row>
    <row r="203" spans="2:18" x14ac:dyDescent="0.3">
      <c r="B203" s="115">
        <v>44</v>
      </c>
      <c r="C203" s="1120"/>
      <c r="D203" s="1120"/>
      <c r="E203" s="1120"/>
      <c r="F203" s="1120"/>
      <c r="G203" s="1120"/>
      <c r="H203" s="1121"/>
      <c r="I203" s="116"/>
      <c r="J203" s="117"/>
      <c r="K203" s="451">
        <f t="shared" si="8"/>
        <v>0</v>
      </c>
      <c r="L203" s="527">
        <f t="shared" si="9"/>
        <v>0</v>
      </c>
      <c r="M203" s="515"/>
      <c r="N203" s="119"/>
      <c r="O203" s="119"/>
      <c r="P203" s="515"/>
      <c r="Q203" s="119"/>
      <c r="R203" s="119"/>
    </row>
    <row r="204" spans="2:18" x14ac:dyDescent="0.3">
      <c r="B204" s="115">
        <v>45</v>
      </c>
      <c r="C204" s="1120"/>
      <c r="D204" s="1120"/>
      <c r="E204" s="1120"/>
      <c r="F204" s="1120"/>
      <c r="G204" s="1120"/>
      <c r="H204" s="1121"/>
      <c r="I204" s="116"/>
      <c r="J204" s="117"/>
      <c r="K204" s="451">
        <f t="shared" si="8"/>
        <v>0</v>
      </c>
      <c r="L204" s="527">
        <f t="shared" si="9"/>
        <v>0</v>
      </c>
      <c r="M204" s="515"/>
      <c r="N204" s="119"/>
      <c r="O204" s="119"/>
      <c r="P204" s="515"/>
      <c r="Q204" s="119"/>
      <c r="R204" s="119"/>
    </row>
    <row r="205" spans="2:18" x14ac:dyDescent="0.3">
      <c r="B205" s="115">
        <v>46</v>
      </c>
      <c r="C205" s="1120"/>
      <c r="D205" s="1120"/>
      <c r="E205" s="1120"/>
      <c r="F205" s="1120"/>
      <c r="G205" s="1120"/>
      <c r="H205" s="1121"/>
      <c r="I205" s="116"/>
      <c r="J205" s="117"/>
      <c r="K205" s="451">
        <f t="shared" si="8"/>
        <v>0</v>
      </c>
      <c r="L205" s="527">
        <f t="shared" si="9"/>
        <v>0</v>
      </c>
      <c r="M205" s="515"/>
      <c r="N205" s="119"/>
      <c r="O205" s="119"/>
      <c r="P205" s="515"/>
      <c r="Q205" s="119"/>
      <c r="R205" s="119"/>
    </row>
    <row r="206" spans="2:18" x14ac:dyDescent="0.3">
      <c r="B206" s="115">
        <v>47</v>
      </c>
      <c r="C206" s="1120"/>
      <c r="D206" s="1120"/>
      <c r="E206" s="1120"/>
      <c r="F206" s="1120"/>
      <c r="G206" s="1120"/>
      <c r="H206" s="1121"/>
      <c r="I206" s="116"/>
      <c r="J206" s="117"/>
      <c r="K206" s="451">
        <f t="shared" si="8"/>
        <v>0</v>
      </c>
      <c r="L206" s="527">
        <f t="shared" si="9"/>
        <v>0</v>
      </c>
      <c r="M206" s="515"/>
      <c r="N206" s="119"/>
      <c r="O206" s="119"/>
      <c r="P206" s="515"/>
      <c r="Q206" s="119"/>
      <c r="R206" s="119"/>
    </row>
    <row r="207" spans="2:18" x14ac:dyDescent="0.3">
      <c r="B207" s="115">
        <v>48</v>
      </c>
      <c r="C207" s="1120"/>
      <c r="D207" s="1120"/>
      <c r="E207" s="1120"/>
      <c r="F207" s="1120"/>
      <c r="G207" s="1120"/>
      <c r="H207" s="1121"/>
      <c r="I207" s="116"/>
      <c r="J207" s="117"/>
      <c r="K207" s="451">
        <f t="shared" si="8"/>
        <v>0</v>
      </c>
      <c r="L207" s="527">
        <f t="shared" si="9"/>
        <v>0</v>
      </c>
      <c r="M207" s="515"/>
      <c r="N207" s="119"/>
      <c r="O207" s="119"/>
      <c r="P207" s="515"/>
      <c r="Q207" s="119"/>
      <c r="R207" s="119"/>
    </row>
    <row r="208" spans="2:18" x14ac:dyDescent="0.3">
      <c r="B208" s="115">
        <v>49</v>
      </c>
      <c r="C208" s="1120"/>
      <c r="D208" s="1120"/>
      <c r="E208" s="1120"/>
      <c r="F208" s="1120"/>
      <c r="G208" s="1120"/>
      <c r="H208" s="1121"/>
      <c r="I208" s="116"/>
      <c r="J208" s="117"/>
      <c r="K208" s="451">
        <f t="shared" si="8"/>
        <v>0</v>
      </c>
      <c r="L208" s="527">
        <f t="shared" si="9"/>
        <v>0</v>
      </c>
      <c r="M208" s="515"/>
      <c r="N208" s="119"/>
      <c r="O208" s="119"/>
      <c r="P208" s="515"/>
      <c r="Q208" s="119"/>
      <c r="R208" s="119"/>
    </row>
    <row r="209" spans="2:18" x14ac:dyDescent="0.3">
      <c r="B209" s="115">
        <v>50</v>
      </c>
      <c r="C209" s="1120"/>
      <c r="D209" s="1120"/>
      <c r="E209" s="1120"/>
      <c r="F209" s="1120"/>
      <c r="G209" s="1120"/>
      <c r="H209" s="1121"/>
      <c r="I209" s="116"/>
      <c r="J209" s="117"/>
      <c r="K209" s="451">
        <f t="shared" si="8"/>
        <v>0</v>
      </c>
      <c r="L209" s="527">
        <f t="shared" si="9"/>
        <v>0</v>
      </c>
      <c r="M209" s="515"/>
      <c r="N209" s="119"/>
      <c r="O209" s="119"/>
      <c r="P209" s="515"/>
      <c r="Q209" s="119"/>
      <c r="R209" s="119"/>
    </row>
    <row r="210" spans="2:18" x14ac:dyDescent="0.3">
      <c r="B210" s="1115" t="s">
        <v>512</v>
      </c>
      <c r="C210" s="1115"/>
      <c r="D210" s="1115"/>
      <c r="E210" s="1115"/>
      <c r="F210" s="1115"/>
      <c r="G210" s="1115"/>
      <c r="H210" s="1115"/>
      <c r="I210" s="1115"/>
      <c r="J210" s="1115"/>
      <c r="K210" s="1115"/>
      <c r="L210" s="1115"/>
      <c r="M210" s="522" t="s">
        <v>1172</v>
      </c>
      <c r="N210" s="522" t="s">
        <v>1181</v>
      </c>
      <c r="O210" s="522" t="s">
        <v>1182</v>
      </c>
      <c r="P210" s="522" t="s">
        <v>1200</v>
      </c>
      <c r="Q210" s="522" t="s">
        <v>1201</v>
      </c>
      <c r="R210" s="522" t="s">
        <v>1202</v>
      </c>
    </row>
    <row r="211" spans="2:18" x14ac:dyDescent="0.3">
      <c r="B211" s="1116" t="s">
        <v>504</v>
      </c>
      <c r="C211" s="1117"/>
      <c r="D211" s="1117"/>
      <c r="E211" s="1117"/>
      <c r="F211" s="1117"/>
      <c r="G211" s="1117"/>
      <c r="H211" s="1118"/>
      <c r="I211" s="474" t="s">
        <v>505</v>
      </c>
      <c r="J211" s="113" t="s">
        <v>506</v>
      </c>
      <c r="K211" s="113" t="s">
        <v>507</v>
      </c>
      <c r="L211" s="113" t="s">
        <v>1171</v>
      </c>
      <c r="M211" s="314" t="s">
        <v>508</v>
      </c>
      <c r="N211" s="314" t="s">
        <v>508</v>
      </c>
      <c r="O211" s="314" t="s">
        <v>508</v>
      </c>
      <c r="P211" s="314" t="s">
        <v>508</v>
      </c>
      <c r="Q211" s="314" t="s">
        <v>508</v>
      </c>
      <c r="R211" s="314" t="s">
        <v>508</v>
      </c>
    </row>
    <row r="212" spans="2:18" x14ac:dyDescent="0.3">
      <c r="B212" s="115">
        <v>1</v>
      </c>
      <c r="C212" s="1125"/>
      <c r="D212" s="1120"/>
      <c r="E212" s="1120"/>
      <c r="F212" s="1120"/>
      <c r="G212" s="1120"/>
      <c r="H212" s="1121"/>
      <c r="I212" s="116"/>
      <c r="J212" s="117"/>
      <c r="K212" s="451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527">
        <f t="shared" ref="L212:L261" si="11">IFERROR(SMALL(M212:R212,1),0)</f>
        <v>0</v>
      </c>
      <c r="M212" s="515"/>
      <c r="N212" s="119"/>
      <c r="O212" s="119"/>
      <c r="P212" s="515"/>
      <c r="Q212" s="119"/>
      <c r="R212" s="119"/>
    </row>
    <row r="213" spans="2:18" x14ac:dyDescent="0.3">
      <c r="B213" s="115">
        <v>2</v>
      </c>
      <c r="C213" s="1120"/>
      <c r="D213" s="1120"/>
      <c r="E213" s="1120"/>
      <c r="F213" s="1120"/>
      <c r="G213" s="1120"/>
      <c r="H213" s="1121"/>
      <c r="I213" s="116"/>
      <c r="J213" s="117"/>
      <c r="K213" s="451">
        <f t="shared" si="10"/>
        <v>0</v>
      </c>
      <c r="L213" s="527">
        <f t="shared" si="11"/>
        <v>0</v>
      </c>
      <c r="M213" s="515"/>
      <c r="N213" s="119"/>
      <c r="O213" s="119"/>
      <c r="P213" s="515"/>
      <c r="Q213" s="119"/>
      <c r="R213" s="119"/>
    </row>
    <row r="214" spans="2:18" x14ac:dyDescent="0.3">
      <c r="B214" s="115">
        <v>3</v>
      </c>
      <c r="C214" s="1120"/>
      <c r="D214" s="1120"/>
      <c r="E214" s="1120"/>
      <c r="F214" s="1120"/>
      <c r="G214" s="1120"/>
      <c r="H214" s="1121"/>
      <c r="I214" s="116"/>
      <c r="J214" s="117"/>
      <c r="K214" s="451">
        <f t="shared" si="10"/>
        <v>0</v>
      </c>
      <c r="L214" s="527">
        <f t="shared" si="11"/>
        <v>0</v>
      </c>
      <c r="M214" s="515"/>
      <c r="N214" s="119"/>
      <c r="O214" s="119"/>
      <c r="P214" s="515"/>
      <c r="Q214" s="119"/>
      <c r="R214" s="119"/>
    </row>
    <row r="215" spans="2:18" x14ac:dyDescent="0.3">
      <c r="B215" s="115">
        <v>4</v>
      </c>
      <c r="C215" s="1120"/>
      <c r="D215" s="1120"/>
      <c r="E215" s="1120"/>
      <c r="F215" s="1120"/>
      <c r="G215" s="1120"/>
      <c r="H215" s="1121"/>
      <c r="I215" s="116"/>
      <c r="J215" s="117"/>
      <c r="K215" s="451">
        <f t="shared" si="10"/>
        <v>0</v>
      </c>
      <c r="L215" s="527">
        <f t="shared" si="11"/>
        <v>0</v>
      </c>
      <c r="M215" s="515"/>
      <c r="N215" s="119"/>
      <c r="O215" s="119"/>
      <c r="P215" s="515"/>
      <c r="Q215" s="119"/>
      <c r="R215" s="119"/>
    </row>
    <row r="216" spans="2:18" x14ac:dyDescent="0.3">
      <c r="B216" s="115">
        <v>5</v>
      </c>
      <c r="C216" s="1120"/>
      <c r="D216" s="1120"/>
      <c r="E216" s="1120"/>
      <c r="F216" s="1120"/>
      <c r="G216" s="1120"/>
      <c r="H216" s="1121"/>
      <c r="I216" s="116"/>
      <c r="J216" s="117"/>
      <c r="K216" s="451">
        <f t="shared" si="10"/>
        <v>0</v>
      </c>
      <c r="L216" s="527">
        <f t="shared" si="11"/>
        <v>0</v>
      </c>
      <c r="M216" s="515"/>
      <c r="N216" s="119"/>
      <c r="O216" s="119"/>
      <c r="P216" s="515"/>
      <c r="Q216" s="119"/>
      <c r="R216" s="119"/>
    </row>
    <row r="217" spans="2:18" x14ac:dyDescent="0.3">
      <c r="B217" s="115">
        <v>6</v>
      </c>
      <c r="C217" s="1120"/>
      <c r="D217" s="1120"/>
      <c r="E217" s="1120"/>
      <c r="F217" s="1120"/>
      <c r="G217" s="1120"/>
      <c r="H217" s="1121"/>
      <c r="I217" s="116"/>
      <c r="J217" s="117"/>
      <c r="K217" s="451">
        <f t="shared" si="10"/>
        <v>0</v>
      </c>
      <c r="L217" s="527">
        <f t="shared" si="11"/>
        <v>0</v>
      </c>
      <c r="M217" s="515"/>
      <c r="N217" s="119"/>
      <c r="O217" s="119"/>
      <c r="P217" s="515"/>
      <c r="Q217" s="119"/>
      <c r="R217" s="119"/>
    </row>
    <row r="218" spans="2:18" x14ac:dyDescent="0.3">
      <c r="B218" s="115">
        <v>7</v>
      </c>
      <c r="C218" s="1120"/>
      <c r="D218" s="1120"/>
      <c r="E218" s="1120"/>
      <c r="F218" s="1120"/>
      <c r="G218" s="1120"/>
      <c r="H218" s="1121"/>
      <c r="I218" s="116"/>
      <c r="J218" s="117"/>
      <c r="K218" s="451">
        <f t="shared" si="10"/>
        <v>0</v>
      </c>
      <c r="L218" s="527">
        <f t="shared" si="11"/>
        <v>0</v>
      </c>
      <c r="M218" s="515"/>
      <c r="N218" s="119"/>
      <c r="O218" s="119"/>
      <c r="P218" s="515"/>
      <c r="Q218" s="119"/>
      <c r="R218" s="119"/>
    </row>
    <row r="219" spans="2:18" x14ac:dyDescent="0.3">
      <c r="B219" s="115">
        <v>8</v>
      </c>
      <c r="C219" s="1120"/>
      <c r="D219" s="1120"/>
      <c r="E219" s="1120"/>
      <c r="F219" s="1120"/>
      <c r="G219" s="1120"/>
      <c r="H219" s="1121"/>
      <c r="I219" s="116"/>
      <c r="J219" s="117"/>
      <c r="K219" s="451">
        <f t="shared" si="10"/>
        <v>0</v>
      </c>
      <c r="L219" s="527">
        <f t="shared" si="11"/>
        <v>0</v>
      </c>
      <c r="M219" s="515"/>
      <c r="N219" s="119"/>
      <c r="O219" s="119"/>
      <c r="P219" s="515"/>
      <c r="Q219" s="119"/>
      <c r="R219" s="119"/>
    </row>
    <row r="220" spans="2:18" x14ac:dyDescent="0.3">
      <c r="B220" s="115">
        <v>9</v>
      </c>
      <c r="C220" s="1120"/>
      <c r="D220" s="1120"/>
      <c r="E220" s="1120"/>
      <c r="F220" s="1120"/>
      <c r="G220" s="1120"/>
      <c r="H220" s="1121"/>
      <c r="I220" s="116"/>
      <c r="J220" s="117"/>
      <c r="K220" s="451">
        <f t="shared" si="10"/>
        <v>0</v>
      </c>
      <c r="L220" s="527">
        <f t="shared" si="11"/>
        <v>0</v>
      </c>
      <c r="M220" s="515"/>
      <c r="N220" s="119"/>
      <c r="O220" s="119"/>
      <c r="P220" s="515"/>
      <c r="Q220" s="119"/>
      <c r="R220" s="119"/>
    </row>
    <row r="221" spans="2:18" x14ac:dyDescent="0.3">
      <c r="B221" s="115">
        <v>10</v>
      </c>
      <c r="C221" s="1120"/>
      <c r="D221" s="1120"/>
      <c r="E221" s="1120"/>
      <c r="F221" s="1120"/>
      <c r="G221" s="1120"/>
      <c r="H221" s="1121"/>
      <c r="I221" s="116"/>
      <c r="J221" s="117"/>
      <c r="K221" s="451">
        <f t="shared" si="10"/>
        <v>0</v>
      </c>
      <c r="L221" s="527">
        <f t="shared" si="11"/>
        <v>0</v>
      </c>
      <c r="M221" s="515"/>
      <c r="N221" s="119"/>
      <c r="O221" s="119"/>
      <c r="P221" s="515"/>
      <c r="Q221" s="119"/>
      <c r="R221" s="119"/>
    </row>
    <row r="222" spans="2:18" x14ac:dyDescent="0.3">
      <c r="B222" s="115">
        <v>11</v>
      </c>
      <c r="C222" s="1120"/>
      <c r="D222" s="1120"/>
      <c r="E222" s="1120"/>
      <c r="F222" s="1120"/>
      <c r="G222" s="1120"/>
      <c r="H222" s="1121"/>
      <c r="I222" s="116"/>
      <c r="J222" s="117"/>
      <c r="K222" s="451">
        <f t="shared" si="10"/>
        <v>0</v>
      </c>
      <c r="L222" s="527">
        <f t="shared" si="11"/>
        <v>0</v>
      </c>
      <c r="M222" s="515"/>
      <c r="N222" s="119"/>
      <c r="O222" s="119"/>
      <c r="P222" s="515"/>
      <c r="Q222" s="119"/>
      <c r="R222" s="119"/>
    </row>
    <row r="223" spans="2:18" x14ac:dyDescent="0.3">
      <c r="B223" s="115">
        <v>12</v>
      </c>
      <c r="C223" s="1120"/>
      <c r="D223" s="1120"/>
      <c r="E223" s="1120"/>
      <c r="F223" s="1120"/>
      <c r="G223" s="1120"/>
      <c r="H223" s="1121"/>
      <c r="I223" s="116"/>
      <c r="J223" s="117"/>
      <c r="K223" s="451">
        <f t="shared" si="10"/>
        <v>0</v>
      </c>
      <c r="L223" s="527">
        <f t="shared" si="11"/>
        <v>0</v>
      </c>
      <c r="M223" s="515"/>
      <c r="N223" s="119"/>
      <c r="O223" s="119"/>
      <c r="P223" s="515"/>
      <c r="Q223" s="119"/>
      <c r="R223" s="119"/>
    </row>
    <row r="224" spans="2:18" x14ac:dyDescent="0.3">
      <c r="B224" s="115">
        <v>13</v>
      </c>
      <c r="C224" s="1120"/>
      <c r="D224" s="1120"/>
      <c r="E224" s="1120"/>
      <c r="F224" s="1120"/>
      <c r="G224" s="1120"/>
      <c r="H224" s="1121"/>
      <c r="I224" s="116"/>
      <c r="J224" s="117"/>
      <c r="K224" s="451">
        <f t="shared" si="10"/>
        <v>0</v>
      </c>
      <c r="L224" s="527">
        <f t="shared" si="11"/>
        <v>0</v>
      </c>
      <c r="M224" s="515"/>
      <c r="N224" s="119"/>
      <c r="O224" s="119"/>
      <c r="P224" s="515"/>
      <c r="Q224" s="119"/>
      <c r="R224" s="119"/>
    </row>
    <row r="225" spans="2:18" x14ac:dyDescent="0.3">
      <c r="B225" s="115">
        <v>14</v>
      </c>
      <c r="C225" s="1120"/>
      <c r="D225" s="1120"/>
      <c r="E225" s="1120"/>
      <c r="F225" s="1120"/>
      <c r="G225" s="1120"/>
      <c r="H225" s="1121"/>
      <c r="I225" s="116"/>
      <c r="J225" s="117"/>
      <c r="K225" s="451">
        <f t="shared" si="10"/>
        <v>0</v>
      </c>
      <c r="L225" s="527">
        <f t="shared" si="11"/>
        <v>0</v>
      </c>
      <c r="M225" s="515"/>
      <c r="N225" s="119"/>
      <c r="O225" s="119"/>
      <c r="P225" s="515"/>
      <c r="Q225" s="119"/>
      <c r="R225" s="119"/>
    </row>
    <row r="226" spans="2:18" x14ac:dyDescent="0.3">
      <c r="B226" s="115">
        <v>15</v>
      </c>
      <c r="C226" s="1120"/>
      <c r="D226" s="1120"/>
      <c r="E226" s="1120"/>
      <c r="F226" s="1120"/>
      <c r="G226" s="1120"/>
      <c r="H226" s="1121"/>
      <c r="I226" s="116"/>
      <c r="J226" s="117"/>
      <c r="K226" s="451">
        <f t="shared" si="10"/>
        <v>0</v>
      </c>
      <c r="L226" s="527">
        <f t="shared" si="11"/>
        <v>0</v>
      </c>
      <c r="M226" s="515"/>
      <c r="N226" s="119"/>
      <c r="O226" s="119"/>
      <c r="P226" s="515"/>
      <c r="Q226" s="119"/>
      <c r="R226" s="119"/>
    </row>
    <row r="227" spans="2:18" x14ac:dyDescent="0.3">
      <c r="B227" s="115">
        <v>16</v>
      </c>
      <c r="C227" s="1120"/>
      <c r="D227" s="1120"/>
      <c r="E227" s="1120"/>
      <c r="F227" s="1120"/>
      <c r="G227" s="1120"/>
      <c r="H227" s="1121"/>
      <c r="I227" s="116"/>
      <c r="J227" s="117"/>
      <c r="K227" s="451">
        <f t="shared" si="10"/>
        <v>0</v>
      </c>
      <c r="L227" s="527">
        <f t="shared" si="11"/>
        <v>0</v>
      </c>
      <c r="M227" s="515"/>
      <c r="N227" s="119"/>
      <c r="O227" s="119"/>
      <c r="P227" s="515"/>
      <c r="Q227" s="119"/>
      <c r="R227" s="119"/>
    </row>
    <row r="228" spans="2:18" x14ac:dyDescent="0.3">
      <c r="B228" s="115">
        <v>17</v>
      </c>
      <c r="C228" s="1120"/>
      <c r="D228" s="1120"/>
      <c r="E228" s="1120"/>
      <c r="F228" s="1120"/>
      <c r="G228" s="1120"/>
      <c r="H228" s="1121"/>
      <c r="I228" s="116"/>
      <c r="J228" s="117"/>
      <c r="K228" s="451">
        <f t="shared" si="10"/>
        <v>0</v>
      </c>
      <c r="L228" s="527">
        <f t="shared" si="11"/>
        <v>0</v>
      </c>
      <c r="M228" s="515"/>
      <c r="N228" s="119"/>
      <c r="O228" s="119"/>
      <c r="P228" s="515"/>
      <c r="Q228" s="119"/>
      <c r="R228" s="119"/>
    </row>
    <row r="229" spans="2:18" x14ac:dyDescent="0.3">
      <c r="B229" s="115">
        <v>18</v>
      </c>
      <c r="C229" s="1120"/>
      <c r="D229" s="1120"/>
      <c r="E229" s="1120"/>
      <c r="F229" s="1120"/>
      <c r="G229" s="1120"/>
      <c r="H229" s="1121"/>
      <c r="I229" s="116"/>
      <c r="J229" s="117"/>
      <c r="K229" s="451">
        <f t="shared" si="10"/>
        <v>0</v>
      </c>
      <c r="L229" s="527">
        <f t="shared" si="11"/>
        <v>0</v>
      </c>
      <c r="M229" s="515"/>
      <c r="N229" s="119"/>
      <c r="O229" s="119"/>
      <c r="P229" s="515"/>
      <c r="Q229" s="119"/>
      <c r="R229" s="119"/>
    </row>
    <row r="230" spans="2:18" x14ac:dyDescent="0.3">
      <c r="B230" s="115">
        <v>19</v>
      </c>
      <c r="C230" s="1120"/>
      <c r="D230" s="1120"/>
      <c r="E230" s="1120"/>
      <c r="F230" s="1120"/>
      <c r="G230" s="1120"/>
      <c r="H230" s="1121"/>
      <c r="I230" s="116"/>
      <c r="J230" s="117"/>
      <c r="K230" s="451">
        <f t="shared" si="10"/>
        <v>0</v>
      </c>
      <c r="L230" s="527">
        <f t="shared" si="11"/>
        <v>0</v>
      </c>
      <c r="M230" s="515"/>
      <c r="N230" s="119"/>
      <c r="O230" s="119"/>
      <c r="P230" s="515"/>
      <c r="Q230" s="119"/>
      <c r="R230" s="119"/>
    </row>
    <row r="231" spans="2:18" x14ac:dyDescent="0.3">
      <c r="B231" s="115">
        <v>20</v>
      </c>
      <c r="C231" s="1120"/>
      <c r="D231" s="1120"/>
      <c r="E231" s="1120"/>
      <c r="F231" s="1120"/>
      <c r="G231" s="1120"/>
      <c r="H231" s="1121"/>
      <c r="I231" s="116"/>
      <c r="J231" s="117"/>
      <c r="K231" s="451">
        <f t="shared" si="10"/>
        <v>0</v>
      </c>
      <c r="L231" s="527">
        <f t="shared" si="11"/>
        <v>0</v>
      </c>
      <c r="M231" s="515"/>
      <c r="N231" s="119"/>
      <c r="O231" s="119"/>
      <c r="P231" s="515"/>
      <c r="Q231" s="119"/>
      <c r="R231" s="119"/>
    </row>
    <row r="232" spans="2:18" x14ac:dyDescent="0.3">
      <c r="B232" s="115">
        <v>21</v>
      </c>
      <c r="C232" s="1120"/>
      <c r="D232" s="1120"/>
      <c r="E232" s="1120"/>
      <c r="F232" s="1120"/>
      <c r="G232" s="1120"/>
      <c r="H232" s="1121"/>
      <c r="I232" s="116"/>
      <c r="J232" s="117"/>
      <c r="K232" s="451">
        <f t="shared" si="10"/>
        <v>0</v>
      </c>
      <c r="L232" s="527">
        <f t="shared" si="11"/>
        <v>0</v>
      </c>
      <c r="M232" s="515"/>
      <c r="N232" s="119"/>
      <c r="O232" s="119"/>
      <c r="P232" s="515"/>
      <c r="Q232" s="119"/>
      <c r="R232" s="119"/>
    </row>
    <row r="233" spans="2:18" x14ac:dyDescent="0.3">
      <c r="B233" s="115">
        <v>22</v>
      </c>
      <c r="C233" s="1120"/>
      <c r="D233" s="1120"/>
      <c r="E233" s="1120"/>
      <c r="F233" s="1120"/>
      <c r="G233" s="1120"/>
      <c r="H233" s="1121"/>
      <c r="I233" s="116"/>
      <c r="J233" s="117"/>
      <c r="K233" s="451">
        <f t="shared" si="10"/>
        <v>0</v>
      </c>
      <c r="L233" s="527">
        <f t="shared" si="11"/>
        <v>0</v>
      </c>
      <c r="M233" s="515"/>
      <c r="N233" s="119"/>
      <c r="O233" s="119"/>
      <c r="P233" s="515"/>
      <c r="Q233" s="119"/>
      <c r="R233" s="119"/>
    </row>
    <row r="234" spans="2:18" x14ac:dyDescent="0.3">
      <c r="B234" s="115">
        <v>23</v>
      </c>
      <c r="C234" s="1120"/>
      <c r="D234" s="1120"/>
      <c r="E234" s="1120"/>
      <c r="F234" s="1120"/>
      <c r="G234" s="1120"/>
      <c r="H234" s="1121"/>
      <c r="I234" s="116"/>
      <c r="J234" s="117"/>
      <c r="K234" s="451">
        <f t="shared" si="10"/>
        <v>0</v>
      </c>
      <c r="L234" s="527">
        <f t="shared" si="11"/>
        <v>0</v>
      </c>
      <c r="M234" s="515"/>
      <c r="N234" s="119"/>
      <c r="O234" s="119"/>
      <c r="P234" s="515"/>
      <c r="Q234" s="119"/>
      <c r="R234" s="119"/>
    </row>
    <row r="235" spans="2:18" x14ac:dyDescent="0.3">
      <c r="B235" s="115">
        <v>24</v>
      </c>
      <c r="C235" s="1120"/>
      <c r="D235" s="1120"/>
      <c r="E235" s="1120"/>
      <c r="F235" s="1120"/>
      <c r="G235" s="1120"/>
      <c r="H235" s="1121"/>
      <c r="I235" s="116"/>
      <c r="J235" s="117"/>
      <c r="K235" s="451">
        <f t="shared" si="10"/>
        <v>0</v>
      </c>
      <c r="L235" s="527">
        <f t="shared" si="11"/>
        <v>0</v>
      </c>
      <c r="M235" s="515"/>
      <c r="N235" s="119"/>
      <c r="O235" s="119"/>
      <c r="P235" s="515"/>
      <c r="Q235" s="119"/>
      <c r="R235" s="119"/>
    </row>
    <row r="236" spans="2:18" x14ac:dyDescent="0.3">
      <c r="B236" s="115">
        <v>25</v>
      </c>
      <c r="C236" s="1120"/>
      <c r="D236" s="1120"/>
      <c r="E236" s="1120"/>
      <c r="F236" s="1120"/>
      <c r="G236" s="1120"/>
      <c r="H236" s="1121"/>
      <c r="I236" s="116"/>
      <c r="J236" s="117"/>
      <c r="K236" s="451">
        <f t="shared" si="10"/>
        <v>0</v>
      </c>
      <c r="L236" s="527">
        <f t="shared" si="11"/>
        <v>0</v>
      </c>
      <c r="M236" s="515"/>
      <c r="N236" s="119"/>
      <c r="O236" s="119"/>
      <c r="P236" s="515"/>
      <c r="Q236" s="119"/>
      <c r="R236" s="119"/>
    </row>
    <row r="237" spans="2:18" x14ac:dyDescent="0.3">
      <c r="B237" s="115">
        <v>26</v>
      </c>
      <c r="C237" s="1120"/>
      <c r="D237" s="1120"/>
      <c r="E237" s="1120"/>
      <c r="F237" s="1120"/>
      <c r="G237" s="1120"/>
      <c r="H237" s="1121"/>
      <c r="I237" s="116"/>
      <c r="J237" s="117"/>
      <c r="K237" s="451">
        <f t="shared" si="10"/>
        <v>0</v>
      </c>
      <c r="L237" s="527">
        <f t="shared" si="11"/>
        <v>0</v>
      </c>
      <c r="M237" s="515"/>
      <c r="N237" s="119"/>
      <c r="O237" s="119"/>
      <c r="P237" s="515"/>
      <c r="Q237" s="119"/>
      <c r="R237" s="119"/>
    </row>
    <row r="238" spans="2:18" x14ac:dyDescent="0.3">
      <c r="B238" s="115">
        <v>27</v>
      </c>
      <c r="C238" s="1120"/>
      <c r="D238" s="1120"/>
      <c r="E238" s="1120"/>
      <c r="F238" s="1120"/>
      <c r="G238" s="1120"/>
      <c r="H238" s="1121"/>
      <c r="I238" s="116"/>
      <c r="J238" s="117"/>
      <c r="K238" s="451">
        <f t="shared" si="10"/>
        <v>0</v>
      </c>
      <c r="L238" s="527">
        <f t="shared" si="11"/>
        <v>0</v>
      </c>
      <c r="M238" s="515"/>
      <c r="N238" s="119"/>
      <c r="O238" s="119"/>
      <c r="P238" s="515"/>
      <c r="Q238" s="119"/>
      <c r="R238" s="119"/>
    </row>
    <row r="239" spans="2:18" x14ac:dyDescent="0.3">
      <c r="B239" s="115">
        <v>28</v>
      </c>
      <c r="C239" s="1120"/>
      <c r="D239" s="1120"/>
      <c r="E239" s="1120"/>
      <c r="F239" s="1120"/>
      <c r="G239" s="1120"/>
      <c r="H239" s="1121"/>
      <c r="I239" s="116"/>
      <c r="J239" s="117"/>
      <c r="K239" s="451">
        <f t="shared" si="10"/>
        <v>0</v>
      </c>
      <c r="L239" s="527">
        <f t="shared" si="11"/>
        <v>0</v>
      </c>
      <c r="M239" s="515"/>
      <c r="N239" s="119"/>
      <c r="O239" s="119"/>
      <c r="P239" s="515"/>
      <c r="Q239" s="119"/>
      <c r="R239" s="119"/>
    </row>
    <row r="240" spans="2:18" x14ac:dyDescent="0.3">
      <c r="B240" s="115">
        <v>29</v>
      </c>
      <c r="C240" s="1120"/>
      <c r="D240" s="1120"/>
      <c r="E240" s="1120"/>
      <c r="F240" s="1120"/>
      <c r="G240" s="1120"/>
      <c r="H240" s="1121"/>
      <c r="I240" s="116"/>
      <c r="J240" s="117"/>
      <c r="K240" s="451">
        <f t="shared" si="10"/>
        <v>0</v>
      </c>
      <c r="L240" s="527">
        <f t="shared" si="11"/>
        <v>0</v>
      </c>
      <c r="M240" s="515"/>
      <c r="N240" s="119"/>
      <c r="O240" s="119"/>
      <c r="P240" s="515"/>
      <c r="Q240" s="119"/>
      <c r="R240" s="119"/>
    </row>
    <row r="241" spans="2:18" x14ac:dyDescent="0.3">
      <c r="B241" s="115">
        <v>30</v>
      </c>
      <c r="C241" s="1120"/>
      <c r="D241" s="1120"/>
      <c r="E241" s="1120"/>
      <c r="F241" s="1120"/>
      <c r="G241" s="1120"/>
      <c r="H241" s="1121"/>
      <c r="I241" s="116"/>
      <c r="J241" s="117"/>
      <c r="K241" s="451">
        <f t="shared" si="10"/>
        <v>0</v>
      </c>
      <c r="L241" s="527">
        <f t="shared" si="11"/>
        <v>0</v>
      </c>
      <c r="M241" s="515"/>
      <c r="N241" s="119"/>
      <c r="O241" s="119"/>
      <c r="P241" s="515"/>
      <c r="Q241" s="119"/>
      <c r="R241" s="119"/>
    </row>
    <row r="242" spans="2:18" x14ac:dyDescent="0.3">
      <c r="B242" s="115">
        <v>31</v>
      </c>
      <c r="C242" s="1120"/>
      <c r="D242" s="1120"/>
      <c r="E242" s="1120"/>
      <c r="F242" s="1120"/>
      <c r="G242" s="1120"/>
      <c r="H242" s="1121"/>
      <c r="I242" s="116"/>
      <c r="J242" s="117"/>
      <c r="K242" s="451">
        <f t="shared" si="10"/>
        <v>0</v>
      </c>
      <c r="L242" s="527">
        <f t="shared" si="11"/>
        <v>0</v>
      </c>
      <c r="M242" s="515"/>
      <c r="N242" s="119"/>
      <c r="O242" s="119"/>
      <c r="P242" s="515"/>
      <c r="Q242" s="119"/>
      <c r="R242" s="119"/>
    </row>
    <row r="243" spans="2:18" x14ac:dyDescent="0.3">
      <c r="B243" s="115">
        <v>32</v>
      </c>
      <c r="C243" s="1120"/>
      <c r="D243" s="1120"/>
      <c r="E243" s="1120"/>
      <c r="F243" s="1120"/>
      <c r="G243" s="1120"/>
      <c r="H243" s="1121"/>
      <c r="I243" s="116"/>
      <c r="J243" s="117"/>
      <c r="K243" s="451">
        <f t="shared" si="10"/>
        <v>0</v>
      </c>
      <c r="L243" s="527">
        <f t="shared" si="11"/>
        <v>0</v>
      </c>
      <c r="M243" s="515"/>
      <c r="N243" s="119"/>
      <c r="O243" s="119"/>
      <c r="P243" s="515"/>
      <c r="Q243" s="119"/>
      <c r="R243" s="119"/>
    </row>
    <row r="244" spans="2:18" x14ac:dyDescent="0.3">
      <c r="B244" s="115">
        <v>33</v>
      </c>
      <c r="C244" s="1120"/>
      <c r="D244" s="1120"/>
      <c r="E244" s="1120"/>
      <c r="F244" s="1120"/>
      <c r="G244" s="1120"/>
      <c r="H244" s="1121"/>
      <c r="I244" s="116"/>
      <c r="J244" s="117"/>
      <c r="K244" s="451">
        <f t="shared" si="10"/>
        <v>0</v>
      </c>
      <c r="L244" s="527">
        <f t="shared" si="11"/>
        <v>0</v>
      </c>
      <c r="M244" s="515"/>
      <c r="N244" s="119"/>
      <c r="O244" s="119"/>
      <c r="P244" s="515"/>
      <c r="Q244" s="119"/>
      <c r="R244" s="119"/>
    </row>
    <row r="245" spans="2:18" x14ac:dyDescent="0.3">
      <c r="B245" s="115">
        <v>34</v>
      </c>
      <c r="C245" s="1120"/>
      <c r="D245" s="1120"/>
      <c r="E245" s="1120"/>
      <c r="F245" s="1120"/>
      <c r="G245" s="1120"/>
      <c r="H245" s="1121"/>
      <c r="I245" s="116"/>
      <c r="J245" s="117"/>
      <c r="K245" s="451">
        <f t="shared" si="10"/>
        <v>0</v>
      </c>
      <c r="L245" s="527">
        <f t="shared" si="11"/>
        <v>0</v>
      </c>
      <c r="M245" s="515"/>
      <c r="N245" s="119"/>
      <c r="O245" s="119"/>
      <c r="P245" s="515"/>
      <c r="Q245" s="119"/>
      <c r="R245" s="119"/>
    </row>
    <row r="246" spans="2:18" x14ac:dyDescent="0.3">
      <c r="B246" s="115">
        <v>35</v>
      </c>
      <c r="C246" s="1120"/>
      <c r="D246" s="1120"/>
      <c r="E246" s="1120"/>
      <c r="F246" s="1120"/>
      <c r="G246" s="1120"/>
      <c r="H246" s="1121"/>
      <c r="I246" s="116"/>
      <c r="J246" s="117"/>
      <c r="K246" s="451">
        <f t="shared" si="10"/>
        <v>0</v>
      </c>
      <c r="L246" s="527">
        <f t="shared" si="11"/>
        <v>0</v>
      </c>
      <c r="M246" s="515"/>
      <c r="N246" s="119"/>
      <c r="O246" s="119"/>
      <c r="P246" s="515"/>
      <c r="Q246" s="119"/>
      <c r="R246" s="119"/>
    </row>
    <row r="247" spans="2:18" x14ac:dyDescent="0.3">
      <c r="B247" s="115">
        <v>36</v>
      </c>
      <c r="C247" s="1120"/>
      <c r="D247" s="1120"/>
      <c r="E247" s="1120"/>
      <c r="F247" s="1120"/>
      <c r="G247" s="1120"/>
      <c r="H247" s="1121"/>
      <c r="I247" s="116"/>
      <c r="J247" s="117"/>
      <c r="K247" s="451">
        <f t="shared" si="10"/>
        <v>0</v>
      </c>
      <c r="L247" s="527">
        <f t="shared" si="11"/>
        <v>0</v>
      </c>
      <c r="M247" s="515"/>
      <c r="N247" s="119"/>
      <c r="O247" s="119"/>
      <c r="P247" s="515"/>
      <c r="Q247" s="119"/>
      <c r="R247" s="119"/>
    </row>
    <row r="248" spans="2:18" x14ac:dyDescent="0.3">
      <c r="B248" s="115">
        <v>37</v>
      </c>
      <c r="C248" s="1120"/>
      <c r="D248" s="1120"/>
      <c r="E248" s="1120"/>
      <c r="F248" s="1120"/>
      <c r="G248" s="1120"/>
      <c r="H248" s="1121"/>
      <c r="I248" s="116"/>
      <c r="J248" s="117"/>
      <c r="K248" s="451">
        <f t="shared" si="10"/>
        <v>0</v>
      </c>
      <c r="L248" s="527">
        <f t="shared" si="11"/>
        <v>0</v>
      </c>
      <c r="M248" s="515"/>
      <c r="N248" s="119"/>
      <c r="O248" s="119"/>
      <c r="P248" s="515"/>
      <c r="Q248" s="119"/>
      <c r="R248" s="119"/>
    </row>
    <row r="249" spans="2:18" x14ac:dyDescent="0.3">
      <c r="B249" s="115">
        <v>38</v>
      </c>
      <c r="C249" s="1120"/>
      <c r="D249" s="1120"/>
      <c r="E249" s="1120"/>
      <c r="F249" s="1120"/>
      <c r="G249" s="1120"/>
      <c r="H249" s="1121"/>
      <c r="I249" s="116"/>
      <c r="J249" s="117"/>
      <c r="K249" s="451">
        <f t="shared" si="10"/>
        <v>0</v>
      </c>
      <c r="L249" s="527">
        <f t="shared" si="11"/>
        <v>0</v>
      </c>
      <c r="M249" s="515"/>
      <c r="N249" s="119"/>
      <c r="O249" s="119"/>
      <c r="P249" s="515"/>
      <c r="Q249" s="119"/>
      <c r="R249" s="119"/>
    </row>
    <row r="250" spans="2:18" x14ac:dyDescent="0.3">
      <c r="B250" s="115">
        <v>39</v>
      </c>
      <c r="C250" s="1120"/>
      <c r="D250" s="1120"/>
      <c r="E250" s="1120"/>
      <c r="F250" s="1120"/>
      <c r="G250" s="1120"/>
      <c r="H250" s="1121"/>
      <c r="I250" s="116"/>
      <c r="J250" s="117"/>
      <c r="K250" s="451">
        <f t="shared" si="10"/>
        <v>0</v>
      </c>
      <c r="L250" s="527">
        <f t="shared" si="11"/>
        <v>0</v>
      </c>
      <c r="M250" s="515"/>
      <c r="N250" s="119"/>
      <c r="O250" s="119"/>
      <c r="P250" s="515"/>
      <c r="Q250" s="119"/>
      <c r="R250" s="119"/>
    </row>
    <row r="251" spans="2:18" x14ac:dyDescent="0.3">
      <c r="B251" s="115">
        <v>40</v>
      </c>
      <c r="C251" s="1120"/>
      <c r="D251" s="1120"/>
      <c r="E251" s="1120"/>
      <c r="F251" s="1120"/>
      <c r="G251" s="1120"/>
      <c r="H251" s="1121"/>
      <c r="I251" s="116"/>
      <c r="J251" s="117"/>
      <c r="K251" s="451">
        <f t="shared" si="10"/>
        <v>0</v>
      </c>
      <c r="L251" s="527">
        <f t="shared" si="11"/>
        <v>0</v>
      </c>
      <c r="M251" s="515"/>
      <c r="N251" s="119"/>
      <c r="O251" s="119"/>
      <c r="P251" s="515"/>
      <c r="Q251" s="119"/>
      <c r="R251" s="119"/>
    </row>
    <row r="252" spans="2:18" x14ac:dyDescent="0.3">
      <c r="B252" s="115">
        <v>41</v>
      </c>
      <c r="C252" s="1120"/>
      <c r="D252" s="1120"/>
      <c r="E252" s="1120"/>
      <c r="F252" s="1120"/>
      <c r="G252" s="1120"/>
      <c r="H252" s="1121"/>
      <c r="I252" s="116"/>
      <c r="J252" s="117"/>
      <c r="K252" s="451">
        <f t="shared" si="10"/>
        <v>0</v>
      </c>
      <c r="L252" s="527">
        <f t="shared" si="11"/>
        <v>0</v>
      </c>
      <c r="M252" s="515"/>
      <c r="N252" s="119"/>
      <c r="O252" s="119"/>
      <c r="P252" s="515"/>
      <c r="Q252" s="119"/>
      <c r="R252" s="119"/>
    </row>
    <row r="253" spans="2:18" x14ac:dyDescent="0.3">
      <c r="B253" s="115">
        <v>42</v>
      </c>
      <c r="C253" s="1120"/>
      <c r="D253" s="1120"/>
      <c r="E253" s="1120"/>
      <c r="F253" s="1120"/>
      <c r="G253" s="1120"/>
      <c r="H253" s="1121"/>
      <c r="I253" s="116"/>
      <c r="J253" s="117"/>
      <c r="K253" s="451">
        <f t="shared" si="10"/>
        <v>0</v>
      </c>
      <c r="L253" s="527">
        <f t="shared" si="11"/>
        <v>0</v>
      </c>
      <c r="M253" s="515"/>
      <c r="N253" s="119"/>
      <c r="O253" s="119"/>
      <c r="P253" s="515"/>
      <c r="Q253" s="119"/>
      <c r="R253" s="119"/>
    </row>
    <row r="254" spans="2:18" x14ac:dyDescent="0.3">
      <c r="B254" s="115">
        <v>43</v>
      </c>
      <c r="C254" s="1120"/>
      <c r="D254" s="1120"/>
      <c r="E254" s="1120"/>
      <c r="F254" s="1120"/>
      <c r="G254" s="1120"/>
      <c r="H254" s="1121"/>
      <c r="I254" s="116"/>
      <c r="J254" s="117"/>
      <c r="K254" s="451">
        <f t="shared" si="10"/>
        <v>0</v>
      </c>
      <c r="L254" s="527">
        <f t="shared" si="11"/>
        <v>0</v>
      </c>
      <c r="M254" s="515"/>
      <c r="N254" s="119"/>
      <c r="O254" s="119"/>
      <c r="P254" s="515"/>
      <c r="Q254" s="119"/>
      <c r="R254" s="119"/>
    </row>
    <row r="255" spans="2:18" x14ac:dyDescent="0.3">
      <c r="B255" s="115">
        <v>44</v>
      </c>
      <c r="C255" s="1120"/>
      <c r="D255" s="1120"/>
      <c r="E255" s="1120"/>
      <c r="F255" s="1120"/>
      <c r="G255" s="1120"/>
      <c r="H255" s="1121"/>
      <c r="I255" s="116"/>
      <c r="J255" s="117"/>
      <c r="K255" s="451">
        <f t="shared" si="10"/>
        <v>0</v>
      </c>
      <c r="L255" s="527">
        <f t="shared" si="11"/>
        <v>0</v>
      </c>
      <c r="M255" s="515"/>
      <c r="N255" s="119"/>
      <c r="O255" s="119"/>
      <c r="P255" s="515"/>
      <c r="Q255" s="119"/>
      <c r="R255" s="119"/>
    </row>
    <row r="256" spans="2:18" x14ac:dyDescent="0.3">
      <c r="B256" s="115">
        <v>45</v>
      </c>
      <c r="C256" s="1120"/>
      <c r="D256" s="1120"/>
      <c r="E256" s="1120"/>
      <c r="F256" s="1120"/>
      <c r="G256" s="1120"/>
      <c r="H256" s="1121"/>
      <c r="I256" s="116"/>
      <c r="J256" s="117"/>
      <c r="K256" s="451">
        <f t="shared" si="10"/>
        <v>0</v>
      </c>
      <c r="L256" s="527">
        <f t="shared" si="11"/>
        <v>0</v>
      </c>
      <c r="M256" s="515"/>
      <c r="N256" s="119"/>
      <c r="O256" s="119"/>
      <c r="P256" s="515"/>
      <c r="Q256" s="119"/>
      <c r="R256" s="119"/>
    </row>
    <row r="257" spans="2:18" x14ac:dyDescent="0.3">
      <c r="B257" s="115">
        <v>46</v>
      </c>
      <c r="C257" s="1120"/>
      <c r="D257" s="1120"/>
      <c r="E257" s="1120"/>
      <c r="F257" s="1120"/>
      <c r="G257" s="1120"/>
      <c r="H257" s="1121"/>
      <c r="I257" s="116"/>
      <c r="J257" s="117"/>
      <c r="K257" s="451">
        <f t="shared" si="10"/>
        <v>0</v>
      </c>
      <c r="L257" s="527">
        <f t="shared" si="11"/>
        <v>0</v>
      </c>
      <c r="M257" s="515"/>
      <c r="N257" s="119"/>
      <c r="O257" s="119"/>
      <c r="P257" s="515"/>
      <c r="Q257" s="119"/>
      <c r="R257" s="119"/>
    </row>
    <row r="258" spans="2:18" x14ac:dyDescent="0.3">
      <c r="B258" s="115">
        <v>47</v>
      </c>
      <c r="C258" s="1120"/>
      <c r="D258" s="1120"/>
      <c r="E258" s="1120"/>
      <c r="F258" s="1120"/>
      <c r="G258" s="1120"/>
      <c r="H258" s="1121"/>
      <c r="I258" s="116"/>
      <c r="J258" s="117"/>
      <c r="K258" s="451">
        <f t="shared" si="10"/>
        <v>0</v>
      </c>
      <c r="L258" s="527">
        <f t="shared" si="11"/>
        <v>0</v>
      </c>
      <c r="M258" s="515"/>
      <c r="N258" s="119"/>
      <c r="O258" s="119"/>
      <c r="P258" s="515"/>
      <c r="Q258" s="119"/>
      <c r="R258" s="119"/>
    </row>
    <row r="259" spans="2:18" x14ac:dyDescent="0.3">
      <c r="B259" s="115">
        <v>48</v>
      </c>
      <c r="C259" s="1120"/>
      <c r="D259" s="1120"/>
      <c r="E259" s="1120"/>
      <c r="F259" s="1120"/>
      <c r="G259" s="1120"/>
      <c r="H259" s="1121"/>
      <c r="I259" s="116"/>
      <c r="J259" s="117"/>
      <c r="K259" s="451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527">
        <f t="shared" si="11"/>
        <v>0</v>
      </c>
      <c r="M259" s="515"/>
      <c r="N259" s="119"/>
      <c r="O259" s="119"/>
      <c r="P259" s="515"/>
      <c r="Q259" s="119"/>
      <c r="R259" s="119"/>
    </row>
    <row r="260" spans="2:18" x14ac:dyDescent="0.3">
      <c r="B260" s="115">
        <v>49</v>
      </c>
      <c r="C260" s="1120"/>
      <c r="D260" s="1120"/>
      <c r="E260" s="1120"/>
      <c r="F260" s="1120"/>
      <c r="G260" s="1120"/>
      <c r="H260" s="1121"/>
      <c r="I260" s="116"/>
      <c r="J260" s="117"/>
      <c r="K260" s="451">
        <f t="shared" si="10"/>
        <v>0</v>
      </c>
      <c r="L260" s="527">
        <f t="shared" si="11"/>
        <v>0</v>
      </c>
      <c r="M260" s="515"/>
      <c r="N260" s="119"/>
      <c r="O260" s="119"/>
      <c r="P260" s="515"/>
      <c r="Q260" s="119"/>
      <c r="R260" s="119"/>
    </row>
    <row r="261" spans="2:18" x14ac:dyDescent="0.3">
      <c r="B261" s="115">
        <v>50</v>
      </c>
      <c r="C261" s="1120"/>
      <c r="D261" s="1120"/>
      <c r="E261" s="1120"/>
      <c r="F261" s="1120"/>
      <c r="G261" s="1120"/>
      <c r="H261" s="1121"/>
      <c r="I261" s="116"/>
      <c r="J261" s="117"/>
      <c r="K261" s="451">
        <f t="shared" si="10"/>
        <v>0</v>
      </c>
      <c r="L261" s="527">
        <f t="shared" si="11"/>
        <v>0</v>
      </c>
      <c r="M261" s="515"/>
      <c r="N261" s="119"/>
      <c r="O261" s="119"/>
      <c r="P261" s="515"/>
      <c r="Q261" s="119"/>
      <c r="R261" s="119"/>
    </row>
    <row r="262" spans="2:18" x14ac:dyDescent="0.3">
      <c r="B262" s="1114" t="s">
        <v>945</v>
      </c>
      <c r="C262" s="1114"/>
      <c r="D262" s="1114"/>
      <c r="E262" s="1114"/>
      <c r="F262" s="1114"/>
      <c r="G262" s="1114"/>
      <c r="H262" s="1114"/>
      <c r="I262" s="1114"/>
      <c r="J262" s="1114"/>
      <c r="K262" s="1114"/>
      <c r="L262" s="1114"/>
      <c r="M262" s="504"/>
      <c r="N262" s="504"/>
      <c r="O262" s="505"/>
      <c r="P262" s="504"/>
      <c r="Q262" s="504"/>
      <c r="R262" s="505"/>
    </row>
    <row r="263" spans="2:18" x14ac:dyDescent="0.3">
      <c r="B263" s="1115" t="s">
        <v>503</v>
      </c>
      <c r="C263" s="1115"/>
      <c r="D263" s="1115"/>
      <c r="E263" s="1115"/>
      <c r="F263" s="1115"/>
      <c r="G263" s="1115"/>
      <c r="H263" s="1115"/>
      <c r="I263" s="1115"/>
      <c r="J263" s="1115"/>
      <c r="K263" s="1115"/>
      <c r="L263" s="1115"/>
      <c r="M263" s="522" t="s">
        <v>1172</v>
      </c>
      <c r="N263" s="522" t="s">
        <v>1181</v>
      </c>
      <c r="O263" s="522" t="s">
        <v>1182</v>
      </c>
      <c r="P263" s="522" t="s">
        <v>1200</v>
      </c>
      <c r="Q263" s="522" t="s">
        <v>1201</v>
      </c>
      <c r="R263" s="522" t="s">
        <v>1202</v>
      </c>
    </row>
    <row r="264" spans="2:18" x14ac:dyDescent="0.3">
      <c r="B264" s="1116" t="s">
        <v>504</v>
      </c>
      <c r="C264" s="1117"/>
      <c r="D264" s="1117"/>
      <c r="E264" s="1117"/>
      <c r="F264" s="1117"/>
      <c r="G264" s="1117"/>
      <c r="H264" s="1118"/>
      <c r="I264" s="474" t="s">
        <v>505</v>
      </c>
      <c r="J264" s="113" t="s">
        <v>506</v>
      </c>
      <c r="K264" s="113" t="s">
        <v>507</v>
      </c>
      <c r="L264" s="113" t="s">
        <v>1171</v>
      </c>
      <c r="M264" s="314" t="s">
        <v>508</v>
      </c>
      <c r="N264" s="314" t="s">
        <v>508</v>
      </c>
      <c r="O264" s="314" t="s">
        <v>508</v>
      </c>
      <c r="P264" s="314" t="s">
        <v>508</v>
      </c>
      <c r="Q264" s="314" t="s">
        <v>508</v>
      </c>
      <c r="R264" s="314" t="s">
        <v>508</v>
      </c>
    </row>
    <row r="265" spans="2:18" x14ac:dyDescent="0.3">
      <c r="B265" s="115">
        <v>1</v>
      </c>
      <c r="C265" s="1120"/>
      <c r="D265" s="1120"/>
      <c r="E265" s="1120"/>
      <c r="F265" s="1120"/>
      <c r="G265" s="1120"/>
      <c r="H265" s="1121"/>
      <c r="I265" s="116"/>
      <c r="J265" s="321"/>
      <c r="K265" s="451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527">
        <f t="shared" ref="L265:L284" si="13">IFERROR(SMALL(M265:R265,1),0)</f>
        <v>0</v>
      </c>
      <c r="M265" s="515"/>
      <c r="N265" s="119"/>
      <c r="O265" s="119"/>
      <c r="P265" s="515"/>
      <c r="Q265" s="119"/>
      <c r="R265" s="119"/>
    </row>
    <row r="266" spans="2:18" x14ac:dyDescent="0.3">
      <c r="B266" s="115">
        <v>2</v>
      </c>
      <c r="C266" s="1120"/>
      <c r="D266" s="1120"/>
      <c r="E266" s="1120"/>
      <c r="F266" s="1120"/>
      <c r="G266" s="1120"/>
      <c r="H266" s="1121"/>
      <c r="I266" s="116"/>
      <c r="J266" s="322"/>
      <c r="K266" s="451">
        <f t="shared" si="12"/>
        <v>0</v>
      </c>
      <c r="L266" s="527">
        <f t="shared" si="13"/>
        <v>0</v>
      </c>
      <c r="M266" s="515"/>
      <c r="N266" s="119"/>
      <c r="O266" s="119"/>
      <c r="P266" s="515"/>
      <c r="Q266" s="119"/>
      <c r="R266" s="119"/>
    </row>
    <row r="267" spans="2:18" x14ac:dyDescent="0.3">
      <c r="B267" s="115">
        <v>3</v>
      </c>
      <c r="C267" s="1120"/>
      <c r="D267" s="1120"/>
      <c r="E267" s="1120"/>
      <c r="F267" s="1120"/>
      <c r="G267" s="1120"/>
      <c r="H267" s="1121"/>
      <c r="I267" s="116"/>
      <c r="J267" s="322"/>
      <c r="K267" s="451">
        <f t="shared" si="12"/>
        <v>0</v>
      </c>
      <c r="L267" s="527">
        <f t="shared" si="13"/>
        <v>0</v>
      </c>
      <c r="M267" s="515"/>
      <c r="N267" s="119"/>
      <c r="O267" s="119"/>
      <c r="P267" s="515"/>
      <c r="Q267" s="119"/>
      <c r="R267" s="119"/>
    </row>
    <row r="268" spans="2:18" x14ac:dyDescent="0.3">
      <c r="B268" s="115">
        <v>4</v>
      </c>
      <c r="C268" s="1120"/>
      <c r="D268" s="1120"/>
      <c r="E268" s="1120"/>
      <c r="F268" s="1120"/>
      <c r="G268" s="1120"/>
      <c r="H268" s="1121"/>
      <c r="I268" s="116"/>
      <c r="J268" s="322"/>
      <c r="K268" s="451">
        <f t="shared" si="12"/>
        <v>0</v>
      </c>
      <c r="L268" s="527">
        <f t="shared" si="13"/>
        <v>0</v>
      </c>
      <c r="M268" s="515"/>
      <c r="N268" s="119"/>
      <c r="O268" s="119"/>
      <c r="P268" s="515"/>
      <c r="Q268" s="119"/>
      <c r="R268" s="119"/>
    </row>
    <row r="269" spans="2:18" x14ac:dyDescent="0.3">
      <c r="B269" s="115">
        <v>5</v>
      </c>
      <c r="C269" s="1120"/>
      <c r="D269" s="1120"/>
      <c r="E269" s="1120"/>
      <c r="F269" s="1120"/>
      <c r="G269" s="1120"/>
      <c r="H269" s="1121"/>
      <c r="I269" s="116"/>
      <c r="J269" s="322"/>
      <c r="K269" s="451">
        <f t="shared" si="12"/>
        <v>0</v>
      </c>
      <c r="L269" s="527">
        <f t="shared" si="13"/>
        <v>0</v>
      </c>
      <c r="M269" s="515"/>
      <c r="N269" s="119"/>
      <c r="O269" s="119"/>
      <c r="P269" s="515"/>
      <c r="Q269" s="119"/>
      <c r="R269" s="119"/>
    </row>
    <row r="270" spans="2:18" x14ac:dyDescent="0.3">
      <c r="B270" s="115">
        <v>6</v>
      </c>
      <c r="C270" s="1120"/>
      <c r="D270" s="1120"/>
      <c r="E270" s="1120"/>
      <c r="F270" s="1120"/>
      <c r="G270" s="1120"/>
      <c r="H270" s="1121"/>
      <c r="I270" s="116"/>
      <c r="J270" s="322"/>
      <c r="K270" s="451">
        <f t="shared" si="12"/>
        <v>0</v>
      </c>
      <c r="L270" s="527">
        <f t="shared" si="13"/>
        <v>0</v>
      </c>
      <c r="M270" s="515"/>
      <c r="N270" s="119"/>
      <c r="O270" s="119"/>
      <c r="P270" s="515"/>
      <c r="Q270" s="119"/>
      <c r="R270" s="119"/>
    </row>
    <row r="271" spans="2:18" x14ac:dyDescent="0.3">
      <c r="B271" s="115">
        <v>7</v>
      </c>
      <c r="C271" s="1120"/>
      <c r="D271" s="1120"/>
      <c r="E271" s="1120"/>
      <c r="F271" s="1120"/>
      <c r="G271" s="1120"/>
      <c r="H271" s="1121"/>
      <c r="I271" s="116"/>
      <c r="J271" s="322"/>
      <c r="K271" s="451">
        <f t="shared" si="12"/>
        <v>0</v>
      </c>
      <c r="L271" s="527">
        <f t="shared" si="13"/>
        <v>0</v>
      </c>
      <c r="M271" s="515"/>
      <c r="N271" s="119"/>
      <c r="O271" s="119"/>
      <c r="P271" s="515"/>
      <c r="Q271" s="119"/>
      <c r="R271" s="119"/>
    </row>
    <row r="272" spans="2:18" x14ac:dyDescent="0.3">
      <c r="B272" s="115">
        <v>8</v>
      </c>
      <c r="C272" s="1120"/>
      <c r="D272" s="1120"/>
      <c r="E272" s="1120"/>
      <c r="F272" s="1120"/>
      <c r="G272" s="1120"/>
      <c r="H272" s="1121"/>
      <c r="I272" s="116"/>
      <c r="J272" s="322"/>
      <c r="K272" s="451">
        <f t="shared" si="12"/>
        <v>0</v>
      </c>
      <c r="L272" s="527">
        <f t="shared" si="13"/>
        <v>0</v>
      </c>
      <c r="M272" s="515"/>
      <c r="N272" s="119"/>
      <c r="O272" s="119"/>
      <c r="P272" s="515"/>
      <c r="Q272" s="119"/>
      <c r="R272" s="119"/>
    </row>
    <row r="273" spans="2:18" x14ac:dyDescent="0.3">
      <c r="B273" s="115">
        <v>9</v>
      </c>
      <c r="C273" s="1120"/>
      <c r="D273" s="1120"/>
      <c r="E273" s="1120"/>
      <c r="F273" s="1120"/>
      <c r="G273" s="1120"/>
      <c r="H273" s="1121"/>
      <c r="I273" s="116"/>
      <c r="J273" s="322"/>
      <c r="K273" s="451">
        <f t="shared" si="12"/>
        <v>0</v>
      </c>
      <c r="L273" s="527">
        <f t="shared" si="13"/>
        <v>0</v>
      </c>
      <c r="M273" s="515"/>
      <c r="N273" s="119"/>
      <c r="O273" s="119"/>
      <c r="P273" s="515"/>
      <c r="Q273" s="119"/>
      <c r="R273" s="119"/>
    </row>
    <row r="274" spans="2:18" x14ac:dyDescent="0.3">
      <c r="B274" s="115">
        <v>10</v>
      </c>
      <c r="C274" s="1120"/>
      <c r="D274" s="1120"/>
      <c r="E274" s="1120"/>
      <c r="F274" s="1120"/>
      <c r="G274" s="1120"/>
      <c r="H274" s="1121"/>
      <c r="I274" s="116"/>
      <c r="J274" s="322"/>
      <c r="K274" s="451">
        <f t="shared" si="12"/>
        <v>0</v>
      </c>
      <c r="L274" s="527">
        <f t="shared" si="13"/>
        <v>0</v>
      </c>
      <c r="M274" s="515"/>
      <c r="N274" s="119"/>
      <c r="O274" s="119"/>
      <c r="P274" s="515"/>
      <c r="Q274" s="119"/>
      <c r="R274" s="119"/>
    </row>
    <row r="275" spans="2:18" x14ac:dyDescent="0.3">
      <c r="B275" s="115">
        <v>11</v>
      </c>
      <c r="C275" s="1120"/>
      <c r="D275" s="1120"/>
      <c r="E275" s="1120"/>
      <c r="F275" s="1120"/>
      <c r="G275" s="1120"/>
      <c r="H275" s="1121"/>
      <c r="I275" s="116"/>
      <c r="J275" s="322"/>
      <c r="K275" s="451">
        <f t="shared" si="12"/>
        <v>0</v>
      </c>
      <c r="L275" s="527">
        <f t="shared" si="13"/>
        <v>0</v>
      </c>
      <c r="M275" s="515"/>
      <c r="N275" s="119"/>
      <c r="O275" s="119"/>
      <c r="P275" s="515"/>
      <c r="Q275" s="119"/>
      <c r="R275" s="119"/>
    </row>
    <row r="276" spans="2:18" x14ac:dyDescent="0.3">
      <c r="B276" s="115">
        <v>12</v>
      </c>
      <c r="C276" s="1120"/>
      <c r="D276" s="1120"/>
      <c r="E276" s="1120"/>
      <c r="F276" s="1120"/>
      <c r="G276" s="1120"/>
      <c r="H276" s="1121"/>
      <c r="I276" s="116"/>
      <c r="J276" s="117"/>
      <c r="K276" s="451">
        <f t="shared" si="12"/>
        <v>0</v>
      </c>
      <c r="L276" s="527">
        <f t="shared" si="13"/>
        <v>0</v>
      </c>
      <c r="M276" s="515"/>
      <c r="N276" s="119"/>
      <c r="O276" s="119"/>
      <c r="P276" s="515"/>
      <c r="Q276" s="119"/>
      <c r="R276" s="119"/>
    </row>
    <row r="277" spans="2:18" x14ac:dyDescent="0.3">
      <c r="B277" s="115">
        <v>13</v>
      </c>
      <c r="C277" s="1120"/>
      <c r="D277" s="1120"/>
      <c r="E277" s="1120"/>
      <c r="F277" s="1120"/>
      <c r="G277" s="1120"/>
      <c r="H277" s="1121"/>
      <c r="I277" s="116"/>
      <c r="J277" s="117"/>
      <c r="K277" s="451">
        <f t="shared" si="12"/>
        <v>0</v>
      </c>
      <c r="L277" s="527">
        <f t="shared" si="13"/>
        <v>0</v>
      </c>
      <c r="M277" s="515"/>
      <c r="N277" s="119"/>
      <c r="O277" s="119"/>
      <c r="P277" s="515"/>
      <c r="Q277" s="119"/>
      <c r="R277" s="119"/>
    </row>
    <row r="278" spans="2:18" x14ac:dyDescent="0.3">
      <c r="B278" s="115">
        <v>14</v>
      </c>
      <c r="C278" s="1120"/>
      <c r="D278" s="1120"/>
      <c r="E278" s="1120"/>
      <c r="F278" s="1120"/>
      <c r="G278" s="1120"/>
      <c r="H278" s="1121"/>
      <c r="I278" s="116"/>
      <c r="J278" s="117"/>
      <c r="K278" s="451">
        <f t="shared" si="12"/>
        <v>0</v>
      </c>
      <c r="L278" s="527">
        <f t="shared" si="13"/>
        <v>0</v>
      </c>
      <c r="M278" s="515"/>
      <c r="N278" s="119"/>
      <c r="O278" s="119"/>
      <c r="P278" s="515"/>
      <c r="Q278" s="119"/>
      <c r="R278" s="119"/>
    </row>
    <row r="279" spans="2:18" x14ac:dyDescent="0.3">
      <c r="B279" s="115">
        <v>15</v>
      </c>
      <c r="C279" s="1120"/>
      <c r="D279" s="1120"/>
      <c r="E279" s="1120"/>
      <c r="F279" s="1120"/>
      <c r="G279" s="1120"/>
      <c r="H279" s="1121"/>
      <c r="I279" s="116"/>
      <c r="J279" s="117"/>
      <c r="K279" s="451">
        <f t="shared" si="12"/>
        <v>0</v>
      </c>
      <c r="L279" s="527">
        <f t="shared" si="13"/>
        <v>0</v>
      </c>
      <c r="M279" s="515"/>
      <c r="N279" s="119"/>
      <c r="O279" s="119"/>
      <c r="P279" s="515"/>
      <c r="Q279" s="119"/>
      <c r="R279" s="119"/>
    </row>
    <row r="280" spans="2:18" x14ac:dyDescent="0.3">
      <c r="B280" s="115">
        <v>16</v>
      </c>
      <c r="C280" s="1120"/>
      <c r="D280" s="1120"/>
      <c r="E280" s="1120"/>
      <c r="F280" s="1120"/>
      <c r="G280" s="1120"/>
      <c r="H280" s="1121"/>
      <c r="I280" s="116"/>
      <c r="J280" s="117"/>
      <c r="K280" s="451">
        <f t="shared" si="12"/>
        <v>0</v>
      </c>
      <c r="L280" s="527">
        <f t="shared" si="13"/>
        <v>0</v>
      </c>
      <c r="M280" s="515"/>
      <c r="N280" s="119"/>
      <c r="O280" s="119"/>
      <c r="P280" s="515"/>
      <c r="Q280" s="119"/>
      <c r="R280" s="119"/>
    </row>
    <row r="281" spans="2:18" x14ac:dyDescent="0.3">
      <c r="B281" s="115">
        <v>17</v>
      </c>
      <c r="C281" s="1120"/>
      <c r="D281" s="1120"/>
      <c r="E281" s="1120"/>
      <c r="F281" s="1120"/>
      <c r="G281" s="1120"/>
      <c r="H281" s="1121"/>
      <c r="I281" s="116"/>
      <c r="J281" s="117"/>
      <c r="K281" s="451">
        <f t="shared" si="12"/>
        <v>0</v>
      </c>
      <c r="L281" s="527">
        <f t="shared" si="13"/>
        <v>0</v>
      </c>
      <c r="M281" s="515"/>
      <c r="N281" s="119"/>
      <c r="O281" s="119"/>
      <c r="P281" s="515"/>
      <c r="Q281" s="119"/>
      <c r="R281" s="119"/>
    </row>
    <row r="282" spans="2:18" x14ac:dyDescent="0.3">
      <c r="B282" s="115">
        <v>18</v>
      </c>
      <c r="C282" s="1120"/>
      <c r="D282" s="1120"/>
      <c r="E282" s="1120"/>
      <c r="F282" s="1120"/>
      <c r="G282" s="1120"/>
      <c r="H282" s="1121"/>
      <c r="I282" s="116"/>
      <c r="J282" s="117"/>
      <c r="K282" s="451">
        <f t="shared" si="12"/>
        <v>0</v>
      </c>
      <c r="L282" s="527">
        <f t="shared" si="13"/>
        <v>0</v>
      </c>
      <c r="M282" s="515"/>
      <c r="N282" s="119"/>
      <c r="O282" s="119"/>
      <c r="P282" s="515"/>
      <c r="Q282" s="119"/>
      <c r="R282" s="119"/>
    </row>
    <row r="283" spans="2:18" x14ac:dyDescent="0.3">
      <c r="B283" s="115">
        <v>19</v>
      </c>
      <c r="C283" s="1120"/>
      <c r="D283" s="1120"/>
      <c r="E283" s="1120"/>
      <c r="F283" s="1120"/>
      <c r="G283" s="1120"/>
      <c r="H283" s="1121"/>
      <c r="I283" s="116"/>
      <c r="J283" s="117"/>
      <c r="K283" s="451">
        <f t="shared" si="12"/>
        <v>0</v>
      </c>
      <c r="L283" s="527">
        <f t="shared" si="13"/>
        <v>0</v>
      </c>
      <c r="M283" s="515"/>
      <c r="N283" s="119"/>
      <c r="O283" s="119"/>
      <c r="P283" s="515"/>
      <c r="Q283" s="119"/>
      <c r="R283" s="119"/>
    </row>
    <row r="284" spans="2:18" x14ac:dyDescent="0.3">
      <c r="B284" s="115">
        <v>20</v>
      </c>
      <c r="C284" s="1120"/>
      <c r="D284" s="1120"/>
      <c r="E284" s="1120"/>
      <c r="F284" s="1120"/>
      <c r="G284" s="1120"/>
      <c r="H284" s="1121"/>
      <c r="I284" s="116"/>
      <c r="J284" s="117"/>
      <c r="K284" s="451">
        <f t="shared" si="12"/>
        <v>0</v>
      </c>
      <c r="L284" s="527">
        <f t="shared" si="13"/>
        <v>0</v>
      </c>
      <c r="M284" s="515"/>
      <c r="N284" s="119"/>
      <c r="O284" s="119"/>
      <c r="P284" s="515"/>
      <c r="Q284" s="119"/>
      <c r="R284" s="119"/>
    </row>
    <row r="285" spans="2:18" x14ac:dyDescent="0.3">
      <c r="B285" s="1115" t="s">
        <v>512</v>
      </c>
      <c r="C285" s="1115"/>
      <c r="D285" s="1115"/>
      <c r="E285" s="1115"/>
      <c r="F285" s="1115"/>
      <c r="G285" s="1115"/>
      <c r="H285" s="1115"/>
      <c r="I285" s="1115"/>
      <c r="J285" s="1115"/>
      <c r="K285" s="1115"/>
      <c r="L285" s="1115"/>
      <c r="M285" s="522" t="s">
        <v>1172</v>
      </c>
      <c r="N285" s="522" t="s">
        <v>1181</v>
      </c>
      <c r="O285" s="522" t="s">
        <v>1182</v>
      </c>
      <c r="P285" s="522" t="s">
        <v>1200</v>
      </c>
      <c r="Q285" s="522" t="s">
        <v>1201</v>
      </c>
      <c r="R285" s="522" t="s">
        <v>1202</v>
      </c>
    </row>
    <row r="286" spans="2:18" x14ac:dyDescent="0.3">
      <c r="B286" s="1116" t="s">
        <v>504</v>
      </c>
      <c r="C286" s="1117"/>
      <c r="D286" s="1117"/>
      <c r="E286" s="1117"/>
      <c r="F286" s="1117"/>
      <c r="G286" s="1117"/>
      <c r="H286" s="1118"/>
      <c r="I286" s="474" t="s">
        <v>505</v>
      </c>
      <c r="J286" s="113" t="s">
        <v>506</v>
      </c>
      <c r="K286" s="113" t="s">
        <v>507</v>
      </c>
      <c r="L286" s="113" t="s">
        <v>1171</v>
      </c>
      <c r="M286" s="314" t="s">
        <v>508</v>
      </c>
      <c r="N286" s="314" t="s">
        <v>508</v>
      </c>
      <c r="O286" s="314" t="s">
        <v>508</v>
      </c>
      <c r="P286" s="314" t="s">
        <v>508</v>
      </c>
      <c r="Q286" s="314" t="s">
        <v>508</v>
      </c>
      <c r="R286" s="314" t="s">
        <v>508</v>
      </c>
    </row>
    <row r="287" spans="2:18" x14ac:dyDescent="0.3">
      <c r="B287" s="115">
        <v>1</v>
      </c>
      <c r="C287" s="1120"/>
      <c r="D287" s="1120"/>
      <c r="E287" s="1120"/>
      <c r="F287" s="1120"/>
      <c r="G287" s="1120"/>
      <c r="H287" s="1121"/>
      <c r="I287" s="116"/>
      <c r="J287" s="321"/>
      <c r="K287" s="451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527">
        <f t="shared" ref="L287:L306" si="15">IFERROR(SMALL(M287:R287,1),0)</f>
        <v>0</v>
      </c>
      <c r="M287" s="515"/>
      <c r="N287" s="119"/>
      <c r="O287" s="119"/>
      <c r="P287" s="515"/>
      <c r="Q287" s="119"/>
      <c r="R287" s="119"/>
    </row>
    <row r="288" spans="2:18" x14ac:dyDescent="0.3">
      <c r="B288" s="115">
        <v>2</v>
      </c>
      <c r="C288" s="1120"/>
      <c r="D288" s="1120"/>
      <c r="E288" s="1120"/>
      <c r="F288" s="1120"/>
      <c r="G288" s="1120"/>
      <c r="H288" s="1121"/>
      <c r="I288" s="116"/>
      <c r="J288" s="322"/>
      <c r="K288" s="451">
        <f t="shared" si="14"/>
        <v>0</v>
      </c>
      <c r="L288" s="527">
        <f t="shared" si="15"/>
        <v>0</v>
      </c>
      <c r="M288" s="515"/>
      <c r="N288" s="119"/>
      <c r="O288" s="119"/>
      <c r="P288" s="515"/>
      <c r="Q288" s="119"/>
      <c r="R288" s="119"/>
    </row>
    <row r="289" spans="2:18" x14ac:dyDescent="0.3">
      <c r="B289" s="115">
        <v>3</v>
      </c>
      <c r="C289" s="1120"/>
      <c r="D289" s="1120"/>
      <c r="E289" s="1120"/>
      <c r="F289" s="1120"/>
      <c r="G289" s="1120"/>
      <c r="H289" s="1121"/>
      <c r="I289" s="116"/>
      <c r="J289" s="322"/>
      <c r="K289" s="451">
        <f t="shared" si="14"/>
        <v>0</v>
      </c>
      <c r="L289" s="527">
        <f t="shared" si="15"/>
        <v>0</v>
      </c>
      <c r="M289" s="515"/>
      <c r="N289" s="119"/>
      <c r="O289" s="119"/>
      <c r="P289" s="515"/>
      <c r="Q289" s="119"/>
      <c r="R289" s="119"/>
    </row>
    <row r="290" spans="2:18" x14ac:dyDescent="0.3">
      <c r="B290" s="115">
        <v>4</v>
      </c>
      <c r="C290" s="1120"/>
      <c r="D290" s="1120"/>
      <c r="E290" s="1120"/>
      <c r="F290" s="1120"/>
      <c r="G290" s="1120"/>
      <c r="H290" s="1121"/>
      <c r="I290" s="116"/>
      <c r="J290" s="322"/>
      <c r="K290" s="451">
        <f t="shared" si="14"/>
        <v>0</v>
      </c>
      <c r="L290" s="527">
        <f t="shared" si="15"/>
        <v>0</v>
      </c>
      <c r="M290" s="515"/>
      <c r="N290" s="119"/>
      <c r="O290" s="119"/>
      <c r="P290" s="515"/>
      <c r="Q290" s="119"/>
      <c r="R290" s="119"/>
    </row>
    <row r="291" spans="2:18" x14ac:dyDescent="0.3">
      <c r="B291" s="115">
        <v>5</v>
      </c>
      <c r="C291" s="1120"/>
      <c r="D291" s="1120"/>
      <c r="E291" s="1120"/>
      <c r="F291" s="1120"/>
      <c r="G291" s="1120"/>
      <c r="H291" s="1121"/>
      <c r="I291" s="116"/>
      <c r="J291" s="322"/>
      <c r="K291" s="451">
        <f t="shared" si="14"/>
        <v>0</v>
      </c>
      <c r="L291" s="527">
        <f t="shared" si="15"/>
        <v>0</v>
      </c>
      <c r="M291" s="515"/>
      <c r="N291" s="119"/>
      <c r="O291" s="119"/>
      <c r="P291" s="515"/>
      <c r="Q291" s="119"/>
      <c r="R291" s="119"/>
    </row>
    <row r="292" spans="2:18" x14ac:dyDescent="0.3">
      <c r="B292" s="115">
        <v>6</v>
      </c>
      <c r="C292" s="1120"/>
      <c r="D292" s="1120"/>
      <c r="E292" s="1120"/>
      <c r="F292" s="1120"/>
      <c r="G292" s="1120"/>
      <c r="H292" s="1121"/>
      <c r="I292" s="116"/>
      <c r="J292" s="322"/>
      <c r="K292" s="451">
        <f t="shared" si="14"/>
        <v>0</v>
      </c>
      <c r="L292" s="527">
        <f t="shared" si="15"/>
        <v>0</v>
      </c>
      <c r="M292" s="515"/>
      <c r="N292" s="119"/>
      <c r="O292" s="119"/>
      <c r="P292" s="515"/>
      <c r="Q292" s="119"/>
      <c r="R292" s="119"/>
    </row>
    <row r="293" spans="2:18" x14ac:dyDescent="0.3">
      <c r="B293" s="115">
        <v>7</v>
      </c>
      <c r="C293" s="1120"/>
      <c r="D293" s="1120"/>
      <c r="E293" s="1120"/>
      <c r="F293" s="1120"/>
      <c r="G293" s="1120"/>
      <c r="H293" s="1121"/>
      <c r="I293" s="116"/>
      <c r="J293" s="322"/>
      <c r="K293" s="451">
        <f t="shared" si="14"/>
        <v>0</v>
      </c>
      <c r="L293" s="527">
        <f t="shared" si="15"/>
        <v>0</v>
      </c>
      <c r="M293" s="515"/>
      <c r="N293" s="119"/>
      <c r="O293" s="119"/>
      <c r="P293" s="515"/>
      <c r="Q293" s="119"/>
      <c r="R293" s="119"/>
    </row>
    <row r="294" spans="2:18" x14ac:dyDescent="0.3">
      <c r="B294" s="115">
        <v>8</v>
      </c>
      <c r="C294" s="1120"/>
      <c r="D294" s="1120"/>
      <c r="E294" s="1120"/>
      <c r="F294" s="1120"/>
      <c r="G294" s="1120"/>
      <c r="H294" s="1121"/>
      <c r="I294" s="116"/>
      <c r="J294" s="322"/>
      <c r="K294" s="451">
        <f t="shared" si="14"/>
        <v>0</v>
      </c>
      <c r="L294" s="527">
        <f t="shared" si="15"/>
        <v>0</v>
      </c>
      <c r="M294" s="515"/>
      <c r="N294" s="119"/>
      <c r="O294" s="119"/>
      <c r="P294" s="515"/>
      <c r="Q294" s="119"/>
      <c r="R294" s="119"/>
    </row>
    <row r="295" spans="2:18" x14ac:dyDescent="0.3">
      <c r="B295" s="115">
        <v>9</v>
      </c>
      <c r="C295" s="1120"/>
      <c r="D295" s="1120"/>
      <c r="E295" s="1120"/>
      <c r="F295" s="1120"/>
      <c r="G295" s="1120"/>
      <c r="H295" s="1121"/>
      <c r="I295" s="116"/>
      <c r="J295" s="322"/>
      <c r="K295" s="451">
        <f t="shared" si="14"/>
        <v>0</v>
      </c>
      <c r="L295" s="527">
        <f t="shared" si="15"/>
        <v>0</v>
      </c>
      <c r="M295" s="515"/>
      <c r="N295" s="119"/>
      <c r="O295" s="119"/>
      <c r="P295" s="515"/>
      <c r="Q295" s="119"/>
      <c r="R295" s="119"/>
    </row>
    <row r="296" spans="2:18" x14ac:dyDescent="0.3">
      <c r="B296" s="115">
        <v>10</v>
      </c>
      <c r="C296" s="1120"/>
      <c r="D296" s="1120"/>
      <c r="E296" s="1120"/>
      <c r="F296" s="1120"/>
      <c r="G296" s="1120"/>
      <c r="H296" s="1121"/>
      <c r="I296" s="116"/>
      <c r="J296" s="322"/>
      <c r="K296" s="451">
        <f t="shared" si="14"/>
        <v>0</v>
      </c>
      <c r="L296" s="527">
        <f t="shared" si="15"/>
        <v>0</v>
      </c>
      <c r="M296" s="515"/>
      <c r="N296" s="119"/>
      <c r="O296" s="119"/>
      <c r="P296" s="515"/>
      <c r="Q296" s="119"/>
      <c r="R296" s="119"/>
    </row>
    <row r="297" spans="2:18" x14ac:dyDescent="0.3">
      <c r="B297" s="115">
        <v>11</v>
      </c>
      <c r="C297" s="1120"/>
      <c r="D297" s="1120"/>
      <c r="E297" s="1120"/>
      <c r="F297" s="1120"/>
      <c r="G297" s="1120"/>
      <c r="H297" s="1121"/>
      <c r="I297" s="116"/>
      <c r="J297" s="322"/>
      <c r="K297" s="451">
        <f t="shared" si="14"/>
        <v>0</v>
      </c>
      <c r="L297" s="527">
        <f t="shared" si="15"/>
        <v>0</v>
      </c>
      <c r="M297" s="515"/>
      <c r="N297" s="119"/>
      <c r="O297" s="119"/>
      <c r="P297" s="515"/>
      <c r="Q297" s="119"/>
      <c r="R297" s="119"/>
    </row>
    <row r="298" spans="2:18" x14ac:dyDescent="0.3">
      <c r="B298" s="115">
        <v>12</v>
      </c>
      <c r="C298" s="1120"/>
      <c r="D298" s="1120"/>
      <c r="E298" s="1120"/>
      <c r="F298" s="1120"/>
      <c r="G298" s="1120"/>
      <c r="H298" s="1121"/>
      <c r="I298" s="116"/>
      <c r="J298" s="117"/>
      <c r="K298" s="451">
        <f t="shared" si="14"/>
        <v>0</v>
      </c>
      <c r="L298" s="527">
        <f t="shared" si="15"/>
        <v>0</v>
      </c>
      <c r="M298" s="515"/>
      <c r="N298" s="119"/>
      <c r="O298" s="119"/>
      <c r="P298" s="515"/>
      <c r="Q298" s="119"/>
      <c r="R298" s="119"/>
    </row>
    <row r="299" spans="2:18" x14ac:dyDescent="0.3">
      <c r="B299" s="115">
        <v>13</v>
      </c>
      <c r="C299" s="1120"/>
      <c r="D299" s="1120"/>
      <c r="E299" s="1120"/>
      <c r="F299" s="1120"/>
      <c r="G299" s="1120"/>
      <c r="H299" s="1121"/>
      <c r="I299" s="116"/>
      <c r="J299" s="117"/>
      <c r="K299" s="451">
        <f t="shared" si="14"/>
        <v>0</v>
      </c>
      <c r="L299" s="527">
        <f t="shared" si="15"/>
        <v>0</v>
      </c>
      <c r="M299" s="515"/>
      <c r="N299" s="119"/>
      <c r="O299" s="119"/>
      <c r="P299" s="515"/>
      <c r="Q299" s="119"/>
      <c r="R299" s="119"/>
    </row>
    <row r="300" spans="2:18" x14ac:dyDescent="0.3">
      <c r="B300" s="115">
        <v>14</v>
      </c>
      <c r="C300" s="1120"/>
      <c r="D300" s="1120"/>
      <c r="E300" s="1120"/>
      <c r="F300" s="1120"/>
      <c r="G300" s="1120"/>
      <c r="H300" s="1121"/>
      <c r="I300" s="116"/>
      <c r="J300" s="117"/>
      <c r="K300" s="451">
        <f t="shared" si="14"/>
        <v>0</v>
      </c>
      <c r="L300" s="527">
        <f t="shared" si="15"/>
        <v>0</v>
      </c>
      <c r="M300" s="515"/>
      <c r="N300" s="119"/>
      <c r="O300" s="119"/>
      <c r="P300" s="515"/>
      <c r="Q300" s="119"/>
      <c r="R300" s="119"/>
    </row>
    <row r="301" spans="2:18" x14ac:dyDescent="0.3">
      <c r="B301" s="115">
        <v>15</v>
      </c>
      <c r="C301" s="1120"/>
      <c r="D301" s="1120"/>
      <c r="E301" s="1120"/>
      <c r="F301" s="1120"/>
      <c r="G301" s="1120"/>
      <c r="H301" s="1121"/>
      <c r="I301" s="116"/>
      <c r="J301" s="117"/>
      <c r="K301" s="451">
        <f t="shared" si="14"/>
        <v>0</v>
      </c>
      <c r="L301" s="527">
        <f t="shared" si="15"/>
        <v>0</v>
      </c>
      <c r="M301" s="515"/>
      <c r="N301" s="119"/>
      <c r="O301" s="119"/>
      <c r="P301" s="515"/>
      <c r="Q301" s="119"/>
      <c r="R301" s="119"/>
    </row>
    <row r="302" spans="2:18" x14ac:dyDescent="0.3">
      <c r="B302" s="115">
        <v>16</v>
      </c>
      <c r="C302" s="1120"/>
      <c r="D302" s="1120"/>
      <c r="E302" s="1120"/>
      <c r="F302" s="1120"/>
      <c r="G302" s="1120"/>
      <c r="H302" s="1121"/>
      <c r="I302" s="116"/>
      <c r="J302" s="117"/>
      <c r="K302" s="451">
        <f t="shared" si="14"/>
        <v>0</v>
      </c>
      <c r="L302" s="527">
        <f t="shared" si="15"/>
        <v>0</v>
      </c>
      <c r="M302" s="515"/>
      <c r="N302" s="119"/>
      <c r="O302" s="119"/>
      <c r="P302" s="515"/>
      <c r="Q302" s="119"/>
      <c r="R302" s="119"/>
    </row>
    <row r="303" spans="2:18" x14ac:dyDescent="0.3">
      <c r="B303" s="115">
        <v>17</v>
      </c>
      <c r="C303" s="1120"/>
      <c r="D303" s="1120"/>
      <c r="E303" s="1120"/>
      <c r="F303" s="1120"/>
      <c r="G303" s="1120"/>
      <c r="H303" s="1121"/>
      <c r="I303" s="116"/>
      <c r="J303" s="117"/>
      <c r="K303" s="451">
        <f t="shared" si="14"/>
        <v>0</v>
      </c>
      <c r="L303" s="527">
        <f t="shared" si="15"/>
        <v>0</v>
      </c>
      <c r="M303" s="515"/>
      <c r="N303" s="119"/>
      <c r="O303" s="119"/>
      <c r="P303" s="515"/>
      <c r="Q303" s="119"/>
      <c r="R303" s="119"/>
    </row>
    <row r="304" spans="2:18" x14ac:dyDescent="0.3">
      <c r="B304" s="115">
        <v>18</v>
      </c>
      <c r="C304" s="1120"/>
      <c r="D304" s="1120"/>
      <c r="E304" s="1120"/>
      <c r="F304" s="1120"/>
      <c r="G304" s="1120"/>
      <c r="H304" s="1121"/>
      <c r="I304" s="116"/>
      <c r="J304" s="117"/>
      <c r="K304" s="451">
        <f t="shared" si="14"/>
        <v>0</v>
      </c>
      <c r="L304" s="527">
        <f t="shared" si="15"/>
        <v>0</v>
      </c>
      <c r="M304" s="515"/>
      <c r="N304" s="119"/>
      <c r="O304" s="119"/>
      <c r="P304" s="515"/>
      <c r="Q304" s="119"/>
      <c r="R304" s="119"/>
    </row>
    <row r="305" spans="2:18" x14ac:dyDescent="0.3">
      <c r="B305" s="115">
        <v>19</v>
      </c>
      <c r="C305" s="1120"/>
      <c r="D305" s="1120"/>
      <c r="E305" s="1120"/>
      <c r="F305" s="1120"/>
      <c r="G305" s="1120"/>
      <c r="H305" s="1121"/>
      <c r="I305" s="116"/>
      <c r="J305" s="117"/>
      <c r="K305" s="451">
        <f t="shared" si="14"/>
        <v>0</v>
      </c>
      <c r="L305" s="527">
        <f t="shared" si="15"/>
        <v>0</v>
      </c>
      <c r="M305" s="515"/>
      <c r="N305" s="119"/>
      <c r="O305" s="119"/>
      <c r="P305" s="515"/>
      <c r="Q305" s="119"/>
      <c r="R305" s="119"/>
    </row>
    <row r="306" spans="2:18" x14ac:dyDescent="0.3">
      <c r="B306" s="115">
        <v>20</v>
      </c>
      <c r="C306" s="1120"/>
      <c r="D306" s="1120"/>
      <c r="E306" s="1120"/>
      <c r="F306" s="1120"/>
      <c r="G306" s="1120"/>
      <c r="H306" s="1121"/>
      <c r="I306" s="116"/>
      <c r="J306" s="117"/>
      <c r="K306" s="451">
        <f t="shared" si="14"/>
        <v>0</v>
      </c>
      <c r="L306" s="527">
        <f t="shared" si="15"/>
        <v>0</v>
      </c>
      <c r="M306" s="515"/>
      <c r="N306" s="119"/>
      <c r="O306" s="119"/>
      <c r="P306" s="515"/>
      <c r="Q306" s="119"/>
      <c r="R306" s="119"/>
    </row>
    <row r="307" spans="2:18" x14ac:dyDescent="0.3">
      <c r="B307" s="1114" t="s">
        <v>946</v>
      </c>
      <c r="C307" s="1114"/>
      <c r="D307" s="1114"/>
      <c r="E307" s="1114"/>
      <c r="F307" s="1114"/>
      <c r="G307" s="1114"/>
      <c r="H307" s="1114"/>
      <c r="I307" s="1114"/>
      <c r="J307" s="1114"/>
      <c r="K307" s="1114"/>
      <c r="L307" s="1114"/>
      <c r="M307" s="504"/>
      <c r="N307" s="504"/>
      <c r="O307" s="505"/>
      <c r="P307" s="504"/>
      <c r="Q307" s="504"/>
      <c r="R307" s="505"/>
    </row>
    <row r="308" spans="2:18" x14ac:dyDescent="0.3">
      <c r="B308" s="1115" t="s">
        <v>503</v>
      </c>
      <c r="C308" s="1115"/>
      <c r="D308" s="1115"/>
      <c r="E308" s="1115"/>
      <c r="F308" s="1115"/>
      <c r="G308" s="1115"/>
      <c r="H308" s="1115"/>
      <c r="I308" s="1115"/>
      <c r="J308" s="1115"/>
      <c r="K308" s="1115"/>
      <c r="L308" s="1115"/>
      <c r="M308" s="522" t="s">
        <v>1172</v>
      </c>
      <c r="N308" s="522" t="s">
        <v>1181</v>
      </c>
      <c r="O308" s="522" t="s">
        <v>1182</v>
      </c>
      <c r="P308" s="522" t="s">
        <v>1200</v>
      </c>
      <c r="Q308" s="522" t="s">
        <v>1201</v>
      </c>
      <c r="R308" s="522" t="s">
        <v>1202</v>
      </c>
    </row>
    <row r="309" spans="2:18" x14ac:dyDescent="0.3">
      <c r="B309" s="1116" t="s">
        <v>504</v>
      </c>
      <c r="C309" s="1117"/>
      <c r="D309" s="1117"/>
      <c r="E309" s="1117"/>
      <c r="F309" s="1117"/>
      <c r="G309" s="1117"/>
      <c r="H309" s="1118"/>
      <c r="I309" s="474" t="s">
        <v>505</v>
      </c>
      <c r="J309" s="113" t="s">
        <v>506</v>
      </c>
      <c r="K309" s="113" t="s">
        <v>507</v>
      </c>
      <c r="L309" s="113" t="s">
        <v>1171</v>
      </c>
      <c r="M309" s="314" t="s">
        <v>508</v>
      </c>
      <c r="N309" s="314" t="s">
        <v>508</v>
      </c>
      <c r="O309" s="314" t="s">
        <v>508</v>
      </c>
      <c r="P309" s="314" t="s">
        <v>508</v>
      </c>
      <c r="Q309" s="314" t="s">
        <v>508</v>
      </c>
      <c r="R309" s="314" t="s">
        <v>508</v>
      </c>
    </row>
    <row r="310" spans="2:18" x14ac:dyDescent="0.3">
      <c r="B310" s="115">
        <v>1</v>
      </c>
      <c r="C310" s="1125"/>
      <c r="D310" s="1120"/>
      <c r="E310" s="1120"/>
      <c r="F310" s="1120"/>
      <c r="G310" s="1120"/>
      <c r="H310" s="1121"/>
      <c r="I310" s="116"/>
      <c r="J310" s="117"/>
      <c r="K310" s="451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527">
        <f t="shared" ref="L310:L319" si="17">IFERROR(SMALL(M310:R310,1),0)</f>
        <v>0</v>
      </c>
      <c r="M310" s="515"/>
      <c r="N310" s="119"/>
      <c r="O310" s="119"/>
      <c r="P310" s="515"/>
      <c r="Q310" s="119"/>
      <c r="R310" s="119"/>
    </row>
    <row r="311" spans="2:18" x14ac:dyDescent="0.3">
      <c r="B311" s="115">
        <v>2</v>
      </c>
      <c r="C311" s="1120"/>
      <c r="D311" s="1120"/>
      <c r="E311" s="1120"/>
      <c r="F311" s="1120"/>
      <c r="G311" s="1120"/>
      <c r="H311" s="1121"/>
      <c r="I311" s="116"/>
      <c r="J311" s="117"/>
      <c r="K311" s="451">
        <f t="shared" si="16"/>
        <v>0</v>
      </c>
      <c r="L311" s="527">
        <f t="shared" si="17"/>
        <v>0</v>
      </c>
      <c r="M311" s="515"/>
      <c r="N311" s="119"/>
      <c r="O311" s="119"/>
      <c r="P311" s="515"/>
      <c r="Q311" s="119"/>
      <c r="R311" s="119"/>
    </row>
    <row r="312" spans="2:18" x14ac:dyDescent="0.3">
      <c r="B312" s="115">
        <v>3</v>
      </c>
      <c r="C312" s="1120"/>
      <c r="D312" s="1120"/>
      <c r="E312" s="1120"/>
      <c r="F312" s="1120"/>
      <c r="G312" s="1120"/>
      <c r="H312" s="1121"/>
      <c r="I312" s="116"/>
      <c r="J312" s="117"/>
      <c r="K312" s="451">
        <f t="shared" si="16"/>
        <v>0</v>
      </c>
      <c r="L312" s="527">
        <f t="shared" si="17"/>
        <v>0</v>
      </c>
      <c r="M312" s="515"/>
      <c r="N312" s="119"/>
      <c r="O312" s="119"/>
      <c r="P312" s="515"/>
      <c r="Q312" s="119"/>
      <c r="R312" s="119"/>
    </row>
    <row r="313" spans="2:18" x14ac:dyDescent="0.3">
      <c r="B313" s="115">
        <v>4</v>
      </c>
      <c r="C313" s="1120"/>
      <c r="D313" s="1120"/>
      <c r="E313" s="1120"/>
      <c r="F313" s="1120"/>
      <c r="G313" s="1120"/>
      <c r="H313" s="1121"/>
      <c r="I313" s="116"/>
      <c r="J313" s="117"/>
      <c r="K313" s="451">
        <f t="shared" si="16"/>
        <v>0</v>
      </c>
      <c r="L313" s="527">
        <f t="shared" si="17"/>
        <v>0</v>
      </c>
      <c r="M313" s="515"/>
      <c r="N313" s="119"/>
      <c r="O313" s="119"/>
      <c r="P313" s="515"/>
      <c r="Q313" s="119"/>
      <c r="R313" s="119"/>
    </row>
    <row r="314" spans="2:18" x14ac:dyDescent="0.3">
      <c r="B314" s="115">
        <v>5</v>
      </c>
      <c r="C314" s="1120"/>
      <c r="D314" s="1120"/>
      <c r="E314" s="1120"/>
      <c r="F314" s="1120"/>
      <c r="G314" s="1120"/>
      <c r="H314" s="1121"/>
      <c r="I314" s="116"/>
      <c r="J314" s="117"/>
      <c r="K314" s="451">
        <f t="shared" si="16"/>
        <v>0</v>
      </c>
      <c r="L314" s="527">
        <f t="shared" si="17"/>
        <v>0</v>
      </c>
      <c r="M314" s="515"/>
      <c r="N314" s="119"/>
      <c r="O314" s="119"/>
      <c r="P314" s="515"/>
      <c r="Q314" s="119"/>
      <c r="R314" s="119"/>
    </row>
    <row r="315" spans="2:18" x14ac:dyDescent="0.3">
      <c r="B315" s="115">
        <v>6</v>
      </c>
      <c r="C315" s="1120"/>
      <c r="D315" s="1120"/>
      <c r="E315" s="1120"/>
      <c r="F315" s="1120"/>
      <c r="G315" s="1120"/>
      <c r="H315" s="1121"/>
      <c r="I315" s="116"/>
      <c r="J315" s="117"/>
      <c r="K315" s="451">
        <f t="shared" si="16"/>
        <v>0</v>
      </c>
      <c r="L315" s="527">
        <f t="shared" si="17"/>
        <v>0</v>
      </c>
      <c r="M315" s="515"/>
      <c r="N315" s="119"/>
      <c r="O315" s="119"/>
      <c r="P315" s="515"/>
      <c r="Q315" s="119"/>
      <c r="R315" s="119"/>
    </row>
    <row r="316" spans="2:18" x14ac:dyDescent="0.3">
      <c r="B316" s="115">
        <v>7</v>
      </c>
      <c r="C316" s="1120"/>
      <c r="D316" s="1120"/>
      <c r="E316" s="1120"/>
      <c r="F316" s="1120"/>
      <c r="G316" s="1120"/>
      <c r="H316" s="1121"/>
      <c r="I316" s="116"/>
      <c r="J316" s="117"/>
      <c r="K316" s="451">
        <f t="shared" si="16"/>
        <v>0</v>
      </c>
      <c r="L316" s="527">
        <f t="shared" si="17"/>
        <v>0</v>
      </c>
      <c r="M316" s="515"/>
      <c r="N316" s="119"/>
      <c r="O316" s="119"/>
      <c r="P316" s="515"/>
      <c r="Q316" s="119"/>
      <c r="R316" s="119"/>
    </row>
    <row r="317" spans="2:18" x14ac:dyDescent="0.3">
      <c r="B317" s="115">
        <v>8</v>
      </c>
      <c r="C317" s="1120"/>
      <c r="D317" s="1120"/>
      <c r="E317" s="1120"/>
      <c r="F317" s="1120"/>
      <c r="G317" s="1120"/>
      <c r="H317" s="1121"/>
      <c r="I317" s="116"/>
      <c r="J317" s="117"/>
      <c r="K317" s="451">
        <f t="shared" si="16"/>
        <v>0</v>
      </c>
      <c r="L317" s="527">
        <f t="shared" si="17"/>
        <v>0</v>
      </c>
      <c r="M317" s="515"/>
      <c r="N317" s="119"/>
      <c r="O317" s="119"/>
      <c r="P317" s="515"/>
      <c r="Q317" s="119"/>
      <c r="R317" s="119"/>
    </row>
    <row r="318" spans="2:18" x14ac:dyDescent="0.3">
      <c r="B318" s="115">
        <v>9</v>
      </c>
      <c r="C318" s="1120"/>
      <c r="D318" s="1120"/>
      <c r="E318" s="1120"/>
      <c r="F318" s="1120"/>
      <c r="G318" s="1120"/>
      <c r="H318" s="1121"/>
      <c r="I318" s="116"/>
      <c r="J318" s="117"/>
      <c r="K318" s="451">
        <f t="shared" si="16"/>
        <v>0</v>
      </c>
      <c r="L318" s="527">
        <f t="shared" si="17"/>
        <v>0</v>
      </c>
      <c r="M318" s="515"/>
      <c r="N318" s="119"/>
      <c r="O318" s="119"/>
      <c r="P318" s="515"/>
      <c r="Q318" s="119"/>
      <c r="R318" s="119"/>
    </row>
    <row r="319" spans="2:18" x14ac:dyDescent="0.3">
      <c r="B319" s="115">
        <v>10</v>
      </c>
      <c r="C319" s="1120"/>
      <c r="D319" s="1120"/>
      <c r="E319" s="1120"/>
      <c r="F319" s="1120"/>
      <c r="G319" s="1120"/>
      <c r="H319" s="1121"/>
      <c r="I319" s="116"/>
      <c r="J319" s="117"/>
      <c r="K319" s="451">
        <f t="shared" si="16"/>
        <v>0</v>
      </c>
      <c r="L319" s="527">
        <f t="shared" si="17"/>
        <v>0</v>
      </c>
      <c r="M319" s="515"/>
      <c r="N319" s="119"/>
      <c r="O319" s="119"/>
      <c r="P319" s="515"/>
      <c r="Q319" s="119"/>
      <c r="R319" s="119"/>
    </row>
    <row r="320" spans="2:18" x14ac:dyDescent="0.3">
      <c r="B320" s="1115" t="s">
        <v>512</v>
      </c>
      <c r="C320" s="1115"/>
      <c r="D320" s="1115"/>
      <c r="E320" s="1115"/>
      <c r="F320" s="1115"/>
      <c r="G320" s="1115"/>
      <c r="H320" s="1115"/>
      <c r="I320" s="1115"/>
      <c r="J320" s="1115"/>
      <c r="K320" s="1115"/>
      <c r="L320" s="1115"/>
      <c r="M320" s="522" t="s">
        <v>1172</v>
      </c>
      <c r="N320" s="522" t="s">
        <v>1181</v>
      </c>
      <c r="O320" s="522" t="s">
        <v>1182</v>
      </c>
      <c r="P320" s="522" t="s">
        <v>1200</v>
      </c>
      <c r="Q320" s="522" t="s">
        <v>1201</v>
      </c>
      <c r="R320" s="522" t="s">
        <v>1202</v>
      </c>
    </row>
    <row r="321" spans="2:18" x14ac:dyDescent="0.3">
      <c r="B321" s="1116" t="s">
        <v>504</v>
      </c>
      <c r="C321" s="1117"/>
      <c r="D321" s="1117"/>
      <c r="E321" s="1117"/>
      <c r="F321" s="1117"/>
      <c r="G321" s="1117"/>
      <c r="H321" s="1118"/>
      <c r="I321" s="474" t="s">
        <v>505</v>
      </c>
      <c r="J321" s="113" t="s">
        <v>506</v>
      </c>
      <c r="K321" s="113" t="s">
        <v>507</v>
      </c>
      <c r="L321" s="113" t="s">
        <v>1171</v>
      </c>
      <c r="M321" s="314" t="s">
        <v>508</v>
      </c>
      <c r="N321" s="314" t="s">
        <v>508</v>
      </c>
      <c r="O321" s="314" t="s">
        <v>508</v>
      </c>
      <c r="P321" s="314" t="s">
        <v>508</v>
      </c>
      <c r="Q321" s="314" t="s">
        <v>508</v>
      </c>
      <c r="R321" s="314" t="s">
        <v>508</v>
      </c>
    </row>
    <row r="322" spans="2:18" x14ac:dyDescent="0.3">
      <c r="B322" s="115">
        <v>1</v>
      </c>
      <c r="C322" s="1125"/>
      <c r="D322" s="1120"/>
      <c r="E322" s="1120"/>
      <c r="F322" s="1120"/>
      <c r="G322" s="1120"/>
      <c r="H322" s="1121"/>
      <c r="I322" s="116"/>
      <c r="J322" s="117"/>
      <c r="K322" s="451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527">
        <f t="shared" ref="L322:L331" si="19">IFERROR(SMALL(M322:R322,1),0)</f>
        <v>0</v>
      </c>
      <c r="M322" s="515"/>
      <c r="N322" s="119"/>
      <c r="O322" s="119"/>
      <c r="P322" s="515"/>
      <c r="Q322" s="119"/>
      <c r="R322" s="119"/>
    </row>
    <row r="323" spans="2:18" x14ac:dyDescent="0.3">
      <c r="B323" s="115">
        <v>2</v>
      </c>
      <c r="C323" s="1120"/>
      <c r="D323" s="1120"/>
      <c r="E323" s="1120"/>
      <c r="F323" s="1120"/>
      <c r="G323" s="1120"/>
      <c r="H323" s="1121"/>
      <c r="I323" s="116"/>
      <c r="J323" s="117"/>
      <c r="K323" s="451">
        <f t="shared" si="18"/>
        <v>0</v>
      </c>
      <c r="L323" s="527">
        <f t="shared" si="19"/>
        <v>0</v>
      </c>
      <c r="M323" s="515"/>
      <c r="N323" s="119"/>
      <c r="O323" s="119"/>
      <c r="P323" s="515"/>
      <c r="Q323" s="119"/>
      <c r="R323" s="119"/>
    </row>
    <row r="324" spans="2:18" x14ac:dyDescent="0.3">
      <c r="B324" s="115">
        <v>3</v>
      </c>
      <c r="C324" s="1120"/>
      <c r="D324" s="1120"/>
      <c r="E324" s="1120"/>
      <c r="F324" s="1120"/>
      <c r="G324" s="1120"/>
      <c r="H324" s="1121"/>
      <c r="I324" s="116"/>
      <c r="J324" s="117"/>
      <c r="K324" s="451">
        <f t="shared" si="18"/>
        <v>0</v>
      </c>
      <c r="L324" s="527">
        <f t="shared" si="19"/>
        <v>0</v>
      </c>
      <c r="M324" s="515"/>
      <c r="N324" s="119"/>
      <c r="O324" s="119"/>
      <c r="P324" s="515"/>
      <c r="Q324" s="119"/>
      <c r="R324" s="119"/>
    </row>
    <row r="325" spans="2:18" x14ac:dyDescent="0.3">
      <c r="B325" s="115">
        <v>4</v>
      </c>
      <c r="C325" s="1120"/>
      <c r="D325" s="1120"/>
      <c r="E325" s="1120"/>
      <c r="F325" s="1120"/>
      <c r="G325" s="1120"/>
      <c r="H325" s="1121"/>
      <c r="I325" s="116"/>
      <c r="J325" s="117"/>
      <c r="K325" s="451">
        <f t="shared" si="18"/>
        <v>0</v>
      </c>
      <c r="L325" s="527">
        <f t="shared" si="19"/>
        <v>0</v>
      </c>
      <c r="M325" s="515"/>
      <c r="N325" s="119"/>
      <c r="O325" s="119"/>
      <c r="P325" s="515"/>
      <c r="Q325" s="119"/>
      <c r="R325" s="119"/>
    </row>
    <row r="326" spans="2:18" x14ac:dyDescent="0.3">
      <c r="B326" s="115">
        <v>5</v>
      </c>
      <c r="C326" s="1120"/>
      <c r="D326" s="1120"/>
      <c r="E326" s="1120"/>
      <c r="F326" s="1120"/>
      <c r="G326" s="1120"/>
      <c r="H326" s="1121"/>
      <c r="I326" s="116"/>
      <c r="J326" s="117"/>
      <c r="K326" s="451">
        <f t="shared" si="18"/>
        <v>0</v>
      </c>
      <c r="L326" s="527">
        <f t="shared" si="19"/>
        <v>0</v>
      </c>
      <c r="M326" s="515"/>
      <c r="N326" s="119"/>
      <c r="O326" s="119"/>
      <c r="P326" s="515"/>
      <c r="Q326" s="119"/>
      <c r="R326" s="119"/>
    </row>
    <row r="327" spans="2:18" x14ac:dyDescent="0.3">
      <c r="B327" s="115">
        <v>6</v>
      </c>
      <c r="C327" s="1120"/>
      <c r="D327" s="1120"/>
      <c r="E327" s="1120"/>
      <c r="F327" s="1120"/>
      <c r="G327" s="1120"/>
      <c r="H327" s="1121"/>
      <c r="I327" s="116"/>
      <c r="J327" s="117"/>
      <c r="K327" s="451">
        <f t="shared" si="18"/>
        <v>0</v>
      </c>
      <c r="L327" s="527">
        <f t="shared" si="19"/>
        <v>0</v>
      </c>
      <c r="M327" s="515"/>
      <c r="N327" s="119"/>
      <c r="O327" s="119"/>
      <c r="P327" s="515"/>
      <c r="Q327" s="119"/>
      <c r="R327" s="119"/>
    </row>
    <row r="328" spans="2:18" x14ac:dyDescent="0.3">
      <c r="B328" s="115">
        <v>7</v>
      </c>
      <c r="C328" s="1120"/>
      <c r="D328" s="1120"/>
      <c r="E328" s="1120"/>
      <c r="F328" s="1120"/>
      <c r="G328" s="1120"/>
      <c r="H328" s="1121"/>
      <c r="I328" s="116"/>
      <c r="J328" s="117"/>
      <c r="K328" s="451">
        <f t="shared" si="18"/>
        <v>0</v>
      </c>
      <c r="L328" s="527">
        <f t="shared" si="19"/>
        <v>0</v>
      </c>
      <c r="M328" s="515"/>
      <c r="N328" s="119"/>
      <c r="O328" s="119"/>
      <c r="P328" s="515"/>
      <c r="Q328" s="119"/>
      <c r="R328" s="119"/>
    </row>
    <row r="329" spans="2:18" x14ac:dyDescent="0.3">
      <c r="B329" s="115">
        <v>8</v>
      </c>
      <c r="C329" s="1120"/>
      <c r="D329" s="1120"/>
      <c r="E329" s="1120"/>
      <c r="F329" s="1120"/>
      <c r="G329" s="1120"/>
      <c r="H329" s="1121"/>
      <c r="I329" s="116"/>
      <c r="J329" s="117"/>
      <c r="K329" s="451">
        <f t="shared" si="18"/>
        <v>0</v>
      </c>
      <c r="L329" s="527">
        <f t="shared" si="19"/>
        <v>0</v>
      </c>
      <c r="M329" s="515"/>
      <c r="N329" s="119"/>
      <c r="O329" s="119"/>
      <c r="P329" s="515"/>
      <c r="Q329" s="119"/>
      <c r="R329" s="119"/>
    </row>
    <row r="330" spans="2:18" x14ac:dyDescent="0.3">
      <c r="B330" s="115">
        <v>9</v>
      </c>
      <c r="C330" s="1120"/>
      <c r="D330" s="1120"/>
      <c r="E330" s="1120"/>
      <c r="F330" s="1120"/>
      <c r="G330" s="1120"/>
      <c r="H330" s="1121"/>
      <c r="I330" s="116"/>
      <c r="J330" s="117"/>
      <c r="K330" s="451">
        <f t="shared" si="18"/>
        <v>0</v>
      </c>
      <c r="L330" s="527">
        <f t="shared" si="19"/>
        <v>0</v>
      </c>
      <c r="M330" s="515"/>
      <c r="N330" s="119"/>
      <c r="O330" s="119"/>
      <c r="P330" s="515"/>
      <c r="Q330" s="119"/>
      <c r="R330" s="119"/>
    </row>
    <row r="331" spans="2:18" x14ac:dyDescent="0.3">
      <c r="B331" s="115">
        <v>10</v>
      </c>
      <c r="C331" s="1120"/>
      <c r="D331" s="1120"/>
      <c r="E331" s="1120"/>
      <c r="F331" s="1120"/>
      <c r="G331" s="1120"/>
      <c r="H331" s="1121"/>
      <c r="I331" s="116"/>
      <c r="J331" s="117"/>
      <c r="K331" s="451">
        <f t="shared" si="18"/>
        <v>0</v>
      </c>
      <c r="L331" s="527">
        <f t="shared" si="19"/>
        <v>0</v>
      </c>
      <c r="M331" s="515"/>
      <c r="N331" s="119"/>
      <c r="O331" s="119"/>
      <c r="P331" s="515"/>
      <c r="Q331" s="119"/>
      <c r="R331" s="119"/>
    </row>
    <row r="332" spans="2:18" x14ac:dyDescent="0.3">
      <c r="B332" s="1114" t="s">
        <v>950</v>
      </c>
      <c r="C332" s="1114"/>
      <c r="D332" s="1114"/>
      <c r="E332" s="1114"/>
      <c r="F332" s="1114"/>
      <c r="G332" s="1114"/>
      <c r="H332" s="1114"/>
      <c r="I332" s="1114"/>
      <c r="J332" s="1114"/>
      <c r="K332" s="1114"/>
      <c r="L332" s="1114"/>
      <c r="M332" s="504"/>
      <c r="N332" s="504"/>
      <c r="O332" s="505"/>
      <c r="P332" s="504"/>
      <c r="Q332" s="504"/>
      <c r="R332" s="505"/>
    </row>
    <row r="333" spans="2:18" x14ac:dyDescent="0.3">
      <c r="B333" s="1115" t="s">
        <v>503</v>
      </c>
      <c r="C333" s="1115"/>
      <c r="D333" s="1115"/>
      <c r="E333" s="1115"/>
      <c r="F333" s="1115"/>
      <c r="G333" s="1115"/>
      <c r="H333" s="1115"/>
      <c r="I333" s="1115"/>
      <c r="J333" s="1115"/>
      <c r="K333" s="1115"/>
      <c r="L333" s="1115"/>
      <c r="M333" s="522" t="s">
        <v>1172</v>
      </c>
      <c r="N333" s="522" t="s">
        <v>1181</v>
      </c>
      <c r="O333" s="522" t="s">
        <v>1182</v>
      </c>
      <c r="P333" s="522" t="s">
        <v>1200</v>
      </c>
      <c r="Q333" s="522" t="s">
        <v>1201</v>
      </c>
      <c r="R333" s="522" t="s">
        <v>1202</v>
      </c>
    </row>
    <row r="334" spans="2:18" x14ac:dyDescent="0.3">
      <c r="B334" s="1116" t="s">
        <v>504</v>
      </c>
      <c r="C334" s="1117"/>
      <c r="D334" s="1117"/>
      <c r="E334" s="1117"/>
      <c r="F334" s="1117"/>
      <c r="G334" s="1117"/>
      <c r="H334" s="1118"/>
      <c r="I334" s="474" t="s">
        <v>505</v>
      </c>
      <c r="J334" s="113" t="s">
        <v>506</v>
      </c>
      <c r="K334" s="113" t="s">
        <v>507</v>
      </c>
      <c r="L334" s="113" t="s">
        <v>1171</v>
      </c>
      <c r="M334" s="314" t="s">
        <v>508</v>
      </c>
      <c r="N334" s="314" t="s">
        <v>508</v>
      </c>
      <c r="O334" s="314" t="s">
        <v>508</v>
      </c>
      <c r="P334" s="314" t="s">
        <v>508</v>
      </c>
      <c r="Q334" s="314" t="s">
        <v>508</v>
      </c>
      <c r="R334" s="314" t="s">
        <v>508</v>
      </c>
    </row>
    <row r="335" spans="2:18" x14ac:dyDescent="0.3">
      <c r="B335" s="115">
        <v>1</v>
      </c>
      <c r="C335" s="1120"/>
      <c r="D335" s="1120"/>
      <c r="E335" s="1120"/>
      <c r="F335" s="1120"/>
      <c r="G335" s="1120"/>
      <c r="H335" s="1121"/>
      <c r="I335" s="116"/>
      <c r="J335" s="117"/>
      <c r="K335" s="451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527">
        <f t="shared" ref="L335:L354" si="21">IFERROR(SMALL(M335:R335,1),0)</f>
        <v>0</v>
      </c>
      <c r="M335" s="515"/>
      <c r="N335" s="119"/>
      <c r="O335" s="119"/>
      <c r="P335" s="515"/>
      <c r="Q335" s="119"/>
      <c r="R335" s="119"/>
    </row>
    <row r="336" spans="2:18" x14ac:dyDescent="0.3">
      <c r="B336" s="115">
        <v>2</v>
      </c>
      <c r="C336" s="1120"/>
      <c r="D336" s="1120"/>
      <c r="E336" s="1120"/>
      <c r="F336" s="1120"/>
      <c r="G336" s="1120"/>
      <c r="H336" s="1121"/>
      <c r="I336" s="116"/>
      <c r="J336" s="117"/>
      <c r="K336" s="451">
        <f t="shared" si="20"/>
        <v>0</v>
      </c>
      <c r="L336" s="527">
        <f t="shared" si="21"/>
        <v>0</v>
      </c>
      <c r="M336" s="515"/>
      <c r="N336" s="119"/>
      <c r="O336" s="119"/>
      <c r="P336" s="515"/>
      <c r="Q336" s="119"/>
      <c r="R336" s="119"/>
    </row>
    <row r="337" spans="2:18" x14ac:dyDescent="0.3">
      <c r="B337" s="115">
        <v>3</v>
      </c>
      <c r="C337" s="1120"/>
      <c r="D337" s="1120"/>
      <c r="E337" s="1120"/>
      <c r="F337" s="1120"/>
      <c r="G337" s="1120"/>
      <c r="H337" s="1121"/>
      <c r="I337" s="116"/>
      <c r="J337" s="117"/>
      <c r="K337" s="451">
        <f t="shared" si="20"/>
        <v>0</v>
      </c>
      <c r="L337" s="527">
        <f t="shared" si="21"/>
        <v>0</v>
      </c>
      <c r="M337" s="515"/>
      <c r="N337" s="119"/>
      <c r="O337" s="119"/>
      <c r="P337" s="515"/>
      <c r="Q337" s="119"/>
      <c r="R337" s="119"/>
    </row>
    <row r="338" spans="2:18" x14ac:dyDescent="0.3">
      <c r="B338" s="115">
        <v>4</v>
      </c>
      <c r="C338" s="1120"/>
      <c r="D338" s="1120"/>
      <c r="E338" s="1120"/>
      <c r="F338" s="1120"/>
      <c r="G338" s="1120"/>
      <c r="H338" s="1121"/>
      <c r="I338" s="116"/>
      <c r="J338" s="117"/>
      <c r="K338" s="451">
        <f t="shared" si="20"/>
        <v>0</v>
      </c>
      <c r="L338" s="527">
        <f t="shared" si="21"/>
        <v>0</v>
      </c>
      <c r="M338" s="515"/>
      <c r="N338" s="119"/>
      <c r="O338" s="119"/>
      <c r="P338" s="515"/>
      <c r="Q338" s="119"/>
      <c r="R338" s="119"/>
    </row>
    <row r="339" spans="2:18" x14ac:dyDescent="0.3">
      <c r="B339" s="115">
        <v>5</v>
      </c>
      <c r="C339" s="1120"/>
      <c r="D339" s="1120"/>
      <c r="E339" s="1120"/>
      <c r="F339" s="1120"/>
      <c r="G339" s="1120"/>
      <c r="H339" s="1121"/>
      <c r="I339" s="116"/>
      <c r="J339" s="117"/>
      <c r="K339" s="451">
        <f t="shared" si="20"/>
        <v>0</v>
      </c>
      <c r="L339" s="527">
        <f t="shared" si="21"/>
        <v>0</v>
      </c>
      <c r="M339" s="515"/>
      <c r="N339" s="119"/>
      <c r="O339" s="119"/>
      <c r="P339" s="515"/>
      <c r="Q339" s="119"/>
      <c r="R339" s="119"/>
    </row>
    <row r="340" spans="2:18" x14ac:dyDescent="0.3">
      <c r="B340" s="115">
        <v>6</v>
      </c>
      <c r="C340" s="1120"/>
      <c r="D340" s="1120"/>
      <c r="E340" s="1120"/>
      <c r="F340" s="1120"/>
      <c r="G340" s="1120"/>
      <c r="H340" s="1121"/>
      <c r="I340" s="116"/>
      <c r="J340" s="117"/>
      <c r="K340" s="451">
        <f t="shared" si="20"/>
        <v>0</v>
      </c>
      <c r="L340" s="527">
        <f t="shared" si="21"/>
        <v>0</v>
      </c>
      <c r="M340" s="515"/>
      <c r="N340" s="119"/>
      <c r="O340" s="119"/>
      <c r="P340" s="515"/>
      <c r="Q340" s="119"/>
      <c r="R340" s="119"/>
    </row>
    <row r="341" spans="2:18" x14ac:dyDescent="0.3">
      <c r="B341" s="115">
        <v>7</v>
      </c>
      <c r="C341" s="1120"/>
      <c r="D341" s="1120"/>
      <c r="E341" s="1120"/>
      <c r="F341" s="1120"/>
      <c r="G341" s="1120"/>
      <c r="H341" s="1121"/>
      <c r="I341" s="116"/>
      <c r="J341" s="117"/>
      <c r="K341" s="451">
        <f t="shared" si="20"/>
        <v>0</v>
      </c>
      <c r="L341" s="527">
        <f t="shared" si="21"/>
        <v>0</v>
      </c>
      <c r="M341" s="515"/>
      <c r="N341" s="119"/>
      <c r="O341" s="119"/>
      <c r="P341" s="515"/>
      <c r="Q341" s="119"/>
      <c r="R341" s="119"/>
    </row>
    <row r="342" spans="2:18" x14ac:dyDescent="0.3">
      <c r="B342" s="115">
        <v>8</v>
      </c>
      <c r="C342" s="1120"/>
      <c r="D342" s="1120"/>
      <c r="E342" s="1120"/>
      <c r="F342" s="1120"/>
      <c r="G342" s="1120"/>
      <c r="H342" s="1121"/>
      <c r="I342" s="116"/>
      <c r="J342" s="117"/>
      <c r="K342" s="451">
        <f t="shared" si="20"/>
        <v>0</v>
      </c>
      <c r="L342" s="527">
        <f t="shared" si="21"/>
        <v>0</v>
      </c>
      <c r="M342" s="515"/>
      <c r="N342" s="119"/>
      <c r="O342" s="119"/>
      <c r="P342" s="515"/>
      <c r="Q342" s="119"/>
      <c r="R342" s="119"/>
    </row>
    <row r="343" spans="2:18" x14ac:dyDescent="0.3">
      <c r="B343" s="115">
        <v>9</v>
      </c>
      <c r="C343" s="1120"/>
      <c r="D343" s="1120"/>
      <c r="E343" s="1120"/>
      <c r="F343" s="1120"/>
      <c r="G343" s="1120"/>
      <c r="H343" s="1121"/>
      <c r="I343" s="116"/>
      <c r="J343" s="117"/>
      <c r="K343" s="451">
        <f t="shared" si="20"/>
        <v>0</v>
      </c>
      <c r="L343" s="527">
        <f t="shared" si="21"/>
        <v>0</v>
      </c>
      <c r="M343" s="515"/>
      <c r="N343" s="119"/>
      <c r="O343" s="119"/>
      <c r="P343" s="515"/>
      <c r="Q343" s="119"/>
      <c r="R343" s="119"/>
    </row>
    <row r="344" spans="2:18" x14ac:dyDescent="0.3">
      <c r="B344" s="115">
        <v>10</v>
      </c>
      <c r="C344" s="1120"/>
      <c r="D344" s="1120"/>
      <c r="E344" s="1120"/>
      <c r="F344" s="1120"/>
      <c r="G344" s="1120"/>
      <c r="H344" s="1121"/>
      <c r="I344" s="116"/>
      <c r="J344" s="117"/>
      <c r="K344" s="451">
        <f t="shared" si="20"/>
        <v>0</v>
      </c>
      <c r="L344" s="527">
        <f t="shared" si="21"/>
        <v>0</v>
      </c>
      <c r="M344" s="515"/>
      <c r="N344" s="119"/>
      <c r="O344" s="119"/>
      <c r="P344" s="515"/>
      <c r="Q344" s="119"/>
      <c r="R344" s="119"/>
    </row>
    <row r="345" spans="2:18" x14ac:dyDescent="0.3">
      <c r="B345" s="115">
        <v>11</v>
      </c>
      <c r="C345" s="1120"/>
      <c r="D345" s="1120"/>
      <c r="E345" s="1120"/>
      <c r="F345" s="1120"/>
      <c r="G345" s="1120"/>
      <c r="H345" s="1121"/>
      <c r="I345" s="116"/>
      <c r="J345" s="117"/>
      <c r="K345" s="451">
        <f t="shared" si="20"/>
        <v>0</v>
      </c>
      <c r="L345" s="527">
        <f t="shared" si="21"/>
        <v>0</v>
      </c>
      <c r="M345" s="515"/>
      <c r="N345" s="119"/>
      <c r="O345" s="119"/>
      <c r="P345" s="515"/>
      <c r="Q345" s="119"/>
      <c r="R345" s="119"/>
    </row>
    <row r="346" spans="2:18" x14ac:dyDescent="0.3">
      <c r="B346" s="115">
        <v>12</v>
      </c>
      <c r="C346" s="1120"/>
      <c r="D346" s="1120"/>
      <c r="E346" s="1120"/>
      <c r="F346" s="1120"/>
      <c r="G346" s="1120"/>
      <c r="H346" s="1121"/>
      <c r="I346" s="116"/>
      <c r="J346" s="117"/>
      <c r="K346" s="451">
        <f t="shared" si="20"/>
        <v>0</v>
      </c>
      <c r="L346" s="527">
        <f t="shared" si="21"/>
        <v>0</v>
      </c>
      <c r="M346" s="515"/>
      <c r="N346" s="119"/>
      <c r="O346" s="119"/>
      <c r="P346" s="515"/>
      <c r="Q346" s="119"/>
      <c r="R346" s="119"/>
    </row>
    <row r="347" spans="2:18" x14ac:dyDescent="0.3">
      <c r="B347" s="115">
        <v>13</v>
      </c>
      <c r="C347" s="1120"/>
      <c r="D347" s="1120"/>
      <c r="E347" s="1120"/>
      <c r="F347" s="1120"/>
      <c r="G347" s="1120"/>
      <c r="H347" s="1121"/>
      <c r="I347" s="116"/>
      <c r="J347" s="117"/>
      <c r="K347" s="451">
        <f t="shared" si="20"/>
        <v>0</v>
      </c>
      <c r="L347" s="527">
        <f t="shared" si="21"/>
        <v>0</v>
      </c>
      <c r="M347" s="515"/>
      <c r="N347" s="119"/>
      <c r="O347" s="119"/>
      <c r="P347" s="515"/>
      <c r="Q347" s="119"/>
      <c r="R347" s="119"/>
    </row>
    <row r="348" spans="2:18" x14ac:dyDescent="0.3">
      <c r="B348" s="115">
        <v>14</v>
      </c>
      <c r="C348" s="1120"/>
      <c r="D348" s="1120"/>
      <c r="E348" s="1120"/>
      <c r="F348" s="1120"/>
      <c r="G348" s="1120"/>
      <c r="H348" s="1121"/>
      <c r="I348" s="116"/>
      <c r="J348" s="117"/>
      <c r="K348" s="451">
        <f t="shared" si="20"/>
        <v>0</v>
      </c>
      <c r="L348" s="527">
        <f t="shared" si="21"/>
        <v>0</v>
      </c>
      <c r="M348" s="515"/>
      <c r="N348" s="119"/>
      <c r="O348" s="119"/>
      <c r="P348" s="515"/>
      <c r="Q348" s="119"/>
      <c r="R348" s="119"/>
    </row>
    <row r="349" spans="2:18" x14ac:dyDescent="0.3">
      <c r="B349" s="115">
        <v>15</v>
      </c>
      <c r="C349" s="1120"/>
      <c r="D349" s="1120"/>
      <c r="E349" s="1120"/>
      <c r="F349" s="1120"/>
      <c r="G349" s="1120"/>
      <c r="H349" s="1121"/>
      <c r="I349" s="116"/>
      <c r="J349" s="117"/>
      <c r="K349" s="451">
        <f t="shared" si="20"/>
        <v>0</v>
      </c>
      <c r="L349" s="527">
        <f t="shared" si="21"/>
        <v>0</v>
      </c>
      <c r="M349" s="515"/>
      <c r="N349" s="119"/>
      <c r="O349" s="119"/>
      <c r="P349" s="515"/>
      <c r="Q349" s="119"/>
      <c r="R349" s="119"/>
    </row>
    <row r="350" spans="2:18" x14ac:dyDescent="0.3">
      <c r="B350" s="115">
        <v>16</v>
      </c>
      <c r="C350" s="1120"/>
      <c r="D350" s="1120"/>
      <c r="E350" s="1120"/>
      <c r="F350" s="1120"/>
      <c r="G350" s="1120"/>
      <c r="H350" s="1121"/>
      <c r="I350" s="116"/>
      <c r="J350" s="117"/>
      <c r="K350" s="451">
        <f t="shared" si="20"/>
        <v>0</v>
      </c>
      <c r="L350" s="527">
        <f t="shared" si="21"/>
        <v>0</v>
      </c>
      <c r="M350" s="515"/>
      <c r="N350" s="119"/>
      <c r="O350" s="119"/>
      <c r="P350" s="515"/>
      <c r="Q350" s="119"/>
      <c r="R350" s="119"/>
    </row>
    <row r="351" spans="2:18" x14ac:dyDescent="0.3">
      <c r="B351" s="115">
        <v>17</v>
      </c>
      <c r="C351" s="1120"/>
      <c r="D351" s="1120"/>
      <c r="E351" s="1120"/>
      <c r="F351" s="1120"/>
      <c r="G351" s="1120"/>
      <c r="H351" s="1121"/>
      <c r="I351" s="116"/>
      <c r="J351" s="117"/>
      <c r="K351" s="451">
        <f t="shared" si="20"/>
        <v>0</v>
      </c>
      <c r="L351" s="527">
        <f t="shared" si="21"/>
        <v>0</v>
      </c>
      <c r="M351" s="515"/>
      <c r="N351" s="119"/>
      <c r="O351" s="119"/>
      <c r="P351" s="515"/>
      <c r="Q351" s="119"/>
      <c r="R351" s="119"/>
    </row>
    <row r="352" spans="2:18" x14ac:dyDescent="0.3">
      <c r="B352" s="115">
        <v>18</v>
      </c>
      <c r="C352" s="1120"/>
      <c r="D352" s="1120"/>
      <c r="E352" s="1120"/>
      <c r="F352" s="1120"/>
      <c r="G352" s="1120"/>
      <c r="H352" s="1121"/>
      <c r="I352" s="116"/>
      <c r="J352" s="117"/>
      <c r="K352" s="451">
        <f t="shared" si="20"/>
        <v>0</v>
      </c>
      <c r="L352" s="527">
        <f t="shared" si="21"/>
        <v>0</v>
      </c>
      <c r="M352" s="515"/>
      <c r="N352" s="119"/>
      <c r="O352" s="119"/>
      <c r="P352" s="515"/>
      <c r="Q352" s="119"/>
      <c r="R352" s="119"/>
    </row>
    <row r="353" spans="2:18" x14ac:dyDescent="0.3">
      <c r="B353" s="115">
        <v>19</v>
      </c>
      <c r="C353" s="1120"/>
      <c r="D353" s="1120"/>
      <c r="E353" s="1120"/>
      <c r="F353" s="1120"/>
      <c r="G353" s="1120"/>
      <c r="H353" s="1121"/>
      <c r="I353" s="116"/>
      <c r="J353" s="117"/>
      <c r="K353" s="451">
        <f t="shared" si="20"/>
        <v>0</v>
      </c>
      <c r="L353" s="527">
        <f t="shared" si="21"/>
        <v>0</v>
      </c>
      <c r="M353" s="515"/>
      <c r="N353" s="119"/>
      <c r="O353" s="119"/>
      <c r="P353" s="515"/>
      <c r="Q353" s="119"/>
      <c r="R353" s="119"/>
    </row>
    <row r="354" spans="2:18" x14ac:dyDescent="0.3">
      <c r="B354" s="115">
        <v>20</v>
      </c>
      <c r="C354" s="1120"/>
      <c r="D354" s="1120"/>
      <c r="E354" s="1120"/>
      <c r="F354" s="1120"/>
      <c r="G354" s="1120"/>
      <c r="H354" s="1121"/>
      <c r="I354" s="116"/>
      <c r="J354" s="117"/>
      <c r="K354" s="451">
        <f t="shared" si="20"/>
        <v>0</v>
      </c>
      <c r="L354" s="527">
        <f t="shared" si="21"/>
        <v>0</v>
      </c>
      <c r="M354" s="515"/>
      <c r="N354" s="119"/>
      <c r="O354" s="119"/>
      <c r="P354" s="515"/>
      <c r="Q354" s="119"/>
      <c r="R354" s="119"/>
    </row>
    <row r="355" spans="2:18" x14ac:dyDescent="0.3">
      <c r="B355" s="1115" t="s">
        <v>512</v>
      </c>
      <c r="C355" s="1115"/>
      <c r="D355" s="1115"/>
      <c r="E355" s="1115"/>
      <c r="F355" s="1115"/>
      <c r="G355" s="1115"/>
      <c r="H355" s="1115"/>
      <c r="I355" s="1115"/>
      <c r="J355" s="1115"/>
      <c r="K355" s="1115"/>
      <c r="L355" s="1115"/>
      <c r="M355" s="522" t="s">
        <v>1172</v>
      </c>
      <c r="N355" s="522" t="s">
        <v>1181</v>
      </c>
      <c r="O355" s="522" t="s">
        <v>1182</v>
      </c>
      <c r="P355" s="522" t="s">
        <v>1200</v>
      </c>
      <c r="Q355" s="522" t="s">
        <v>1201</v>
      </c>
      <c r="R355" s="522" t="s">
        <v>1202</v>
      </c>
    </row>
    <row r="356" spans="2:18" x14ac:dyDescent="0.3">
      <c r="B356" s="1116" t="s">
        <v>504</v>
      </c>
      <c r="C356" s="1117"/>
      <c r="D356" s="1117"/>
      <c r="E356" s="1117"/>
      <c r="F356" s="1117"/>
      <c r="G356" s="1117"/>
      <c r="H356" s="1118"/>
      <c r="I356" s="474" t="s">
        <v>505</v>
      </c>
      <c r="J356" s="113" t="s">
        <v>506</v>
      </c>
      <c r="K356" s="113" t="s">
        <v>507</v>
      </c>
      <c r="L356" s="113" t="s">
        <v>1171</v>
      </c>
      <c r="M356" s="314" t="s">
        <v>508</v>
      </c>
      <c r="N356" s="314" t="s">
        <v>508</v>
      </c>
      <c r="O356" s="314" t="s">
        <v>508</v>
      </c>
      <c r="P356" s="314" t="s">
        <v>508</v>
      </c>
      <c r="Q356" s="314" t="s">
        <v>508</v>
      </c>
      <c r="R356" s="314" t="s">
        <v>508</v>
      </c>
    </row>
    <row r="357" spans="2:18" x14ac:dyDescent="0.3">
      <c r="B357" s="115">
        <v>1</v>
      </c>
      <c r="C357" s="1120"/>
      <c r="D357" s="1120"/>
      <c r="E357" s="1120"/>
      <c r="F357" s="1120"/>
      <c r="G357" s="1120"/>
      <c r="H357" s="1121"/>
      <c r="I357" s="116"/>
      <c r="J357" s="117"/>
      <c r="K357" s="451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527">
        <f t="shared" ref="L357:L376" si="23">IFERROR(SMALL(M357:R357,1),0)</f>
        <v>0</v>
      </c>
      <c r="M357" s="515"/>
      <c r="N357" s="119"/>
      <c r="O357" s="119"/>
      <c r="P357" s="515"/>
      <c r="Q357" s="119"/>
      <c r="R357" s="119"/>
    </row>
    <row r="358" spans="2:18" x14ac:dyDescent="0.3">
      <c r="B358" s="115">
        <v>2</v>
      </c>
      <c r="C358" s="1120"/>
      <c r="D358" s="1120"/>
      <c r="E358" s="1120"/>
      <c r="F358" s="1120"/>
      <c r="G358" s="1120"/>
      <c r="H358" s="1121"/>
      <c r="I358" s="116"/>
      <c r="J358" s="117"/>
      <c r="K358" s="451">
        <f t="shared" si="22"/>
        <v>0</v>
      </c>
      <c r="L358" s="527">
        <f t="shared" si="23"/>
        <v>0</v>
      </c>
      <c r="M358" s="515"/>
      <c r="N358" s="119"/>
      <c r="O358" s="119"/>
      <c r="P358" s="515"/>
      <c r="Q358" s="119"/>
      <c r="R358" s="119"/>
    </row>
    <row r="359" spans="2:18" x14ac:dyDescent="0.3">
      <c r="B359" s="115">
        <v>3</v>
      </c>
      <c r="C359" s="1120"/>
      <c r="D359" s="1120"/>
      <c r="E359" s="1120"/>
      <c r="F359" s="1120"/>
      <c r="G359" s="1120"/>
      <c r="H359" s="1121"/>
      <c r="I359" s="116"/>
      <c r="J359" s="117"/>
      <c r="K359" s="451">
        <f t="shared" si="22"/>
        <v>0</v>
      </c>
      <c r="L359" s="527">
        <f t="shared" si="23"/>
        <v>0</v>
      </c>
      <c r="M359" s="515"/>
      <c r="N359" s="119"/>
      <c r="O359" s="119"/>
      <c r="P359" s="515"/>
      <c r="Q359" s="119"/>
      <c r="R359" s="119"/>
    </row>
    <row r="360" spans="2:18" x14ac:dyDescent="0.3">
      <c r="B360" s="115">
        <v>4</v>
      </c>
      <c r="C360" s="1120"/>
      <c r="D360" s="1120"/>
      <c r="E360" s="1120"/>
      <c r="F360" s="1120"/>
      <c r="G360" s="1120"/>
      <c r="H360" s="1121"/>
      <c r="I360" s="116"/>
      <c r="J360" s="117"/>
      <c r="K360" s="451">
        <f t="shared" si="22"/>
        <v>0</v>
      </c>
      <c r="L360" s="527">
        <f t="shared" si="23"/>
        <v>0</v>
      </c>
      <c r="M360" s="515"/>
      <c r="N360" s="119"/>
      <c r="O360" s="119"/>
      <c r="P360" s="515"/>
      <c r="Q360" s="119"/>
      <c r="R360" s="119"/>
    </row>
    <row r="361" spans="2:18" x14ac:dyDescent="0.3">
      <c r="B361" s="115">
        <v>5</v>
      </c>
      <c r="C361" s="1120"/>
      <c r="D361" s="1120"/>
      <c r="E361" s="1120"/>
      <c r="F361" s="1120"/>
      <c r="G361" s="1120"/>
      <c r="H361" s="1121"/>
      <c r="I361" s="116"/>
      <c r="J361" s="117"/>
      <c r="K361" s="451">
        <f t="shared" si="22"/>
        <v>0</v>
      </c>
      <c r="L361" s="527">
        <f t="shared" si="23"/>
        <v>0</v>
      </c>
      <c r="M361" s="515"/>
      <c r="N361" s="119"/>
      <c r="O361" s="119"/>
      <c r="P361" s="515"/>
      <c r="Q361" s="119"/>
      <c r="R361" s="119"/>
    </row>
    <row r="362" spans="2:18" x14ac:dyDescent="0.3">
      <c r="B362" s="115">
        <v>6</v>
      </c>
      <c r="C362" s="1120"/>
      <c r="D362" s="1120"/>
      <c r="E362" s="1120"/>
      <c r="F362" s="1120"/>
      <c r="G362" s="1120"/>
      <c r="H362" s="1121"/>
      <c r="I362" s="116"/>
      <c r="J362" s="117"/>
      <c r="K362" s="451">
        <f t="shared" si="22"/>
        <v>0</v>
      </c>
      <c r="L362" s="527">
        <f t="shared" si="23"/>
        <v>0</v>
      </c>
      <c r="M362" s="515"/>
      <c r="N362" s="119"/>
      <c r="O362" s="119"/>
      <c r="P362" s="515"/>
      <c r="Q362" s="119"/>
      <c r="R362" s="119"/>
    </row>
    <row r="363" spans="2:18" x14ac:dyDescent="0.3">
      <c r="B363" s="115">
        <v>7</v>
      </c>
      <c r="C363" s="1120"/>
      <c r="D363" s="1120"/>
      <c r="E363" s="1120"/>
      <c r="F363" s="1120"/>
      <c r="G363" s="1120"/>
      <c r="H363" s="1121"/>
      <c r="I363" s="116"/>
      <c r="J363" s="117"/>
      <c r="K363" s="451">
        <f t="shared" si="22"/>
        <v>0</v>
      </c>
      <c r="L363" s="527">
        <f t="shared" si="23"/>
        <v>0</v>
      </c>
      <c r="M363" s="515"/>
      <c r="N363" s="119"/>
      <c r="O363" s="119"/>
      <c r="P363" s="515"/>
      <c r="Q363" s="119"/>
      <c r="R363" s="119"/>
    </row>
    <row r="364" spans="2:18" x14ac:dyDescent="0.3">
      <c r="B364" s="115">
        <v>8</v>
      </c>
      <c r="C364" s="1120"/>
      <c r="D364" s="1120"/>
      <c r="E364" s="1120"/>
      <c r="F364" s="1120"/>
      <c r="G364" s="1120"/>
      <c r="H364" s="1121"/>
      <c r="I364" s="116"/>
      <c r="J364" s="117"/>
      <c r="K364" s="451">
        <f t="shared" si="22"/>
        <v>0</v>
      </c>
      <c r="L364" s="527">
        <f t="shared" si="23"/>
        <v>0</v>
      </c>
      <c r="M364" s="515"/>
      <c r="N364" s="119"/>
      <c r="O364" s="119"/>
      <c r="P364" s="515"/>
      <c r="Q364" s="119"/>
      <c r="R364" s="119"/>
    </row>
    <row r="365" spans="2:18" x14ac:dyDescent="0.3">
      <c r="B365" s="115">
        <v>9</v>
      </c>
      <c r="C365" s="1120"/>
      <c r="D365" s="1120"/>
      <c r="E365" s="1120"/>
      <c r="F365" s="1120"/>
      <c r="G365" s="1120"/>
      <c r="H365" s="1121"/>
      <c r="I365" s="116"/>
      <c r="J365" s="117"/>
      <c r="K365" s="451">
        <f t="shared" si="22"/>
        <v>0</v>
      </c>
      <c r="L365" s="527">
        <f t="shared" si="23"/>
        <v>0</v>
      </c>
      <c r="M365" s="515"/>
      <c r="N365" s="119"/>
      <c r="O365" s="119"/>
      <c r="P365" s="515"/>
      <c r="Q365" s="119"/>
      <c r="R365" s="119"/>
    </row>
    <row r="366" spans="2:18" x14ac:dyDescent="0.3">
      <c r="B366" s="115">
        <v>10</v>
      </c>
      <c r="C366" s="1120"/>
      <c r="D366" s="1120"/>
      <c r="E366" s="1120"/>
      <c r="F366" s="1120"/>
      <c r="G366" s="1120"/>
      <c r="H366" s="1121"/>
      <c r="I366" s="116"/>
      <c r="J366" s="117"/>
      <c r="K366" s="451">
        <f t="shared" si="22"/>
        <v>0</v>
      </c>
      <c r="L366" s="527">
        <f t="shared" si="23"/>
        <v>0</v>
      </c>
      <c r="M366" s="515"/>
      <c r="N366" s="119"/>
      <c r="O366" s="119"/>
      <c r="P366" s="515"/>
      <c r="Q366" s="119"/>
      <c r="R366" s="119"/>
    </row>
    <row r="367" spans="2:18" x14ac:dyDescent="0.3">
      <c r="B367" s="115">
        <v>11</v>
      </c>
      <c r="C367" s="1120"/>
      <c r="D367" s="1120"/>
      <c r="E367" s="1120"/>
      <c r="F367" s="1120"/>
      <c r="G367" s="1120"/>
      <c r="H367" s="1121"/>
      <c r="I367" s="116"/>
      <c r="J367" s="117"/>
      <c r="K367" s="451">
        <f t="shared" si="22"/>
        <v>0</v>
      </c>
      <c r="L367" s="527">
        <f t="shared" si="23"/>
        <v>0</v>
      </c>
      <c r="M367" s="515"/>
      <c r="N367" s="119"/>
      <c r="O367" s="119"/>
      <c r="P367" s="515"/>
      <c r="Q367" s="119"/>
      <c r="R367" s="119"/>
    </row>
    <row r="368" spans="2:18" x14ac:dyDescent="0.3">
      <c r="B368" s="115">
        <v>12</v>
      </c>
      <c r="C368" s="1120"/>
      <c r="D368" s="1120"/>
      <c r="E368" s="1120"/>
      <c r="F368" s="1120"/>
      <c r="G368" s="1120"/>
      <c r="H368" s="1121"/>
      <c r="I368" s="116"/>
      <c r="J368" s="117"/>
      <c r="K368" s="451">
        <f t="shared" si="22"/>
        <v>0</v>
      </c>
      <c r="L368" s="527">
        <f t="shared" si="23"/>
        <v>0</v>
      </c>
      <c r="M368" s="515"/>
      <c r="N368" s="119"/>
      <c r="O368" s="119"/>
      <c r="P368" s="515"/>
      <c r="Q368" s="119"/>
      <c r="R368" s="119"/>
    </row>
    <row r="369" spans="2:18" x14ac:dyDescent="0.3">
      <c r="B369" s="115">
        <v>13</v>
      </c>
      <c r="C369" s="1120"/>
      <c r="D369" s="1120"/>
      <c r="E369" s="1120"/>
      <c r="F369" s="1120"/>
      <c r="G369" s="1120"/>
      <c r="H369" s="1121"/>
      <c r="I369" s="116"/>
      <c r="J369" s="117"/>
      <c r="K369" s="451">
        <f t="shared" si="22"/>
        <v>0</v>
      </c>
      <c r="L369" s="527">
        <f t="shared" si="23"/>
        <v>0</v>
      </c>
      <c r="M369" s="515"/>
      <c r="N369" s="119"/>
      <c r="O369" s="119"/>
      <c r="P369" s="515"/>
      <c r="Q369" s="119"/>
      <c r="R369" s="119"/>
    </row>
    <row r="370" spans="2:18" x14ac:dyDescent="0.3">
      <c r="B370" s="115">
        <v>14</v>
      </c>
      <c r="C370" s="1120"/>
      <c r="D370" s="1120"/>
      <c r="E370" s="1120"/>
      <c r="F370" s="1120"/>
      <c r="G370" s="1120"/>
      <c r="H370" s="1121"/>
      <c r="I370" s="116"/>
      <c r="J370" s="117"/>
      <c r="K370" s="451">
        <f t="shared" si="22"/>
        <v>0</v>
      </c>
      <c r="L370" s="527">
        <f t="shared" si="23"/>
        <v>0</v>
      </c>
      <c r="M370" s="515"/>
      <c r="N370" s="119"/>
      <c r="O370" s="119"/>
      <c r="P370" s="515"/>
      <c r="Q370" s="119"/>
      <c r="R370" s="119"/>
    </row>
    <row r="371" spans="2:18" x14ac:dyDescent="0.3">
      <c r="B371" s="115">
        <v>15</v>
      </c>
      <c r="C371" s="1120"/>
      <c r="D371" s="1120"/>
      <c r="E371" s="1120"/>
      <c r="F371" s="1120"/>
      <c r="G371" s="1120"/>
      <c r="H371" s="1121"/>
      <c r="I371" s="116"/>
      <c r="J371" s="117"/>
      <c r="K371" s="451">
        <f t="shared" si="22"/>
        <v>0</v>
      </c>
      <c r="L371" s="527">
        <f t="shared" si="23"/>
        <v>0</v>
      </c>
      <c r="M371" s="515"/>
      <c r="N371" s="119"/>
      <c r="O371" s="119"/>
      <c r="P371" s="515"/>
      <c r="Q371" s="119"/>
      <c r="R371" s="119"/>
    </row>
    <row r="372" spans="2:18" x14ac:dyDescent="0.3">
      <c r="B372" s="115">
        <v>16</v>
      </c>
      <c r="C372" s="1120"/>
      <c r="D372" s="1120"/>
      <c r="E372" s="1120"/>
      <c r="F372" s="1120"/>
      <c r="G372" s="1120"/>
      <c r="H372" s="1121"/>
      <c r="I372" s="116"/>
      <c r="J372" s="117"/>
      <c r="K372" s="451">
        <f t="shared" si="22"/>
        <v>0</v>
      </c>
      <c r="L372" s="527">
        <f t="shared" si="23"/>
        <v>0</v>
      </c>
      <c r="M372" s="515"/>
      <c r="N372" s="119"/>
      <c r="O372" s="119"/>
      <c r="P372" s="515"/>
      <c r="Q372" s="119"/>
      <c r="R372" s="119"/>
    </row>
    <row r="373" spans="2:18" x14ac:dyDescent="0.3">
      <c r="B373" s="115">
        <v>17</v>
      </c>
      <c r="C373" s="1120"/>
      <c r="D373" s="1120"/>
      <c r="E373" s="1120"/>
      <c r="F373" s="1120"/>
      <c r="G373" s="1120"/>
      <c r="H373" s="1121"/>
      <c r="I373" s="116"/>
      <c r="J373" s="117"/>
      <c r="K373" s="451">
        <f t="shared" si="22"/>
        <v>0</v>
      </c>
      <c r="L373" s="527">
        <f t="shared" si="23"/>
        <v>0</v>
      </c>
      <c r="M373" s="515"/>
      <c r="N373" s="119"/>
      <c r="O373" s="119"/>
      <c r="P373" s="515"/>
      <c r="Q373" s="119"/>
      <c r="R373" s="119"/>
    </row>
    <row r="374" spans="2:18" x14ac:dyDescent="0.3">
      <c r="B374" s="115">
        <v>18</v>
      </c>
      <c r="C374" s="1120"/>
      <c r="D374" s="1120"/>
      <c r="E374" s="1120"/>
      <c r="F374" s="1120"/>
      <c r="G374" s="1120"/>
      <c r="H374" s="1121"/>
      <c r="I374" s="116"/>
      <c r="J374" s="117"/>
      <c r="K374" s="451">
        <f t="shared" si="22"/>
        <v>0</v>
      </c>
      <c r="L374" s="527">
        <f t="shared" si="23"/>
        <v>0</v>
      </c>
      <c r="M374" s="515"/>
      <c r="N374" s="119"/>
      <c r="O374" s="119"/>
      <c r="P374" s="515"/>
      <c r="Q374" s="119"/>
      <c r="R374" s="119"/>
    </row>
    <row r="375" spans="2:18" x14ac:dyDescent="0.3">
      <c r="B375" s="115">
        <v>19</v>
      </c>
      <c r="C375" s="1120"/>
      <c r="D375" s="1120"/>
      <c r="E375" s="1120"/>
      <c r="F375" s="1120"/>
      <c r="G375" s="1120"/>
      <c r="H375" s="1121"/>
      <c r="I375" s="116"/>
      <c r="J375" s="117"/>
      <c r="K375" s="451">
        <f t="shared" si="22"/>
        <v>0</v>
      </c>
      <c r="L375" s="527">
        <f t="shared" si="23"/>
        <v>0</v>
      </c>
      <c r="M375" s="515"/>
      <c r="N375" s="119"/>
      <c r="O375" s="119"/>
      <c r="P375" s="515"/>
      <c r="Q375" s="119"/>
      <c r="R375" s="119"/>
    </row>
    <row r="376" spans="2:18" x14ac:dyDescent="0.3">
      <c r="B376" s="115">
        <v>20</v>
      </c>
      <c r="C376" s="1120"/>
      <c r="D376" s="1120"/>
      <c r="E376" s="1120"/>
      <c r="F376" s="1120"/>
      <c r="G376" s="1120"/>
      <c r="H376" s="1121"/>
      <c r="I376" s="116"/>
      <c r="J376" s="117"/>
      <c r="K376" s="451">
        <f t="shared" si="22"/>
        <v>0</v>
      </c>
      <c r="L376" s="527">
        <f t="shared" si="23"/>
        <v>0</v>
      </c>
      <c r="M376" s="515"/>
      <c r="N376" s="119"/>
      <c r="O376" s="119"/>
      <c r="P376" s="515"/>
      <c r="Q376" s="119"/>
      <c r="R376" s="119"/>
    </row>
    <row r="377" spans="2:18" x14ac:dyDescent="0.3">
      <c r="B377" s="1114" t="s">
        <v>951</v>
      </c>
      <c r="C377" s="1114"/>
      <c r="D377" s="1114"/>
      <c r="E377" s="1114"/>
      <c r="F377" s="1114"/>
      <c r="G377" s="1114"/>
      <c r="H377" s="1114"/>
      <c r="I377" s="1114"/>
      <c r="J377" s="1114"/>
      <c r="K377" s="1114"/>
      <c r="L377" s="1114"/>
      <c r="M377" s="504"/>
      <c r="N377" s="504"/>
      <c r="O377" s="505"/>
      <c r="P377" s="504"/>
      <c r="Q377" s="504"/>
      <c r="R377" s="505"/>
    </row>
    <row r="378" spans="2:18" x14ac:dyDescent="0.3">
      <c r="B378" s="1115" t="s">
        <v>503</v>
      </c>
      <c r="C378" s="1115"/>
      <c r="D378" s="1115"/>
      <c r="E378" s="1115"/>
      <c r="F378" s="1115"/>
      <c r="G378" s="1115"/>
      <c r="H378" s="1115"/>
      <c r="I378" s="1115"/>
      <c r="J378" s="1115"/>
      <c r="K378" s="1115"/>
      <c r="L378" s="1115"/>
      <c r="M378" s="528" t="s">
        <v>1172</v>
      </c>
      <c r="N378" s="522" t="s">
        <v>1181</v>
      </c>
      <c r="O378" s="522" t="s">
        <v>1182</v>
      </c>
      <c r="P378" s="528" t="s">
        <v>1200</v>
      </c>
      <c r="Q378" s="522" t="s">
        <v>1201</v>
      </c>
      <c r="R378" s="522" t="s">
        <v>1202</v>
      </c>
    </row>
    <row r="379" spans="2:18" x14ac:dyDescent="0.3">
      <c r="B379" s="1116" t="s">
        <v>504</v>
      </c>
      <c r="C379" s="1117"/>
      <c r="D379" s="1117"/>
      <c r="E379" s="1117"/>
      <c r="F379" s="1117"/>
      <c r="G379" s="1117"/>
      <c r="H379" s="1118"/>
      <c r="I379" s="474" t="s">
        <v>505</v>
      </c>
      <c r="J379" s="113" t="s">
        <v>506</v>
      </c>
      <c r="K379" s="113" t="s">
        <v>507</v>
      </c>
      <c r="L379" s="113" t="s">
        <v>1171</v>
      </c>
      <c r="M379" s="314" t="s">
        <v>508</v>
      </c>
      <c r="N379" s="314" t="s">
        <v>508</v>
      </c>
      <c r="O379" s="314" t="s">
        <v>508</v>
      </c>
      <c r="P379" s="314" t="s">
        <v>508</v>
      </c>
      <c r="Q379" s="314" t="s">
        <v>508</v>
      </c>
      <c r="R379" s="314" t="s">
        <v>508</v>
      </c>
    </row>
    <row r="380" spans="2:18" x14ac:dyDescent="0.3">
      <c r="B380" s="115">
        <v>1</v>
      </c>
      <c r="C380" s="1120"/>
      <c r="D380" s="1120"/>
      <c r="E380" s="1120"/>
      <c r="F380" s="1120"/>
      <c r="G380" s="1120"/>
      <c r="H380" s="1121"/>
      <c r="I380" s="116"/>
      <c r="J380" s="117"/>
      <c r="K380" s="451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527">
        <f t="shared" ref="L380:L399" si="25">IFERROR(SMALL(M380:R380,1),0)</f>
        <v>0</v>
      </c>
      <c r="M380" s="515"/>
      <c r="N380" s="119"/>
      <c r="O380" s="119"/>
      <c r="P380" s="515"/>
      <c r="Q380" s="119"/>
      <c r="R380" s="119"/>
    </row>
    <row r="381" spans="2:18" x14ac:dyDescent="0.3">
      <c r="B381" s="115">
        <v>2</v>
      </c>
      <c r="C381" s="1120"/>
      <c r="D381" s="1120"/>
      <c r="E381" s="1120"/>
      <c r="F381" s="1120"/>
      <c r="G381" s="1120"/>
      <c r="H381" s="1121"/>
      <c r="I381" s="116"/>
      <c r="J381" s="117"/>
      <c r="K381" s="451">
        <f t="shared" si="24"/>
        <v>0</v>
      </c>
      <c r="L381" s="527">
        <f t="shared" si="25"/>
        <v>0</v>
      </c>
      <c r="M381" s="515"/>
      <c r="N381" s="119"/>
      <c r="O381" s="119"/>
      <c r="P381" s="515"/>
      <c r="Q381" s="119"/>
      <c r="R381" s="119"/>
    </row>
    <row r="382" spans="2:18" x14ac:dyDescent="0.3">
      <c r="B382" s="115">
        <v>3</v>
      </c>
      <c r="C382" s="1120"/>
      <c r="D382" s="1120"/>
      <c r="E382" s="1120"/>
      <c r="F382" s="1120"/>
      <c r="G382" s="1120"/>
      <c r="H382" s="1121"/>
      <c r="I382" s="116"/>
      <c r="J382" s="117"/>
      <c r="K382" s="451">
        <f t="shared" si="24"/>
        <v>0</v>
      </c>
      <c r="L382" s="527">
        <f t="shared" si="25"/>
        <v>0</v>
      </c>
      <c r="M382" s="515"/>
      <c r="N382" s="119"/>
      <c r="O382" s="119"/>
      <c r="P382" s="515"/>
      <c r="Q382" s="119"/>
      <c r="R382" s="119"/>
    </row>
    <row r="383" spans="2:18" x14ac:dyDescent="0.3">
      <c r="B383" s="115">
        <v>4</v>
      </c>
      <c r="C383" s="1120"/>
      <c r="D383" s="1120"/>
      <c r="E383" s="1120"/>
      <c r="F383" s="1120"/>
      <c r="G383" s="1120"/>
      <c r="H383" s="1121"/>
      <c r="I383" s="116"/>
      <c r="J383" s="117"/>
      <c r="K383" s="451">
        <f t="shared" si="24"/>
        <v>0</v>
      </c>
      <c r="L383" s="527">
        <f t="shared" si="25"/>
        <v>0</v>
      </c>
      <c r="M383" s="515"/>
      <c r="N383" s="119"/>
      <c r="O383" s="119"/>
      <c r="P383" s="515"/>
      <c r="Q383" s="119"/>
      <c r="R383" s="119"/>
    </row>
    <row r="384" spans="2:18" x14ac:dyDescent="0.3">
      <c r="B384" s="115">
        <v>5</v>
      </c>
      <c r="C384" s="1120"/>
      <c r="D384" s="1120"/>
      <c r="E384" s="1120"/>
      <c r="F384" s="1120"/>
      <c r="G384" s="1120"/>
      <c r="H384" s="1121"/>
      <c r="I384" s="116"/>
      <c r="J384" s="117"/>
      <c r="K384" s="451">
        <f t="shared" si="24"/>
        <v>0</v>
      </c>
      <c r="L384" s="527">
        <f t="shared" si="25"/>
        <v>0</v>
      </c>
      <c r="M384" s="515"/>
      <c r="N384" s="119"/>
      <c r="O384" s="119"/>
      <c r="P384" s="515"/>
      <c r="Q384" s="119"/>
      <c r="R384" s="119"/>
    </row>
    <row r="385" spans="2:18" x14ac:dyDescent="0.3">
      <c r="B385" s="115">
        <v>6</v>
      </c>
      <c r="C385" s="1120"/>
      <c r="D385" s="1120"/>
      <c r="E385" s="1120"/>
      <c r="F385" s="1120"/>
      <c r="G385" s="1120"/>
      <c r="H385" s="1121"/>
      <c r="I385" s="116"/>
      <c r="J385" s="117"/>
      <c r="K385" s="451">
        <f t="shared" si="24"/>
        <v>0</v>
      </c>
      <c r="L385" s="527">
        <f t="shared" si="25"/>
        <v>0</v>
      </c>
      <c r="M385" s="515"/>
      <c r="N385" s="119"/>
      <c r="O385" s="119"/>
      <c r="P385" s="515"/>
      <c r="Q385" s="119"/>
      <c r="R385" s="119"/>
    </row>
    <row r="386" spans="2:18" x14ac:dyDescent="0.3">
      <c r="B386" s="115">
        <v>7</v>
      </c>
      <c r="C386" s="1120"/>
      <c r="D386" s="1120"/>
      <c r="E386" s="1120"/>
      <c r="F386" s="1120"/>
      <c r="G386" s="1120"/>
      <c r="H386" s="1121"/>
      <c r="I386" s="116"/>
      <c r="J386" s="117"/>
      <c r="K386" s="451">
        <f t="shared" si="24"/>
        <v>0</v>
      </c>
      <c r="L386" s="527">
        <f t="shared" si="25"/>
        <v>0</v>
      </c>
      <c r="M386" s="515"/>
      <c r="N386" s="119"/>
      <c r="O386" s="119"/>
      <c r="P386" s="515"/>
      <c r="Q386" s="119"/>
      <c r="R386" s="119"/>
    </row>
    <row r="387" spans="2:18" x14ac:dyDescent="0.3">
      <c r="B387" s="115">
        <v>8</v>
      </c>
      <c r="C387" s="1120"/>
      <c r="D387" s="1120"/>
      <c r="E387" s="1120"/>
      <c r="F387" s="1120"/>
      <c r="G387" s="1120"/>
      <c r="H387" s="1121"/>
      <c r="I387" s="116"/>
      <c r="J387" s="117"/>
      <c r="K387" s="451">
        <f t="shared" si="24"/>
        <v>0</v>
      </c>
      <c r="L387" s="527">
        <f t="shared" si="25"/>
        <v>0</v>
      </c>
      <c r="M387" s="515"/>
      <c r="N387" s="119"/>
      <c r="O387" s="119"/>
      <c r="P387" s="515"/>
      <c r="Q387" s="119"/>
      <c r="R387" s="119"/>
    </row>
    <row r="388" spans="2:18" x14ac:dyDescent="0.3">
      <c r="B388" s="115">
        <v>9</v>
      </c>
      <c r="C388" s="1120"/>
      <c r="D388" s="1120"/>
      <c r="E388" s="1120"/>
      <c r="F388" s="1120"/>
      <c r="G388" s="1120"/>
      <c r="H388" s="1121"/>
      <c r="I388" s="116"/>
      <c r="J388" s="117"/>
      <c r="K388" s="451">
        <f t="shared" si="24"/>
        <v>0</v>
      </c>
      <c r="L388" s="527">
        <f t="shared" si="25"/>
        <v>0</v>
      </c>
      <c r="M388" s="515"/>
      <c r="N388" s="119"/>
      <c r="O388" s="119"/>
      <c r="P388" s="515"/>
      <c r="Q388" s="119"/>
      <c r="R388" s="119"/>
    </row>
    <row r="389" spans="2:18" x14ac:dyDescent="0.3">
      <c r="B389" s="115">
        <v>10</v>
      </c>
      <c r="C389" s="1120"/>
      <c r="D389" s="1120"/>
      <c r="E389" s="1120"/>
      <c r="F389" s="1120"/>
      <c r="G389" s="1120"/>
      <c r="H389" s="1121"/>
      <c r="I389" s="116"/>
      <c r="J389" s="117"/>
      <c r="K389" s="451">
        <f t="shared" si="24"/>
        <v>0</v>
      </c>
      <c r="L389" s="527">
        <f t="shared" si="25"/>
        <v>0</v>
      </c>
      <c r="M389" s="515"/>
      <c r="N389" s="119"/>
      <c r="O389" s="119"/>
      <c r="P389" s="515"/>
      <c r="Q389" s="119"/>
      <c r="R389" s="119"/>
    </row>
    <row r="390" spans="2:18" x14ac:dyDescent="0.3">
      <c r="B390" s="115">
        <v>11</v>
      </c>
      <c r="C390" s="1120"/>
      <c r="D390" s="1120"/>
      <c r="E390" s="1120"/>
      <c r="F390" s="1120"/>
      <c r="G390" s="1120"/>
      <c r="H390" s="1121"/>
      <c r="I390" s="116"/>
      <c r="J390" s="117"/>
      <c r="K390" s="451">
        <f t="shared" si="24"/>
        <v>0</v>
      </c>
      <c r="L390" s="527">
        <f t="shared" si="25"/>
        <v>0</v>
      </c>
      <c r="M390" s="515"/>
      <c r="N390" s="119"/>
      <c r="O390" s="119"/>
      <c r="P390" s="515"/>
      <c r="Q390" s="119"/>
      <c r="R390" s="119"/>
    </row>
    <row r="391" spans="2:18" x14ac:dyDescent="0.3">
      <c r="B391" s="115">
        <v>12</v>
      </c>
      <c r="C391" s="1120"/>
      <c r="D391" s="1120"/>
      <c r="E391" s="1120"/>
      <c r="F391" s="1120"/>
      <c r="G391" s="1120"/>
      <c r="H391" s="1121"/>
      <c r="I391" s="116"/>
      <c r="J391" s="117"/>
      <c r="K391" s="451">
        <f t="shared" si="24"/>
        <v>0</v>
      </c>
      <c r="L391" s="527">
        <f t="shared" si="25"/>
        <v>0</v>
      </c>
      <c r="M391" s="515"/>
      <c r="N391" s="119"/>
      <c r="O391" s="119"/>
      <c r="P391" s="515"/>
      <c r="Q391" s="119"/>
      <c r="R391" s="119"/>
    </row>
    <row r="392" spans="2:18" x14ac:dyDescent="0.3">
      <c r="B392" s="115">
        <v>13</v>
      </c>
      <c r="C392" s="1120"/>
      <c r="D392" s="1120"/>
      <c r="E392" s="1120"/>
      <c r="F392" s="1120"/>
      <c r="G392" s="1120"/>
      <c r="H392" s="1121"/>
      <c r="I392" s="116"/>
      <c r="J392" s="117"/>
      <c r="K392" s="451">
        <f t="shared" si="24"/>
        <v>0</v>
      </c>
      <c r="L392" s="527">
        <f t="shared" si="25"/>
        <v>0</v>
      </c>
      <c r="M392" s="515"/>
      <c r="N392" s="119"/>
      <c r="O392" s="119"/>
      <c r="P392" s="515"/>
      <c r="Q392" s="119"/>
      <c r="R392" s="119"/>
    </row>
    <row r="393" spans="2:18" x14ac:dyDescent="0.3">
      <c r="B393" s="115">
        <v>14</v>
      </c>
      <c r="C393" s="1120"/>
      <c r="D393" s="1120"/>
      <c r="E393" s="1120"/>
      <c r="F393" s="1120"/>
      <c r="G393" s="1120"/>
      <c r="H393" s="1121"/>
      <c r="I393" s="116"/>
      <c r="J393" s="117"/>
      <c r="K393" s="451">
        <f t="shared" si="24"/>
        <v>0</v>
      </c>
      <c r="L393" s="527">
        <f t="shared" si="25"/>
        <v>0</v>
      </c>
      <c r="M393" s="515"/>
      <c r="N393" s="119"/>
      <c r="O393" s="119"/>
      <c r="P393" s="515"/>
      <c r="Q393" s="119"/>
      <c r="R393" s="119"/>
    </row>
    <row r="394" spans="2:18" x14ac:dyDescent="0.3">
      <c r="B394" s="115">
        <v>15</v>
      </c>
      <c r="C394" s="1120"/>
      <c r="D394" s="1120"/>
      <c r="E394" s="1120"/>
      <c r="F394" s="1120"/>
      <c r="G394" s="1120"/>
      <c r="H394" s="1121"/>
      <c r="I394" s="116"/>
      <c r="J394" s="117"/>
      <c r="K394" s="451">
        <f t="shared" si="24"/>
        <v>0</v>
      </c>
      <c r="L394" s="527">
        <f t="shared" si="25"/>
        <v>0</v>
      </c>
      <c r="M394" s="515"/>
      <c r="N394" s="119"/>
      <c r="O394" s="119"/>
      <c r="P394" s="515"/>
      <c r="Q394" s="119"/>
      <c r="R394" s="119"/>
    </row>
    <row r="395" spans="2:18" x14ac:dyDescent="0.3">
      <c r="B395" s="115">
        <v>16</v>
      </c>
      <c r="C395" s="1120"/>
      <c r="D395" s="1120"/>
      <c r="E395" s="1120"/>
      <c r="F395" s="1120"/>
      <c r="G395" s="1120"/>
      <c r="H395" s="1121"/>
      <c r="I395" s="116"/>
      <c r="J395" s="117"/>
      <c r="K395" s="451">
        <f t="shared" si="24"/>
        <v>0</v>
      </c>
      <c r="L395" s="527">
        <f t="shared" si="25"/>
        <v>0</v>
      </c>
      <c r="M395" s="515"/>
      <c r="N395" s="119"/>
      <c r="O395" s="119"/>
      <c r="P395" s="515"/>
      <c r="Q395" s="119"/>
      <c r="R395" s="119"/>
    </row>
    <row r="396" spans="2:18" x14ac:dyDescent="0.3">
      <c r="B396" s="115">
        <v>17</v>
      </c>
      <c r="C396" s="1120"/>
      <c r="D396" s="1120"/>
      <c r="E396" s="1120"/>
      <c r="F396" s="1120"/>
      <c r="G396" s="1120"/>
      <c r="H396" s="1121"/>
      <c r="I396" s="116"/>
      <c r="J396" s="117"/>
      <c r="K396" s="451">
        <f t="shared" si="24"/>
        <v>0</v>
      </c>
      <c r="L396" s="527">
        <f t="shared" si="25"/>
        <v>0</v>
      </c>
      <c r="M396" s="515"/>
      <c r="N396" s="119"/>
      <c r="O396" s="119"/>
      <c r="P396" s="515"/>
      <c r="Q396" s="119"/>
      <c r="R396" s="119"/>
    </row>
    <row r="397" spans="2:18" x14ac:dyDescent="0.3">
      <c r="B397" s="115">
        <v>18</v>
      </c>
      <c r="C397" s="1120"/>
      <c r="D397" s="1120"/>
      <c r="E397" s="1120"/>
      <c r="F397" s="1120"/>
      <c r="G397" s="1120"/>
      <c r="H397" s="1121"/>
      <c r="I397" s="116"/>
      <c r="J397" s="117"/>
      <c r="K397" s="451">
        <f t="shared" si="24"/>
        <v>0</v>
      </c>
      <c r="L397" s="527">
        <f t="shared" si="25"/>
        <v>0</v>
      </c>
      <c r="M397" s="515"/>
      <c r="N397" s="119"/>
      <c r="O397" s="119"/>
      <c r="P397" s="515"/>
      <c r="Q397" s="119"/>
      <c r="R397" s="119"/>
    </row>
    <row r="398" spans="2:18" x14ac:dyDescent="0.3">
      <c r="B398" s="115">
        <v>19</v>
      </c>
      <c r="C398" s="1120"/>
      <c r="D398" s="1120"/>
      <c r="E398" s="1120"/>
      <c r="F398" s="1120"/>
      <c r="G398" s="1120"/>
      <c r="H398" s="1121"/>
      <c r="I398" s="116"/>
      <c r="J398" s="117"/>
      <c r="K398" s="451">
        <f t="shared" si="24"/>
        <v>0</v>
      </c>
      <c r="L398" s="527">
        <f t="shared" si="25"/>
        <v>0</v>
      </c>
      <c r="M398" s="515"/>
      <c r="N398" s="119"/>
      <c r="O398" s="119"/>
      <c r="P398" s="515"/>
      <c r="Q398" s="119"/>
      <c r="R398" s="119"/>
    </row>
    <row r="399" spans="2:18" x14ac:dyDescent="0.3">
      <c r="B399" s="115">
        <v>20</v>
      </c>
      <c r="C399" s="1120"/>
      <c r="D399" s="1120"/>
      <c r="E399" s="1120"/>
      <c r="F399" s="1120"/>
      <c r="G399" s="1120"/>
      <c r="H399" s="1121"/>
      <c r="I399" s="116"/>
      <c r="J399" s="117"/>
      <c r="K399" s="451">
        <f t="shared" si="24"/>
        <v>0</v>
      </c>
      <c r="L399" s="527">
        <f t="shared" si="25"/>
        <v>0</v>
      </c>
      <c r="M399" s="515"/>
      <c r="N399" s="119"/>
      <c r="O399" s="119"/>
      <c r="P399" s="515"/>
      <c r="Q399" s="119"/>
      <c r="R399" s="119"/>
    </row>
    <row r="400" spans="2:18" x14ac:dyDescent="0.3">
      <c r="B400" s="1115" t="s">
        <v>512</v>
      </c>
      <c r="C400" s="1115"/>
      <c r="D400" s="1115"/>
      <c r="E400" s="1115"/>
      <c r="F400" s="1115"/>
      <c r="G400" s="1115"/>
      <c r="H400" s="1115"/>
      <c r="I400" s="1115"/>
      <c r="J400" s="1115"/>
      <c r="K400" s="1115"/>
      <c r="L400" s="1115"/>
      <c r="M400" s="531" t="s">
        <v>1172</v>
      </c>
      <c r="N400" s="531" t="s">
        <v>1181</v>
      </c>
      <c r="O400" s="531" t="s">
        <v>1182</v>
      </c>
      <c r="P400" s="531" t="s">
        <v>1200</v>
      </c>
      <c r="Q400" s="531" t="s">
        <v>1201</v>
      </c>
      <c r="R400" s="531" t="s">
        <v>1202</v>
      </c>
    </row>
    <row r="401" spans="2:18" x14ac:dyDescent="0.3">
      <c r="B401" s="1116" t="s">
        <v>504</v>
      </c>
      <c r="C401" s="1117"/>
      <c r="D401" s="1117"/>
      <c r="E401" s="1117"/>
      <c r="F401" s="1117"/>
      <c r="G401" s="1117"/>
      <c r="H401" s="1118"/>
      <c r="I401" s="474" t="s">
        <v>505</v>
      </c>
      <c r="J401" s="113" t="s">
        <v>506</v>
      </c>
      <c r="K401" s="113" t="s">
        <v>507</v>
      </c>
      <c r="L401" s="113" t="s">
        <v>1171</v>
      </c>
      <c r="M401" s="510" t="s">
        <v>508</v>
      </c>
      <c r="N401" s="510" t="s">
        <v>508</v>
      </c>
      <c r="O401" s="510" t="s">
        <v>508</v>
      </c>
      <c r="P401" s="510" t="s">
        <v>508</v>
      </c>
      <c r="Q401" s="510" t="s">
        <v>508</v>
      </c>
      <c r="R401" s="510" t="s">
        <v>508</v>
      </c>
    </row>
    <row r="402" spans="2:18" x14ac:dyDescent="0.3">
      <c r="B402" s="115">
        <v>1</v>
      </c>
      <c r="C402" s="1120"/>
      <c r="D402" s="1120"/>
      <c r="E402" s="1120"/>
      <c r="F402" s="1120"/>
      <c r="G402" s="1120"/>
      <c r="H402" s="1121"/>
      <c r="I402" s="116"/>
      <c r="J402" s="117"/>
      <c r="K402" s="451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527">
        <f t="shared" ref="L402:L421" si="27">IFERROR(SMALL(M402:R402,1),0)</f>
        <v>0</v>
      </c>
      <c r="M402" s="515"/>
      <c r="N402" s="119"/>
      <c r="O402" s="119"/>
      <c r="P402" s="515"/>
      <c r="Q402" s="119"/>
      <c r="R402" s="119"/>
    </row>
    <row r="403" spans="2:18" x14ac:dyDescent="0.3">
      <c r="B403" s="115">
        <v>2</v>
      </c>
      <c r="C403" s="1120"/>
      <c r="D403" s="1120"/>
      <c r="E403" s="1120"/>
      <c r="F403" s="1120"/>
      <c r="G403" s="1120"/>
      <c r="H403" s="1121"/>
      <c r="I403" s="116"/>
      <c r="J403" s="117"/>
      <c r="K403" s="451">
        <f t="shared" si="26"/>
        <v>0</v>
      </c>
      <c r="L403" s="527">
        <f t="shared" si="27"/>
        <v>0</v>
      </c>
      <c r="M403" s="515"/>
      <c r="N403" s="119"/>
      <c r="O403" s="119"/>
      <c r="P403" s="515"/>
      <c r="Q403" s="119"/>
      <c r="R403" s="119"/>
    </row>
    <row r="404" spans="2:18" x14ac:dyDescent="0.3">
      <c r="B404" s="115">
        <v>3</v>
      </c>
      <c r="C404" s="1120"/>
      <c r="D404" s="1120"/>
      <c r="E404" s="1120"/>
      <c r="F404" s="1120"/>
      <c r="G404" s="1120"/>
      <c r="H404" s="1121"/>
      <c r="I404" s="116"/>
      <c r="J404" s="117"/>
      <c r="K404" s="451">
        <f t="shared" si="26"/>
        <v>0</v>
      </c>
      <c r="L404" s="527">
        <f t="shared" si="27"/>
        <v>0</v>
      </c>
      <c r="M404" s="515"/>
      <c r="N404" s="119"/>
      <c r="O404" s="119"/>
      <c r="P404" s="515"/>
      <c r="Q404" s="119"/>
      <c r="R404" s="119"/>
    </row>
    <row r="405" spans="2:18" x14ac:dyDescent="0.3">
      <c r="B405" s="115">
        <v>4</v>
      </c>
      <c r="C405" s="1120"/>
      <c r="D405" s="1120"/>
      <c r="E405" s="1120"/>
      <c r="F405" s="1120"/>
      <c r="G405" s="1120"/>
      <c r="H405" s="1121"/>
      <c r="I405" s="116"/>
      <c r="J405" s="117"/>
      <c r="K405" s="451">
        <f t="shared" si="26"/>
        <v>0</v>
      </c>
      <c r="L405" s="527">
        <f t="shared" si="27"/>
        <v>0</v>
      </c>
      <c r="M405" s="515"/>
      <c r="N405" s="119"/>
      <c r="O405" s="119"/>
      <c r="P405" s="515"/>
      <c r="Q405" s="119"/>
      <c r="R405" s="119"/>
    </row>
    <row r="406" spans="2:18" x14ac:dyDescent="0.3">
      <c r="B406" s="115">
        <v>5</v>
      </c>
      <c r="C406" s="1120"/>
      <c r="D406" s="1120"/>
      <c r="E406" s="1120"/>
      <c r="F406" s="1120"/>
      <c r="G406" s="1120"/>
      <c r="H406" s="1121"/>
      <c r="I406" s="116"/>
      <c r="J406" s="117"/>
      <c r="K406" s="451">
        <f t="shared" si="26"/>
        <v>0</v>
      </c>
      <c r="L406" s="527">
        <f t="shared" si="27"/>
        <v>0</v>
      </c>
      <c r="M406" s="515"/>
      <c r="N406" s="119"/>
      <c r="O406" s="119"/>
      <c r="P406" s="515"/>
      <c r="Q406" s="119"/>
      <c r="R406" s="119"/>
    </row>
    <row r="407" spans="2:18" x14ac:dyDescent="0.3">
      <c r="B407" s="115">
        <v>6</v>
      </c>
      <c r="C407" s="1120"/>
      <c r="D407" s="1120"/>
      <c r="E407" s="1120"/>
      <c r="F407" s="1120"/>
      <c r="G407" s="1120"/>
      <c r="H407" s="1121"/>
      <c r="I407" s="116"/>
      <c r="J407" s="117"/>
      <c r="K407" s="451">
        <f t="shared" si="26"/>
        <v>0</v>
      </c>
      <c r="L407" s="527">
        <f t="shared" si="27"/>
        <v>0</v>
      </c>
      <c r="M407" s="515"/>
      <c r="N407" s="119"/>
      <c r="O407" s="119"/>
      <c r="P407" s="515"/>
      <c r="Q407" s="119"/>
      <c r="R407" s="119"/>
    </row>
    <row r="408" spans="2:18" x14ac:dyDescent="0.3">
      <c r="B408" s="115">
        <v>7</v>
      </c>
      <c r="C408" s="1120"/>
      <c r="D408" s="1120"/>
      <c r="E408" s="1120"/>
      <c r="F408" s="1120"/>
      <c r="G408" s="1120"/>
      <c r="H408" s="1121"/>
      <c r="I408" s="116"/>
      <c r="J408" s="117"/>
      <c r="K408" s="451">
        <f t="shared" si="26"/>
        <v>0</v>
      </c>
      <c r="L408" s="527">
        <f t="shared" si="27"/>
        <v>0</v>
      </c>
      <c r="M408" s="515"/>
      <c r="N408" s="119"/>
      <c r="O408" s="119"/>
      <c r="P408" s="515"/>
      <c r="Q408" s="119"/>
      <c r="R408" s="119"/>
    </row>
    <row r="409" spans="2:18" x14ac:dyDescent="0.3">
      <c r="B409" s="115">
        <v>8</v>
      </c>
      <c r="C409" s="1120"/>
      <c r="D409" s="1120"/>
      <c r="E409" s="1120"/>
      <c r="F409" s="1120"/>
      <c r="G409" s="1120"/>
      <c r="H409" s="1121"/>
      <c r="I409" s="116"/>
      <c r="J409" s="117"/>
      <c r="K409" s="451">
        <f t="shared" si="26"/>
        <v>0</v>
      </c>
      <c r="L409" s="527">
        <f t="shared" si="27"/>
        <v>0</v>
      </c>
      <c r="M409" s="515"/>
      <c r="N409" s="119"/>
      <c r="O409" s="119"/>
      <c r="P409" s="515"/>
      <c r="Q409" s="119"/>
      <c r="R409" s="119"/>
    </row>
    <row r="410" spans="2:18" x14ac:dyDescent="0.3">
      <c r="B410" s="115">
        <v>9</v>
      </c>
      <c r="C410" s="1120"/>
      <c r="D410" s="1120"/>
      <c r="E410" s="1120"/>
      <c r="F410" s="1120"/>
      <c r="G410" s="1120"/>
      <c r="H410" s="1121"/>
      <c r="I410" s="116"/>
      <c r="J410" s="117"/>
      <c r="K410" s="451">
        <f t="shared" si="26"/>
        <v>0</v>
      </c>
      <c r="L410" s="527">
        <f t="shared" si="27"/>
        <v>0</v>
      </c>
      <c r="M410" s="515"/>
      <c r="N410" s="119"/>
      <c r="O410" s="119"/>
      <c r="P410" s="515"/>
      <c r="Q410" s="119"/>
      <c r="R410" s="119"/>
    </row>
    <row r="411" spans="2:18" x14ac:dyDescent="0.3">
      <c r="B411" s="115">
        <v>10</v>
      </c>
      <c r="C411" s="1120"/>
      <c r="D411" s="1120"/>
      <c r="E411" s="1120"/>
      <c r="F411" s="1120"/>
      <c r="G411" s="1120"/>
      <c r="H411" s="1121"/>
      <c r="I411" s="116"/>
      <c r="J411" s="117"/>
      <c r="K411" s="451">
        <f t="shared" si="26"/>
        <v>0</v>
      </c>
      <c r="L411" s="527">
        <f t="shared" si="27"/>
        <v>0</v>
      </c>
      <c r="M411" s="515"/>
      <c r="N411" s="119"/>
      <c r="O411" s="119"/>
      <c r="P411" s="515"/>
      <c r="Q411" s="119"/>
      <c r="R411" s="119"/>
    </row>
    <row r="412" spans="2:18" x14ac:dyDescent="0.3">
      <c r="B412" s="115">
        <v>11</v>
      </c>
      <c r="C412" s="1120"/>
      <c r="D412" s="1120"/>
      <c r="E412" s="1120"/>
      <c r="F412" s="1120"/>
      <c r="G412" s="1120"/>
      <c r="H412" s="1121"/>
      <c r="I412" s="116"/>
      <c r="J412" s="117"/>
      <c r="K412" s="451">
        <f t="shared" si="26"/>
        <v>0</v>
      </c>
      <c r="L412" s="527">
        <f t="shared" si="27"/>
        <v>0</v>
      </c>
      <c r="M412" s="515"/>
      <c r="N412" s="119"/>
      <c r="O412" s="119"/>
      <c r="P412" s="515"/>
      <c r="Q412" s="119"/>
      <c r="R412" s="119"/>
    </row>
    <row r="413" spans="2:18" x14ac:dyDescent="0.3">
      <c r="B413" s="115">
        <v>12</v>
      </c>
      <c r="C413" s="1120"/>
      <c r="D413" s="1120"/>
      <c r="E413" s="1120"/>
      <c r="F413" s="1120"/>
      <c r="G413" s="1120"/>
      <c r="H413" s="1121"/>
      <c r="I413" s="116"/>
      <c r="J413" s="117"/>
      <c r="K413" s="451">
        <f t="shared" si="26"/>
        <v>0</v>
      </c>
      <c r="L413" s="527">
        <f t="shared" si="27"/>
        <v>0</v>
      </c>
      <c r="M413" s="515"/>
      <c r="N413" s="119"/>
      <c r="O413" s="119"/>
      <c r="P413" s="515"/>
      <c r="Q413" s="119"/>
      <c r="R413" s="119"/>
    </row>
    <row r="414" spans="2:18" x14ac:dyDescent="0.3">
      <c r="B414" s="115">
        <v>13</v>
      </c>
      <c r="C414" s="1120"/>
      <c r="D414" s="1120"/>
      <c r="E414" s="1120"/>
      <c r="F414" s="1120"/>
      <c r="G414" s="1120"/>
      <c r="H414" s="1121"/>
      <c r="I414" s="116"/>
      <c r="J414" s="117"/>
      <c r="K414" s="451">
        <f t="shared" si="26"/>
        <v>0</v>
      </c>
      <c r="L414" s="527">
        <f t="shared" si="27"/>
        <v>0</v>
      </c>
      <c r="M414" s="515"/>
      <c r="N414" s="119"/>
      <c r="O414" s="119"/>
      <c r="P414" s="515"/>
      <c r="Q414" s="119"/>
      <c r="R414" s="119"/>
    </row>
    <row r="415" spans="2:18" x14ac:dyDescent="0.3">
      <c r="B415" s="115">
        <v>14</v>
      </c>
      <c r="C415" s="1120"/>
      <c r="D415" s="1120"/>
      <c r="E415" s="1120"/>
      <c r="F415" s="1120"/>
      <c r="G415" s="1120"/>
      <c r="H415" s="1121"/>
      <c r="I415" s="116"/>
      <c r="J415" s="117"/>
      <c r="K415" s="451">
        <f t="shared" si="26"/>
        <v>0</v>
      </c>
      <c r="L415" s="527">
        <f t="shared" si="27"/>
        <v>0</v>
      </c>
      <c r="M415" s="515"/>
      <c r="N415" s="119"/>
      <c r="O415" s="119"/>
      <c r="P415" s="515"/>
      <c r="Q415" s="119"/>
      <c r="R415" s="119"/>
    </row>
    <row r="416" spans="2:18" x14ac:dyDescent="0.3">
      <c r="B416" s="115">
        <v>15</v>
      </c>
      <c r="C416" s="1120"/>
      <c r="D416" s="1120"/>
      <c r="E416" s="1120"/>
      <c r="F416" s="1120"/>
      <c r="G416" s="1120"/>
      <c r="H416" s="1121"/>
      <c r="I416" s="116"/>
      <c r="J416" s="117"/>
      <c r="K416" s="451">
        <f t="shared" si="26"/>
        <v>0</v>
      </c>
      <c r="L416" s="527">
        <f t="shared" si="27"/>
        <v>0</v>
      </c>
      <c r="M416" s="515"/>
      <c r="N416" s="119"/>
      <c r="O416" s="119"/>
      <c r="P416" s="515"/>
      <c r="Q416" s="119"/>
      <c r="R416" s="119"/>
    </row>
    <row r="417" spans="2:18" x14ac:dyDescent="0.3">
      <c r="B417" s="115">
        <v>16</v>
      </c>
      <c r="C417" s="1120"/>
      <c r="D417" s="1120"/>
      <c r="E417" s="1120"/>
      <c r="F417" s="1120"/>
      <c r="G417" s="1120"/>
      <c r="H417" s="1121"/>
      <c r="I417" s="116"/>
      <c r="J417" s="117"/>
      <c r="K417" s="451">
        <f t="shared" si="26"/>
        <v>0</v>
      </c>
      <c r="L417" s="527">
        <f t="shared" si="27"/>
        <v>0</v>
      </c>
      <c r="M417" s="515"/>
      <c r="N417" s="119"/>
      <c r="O417" s="119"/>
      <c r="P417" s="515"/>
      <c r="Q417" s="119"/>
      <c r="R417" s="119"/>
    </row>
    <row r="418" spans="2:18" x14ac:dyDescent="0.3">
      <c r="B418" s="115">
        <v>17</v>
      </c>
      <c r="C418" s="1120"/>
      <c r="D418" s="1120"/>
      <c r="E418" s="1120"/>
      <c r="F418" s="1120"/>
      <c r="G418" s="1120"/>
      <c r="H418" s="1121"/>
      <c r="I418" s="116"/>
      <c r="J418" s="117"/>
      <c r="K418" s="451">
        <f t="shared" si="26"/>
        <v>0</v>
      </c>
      <c r="L418" s="527">
        <f t="shared" si="27"/>
        <v>0</v>
      </c>
      <c r="M418" s="515"/>
      <c r="N418" s="119"/>
      <c r="O418" s="119"/>
      <c r="P418" s="515"/>
      <c r="Q418" s="119"/>
      <c r="R418" s="119"/>
    </row>
    <row r="419" spans="2:18" x14ac:dyDescent="0.3">
      <c r="B419" s="115">
        <v>18</v>
      </c>
      <c r="C419" s="1120"/>
      <c r="D419" s="1120"/>
      <c r="E419" s="1120"/>
      <c r="F419" s="1120"/>
      <c r="G419" s="1120"/>
      <c r="H419" s="1121"/>
      <c r="I419" s="116"/>
      <c r="J419" s="117"/>
      <c r="K419" s="451">
        <f t="shared" si="26"/>
        <v>0</v>
      </c>
      <c r="L419" s="527">
        <f t="shared" si="27"/>
        <v>0</v>
      </c>
      <c r="M419" s="515"/>
      <c r="N419" s="119"/>
      <c r="O419" s="119"/>
      <c r="P419" s="515"/>
      <c r="Q419" s="119"/>
      <c r="R419" s="119"/>
    </row>
    <row r="420" spans="2:18" x14ac:dyDescent="0.3">
      <c r="B420" s="115">
        <v>19</v>
      </c>
      <c r="C420" s="1120"/>
      <c r="D420" s="1120"/>
      <c r="E420" s="1120"/>
      <c r="F420" s="1120"/>
      <c r="G420" s="1120"/>
      <c r="H420" s="1121"/>
      <c r="I420" s="116"/>
      <c r="J420" s="117"/>
      <c r="K420" s="451">
        <f t="shared" si="26"/>
        <v>0</v>
      </c>
      <c r="L420" s="527">
        <f t="shared" si="27"/>
        <v>0</v>
      </c>
      <c r="M420" s="515"/>
      <c r="N420" s="119"/>
      <c r="O420" s="119"/>
      <c r="P420" s="515"/>
      <c r="Q420" s="119"/>
      <c r="R420" s="119"/>
    </row>
    <row r="421" spans="2:18" x14ac:dyDescent="0.3">
      <c r="B421" s="115">
        <v>20</v>
      </c>
      <c r="C421" s="1120"/>
      <c r="D421" s="1120"/>
      <c r="E421" s="1120"/>
      <c r="F421" s="1120"/>
      <c r="G421" s="1120"/>
      <c r="H421" s="1121"/>
      <c r="I421" s="116"/>
      <c r="J421" s="117"/>
      <c r="K421" s="451">
        <f t="shared" si="26"/>
        <v>0</v>
      </c>
      <c r="L421" s="527">
        <f t="shared" si="27"/>
        <v>0</v>
      </c>
      <c r="M421" s="515"/>
      <c r="N421" s="119"/>
      <c r="O421" s="119"/>
      <c r="P421" s="515"/>
      <c r="Q421" s="119"/>
      <c r="R421" s="119"/>
    </row>
    <row r="422" spans="2:18" x14ac:dyDescent="0.3">
      <c r="B422" s="1114" t="s">
        <v>1244</v>
      </c>
      <c r="C422" s="1114"/>
      <c r="D422" s="1114"/>
      <c r="E422" s="1114"/>
      <c r="F422" s="1114"/>
      <c r="G422" s="1114"/>
      <c r="H422" s="1114"/>
      <c r="I422" s="1114"/>
      <c r="J422" s="1114"/>
      <c r="K422" s="1114"/>
      <c r="L422" s="1114"/>
      <c r="M422" s="504"/>
      <c r="N422" s="504"/>
      <c r="O422" s="505"/>
      <c r="P422" s="504"/>
      <c r="Q422" s="504"/>
      <c r="R422" s="505"/>
    </row>
    <row r="423" spans="2:18" x14ac:dyDescent="0.3">
      <c r="B423" s="1115" t="s">
        <v>512</v>
      </c>
      <c r="C423" s="1115"/>
      <c r="D423" s="1115"/>
      <c r="E423" s="1115"/>
      <c r="F423" s="1115"/>
      <c r="G423" s="1115"/>
      <c r="H423" s="1115"/>
      <c r="I423" s="1115"/>
      <c r="J423" s="1115"/>
      <c r="K423" s="1115"/>
      <c r="L423" s="1115"/>
      <c r="M423" s="528" t="s">
        <v>1172</v>
      </c>
      <c r="N423" s="522" t="s">
        <v>1181</v>
      </c>
      <c r="O423" s="522" t="s">
        <v>1182</v>
      </c>
      <c r="P423" s="528" t="s">
        <v>1200</v>
      </c>
      <c r="Q423" s="522" t="s">
        <v>1201</v>
      </c>
      <c r="R423" s="522" t="s">
        <v>1202</v>
      </c>
    </row>
    <row r="424" spans="2:18" x14ac:dyDescent="0.3">
      <c r="B424" s="1116" t="s">
        <v>504</v>
      </c>
      <c r="C424" s="1117"/>
      <c r="D424" s="1117"/>
      <c r="E424" s="1117"/>
      <c r="F424" s="1117"/>
      <c r="G424" s="1117"/>
      <c r="H424" s="1118"/>
      <c r="I424" s="536" t="s">
        <v>505</v>
      </c>
      <c r="J424" s="113" t="s">
        <v>506</v>
      </c>
      <c r="K424" s="113" t="s">
        <v>507</v>
      </c>
      <c r="L424" s="113" t="s">
        <v>1171</v>
      </c>
      <c r="M424" s="314" t="s">
        <v>508</v>
      </c>
      <c r="N424" s="314" t="s">
        <v>508</v>
      </c>
      <c r="O424" s="314" t="s">
        <v>508</v>
      </c>
      <c r="P424" s="314" t="s">
        <v>508</v>
      </c>
      <c r="Q424" s="314" t="s">
        <v>508</v>
      </c>
      <c r="R424" s="314" t="s">
        <v>508</v>
      </c>
    </row>
    <row r="425" spans="2:18" x14ac:dyDescent="0.3">
      <c r="B425" s="115">
        <v>1</v>
      </c>
      <c r="C425" s="1120"/>
      <c r="D425" s="1120"/>
      <c r="E425" s="1120"/>
      <c r="F425" s="1120"/>
      <c r="G425" s="1120"/>
      <c r="H425" s="1121"/>
      <c r="I425" s="116"/>
      <c r="J425" s="117"/>
      <c r="K425" s="451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527">
        <f t="shared" ref="L425:L444" si="29">IFERROR(SMALL(M425:R425,1),0)</f>
        <v>0</v>
      </c>
      <c r="M425" s="515"/>
      <c r="N425" s="119"/>
      <c r="O425" s="119"/>
      <c r="P425" s="515"/>
      <c r="Q425" s="119"/>
      <c r="R425" s="119"/>
    </row>
    <row r="426" spans="2:18" x14ac:dyDescent="0.3">
      <c r="B426" s="115">
        <v>2</v>
      </c>
      <c r="C426" s="1120"/>
      <c r="D426" s="1120"/>
      <c r="E426" s="1120"/>
      <c r="F426" s="1120"/>
      <c r="G426" s="1120"/>
      <c r="H426" s="1121"/>
      <c r="I426" s="116"/>
      <c r="J426" s="117"/>
      <c r="K426" s="451">
        <f t="shared" si="28"/>
        <v>0</v>
      </c>
      <c r="L426" s="527">
        <f t="shared" si="29"/>
        <v>0</v>
      </c>
      <c r="M426" s="515"/>
      <c r="N426" s="119"/>
      <c r="O426" s="119"/>
      <c r="P426" s="515"/>
      <c r="Q426" s="119"/>
      <c r="R426" s="119"/>
    </row>
    <row r="427" spans="2:18" x14ac:dyDescent="0.3">
      <c r="B427" s="115">
        <v>3</v>
      </c>
      <c r="C427" s="1120"/>
      <c r="D427" s="1120"/>
      <c r="E427" s="1120"/>
      <c r="F427" s="1120"/>
      <c r="G427" s="1120"/>
      <c r="H427" s="1121"/>
      <c r="I427" s="116"/>
      <c r="J427" s="117"/>
      <c r="K427" s="451">
        <f t="shared" si="28"/>
        <v>0</v>
      </c>
      <c r="L427" s="527">
        <f t="shared" si="29"/>
        <v>0</v>
      </c>
      <c r="M427" s="515"/>
      <c r="N427" s="119"/>
      <c r="O427" s="119"/>
      <c r="P427" s="515"/>
      <c r="Q427" s="119"/>
      <c r="R427" s="119"/>
    </row>
    <row r="428" spans="2:18" x14ac:dyDescent="0.3">
      <c r="B428" s="115">
        <v>4</v>
      </c>
      <c r="C428" s="1120"/>
      <c r="D428" s="1120"/>
      <c r="E428" s="1120"/>
      <c r="F428" s="1120"/>
      <c r="G428" s="1120"/>
      <c r="H428" s="1121"/>
      <c r="I428" s="116"/>
      <c r="J428" s="117"/>
      <c r="K428" s="451">
        <f t="shared" si="28"/>
        <v>0</v>
      </c>
      <c r="L428" s="527">
        <f t="shared" si="29"/>
        <v>0</v>
      </c>
      <c r="M428" s="515"/>
      <c r="N428" s="119"/>
      <c r="O428" s="119"/>
      <c r="P428" s="515"/>
      <c r="Q428" s="119"/>
      <c r="R428" s="119"/>
    </row>
    <row r="429" spans="2:18" x14ac:dyDescent="0.3">
      <c r="B429" s="115">
        <v>5</v>
      </c>
      <c r="C429" s="1120"/>
      <c r="D429" s="1120"/>
      <c r="E429" s="1120"/>
      <c r="F429" s="1120"/>
      <c r="G429" s="1120"/>
      <c r="H429" s="1121"/>
      <c r="I429" s="116"/>
      <c r="J429" s="117"/>
      <c r="K429" s="451">
        <f t="shared" si="28"/>
        <v>0</v>
      </c>
      <c r="L429" s="527">
        <f t="shared" si="29"/>
        <v>0</v>
      </c>
      <c r="M429" s="515"/>
      <c r="N429" s="119"/>
      <c r="O429" s="119"/>
      <c r="P429" s="515"/>
      <c r="Q429" s="119"/>
      <c r="R429" s="119"/>
    </row>
    <row r="430" spans="2:18" x14ac:dyDescent="0.3">
      <c r="B430" s="115">
        <v>6</v>
      </c>
      <c r="C430" s="1120"/>
      <c r="D430" s="1120"/>
      <c r="E430" s="1120"/>
      <c r="F430" s="1120"/>
      <c r="G430" s="1120"/>
      <c r="H430" s="1121"/>
      <c r="I430" s="116"/>
      <c r="J430" s="117"/>
      <c r="K430" s="451">
        <f t="shared" si="28"/>
        <v>0</v>
      </c>
      <c r="L430" s="527">
        <f t="shared" si="29"/>
        <v>0</v>
      </c>
      <c r="M430" s="515"/>
      <c r="N430" s="119"/>
      <c r="O430" s="119"/>
      <c r="P430" s="515"/>
      <c r="Q430" s="119"/>
      <c r="R430" s="119"/>
    </row>
    <row r="431" spans="2:18" x14ac:dyDescent="0.3">
      <c r="B431" s="115">
        <v>7</v>
      </c>
      <c r="C431" s="1120"/>
      <c r="D431" s="1120"/>
      <c r="E431" s="1120"/>
      <c r="F431" s="1120"/>
      <c r="G431" s="1120"/>
      <c r="H431" s="1121"/>
      <c r="I431" s="116"/>
      <c r="J431" s="117"/>
      <c r="K431" s="451">
        <f t="shared" si="28"/>
        <v>0</v>
      </c>
      <c r="L431" s="527">
        <f t="shared" si="29"/>
        <v>0</v>
      </c>
      <c r="M431" s="515"/>
      <c r="N431" s="119"/>
      <c r="O431" s="119"/>
      <c r="P431" s="515"/>
      <c r="Q431" s="119"/>
      <c r="R431" s="119"/>
    </row>
    <row r="432" spans="2:18" x14ac:dyDescent="0.3">
      <c r="B432" s="115">
        <v>8</v>
      </c>
      <c r="C432" s="1120"/>
      <c r="D432" s="1120"/>
      <c r="E432" s="1120"/>
      <c r="F432" s="1120"/>
      <c r="G432" s="1120"/>
      <c r="H432" s="1121"/>
      <c r="I432" s="116"/>
      <c r="J432" s="117"/>
      <c r="K432" s="451">
        <f t="shared" si="28"/>
        <v>0</v>
      </c>
      <c r="L432" s="527">
        <f t="shared" si="29"/>
        <v>0</v>
      </c>
      <c r="M432" s="515"/>
      <c r="N432" s="119"/>
      <c r="O432" s="119"/>
      <c r="P432" s="515"/>
      <c r="Q432" s="119"/>
      <c r="R432" s="119"/>
    </row>
    <row r="433" spans="2:18" x14ac:dyDescent="0.3">
      <c r="B433" s="115">
        <v>9</v>
      </c>
      <c r="C433" s="1120"/>
      <c r="D433" s="1120"/>
      <c r="E433" s="1120"/>
      <c r="F433" s="1120"/>
      <c r="G433" s="1120"/>
      <c r="H433" s="1121"/>
      <c r="I433" s="116"/>
      <c r="J433" s="117"/>
      <c r="K433" s="451">
        <f t="shared" si="28"/>
        <v>0</v>
      </c>
      <c r="L433" s="527">
        <f t="shared" si="29"/>
        <v>0</v>
      </c>
      <c r="M433" s="515"/>
      <c r="N433" s="119"/>
      <c r="O433" s="119"/>
      <c r="P433" s="515"/>
      <c r="Q433" s="119"/>
      <c r="R433" s="119"/>
    </row>
    <row r="434" spans="2:18" x14ac:dyDescent="0.3">
      <c r="B434" s="115">
        <v>10</v>
      </c>
      <c r="C434" s="1120"/>
      <c r="D434" s="1120"/>
      <c r="E434" s="1120"/>
      <c r="F434" s="1120"/>
      <c r="G434" s="1120"/>
      <c r="H434" s="1121"/>
      <c r="I434" s="116"/>
      <c r="J434" s="117"/>
      <c r="K434" s="451">
        <f t="shared" si="28"/>
        <v>0</v>
      </c>
      <c r="L434" s="527">
        <f t="shared" si="29"/>
        <v>0</v>
      </c>
      <c r="M434" s="515"/>
      <c r="N434" s="119"/>
      <c r="O434" s="119"/>
      <c r="P434" s="515"/>
      <c r="Q434" s="119"/>
      <c r="R434" s="119"/>
    </row>
    <row r="435" spans="2:18" x14ac:dyDescent="0.3">
      <c r="B435" s="115">
        <v>11</v>
      </c>
      <c r="C435" s="1120"/>
      <c r="D435" s="1120"/>
      <c r="E435" s="1120"/>
      <c r="F435" s="1120"/>
      <c r="G435" s="1120"/>
      <c r="H435" s="1121"/>
      <c r="I435" s="116"/>
      <c r="J435" s="117"/>
      <c r="K435" s="451">
        <f t="shared" si="28"/>
        <v>0</v>
      </c>
      <c r="L435" s="527">
        <f t="shared" si="29"/>
        <v>0</v>
      </c>
      <c r="M435" s="515"/>
      <c r="N435" s="119"/>
      <c r="O435" s="119"/>
      <c r="P435" s="515"/>
      <c r="Q435" s="119"/>
      <c r="R435" s="119"/>
    </row>
    <row r="436" spans="2:18" x14ac:dyDescent="0.3">
      <c r="B436" s="115">
        <v>12</v>
      </c>
      <c r="C436" s="1120"/>
      <c r="D436" s="1120"/>
      <c r="E436" s="1120"/>
      <c r="F436" s="1120"/>
      <c r="G436" s="1120"/>
      <c r="H436" s="1121"/>
      <c r="I436" s="116"/>
      <c r="J436" s="117"/>
      <c r="K436" s="451">
        <f t="shared" si="28"/>
        <v>0</v>
      </c>
      <c r="L436" s="527">
        <f t="shared" si="29"/>
        <v>0</v>
      </c>
      <c r="M436" s="515"/>
      <c r="N436" s="119"/>
      <c r="O436" s="119"/>
      <c r="P436" s="515"/>
      <c r="Q436" s="119"/>
      <c r="R436" s="119"/>
    </row>
    <row r="437" spans="2:18" x14ac:dyDescent="0.3">
      <c r="B437" s="115">
        <v>13</v>
      </c>
      <c r="C437" s="1120"/>
      <c r="D437" s="1120"/>
      <c r="E437" s="1120"/>
      <c r="F437" s="1120"/>
      <c r="G437" s="1120"/>
      <c r="H437" s="1121"/>
      <c r="I437" s="116"/>
      <c r="J437" s="117"/>
      <c r="K437" s="451">
        <f t="shared" si="28"/>
        <v>0</v>
      </c>
      <c r="L437" s="527">
        <f t="shared" si="29"/>
        <v>0</v>
      </c>
      <c r="M437" s="515"/>
      <c r="N437" s="119"/>
      <c r="O437" s="119"/>
      <c r="P437" s="515"/>
      <c r="Q437" s="119"/>
      <c r="R437" s="119"/>
    </row>
    <row r="438" spans="2:18" x14ac:dyDescent="0.3">
      <c r="B438" s="115">
        <v>14</v>
      </c>
      <c r="C438" s="1120"/>
      <c r="D438" s="1120"/>
      <c r="E438" s="1120"/>
      <c r="F438" s="1120"/>
      <c r="G438" s="1120"/>
      <c r="H438" s="1121"/>
      <c r="I438" s="116"/>
      <c r="J438" s="117"/>
      <c r="K438" s="451">
        <f t="shared" si="28"/>
        <v>0</v>
      </c>
      <c r="L438" s="527">
        <f t="shared" si="29"/>
        <v>0</v>
      </c>
      <c r="M438" s="515"/>
      <c r="N438" s="119"/>
      <c r="O438" s="119"/>
      <c r="P438" s="515"/>
      <c r="Q438" s="119"/>
      <c r="R438" s="119"/>
    </row>
    <row r="439" spans="2:18" x14ac:dyDescent="0.3">
      <c r="B439" s="115">
        <v>15</v>
      </c>
      <c r="C439" s="1120"/>
      <c r="D439" s="1120"/>
      <c r="E439" s="1120"/>
      <c r="F439" s="1120"/>
      <c r="G439" s="1120"/>
      <c r="H439" s="1121"/>
      <c r="I439" s="116"/>
      <c r="J439" s="117"/>
      <c r="K439" s="451">
        <f t="shared" si="28"/>
        <v>0</v>
      </c>
      <c r="L439" s="527">
        <f t="shared" si="29"/>
        <v>0</v>
      </c>
      <c r="M439" s="515"/>
      <c r="N439" s="119"/>
      <c r="O439" s="119"/>
      <c r="P439" s="515"/>
      <c r="Q439" s="119"/>
      <c r="R439" s="119"/>
    </row>
    <row r="440" spans="2:18" x14ac:dyDescent="0.3">
      <c r="B440" s="115">
        <v>16</v>
      </c>
      <c r="C440" s="1120"/>
      <c r="D440" s="1120"/>
      <c r="E440" s="1120"/>
      <c r="F440" s="1120"/>
      <c r="G440" s="1120"/>
      <c r="H440" s="1121"/>
      <c r="I440" s="116"/>
      <c r="J440" s="117"/>
      <c r="K440" s="451">
        <f t="shared" si="28"/>
        <v>0</v>
      </c>
      <c r="L440" s="527">
        <f t="shared" si="29"/>
        <v>0</v>
      </c>
      <c r="M440" s="515"/>
      <c r="N440" s="119"/>
      <c r="O440" s="119"/>
      <c r="P440" s="515"/>
      <c r="Q440" s="119"/>
      <c r="R440" s="119"/>
    </row>
    <row r="441" spans="2:18" x14ac:dyDescent="0.3">
      <c r="B441" s="115">
        <v>17</v>
      </c>
      <c r="C441" s="1120"/>
      <c r="D441" s="1120"/>
      <c r="E441" s="1120"/>
      <c r="F441" s="1120"/>
      <c r="G441" s="1120"/>
      <c r="H441" s="1121"/>
      <c r="I441" s="116"/>
      <c r="J441" s="117"/>
      <c r="K441" s="451">
        <f t="shared" si="28"/>
        <v>0</v>
      </c>
      <c r="L441" s="527">
        <f t="shared" si="29"/>
        <v>0</v>
      </c>
      <c r="M441" s="515"/>
      <c r="N441" s="119"/>
      <c r="O441" s="119"/>
      <c r="P441" s="515"/>
      <c r="Q441" s="119"/>
      <c r="R441" s="119"/>
    </row>
    <row r="442" spans="2:18" x14ac:dyDescent="0.3">
      <c r="B442" s="115">
        <v>18</v>
      </c>
      <c r="C442" s="1120"/>
      <c r="D442" s="1120"/>
      <c r="E442" s="1120"/>
      <c r="F442" s="1120"/>
      <c r="G442" s="1120"/>
      <c r="H442" s="1121"/>
      <c r="I442" s="116"/>
      <c r="J442" s="117"/>
      <c r="K442" s="451">
        <f t="shared" si="28"/>
        <v>0</v>
      </c>
      <c r="L442" s="527">
        <f t="shared" si="29"/>
        <v>0</v>
      </c>
      <c r="M442" s="515"/>
      <c r="N442" s="119"/>
      <c r="O442" s="119"/>
      <c r="P442" s="515"/>
      <c r="Q442" s="119"/>
      <c r="R442" s="119"/>
    </row>
    <row r="443" spans="2:18" x14ac:dyDescent="0.3">
      <c r="B443" s="115">
        <v>19</v>
      </c>
      <c r="C443" s="1120"/>
      <c r="D443" s="1120"/>
      <c r="E443" s="1120"/>
      <c r="F443" s="1120"/>
      <c r="G443" s="1120"/>
      <c r="H443" s="1121"/>
      <c r="I443" s="116"/>
      <c r="J443" s="117"/>
      <c r="K443" s="451">
        <f t="shared" si="28"/>
        <v>0</v>
      </c>
      <c r="L443" s="527">
        <f t="shared" si="29"/>
        <v>0</v>
      </c>
      <c r="M443" s="515"/>
      <c r="N443" s="119"/>
      <c r="O443" s="119"/>
      <c r="P443" s="515"/>
      <c r="Q443" s="119"/>
      <c r="R443" s="119"/>
    </row>
    <row r="444" spans="2:18" x14ac:dyDescent="0.3">
      <c r="B444" s="115">
        <v>20</v>
      </c>
      <c r="C444" s="1120"/>
      <c r="D444" s="1120"/>
      <c r="E444" s="1120"/>
      <c r="F444" s="1120"/>
      <c r="G444" s="1120"/>
      <c r="H444" s="1121"/>
      <c r="I444" s="116"/>
      <c r="J444" s="117"/>
      <c r="K444" s="451">
        <f t="shared" si="28"/>
        <v>0</v>
      </c>
      <c r="L444" s="527">
        <f t="shared" si="29"/>
        <v>0</v>
      </c>
      <c r="M444" s="515"/>
      <c r="N444" s="119"/>
      <c r="O444" s="119"/>
      <c r="P444" s="515"/>
      <c r="Q444" s="119"/>
      <c r="R444" s="119"/>
    </row>
    <row r="445" spans="2:18" x14ac:dyDescent="0.3">
      <c r="B445" s="1126" t="s">
        <v>1183</v>
      </c>
      <c r="C445" s="949"/>
      <c r="D445" s="949"/>
      <c r="E445" s="949"/>
      <c r="F445" s="949"/>
      <c r="G445" s="949"/>
      <c r="H445" s="949"/>
      <c r="I445" s="949"/>
      <c r="J445" s="949"/>
      <c r="K445" s="949"/>
      <c r="L445" s="1127"/>
      <c r="M445" s="532" t="s">
        <v>1172</v>
      </c>
      <c r="N445" s="532" t="s">
        <v>1181</v>
      </c>
      <c r="O445" s="532" t="s">
        <v>1182</v>
      </c>
      <c r="P445" s="532" t="s">
        <v>1200</v>
      </c>
      <c r="Q445" s="532" t="s">
        <v>1201</v>
      </c>
      <c r="R445" s="532" t="s">
        <v>1202</v>
      </c>
    </row>
    <row r="446" spans="2:18" ht="15" customHeight="1" x14ac:dyDescent="0.3">
      <c r="B446" s="940" t="s">
        <v>1173</v>
      </c>
      <c r="C446" s="941"/>
      <c r="D446" s="941"/>
      <c r="E446" s="941"/>
      <c r="F446" s="941"/>
      <c r="G446" s="941"/>
      <c r="H446" s="941"/>
      <c r="I446" s="941"/>
      <c r="J446" s="941"/>
      <c r="K446" s="941"/>
      <c r="L446" s="942"/>
      <c r="M446" s="498"/>
      <c r="N446" s="498"/>
      <c r="O446" s="498"/>
      <c r="P446" s="498"/>
      <c r="Q446" s="498"/>
      <c r="R446" s="498"/>
    </row>
    <row r="447" spans="2:18" ht="15" customHeight="1" x14ac:dyDescent="0.3">
      <c r="B447" s="940" t="s">
        <v>1174</v>
      </c>
      <c r="C447" s="941"/>
      <c r="D447" s="941"/>
      <c r="E447" s="941"/>
      <c r="F447" s="941"/>
      <c r="G447" s="941"/>
      <c r="H447" s="941"/>
      <c r="I447" s="941"/>
      <c r="J447" s="941"/>
      <c r="K447" s="941"/>
      <c r="L447" s="942"/>
      <c r="M447" s="499"/>
      <c r="N447" s="499"/>
      <c r="O447" s="499"/>
      <c r="P447" s="499"/>
      <c r="Q447" s="499"/>
      <c r="R447" s="499"/>
    </row>
    <row r="448" spans="2:18" ht="15" customHeight="1" x14ac:dyDescent="0.3">
      <c r="B448" s="940" t="s">
        <v>1175</v>
      </c>
      <c r="C448" s="941"/>
      <c r="D448" s="941"/>
      <c r="E448" s="941"/>
      <c r="F448" s="941"/>
      <c r="G448" s="941"/>
      <c r="H448" s="941"/>
      <c r="I448" s="941"/>
      <c r="J448" s="941"/>
      <c r="K448" s="941"/>
      <c r="L448" s="942"/>
      <c r="M448" s="500"/>
      <c r="N448" s="500"/>
      <c r="O448" s="500"/>
      <c r="P448" s="500"/>
      <c r="Q448" s="500"/>
      <c r="R448" s="500"/>
    </row>
    <row r="449" spans="2:18" ht="15" customHeight="1" x14ac:dyDescent="0.3">
      <c r="B449" s="940" t="s">
        <v>1176</v>
      </c>
      <c r="C449" s="941"/>
      <c r="D449" s="941"/>
      <c r="E449" s="941"/>
      <c r="F449" s="941"/>
      <c r="G449" s="941"/>
      <c r="H449" s="941"/>
      <c r="I449" s="941"/>
      <c r="J449" s="941"/>
      <c r="K449" s="941"/>
      <c r="L449" s="942"/>
      <c r="M449" s="500"/>
      <c r="N449" s="500"/>
      <c r="O449" s="500"/>
      <c r="P449" s="500"/>
      <c r="Q449" s="500"/>
      <c r="R449" s="500"/>
    </row>
    <row r="450" spans="2:18" ht="15" customHeight="1" x14ac:dyDescent="0.3">
      <c r="B450" s="940" t="s">
        <v>1177</v>
      </c>
      <c r="C450" s="941"/>
      <c r="D450" s="941"/>
      <c r="E450" s="941"/>
      <c r="F450" s="941"/>
      <c r="G450" s="941"/>
      <c r="H450" s="941"/>
      <c r="I450" s="941"/>
      <c r="J450" s="941"/>
      <c r="K450" s="941"/>
      <c r="L450" s="942"/>
      <c r="M450" s="498"/>
      <c r="N450" s="498"/>
      <c r="O450" s="498"/>
      <c r="P450" s="498"/>
      <c r="Q450" s="498"/>
      <c r="R450" s="498"/>
    </row>
    <row r="451" spans="2:18" ht="15" customHeight="1" x14ac:dyDescent="0.3">
      <c r="B451" s="940" t="s">
        <v>1178</v>
      </c>
      <c r="C451" s="941"/>
      <c r="D451" s="941"/>
      <c r="E451" s="941"/>
      <c r="F451" s="941"/>
      <c r="G451" s="941"/>
      <c r="H451" s="941"/>
      <c r="I451" s="941"/>
      <c r="J451" s="941"/>
      <c r="K451" s="941"/>
      <c r="L451" s="942"/>
      <c r="M451" s="501"/>
      <c r="N451" s="501"/>
      <c r="O451" s="501"/>
      <c r="P451" s="501"/>
      <c r="Q451" s="501"/>
      <c r="R451" s="501"/>
    </row>
    <row r="452" spans="2:18" ht="15" customHeight="1" x14ac:dyDescent="0.3">
      <c r="B452" s="940" t="s">
        <v>1179</v>
      </c>
      <c r="C452" s="941"/>
      <c r="D452" s="941"/>
      <c r="E452" s="941"/>
      <c r="F452" s="941"/>
      <c r="G452" s="941"/>
      <c r="H452" s="941"/>
      <c r="I452" s="941"/>
      <c r="J452" s="941"/>
      <c r="K452" s="941"/>
      <c r="L452" s="942"/>
      <c r="M452" s="502"/>
      <c r="N452" s="502"/>
      <c r="O452" s="502"/>
      <c r="P452" s="502"/>
      <c r="Q452" s="502"/>
      <c r="R452" s="502"/>
    </row>
    <row r="453" spans="2:18" ht="15" customHeight="1" x14ac:dyDescent="0.3">
      <c r="B453" s="1128" t="s">
        <v>1180</v>
      </c>
      <c r="C453" s="1128"/>
      <c r="D453" s="1128"/>
      <c r="E453" s="1128"/>
      <c r="F453" s="1128"/>
      <c r="G453" s="1128"/>
      <c r="H453" s="1128"/>
      <c r="I453" s="1128"/>
      <c r="J453" s="1128"/>
      <c r="K453" s="1128"/>
      <c r="L453" s="1128"/>
      <c r="M453" s="955" t="s">
        <v>1170</v>
      </c>
      <c r="N453" s="955"/>
      <c r="O453" s="955"/>
      <c r="P453" s="955" t="s">
        <v>1170</v>
      </c>
      <c r="Q453" s="955"/>
      <c r="R453" s="955"/>
    </row>
  </sheetData>
  <mergeCells count="451"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28:H428"/>
    <mergeCell ref="C429:H429"/>
    <mergeCell ref="C430:H430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C441:H441"/>
    <mergeCell ref="C442:H442"/>
    <mergeCell ref="C443:H443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B452:L452"/>
    <mergeCell ref="B453:L453"/>
    <mergeCell ref="C444:H444"/>
    <mergeCell ref="C406:H406"/>
    <mergeCell ref="C407:H407"/>
    <mergeCell ref="C408:H408"/>
    <mergeCell ref="C409:H409"/>
    <mergeCell ref="C410:H410"/>
    <mergeCell ref="C411:H411"/>
    <mergeCell ref="B401:H401"/>
    <mergeCell ref="C402:H402"/>
    <mergeCell ref="C403:H403"/>
    <mergeCell ref="C404:H404"/>
    <mergeCell ref="C405:H405"/>
    <mergeCell ref="C418:H418"/>
    <mergeCell ref="C419:H419"/>
    <mergeCell ref="C420:H420"/>
    <mergeCell ref="C421:H421"/>
    <mergeCell ref="C412:H412"/>
    <mergeCell ref="C413:H413"/>
    <mergeCell ref="C414:H414"/>
    <mergeCell ref="C415:H415"/>
    <mergeCell ref="C416:H416"/>
    <mergeCell ref="C417:H417"/>
    <mergeCell ref="C395:H395"/>
    <mergeCell ref="C396:H396"/>
    <mergeCell ref="C397:H397"/>
    <mergeCell ref="C398:H398"/>
    <mergeCell ref="C399:H399"/>
    <mergeCell ref="B400:L400"/>
    <mergeCell ref="C389:H389"/>
    <mergeCell ref="C390:H390"/>
    <mergeCell ref="C391:H391"/>
    <mergeCell ref="C392:H392"/>
    <mergeCell ref="C393:H393"/>
    <mergeCell ref="C394:H394"/>
    <mergeCell ref="C383:H383"/>
    <mergeCell ref="C384:H384"/>
    <mergeCell ref="C385:H385"/>
    <mergeCell ref="C386:H386"/>
    <mergeCell ref="C387:H387"/>
    <mergeCell ref="C388:H388"/>
    <mergeCell ref="B379:H379"/>
    <mergeCell ref="C380:H380"/>
    <mergeCell ref="C381:H381"/>
    <mergeCell ref="C382:H382"/>
    <mergeCell ref="C373:H373"/>
    <mergeCell ref="C374:H374"/>
    <mergeCell ref="C375:H375"/>
    <mergeCell ref="C376:H376"/>
    <mergeCell ref="B377:L377"/>
    <mergeCell ref="B378:L378"/>
    <mergeCell ref="C367:H367"/>
    <mergeCell ref="C368:H368"/>
    <mergeCell ref="C369:H369"/>
    <mergeCell ref="C370:H370"/>
    <mergeCell ref="C371:H371"/>
    <mergeCell ref="C372:H372"/>
    <mergeCell ref="C361:H361"/>
    <mergeCell ref="C362:H362"/>
    <mergeCell ref="C363:H363"/>
    <mergeCell ref="C364:H364"/>
    <mergeCell ref="C365:H365"/>
    <mergeCell ref="C366:H366"/>
    <mergeCell ref="B356:H356"/>
    <mergeCell ref="C357:H357"/>
    <mergeCell ref="C358:H358"/>
    <mergeCell ref="C359:H359"/>
    <mergeCell ref="C360:H360"/>
    <mergeCell ref="C350:H350"/>
    <mergeCell ref="C351:H351"/>
    <mergeCell ref="C352:H352"/>
    <mergeCell ref="C353:H353"/>
    <mergeCell ref="C354:H354"/>
    <mergeCell ref="B355:L355"/>
    <mergeCell ref="C344:H344"/>
    <mergeCell ref="C345:H345"/>
    <mergeCell ref="C346:H346"/>
    <mergeCell ref="C347:H347"/>
    <mergeCell ref="C348:H348"/>
    <mergeCell ref="C349:H349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28:H328"/>
    <mergeCell ref="C329:H329"/>
    <mergeCell ref="C330:H330"/>
    <mergeCell ref="C331:H331"/>
    <mergeCell ref="B332:L332"/>
    <mergeCell ref="B333:L333"/>
    <mergeCell ref="C322:H322"/>
    <mergeCell ref="C323:H323"/>
    <mergeCell ref="C324:H324"/>
    <mergeCell ref="C325:H325"/>
    <mergeCell ref="C326:H326"/>
    <mergeCell ref="C327:H327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C316:H316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06:H306"/>
    <mergeCell ref="C295:H295"/>
    <mergeCell ref="C296:H296"/>
    <mergeCell ref="C297:H297"/>
    <mergeCell ref="C298:H298"/>
    <mergeCell ref="C299:H299"/>
    <mergeCell ref="C300:H300"/>
    <mergeCell ref="C289:H289"/>
    <mergeCell ref="C290:H290"/>
    <mergeCell ref="C291:H291"/>
    <mergeCell ref="C292:H292"/>
    <mergeCell ref="C293:H293"/>
    <mergeCell ref="C294:H294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83:H283"/>
    <mergeCell ref="C272:H272"/>
    <mergeCell ref="C273:H273"/>
    <mergeCell ref="C274:H274"/>
    <mergeCell ref="C275:H275"/>
    <mergeCell ref="C276:H276"/>
    <mergeCell ref="C277:H277"/>
    <mergeCell ref="C266:H266"/>
    <mergeCell ref="C267:H267"/>
    <mergeCell ref="C268:H268"/>
    <mergeCell ref="C269:H269"/>
    <mergeCell ref="C270:H270"/>
    <mergeCell ref="C271:H271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50:H250"/>
    <mergeCell ref="C251:H251"/>
    <mergeCell ref="C252:H252"/>
    <mergeCell ref="C253:H253"/>
    <mergeCell ref="C254:H254"/>
    <mergeCell ref="C255:H255"/>
    <mergeCell ref="C244:H244"/>
    <mergeCell ref="C245:H245"/>
    <mergeCell ref="C246:H246"/>
    <mergeCell ref="C247:H247"/>
    <mergeCell ref="C248:H248"/>
    <mergeCell ref="C249:H249"/>
    <mergeCell ref="C238:H238"/>
    <mergeCell ref="C239:H239"/>
    <mergeCell ref="C240:H240"/>
    <mergeCell ref="C241:H241"/>
    <mergeCell ref="C242:H242"/>
    <mergeCell ref="C243:H243"/>
    <mergeCell ref="C232:H232"/>
    <mergeCell ref="C233:H233"/>
    <mergeCell ref="C234:H234"/>
    <mergeCell ref="C235:H235"/>
    <mergeCell ref="C236:H236"/>
    <mergeCell ref="C237:H237"/>
    <mergeCell ref="C226:H226"/>
    <mergeCell ref="C227:H227"/>
    <mergeCell ref="C228:H228"/>
    <mergeCell ref="C229:H229"/>
    <mergeCell ref="C230:H230"/>
    <mergeCell ref="C231:H231"/>
    <mergeCell ref="C220:H220"/>
    <mergeCell ref="C221:H221"/>
    <mergeCell ref="C222:H222"/>
    <mergeCell ref="C223:H223"/>
    <mergeCell ref="C224:H224"/>
    <mergeCell ref="C225:H225"/>
    <mergeCell ref="C214:H214"/>
    <mergeCell ref="C215:H215"/>
    <mergeCell ref="C216:H216"/>
    <mergeCell ref="C217:H217"/>
    <mergeCell ref="C218:H218"/>
    <mergeCell ref="C219:H219"/>
    <mergeCell ref="C209:H209"/>
    <mergeCell ref="B211:H211"/>
    <mergeCell ref="C212:H212"/>
    <mergeCell ref="C213:H213"/>
    <mergeCell ref="B210:L210"/>
    <mergeCell ref="C203:H203"/>
    <mergeCell ref="C204:H204"/>
    <mergeCell ref="C205:H205"/>
    <mergeCell ref="C206:H206"/>
    <mergeCell ref="C207:H207"/>
    <mergeCell ref="C208:H208"/>
    <mergeCell ref="C197:H197"/>
    <mergeCell ref="C198:H198"/>
    <mergeCell ref="C199:H199"/>
    <mergeCell ref="C200:H200"/>
    <mergeCell ref="C201:H201"/>
    <mergeCell ref="C202:H202"/>
    <mergeCell ref="C191:H191"/>
    <mergeCell ref="C192:H192"/>
    <mergeCell ref="C193:H193"/>
    <mergeCell ref="C194:H194"/>
    <mergeCell ref="C195:H195"/>
    <mergeCell ref="C196:H196"/>
    <mergeCell ref="C185:H185"/>
    <mergeCell ref="C186:H186"/>
    <mergeCell ref="C187:H187"/>
    <mergeCell ref="C188:H188"/>
    <mergeCell ref="C189:H189"/>
    <mergeCell ref="C190:H190"/>
    <mergeCell ref="C179:H179"/>
    <mergeCell ref="C180:H180"/>
    <mergeCell ref="C181:H181"/>
    <mergeCell ref="C182:H182"/>
    <mergeCell ref="C183:H183"/>
    <mergeCell ref="C184:H184"/>
    <mergeCell ref="C173:H173"/>
    <mergeCell ref="C174:H174"/>
    <mergeCell ref="C175:H175"/>
    <mergeCell ref="C176:H176"/>
    <mergeCell ref="C177:H177"/>
    <mergeCell ref="C178:H178"/>
    <mergeCell ref="C167:H167"/>
    <mergeCell ref="C168:H168"/>
    <mergeCell ref="C169:H169"/>
    <mergeCell ref="C170:H170"/>
    <mergeCell ref="C171:H171"/>
    <mergeCell ref="C172:H172"/>
    <mergeCell ref="C161:H161"/>
    <mergeCell ref="C162:H162"/>
    <mergeCell ref="C163:H163"/>
    <mergeCell ref="C164:H164"/>
    <mergeCell ref="C165:H165"/>
    <mergeCell ref="C166:H166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45:H145"/>
    <mergeCell ref="C146:H146"/>
    <mergeCell ref="C147:H147"/>
    <mergeCell ref="C148:H148"/>
    <mergeCell ref="C149:H149"/>
    <mergeCell ref="C150:H150"/>
    <mergeCell ref="C139:H139"/>
    <mergeCell ref="C140:H140"/>
    <mergeCell ref="C141:H141"/>
    <mergeCell ref="C142:H142"/>
    <mergeCell ref="C143:H143"/>
    <mergeCell ref="C144:H144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33:H133"/>
    <mergeCell ref="C122:H122"/>
    <mergeCell ref="C123:H123"/>
    <mergeCell ref="C124:H124"/>
    <mergeCell ref="C125:H125"/>
    <mergeCell ref="C126:H126"/>
    <mergeCell ref="C127:H127"/>
    <mergeCell ref="C116:H116"/>
    <mergeCell ref="C117:H117"/>
    <mergeCell ref="C118:H118"/>
    <mergeCell ref="C119:H119"/>
    <mergeCell ref="C120:H120"/>
    <mergeCell ref="C121:H121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00:H100"/>
    <mergeCell ref="C101:H101"/>
    <mergeCell ref="C102:H102"/>
    <mergeCell ref="C103:H103"/>
    <mergeCell ref="C104:H104"/>
    <mergeCell ref="C105:H105"/>
    <mergeCell ref="C94:H94"/>
    <mergeCell ref="C95:H95"/>
    <mergeCell ref="C96:H96"/>
    <mergeCell ref="C97:H97"/>
    <mergeCell ref="C98:H98"/>
    <mergeCell ref="C99:H99"/>
    <mergeCell ref="C88:H88"/>
    <mergeCell ref="C89:H89"/>
    <mergeCell ref="C90:H90"/>
    <mergeCell ref="C91:H91"/>
    <mergeCell ref="C92:H92"/>
    <mergeCell ref="C93:H93"/>
    <mergeCell ref="C82:H82"/>
    <mergeCell ref="C83:H83"/>
    <mergeCell ref="C84:H84"/>
    <mergeCell ref="C85:H85"/>
    <mergeCell ref="C86:H86"/>
    <mergeCell ref="C87:H87"/>
    <mergeCell ref="C76:H76"/>
    <mergeCell ref="C77:H77"/>
    <mergeCell ref="C78:H78"/>
    <mergeCell ref="C79:H79"/>
    <mergeCell ref="C80:H80"/>
    <mergeCell ref="C81:H81"/>
    <mergeCell ref="C70:H70"/>
    <mergeCell ref="C71:H71"/>
    <mergeCell ref="C72:H72"/>
    <mergeCell ref="C73:H73"/>
    <mergeCell ref="C74:H74"/>
    <mergeCell ref="C75:H75"/>
    <mergeCell ref="C64:H64"/>
    <mergeCell ref="C65:H65"/>
    <mergeCell ref="C53:H53"/>
    <mergeCell ref="C66:H66"/>
    <mergeCell ref="C67:H67"/>
    <mergeCell ref="C68:H68"/>
    <mergeCell ref="C69:H69"/>
    <mergeCell ref="C59:H59"/>
    <mergeCell ref="B61:H61"/>
    <mergeCell ref="C62:H62"/>
    <mergeCell ref="C63:H63"/>
    <mergeCell ref="B60:L60"/>
    <mergeCell ref="C54:H54"/>
    <mergeCell ref="C55:H55"/>
    <mergeCell ref="C56:H56"/>
    <mergeCell ref="C57:H57"/>
    <mergeCell ref="C58:H58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41:H41"/>
    <mergeCell ref="C42:H42"/>
    <mergeCell ref="C43:H43"/>
    <mergeCell ref="C44:H44"/>
    <mergeCell ref="C47:H47"/>
    <mergeCell ref="C48:H48"/>
    <mergeCell ref="C49:H49"/>
    <mergeCell ref="C50:H50"/>
    <mergeCell ref="C51:H51"/>
    <mergeCell ref="C38:H38"/>
    <mergeCell ref="C39:H39"/>
    <mergeCell ref="C40:H40"/>
    <mergeCell ref="C35:H35"/>
    <mergeCell ref="C36:H36"/>
    <mergeCell ref="C37:H37"/>
    <mergeCell ref="E2:J2"/>
    <mergeCell ref="C23:H23"/>
    <mergeCell ref="C24:H24"/>
    <mergeCell ref="C25:H25"/>
    <mergeCell ref="C26:H26"/>
    <mergeCell ref="C27:H27"/>
    <mergeCell ref="C28:H28"/>
    <mergeCell ref="C17:H17"/>
    <mergeCell ref="C18:H18"/>
    <mergeCell ref="C19:H19"/>
    <mergeCell ref="C20:H20"/>
    <mergeCell ref="C21:H21"/>
    <mergeCell ref="C22:H22"/>
    <mergeCell ref="C11:H11"/>
    <mergeCell ref="C12:H12"/>
    <mergeCell ref="C13:H13"/>
    <mergeCell ref="C14:H14"/>
    <mergeCell ref="B7:L7"/>
    <mergeCell ref="B8:L8"/>
    <mergeCell ref="C16:H16"/>
    <mergeCell ref="B9:H9"/>
    <mergeCell ref="C10:H10"/>
    <mergeCell ref="C15:H15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0">
    <tabColor theme="7" tint="-0.499984740745262"/>
  </sheetPr>
  <dimension ref="B2:P467"/>
  <sheetViews>
    <sheetView showGridLines="0" workbookViewId="0">
      <pane ySplit="6" topLeftCell="A7" activePane="bottomLeft" state="frozen"/>
      <selection activeCell="B2" sqref="B2:L2"/>
      <selection pane="bottomLeft"/>
    </sheetView>
  </sheetViews>
  <sheetFormatPr defaultColWidth="9.109375" defaultRowHeight="14.4" x14ac:dyDescent="0.3"/>
  <cols>
    <col min="1" max="2" width="3.6640625" style="393" customWidth="1"/>
    <col min="3" max="9" width="9.109375" style="393"/>
    <col min="10" max="10" width="12.6640625" style="393" customWidth="1"/>
    <col min="11" max="11" width="12.6640625" style="452" customWidth="1"/>
    <col min="12" max="12" width="13.5546875" style="393" bestFit="1" customWidth="1"/>
    <col min="13" max="13" width="15.6640625" style="393" customWidth="1"/>
    <col min="14" max="15" width="14.6640625" style="393" customWidth="1"/>
    <col min="16" max="16" width="15.6640625" style="393" customWidth="1"/>
    <col min="17" max="16384" width="9.109375" style="393"/>
  </cols>
  <sheetData>
    <row r="2" spans="2:16" ht="22.5" customHeight="1" x14ac:dyDescent="0.3">
      <c r="B2" s="506"/>
      <c r="C2" s="507"/>
      <c r="D2" s="507"/>
      <c r="E2" s="1005" t="s">
        <v>1190</v>
      </c>
      <c r="F2" s="1005"/>
      <c r="G2" s="1005"/>
      <c r="H2" s="1005"/>
      <c r="I2" s="1005"/>
      <c r="J2" s="1005"/>
      <c r="K2" s="1005"/>
      <c r="L2" s="507"/>
      <c r="M2" s="507"/>
      <c r="N2" s="507"/>
      <c r="O2" s="507"/>
      <c r="P2" s="508"/>
    </row>
    <row r="3" spans="2:16" x14ac:dyDescent="0.3">
      <c r="B3" s="99"/>
      <c r="C3" s="100"/>
      <c r="D3" s="100"/>
      <c r="E3" s="100"/>
      <c r="F3" s="100"/>
      <c r="G3" s="100"/>
      <c r="H3" s="100"/>
      <c r="I3" s="100"/>
      <c r="J3" s="100"/>
      <c r="K3" s="448"/>
      <c r="L3" s="100"/>
      <c r="M3" s="101"/>
      <c r="N3" s="946" t="s">
        <v>487</v>
      </c>
      <c r="O3" s="947"/>
      <c r="P3" s="948"/>
    </row>
    <row r="4" spans="2:16" x14ac:dyDescent="0.3">
      <c r="B4" s="102" t="s">
        <v>500</v>
      </c>
      <c r="C4" s="103"/>
      <c r="D4" s="103"/>
      <c r="E4" s="103"/>
      <c r="F4" s="104">
        <v>0.95</v>
      </c>
      <c r="G4" s="105"/>
      <c r="H4" s="103" t="s">
        <v>501</v>
      </c>
      <c r="I4" s="103"/>
      <c r="J4" s="103"/>
      <c r="K4" s="449"/>
      <c r="L4" s="106">
        <v>1.96</v>
      </c>
      <c r="M4" s="107"/>
      <c r="N4" s="1129"/>
      <c r="O4" s="1130"/>
      <c r="P4" s="1137"/>
    </row>
    <row r="5" spans="2:16" x14ac:dyDescent="0.3">
      <c r="B5" s="102" t="s">
        <v>502</v>
      </c>
      <c r="C5" s="103"/>
      <c r="D5" s="103"/>
      <c r="E5" s="103"/>
      <c r="F5" s="104">
        <v>0.1</v>
      </c>
      <c r="G5" s="105"/>
      <c r="H5" s="103"/>
      <c r="I5" s="103"/>
      <c r="J5" s="103"/>
      <c r="K5" s="449"/>
      <c r="L5" s="108"/>
      <c r="M5" s="107"/>
      <c r="N5" s="958"/>
      <c r="O5" s="959"/>
      <c r="P5" s="960"/>
    </row>
    <row r="6" spans="2:16" x14ac:dyDescent="0.3">
      <c r="B6" s="109"/>
      <c r="C6" s="110"/>
      <c r="D6" s="110"/>
      <c r="E6" s="110"/>
      <c r="F6" s="110"/>
      <c r="G6" s="110"/>
      <c r="H6" s="110"/>
      <c r="I6" s="110"/>
      <c r="J6" s="110"/>
      <c r="K6" s="450"/>
      <c r="L6" s="110"/>
      <c r="M6" s="111"/>
      <c r="N6" s="314" t="s">
        <v>1054</v>
      </c>
      <c r="O6" s="314" t="s">
        <v>509</v>
      </c>
      <c r="P6" s="315" t="s">
        <v>510</v>
      </c>
    </row>
    <row r="7" spans="2:16" x14ac:dyDescent="0.3">
      <c r="B7" s="1123" t="s">
        <v>941</v>
      </c>
      <c r="C7" s="1124"/>
      <c r="D7" s="1124"/>
      <c r="E7" s="1124"/>
      <c r="F7" s="1124"/>
      <c r="G7" s="1124"/>
      <c r="H7" s="1124"/>
      <c r="I7" s="1124"/>
      <c r="J7" s="1124"/>
      <c r="K7" s="1124"/>
      <c r="L7" s="1124"/>
      <c r="M7" s="1124"/>
      <c r="N7" s="1124"/>
      <c r="O7" s="1124"/>
      <c r="P7" s="1138"/>
    </row>
    <row r="8" spans="2:16" x14ac:dyDescent="0.3">
      <c r="B8" s="1134" t="s">
        <v>503</v>
      </c>
      <c r="C8" s="1135"/>
      <c r="D8" s="1135"/>
      <c r="E8" s="1135"/>
      <c r="F8" s="1135"/>
      <c r="G8" s="1135"/>
      <c r="H8" s="1135"/>
      <c r="I8" s="1135"/>
      <c r="J8" s="1135"/>
      <c r="K8" s="1135"/>
      <c r="L8" s="1135"/>
      <c r="M8" s="1135"/>
      <c r="N8" s="1135"/>
      <c r="O8" s="1135"/>
      <c r="P8" s="1136"/>
    </row>
    <row r="9" spans="2:16" x14ac:dyDescent="0.3">
      <c r="B9" s="1116" t="s">
        <v>504</v>
      </c>
      <c r="C9" s="1117"/>
      <c r="D9" s="1117"/>
      <c r="E9" s="1117"/>
      <c r="F9" s="1117"/>
      <c r="G9" s="1117"/>
      <c r="H9" s="1118"/>
      <c r="I9" s="112" t="s">
        <v>505</v>
      </c>
      <c r="J9" s="113" t="s">
        <v>506</v>
      </c>
      <c r="K9" s="113" t="s">
        <v>507</v>
      </c>
      <c r="L9" s="113" t="s">
        <v>508</v>
      </c>
      <c r="M9" s="113" t="s">
        <v>0</v>
      </c>
      <c r="N9" s="314" t="s">
        <v>1054</v>
      </c>
      <c r="O9" s="314" t="s">
        <v>509</v>
      </c>
      <c r="P9" s="315" t="s">
        <v>510</v>
      </c>
    </row>
    <row r="10" spans="2:16" x14ac:dyDescent="0.3">
      <c r="B10" s="115">
        <v>1</v>
      </c>
      <c r="C10" s="1131" t="str">
        <f>IF(ISBLANK('M&amp;V (ORÇ)'!C10)," ",'M&amp;V (ORÇ)'!C10)</f>
        <v xml:space="preserve"> </v>
      </c>
      <c r="D10" s="1132"/>
      <c r="E10" s="1132"/>
      <c r="F10" s="1132"/>
      <c r="G10" s="1132"/>
      <c r="H10" s="1133"/>
      <c r="I10" s="523" t="str">
        <f>IF(ISBLANK('M&amp;V (ORÇ)'!I10)," ",'M&amp;V (ORÇ)'!I10)</f>
        <v xml:space="preserve"> </v>
      </c>
      <c r="J10" s="523" t="str">
        <f>IF(ISBLANK('M&amp;V (ORÇ)'!J10)," ",'M&amp;V (ORÇ)'!J10)</f>
        <v xml:space="preserve"> </v>
      </c>
      <c r="K10" s="525">
        <f>'M&amp;V (ORÇ)'!K10</f>
        <v>0</v>
      </c>
      <c r="L10" s="524">
        <f>'M&amp;V (ORÇ)'!L10</f>
        <v>0</v>
      </c>
      <c r="M10" s="118">
        <f>IF(J10="",0,K10*L10)</f>
        <v>0</v>
      </c>
      <c r="N10" s="120">
        <f t="shared" ref="N10:N41" si="0">M10-O10-P10</f>
        <v>0</v>
      </c>
      <c r="O10" s="119"/>
      <c r="P10" s="119"/>
    </row>
    <row r="11" spans="2:16" x14ac:dyDescent="0.3">
      <c r="B11" s="115">
        <v>2</v>
      </c>
      <c r="C11" s="1131" t="str">
        <f>IF(ISBLANK('M&amp;V (ORÇ)'!C11)," ",'M&amp;V (ORÇ)'!C11)</f>
        <v xml:space="preserve"> </v>
      </c>
      <c r="D11" s="1132"/>
      <c r="E11" s="1132"/>
      <c r="F11" s="1132"/>
      <c r="G11" s="1132"/>
      <c r="H11" s="1133"/>
      <c r="I11" s="523" t="str">
        <f>IF(ISBLANK('M&amp;V (ORÇ)'!I11)," ",'M&amp;V (ORÇ)'!I11)</f>
        <v xml:space="preserve"> </v>
      </c>
      <c r="J11" s="523" t="str">
        <f>IF(ISBLANK('M&amp;V (ORÇ)'!J11)," ",'M&amp;V (ORÇ)'!J11)</f>
        <v xml:space="preserve"> </v>
      </c>
      <c r="K11" s="525">
        <f>'M&amp;V (ORÇ)'!K11</f>
        <v>0</v>
      </c>
      <c r="L11" s="524">
        <f>'M&amp;V (ORÇ)'!L11</f>
        <v>0</v>
      </c>
      <c r="M11" s="118">
        <f t="shared" ref="M11:M59" si="1">IF(J11="",0,K11*L11)</f>
        <v>0</v>
      </c>
      <c r="N11" s="120">
        <f t="shared" si="0"/>
        <v>0</v>
      </c>
      <c r="O11" s="119"/>
      <c r="P11" s="119"/>
    </row>
    <row r="12" spans="2:16" x14ac:dyDescent="0.3">
      <c r="B12" s="115">
        <v>3</v>
      </c>
      <c r="C12" s="1131" t="str">
        <f>IF(ISBLANK('M&amp;V (ORÇ)'!C12)," ",'M&amp;V (ORÇ)'!C12)</f>
        <v xml:space="preserve"> </v>
      </c>
      <c r="D12" s="1132"/>
      <c r="E12" s="1132"/>
      <c r="F12" s="1132"/>
      <c r="G12" s="1132"/>
      <c r="H12" s="1133"/>
      <c r="I12" s="523" t="str">
        <f>IF(ISBLANK('M&amp;V (ORÇ)'!I12)," ",'M&amp;V (ORÇ)'!I12)</f>
        <v xml:space="preserve"> </v>
      </c>
      <c r="J12" s="523" t="str">
        <f>IF(ISBLANK('M&amp;V (ORÇ)'!J12)," ",'M&amp;V (ORÇ)'!J12)</f>
        <v xml:space="preserve"> </v>
      </c>
      <c r="K12" s="525">
        <f>'M&amp;V (ORÇ)'!K12</f>
        <v>0</v>
      </c>
      <c r="L12" s="524">
        <f>'M&amp;V (ORÇ)'!L12</f>
        <v>0</v>
      </c>
      <c r="M12" s="118">
        <f t="shared" si="1"/>
        <v>0</v>
      </c>
      <c r="N12" s="120">
        <f t="shared" si="0"/>
        <v>0</v>
      </c>
      <c r="O12" s="119"/>
      <c r="P12" s="119"/>
    </row>
    <row r="13" spans="2:16" x14ac:dyDescent="0.3">
      <c r="B13" s="115">
        <v>4</v>
      </c>
      <c r="C13" s="1131" t="str">
        <f>IF(ISBLANK('M&amp;V (ORÇ)'!C13)," ",'M&amp;V (ORÇ)'!C13)</f>
        <v xml:space="preserve"> </v>
      </c>
      <c r="D13" s="1132"/>
      <c r="E13" s="1132"/>
      <c r="F13" s="1132"/>
      <c r="G13" s="1132"/>
      <c r="H13" s="1133"/>
      <c r="I13" s="523" t="str">
        <f>IF(ISBLANK('M&amp;V (ORÇ)'!I13)," ",'M&amp;V (ORÇ)'!I13)</f>
        <v xml:space="preserve"> </v>
      </c>
      <c r="J13" s="523" t="str">
        <f>IF(ISBLANK('M&amp;V (ORÇ)'!J13)," ",'M&amp;V (ORÇ)'!J13)</f>
        <v xml:space="preserve"> </v>
      </c>
      <c r="K13" s="525">
        <f>'M&amp;V (ORÇ)'!K13</f>
        <v>0</v>
      </c>
      <c r="L13" s="524">
        <f>'M&amp;V (ORÇ)'!L13</f>
        <v>0</v>
      </c>
      <c r="M13" s="118">
        <f t="shared" si="1"/>
        <v>0</v>
      </c>
      <c r="N13" s="120">
        <f t="shared" si="0"/>
        <v>0</v>
      </c>
      <c r="O13" s="119"/>
      <c r="P13" s="119"/>
    </row>
    <row r="14" spans="2:16" x14ac:dyDescent="0.3">
      <c r="B14" s="115">
        <v>5</v>
      </c>
      <c r="C14" s="1131" t="str">
        <f>IF(ISBLANK('M&amp;V (ORÇ)'!C14)," ",'M&amp;V (ORÇ)'!C14)</f>
        <v xml:space="preserve"> </v>
      </c>
      <c r="D14" s="1132"/>
      <c r="E14" s="1132"/>
      <c r="F14" s="1132"/>
      <c r="G14" s="1132"/>
      <c r="H14" s="1133"/>
      <c r="I14" s="523" t="str">
        <f>IF(ISBLANK('M&amp;V (ORÇ)'!I14)," ",'M&amp;V (ORÇ)'!I14)</f>
        <v xml:space="preserve"> </v>
      </c>
      <c r="J14" s="523" t="str">
        <f>IF(ISBLANK('M&amp;V (ORÇ)'!J14)," ",'M&amp;V (ORÇ)'!J14)</f>
        <v xml:space="preserve"> </v>
      </c>
      <c r="K14" s="525">
        <f>'M&amp;V (ORÇ)'!K14</f>
        <v>0</v>
      </c>
      <c r="L14" s="524">
        <f>'M&amp;V (ORÇ)'!L14</f>
        <v>0</v>
      </c>
      <c r="M14" s="118">
        <f t="shared" si="1"/>
        <v>0</v>
      </c>
      <c r="N14" s="120">
        <f t="shared" si="0"/>
        <v>0</v>
      </c>
      <c r="O14" s="119"/>
      <c r="P14" s="119"/>
    </row>
    <row r="15" spans="2:16" x14ac:dyDescent="0.3">
      <c r="B15" s="115">
        <v>6</v>
      </c>
      <c r="C15" s="1131" t="str">
        <f>IF(ISBLANK('M&amp;V (ORÇ)'!C15)," ",'M&amp;V (ORÇ)'!C15)</f>
        <v xml:space="preserve"> </v>
      </c>
      <c r="D15" s="1132"/>
      <c r="E15" s="1132"/>
      <c r="F15" s="1132"/>
      <c r="G15" s="1132"/>
      <c r="H15" s="1133"/>
      <c r="I15" s="523" t="str">
        <f>IF(ISBLANK('M&amp;V (ORÇ)'!I15)," ",'M&amp;V (ORÇ)'!I15)</f>
        <v xml:space="preserve"> </v>
      </c>
      <c r="J15" s="523" t="str">
        <f>IF(ISBLANK('M&amp;V (ORÇ)'!J15)," ",'M&amp;V (ORÇ)'!J15)</f>
        <v xml:space="preserve"> </v>
      </c>
      <c r="K15" s="525">
        <f>'M&amp;V (ORÇ)'!K15</f>
        <v>0</v>
      </c>
      <c r="L15" s="524">
        <f>'M&amp;V (ORÇ)'!L15</f>
        <v>0</v>
      </c>
      <c r="M15" s="118">
        <f t="shared" si="1"/>
        <v>0</v>
      </c>
      <c r="N15" s="120">
        <f t="shared" si="0"/>
        <v>0</v>
      </c>
      <c r="O15" s="119"/>
      <c r="P15" s="119"/>
    </row>
    <row r="16" spans="2:16" x14ac:dyDescent="0.3">
      <c r="B16" s="115">
        <v>7</v>
      </c>
      <c r="C16" s="1131" t="str">
        <f>IF(ISBLANK('M&amp;V (ORÇ)'!C16)," ",'M&amp;V (ORÇ)'!C16)</f>
        <v xml:space="preserve"> </v>
      </c>
      <c r="D16" s="1132"/>
      <c r="E16" s="1132"/>
      <c r="F16" s="1132"/>
      <c r="G16" s="1132"/>
      <c r="H16" s="1133"/>
      <c r="I16" s="523" t="str">
        <f>IF(ISBLANK('M&amp;V (ORÇ)'!I16)," ",'M&amp;V (ORÇ)'!I16)</f>
        <v xml:space="preserve"> </v>
      </c>
      <c r="J16" s="523" t="str">
        <f>IF(ISBLANK('M&amp;V (ORÇ)'!J16)," ",'M&amp;V (ORÇ)'!J16)</f>
        <v xml:space="preserve"> </v>
      </c>
      <c r="K16" s="525">
        <f>'M&amp;V (ORÇ)'!K16</f>
        <v>0</v>
      </c>
      <c r="L16" s="524">
        <f>'M&amp;V (ORÇ)'!L16</f>
        <v>0</v>
      </c>
      <c r="M16" s="118">
        <f t="shared" si="1"/>
        <v>0</v>
      </c>
      <c r="N16" s="120">
        <f t="shared" si="0"/>
        <v>0</v>
      </c>
      <c r="O16" s="119"/>
      <c r="P16" s="119"/>
    </row>
    <row r="17" spans="2:16" x14ac:dyDescent="0.3">
      <c r="B17" s="115">
        <v>8</v>
      </c>
      <c r="C17" s="1131" t="str">
        <f>IF(ISBLANK('M&amp;V (ORÇ)'!C17)," ",'M&amp;V (ORÇ)'!C17)</f>
        <v xml:space="preserve"> </v>
      </c>
      <c r="D17" s="1132"/>
      <c r="E17" s="1132"/>
      <c r="F17" s="1132"/>
      <c r="G17" s="1132"/>
      <c r="H17" s="1133"/>
      <c r="I17" s="523" t="str">
        <f>IF(ISBLANK('M&amp;V (ORÇ)'!I17)," ",'M&amp;V (ORÇ)'!I17)</f>
        <v xml:space="preserve"> </v>
      </c>
      <c r="J17" s="523" t="str">
        <f>IF(ISBLANK('M&amp;V (ORÇ)'!J17)," ",'M&amp;V (ORÇ)'!J17)</f>
        <v xml:space="preserve"> </v>
      </c>
      <c r="K17" s="525">
        <f>'M&amp;V (ORÇ)'!K17</f>
        <v>0</v>
      </c>
      <c r="L17" s="524">
        <f>'M&amp;V (ORÇ)'!L17</f>
        <v>0</v>
      </c>
      <c r="M17" s="118">
        <f t="shared" si="1"/>
        <v>0</v>
      </c>
      <c r="N17" s="120">
        <f t="shared" si="0"/>
        <v>0</v>
      </c>
      <c r="O17" s="119"/>
      <c r="P17" s="119"/>
    </row>
    <row r="18" spans="2:16" x14ac:dyDescent="0.3">
      <c r="B18" s="115">
        <v>9</v>
      </c>
      <c r="C18" s="1131" t="str">
        <f>IF(ISBLANK('M&amp;V (ORÇ)'!C18)," ",'M&amp;V (ORÇ)'!C18)</f>
        <v xml:space="preserve"> </v>
      </c>
      <c r="D18" s="1132"/>
      <c r="E18" s="1132"/>
      <c r="F18" s="1132"/>
      <c r="G18" s="1132"/>
      <c r="H18" s="1133"/>
      <c r="I18" s="523" t="str">
        <f>IF(ISBLANK('M&amp;V (ORÇ)'!I18)," ",'M&amp;V (ORÇ)'!I18)</f>
        <v xml:space="preserve"> </v>
      </c>
      <c r="J18" s="523" t="str">
        <f>IF(ISBLANK('M&amp;V (ORÇ)'!J18)," ",'M&amp;V (ORÇ)'!J18)</f>
        <v xml:space="preserve"> </v>
      </c>
      <c r="K18" s="525">
        <f>'M&amp;V (ORÇ)'!K18</f>
        <v>0</v>
      </c>
      <c r="L18" s="524">
        <f>'M&amp;V (ORÇ)'!L18</f>
        <v>0</v>
      </c>
      <c r="M18" s="118">
        <f t="shared" si="1"/>
        <v>0</v>
      </c>
      <c r="N18" s="120">
        <f t="shared" si="0"/>
        <v>0</v>
      </c>
      <c r="O18" s="119"/>
      <c r="P18" s="119"/>
    </row>
    <row r="19" spans="2:16" x14ac:dyDescent="0.3">
      <c r="B19" s="115">
        <v>10</v>
      </c>
      <c r="C19" s="1131" t="str">
        <f>IF(ISBLANK('M&amp;V (ORÇ)'!C19)," ",'M&amp;V (ORÇ)'!C19)</f>
        <v xml:space="preserve"> </v>
      </c>
      <c r="D19" s="1132"/>
      <c r="E19" s="1132"/>
      <c r="F19" s="1132"/>
      <c r="G19" s="1132"/>
      <c r="H19" s="1133"/>
      <c r="I19" s="523" t="str">
        <f>IF(ISBLANK('M&amp;V (ORÇ)'!I19)," ",'M&amp;V (ORÇ)'!I19)</f>
        <v xml:space="preserve"> </v>
      </c>
      <c r="J19" s="523" t="str">
        <f>IF(ISBLANK('M&amp;V (ORÇ)'!J19)," ",'M&amp;V (ORÇ)'!J19)</f>
        <v xml:space="preserve"> </v>
      </c>
      <c r="K19" s="525">
        <f>'M&amp;V (ORÇ)'!K19</f>
        <v>0</v>
      </c>
      <c r="L19" s="524">
        <f>'M&amp;V (ORÇ)'!L19</f>
        <v>0</v>
      </c>
      <c r="M19" s="118">
        <f t="shared" si="1"/>
        <v>0</v>
      </c>
      <c r="N19" s="120">
        <f t="shared" si="0"/>
        <v>0</v>
      </c>
      <c r="O19" s="119"/>
      <c r="P19" s="119"/>
    </row>
    <row r="20" spans="2:16" x14ac:dyDescent="0.3">
      <c r="B20" s="115">
        <v>11</v>
      </c>
      <c r="C20" s="1131" t="str">
        <f>IF(ISBLANK('M&amp;V (ORÇ)'!C20)," ",'M&amp;V (ORÇ)'!C20)</f>
        <v xml:space="preserve"> </v>
      </c>
      <c r="D20" s="1132"/>
      <c r="E20" s="1132"/>
      <c r="F20" s="1132"/>
      <c r="G20" s="1132"/>
      <c r="H20" s="1133"/>
      <c r="I20" s="523" t="str">
        <f>IF(ISBLANK('M&amp;V (ORÇ)'!I20)," ",'M&amp;V (ORÇ)'!I20)</f>
        <v xml:space="preserve"> </v>
      </c>
      <c r="J20" s="523" t="str">
        <f>IF(ISBLANK('M&amp;V (ORÇ)'!J20)," ",'M&amp;V (ORÇ)'!J20)</f>
        <v xml:space="preserve"> </v>
      </c>
      <c r="K20" s="525">
        <f>'M&amp;V (ORÇ)'!K20</f>
        <v>0</v>
      </c>
      <c r="L20" s="524">
        <f>'M&amp;V (ORÇ)'!L20</f>
        <v>0</v>
      </c>
      <c r="M20" s="118">
        <f t="shared" si="1"/>
        <v>0</v>
      </c>
      <c r="N20" s="120">
        <f t="shared" si="0"/>
        <v>0</v>
      </c>
      <c r="O20" s="119"/>
      <c r="P20" s="119"/>
    </row>
    <row r="21" spans="2:16" x14ac:dyDescent="0.3">
      <c r="B21" s="115">
        <v>12</v>
      </c>
      <c r="C21" s="1131" t="str">
        <f>IF(ISBLANK('M&amp;V (ORÇ)'!C21)," ",'M&amp;V (ORÇ)'!C21)</f>
        <v xml:space="preserve"> </v>
      </c>
      <c r="D21" s="1132"/>
      <c r="E21" s="1132"/>
      <c r="F21" s="1132"/>
      <c r="G21" s="1132"/>
      <c r="H21" s="1133"/>
      <c r="I21" s="523" t="str">
        <f>IF(ISBLANK('M&amp;V (ORÇ)'!I21)," ",'M&amp;V (ORÇ)'!I21)</f>
        <v xml:space="preserve"> </v>
      </c>
      <c r="J21" s="523" t="str">
        <f>IF(ISBLANK('M&amp;V (ORÇ)'!J21)," ",'M&amp;V (ORÇ)'!J21)</f>
        <v xml:space="preserve"> </v>
      </c>
      <c r="K21" s="525">
        <f>'M&amp;V (ORÇ)'!K21</f>
        <v>0</v>
      </c>
      <c r="L21" s="524">
        <f>'M&amp;V (ORÇ)'!L21</f>
        <v>0</v>
      </c>
      <c r="M21" s="118">
        <f t="shared" si="1"/>
        <v>0</v>
      </c>
      <c r="N21" s="120">
        <f t="shared" si="0"/>
        <v>0</v>
      </c>
      <c r="O21" s="119"/>
      <c r="P21" s="119"/>
    </row>
    <row r="22" spans="2:16" x14ac:dyDescent="0.3">
      <c r="B22" s="115">
        <v>13</v>
      </c>
      <c r="C22" s="1131" t="str">
        <f>IF(ISBLANK('M&amp;V (ORÇ)'!C22)," ",'M&amp;V (ORÇ)'!C22)</f>
        <v xml:space="preserve"> </v>
      </c>
      <c r="D22" s="1132"/>
      <c r="E22" s="1132"/>
      <c r="F22" s="1132"/>
      <c r="G22" s="1132"/>
      <c r="H22" s="1133"/>
      <c r="I22" s="523" t="str">
        <f>IF(ISBLANK('M&amp;V (ORÇ)'!I22)," ",'M&amp;V (ORÇ)'!I22)</f>
        <v xml:space="preserve"> </v>
      </c>
      <c r="J22" s="523" t="str">
        <f>IF(ISBLANK('M&amp;V (ORÇ)'!J22)," ",'M&amp;V (ORÇ)'!J22)</f>
        <v xml:space="preserve"> </v>
      </c>
      <c r="K22" s="525">
        <f>'M&amp;V (ORÇ)'!K22</f>
        <v>0</v>
      </c>
      <c r="L22" s="524">
        <f>'M&amp;V (ORÇ)'!L22</f>
        <v>0</v>
      </c>
      <c r="M22" s="118">
        <f t="shared" si="1"/>
        <v>0</v>
      </c>
      <c r="N22" s="120">
        <f t="shared" si="0"/>
        <v>0</v>
      </c>
      <c r="O22" s="119"/>
      <c r="P22" s="119"/>
    </row>
    <row r="23" spans="2:16" x14ac:dyDescent="0.3">
      <c r="B23" s="115">
        <v>14</v>
      </c>
      <c r="C23" s="1131" t="str">
        <f>IF(ISBLANK('M&amp;V (ORÇ)'!C23)," ",'M&amp;V (ORÇ)'!C23)</f>
        <v xml:space="preserve"> </v>
      </c>
      <c r="D23" s="1132"/>
      <c r="E23" s="1132"/>
      <c r="F23" s="1132"/>
      <c r="G23" s="1132"/>
      <c r="H23" s="1133"/>
      <c r="I23" s="523" t="str">
        <f>IF(ISBLANK('M&amp;V (ORÇ)'!I23)," ",'M&amp;V (ORÇ)'!I23)</f>
        <v xml:space="preserve"> </v>
      </c>
      <c r="J23" s="523" t="str">
        <f>IF(ISBLANK('M&amp;V (ORÇ)'!J23)," ",'M&amp;V (ORÇ)'!J23)</f>
        <v xml:space="preserve"> </v>
      </c>
      <c r="K23" s="525">
        <f>'M&amp;V (ORÇ)'!K23</f>
        <v>0</v>
      </c>
      <c r="L23" s="524">
        <f>'M&amp;V (ORÇ)'!L23</f>
        <v>0</v>
      </c>
      <c r="M23" s="118">
        <f t="shared" si="1"/>
        <v>0</v>
      </c>
      <c r="N23" s="120">
        <f t="shared" si="0"/>
        <v>0</v>
      </c>
      <c r="O23" s="119"/>
      <c r="P23" s="119"/>
    </row>
    <row r="24" spans="2:16" x14ac:dyDescent="0.3">
      <c r="B24" s="115">
        <v>15</v>
      </c>
      <c r="C24" s="1131" t="str">
        <f>IF(ISBLANK('M&amp;V (ORÇ)'!C24)," ",'M&amp;V (ORÇ)'!C24)</f>
        <v xml:space="preserve"> </v>
      </c>
      <c r="D24" s="1132"/>
      <c r="E24" s="1132"/>
      <c r="F24" s="1132"/>
      <c r="G24" s="1132"/>
      <c r="H24" s="1133"/>
      <c r="I24" s="523" t="str">
        <f>IF(ISBLANK('M&amp;V (ORÇ)'!I24)," ",'M&amp;V (ORÇ)'!I24)</f>
        <v xml:space="preserve"> </v>
      </c>
      <c r="J24" s="523" t="str">
        <f>IF(ISBLANK('M&amp;V (ORÇ)'!J24)," ",'M&amp;V (ORÇ)'!J24)</f>
        <v xml:space="preserve"> </v>
      </c>
      <c r="K24" s="525">
        <f>'M&amp;V (ORÇ)'!K24</f>
        <v>0</v>
      </c>
      <c r="L24" s="524">
        <f>'M&amp;V (ORÇ)'!L24</f>
        <v>0</v>
      </c>
      <c r="M24" s="118">
        <f t="shared" si="1"/>
        <v>0</v>
      </c>
      <c r="N24" s="120">
        <f t="shared" si="0"/>
        <v>0</v>
      </c>
      <c r="O24" s="119"/>
      <c r="P24" s="119"/>
    </row>
    <row r="25" spans="2:16" x14ac:dyDescent="0.3">
      <c r="B25" s="115">
        <v>16</v>
      </c>
      <c r="C25" s="1131" t="str">
        <f>IF(ISBLANK('M&amp;V (ORÇ)'!C25)," ",'M&amp;V (ORÇ)'!C25)</f>
        <v xml:space="preserve"> </v>
      </c>
      <c r="D25" s="1132"/>
      <c r="E25" s="1132"/>
      <c r="F25" s="1132"/>
      <c r="G25" s="1132"/>
      <c r="H25" s="1133"/>
      <c r="I25" s="523" t="str">
        <f>IF(ISBLANK('M&amp;V (ORÇ)'!I25)," ",'M&amp;V (ORÇ)'!I25)</f>
        <v xml:space="preserve"> </v>
      </c>
      <c r="J25" s="523" t="str">
        <f>IF(ISBLANK('M&amp;V (ORÇ)'!J25)," ",'M&amp;V (ORÇ)'!J25)</f>
        <v xml:space="preserve"> </v>
      </c>
      <c r="K25" s="525">
        <f>'M&amp;V (ORÇ)'!K25</f>
        <v>0</v>
      </c>
      <c r="L25" s="524">
        <f>'M&amp;V (ORÇ)'!L25</f>
        <v>0</v>
      </c>
      <c r="M25" s="118">
        <f t="shared" si="1"/>
        <v>0</v>
      </c>
      <c r="N25" s="120">
        <f t="shared" si="0"/>
        <v>0</v>
      </c>
      <c r="O25" s="119"/>
      <c r="P25" s="119"/>
    </row>
    <row r="26" spans="2:16" x14ac:dyDescent="0.3">
      <c r="B26" s="115">
        <v>17</v>
      </c>
      <c r="C26" s="1131" t="str">
        <f>IF(ISBLANK('M&amp;V (ORÇ)'!C26)," ",'M&amp;V (ORÇ)'!C26)</f>
        <v xml:space="preserve"> </v>
      </c>
      <c r="D26" s="1132"/>
      <c r="E26" s="1132"/>
      <c r="F26" s="1132"/>
      <c r="G26" s="1132"/>
      <c r="H26" s="1133"/>
      <c r="I26" s="523" t="str">
        <f>IF(ISBLANK('M&amp;V (ORÇ)'!I26)," ",'M&amp;V (ORÇ)'!I26)</f>
        <v xml:space="preserve"> </v>
      </c>
      <c r="J26" s="523" t="str">
        <f>IF(ISBLANK('M&amp;V (ORÇ)'!J26)," ",'M&amp;V (ORÇ)'!J26)</f>
        <v xml:space="preserve"> </v>
      </c>
      <c r="K26" s="525">
        <f>'M&amp;V (ORÇ)'!K26</f>
        <v>0</v>
      </c>
      <c r="L26" s="524">
        <f>'M&amp;V (ORÇ)'!L26</f>
        <v>0</v>
      </c>
      <c r="M26" s="118">
        <f t="shared" si="1"/>
        <v>0</v>
      </c>
      <c r="N26" s="120">
        <f t="shared" si="0"/>
        <v>0</v>
      </c>
      <c r="O26" s="119"/>
      <c r="P26" s="119"/>
    </row>
    <row r="27" spans="2:16" x14ac:dyDescent="0.3">
      <c r="B27" s="115">
        <v>18</v>
      </c>
      <c r="C27" s="1131" t="str">
        <f>IF(ISBLANK('M&amp;V (ORÇ)'!C27)," ",'M&amp;V (ORÇ)'!C27)</f>
        <v xml:space="preserve"> </v>
      </c>
      <c r="D27" s="1132"/>
      <c r="E27" s="1132"/>
      <c r="F27" s="1132"/>
      <c r="G27" s="1132"/>
      <c r="H27" s="1133"/>
      <c r="I27" s="523" t="str">
        <f>IF(ISBLANK('M&amp;V (ORÇ)'!I27)," ",'M&amp;V (ORÇ)'!I27)</f>
        <v xml:space="preserve"> </v>
      </c>
      <c r="J27" s="523" t="str">
        <f>IF(ISBLANK('M&amp;V (ORÇ)'!J27)," ",'M&amp;V (ORÇ)'!J27)</f>
        <v xml:space="preserve"> </v>
      </c>
      <c r="K27" s="525">
        <f>'M&amp;V (ORÇ)'!K27</f>
        <v>0</v>
      </c>
      <c r="L27" s="524">
        <f>'M&amp;V (ORÇ)'!L27</f>
        <v>0</v>
      </c>
      <c r="M27" s="118">
        <f t="shared" si="1"/>
        <v>0</v>
      </c>
      <c r="N27" s="120">
        <f t="shared" si="0"/>
        <v>0</v>
      </c>
      <c r="O27" s="119"/>
      <c r="P27" s="119"/>
    </row>
    <row r="28" spans="2:16" x14ac:dyDescent="0.3">
      <c r="B28" s="115">
        <v>19</v>
      </c>
      <c r="C28" s="1131" t="str">
        <f>IF(ISBLANK('M&amp;V (ORÇ)'!C28)," ",'M&amp;V (ORÇ)'!C28)</f>
        <v xml:space="preserve"> </v>
      </c>
      <c r="D28" s="1132"/>
      <c r="E28" s="1132"/>
      <c r="F28" s="1132"/>
      <c r="G28" s="1132"/>
      <c r="H28" s="1133"/>
      <c r="I28" s="523" t="str">
        <f>IF(ISBLANK('M&amp;V (ORÇ)'!I28)," ",'M&amp;V (ORÇ)'!I28)</f>
        <v xml:space="preserve"> </v>
      </c>
      <c r="J28" s="523" t="str">
        <f>IF(ISBLANK('M&amp;V (ORÇ)'!J28)," ",'M&amp;V (ORÇ)'!J28)</f>
        <v xml:space="preserve"> </v>
      </c>
      <c r="K28" s="525">
        <f>'M&amp;V (ORÇ)'!K28</f>
        <v>0</v>
      </c>
      <c r="L28" s="524">
        <f>'M&amp;V (ORÇ)'!L28</f>
        <v>0</v>
      </c>
      <c r="M28" s="118">
        <f t="shared" si="1"/>
        <v>0</v>
      </c>
      <c r="N28" s="120">
        <f t="shared" si="0"/>
        <v>0</v>
      </c>
      <c r="O28" s="119"/>
      <c r="P28" s="119"/>
    </row>
    <row r="29" spans="2:16" x14ac:dyDescent="0.3">
      <c r="B29" s="115">
        <v>20</v>
      </c>
      <c r="C29" s="1131" t="str">
        <f>IF(ISBLANK('M&amp;V (ORÇ)'!C29)," ",'M&amp;V (ORÇ)'!C29)</f>
        <v xml:space="preserve"> </v>
      </c>
      <c r="D29" s="1132"/>
      <c r="E29" s="1132"/>
      <c r="F29" s="1132"/>
      <c r="G29" s="1132"/>
      <c r="H29" s="1133"/>
      <c r="I29" s="523" t="str">
        <f>IF(ISBLANK('M&amp;V (ORÇ)'!I29)," ",'M&amp;V (ORÇ)'!I29)</f>
        <v xml:space="preserve"> </v>
      </c>
      <c r="J29" s="523" t="str">
        <f>IF(ISBLANK('M&amp;V (ORÇ)'!J29)," ",'M&amp;V (ORÇ)'!J29)</f>
        <v xml:space="preserve"> </v>
      </c>
      <c r="K29" s="525">
        <f>'M&amp;V (ORÇ)'!K29</f>
        <v>0</v>
      </c>
      <c r="L29" s="524">
        <f>'M&amp;V (ORÇ)'!L29</f>
        <v>0</v>
      </c>
      <c r="M29" s="118">
        <f t="shared" si="1"/>
        <v>0</v>
      </c>
      <c r="N29" s="120">
        <f t="shared" si="0"/>
        <v>0</v>
      </c>
      <c r="O29" s="119"/>
      <c r="P29" s="119"/>
    </row>
    <row r="30" spans="2:16" x14ac:dyDescent="0.3">
      <c r="B30" s="115">
        <v>21</v>
      </c>
      <c r="C30" s="1131" t="str">
        <f>IF(ISBLANK('M&amp;V (ORÇ)'!C30)," ",'M&amp;V (ORÇ)'!C30)</f>
        <v xml:space="preserve"> </v>
      </c>
      <c r="D30" s="1132"/>
      <c r="E30" s="1132"/>
      <c r="F30" s="1132"/>
      <c r="G30" s="1132"/>
      <c r="H30" s="1133"/>
      <c r="I30" s="523" t="str">
        <f>IF(ISBLANK('M&amp;V (ORÇ)'!I30)," ",'M&amp;V (ORÇ)'!I30)</f>
        <v xml:space="preserve"> </v>
      </c>
      <c r="J30" s="523" t="str">
        <f>IF(ISBLANK('M&amp;V (ORÇ)'!J30)," ",'M&amp;V (ORÇ)'!J30)</f>
        <v xml:space="preserve"> </v>
      </c>
      <c r="K30" s="525">
        <f>'M&amp;V (ORÇ)'!K30</f>
        <v>0</v>
      </c>
      <c r="L30" s="524">
        <f>'M&amp;V (ORÇ)'!L30</f>
        <v>0</v>
      </c>
      <c r="M30" s="118">
        <f t="shared" si="1"/>
        <v>0</v>
      </c>
      <c r="N30" s="120">
        <f t="shared" si="0"/>
        <v>0</v>
      </c>
      <c r="O30" s="119"/>
      <c r="P30" s="119"/>
    </row>
    <row r="31" spans="2:16" x14ac:dyDescent="0.3">
      <c r="B31" s="115">
        <v>22</v>
      </c>
      <c r="C31" s="1131" t="str">
        <f>IF(ISBLANK('M&amp;V (ORÇ)'!C31)," ",'M&amp;V (ORÇ)'!C31)</f>
        <v xml:space="preserve"> </v>
      </c>
      <c r="D31" s="1132"/>
      <c r="E31" s="1132"/>
      <c r="F31" s="1132"/>
      <c r="G31" s="1132"/>
      <c r="H31" s="1133"/>
      <c r="I31" s="523" t="str">
        <f>IF(ISBLANK('M&amp;V (ORÇ)'!I31)," ",'M&amp;V (ORÇ)'!I31)</f>
        <v xml:space="preserve"> </v>
      </c>
      <c r="J31" s="523" t="str">
        <f>IF(ISBLANK('M&amp;V (ORÇ)'!J31)," ",'M&amp;V (ORÇ)'!J31)</f>
        <v xml:space="preserve"> </v>
      </c>
      <c r="K31" s="525">
        <f>'M&amp;V (ORÇ)'!K31</f>
        <v>0</v>
      </c>
      <c r="L31" s="524">
        <f>'M&amp;V (ORÇ)'!L31</f>
        <v>0</v>
      </c>
      <c r="M31" s="118">
        <f t="shared" si="1"/>
        <v>0</v>
      </c>
      <c r="N31" s="120">
        <f t="shared" si="0"/>
        <v>0</v>
      </c>
      <c r="O31" s="119"/>
      <c r="P31" s="119"/>
    </row>
    <row r="32" spans="2:16" x14ac:dyDescent="0.3">
      <c r="B32" s="115">
        <v>23</v>
      </c>
      <c r="C32" s="1131" t="str">
        <f>IF(ISBLANK('M&amp;V (ORÇ)'!C32)," ",'M&amp;V (ORÇ)'!C32)</f>
        <v xml:space="preserve"> </v>
      </c>
      <c r="D32" s="1132"/>
      <c r="E32" s="1132"/>
      <c r="F32" s="1132"/>
      <c r="G32" s="1132"/>
      <c r="H32" s="1133"/>
      <c r="I32" s="523" t="str">
        <f>IF(ISBLANK('M&amp;V (ORÇ)'!I32)," ",'M&amp;V (ORÇ)'!I32)</f>
        <v xml:space="preserve"> </v>
      </c>
      <c r="J32" s="523" t="str">
        <f>IF(ISBLANK('M&amp;V (ORÇ)'!J32)," ",'M&amp;V (ORÇ)'!J32)</f>
        <v xml:space="preserve"> </v>
      </c>
      <c r="K32" s="525">
        <f>'M&amp;V (ORÇ)'!K32</f>
        <v>0</v>
      </c>
      <c r="L32" s="524">
        <f>'M&amp;V (ORÇ)'!L32</f>
        <v>0</v>
      </c>
      <c r="M32" s="118">
        <f t="shared" si="1"/>
        <v>0</v>
      </c>
      <c r="N32" s="120">
        <f t="shared" si="0"/>
        <v>0</v>
      </c>
      <c r="O32" s="119"/>
      <c r="P32" s="119"/>
    </row>
    <row r="33" spans="2:16" x14ac:dyDescent="0.3">
      <c r="B33" s="115">
        <v>24</v>
      </c>
      <c r="C33" s="1131" t="str">
        <f>IF(ISBLANK('M&amp;V (ORÇ)'!C33)," ",'M&amp;V (ORÇ)'!C33)</f>
        <v xml:space="preserve"> </v>
      </c>
      <c r="D33" s="1132"/>
      <c r="E33" s="1132"/>
      <c r="F33" s="1132"/>
      <c r="G33" s="1132"/>
      <c r="H33" s="1133"/>
      <c r="I33" s="523" t="str">
        <f>IF(ISBLANK('M&amp;V (ORÇ)'!I33)," ",'M&amp;V (ORÇ)'!I33)</f>
        <v xml:space="preserve"> </v>
      </c>
      <c r="J33" s="523" t="str">
        <f>IF(ISBLANK('M&amp;V (ORÇ)'!J33)," ",'M&amp;V (ORÇ)'!J33)</f>
        <v xml:space="preserve"> </v>
      </c>
      <c r="K33" s="525">
        <f>'M&amp;V (ORÇ)'!K33</f>
        <v>0</v>
      </c>
      <c r="L33" s="524">
        <f>'M&amp;V (ORÇ)'!L33</f>
        <v>0</v>
      </c>
      <c r="M33" s="118">
        <f t="shared" si="1"/>
        <v>0</v>
      </c>
      <c r="N33" s="120">
        <f t="shared" si="0"/>
        <v>0</v>
      </c>
      <c r="O33" s="119"/>
      <c r="P33" s="119"/>
    </row>
    <row r="34" spans="2:16" x14ac:dyDescent="0.3">
      <c r="B34" s="115">
        <v>25</v>
      </c>
      <c r="C34" s="1131" t="str">
        <f>IF(ISBLANK('M&amp;V (ORÇ)'!C34)," ",'M&amp;V (ORÇ)'!C34)</f>
        <v xml:space="preserve"> </v>
      </c>
      <c r="D34" s="1132"/>
      <c r="E34" s="1132"/>
      <c r="F34" s="1132"/>
      <c r="G34" s="1132"/>
      <c r="H34" s="1133"/>
      <c r="I34" s="523" t="str">
        <f>IF(ISBLANK('M&amp;V (ORÇ)'!I34)," ",'M&amp;V (ORÇ)'!I34)</f>
        <v xml:space="preserve"> </v>
      </c>
      <c r="J34" s="523" t="str">
        <f>IF(ISBLANK('M&amp;V (ORÇ)'!J34)," ",'M&amp;V (ORÇ)'!J34)</f>
        <v xml:space="preserve"> </v>
      </c>
      <c r="K34" s="525">
        <f>'M&amp;V (ORÇ)'!K34</f>
        <v>0</v>
      </c>
      <c r="L34" s="524">
        <f>'M&amp;V (ORÇ)'!L34</f>
        <v>0</v>
      </c>
      <c r="M34" s="118">
        <f t="shared" si="1"/>
        <v>0</v>
      </c>
      <c r="N34" s="120">
        <f t="shared" si="0"/>
        <v>0</v>
      </c>
      <c r="O34" s="119"/>
      <c r="P34" s="119"/>
    </row>
    <row r="35" spans="2:16" x14ac:dyDescent="0.3">
      <c r="B35" s="115">
        <v>26</v>
      </c>
      <c r="C35" s="1131" t="str">
        <f>IF(ISBLANK('M&amp;V (ORÇ)'!C35)," ",'M&amp;V (ORÇ)'!C35)</f>
        <v xml:space="preserve"> </v>
      </c>
      <c r="D35" s="1132"/>
      <c r="E35" s="1132"/>
      <c r="F35" s="1132"/>
      <c r="G35" s="1132"/>
      <c r="H35" s="1133"/>
      <c r="I35" s="523" t="str">
        <f>IF(ISBLANK('M&amp;V (ORÇ)'!I35)," ",'M&amp;V (ORÇ)'!I35)</f>
        <v xml:space="preserve"> </v>
      </c>
      <c r="J35" s="523" t="str">
        <f>IF(ISBLANK('M&amp;V (ORÇ)'!J35)," ",'M&amp;V (ORÇ)'!J35)</f>
        <v xml:space="preserve"> </v>
      </c>
      <c r="K35" s="525">
        <f>'M&amp;V (ORÇ)'!K35</f>
        <v>0</v>
      </c>
      <c r="L35" s="524">
        <f>'M&amp;V (ORÇ)'!L35</f>
        <v>0</v>
      </c>
      <c r="M35" s="118">
        <f t="shared" si="1"/>
        <v>0</v>
      </c>
      <c r="N35" s="120">
        <f t="shared" si="0"/>
        <v>0</v>
      </c>
      <c r="O35" s="119"/>
      <c r="P35" s="119"/>
    </row>
    <row r="36" spans="2:16" x14ac:dyDescent="0.3">
      <c r="B36" s="115">
        <v>27</v>
      </c>
      <c r="C36" s="1131" t="str">
        <f>IF(ISBLANK('M&amp;V (ORÇ)'!C36)," ",'M&amp;V (ORÇ)'!C36)</f>
        <v xml:space="preserve"> </v>
      </c>
      <c r="D36" s="1132"/>
      <c r="E36" s="1132"/>
      <c r="F36" s="1132"/>
      <c r="G36" s="1132"/>
      <c r="H36" s="1133"/>
      <c r="I36" s="523" t="str">
        <f>IF(ISBLANK('M&amp;V (ORÇ)'!I36)," ",'M&amp;V (ORÇ)'!I36)</f>
        <v xml:space="preserve"> </v>
      </c>
      <c r="J36" s="523" t="str">
        <f>IF(ISBLANK('M&amp;V (ORÇ)'!J36)," ",'M&amp;V (ORÇ)'!J36)</f>
        <v xml:space="preserve"> </v>
      </c>
      <c r="K36" s="525">
        <f>'M&amp;V (ORÇ)'!K36</f>
        <v>0</v>
      </c>
      <c r="L36" s="524">
        <f>'M&amp;V (ORÇ)'!L36</f>
        <v>0</v>
      </c>
      <c r="M36" s="118">
        <f t="shared" si="1"/>
        <v>0</v>
      </c>
      <c r="N36" s="120">
        <f t="shared" si="0"/>
        <v>0</v>
      </c>
      <c r="O36" s="119"/>
      <c r="P36" s="119"/>
    </row>
    <row r="37" spans="2:16" x14ac:dyDescent="0.3">
      <c r="B37" s="115">
        <v>28</v>
      </c>
      <c r="C37" s="1131" t="str">
        <f>IF(ISBLANK('M&amp;V (ORÇ)'!C37)," ",'M&amp;V (ORÇ)'!C37)</f>
        <v xml:space="preserve"> </v>
      </c>
      <c r="D37" s="1132"/>
      <c r="E37" s="1132"/>
      <c r="F37" s="1132"/>
      <c r="G37" s="1132"/>
      <c r="H37" s="1133"/>
      <c r="I37" s="523" t="str">
        <f>IF(ISBLANK('M&amp;V (ORÇ)'!I37)," ",'M&amp;V (ORÇ)'!I37)</f>
        <v xml:space="preserve"> </v>
      </c>
      <c r="J37" s="523" t="str">
        <f>IF(ISBLANK('M&amp;V (ORÇ)'!J37)," ",'M&amp;V (ORÇ)'!J37)</f>
        <v xml:space="preserve"> </v>
      </c>
      <c r="K37" s="525">
        <f>'M&amp;V (ORÇ)'!K37</f>
        <v>0</v>
      </c>
      <c r="L37" s="524">
        <f>'M&amp;V (ORÇ)'!L37</f>
        <v>0</v>
      </c>
      <c r="M37" s="118">
        <f t="shared" si="1"/>
        <v>0</v>
      </c>
      <c r="N37" s="120">
        <f t="shared" si="0"/>
        <v>0</v>
      </c>
      <c r="O37" s="119"/>
      <c r="P37" s="119"/>
    </row>
    <row r="38" spans="2:16" x14ac:dyDescent="0.3">
      <c r="B38" s="115">
        <v>29</v>
      </c>
      <c r="C38" s="1131" t="str">
        <f>IF(ISBLANK('M&amp;V (ORÇ)'!C38)," ",'M&amp;V (ORÇ)'!C38)</f>
        <v xml:space="preserve"> </v>
      </c>
      <c r="D38" s="1132"/>
      <c r="E38" s="1132"/>
      <c r="F38" s="1132"/>
      <c r="G38" s="1132"/>
      <c r="H38" s="1133"/>
      <c r="I38" s="523" t="str">
        <f>IF(ISBLANK('M&amp;V (ORÇ)'!I38)," ",'M&amp;V (ORÇ)'!I38)</f>
        <v xml:space="preserve"> </v>
      </c>
      <c r="J38" s="523" t="str">
        <f>IF(ISBLANK('M&amp;V (ORÇ)'!J38)," ",'M&amp;V (ORÇ)'!J38)</f>
        <v xml:space="preserve"> </v>
      </c>
      <c r="K38" s="525">
        <f>'M&amp;V (ORÇ)'!K38</f>
        <v>0</v>
      </c>
      <c r="L38" s="524">
        <f>'M&amp;V (ORÇ)'!L38</f>
        <v>0</v>
      </c>
      <c r="M38" s="118">
        <f t="shared" si="1"/>
        <v>0</v>
      </c>
      <c r="N38" s="120">
        <f t="shared" si="0"/>
        <v>0</v>
      </c>
      <c r="O38" s="119"/>
      <c r="P38" s="119"/>
    </row>
    <row r="39" spans="2:16" x14ac:dyDescent="0.3">
      <c r="B39" s="115">
        <v>30</v>
      </c>
      <c r="C39" s="1131" t="str">
        <f>IF(ISBLANK('M&amp;V (ORÇ)'!C39)," ",'M&amp;V (ORÇ)'!C39)</f>
        <v xml:space="preserve"> </v>
      </c>
      <c r="D39" s="1132"/>
      <c r="E39" s="1132"/>
      <c r="F39" s="1132"/>
      <c r="G39" s="1132"/>
      <c r="H39" s="1133"/>
      <c r="I39" s="523" t="str">
        <f>IF(ISBLANK('M&amp;V (ORÇ)'!I39)," ",'M&amp;V (ORÇ)'!I39)</f>
        <v xml:space="preserve"> </v>
      </c>
      <c r="J39" s="523" t="str">
        <f>IF(ISBLANK('M&amp;V (ORÇ)'!J39)," ",'M&amp;V (ORÇ)'!J39)</f>
        <v xml:space="preserve"> </v>
      </c>
      <c r="K39" s="525">
        <f>'M&amp;V (ORÇ)'!K39</f>
        <v>0</v>
      </c>
      <c r="L39" s="524">
        <f>'M&amp;V (ORÇ)'!L39</f>
        <v>0</v>
      </c>
      <c r="M39" s="118">
        <f t="shared" si="1"/>
        <v>0</v>
      </c>
      <c r="N39" s="120">
        <f t="shared" si="0"/>
        <v>0</v>
      </c>
      <c r="O39" s="119"/>
      <c r="P39" s="119"/>
    </row>
    <row r="40" spans="2:16" x14ac:dyDescent="0.3">
      <c r="B40" s="115">
        <v>31</v>
      </c>
      <c r="C40" s="1131" t="str">
        <f>IF(ISBLANK('M&amp;V (ORÇ)'!C40)," ",'M&amp;V (ORÇ)'!C40)</f>
        <v xml:space="preserve"> </v>
      </c>
      <c r="D40" s="1132"/>
      <c r="E40" s="1132"/>
      <c r="F40" s="1132"/>
      <c r="G40" s="1132"/>
      <c r="H40" s="1133"/>
      <c r="I40" s="523" t="str">
        <f>IF(ISBLANK('M&amp;V (ORÇ)'!I40)," ",'M&amp;V (ORÇ)'!I40)</f>
        <v xml:space="preserve"> </v>
      </c>
      <c r="J40" s="523" t="str">
        <f>IF(ISBLANK('M&amp;V (ORÇ)'!J40)," ",'M&amp;V (ORÇ)'!J40)</f>
        <v xml:space="preserve"> </v>
      </c>
      <c r="K40" s="525">
        <f>'M&amp;V (ORÇ)'!K40</f>
        <v>0</v>
      </c>
      <c r="L40" s="524">
        <f>'M&amp;V (ORÇ)'!L40</f>
        <v>0</v>
      </c>
      <c r="M40" s="118">
        <f t="shared" si="1"/>
        <v>0</v>
      </c>
      <c r="N40" s="120">
        <f t="shared" si="0"/>
        <v>0</v>
      </c>
      <c r="O40" s="119"/>
      <c r="P40" s="119"/>
    </row>
    <row r="41" spans="2:16" x14ac:dyDescent="0.3">
      <c r="B41" s="115">
        <v>32</v>
      </c>
      <c r="C41" s="1131" t="str">
        <f>IF(ISBLANK('M&amp;V (ORÇ)'!C41)," ",'M&amp;V (ORÇ)'!C41)</f>
        <v xml:space="preserve"> </v>
      </c>
      <c r="D41" s="1132"/>
      <c r="E41" s="1132"/>
      <c r="F41" s="1132"/>
      <c r="G41" s="1132"/>
      <c r="H41" s="1133"/>
      <c r="I41" s="523" t="str">
        <f>IF(ISBLANK('M&amp;V (ORÇ)'!I41)," ",'M&amp;V (ORÇ)'!I41)</f>
        <v xml:space="preserve"> </v>
      </c>
      <c r="J41" s="523" t="str">
        <f>IF(ISBLANK('M&amp;V (ORÇ)'!J41)," ",'M&amp;V (ORÇ)'!J41)</f>
        <v xml:space="preserve"> </v>
      </c>
      <c r="K41" s="525">
        <f>'M&amp;V (ORÇ)'!K41</f>
        <v>0</v>
      </c>
      <c r="L41" s="524">
        <f>'M&amp;V (ORÇ)'!L41</f>
        <v>0</v>
      </c>
      <c r="M41" s="118">
        <f t="shared" si="1"/>
        <v>0</v>
      </c>
      <c r="N41" s="120">
        <f t="shared" si="0"/>
        <v>0</v>
      </c>
      <c r="O41" s="119"/>
      <c r="P41" s="119"/>
    </row>
    <row r="42" spans="2:16" x14ac:dyDescent="0.3">
      <c r="B42" s="115">
        <v>33</v>
      </c>
      <c r="C42" s="1131" t="str">
        <f>IF(ISBLANK('M&amp;V (ORÇ)'!C42)," ",'M&amp;V (ORÇ)'!C42)</f>
        <v xml:space="preserve"> </v>
      </c>
      <c r="D42" s="1132"/>
      <c r="E42" s="1132"/>
      <c r="F42" s="1132"/>
      <c r="G42" s="1132"/>
      <c r="H42" s="1133"/>
      <c r="I42" s="523" t="str">
        <f>IF(ISBLANK('M&amp;V (ORÇ)'!I42)," ",'M&amp;V (ORÇ)'!I42)</f>
        <v xml:space="preserve"> </v>
      </c>
      <c r="J42" s="523" t="str">
        <f>IF(ISBLANK('M&amp;V (ORÇ)'!J42)," ",'M&amp;V (ORÇ)'!J42)</f>
        <v xml:space="preserve"> </v>
      </c>
      <c r="K42" s="525">
        <f>'M&amp;V (ORÇ)'!K42</f>
        <v>0</v>
      </c>
      <c r="L42" s="524">
        <f>'M&amp;V (ORÇ)'!L42</f>
        <v>0</v>
      </c>
      <c r="M42" s="118">
        <f t="shared" si="1"/>
        <v>0</v>
      </c>
      <c r="N42" s="120">
        <f t="shared" ref="N42:N59" si="2">M42-O42-P42</f>
        <v>0</v>
      </c>
      <c r="O42" s="119"/>
      <c r="P42" s="119"/>
    </row>
    <row r="43" spans="2:16" x14ac:dyDescent="0.3">
      <c r="B43" s="115">
        <v>34</v>
      </c>
      <c r="C43" s="1131" t="str">
        <f>IF(ISBLANK('M&amp;V (ORÇ)'!C43)," ",'M&amp;V (ORÇ)'!C43)</f>
        <v xml:space="preserve"> </v>
      </c>
      <c r="D43" s="1132"/>
      <c r="E43" s="1132"/>
      <c r="F43" s="1132"/>
      <c r="G43" s="1132"/>
      <c r="H43" s="1133"/>
      <c r="I43" s="523" t="str">
        <f>IF(ISBLANK('M&amp;V (ORÇ)'!I43)," ",'M&amp;V (ORÇ)'!I43)</f>
        <v xml:space="preserve"> </v>
      </c>
      <c r="J43" s="523" t="str">
        <f>IF(ISBLANK('M&amp;V (ORÇ)'!J43)," ",'M&amp;V (ORÇ)'!J43)</f>
        <v xml:space="preserve"> </v>
      </c>
      <c r="K43" s="525">
        <f>'M&amp;V (ORÇ)'!K43</f>
        <v>0</v>
      </c>
      <c r="L43" s="524">
        <f>'M&amp;V (ORÇ)'!L43</f>
        <v>0</v>
      </c>
      <c r="M43" s="118">
        <f t="shared" si="1"/>
        <v>0</v>
      </c>
      <c r="N43" s="120">
        <f t="shared" si="2"/>
        <v>0</v>
      </c>
      <c r="O43" s="119"/>
      <c r="P43" s="119"/>
    </row>
    <row r="44" spans="2:16" x14ac:dyDescent="0.3">
      <c r="B44" s="115">
        <v>35</v>
      </c>
      <c r="C44" s="1131" t="str">
        <f>IF(ISBLANK('M&amp;V (ORÇ)'!C44)," ",'M&amp;V (ORÇ)'!C44)</f>
        <v xml:space="preserve"> </v>
      </c>
      <c r="D44" s="1132"/>
      <c r="E44" s="1132"/>
      <c r="F44" s="1132"/>
      <c r="G44" s="1132"/>
      <c r="H44" s="1133"/>
      <c r="I44" s="523" t="str">
        <f>IF(ISBLANK('M&amp;V (ORÇ)'!I44)," ",'M&amp;V (ORÇ)'!I44)</f>
        <v xml:space="preserve"> </v>
      </c>
      <c r="J44" s="523" t="str">
        <f>IF(ISBLANK('M&amp;V (ORÇ)'!J44)," ",'M&amp;V (ORÇ)'!J44)</f>
        <v xml:space="preserve"> </v>
      </c>
      <c r="K44" s="525">
        <f>'M&amp;V (ORÇ)'!K44</f>
        <v>0</v>
      </c>
      <c r="L44" s="524">
        <f>'M&amp;V (ORÇ)'!L44</f>
        <v>0</v>
      </c>
      <c r="M44" s="118">
        <f t="shared" si="1"/>
        <v>0</v>
      </c>
      <c r="N44" s="120">
        <f t="shared" si="2"/>
        <v>0</v>
      </c>
      <c r="O44" s="119"/>
      <c r="P44" s="119"/>
    </row>
    <row r="45" spans="2:16" x14ac:dyDescent="0.3">
      <c r="B45" s="115">
        <v>36</v>
      </c>
      <c r="C45" s="1131" t="str">
        <f>IF(ISBLANK('M&amp;V (ORÇ)'!C45)," ",'M&amp;V (ORÇ)'!C45)</f>
        <v xml:space="preserve"> </v>
      </c>
      <c r="D45" s="1132"/>
      <c r="E45" s="1132"/>
      <c r="F45" s="1132"/>
      <c r="G45" s="1132"/>
      <c r="H45" s="1133"/>
      <c r="I45" s="523" t="str">
        <f>IF(ISBLANK('M&amp;V (ORÇ)'!I45)," ",'M&amp;V (ORÇ)'!I45)</f>
        <v xml:space="preserve"> </v>
      </c>
      <c r="J45" s="523" t="str">
        <f>IF(ISBLANK('M&amp;V (ORÇ)'!J45)," ",'M&amp;V (ORÇ)'!J45)</f>
        <v xml:space="preserve"> </v>
      </c>
      <c r="K45" s="525">
        <f>'M&amp;V (ORÇ)'!K45</f>
        <v>0</v>
      </c>
      <c r="L45" s="524">
        <f>'M&amp;V (ORÇ)'!L45</f>
        <v>0</v>
      </c>
      <c r="M45" s="118">
        <f t="shared" si="1"/>
        <v>0</v>
      </c>
      <c r="N45" s="120">
        <f t="shared" si="2"/>
        <v>0</v>
      </c>
      <c r="O45" s="119"/>
      <c r="P45" s="119"/>
    </row>
    <row r="46" spans="2:16" x14ac:dyDescent="0.3">
      <c r="B46" s="115">
        <v>37</v>
      </c>
      <c r="C46" s="1131" t="str">
        <f>IF(ISBLANK('M&amp;V (ORÇ)'!C46)," ",'M&amp;V (ORÇ)'!C46)</f>
        <v xml:space="preserve"> </v>
      </c>
      <c r="D46" s="1132"/>
      <c r="E46" s="1132"/>
      <c r="F46" s="1132"/>
      <c r="G46" s="1132"/>
      <c r="H46" s="1133"/>
      <c r="I46" s="523" t="str">
        <f>IF(ISBLANK('M&amp;V (ORÇ)'!I46)," ",'M&amp;V (ORÇ)'!I46)</f>
        <v xml:space="preserve"> </v>
      </c>
      <c r="J46" s="523" t="str">
        <f>IF(ISBLANK('M&amp;V (ORÇ)'!J46)," ",'M&amp;V (ORÇ)'!J46)</f>
        <v xml:space="preserve"> </v>
      </c>
      <c r="K46" s="525">
        <f>'M&amp;V (ORÇ)'!K46</f>
        <v>0</v>
      </c>
      <c r="L46" s="524">
        <f>'M&amp;V (ORÇ)'!L46</f>
        <v>0</v>
      </c>
      <c r="M46" s="118">
        <f t="shared" si="1"/>
        <v>0</v>
      </c>
      <c r="N46" s="120">
        <f t="shared" si="2"/>
        <v>0</v>
      </c>
      <c r="O46" s="119"/>
      <c r="P46" s="119"/>
    </row>
    <row r="47" spans="2:16" x14ac:dyDescent="0.3">
      <c r="B47" s="115">
        <v>38</v>
      </c>
      <c r="C47" s="1131" t="str">
        <f>IF(ISBLANK('M&amp;V (ORÇ)'!C47)," ",'M&amp;V (ORÇ)'!C47)</f>
        <v xml:space="preserve"> </v>
      </c>
      <c r="D47" s="1132"/>
      <c r="E47" s="1132"/>
      <c r="F47" s="1132"/>
      <c r="G47" s="1132"/>
      <c r="H47" s="1133"/>
      <c r="I47" s="523" t="str">
        <f>IF(ISBLANK('M&amp;V (ORÇ)'!I47)," ",'M&amp;V (ORÇ)'!I47)</f>
        <v xml:space="preserve"> </v>
      </c>
      <c r="J47" s="523" t="str">
        <f>IF(ISBLANK('M&amp;V (ORÇ)'!J47)," ",'M&amp;V (ORÇ)'!J47)</f>
        <v xml:space="preserve"> </v>
      </c>
      <c r="K47" s="525">
        <f>'M&amp;V (ORÇ)'!K47</f>
        <v>0</v>
      </c>
      <c r="L47" s="524">
        <f>'M&amp;V (ORÇ)'!L47</f>
        <v>0</v>
      </c>
      <c r="M47" s="118">
        <f t="shared" si="1"/>
        <v>0</v>
      </c>
      <c r="N47" s="120">
        <f t="shared" si="2"/>
        <v>0</v>
      </c>
      <c r="O47" s="119"/>
      <c r="P47" s="119"/>
    </row>
    <row r="48" spans="2:16" x14ac:dyDescent="0.3">
      <c r="B48" s="115">
        <v>39</v>
      </c>
      <c r="C48" s="1131" t="str">
        <f>IF(ISBLANK('M&amp;V (ORÇ)'!C48)," ",'M&amp;V (ORÇ)'!C48)</f>
        <v xml:space="preserve"> </v>
      </c>
      <c r="D48" s="1132"/>
      <c r="E48" s="1132"/>
      <c r="F48" s="1132"/>
      <c r="G48" s="1132"/>
      <c r="H48" s="1133"/>
      <c r="I48" s="523" t="str">
        <f>IF(ISBLANK('M&amp;V (ORÇ)'!I48)," ",'M&amp;V (ORÇ)'!I48)</f>
        <v xml:space="preserve"> </v>
      </c>
      <c r="J48" s="523" t="str">
        <f>IF(ISBLANK('M&amp;V (ORÇ)'!J48)," ",'M&amp;V (ORÇ)'!J48)</f>
        <v xml:space="preserve"> </v>
      </c>
      <c r="K48" s="525">
        <f>'M&amp;V (ORÇ)'!K48</f>
        <v>0</v>
      </c>
      <c r="L48" s="524">
        <f>'M&amp;V (ORÇ)'!L48</f>
        <v>0</v>
      </c>
      <c r="M48" s="118">
        <f t="shared" si="1"/>
        <v>0</v>
      </c>
      <c r="N48" s="120">
        <f t="shared" si="2"/>
        <v>0</v>
      </c>
      <c r="O48" s="119"/>
      <c r="P48" s="119"/>
    </row>
    <row r="49" spans="2:16" x14ac:dyDescent="0.3">
      <c r="B49" s="115">
        <v>40</v>
      </c>
      <c r="C49" s="1131" t="str">
        <f>IF(ISBLANK('M&amp;V (ORÇ)'!C49)," ",'M&amp;V (ORÇ)'!C49)</f>
        <v xml:space="preserve"> </v>
      </c>
      <c r="D49" s="1132"/>
      <c r="E49" s="1132"/>
      <c r="F49" s="1132"/>
      <c r="G49" s="1132"/>
      <c r="H49" s="1133"/>
      <c r="I49" s="523" t="str">
        <f>IF(ISBLANK('M&amp;V (ORÇ)'!I49)," ",'M&amp;V (ORÇ)'!I49)</f>
        <v xml:space="preserve"> </v>
      </c>
      <c r="J49" s="523" t="str">
        <f>IF(ISBLANK('M&amp;V (ORÇ)'!J49)," ",'M&amp;V (ORÇ)'!J49)</f>
        <v xml:space="preserve"> </v>
      </c>
      <c r="K49" s="525">
        <f>'M&amp;V (ORÇ)'!K49</f>
        <v>0</v>
      </c>
      <c r="L49" s="524">
        <f>'M&amp;V (ORÇ)'!L49</f>
        <v>0</v>
      </c>
      <c r="M49" s="118">
        <f t="shared" si="1"/>
        <v>0</v>
      </c>
      <c r="N49" s="120">
        <f t="shared" si="2"/>
        <v>0</v>
      </c>
      <c r="O49" s="119"/>
      <c r="P49" s="119"/>
    </row>
    <row r="50" spans="2:16" x14ac:dyDescent="0.3">
      <c r="B50" s="115">
        <v>41</v>
      </c>
      <c r="C50" s="1131" t="str">
        <f>IF(ISBLANK('M&amp;V (ORÇ)'!C50)," ",'M&amp;V (ORÇ)'!C50)</f>
        <v xml:space="preserve"> </v>
      </c>
      <c r="D50" s="1132"/>
      <c r="E50" s="1132"/>
      <c r="F50" s="1132"/>
      <c r="G50" s="1132"/>
      <c r="H50" s="1133"/>
      <c r="I50" s="523" t="str">
        <f>IF(ISBLANK('M&amp;V (ORÇ)'!I50)," ",'M&amp;V (ORÇ)'!I50)</f>
        <v xml:space="preserve"> </v>
      </c>
      <c r="J50" s="523" t="str">
        <f>IF(ISBLANK('M&amp;V (ORÇ)'!J50)," ",'M&amp;V (ORÇ)'!J50)</f>
        <v xml:space="preserve"> </v>
      </c>
      <c r="K50" s="525">
        <f>'M&amp;V (ORÇ)'!K50</f>
        <v>0</v>
      </c>
      <c r="L50" s="524">
        <f>'M&amp;V (ORÇ)'!L50</f>
        <v>0</v>
      </c>
      <c r="M50" s="118">
        <f t="shared" si="1"/>
        <v>0</v>
      </c>
      <c r="N50" s="120">
        <f t="shared" si="2"/>
        <v>0</v>
      </c>
      <c r="O50" s="119"/>
      <c r="P50" s="119"/>
    </row>
    <row r="51" spans="2:16" x14ac:dyDescent="0.3">
      <c r="B51" s="115">
        <v>42</v>
      </c>
      <c r="C51" s="1131" t="str">
        <f>IF(ISBLANK('M&amp;V (ORÇ)'!C51)," ",'M&amp;V (ORÇ)'!C51)</f>
        <v xml:space="preserve"> </v>
      </c>
      <c r="D51" s="1132"/>
      <c r="E51" s="1132"/>
      <c r="F51" s="1132"/>
      <c r="G51" s="1132"/>
      <c r="H51" s="1133"/>
      <c r="I51" s="523" t="str">
        <f>IF(ISBLANK('M&amp;V (ORÇ)'!I51)," ",'M&amp;V (ORÇ)'!I51)</f>
        <v xml:space="preserve"> </v>
      </c>
      <c r="J51" s="523" t="str">
        <f>IF(ISBLANK('M&amp;V (ORÇ)'!J51)," ",'M&amp;V (ORÇ)'!J51)</f>
        <v xml:space="preserve"> </v>
      </c>
      <c r="K51" s="525">
        <f>'M&amp;V (ORÇ)'!K51</f>
        <v>0</v>
      </c>
      <c r="L51" s="524">
        <f>'M&amp;V (ORÇ)'!L51</f>
        <v>0</v>
      </c>
      <c r="M51" s="118">
        <f t="shared" si="1"/>
        <v>0</v>
      </c>
      <c r="N51" s="120">
        <f t="shared" si="2"/>
        <v>0</v>
      </c>
      <c r="O51" s="119"/>
      <c r="P51" s="119"/>
    </row>
    <row r="52" spans="2:16" x14ac:dyDescent="0.3">
      <c r="B52" s="115">
        <v>43</v>
      </c>
      <c r="C52" s="1131" t="str">
        <f>IF(ISBLANK('M&amp;V (ORÇ)'!C52)," ",'M&amp;V (ORÇ)'!C52)</f>
        <v xml:space="preserve"> </v>
      </c>
      <c r="D52" s="1132"/>
      <c r="E52" s="1132"/>
      <c r="F52" s="1132"/>
      <c r="G52" s="1132"/>
      <c r="H52" s="1133"/>
      <c r="I52" s="523" t="str">
        <f>IF(ISBLANK('M&amp;V (ORÇ)'!I52)," ",'M&amp;V (ORÇ)'!I52)</f>
        <v xml:space="preserve"> </v>
      </c>
      <c r="J52" s="523" t="str">
        <f>IF(ISBLANK('M&amp;V (ORÇ)'!J52)," ",'M&amp;V (ORÇ)'!J52)</f>
        <v xml:space="preserve"> </v>
      </c>
      <c r="K52" s="525">
        <f>'M&amp;V (ORÇ)'!K52</f>
        <v>0</v>
      </c>
      <c r="L52" s="524">
        <f>'M&amp;V (ORÇ)'!L52</f>
        <v>0</v>
      </c>
      <c r="M52" s="118">
        <f t="shared" si="1"/>
        <v>0</v>
      </c>
      <c r="N52" s="120">
        <f t="shared" si="2"/>
        <v>0</v>
      </c>
      <c r="O52" s="119"/>
      <c r="P52" s="119"/>
    </row>
    <row r="53" spans="2:16" x14ac:dyDescent="0.3">
      <c r="B53" s="115">
        <v>44</v>
      </c>
      <c r="C53" s="1131" t="str">
        <f>IF(ISBLANK('M&amp;V (ORÇ)'!C53)," ",'M&amp;V (ORÇ)'!C53)</f>
        <v xml:space="preserve"> </v>
      </c>
      <c r="D53" s="1132"/>
      <c r="E53" s="1132"/>
      <c r="F53" s="1132"/>
      <c r="G53" s="1132"/>
      <c r="H53" s="1133"/>
      <c r="I53" s="523" t="str">
        <f>IF(ISBLANK('M&amp;V (ORÇ)'!I53)," ",'M&amp;V (ORÇ)'!I53)</f>
        <v xml:space="preserve"> </v>
      </c>
      <c r="J53" s="523" t="str">
        <f>IF(ISBLANK('M&amp;V (ORÇ)'!J53)," ",'M&amp;V (ORÇ)'!J53)</f>
        <v xml:space="preserve"> </v>
      </c>
      <c r="K53" s="525">
        <f>'M&amp;V (ORÇ)'!K53</f>
        <v>0</v>
      </c>
      <c r="L53" s="524">
        <f>'M&amp;V (ORÇ)'!L53</f>
        <v>0</v>
      </c>
      <c r="M53" s="118">
        <f t="shared" si="1"/>
        <v>0</v>
      </c>
      <c r="N53" s="120">
        <f t="shared" si="2"/>
        <v>0</v>
      </c>
      <c r="O53" s="119"/>
      <c r="P53" s="119"/>
    </row>
    <row r="54" spans="2:16" x14ac:dyDescent="0.3">
      <c r="B54" s="115">
        <v>45</v>
      </c>
      <c r="C54" s="1131" t="str">
        <f>IF(ISBLANK('M&amp;V (ORÇ)'!C54)," ",'M&amp;V (ORÇ)'!C54)</f>
        <v xml:space="preserve"> </v>
      </c>
      <c r="D54" s="1132"/>
      <c r="E54" s="1132"/>
      <c r="F54" s="1132"/>
      <c r="G54" s="1132"/>
      <c r="H54" s="1133"/>
      <c r="I54" s="523" t="str">
        <f>IF(ISBLANK('M&amp;V (ORÇ)'!I54)," ",'M&amp;V (ORÇ)'!I54)</f>
        <v xml:space="preserve"> </v>
      </c>
      <c r="J54" s="523" t="str">
        <f>IF(ISBLANK('M&amp;V (ORÇ)'!J54)," ",'M&amp;V (ORÇ)'!J54)</f>
        <v xml:space="preserve"> </v>
      </c>
      <c r="K54" s="525">
        <f>'M&amp;V (ORÇ)'!K54</f>
        <v>0</v>
      </c>
      <c r="L54" s="524">
        <f>'M&amp;V (ORÇ)'!L54</f>
        <v>0</v>
      </c>
      <c r="M54" s="118">
        <f t="shared" si="1"/>
        <v>0</v>
      </c>
      <c r="N54" s="120">
        <f t="shared" si="2"/>
        <v>0</v>
      </c>
      <c r="O54" s="119"/>
      <c r="P54" s="119"/>
    </row>
    <row r="55" spans="2:16" x14ac:dyDescent="0.3">
      <c r="B55" s="115">
        <v>46</v>
      </c>
      <c r="C55" s="1131" t="str">
        <f>IF(ISBLANK('M&amp;V (ORÇ)'!C55)," ",'M&amp;V (ORÇ)'!C55)</f>
        <v xml:space="preserve"> </v>
      </c>
      <c r="D55" s="1132"/>
      <c r="E55" s="1132"/>
      <c r="F55" s="1132"/>
      <c r="G55" s="1132"/>
      <c r="H55" s="1133"/>
      <c r="I55" s="523" t="str">
        <f>IF(ISBLANK('M&amp;V (ORÇ)'!I55)," ",'M&amp;V (ORÇ)'!I55)</f>
        <v xml:space="preserve"> </v>
      </c>
      <c r="J55" s="523" t="str">
        <f>IF(ISBLANK('M&amp;V (ORÇ)'!J55)," ",'M&amp;V (ORÇ)'!J55)</f>
        <v xml:space="preserve"> </v>
      </c>
      <c r="K55" s="525">
        <f>'M&amp;V (ORÇ)'!K55</f>
        <v>0</v>
      </c>
      <c r="L55" s="524">
        <f>'M&amp;V (ORÇ)'!L55</f>
        <v>0</v>
      </c>
      <c r="M55" s="118">
        <f t="shared" si="1"/>
        <v>0</v>
      </c>
      <c r="N55" s="120">
        <f t="shared" si="2"/>
        <v>0</v>
      </c>
      <c r="O55" s="119"/>
      <c r="P55" s="119"/>
    </row>
    <row r="56" spans="2:16" x14ac:dyDescent="0.3">
      <c r="B56" s="115">
        <v>47</v>
      </c>
      <c r="C56" s="1131" t="str">
        <f>IF(ISBLANK('M&amp;V (ORÇ)'!C56)," ",'M&amp;V (ORÇ)'!C56)</f>
        <v xml:space="preserve"> </v>
      </c>
      <c r="D56" s="1132"/>
      <c r="E56" s="1132"/>
      <c r="F56" s="1132"/>
      <c r="G56" s="1132"/>
      <c r="H56" s="1133"/>
      <c r="I56" s="523" t="str">
        <f>IF(ISBLANK('M&amp;V (ORÇ)'!I56)," ",'M&amp;V (ORÇ)'!I56)</f>
        <v xml:space="preserve"> </v>
      </c>
      <c r="J56" s="523" t="str">
        <f>IF(ISBLANK('M&amp;V (ORÇ)'!J56)," ",'M&amp;V (ORÇ)'!J56)</f>
        <v xml:space="preserve"> </v>
      </c>
      <c r="K56" s="525">
        <f>'M&amp;V (ORÇ)'!K56</f>
        <v>0</v>
      </c>
      <c r="L56" s="524">
        <f>'M&amp;V (ORÇ)'!L56</f>
        <v>0</v>
      </c>
      <c r="M56" s="118">
        <f t="shared" si="1"/>
        <v>0</v>
      </c>
      <c r="N56" s="120">
        <f t="shared" si="2"/>
        <v>0</v>
      </c>
      <c r="O56" s="119"/>
      <c r="P56" s="119"/>
    </row>
    <row r="57" spans="2:16" x14ac:dyDescent="0.3">
      <c r="B57" s="115">
        <v>48</v>
      </c>
      <c r="C57" s="1131" t="str">
        <f>IF(ISBLANK('M&amp;V (ORÇ)'!C57)," ",'M&amp;V (ORÇ)'!C57)</f>
        <v xml:space="preserve"> </v>
      </c>
      <c r="D57" s="1132"/>
      <c r="E57" s="1132"/>
      <c r="F57" s="1132"/>
      <c r="G57" s="1132"/>
      <c r="H57" s="1133"/>
      <c r="I57" s="523" t="str">
        <f>IF(ISBLANK('M&amp;V (ORÇ)'!I57)," ",'M&amp;V (ORÇ)'!I57)</f>
        <v xml:space="preserve"> </v>
      </c>
      <c r="J57" s="523" t="str">
        <f>IF(ISBLANK('M&amp;V (ORÇ)'!J57)," ",'M&amp;V (ORÇ)'!J57)</f>
        <v xml:space="preserve"> </v>
      </c>
      <c r="K57" s="525">
        <f>'M&amp;V (ORÇ)'!K57</f>
        <v>0</v>
      </c>
      <c r="L57" s="524">
        <f>'M&amp;V (ORÇ)'!L57</f>
        <v>0</v>
      </c>
      <c r="M57" s="118">
        <f t="shared" si="1"/>
        <v>0</v>
      </c>
      <c r="N57" s="120">
        <f t="shared" si="2"/>
        <v>0</v>
      </c>
      <c r="O57" s="119"/>
      <c r="P57" s="119"/>
    </row>
    <row r="58" spans="2:16" x14ac:dyDescent="0.3">
      <c r="B58" s="115">
        <v>49</v>
      </c>
      <c r="C58" s="1131" t="str">
        <f>IF(ISBLANK('M&amp;V (ORÇ)'!C58)," ",'M&amp;V (ORÇ)'!C58)</f>
        <v xml:space="preserve"> </v>
      </c>
      <c r="D58" s="1132"/>
      <c r="E58" s="1132"/>
      <c r="F58" s="1132"/>
      <c r="G58" s="1132"/>
      <c r="H58" s="1133"/>
      <c r="I58" s="523" t="str">
        <f>IF(ISBLANK('M&amp;V (ORÇ)'!I58)," ",'M&amp;V (ORÇ)'!I58)</f>
        <v xml:space="preserve"> </v>
      </c>
      <c r="J58" s="523" t="str">
        <f>IF(ISBLANK('M&amp;V (ORÇ)'!J58)," ",'M&amp;V (ORÇ)'!J58)</f>
        <v xml:space="preserve"> </v>
      </c>
      <c r="K58" s="525">
        <f>'M&amp;V (ORÇ)'!K58</f>
        <v>0</v>
      </c>
      <c r="L58" s="524">
        <f>'M&amp;V (ORÇ)'!L58</f>
        <v>0</v>
      </c>
      <c r="M58" s="118">
        <f t="shared" si="1"/>
        <v>0</v>
      </c>
      <c r="N58" s="120">
        <f t="shared" si="2"/>
        <v>0</v>
      </c>
      <c r="O58" s="119"/>
      <c r="P58" s="119"/>
    </row>
    <row r="59" spans="2:16" x14ac:dyDescent="0.3">
      <c r="B59" s="115">
        <v>50</v>
      </c>
      <c r="C59" s="1131" t="str">
        <f>IF(ISBLANK('M&amp;V (ORÇ)'!C59)," ",'M&amp;V (ORÇ)'!C59)</f>
        <v xml:space="preserve"> </v>
      </c>
      <c r="D59" s="1132"/>
      <c r="E59" s="1132"/>
      <c r="F59" s="1132"/>
      <c r="G59" s="1132"/>
      <c r="H59" s="1133"/>
      <c r="I59" s="523" t="str">
        <f>IF(ISBLANK('M&amp;V (ORÇ)'!I59)," ",'M&amp;V (ORÇ)'!I59)</f>
        <v xml:space="preserve"> </v>
      </c>
      <c r="J59" s="523" t="str">
        <f>IF(ISBLANK('M&amp;V (ORÇ)'!J59)," ",'M&amp;V (ORÇ)'!J59)</f>
        <v xml:space="preserve"> </v>
      </c>
      <c r="K59" s="525">
        <f>'M&amp;V (ORÇ)'!K59</f>
        <v>0</v>
      </c>
      <c r="L59" s="524">
        <f>'M&amp;V (ORÇ)'!L59</f>
        <v>0</v>
      </c>
      <c r="M59" s="118">
        <f t="shared" si="1"/>
        <v>0</v>
      </c>
      <c r="N59" s="120">
        <f t="shared" si="2"/>
        <v>0</v>
      </c>
      <c r="O59" s="119"/>
      <c r="P59" s="119"/>
    </row>
    <row r="60" spans="2:16" x14ac:dyDescent="0.3">
      <c r="B60" s="121"/>
      <c r="C60" s="1139" t="s">
        <v>511</v>
      </c>
      <c r="D60" s="1139"/>
      <c r="E60" s="1139"/>
      <c r="F60" s="1139"/>
      <c r="G60" s="1139"/>
      <c r="H60" s="1139"/>
      <c r="I60" s="1139"/>
      <c r="J60" s="1139"/>
      <c r="K60" s="1139"/>
      <c r="L60" s="1140"/>
      <c r="M60" s="122">
        <f>SUM(M10:M59)</f>
        <v>0</v>
      </c>
      <c r="N60" s="123">
        <f>SUM(N10:N59)</f>
        <v>0</v>
      </c>
      <c r="O60" s="123">
        <f>SUM(O10:O59)</f>
        <v>0</v>
      </c>
      <c r="P60" s="123">
        <f>SUM(P10:P59)</f>
        <v>0</v>
      </c>
    </row>
    <row r="61" spans="2:16" x14ac:dyDescent="0.3">
      <c r="B61" s="1134" t="s">
        <v>512</v>
      </c>
      <c r="C61" s="1135"/>
      <c r="D61" s="1135"/>
      <c r="E61" s="1135"/>
      <c r="F61" s="1135"/>
      <c r="G61" s="1135"/>
      <c r="H61" s="1135"/>
      <c r="I61" s="1135"/>
      <c r="J61" s="1135"/>
      <c r="K61" s="1135"/>
      <c r="L61" s="1135"/>
      <c r="M61" s="1135"/>
      <c r="N61" s="1135"/>
      <c r="O61" s="1135" t="str">
        <f>B61</f>
        <v>PERÍODO PÓS-RETROFIT</v>
      </c>
      <c r="P61" s="1136"/>
    </row>
    <row r="62" spans="2:16" x14ac:dyDescent="0.3">
      <c r="B62" s="1116" t="s">
        <v>504</v>
      </c>
      <c r="C62" s="1117"/>
      <c r="D62" s="1117"/>
      <c r="E62" s="1117"/>
      <c r="F62" s="1117"/>
      <c r="G62" s="1117"/>
      <c r="H62" s="1118"/>
      <c r="I62" s="112" t="s">
        <v>505</v>
      </c>
      <c r="J62" s="113" t="s">
        <v>506</v>
      </c>
      <c r="K62" s="113" t="s">
        <v>507</v>
      </c>
      <c r="L62" s="113" t="s">
        <v>508</v>
      </c>
      <c r="M62" s="113" t="s">
        <v>0</v>
      </c>
      <c r="N62" s="314" t="s">
        <v>1054</v>
      </c>
      <c r="O62" s="314" t="s">
        <v>509</v>
      </c>
      <c r="P62" s="315" t="s">
        <v>510</v>
      </c>
    </row>
    <row r="63" spans="2:16" x14ac:dyDescent="0.3">
      <c r="B63" s="115">
        <v>1</v>
      </c>
      <c r="C63" s="1131" t="str">
        <f>IF(ISBLANK('M&amp;V (ORÇ)'!C62)," ",'M&amp;V (ORÇ)'!C62)</f>
        <v xml:space="preserve"> </v>
      </c>
      <c r="D63" s="1132"/>
      <c r="E63" s="1132"/>
      <c r="F63" s="1132"/>
      <c r="G63" s="1132"/>
      <c r="H63" s="1133"/>
      <c r="I63" s="523" t="str">
        <f>IF(ISBLANK('M&amp;V (ORÇ)'!I62)," ",'M&amp;V (ORÇ)'!I62)</f>
        <v xml:space="preserve"> </v>
      </c>
      <c r="J63" s="523" t="str">
        <f>IF(ISBLANK('M&amp;V (ORÇ)'!J62)," ",'M&amp;V (ORÇ)'!J62)</f>
        <v xml:space="preserve"> </v>
      </c>
      <c r="K63" s="525">
        <f>'M&amp;V (ORÇ)'!K62</f>
        <v>0</v>
      </c>
      <c r="L63" s="524">
        <f>'M&amp;V (ORÇ)'!L62</f>
        <v>0</v>
      </c>
      <c r="M63" s="118">
        <f t="shared" ref="M63:M112" si="3">IF(J63="",0,K63*L63)</f>
        <v>0</v>
      </c>
      <c r="N63" s="120">
        <f t="shared" ref="N63:N94" si="4">M63-O63-P63</f>
        <v>0</v>
      </c>
      <c r="O63" s="119"/>
      <c r="P63" s="119"/>
    </row>
    <row r="64" spans="2:16" x14ac:dyDescent="0.3">
      <c r="B64" s="115">
        <v>2</v>
      </c>
      <c r="C64" s="1131" t="str">
        <f>IF(ISBLANK('M&amp;V (ORÇ)'!C63)," ",'M&amp;V (ORÇ)'!C63)</f>
        <v xml:space="preserve"> </v>
      </c>
      <c r="D64" s="1132"/>
      <c r="E64" s="1132"/>
      <c r="F64" s="1132"/>
      <c r="G64" s="1132"/>
      <c r="H64" s="1133"/>
      <c r="I64" s="523" t="str">
        <f>IF(ISBLANK('M&amp;V (ORÇ)'!I63)," ",'M&amp;V (ORÇ)'!I63)</f>
        <v xml:space="preserve"> </v>
      </c>
      <c r="J64" s="523" t="str">
        <f>IF(ISBLANK('M&amp;V (ORÇ)'!J63)," ",'M&amp;V (ORÇ)'!J63)</f>
        <v xml:space="preserve"> </v>
      </c>
      <c r="K64" s="525">
        <f>'M&amp;V (ORÇ)'!K63</f>
        <v>0</v>
      </c>
      <c r="L64" s="524">
        <f>'M&amp;V (ORÇ)'!L63</f>
        <v>0</v>
      </c>
      <c r="M64" s="118">
        <f t="shared" si="3"/>
        <v>0</v>
      </c>
      <c r="N64" s="120">
        <f t="shared" si="4"/>
        <v>0</v>
      </c>
      <c r="O64" s="119"/>
      <c r="P64" s="119"/>
    </row>
    <row r="65" spans="2:16" x14ac:dyDescent="0.3">
      <c r="B65" s="115">
        <v>3</v>
      </c>
      <c r="C65" s="1131" t="str">
        <f>IF(ISBLANK('M&amp;V (ORÇ)'!C64)," ",'M&amp;V (ORÇ)'!C64)</f>
        <v xml:space="preserve"> </v>
      </c>
      <c r="D65" s="1132"/>
      <c r="E65" s="1132"/>
      <c r="F65" s="1132"/>
      <c r="G65" s="1132"/>
      <c r="H65" s="1133"/>
      <c r="I65" s="523" t="str">
        <f>IF(ISBLANK('M&amp;V (ORÇ)'!I64)," ",'M&amp;V (ORÇ)'!I64)</f>
        <v xml:space="preserve"> </v>
      </c>
      <c r="J65" s="523" t="str">
        <f>IF(ISBLANK('M&amp;V (ORÇ)'!J64)," ",'M&amp;V (ORÇ)'!J64)</f>
        <v xml:space="preserve"> </v>
      </c>
      <c r="K65" s="525">
        <f>'M&amp;V (ORÇ)'!K64</f>
        <v>0</v>
      </c>
      <c r="L65" s="524">
        <f>'M&amp;V (ORÇ)'!L64</f>
        <v>0</v>
      </c>
      <c r="M65" s="118">
        <f t="shared" si="3"/>
        <v>0</v>
      </c>
      <c r="N65" s="120">
        <f t="shared" si="4"/>
        <v>0</v>
      </c>
      <c r="O65" s="119"/>
      <c r="P65" s="119"/>
    </row>
    <row r="66" spans="2:16" x14ac:dyDescent="0.3">
      <c r="B66" s="115">
        <v>4</v>
      </c>
      <c r="C66" s="1131" t="str">
        <f>IF(ISBLANK('M&amp;V (ORÇ)'!C65)," ",'M&amp;V (ORÇ)'!C65)</f>
        <v xml:space="preserve"> </v>
      </c>
      <c r="D66" s="1132"/>
      <c r="E66" s="1132"/>
      <c r="F66" s="1132"/>
      <c r="G66" s="1132"/>
      <c r="H66" s="1133"/>
      <c r="I66" s="523" t="str">
        <f>IF(ISBLANK('M&amp;V (ORÇ)'!I65)," ",'M&amp;V (ORÇ)'!I65)</f>
        <v xml:space="preserve"> </v>
      </c>
      <c r="J66" s="523" t="str">
        <f>IF(ISBLANK('M&amp;V (ORÇ)'!J65)," ",'M&amp;V (ORÇ)'!J65)</f>
        <v xml:space="preserve"> </v>
      </c>
      <c r="K66" s="525">
        <f>'M&amp;V (ORÇ)'!K65</f>
        <v>0</v>
      </c>
      <c r="L66" s="524">
        <f>'M&amp;V (ORÇ)'!L65</f>
        <v>0</v>
      </c>
      <c r="M66" s="118">
        <f t="shared" si="3"/>
        <v>0</v>
      </c>
      <c r="N66" s="120">
        <f t="shared" si="4"/>
        <v>0</v>
      </c>
      <c r="O66" s="119"/>
      <c r="P66" s="119"/>
    </row>
    <row r="67" spans="2:16" x14ac:dyDescent="0.3">
      <c r="B67" s="115">
        <v>5</v>
      </c>
      <c r="C67" s="1131" t="str">
        <f>IF(ISBLANK('M&amp;V (ORÇ)'!C66)," ",'M&amp;V (ORÇ)'!C66)</f>
        <v xml:space="preserve"> </v>
      </c>
      <c r="D67" s="1132"/>
      <c r="E67" s="1132"/>
      <c r="F67" s="1132"/>
      <c r="G67" s="1132"/>
      <c r="H67" s="1133"/>
      <c r="I67" s="523" t="str">
        <f>IF(ISBLANK('M&amp;V (ORÇ)'!I66)," ",'M&amp;V (ORÇ)'!I66)</f>
        <v xml:space="preserve"> </v>
      </c>
      <c r="J67" s="523" t="str">
        <f>IF(ISBLANK('M&amp;V (ORÇ)'!J66)," ",'M&amp;V (ORÇ)'!J66)</f>
        <v xml:space="preserve"> </v>
      </c>
      <c r="K67" s="525">
        <f>'M&amp;V (ORÇ)'!K66</f>
        <v>0</v>
      </c>
      <c r="L67" s="524">
        <f>'M&amp;V (ORÇ)'!L66</f>
        <v>0</v>
      </c>
      <c r="M67" s="118">
        <f t="shared" si="3"/>
        <v>0</v>
      </c>
      <c r="N67" s="120">
        <f t="shared" si="4"/>
        <v>0</v>
      </c>
      <c r="O67" s="119"/>
      <c r="P67" s="119"/>
    </row>
    <row r="68" spans="2:16" x14ac:dyDescent="0.3">
      <c r="B68" s="115">
        <v>6</v>
      </c>
      <c r="C68" s="1131" t="str">
        <f>IF(ISBLANK('M&amp;V (ORÇ)'!C67)," ",'M&amp;V (ORÇ)'!C67)</f>
        <v xml:space="preserve"> </v>
      </c>
      <c r="D68" s="1132"/>
      <c r="E68" s="1132"/>
      <c r="F68" s="1132"/>
      <c r="G68" s="1132"/>
      <c r="H68" s="1133"/>
      <c r="I68" s="523" t="str">
        <f>IF(ISBLANK('M&amp;V (ORÇ)'!I67)," ",'M&amp;V (ORÇ)'!I67)</f>
        <v xml:space="preserve"> </v>
      </c>
      <c r="J68" s="523" t="str">
        <f>IF(ISBLANK('M&amp;V (ORÇ)'!J67)," ",'M&amp;V (ORÇ)'!J67)</f>
        <v xml:space="preserve"> </v>
      </c>
      <c r="K68" s="525">
        <f>'M&amp;V (ORÇ)'!K67</f>
        <v>0</v>
      </c>
      <c r="L68" s="524">
        <f>'M&amp;V (ORÇ)'!L67</f>
        <v>0</v>
      </c>
      <c r="M68" s="118">
        <f t="shared" si="3"/>
        <v>0</v>
      </c>
      <c r="N68" s="120">
        <f t="shared" si="4"/>
        <v>0</v>
      </c>
      <c r="O68" s="119"/>
      <c r="P68" s="119"/>
    </row>
    <row r="69" spans="2:16" x14ac:dyDescent="0.3">
      <c r="B69" s="115">
        <v>7</v>
      </c>
      <c r="C69" s="1131" t="str">
        <f>IF(ISBLANK('M&amp;V (ORÇ)'!C68)," ",'M&amp;V (ORÇ)'!C68)</f>
        <v xml:space="preserve"> </v>
      </c>
      <c r="D69" s="1132"/>
      <c r="E69" s="1132"/>
      <c r="F69" s="1132"/>
      <c r="G69" s="1132"/>
      <c r="H69" s="1133"/>
      <c r="I69" s="523" t="str">
        <f>IF(ISBLANK('M&amp;V (ORÇ)'!I68)," ",'M&amp;V (ORÇ)'!I68)</f>
        <v xml:space="preserve"> </v>
      </c>
      <c r="J69" s="523" t="str">
        <f>IF(ISBLANK('M&amp;V (ORÇ)'!J68)," ",'M&amp;V (ORÇ)'!J68)</f>
        <v xml:space="preserve"> </v>
      </c>
      <c r="K69" s="525">
        <f>'M&amp;V (ORÇ)'!K68</f>
        <v>0</v>
      </c>
      <c r="L69" s="524">
        <f>'M&amp;V (ORÇ)'!L68</f>
        <v>0</v>
      </c>
      <c r="M69" s="118">
        <f t="shared" si="3"/>
        <v>0</v>
      </c>
      <c r="N69" s="120">
        <f t="shared" si="4"/>
        <v>0</v>
      </c>
      <c r="O69" s="119"/>
      <c r="P69" s="119"/>
    </row>
    <row r="70" spans="2:16" x14ac:dyDescent="0.3">
      <c r="B70" s="115">
        <v>8</v>
      </c>
      <c r="C70" s="1131" t="str">
        <f>IF(ISBLANK('M&amp;V (ORÇ)'!C69)," ",'M&amp;V (ORÇ)'!C69)</f>
        <v xml:space="preserve"> </v>
      </c>
      <c r="D70" s="1132"/>
      <c r="E70" s="1132"/>
      <c r="F70" s="1132"/>
      <c r="G70" s="1132"/>
      <c r="H70" s="1133"/>
      <c r="I70" s="523" t="str">
        <f>IF(ISBLANK('M&amp;V (ORÇ)'!I69)," ",'M&amp;V (ORÇ)'!I69)</f>
        <v xml:space="preserve"> </v>
      </c>
      <c r="J70" s="523" t="str">
        <f>IF(ISBLANK('M&amp;V (ORÇ)'!J69)," ",'M&amp;V (ORÇ)'!J69)</f>
        <v xml:space="preserve"> </v>
      </c>
      <c r="K70" s="525">
        <f>'M&amp;V (ORÇ)'!K69</f>
        <v>0</v>
      </c>
      <c r="L70" s="524">
        <f>'M&amp;V (ORÇ)'!L69</f>
        <v>0</v>
      </c>
      <c r="M70" s="118">
        <f t="shared" si="3"/>
        <v>0</v>
      </c>
      <c r="N70" s="120">
        <f t="shared" si="4"/>
        <v>0</v>
      </c>
      <c r="O70" s="119"/>
      <c r="P70" s="119"/>
    </row>
    <row r="71" spans="2:16" x14ac:dyDescent="0.3">
      <c r="B71" s="115">
        <v>9</v>
      </c>
      <c r="C71" s="1131" t="str">
        <f>IF(ISBLANK('M&amp;V (ORÇ)'!C70)," ",'M&amp;V (ORÇ)'!C70)</f>
        <v xml:space="preserve"> </v>
      </c>
      <c r="D71" s="1132"/>
      <c r="E71" s="1132"/>
      <c r="F71" s="1132"/>
      <c r="G71" s="1132"/>
      <c r="H71" s="1133"/>
      <c r="I71" s="523" t="str">
        <f>IF(ISBLANK('M&amp;V (ORÇ)'!I70)," ",'M&amp;V (ORÇ)'!I70)</f>
        <v xml:space="preserve"> </v>
      </c>
      <c r="J71" s="523" t="str">
        <f>IF(ISBLANK('M&amp;V (ORÇ)'!J70)," ",'M&amp;V (ORÇ)'!J70)</f>
        <v xml:space="preserve"> </v>
      </c>
      <c r="K71" s="525">
        <f>'M&amp;V (ORÇ)'!K70</f>
        <v>0</v>
      </c>
      <c r="L71" s="524">
        <f>'M&amp;V (ORÇ)'!L70</f>
        <v>0</v>
      </c>
      <c r="M71" s="118">
        <f t="shared" si="3"/>
        <v>0</v>
      </c>
      <c r="N71" s="120">
        <f t="shared" si="4"/>
        <v>0</v>
      </c>
      <c r="O71" s="119"/>
      <c r="P71" s="119"/>
    </row>
    <row r="72" spans="2:16" x14ac:dyDescent="0.3">
      <c r="B72" s="115">
        <v>10</v>
      </c>
      <c r="C72" s="1131" t="str">
        <f>IF(ISBLANK('M&amp;V (ORÇ)'!C71)," ",'M&amp;V (ORÇ)'!C71)</f>
        <v xml:space="preserve"> </v>
      </c>
      <c r="D72" s="1132"/>
      <c r="E72" s="1132"/>
      <c r="F72" s="1132"/>
      <c r="G72" s="1132"/>
      <c r="H72" s="1133"/>
      <c r="I72" s="523" t="str">
        <f>IF(ISBLANK('M&amp;V (ORÇ)'!I71)," ",'M&amp;V (ORÇ)'!I71)</f>
        <v xml:space="preserve"> </v>
      </c>
      <c r="J72" s="523" t="str">
        <f>IF(ISBLANK('M&amp;V (ORÇ)'!J71)," ",'M&amp;V (ORÇ)'!J71)</f>
        <v xml:space="preserve"> </v>
      </c>
      <c r="K72" s="525">
        <f>'M&amp;V (ORÇ)'!K71</f>
        <v>0</v>
      </c>
      <c r="L72" s="524">
        <f>'M&amp;V (ORÇ)'!L71</f>
        <v>0</v>
      </c>
      <c r="M72" s="118">
        <f t="shared" si="3"/>
        <v>0</v>
      </c>
      <c r="N72" s="120">
        <f t="shared" si="4"/>
        <v>0</v>
      </c>
      <c r="O72" s="119"/>
      <c r="P72" s="119"/>
    </row>
    <row r="73" spans="2:16" x14ac:dyDescent="0.3">
      <c r="B73" s="115">
        <v>11</v>
      </c>
      <c r="C73" s="1131" t="str">
        <f>IF(ISBLANK('M&amp;V (ORÇ)'!C72)," ",'M&amp;V (ORÇ)'!C72)</f>
        <v xml:space="preserve"> </v>
      </c>
      <c r="D73" s="1132"/>
      <c r="E73" s="1132"/>
      <c r="F73" s="1132"/>
      <c r="G73" s="1132"/>
      <c r="H73" s="1133"/>
      <c r="I73" s="523" t="str">
        <f>IF(ISBLANK('M&amp;V (ORÇ)'!I72)," ",'M&amp;V (ORÇ)'!I72)</f>
        <v xml:space="preserve"> </v>
      </c>
      <c r="J73" s="523" t="str">
        <f>IF(ISBLANK('M&amp;V (ORÇ)'!J72)," ",'M&amp;V (ORÇ)'!J72)</f>
        <v xml:space="preserve"> </v>
      </c>
      <c r="K73" s="525">
        <f>'M&amp;V (ORÇ)'!K72</f>
        <v>0</v>
      </c>
      <c r="L73" s="524">
        <f>'M&amp;V (ORÇ)'!L72</f>
        <v>0</v>
      </c>
      <c r="M73" s="118">
        <f t="shared" si="3"/>
        <v>0</v>
      </c>
      <c r="N73" s="120">
        <f t="shared" si="4"/>
        <v>0</v>
      </c>
      <c r="O73" s="119"/>
      <c r="P73" s="119"/>
    </row>
    <row r="74" spans="2:16" x14ac:dyDescent="0.3">
      <c r="B74" s="115">
        <v>12</v>
      </c>
      <c r="C74" s="1131" t="str">
        <f>IF(ISBLANK('M&amp;V (ORÇ)'!C73)," ",'M&amp;V (ORÇ)'!C73)</f>
        <v xml:space="preserve"> </v>
      </c>
      <c r="D74" s="1132"/>
      <c r="E74" s="1132"/>
      <c r="F74" s="1132"/>
      <c r="G74" s="1132"/>
      <c r="H74" s="1133"/>
      <c r="I74" s="523" t="str">
        <f>IF(ISBLANK('M&amp;V (ORÇ)'!I73)," ",'M&amp;V (ORÇ)'!I73)</f>
        <v xml:space="preserve"> </v>
      </c>
      <c r="J74" s="523" t="str">
        <f>IF(ISBLANK('M&amp;V (ORÇ)'!J73)," ",'M&amp;V (ORÇ)'!J73)</f>
        <v xml:space="preserve"> </v>
      </c>
      <c r="K74" s="525">
        <f>'M&amp;V (ORÇ)'!K73</f>
        <v>0</v>
      </c>
      <c r="L74" s="524">
        <f>'M&amp;V (ORÇ)'!L73</f>
        <v>0</v>
      </c>
      <c r="M74" s="118">
        <f t="shared" si="3"/>
        <v>0</v>
      </c>
      <c r="N74" s="120">
        <f t="shared" si="4"/>
        <v>0</v>
      </c>
      <c r="O74" s="119"/>
      <c r="P74" s="119"/>
    </row>
    <row r="75" spans="2:16" x14ac:dyDescent="0.3">
      <c r="B75" s="115">
        <v>13</v>
      </c>
      <c r="C75" s="1131" t="str">
        <f>IF(ISBLANK('M&amp;V (ORÇ)'!C74)," ",'M&amp;V (ORÇ)'!C74)</f>
        <v xml:space="preserve"> </v>
      </c>
      <c r="D75" s="1132"/>
      <c r="E75" s="1132"/>
      <c r="F75" s="1132"/>
      <c r="G75" s="1132"/>
      <c r="H75" s="1133"/>
      <c r="I75" s="523" t="str">
        <f>IF(ISBLANK('M&amp;V (ORÇ)'!I74)," ",'M&amp;V (ORÇ)'!I74)</f>
        <v xml:space="preserve"> </v>
      </c>
      <c r="J75" s="523" t="str">
        <f>IF(ISBLANK('M&amp;V (ORÇ)'!J74)," ",'M&amp;V (ORÇ)'!J74)</f>
        <v xml:space="preserve"> </v>
      </c>
      <c r="K75" s="525">
        <f>'M&amp;V (ORÇ)'!K74</f>
        <v>0</v>
      </c>
      <c r="L75" s="524">
        <f>'M&amp;V (ORÇ)'!L74</f>
        <v>0</v>
      </c>
      <c r="M75" s="118">
        <f t="shared" si="3"/>
        <v>0</v>
      </c>
      <c r="N75" s="120">
        <f t="shared" si="4"/>
        <v>0</v>
      </c>
      <c r="O75" s="119"/>
      <c r="P75" s="119"/>
    </row>
    <row r="76" spans="2:16" x14ac:dyDescent="0.3">
      <c r="B76" s="115">
        <v>14</v>
      </c>
      <c r="C76" s="1131" t="str">
        <f>IF(ISBLANK('M&amp;V (ORÇ)'!C75)," ",'M&amp;V (ORÇ)'!C75)</f>
        <v xml:space="preserve"> </v>
      </c>
      <c r="D76" s="1132"/>
      <c r="E76" s="1132"/>
      <c r="F76" s="1132"/>
      <c r="G76" s="1132"/>
      <c r="H76" s="1133"/>
      <c r="I76" s="523" t="str">
        <f>IF(ISBLANK('M&amp;V (ORÇ)'!I75)," ",'M&amp;V (ORÇ)'!I75)</f>
        <v xml:space="preserve"> </v>
      </c>
      <c r="J76" s="523" t="str">
        <f>IF(ISBLANK('M&amp;V (ORÇ)'!J75)," ",'M&amp;V (ORÇ)'!J75)</f>
        <v xml:space="preserve"> </v>
      </c>
      <c r="K76" s="525">
        <f>'M&amp;V (ORÇ)'!K75</f>
        <v>0</v>
      </c>
      <c r="L76" s="524">
        <f>'M&amp;V (ORÇ)'!L75</f>
        <v>0</v>
      </c>
      <c r="M76" s="118">
        <f t="shared" si="3"/>
        <v>0</v>
      </c>
      <c r="N76" s="120">
        <f t="shared" si="4"/>
        <v>0</v>
      </c>
      <c r="O76" s="119"/>
      <c r="P76" s="119"/>
    </row>
    <row r="77" spans="2:16" x14ac:dyDescent="0.3">
      <c r="B77" s="115">
        <v>15</v>
      </c>
      <c r="C77" s="1131" t="str">
        <f>IF(ISBLANK('M&amp;V (ORÇ)'!C76)," ",'M&amp;V (ORÇ)'!C76)</f>
        <v xml:space="preserve"> </v>
      </c>
      <c r="D77" s="1132"/>
      <c r="E77" s="1132"/>
      <c r="F77" s="1132"/>
      <c r="G77" s="1132"/>
      <c r="H77" s="1133"/>
      <c r="I77" s="523" t="str">
        <f>IF(ISBLANK('M&amp;V (ORÇ)'!I76)," ",'M&amp;V (ORÇ)'!I76)</f>
        <v xml:space="preserve"> </v>
      </c>
      <c r="J77" s="523" t="str">
        <f>IF(ISBLANK('M&amp;V (ORÇ)'!J76)," ",'M&amp;V (ORÇ)'!J76)</f>
        <v xml:space="preserve"> </v>
      </c>
      <c r="K77" s="525">
        <f>'M&amp;V (ORÇ)'!K76</f>
        <v>0</v>
      </c>
      <c r="L77" s="524">
        <f>'M&amp;V (ORÇ)'!L76</f>
        <v>0</v>
      </c>
      <c r="M77" s="118">
        <f t="shared" si="3"/>
        <v>0</v>
      </c>
      <c r="N77" s="120">
        <f t="shared" si="4"/>
        <v>0</v>
      </c>
      <c r="O77" s="119"/>
      <c r="P77" s="119"/>
    </row>
    <row r="78" spans="2:16" x14ac:dyDescent="0.3">
      <c r="B78" s="115">
        <v>16</v>
      </c>
      <c r="C78" s="1131" t="str">
        <f>IF(ISBLANK('M&amp;V (ORÇ)'!C77)," ",'M&amp;V (ORÇ)'!C77)</f>
        <v xml:space="preserve"> </v>
      </c>
      <c r="D78" s="1132"/>
      <c r="E78" s="1132"/>
      <c r="F78" s="1132"/>
      <c r="G78" s="1132"/>
      <c r="H78" s="1133"/>
      <c r="I78" s="523" t="str">
        <f>IF(ISBLANK('M&amp;V (ORÇ)'!I77)," ",'M&amp;V (ORÇ)'!I77)</f>
        <v xml:space="preserve"> </v>
      </c>
      <c r="J78" s="523" t="str">
        <f>IF(ISBLANK('M&amp;V (ORÇ)'!J77)," ",'M&amp;V (ORÇ)'!J77)</f>
        <v xml:space="preserve"> </v>
      </c>
      <c r="K78" s="525">
        <f>'M&amp;V (ORÇ)'!K77</f>
        <v>0</v>
      </c>
      <c r="L78" s="524">
        <f>'M&amp;V (ORÇ)'!L77</f>
        <v>0</v>
      </c>
      <c r="M78" s="118">
        <f t="shared" si="3"/>
        <v>0</v>
      </c>
      <c r="N78" s="120">
        <f t="shared" si="4"/>
        <v>0</v>
      </c>
      <c r="O78" s="119"/>
      <c r="P78" s="119"/>
    </row>
    <row r="79" spans="2:16" x14ac:dyDescent="0.3">
      <c r="B79" s="115">
        <v>17</v>
      </c>
      <c r="C79" s="1131" t="str">
        <f>IF(ISBLANK('M&amp;V (ORÇ)'!C78)," ",'M&amp;V (ORÇ)'!C78)</f>
        <v xml:space="preserve"> </v>
      </c>
      <c r="D79" s="1132"/>
      <c r="E79" s="1132"/>
      <c r="F79" s="1132"/>
      <c r="G79" s="1132"/>
      <c r="H79" s="1133"/>
      <c r="I79" s="523" t="str">
        <f>IF(ISBLANK('M&amp;V (ORÇ)'!I78)," ",'M&amp;V (ORÇ)'!I78)</f>
        <v xml:space="preserve"> </v>
      </c>
      <c r="J79" s="523" t="str">
        <f>IF(ISBLANK('M&amp;V (ORÇ)'!J78)," ",'M&amp;V (ORÇ)'!J78)</f>
        <v xml:space="preserve"> </v>
      </c>
      <c r="K79" s="525">
        <f>'M&amp;V (ORÇ)'!K78</f>
        <v>0</v>
      </c>
      <c r="L79" s="524">
        <f>'M&amp;V (ORÇ)'!L78</f>
        <v>0</v>
      </c>
      <c r="M79" s="118">
        <f t="shared" si="3"/>
        <v>0</v>
      </c>
      <c r="N79" s="120">
        <f t="shared" si="4"/>
        <v>0</v>
      </c>
      <c r="O79" s="119"/>
      <c r="P79" s="119"/>
    </row>
    <row r="80" spans="2:16" x14ac:dyDescent="0.3">
      <c r="B80" s="115">
        <v>18</v>
      </c>
      <c r="C80" s="1131" t="str">
        <f>IF(ISBLANK('M&amp;V (ORÇ)'!C79)," ",'M&amp;V (ORÇ)'!C79)</f>
        <v xml:space="preserve"> </v>
      </c>
      <c r="D80" s="1132"/>
      <c r="E80" s="1132"/>
      <c r="F80" s="1132"/>
      <c r="G80" s="1132"/>
      <c r="H80" s="1133"/>
      <c r="I80" s="523" t="str">
        <f>IF(ISBLANK('M&amp;V (ORÇ)'!I79)," ",'M&amp;V (ORÇ)'!I79)</f>
        <v xml:space="preserve"> </v>
      </c>
      <c r="J80" s="523" t="str">
        <f>IF(ISBLANK('M&amp;V (ORÇ)'!J79)," ",'M&amp;V (ORÇ)'!J79)</f>
        <v xml:space="preserve"> </v>
      </c>
      <c r="K80" s="525">
        <f>'M&amp;V (ORÇ)'!K79</f>
        <v>0</v>
      </c>
      <c r="L80" s="524">
        <f>'M&amp;V (ORÇ)'!L79</f>
        <v>0</v>
      </c>
      <c r="M80" s="118">
        <f t="shared" si="3"/>
        <v>0</v>
      </c>
      <c r="N80" s="120">
        <f t="shared" si="4"/>
        <v>0</v>
      </c>
      <c r="O80" s="119"/>
      <c r="P80" s="119"/>
    </row>
    <row r="81" spans="2:16" x14ac:dyDescent="0.3">
      <c r="B81" s="115">
        <v>19</v>
      </c>
      <c r="C81" s="1131" t="str">
        <f>IF(ISBLANK('M&amp;V (ORÇ)'!C80)," ",'M&amp;V (ORÇ)'!C80)</f>
        <v xml:space="preserve"> </v>
      </c>
      <c r="D81" s="1132"/>
      <c r="E81" s="1132"/>
      <c r="F81" s="1132"/>
      <c r="G81" s="1132"/>
      <c r="H81" s="1133"/>
      <c r="I81" s="523" t="str">
        <f>IF(ISBLANK('M&amp;V (ORÇ)'!I80)," ",'M&amp;V (ORÇ)'!I80)</f>
        <v xml:space="preserve"> </v>
      </c>
      <c r="J81" s="523" t="str">
        <f>IF(ISBLANK('M&amp;V (ORÇ)'!J80)," ",'M&amp;V (ORÇ)'!J80)</f>
        <v xml:space="preserve"> </v>
      </c>
      <c r="K81" s="525">
        <f>'M&amp;V (ORÇ)'!K80</f>
        <v>0</v>
      </c>
      <c r="L81" s="524">
        <f>'M&amp;V (ORÇ)'!L80</f>
        <v>0</v>
      </c>
      <c r="M81" s="118">
        <f t="shared" si="3"/>
        <v>0</v>
      </c>
      <c r="N81" s="120">
        <f t="shared" si="4"/>
        <v>0</v>
      </c>
      <c r="O81" s="119"/>
      <c r="P81" s="119"/>
    </row>
    <row r="82" spans="2:16" x14ac:dyDescent="0.3">
      <c r="B82" s="115">
        <v>20</v>
      </c>
      <c r="C82" s="1131" t="str">
        <f>IF(ISBLANK('M&amp;V (ORÇ)'!C81)," ",'M&amp;V (ORÇ)'!C81)</f>
        <v xml:space="preserve"> </v>
      </c>
      <c r="D82" s="1132"/>
      <c r="E82" s="1132"/>
      <c r="F82" s="1132"/>
      <c r="G82" s="1132"/>
      <c r="H82" s="1133"/>
      <c r="I82" s="523" t="str">
        <f>IF(ISBLANK('M&amp;V (ORÇ)'!I81)," ",'M&amp;V (ORÇ)'!I81)</f>
        <v xml:space="preserve"> </v>
      </c>
      <c r="J82" s="523" t="str">
        <f>IF(ISBLANK('M&amp;V (ORÇ)'!J81)," ",'M&amp;V (ORÇ)'!J81)</f>
        <v xml:space="preserve"> </v>
      </c>
      <c r="K82" s="525">
        <f>'M&amp;V (ORÇ)'!K81</f>
        <v>0</v>
      </c>
      <c r="L82" s="524">
        <f>'M&amp;V (ORÇ)'!L81</f>
        <v>0</v>
      </c>
      <c r="M82" s="118">
        <f t="shared" si="3"/>
        <v>0</v>
      </c>
      <c r="N82" s="120">
        <f t="shared" si="4"/>
        <v>0</v>
      </c>
      <c r="O82" s="119"/>
      <c r="P82" s="119"/>
    </row>
    <row r="83" spans="2:16" x14ac:dyDescent="0.3">
      <c r="B83" s="115">
        <v>21</v>
      </c>
      <c r="C83" s="1131" t="str">
        <f>IF(ISBLANK('M&amp;V (ORÇ)'!C82)," ",'M&amp;V (ORÇ)'!C82)</f>
        <v xml:space="preserve"> </v>
      </c>
      <c r="D83" s="1132"/>
      <c r="E83" s="1132"/>
      <c r="F83" s="1132"/>
      <c r="G83" s="1132"/>
      <c r="H83" s="1133"/>
      <c r="I83" s="523" t="str">
        <f>IF(ISBLANK('M&amp;V (ORÇ)'!I82)," ",'M&amp;V (ORÇ)'!I82)</f>
        <v xml:space="preserve"> </v>
      </c>
      <c r="J83" s="523" t="str">
        <f>IF(ISBLANK('M&amp;V (ORÇ)'!J82)," ",'M&amp;V (ORÇ)'!J82)</f>
        <v xml:space="preserve"> </v>
      </c>
      <c r="K83" s="525">
        <f>'M&amp;V (ORÇ)'!K82</f>
        <v>0</v>
      </c>
      <c r="L83" s="524">
        <f>'M&amp;V (ORÇ)'!L82</f>
        <v>0</v>
      </c>
      <c r="M83" s="118">
        <f t="shared" si="3"/>
        <v>0</v>
      </c>
      <c r="N83" s="120">
        <f t="shared" si="4"/>
        <v>0</v>
      </c>
      <c r="O83" s="119"/>
      <c r="P83" s="119"/>
    </row>
    <row r="84" spans="2:16" x14ac:dyDescent="0.3">
      <c r="B84" s="115">
        <v>22</v>
      </c>
      <c r="C84" s="1131" t="str">
        <f>IF(ISBLANK('M&amp;V (ORÇ)'!C83)," ",'M&amp;V (ORÇ)'!C83)</f>
        <v xml:space="preserve"> </v>
      </c>
      <c r="D84" s="1132"/>
      <c r="E84" s="1132"/>
      <c r="F84" s="1132"/>
      <c r="G84" s="1132"/>
      <c r="H84" s="1133"/>
      <c r="I84" s="523" t="str">
        <f>IF(ISBLANK('M&amp;V (ORÇ)'!I83)," ",'M&amp;V (ORÇ)'!I83)</f>
        <v xml:space="preserve"> </v>
      </c>
      <c r="J84" s="523" t="str">
        <f>IF(ISBLANK('M&amp;V (ORÇ)'!J83)," ",'M&amp;V (ORÇ)'!J83)</f>
        <v xml:space="preserve"> </v>
      </c>
      <c r="K84" s="525">
        <f>'M&amp;V (ORÇ)'!K83</f>
        <v>0</v>
      </c>
      <c r="L84" s="524">
        <f>'M&amp;V (ORÇ)'!L83</f>
        <v>0</v>
      </c>
      <c r="M84" s="118">
        <f t="shared" si="3"/>
        <v>0</v>
      </c>
      <c r="N84" s="120">
        <f t="shared" si="4"/>
        <v>0</v>
      </c>
      <c r="O84" s="119"/>
      <c r="P84" s="119"/>
    </row>
    <row r="85" spans="2:16" x14ac:dyDescent="0.3">
      <c r="B85" s="115">
        <v>23</v>
      </c>
      <c r="C85" s="1131" t="str">
        <f>IF(ISBLANK('M&amp;V (ORÇ)'!C84)," ",'M&amp;V (ORÇ)'!C84)</f>
        <v xml:space="preserve"> </v>
      </c>
      <c r="D85" s="1132"/>
      <c r="E85" s="1132"/>
      <c r="F85" s="1132"/>
      <c r="G85" s="1132"/>
      <c r="H85" s="1133"/>
      <c r="I85" s="523" t="str">
        <f>IF(ISBLANK('M&amp;V (ORÇ)'!I84)," ",'M&amp;V (ORÇ)'!I84)</f>
        <v xml:space="preserve"> </v>
      </c>
      <c r="J85" s="523" t="str">
        <f>IF(ISBLANK('M&amp;V (ORÇ)'!J84)," ",'M&amp;V (ORÇ)'!J84)</f>
        <v xml:space="preserve"> </v>
      </c>
      <c r="K85" s="525">
        <f>'M&amp;V (ORÇ)'!K84</f>
        <v>0</v>
      </c>
      <c r="L85" s="524">
        <f>'M&amp;V (ORÇ)'!L84</f>
        <v>0</v>
      </c>
      <c r="M85" s="118">
        <f t="shared" si="3"/>
        <v>0</v>
      </c>
      <c r="N85" s="120">
        <f t="shared" si="4"/>
        <v>0</v>
      </c>
      <c r="O85" s="119"/>
      <c r="P85" s="119"/>
    </row>
    <row r="86" spans="2:16" x14ac:dyDescent="0.3">
      <c r="B86" s="115">
        <v>24</v>
      </c>
      <c r="C86" s="1131" t="str">
        <f>IF(ISBLANK('M&amp;V (ORÇ)'!C85)," ",'M&amp;V (ORÇ)'!C85)</f>
        <v xml:space="preserve"> </v>
      </c>
      <c r="D86" s="1132"/>
      <c r="E86" s="1132"/>
      <c r="F86" s="1132"/>
      <c r="G86" s="1132"/>
      <c r="H86" s="1133"/>
      <c r="I86" s="523" t="str">
        <f>IF(ISBLANK('M&amp;V (ORÇ)'!I85)," ",'M&amp;V (ORÇ)'!I85)</f>
        <v xml:space="preserve"> </v>
      </c>
      <c r="J86" s="523" t="str">
        <f>IF(ISBLANK('M&amp;V (ORÇ)'!J85)," ",'M&amp;V (ORÇ)'!J85)</f>
        <v xml:space="preserve"> </v>
      </c>
      <c r="K86" s="525">
        <f>'M&amp;V (ORÇ)'!K85</f>
        <v>0</v>
      </c>
      <c r="L86" s="524">
        <f>'M&amp;V (ORÇ)'!L85</f>
        <v>0</v>
      </c>
      <c r="M86" s="118">
        <f t="shared" si="3"/>
        <v>0</v>
      </c>
      <c r="N86" s="120">
        <f t="shared" si="4"/>
        <v>0</v>
      </c>
      <c r="O86" s="119"/>
      <c r="P86" s="119"/>
    </row>
    <row r="87" spans="2:16" x14ac:dyDescent="0.3">
      <c r="B87" s="115">
        <v>25</v>
      </c>
      <c r="C87" s="1131" t="str">
        <f>IF(ISBLANK('M&amp;V (ORÇ)'!C86)," ",'M&amp;V (ORÇ)'!C86)</f>
        <v xml:space="preserve"> </v>
      </c>
      <c r="D87" s="1132"/>
      <c r="E87" s="1132"/>
      <c r="F87" s="1132"/>
      <c r="G87" s="1132"/>
      <c r="H87" s="1133"/>
      <c r="I87" s="523" t="str">
        <f>IF(ISBLANK('M&amp;V (ORÇ)'!I86)," ",'M&amp;V (ORÇ)'!I86)</f>
        <v xml:space="preserve"> </v>
      </c>
      <c r="J87" s="523" t="str">
        <f>IF(ISBLANK('M&amp;V (ORÇ)'!J86)," ",'M&amp;V (ORÇ)'!J86)</f>
        <v xml:space="preserve"> </v>
      </c>
      <c r="K87" s="525">
        <f>'M&amp;V (ORÇ)'!K86</f>
        <v>0</v>
      </c>
      <c r="L87" s="524">
        <f>'M&amp;V (ORÇ)'!L86</f>
        <v>0</v>
      </c>
      <c r="M87" s="118">
        <f t="shared" si="3"/>
        <v>0</v>
      </c>
      <c r="N87" s="120">
        <f t="shared" si="4"/>
        <v>0</v>
      </c>
      <c r="O87" s="119"/>
      <c r="P87" s="119"/>
    </row>
    <row r="88" spans="2:16" x14ac:dyDescent="0.3">
      <c r="B88" s="115">
        <v>26</v>
      </c>
      <c r="C88" s="1131" t="str">
        <f>IF(ISBLANK('M&amp;V (ORÇ)'!C87)," ",'M&amp;V (ORÇ)'!C87)</f>
        <v xml:space="preserve"> </v>
      </c>
      <c r="D88" s="1132"/>
      <c r="E88" s="1132"/>
      <c r="F88" s="1132"/>
      <c r="G88" s="1132"/>
      <c r="H88" s="1133"/>
      <c r="I88" s="523" t="str">
        <f>IF(ISBLANK('M&amp;V (ORÇ)'!I87)," ",'M&amp;V (ORÇ)'!I87)</f>
        <v xml:space="preserve"> </v>
      </c>
      <c r="J88" s="523" t="str">
        <f>IF(ISBLANK('M&amp;V (ORÇ)'!J87)," ",'M&amp;V (ORÇ)'!J87)</f>
        <v xml:space="preserve"> </v>
      </c>
      <c r="K88" s="525">
        <f>'M&amp;V (ORÇ)'!K87</f>
        <v>0</v>
      </c>
      <c r="L88" s="524">
        <f>'M&amp;V (ORÇ)'!L87</f>
        <v>0</v>
      </c>
      <c r="M88" s="118">
        <f t="shared" si="3"/>
        <v>0</v>
      </c>
      <c r="N88" s="120">
        <f t="shared" si="4"/>
        <v>0</v>
      </c>
      <c r="O88" s="119"/>
      <c r="P88" s="119"/>
    </row>
    <row r="89" spans="2:16" x14ac:dyDescent="0.3">
      <c r="B89" s="115">
        <v>27</v>
      </c>
      <c r="C89" s="1131" t="str">
        <f>IF(ISBLANK('M&amp;V (ORÇ)'!C88)," ",'M&amp;V (ORÇ)'!C88)</f>
        <v xml:space="preserve"> </v>
      </c>
      <c r="D89" s="1132"/>
      <c r="E89" s="1132"/>
      <c r="F89" s="1132"/>
      <c r="G89" s="1132"/>
      <c r="H89" s="1133"/>
      <c r="I89" s="523" t="str">
        <f>IF(ISBLANK('M&amp;V (ORÇ)'!I88)," ",'M&amp;V (ORÇ)'!I88)</f>
        <v xml:space="preserve"> </v>
      </c>
      <c r="J89" s="523" t="str">
        <f>IF(ISBLANK('M&amp;V (ORÇ)'!J88)," ",'M&amp;V (ORÇ)'!J88)</f>
        <v xml:space="preserve"> </v>
      </c>
      <c r="K89" s="525">
        <f>'M&amp;V (ORÇ)'!K88</f>
        <v>0</v>
      </c>
      <c r="L89" s="524">
        <f>'M&amp;V (ORÇ)'!L88</f>
        <v>0</v>
      </c>
      <c r="M89" s="118">
        <f t="shared" si="3"/>
        <v>0</v>
      </c>
      <c r="N89" s="120">
        <f t="shared" si="4"/>
        <v>0</v>
      </c>
      <c r="O89" s="119"/>
      <c r="P89" s="119"/>
    </row>
    <row r="90" spans="2:16" x14ac:dyDescent="0.3">
      <c r="B90" s="115">
        <v>28</v>
      </c>
      <c r="C90" s="1131" t="str">
        <f>IF(ISBLANK('M&amp;V (ORÇ)'!C89)," ",'M&amp;V (ORÇ)'!C89)</f>
        <v xml:space="preserve"> </v>
      </c>
      <c r="D90" s="1132"/>
      <c r="E90" s="1132"/>
      <c r="F90" s="1132"/>
      <c r="G90" s="1132"/>
      <c r="H90" s="1133"/>
      <c r="I90" s="523" t="str">
        <f>IF(ISBLANK('M&amp;V (ORÇ)'!I89)," ",'M&amp;V (ORÇ)'!I89)</f>
        <v xml:space="preserve"> </v>
      </c>
      <c r="J90" s="523" t="str">
        <f>IF(ISBLANK('M&amp;V (ORÇ)'!J89)," ",'M&amp;V (ORÇ)'!J89)</f>
        <v xml:space="preserve"> </v>
      </c>
      <c r="K90" s="525">
        <f>'M&amp;V (ORÇ)'!K89</f>
        <v>0</v>
      </c>
      <c r="L90" s="524">
        <f>'M&amp;V (ORÇ)'!L89</f>
        <v>0</v>
      </c>
      <c r="M90" s="118">
        <f t="shared" si="3"/>
        <v>0</v>
      </c>
      <c r="N90" s="120">
        <f t="shared" si="4"/>
        <v>0</v>
      </c>
      <c r="O90" s="119"/>
      <c r="P90" s="119"/>
    </row>
    <row r="91" spans="2:16" x14ac:dyDescent="0.3">
      <c r="B91" s="115">
        <v>29</v>
      </c>
      <c r="C91" s="1131" t="str">
        <f>IF(ISBLANK('M&amp;V (ORÇ)'!C90)," ",'M&amp;V (ORÇ)'!C90)</f>
        <v xml:space="preserve"> </v>
      </c>
      <c r="D91" s="1132"/>
      <c r="E91" s="1132"/>
      <c r="F91" s="1132"/>
      <c r="G91" s="1132"/>
      <c r="H91" s="1133"/>
      <c r="I91" s="523" t="str">
        <f>IF(ISBLANK('M&amp;V (ORÇ)'!I90)," ",'M&amp;V (ORÇ)'!I90)</f>
        <v xml:space="preserve"> </v>
      </c>
      <c r="J91" s="523" t="str">
        <f>IF(ISBLANK('M&amp;V (ORÇ)'!J90)," ",'M&amp;V (ORÇ)'!J90)</f>
        <v xml:space="preserve"> </v>
      </c>
      <c r="K91" s="525">
        <f>'M&amp;V (ORÇ)'!K90</f>
        <v>0</v>
      </c>
      <c r="L91" s="524">
        <f>'M&amp;V (ORÇ)'!L90</f>
        <v>0</v>
      </c>
      <c r="M91" s="118">
        <f t="shared" si="3"/>
        <v>0</v>
      </c>
      <c r="N91" s="120">
        <f t="shared" si="4"/>
        <v>0</v>
      </c>
      <c r="O91" s="119"/>
      <c r="P91" s="119"/>
    </row>
    <row r="92" spans="2:16" x14ac:dyDescent="0.3">
      <c r="B92" s="115">
        <v>30</v>
      </c>
      <c r="C92" s="1131" t="str">
        <f>IF(ISBLANK('M&amp;V (ORÇ)'!C91)," ",'M&amp;V (ORÇ)'!C91)</f>
        <v xml:space="preserve"> </v>
      </c>
      <c r="D92" s="1132"/>
      <c r="E92" s="1132"/>
      <c r="F92" s="1132"/>
      <c r="G92" s="1132"/>
      <c r="H92" s="1133"/>
      <c r="I92" s="523" t="str">
        <f>IF(ISBLANK('M&amp;V (ORÇ)'!I91)," ",'M&amp;V (ORÇ)'!I91)</f>
        <v xml:space="preserve"> </v>
      </c>
      <c r="J92" s="523" t="str">
        <f>IF(ISBLANK('M&amp;V (ORÇ)'!J91)," ",'M&amp;V (ORÇ)'!J91)</f>
        <v xml:space="preserve"> </v>
      </c>
      <c r="K92" s="525">
        <f>'M&amp;V (ORÇ)'!K91</f>
        <v>0</v>
      </c>
      <c r="L92" s="524">
        <f>'M&amp;V (ORÇ)'!L91</f>
        <v>0</v>
      </c>
      <c r="M92" s="118">
        <f t="shared" si="3"/>
        <v>0</v>
      </c>
      <c r="N92" s="120">
        <f t="shared" si="4"/>
        <v>0</v>
      </c>
      <c r="O92" s="119"/>
      <c r="P92" s="119"/>
    </row>
    <row r="93" spans="2:16" x14ac:dyDescent="0.3">
      <c r="B93" s="115">
        <v>31</v>
      </c>
      <c r="C93" s="1131" t="str">
        <f>IF(ISBLANK('M&amp;V (ORÇ)'!C92)," ",'M&amp;V (ORÇ)'!C92)</f>
        <v xml:space="preserve"> </v>
      </c>
      <c r="D93" s="1132"/>
      <c r="E93" s="1132"/>
      <c r="F93" s="1132"/>
      <c r="G93" s="1132"/>
      <c r="H93" s="1133"/>
      <c r="I93" s="523" t="str">
        <f>IF(ISBLANK('M&amp;V (ORÇ)'!I92)," ",'M&amp;V (ORÇ)'!I92)</f>
        <v xml:space="preserve"> </v>
      </c>
      <c r="J93" s="523" t="str">
        <f>IF(ISBLANK('M&amp;V (ORÇ)'!J92)," ",'M&amp;V (ORÇ)'!J92)</f>
        <v xml:space="preserve"> </v>
      </c>
      <c r="K93" s="525">
        <f>'M&amp;V (ORÇ)'!K92</f>
        <v>0</v>
      </c>
      <c r="L93" s="524">
        <f>'M&amp;V (ORÇ)'!L92</f>
        <v>0</v>
      </c>
      <c r="M93" s="118">
        <f t="shared" si="3"/>
        <v>0</v>
      </c>
      <c r="N93" s="120">
        <f t="shared" si="4"/>
        <v>0</v>
      </c>
      <c r="O93" s="119"/>
      <c r="P93" s="119"/>
    </row>
    <row r="94" spans="2:16" x14ac:dyDescent="0.3">
      <c r="B94" s="115">
        <v>32</v>
      </c>
      <c r="C94" s="1131" t="str">
        <f>IF(ISBLANK('M&amp;V (ORÇ)'!C93)," ",'M&amp;V (ORÇ)'!C93)</f>
        <v xml:space="preserve"> </v>
      </c>
      <c r="D94" s="1132"/>
      <c r="E94" s="1132"/>
      <c r="F94" s="1132"/>
      <c r="G94" s="1132"/>
      <c r="H94" s="1133"/>
      <c r="I94" s="523" t="str">
        <f>IF(ISBLANK('M&amp;V (ORÇ)'!I93)," ",'M&amp;V (ORÇ)'!I93)</f>
        <v xml:space="preserve"> </v>
      </c>
      <c r="J94" s="523" t="str">
        <f>IF(ISBLANK('M&amp;V (ORÇ)'!J93)," ",'M&amp;V (ORÇ)'!J93)</f>
        <v xml:space="preserve"> </v>
      </c>
      <c r="K94" s="525">
        <f>'M&amp;V (ORÇ)'!K93</f>
        <v>0</v>
      </c>
      <c r="L94" s="524">
        <f>'M&amp;V (ORÇ)'!L93</f>
        <v>0</v>
      </c>
      <c r="M94" s="118">
        <f t="shared" si="3"/>
        <v>0</v>
      </c>
      <c r="N94" s="120">
        <f t="shared" si="4"/>
        <v>0</v>
      </c>
      <c r="O94" s="119"/>
      <c r="P94" s="119"/>
    </row>
    <row r="95" spans="2:16" x14ac:dyDescent="0.3">
      <c r="B95" s="115">
        <v>33</v>
      </c>
      <c r="C95" s="1131" t="str">
        <f>IF(ISBLANK('M&amp;V (ORÇ)'!C94)," ",'M&amp;V (ORÇ)'!C94)</f>
        <v xml:space="preserve"> </v>
      </c>
      <c r="D95" s="1132"/>
      <c r="E95" s="1132"/>
      <c r="F95" s="1132"/>
      <c r="G95" s="1132"/>
      <c r="H95" s="1133"/>
      <c r="I95" s="523" t="str">
        <f>IF(ISBLANK('M&amp;V (ORÇ)'!I94)," ",'M&amp;V (ORÇ)'!I94)</f>
        <v xml:space="preserve"> </v>
      </c>
      <c r="J95" s="523" t="str">
        <f>IF(ISBLANK('M&amp;V (ORÇ)'!J94)," ",'M&amp;V (ORÇ)'!J94)</f>
        <v xml:space="preserve"> </v>
      </c>
      <c r="K95" s="525">
        <f>'M&amp;V (ORÇ)'!K94</f>
        <v>0</v>
      </c>
      <c r="L95" s="524">
        <f>'M&amp;V (ORÇ)'!L94</f>
        <v>0</v>
      </c>
      <c r="M95" s="118">
        <f t="shared" si="3"/>
        <v>0</v>
      </c>
      <c r="N95" s="120">
        <f t="shared" ref="N95:N112" si="5">M95-O95-P95</f>
        <v>0</v>
      </c>
      <c r="O95" s="119"/>
      <c r="P95" s="119"/>
    </row>
    <row r="96" spans="2:16" x14ac:dyDescent="0.3">
      <c r="B96" s="115">
        <v>34</v>
      </c>
      <c r="C96" s="1131" t="str">
        <f>IF(ISBLANK('M&amp;V (ORÇ)'!C95)," ",'M&amp;V (ORÇ)'!C95)</f>
        <v xml:space="preserve"> </v>
      </c>
      <c r="D96" s="1132"/>
      <c r="E96" s="1132"/>
      <c r="F96" s="1132"/>
      <c r="G96" s="1132"/>
      <c r="H96" s="1133"/>
      <c r="I96" s="523" t="str">
        <f>IF(ISBLANK('M&amp;V (ORÇ)'!I95)," ",'M&amp;V (ORÇ)'!I95)</f>
        <v xml:space="preserve"> </v>
      </c>
      <c r="J96" s="523" t="str">
        <f>IF(ISBLANK('M&amp;V (ORÇ)'!J95)," ",'M&amp;V (ORÇ)'!J95)</f>
        <v xml:space="preserve"> </v>
      </c>
      <c r="K96" s="525">
        <f>'M&amp;V (ORÇ)'!K95</f>
        <v>0</v>
      </c>
      <c r="L96" s="524">
        <f>'M&amp;V (ORÇ)'!L95</f>
        <v>0</v>
      </c>
      <c r="M96" s="118">
        <f t="shared" si="3"/>
        <v>0</v>
      </c>
      <c r="N96" s="120">
        <f t="shared" si="5"/>
        <v>0</v>
      </c>
      <c r="O96" s="119"/>
      <c r="P96" s="119"/>
    </row>
    <row r="97" spans="2:16" x14ac:dyDescent="0.3">
      <c r="B97" s="115">
        <v>35</v>
      </c>
      <c r="C97" s="1131" t="str">
        <f>IF(ISBLANK('M&amp;V (ORÇ)'!C96)," ",'M&amp;V (ORÇ)'!C96)</f>
        <v xml:space="preserve"> </v>
      </c>
      <c r="D97" s="1132"/>
      <c r="E97" s="1132"/>
      <c r="F97" s="1132"/>
      <c r="G97" s="1132"/>
      <c r="H97" s="1133"/>
      <c r="I97" s="523" t="str">
        <f>IF(ISBLANK('M&amp;V (ORÇ)'!I96)," ",'M&amp;V (ORÇ)'!I96)</f>
        <v xml:space="preserve"> </v>
      </c>
      <c r="J97" s="523" t="str">
        <f>IF(ISBLANK('M&amp;V (ORÇ)'!J96)," ",'M&amp;V (ORÇ)'!J96)</f>
        <v xml:space="preserve"> </v>
      </c>
      <c r="K97" s="525">
        <f>'M&amp;V (ORÇ)'!K96</f>
        <v>0</v>
      </c>
      <c r="L97" s="524">
        <f>'M&amp;V (ORÇ)'!L96</f>
        <v>0</v>
      </c>
      <c r="M97" s="118">
        <f t="shared" si="3"/>
        <v>0</v>
      </c>
      <c r="N97" s="120">
        <f t="shared" si="5"/>
        <v>0</v>
      </c>
      <c r="O97" s="119"/>
      <c r="P97" s="119"/>
    </row>
    <row r="98" spans="2:16" x14ac:dyDescent="0.3">
      <c r="B98" s="115">
        <v>36</v>
      </c>
      <c r="C98" s="1131" t="str">
        <f>IF(ISBLANK('M&amp;V (ORÇ)'!C97)," ",'M&amp;V (ORÇ)'!C97)</f>
        <v xml:space="preserve"> </v>
      </c>
      <c r="D98" s="1132"/>
      <c r="E98" s="1132"/>
      <c r="F98" s="1132"/>
      <c r="G98" s="1132"/>
      <c r="H98" s="1133"/>
      <c r="I98" s="523" t="str">
        <f>IF(ISBLANK('M&amp;V (ORÇ)'!I97)," ",'M&amp;V (ORÇ)'!I97)</f>
        <v xml:space="preserve"> </v>
      </c>
      <c r="J98" s="523" t="str">
        <f>IF(ISBLANK('M&amp;V (ORÇ)'!J97)," ",'M&amp;V (ORÇ)'!J97)</f>
        <v xml:space="preserve"> </v>
      </c>
      <c r="K98" s="525">
        <f>'M&amp;V (ORÇ)'!K97</f>
        <v>0</v>
      </c>
      <c r="L98" s="524">
        <f>'M&amp;V (ORÇ)'!L97</f>
        <v>0</v>
      </c>
      <c r="M98" s="118">
        <f t="shared" si="3"/>
        <v>0</v>
      </c>
      <c r="N98" s="120">
        <f t="shared" si="5"/>
        <v>0</v>
      </c>
      <c r="O98" s="119"/>
      <c r="P98" s="119"/>
    </row>
    <row r="99" spans="2:16" x14ac:dyDescent="0.3">
      <c r="B99" s="115">
        <v>37</v>
      </c>
      <c r="C99" s="1131" t="str">
        <f>IF(ISBLANK('M&amp;V (ORÇ)'!C98)," ",'M&amp;V (ORÇ)'!C98)</f>
        <v xml:space="preserve"> </v>
      </c>
      <c r="D99" s="1132"/>
      <c r="E99" s="1132"/>
      <c r="F99" s="1132"/>
      <c r="G99" s="1132"/>
      <c r="H99" s="1133"/>
      <c r="I99" s="523" t="str">
        <f>IF(ISBLANK('M&amp;V (ORÇ)'!I98)," ",'M&amp;V (ORÇ)'!I98)</f>
        <v xml:space="preserve"> </v>
      </c>
      <c r="J99" s="523" t="str">
        <f>IF(ISBLANK('M&amp;V (ORÇ)'!J98)," ",'M&amp;V (ORÇ)'!J98)</f>
        <v xml:space="preserve"> </v>
      </c>
      <c r="K99" s="525">
        <f>'M&amp;V (ORÇ)'!K98</f>
        <v>0</v>
      </c>
      <c r="L99" s="524">
        <f>'M&amp;V (ORÇ)'!L98</f>
        <v>0</v>
      </c>
      <c r="M99" s="118">
        <f t="shared" si="3"/>
        <v>0</v>
      </c>
      <c r="N99" s="120">
        <f t="shared" si="5"/>
        <v>0</v>
      </c>
      <c r="O99" s="119"/>
      <c r="P99" s="119"/>
    </row>
    <row r="100" spans="2:16" x14ac:dyDescent="0.3">
      <c r="B100" s="115">
        <v>38</v>
      </c>
      <c r="C100" s="1131" t="str">
        <f>IF(ISBLANK('M&amp;V (ORÇ)'!C99)," ",'M&amp;V (ORÇ)'!C99)</f>
        <v xml:space="preserve"> </v>
      </c>
      <c r="D100" s="1132"/>
      <c r="E100" s="1132"/>
      <c r="F100" s="1132"/>
      <c r="G100" s="1132"/>
      <c r="H100" s="1133"/>
      <c r="I100" s="523" t="str">
        <f>IF(ISBLANK('M&amp;V (ORÇ)'!I99)," ",'M&amp;V (ORÇ)'!I99)</f>
        <v xml:space="preserve"> </v>
      </c>
      <c r="J100" s="523" t="str">
        <f>IF(ISBLANK('M&amp;V (ORÇ)'!J99)," ",'M&amp;V (ORÇ)'!J99)</f>
        <v xml:space="preserve"> </v>
      </c>
      <c r="K100" s="525">
        <f>'M&amp;V (ORÇ)'!K99</f>
        <v>0</v>
      </c>
      <c r="L100" s="524">
        <f>'M&amp;V (ORÇ)'!L99</f>
        <v>0</v>
      </c>
      <c r="M100" s="118">
        <f t="shared" si="3"/>
        <v>0</v>
      </c>
      <c r="N100" s="120">
        <f t="shared" si="5"/>
        <v>0</v>
      </c>
      <c r="O100" s="119"/>
      <c r="P100" s="119"/>
    </row>
    <row r="101" spans="2:16" x14ac:dyDescent="0.3">
      <c r="B101" s="115">
        <v>39</v>
      </c>
      <c r="C101" s="1131" t="str">
        <f>IF(ISBLANK('M&amp;V (ORÇ)'!C100)," ",'M&amp;V (ORÇ)'!C100)</f>
        <v xml:space="preserve"> </v>
      </c>
      <c r="D101" s="1132"/>
      <c r="E101" s="1132"/>
      <c r="F101" s="1132"/>
      <c r="G101" s="1132"/>
      <c r="H101" s="1133"/>
      <c r="I101" s="523" t="str">
        <f>IF(ISBLANK('M&amp;V (ORÇ)'!I100)," ",'M&amp;V (ORÇ)'!I100)</f>
        <v xml:space="preserve"> </v>
      </c>
      <c r="J101" s="523" t="str">
        <f>IF(ISBLANK('M&amp;V (ORÇ)'!J100)," ",'M&amp;V (ORÇ)'!J100)</f>
        <v xml:space="preserve"> </v>
      </c>
      <c r="K101" s="525">
        <f>'M&amp;V (ORÇ)'!K100</f>
        <v>0</v>
      </c>
      <c r="L101" s="524">
        <f>'M&amp;V (ORÇ)'!L100</f>
        <v>0</v>
      </c>
      <c r="M101" s="118">
        <f t="shared" si="3"/>
        <v>0</v>
      </c>
      <c r="N101" s="120">
        <f t="shared" si="5"/>
        <v>0</v>
      </c>
      <c r="O101" s="119"/>
      <c r="P101" s="119"/>
    </row>
    <row r="102" spans="2:16" x14ac:dyDescent="0.3">
      <c r="B102" s="115">
        <v>40</v>
      </c>
      <c r="C102" s="1131" t="str">
        <f>IF(ISBLANK('M&amp;V (ORÇ)'!C101)," ",'M&amp;V (ORÇ)'!C101)</f>
        <v xml:space="preserve"> </v>
      </c>
      <c r="D102" s="1132"/>
      <c r="E102" s="1132"/>
      <c r="F102" s="1132"/>
      <c r="G102" s="1132"/>
      <c r="H102" s="1133"/>
      <c r="I102" s="523" t="str">
        <f>IF(ISBLANK('M&amp;V (ORÇ)'!I101)," ",'M&amp;V (ORÇ)'!I101)</f>
        <v xml:space="preserve"> </v>
      </c>
      <c r="J102" s="523" t="str">
        <f>IF(ISBLANK('M&amp;V (ORÇ)'!J101)," ",'M&amp;V (ORÇ)'!J101)</f>
        <v xml:space="preserve"> </v>
      </c>
      <c r="K102" s="525">
        <f>'M&amp;V (ORÇ)'!K101</f>
        <v>0</v>
      </c>
      <c r="L102" s="524">
        <f>'M&amp;V (ORÇ)'!L101</f>
        <v>0</v>
      </c>
      <c r="M102" s="118">
        <f t="shared" si="3"/>
        <v>0</v>
      </c>
      <c r="N102" s="120">
        <f t="shared" si="5"/>
        <v>0</v>
      </c>
      <c r="O102" s="119"/>
      <c r="P102" s="119"/>
    </row>
    <row r="103" spans="2:16" x14ac:dyDescent="0.3">
      <c r="B103" s="115">
        <v>41</v>
      </c>
      <c r="C103" s="1131" t="str">
        <f>IF(ISBLANK('M&amp;V (ORÇ)'!C102)," ",'M&amp;V (ORÇ)'!C102)</f>
        <v xml:space="preserve"> </v>
      </c>
      <c r="D103" s="1132"/>
      <c r="E103" s="1132"/>
      <c r="F103" s="1132"/>
      <c r="G103" s="1132"/>
      <c r="H103" s="1133"/>
      <c r="I103" s="523" t="str">
        <f>IF(ISBLANK('M&amp;V (ORÇ)'!I102)," ",'M&amp;V (ORÇ)'!I102)</f>
        <v xml:space="preserve"> </v>
      </c>
      <c r="J103" s="523" t="str">
        <f>IF(ISBLANK('M&amp;V (ORÇ)'!J102)," ",'M&amp;V (ORÇ)'!J102)</f>
        <v xml:space="preserve"> </v>
      </c>
      <c r="K103" s="525">
        <f>'M&amp;V (ORÇ)'!K102</f>
        <v>0</v>
      </c>
      <c r="L103" s="524">
        <f>'M&amp;V (ORÇ)'!L102</f>
        <v>0</v>
      </c>
      <c r="M103" s="118">
        <f t="shared" si="3"/>
        <v>0</v>
      </c>
      <c r="N103" s="120">
        <f t="shared" si="5"/>
        <v>0</v>
      </c>
      <c r="O103" s="119"/>
      <c r="P103" s="119"/>
    </row>
    <row r="104" spans="2:16" x14ac:dyDescent="0.3">
      <c r="B104" s="115">
        <v>42</v>
      </c>
      <c r="C104" s="1131" t="str">
        <f>IF(ISBLANK('M&amp;V (ORÇ)'!C103)," ",'M&amp;V (ORÇ)'!C103)</f>
        <v xml:space="preserve"> </v>
      </c>
      <c r="D104" s="1132"/>
      <c r="E104" s="1132"/>
      <c r="F104" s="1132"/>
      <c r="G104" s="1132"/>
      <c r="H104" s="1133"/>
      <c r="I104" s="523" t="str">
        <f>IF(ISBLANK('M&amp;V (ORÇ)'!I103)," ",'M&amp;V (ORÇ)'!I103)</f>
        <v xml:space="preserve"> </v>
      </c>
      <c r="J104" s="523" t="str">
        <f>IF(ISBLANK('M&amp;V (ORÇ)'!J103)," ",'M&amp;V (ORÇ)'!J103)</f>
        <v xml:space="preserve"> </v>
      </c>
      <c r="K104" s="525">
        <f>'M&amp;V (ORÇ)'!K103</f>
        <v>0</v>
      </c>
      <c r="L104" s="524">
        <f>'M&amp;V (ORÇ)'!L103</f>
        <v>0</v>
      </c>
      <c r="M104" s="118">
        <f t="shared" si="3"/>
        <v>0</v>
      </c>
      <c r="N104" s="120">
        <f t="shared" si="5"/>
        <v>0</v>
      </c>
      <c r="O104" s="119"/>
      <c r="P104" s="119"/>
    </row>
    <row r="105" spans="2:16" x14ac:dyDescent="0.3">
      <c r="B105" s="115">
        <v>43</v>
      </c>
      <c r="C105" s="1131" t="str">
        <f>IF(ISBLANK('M&amp;V (ORÇ)'!C104)," ",'M&amp;V (ORÇ)'!C104)</f>
        <v xml:space="preserve"> </v>
      </c>
      <c r="D105" s="1132"/>
      <c r="E105" s="1132"/>
      <c r="F105" s="1132"/>
      <c r="G105" s="1132"/>
      <c r="H105" s="1133"/>
      <c r="I105" s="523" t="str">
        <f>IF(ISBLANK('M&amp;V (ORÇ)'!I104)," ",'M&amp;V (ORÇ)'!I104)</f>
        <v xml:space="preserve"> </v>
      </c>
      <c r="J105" s="523" t="str">
        <f>IF(ISBLANK('M&amp;V (ORÇ)'!J104)," ",'M&amp;V (ORÇ)'!J104)</f>
        <v xml:space="preserve"> </v>
      </c>
      <c r="K105" s="525">
        <f>'M&amp;V (ORÇ)'!K104</f>
        <v>0</v>
      </c>
      <c r="L105" s="524">
        <f>'M&amp;V (ORÇ)'!L104</f>
        <v>0</v>
      </c>
      <c r="M105" s="118">
        <f t="shared" si="3"/>
        <v>0</v>
      </c>
      <c r="N105" s="120">
        <f t="shared" si="5"/>
        <v>0</v>
      </c>
      <c r="O105" s="119"/>
      <c r="P105" s="119"/>
    </row>
    <row r="106" spans="2:16" x14ac:dyDescent="0.3">
      <c r="B106" s="115">
        <v>44</v>
      </c>
      <c r="C106" s="1131" t="str">
        <f>IF(ISBLANK('M&amp;V (ORÇ)'!C105)," ",'M&amp;V (ORÇ)'!C105)</f>
        <v xml:space="preserve"> </v>
      </c>
      <c r="D106" s="1132"/>
      <c r="E106" s="1132"/>
      <c r="F106" s="1132"/>
      <c r="G106" s="1132"/>
      <c r="H106" s="1133"/>
      <c r="I106" s="523" t="str">
        <f>IF(ISBLANK('M&amp;V (ORÇ)'!I105)," ",'M&amp;V (ORÇ)'!I105)</f>
        <v xml:space="preserve"> </v>
      </c>
      <c r="J106" s="523" t="str">
        <f>IF(ISBLANK('M&amp;V (ORÇ)'!J105)," ",'M&amp;V (ORÇ)'!J105)</f>
        <v xml:space="preserve"> </v>
      </c>
      <c r="K106" s="525">
        <f>'M&amp;V (ORÇ)'!K105</f>
        <v>0</v>
      </c>
      <c r="L106" s="524">
        <f>'M&amp;V (ORÇ)'!L105</f>
        <v>0</v>
      </c>
      <c r="M106" s="118">
        <f t="shared" si="3"/>
        <v>0</v>
      </c>
      <c r="N106" s="120">
        <f t="shared" si="5"/>
        <v>0</v>
      </c>
      <c r="O106" s="119"/>
      <c r="P106" s="119"/>
    </row>
    <row r="107" spans="2:16" x14ac:dyDescent="0.3">
      <c r="B107" s="115">
        <v>45</v>
      </c>
      <c r="C107" s="1131" t="str">
        <f>IF(ISBLANK('M&amp;V (ORÇ)'!C106)," ",'M&amp;V (ORÇ)'!C106)</f>
        <v xml:space="preserve"> </v>
      </c>
      <c r="D107" s="1132"/>
      <c r="E107" s="1132"/>
      <c r="F107" s="1132"/>
      <c r="G107" s="1132"/>
      <c r="H107" s="1133"/>
      <c r="I107" s="523" t="str">
        <f>IF(ISBLANK('M&amp;V (ORÇ)'!I106)," ",'M&amp;V (ORÇ)'!I106)</f>
        <v xml:space="preserve"> </v>
      </c>
      <c r="J107" s="523" t="str">
        <f>IF(ISBLANK('M&amp;V (ORÇ)'!J106)," ",'M&amp;V (ORÇ)'!J106)</f>
        <v xml:space="preserve"> </v>
      </c>
      <c r="K107" s="525">
        <f>'M&amp;V (ORÇ)'!K106</f>
        <v>0</v>
      </c>
      <c r="L107" s="524">
        <f>'M&amp;V (ORÇ)'!L106</f>
        <v>0</v>
      </c>
      <c r="M107" s="118">
        <f t="shared" si="3"/>
        <v>0</v>
      </c>
      <c r="N107" s="120">
        <f t="shared" si="5"/>
        <v>0</v>
      </c>
      <c r="O107" s="119"/>
      <c r="P107" s="119"/>
    </row>
    <row r="108" spans="2:16" x14ac:dyDescent="0.3">
      <c r="B108" s="115">
        <v>46</v>
      </c>
      <c r="C108" s="1131" t="str">
        <f>IF(ISBLANK('M&amp;V (ORÇ)'!C107)," ",'M&amp;V (ORÇ)'!C107)</f>
        <v xml:space="preserve"> </v>
      </c>
      <c r="D108" s="1132"/>
      <c r="E108" s="1132"/>
      <c r="F108" s="1132"/>
      <c r="G108" s="1132"/>
      <c r="H108" s="1133"/>
      <c r="I108" s="523" t="str">
        <f>IF(ISBLANK('M&amp;V (ORÇ)'!I107)," ",'M&amp;V (ORÇ)'!I107)</f>
        <v xml:space="preserve"> </v>
      </c>
      <c r="J108" s="523" t="str">
        <f>IF(ISBLANK('M&amp;V (ORÇ)'!J107)," ",'M&amp;V (ORÇ)'!J107)</f>
        <v xml:space="preserve"> </v>
      </c>
      <c r="K108" s="525">
        <f>'M&amp;V (ORÇ)'!K107</f>
        <v>0</v>
      </c>
      <c r="L108" s="524">
        <f>'M&amp;V (ORÇ)'!L107</f>
        <v>0</v>
      </c>
      <c r="M108" s="118">
        <f t="shared" si="3"/>
        <v>0</v>
      </c>
      <c r="N108" s="120">
        <f t="shared" si="5"/>
        <v>0</v>
      </c>
      <c r="O108" s="119"/>
      <c r="P108" s="119"/>
    </row>
    <row r="109" spans="2:16" x14ac:dyDescent="0.3">
      <c r="B109" s="115">
        <v>47</v>
      </c>
      <c r="C109" s="1131" t="str">
        <f>IF(ISBLANK('M&amp;V (ORÇ)'!C108)," ",'M&amp;V (ORÇ)'!C108)</f>
        <v xml:space="preserve"> </v>
      </c>
      <c r="D109" s="1132"/>
      <c r="E109" s="1132"/>
      <c r="F109" s="1132"/>
      <c r="G109" s="1132"/>
      <c r="H109" s="1133"/>
      <c r="I109" s="523" t="str">
        <f>IF(ISBLANK('M&amp;V (ORÇ)'!I108)," ",'M&amp;V (ORÇ)'!I108)</f>
        <v xml:space="preserve"> </v>
      </c>
      <c r="J109" s="523" t="str">
        <f>IF(ISBLANK('M&amp;V (ORÇ)'!J108)," ",'M&amp;V (ORÇ)'!J108)</f>
        <v xml:space="preserve"> </v>
      </c>
      <c r="K109" s="525">
        <f>'M&amp;V (ORÇ)'!K108</f>
        <v>0</v>
      </c>
      <c r="L109" s="524">
        <f>'M&amp;V (ORÇ)'!L108</f>
        <v>0</v>
      </c>
      <c r="M109" s="118">
        <f t="shared" si="3"/>
        <v>0</v>
      </c>
      <c r="N109" s="120">
        <f t="shared" si="5"/>
        <v>0</v>
      </c>
      <c r="O109" s="119"/>
      <c r="P109" s="119"/>
    </row>
    <row r="110" spans="2:16" x14ac:dyDescent="0.3">
      <c r="B110" s="115">
        <v>48</v>
      </c>
      <c r="C110" s="1131" t="str">
        <f>IF(ISBLANK('M&amp;V (ORÇ)'!C109)," ",'M&amp;V (ORÇ)'!C109)</f>
        <v xml:space="preserve"> </v>
      </c>
      <c r="D110" s="1132"/>
      <c r="E110" s="1132"/>
      <c r="F110" s="1132"/>
      <c r="G110" s="1132"/>
      <c r="H110" s="1133"/>
      <c r="I110" s="523" t="str">
        <f>IF(ISBLANK('M&amp;V (ORÇ)'!I109)," ",'M&amp;V (ORÇ)'!I109)</f>
        <v xml:space="preserve"> </v>
      </c>
      <c r="J110" s="523" t="str">
        <f>IF(ISBLANK('M&amp;V (ORÇ)'!J109)," ",'M&amp;V (ORÇ)'!J109)</f>
        <v xml:space="preserve"> </v>
      </c>
      <c r="K110" s="525">
        <f>'M&amp;V (ORÇ)'!K109</f>
        <v>0</v>
      </c>
      <c r="L110" s="524">
        <f>'M&amp;V (ORÇ)'!L109</f>
        <v>0</v>
      </c>
      <c r="M110" s="118">
        <f t="shared" si="3"/>
        <v>0</v>
      </c>
      <c r="N110" s="120">
        <f t="shared" si="5"/>
        <v>0</v>
      </c>
      <c r="O110" s="119"/>
      <c r="P110" s="119"/>
    </row>
    <row r="111" spans="2:16" x14ac:dyDescent="0.3">
      <c r="B111" s="115">
        <v>49</v>
      </c>
      <c r="C111" s="1131" t="str">
        <f>IF(ISBLANK('M&amp;V (ORÇ)'!C110)," ",'M&amp;V (ORÇ)'!C110)</f>
        <v xml:space="preserve"> </v>
      </c>
      <c r="D111" s="1132"/>
      <c r="E111" s="1132"/>
      <c r="F111" s="1132"/>
      <c r="G111" s="1132"/>
      <c r="H111" s="1133"/>
      <c r="I111" s="523" t="str">
        <f>IF(ISBLANK('M&amp;V (ORÇ)'!I110)," ",'M&amp;V (ORÇ)'!I110)</f>
        <v xml:space="preserve"> </v>
      </c>
      <c r="J111" s="523" t="str">
        <f>IF(ISBLANK('M&amp;V (ORÇ)'!J110)," ",'M&amp;V (ORÇ)'!J110)</f>
        <v xml:space="preserve"> </v>
      </c>
      <c r="K111" s="525">
        <f>'M&amp;V (ORÇ)'!K110</f>
        <v>0</v>
      </c>
      <c r="L111" s="524">
        <f>'M&amp;V (ORÇ)'!L110</f>
        <v>0</v>
      </c>
      <c r="M111" s="118">
        <f t="shared" si="3"/>
        <v>0</v>
      </c>
      <c r="N111" s="120">
        <f t="shared" si="5"/>
        <v>0</v>
      </c>
      <c r="O111" s="119"/>
      <c r="P111" s="119"/>
    </row>
    <row r="112" spans="2:16" x14ac:dyDescent="0.3">
      <c r="B112" s="115">
        <v>50</v>
      </c>
      <c r="C112" s="1131" t="str">
        <f>IF(ISBLANK('M&amp;V (ORÇ)'!C111)," ",'M&amp;V (ORÇ)'!C111)</f>
        <v xml:space="preserve"> </v>
      </c>
      <c r="D112" s="1132"/>
      <c r="E112" s="1132"/>
      <c r="F112" s="1132"/>
      <c r="G112" s="1132"/>
      <c r="H112" s="1133"/>
      <c r="I112" s="523" t="str">
        <f>IF(ISBLANK('M&amp;V (ORÇ)'!I111)," ",'M&amp;V (ORÇ)'!I111)</f>
        <v xml:space="preserve"> </v>
      </c>
      <c r="J112" s="523" t="str">
        <f>IF(ISBLANK('M&amp;V (ORÇ)'!J111)," ",'M&amp;V (ORÇ)'!J111)</f>
        <v xml:space="preserve"> </v>
      </c>
      <c r="K112" s="525">
        <f>'M&amp;V (ORÇ)'!K111</f>
        <v>0</v>
      </c>
      <c r="L112" s="524">
        <f>'M&amp;V (ORÇ)'!L111</f>
        <v>0</v>
      </c>
      <c r="M112" s="118">
        <f t="shared" si="3"/>
        <v>0</v>
      </c>
      <c r="N112" s="120">
        <f t="shared" si="5"/>
        <v>0</v>
      </c>
      <c r="O112" s="119"/>
      <c r="P112" s="119"/>
    </row>
    <row r="113" spans="2:16" x14ac:dyDescent="0.3">
      <c r="B113" s="121"/>
      <c r="C113" s="1139" t="s">
        <v>513</v>
      </c>
      <c r="D113" s="1139"/>
      <c r="E113" s="1139"/>
      <c r="F113" s="1139"/>
      <c r="G113" s="1139"/>
      <c r="H113" s="1139"/>
      <c r="I113" s="1139"/>
      <c r="J113" s="1139"/>
      <c r="K113" s="1139"/>
      <c r="L113" s="1140"/>
      <c r="M113" s="122">
        <f>SUM(M63:M112)</f>
        <v>0</v>
      </c>
      <c r="N113" s="122">
        <f>SUM(N63:N112)</f>
        <v>0</v>
      </c>
      <c r="O113" s="122">
        <f>SUM(O63:O112)</f>
        <v>0</v>
      </c>
      <c r="P113" s="122">
        <f>SUM(P63:P112)</f>
        <v>0</v>
      </c>
    </row>
    <row r="114" spans="2:16" x14ac:dyDescent="0.3">
      <c r="B114" s="124"/>
      <c r="C114" s="1141" t="s">
        <v>514</v>
      </c>
      <c r="D114" s="1141"/>
      <c r="E114" s="1141"/>
      <c r="F114" s="1141"/>
      <c r="G114" s="1141"/>
      <c r="H114" s="1141"/>
      <c r="I114" s="1141"/>
      <c r="J114" s="1141"/>
      <c r="K114" s="1141"/>
      <c r="L114" s="1142"/>
      <c r="M114" s="125">
        <f>SUM(M60,M113)</f>
        <v>0</v>
      </c>
      <c r="N114" s="126">
        <f>SUM(N60,N113)</f>
        <v>0</v>
      </c>
      <c r="O114" s="126">
        <f>SUM(O60,O113)</f>
        <v>0</v>
      </c>
      <c r="P114" s="126">
        <f>SUM(P60,P113)</f>
        <v>0</v>
      </c>
    </row>
    <row r="115" spans="2:16" x14ac:dyDescent="0.3">
      <c r="B115" s="1123" t="s">
        <v>943</v>
      </c>
      <c r="C115" s="1124"/>
      <c r="D115" s="1124"/>
      <c r="E115" s="1124"/>
      <c r="F115" s="1124"/>
      <c r="G115" s="1124"/>
      <c r="H115" s="1124"/>
      <c r="I115" s="1124"/>
      <c r="J115" s="1124"/>
      <c r="K115" s="1124"/>
      <c r="L115" s="1124"/>
      <c r="M115" s="1124"/>
      <c r="N115" s="1124"/>
      <c r="O115" s="1124"/>
      <c r="P115" s="1138"/>
    </row>
    <row r="116" spans="2:16" x14ac:dyDescent="0.3">
      <c r="B116" s="1134" t="s">
        <v>503</v>
      </c>
      <c r="C116" s="1135"/>
      <c r="D116" s="1135"/>
      <c r="E116" s="1135"/>
      <c r="F116" s="1135"/>
      <c r="G116" s="1135"/>
      <c r="H116" s="1135"/>
      <c r="I116" s="1135"/>
      <c r="J116" s="1135"/>
      <c r="K116" s="1135"/>
      <c r="L116" s="1135"/>
      <c r="M116" s="1135"/>
      <c r="N116" s="1135"/>
      <c r="O116" s="1135" t="str">
        <f>B116</f>
        <v>PERÍODO DE REFERÊNCIA</v>
      </c>
      <c r="P116" s="1136"/>
    </row>
    <row r="117" spans="2:16" x14ac:dyDescent="0.3">
      <c r="B117" s="1116" t="s">
        <v>504</v>
      </c>
      <c r="C117" s="1117"/>
      <c r="D117" s="1117"/>
      <c r="E117" s="1117"/>
      <c r="F117" s="1117"/>
      <c r="G117" s="1117"/>
      <c r="H117" s="1118"/>
      <c r="I117" s="112" t="s">
        <v>505</v>
      </c>
      <c r="J117" s="113" t="s">
        <v>506</v>
      </c>
      <c r="K117" s="113" t="s">
        <v>507</v>
      </c>
      <c r="L117" s="113" t="s">
        <v>508</v>
      </c>
      <c r="M117" s="113" t="s">
        <v>0</v>
      </c>
      <c r="N117" s="314" t="s">
        <v>1054</v>
      </c>
      <c r="O117" s="314" t="s">
        <v>509</v>
      </c>
      <c r="P117" s="315" t="s">
        <v>510</v>
      </c>
    </row>
    <row r="118" spans="2:16" x14ac:dyDescent="0.3">
      <c r="B118" s="115">
        <v>1</v>
      </c>
      <c r="C118" s="1131" t="str">
        <f>IF(ISBLANK('M&amp;V (ORÇ)'!C115)," ",'M&amp;V (ORÇ)'!C115)</f>
        <v xml:space="preserve"> </v>
      </c>
      <c r="D118" s="1132"/>
      <c r="E118" s="1132"/>
      <c r="F118" s="1132"/>
      <c r="G118" s="1132"/>
      <c r="H118" s="1133"/>
      <c r="I118" s="523" t="str">
        <f>IF(ISBLANK('M&amp;V (ORÇ)'!I115)," ",'M&amp;V (ORÇ)'!I115)</f>
        <v xml:space="preserve"> </v>
      </c>
      <c r="J118" s="523" t="str">
        <f>IF(ISBLANK('M&amp;V (ORÇ)'!J115)," ",'M&amp;V (ORÇ)'!J115)</f>
        <v xml:space="preserve"> </v>
      </c>
      <c r="K118" s="525">
        <f>'M&amp;V (ORÇ)'!K115</f>
        <v>0</v>
      </c>
      <c r="L118" s="524">
        <f>'M&amp;V (ORÇ)'!L115</f>
        <v>0</v>
      </c>
      <c r="M118" s="118">
        <f t="shared" ref="M118:M137" si="6">IF(J118="",0,K118*L118)</f>
        <v>0</v>
      </c>
      <c r="N118" s="120">
        <f t="shared" ref="N118:N137" si="7">M118-O118-P118</f>
        <v>0</v>
      </c>
      <c r="O118" s="119"/>
      <c r="P118" s="119"/>
    </row>
    <row r="119" spans="2:16" x14ac:dyDescent="0.3">
      <c r="B119" s="115">
        <v>2</v>
      </c>
      <c r="C119" s="1131" t="str">
        <f>IF(ISBLANK('M&amp;V (ORÇ)'!C116)," ",'M&amp;V (ORÇ)'!C116)</f>
        <v xml:space="preserve"> </v>
      </c>
      <c r="D119" s="1132"/>
      <c r="E119" s="1132"/>
      <c r="F119" s="1132"/>
      <c r="G119" s="1132"/>
      <c r="H119" s="1133"/>
      <c r="I119" s="523" t="str">
        <f>IF(ISBLANK('M&amp;V (ORÇ)'!I116)," ",'M&amp;V (ORÇ)'!I116)</f>
        <v xml:space="preserve"> </v>
      </c>
      <c r="J119" s="523" t="str">
        <f>IF(ISBLANK('M&amp;V (ORÇ)'!J116)," ",'M&amp;V (ORÇ)'!J116)</f>
        <v xml:space="preserve"> </v>
      </c>
      <c r="K119" s="525">
        <f>'M&amp;V (ORÇ)'!K116</f>
        <v>0</v>
      </c>
      <c r="L119" s="524">
        <f>'M&amp;V (ORÇ)'!L116</f>
        <v>0</v>
      </c>
      <c r="M119" s="118">
        <f t="shared" si="6"/>
        <v>0</v>
      </c>
      <c r="N119" s="120">
        <f t="shared" si="7"/>
        <v>0</v>
      </c>
      <c r="O119" s="119"/>
      <c r="P119" s="119"/>
    </row>
    <row r="120" spans="2:16" x14ac:dyDescent="0.3">
      <c r="B120" s="115">
        <v>3</v>
      </c>
      <c r="C120" s="1131" t="str">
        <f>IF(ISBLANK('M&amp;V (ORÇ)'!C117)," ",'M&amp;V (ORÇ)'!C117)</f>
        <v xml:space="preserve"> </v>
      </c>
      <c r="D120" s="1132"/>
      <c r="E120" s="1132"/>
      <c r="F120" s="1132"/>
      <c r="G120" s="1132"/>
      <c r="H120" s="1133"/>
      <c r="I120" s="523" t="str">
        <f>IF(ISBLANK('M&amp;V (ORÇ)'!I117)," ",'M&amp;V (ORÇ)'!I117)</f>
        <v xml:space="preserve"> </v>
      </c>
      <c r="J120" s="523" t="str">
        <f>IF(ISBLANK('M&amp;V (ORÇ)'!J117)," ",'M&amp;V (ORÇ)'!J117)</f>
        <v xml:space="preserve"> </v>
      </c>
      <c r="K120" s="525">
        <f>'M&amp;V (ORÇ)'!K117</f>
        <v>0</v>
      </c>
      <c r="L120" s="524">
        <f>'M&amp;V (ORÇ)'!L117</f>
        <v>0</v>
      </c>
      <c r="M120" s="118">
        <f t="shared" si="6"/>
        <v>0</v>
      </c>
      <c r="N120" s="120">
        <f t="shared" si="7"/>
        <v>0</v>
      </c>
      <c r="O120" s="119"/>
      <c r="P120" s="119"/>
    </row>
    <row r="121" spans="2:16" x14ac:dyDescent="0.3">
      <c r="B121" s="115">
        <v>4</v>
      </c>
      <c r="C121" s="1131" t="str">
        <f>IF(ISBLANK('M&amp;V (ORÇ)'!C118)," ",'M&amp;V (ORÇ)'!C118)</f>
        <v xml:space="preserve"> </v>
      </c>
      <c r="D121" s="1132"/>
      <c r="E121" s="1132"/>
      <c r="F121" s="1132"/>
      <c r="G121" s="1132"/>
      <c r="H121" s="1133"/>
      <c r="I121" s="523" t="str">
        <f>IF(ISBLANK('M&amp;V (ORÇ)'!I118)," ",'M&amp;V (ORÇ)'!I118)</f>
        <v xml:space="preserve"> </v>
      </c>
      <c r="J121" s="523" t="str">
        <f>IF(ISBLANK('M&amp;V (ORÇ)'!J118)," ",'M&amp;V (ORÇ)'!J118)</f>
        <v xml:space="preserve"> </v>
      </c>
      <c r="K121" s="525">
        <f>'M&amp;V (ORÇ)'!K118</f>
        <v>0</v>
      </c>
      <c r="L121" s="524">
        <f>'M&amp;V (ORÇ)'!L118</f>
        <v>0</v>
      </c>
      <c r="M121" s="118">
        <f t="shared" si="6"/>
        <v>0</v>
      </c>
      <c r="N121" s="120">
        <f t="shared" si="7"/>
        <v>0</v>
      </c>
      <c r="O121" s="119"/>
      <c r="P121" s="119"/>
    </row>
    <row r="122" spans="2:16" x14ac:dyDescent="0.3">
      <c r="B122" s="115">
        <v>5</v>
      </c>
      <c r="C122" s="1131" t="str">
        <f>IF(ISBLANK('M&amp;V (ORÇ)'!C119)," ",'M&amp;V (ORÇ)'!C119)</f>
        <v xml:space="preserve"> </v>
      </c>
      <c r="D122" s="1132"/>
      <c r="E122" s="1132"/>
      <c r="F122" s="1132"/>
      <c r="G122" s="1132"/>
      <c r="H122" s="1133"/>
      <c r="I122" s="523" t="str">
        <f>IF(ISBLANK('M&amp;V (ORÇ)'!I119)," ",'M&amp;V (ORÇ)'!I119)</f>
        <v xml:space="preserve"> </v>
      </c>
      <c r="J122" s="523" t="str">
        <f>IF(ISBLANK('M&amp;V (ORÇ)'!J119)," ",'M&amp;V (ORÇ)'!J119)</f>
        <v xml:space="preserve"> </v>
      </c>
      <c r="K122" s="525">
        <f>'M&amp;V (ORÇ)'!K119</f>
        <v>0</v>
      </c>
      <c r="L122" s="524">
        <f>'M&amp;V (ORÇ)'!L119</f>
        <v>0</v>
      </c>
      <c r="M122" s="118">
        <f t="shared" si="6"/>
        <v>0</v>
      </c>
      <c r="N122" s="120">
        <f t="shared" si="7"/>
        <v>0</v>
      </c>
      <c r="O122" s="119"/>
      <c r="P122" s="119"/>
    </row>
    <row r="123" spans="2:16" x14ac:dyDescent="0.3">
      <c r="B123" s="115">
        <v>6</v>
      </c>
      <c r="C123" s="1131" t="str">
        <f>IF(ISBLANK('M&amp;V (ORÇ)'!C120)," ",'M&amp;V (ORÇ)'!C120)</f>
        <v xml:space="preserve"> </v>
      </c>
      <c r="D123" s="1132"/>
      <c r="E123" s="1132"/>
      <c r="F123" s="1132"/>
      <c r="G123" s="1132"/>
      <c r="H123" s="1133"/>
      <c r="I123" s="523" t="str">
        <f>IF(ISBLANK('M&amp;V (ORÇ)'!I120)," ",'M&amp;V (ORÇ)'!I120)</f>
        <v xml:space="preserve"> </v>
      </c>
      <c r="J123" s="523" t="str">
        <f>IF(ISBLANK('M&amp;V (ORÇ)'!J120)," ",'M&amp;V (ORÇ)'!J120)</f>
        <v xml:space="preserve"> </v>
      </c>
      <c r="K123" s="525">
        <f>'M&amp;V (ORÇ)'!K120</f>
        <v>0</v>
      </c>
      <c r="L123" s="524">
        <f>'M&amp;V (ORÇ)'!L120</f>
        <v>0</v>
      </c>
      <c r="M123" s="118">
        <f t="shared" si="6"/>
        <v>0</v>
      </c>
      <c r="N123" s="120">
        <f t="shared" si="7"/>
        <v>0</v>
      </c>
      <c r="O123" s="119"/>
      <c r="P123" s="119"/>
    </row>
    <row r="124" spans="2:16" x14ac:dyDescent="0.3">
      <c r="B124" s="115">
        <v>7</v>
      </c>
      <c r="C124" s="1131" t="str">
        <f>IF(ISBLANK('M&amp;V (ORÇ)'!C121)," ",'M&amp;V (ORÇ)'!C121)</f>
        <v xml:space="preserve"> </v>
      </c>
      <c r="D124" s="1132"/>
      <c r="E124" s="1132"/>
      <c r="F124" s="1132"/>
      <c r="G124" s="1132"/>
      <c r="H124" s="1133"/>
      <c r="I124" s="523" t="str">
        <f>IF(ISBLANK('M&amp;V (ORÇ)'!I121)," ",'M&amp;V (ORÇ)'!I121)</f>
        <v xml:space="preserve"> </v>
      </c>
      <c r="J124" s="523" t="str">
        <f>IF(ISBLANK('M&amp;V (ORÇ)'!J121)," ",'M&amp;V (ORÇ)'!J121)</f>
        <v xml:space="preserve"> </v>
      </c>
      <c r="K124" s="525">
        <f>'M&amp;V (ORÇ)'!K121</f>
        <v>0</v>
      </c>
      <c r="L124" s="524">
        <f>'M&amp;V (ORÇ)'!L121</f>
        <v>0</v>
      </c>
      <c r="M124" s="118">
        <f t="shared" si="6"/>
        <v>0</v>
      </c>
      <c r="N124" s="120">
        <f t="shared" si="7"/>
        <v>0</v>
      </c>
      <c r="O124" s="119"/>
      <c r="P124" s="119"/>
    </row>
    <row r="125" spans="2:16" x14ac:dyDescent="0.3">
      <c r="B125" s="115">
        <v>8</v>
      </c>
      <c r="C125" s="1131" t="str">
        <f>IF(ISBLANK('M&amp;V (ORÇ)'!C122)," ",'M&amp;V (ORÇ)'!C122)</f>
        <v xml:space="preserve"> </v>
      </c>
      <c r="D125" s="1132"/>
      <c r="E125" s="1132"/>
      <c r="F125" s="1132"/>
      <c r="G125" s="1132"/>
      <c r="H125" s="1133"/>
      <c r="I125" s="523" t="str">
        <f>IF(ISBLANK('M&amp;V (ORÇ)'!I122)," ",'M&amp;V (ORÇ)'!I122)</f>
        <v xml:space="preserve"> </v>
      </c>
      <c r="J125" s="523" t="str">
        <f>IF(ISBLANK('M&amp;V (ORÇ)'!J122)," ",'M&amp;V (ORÇ)'!J122)</f>
        <v xml:space="preserve"> </v>
      </c>
      <c r="K125" s="525">
        <f>'M&amp;V (ORÇ)'!K122</f>
        <v>0</v>
      </c>
      <c r="L125" s="524">
        <f>'M&amp;V (ORÇ)'!L122</f>
        <v>0</v>
      </c>
      <c r="M125" s="118">
        <f t="shared" si="6"/>
        <v>0</v>
      </c>
      <c r="N125" s="120">
        <f t="shared" si="7"/>
        <v>0</v>
      </c>
      <c r="O125" s="119"/>
      <c r="P125" s="119"/>
    </row>
    <row r="126" spans="2:16" x14ac:dyDescent="0.3">
      <c r="B126" s="115">
        <v>9</v>
      </c>
      <c r="C126" s="1131" t="str">
        <f>IF(ISBLANK('M&amp;V (ORÇ)'!C123)," ",'M&amp;V (ORÇ)'!C123)</f>
        <v xml:space="preserve"> </v>
      </c>
      <c r="D126" s="1132"/>
      <c r="E126" s="1132"/>
      <c r="F126" s="1132"/>
      <c r="G126" s="1132"/>
      <c r="H126" s="1133"/>
      <c r="I126" s="523" t="str">
        <f>IF(ISBLANK('M&amp;V (ORÇ)'!I123)," ",'M&amp;V (ORÇ)'!I123)</f>
        <v xml:space="preserve"> </v>
      </c>
      <c r="J126" s="523" t="str">
        <f>IF(ISBLANK('M&amp;V (ORÇ)'!J123)," ",'M&amp;V (ORÇ)'!J123)</f>
        <v xml:space="preserve"> </v>
      </c>
      <c r="K126" s="525">
        <f>'M&amp;V (ORÇ)'!K123</f>
        <v>0</v>
      </c>
      <c r="L126" s="524">
        <f>'M&amp;V (ORÇ)'!L123</f>
        <v>0</v>
      </c>
      <c r="M126" s="118">
        <f t="shared" si="6"/>
        <v>0</v>
      </c>
      <c r="N126" s="120">
        <f t="shared" si="7"/>
        <v>0</v>
      </c>
      <c r="O126" s="119"/>
      <c r="P126" s="119"/>
    </row>
    <row r="127" spans="2:16" x14ac:dyDescent="0.3">
      <c r="B127" s="115">
        <v>10</v>
      </c>
      <c r="C127" s="1131" t="str">
        <f>IF(ISBLANK('M&amp;V (ORÇ)'!C124)," ",'M&amp;V (ORÇ)'!C124)</f>
        <v xml:space="preserve"> </v>
      </c>
      <c r="D127" s="1132"/>
      <c r="E127" s="1132"/>
      <c r="F127" s="1132"/>
      <c r="G127" s="1132"/>
      <c r="H127" s="1133"/>
      <c r="I127" s="523" t="str">
        <f>IF(ISBLANK('M&amp;V (ORÇ)'!I124)," ",'M&amp;V (ORÇ)'!I124)</f>
        <v xml:space="preserve"> </v>
      </c>
      <c r="J127" s="523" t="str">
        <f>IF(ISBLANK('M&amp;V (ORÇ)'!J124)," ",'M&amp;V (ORÇ)'!J124)</f>
        <v xml:space="preserve"> </v>
      </c>
      <c r="K127" s="525">
        <f>'M&amp;V (ORÇ)'!K124</f>
        <v>0</v>
      </c>
      <c r="L127" s="524">
        <f>'M&amp;V (ORÇ)'!L124</f>
        <v>0</v>
      </c>
      <c r="M127" s="118">
        <f t="shared" si="6"/>
        <v>0</v>
      </c>
      <c r="N127" s="120">
        <f t="shared" si="7"/>
        <v>0</v>
      </c>
      <c r="O127" s="119"/>
      <c r="P127" s="119"/>
    </row>
    <row r="128" spans="2:16" x14ac:dyDescent="0.3">
      <c r="B128" s="115">
        <v>11</v>
      </c>
      <c r="C128" s="1131" t="str">
        <f>IF(ISBLANK('M&amp;V (ORÇ)'!C125)," ",'M&amp;V (ORÇ)'!C125)</f>
        <v xml:space="preserve"> </v>
      </c>
      <c r="D128" s="1132"/>
      <c r="E128" s="1132"/>
      <c r="F128" s="1132"/>
      <c r="G128" s="1132"/>
      <c r="H128" s="1133"/>
      <c r="I128" s="523" t="str">
        <f>IF(ISBLANK('M&amp;V (ORÇ)'!I125)," ",'M&amp;V (ORÇ)'!I125)</f>
        <v xml:space="preserve"> </v>
      </c>
      <c r="J128" s="523" t="str">
        <f>IF(ISBLANK('M&amp;V (ORÇ)'!J125)," ",'M&amp;V (ORÇ)'!J125)</f>
        <v xml:space="preserve"> </v>
      </c>
      <c r="K128" s="525">
        <f>'M&amp;V (ORÇ)'!K125</f>
        <v>0</v>
      </c>
      <c r="L128" s="524">
        <f>'M&amp;V (ORÇ)'!L125</f>
        <v>0</v>
      </c>
      <c r="M128" s="118">
        <f t="shared" si="6"/>
        <v>0</v>
      </c>
      <c r="N128" s="120">
        <f t="shared" si="7"/>
        <v>0</v>
      </c>
      <c r="O128" s="119"/>
      <c r="P128" s="119"/>
    </row>
    <row r="129" spans="2:16" x14ac:dyDescent="0.3">
      <c r="B129" s="115">
        <v>12</v>
      </c>
      <c r="C129" s="1131" t="str">
        <f>IF(ISBLANK('M&amp;V (ORÇ)'!C126)," ",'M&amp;V (ORÇ)'!C126)</f>
        <v xml:space="preserve"> </v>
      </c>
      <c r="D129" s="1132"/>
      <c r="E129" s="1132"/>
      <c r="F129" s="1132"/>
      <c r="G129" s="1132"/>
      <c r="H129" s="1133"/>
      <c r="I129" s="523" t="str">
        <f>IF(ISBLANK('M&amp;V (ORÇ)'!I126)," ",'M&amp;V (ORÇ)'!I126)</f>
        <v xml:space="preserve"> </v>
      </c>
      <c r="J129" s="523" t="str">
        <f>IF(ISBLANK('M&amp;V (ORÇ)'!J126)," ",'M&amp;V (ORÇ)'!J126)</f>
        <v xml:space="preserve"> </v>
      </c>
      <c r="K129" s="525">
        <f>'M&amp;V (ORÇ)'!K126</f>
        <v>0</v>
      </c>
      <c r="L129" s="524">
        <f>'M&amp;V (ORÇ)'!L126</f>
        <v>0</v>
      </c>
      <c r="M129" s="118">
        <f t="shared" si="6"/>
        <v>0</v>
      </c>
      <c r="N129" s="120">
        <f t="shared" si="7"/>
        <v>0</v>
      </c>
      <c r="O129" s="119"/>
      <c r="P129" s="119"/>
    </row>
    <row r="130" spans="2:16" x14ac:dyDescent="0.3">
      <c r="B130" s="115">
        <v>13</v>
      </c>
      <c r="C130" s="1131" t="str">
        <f>IF(ISBLANK('M&amp;V (ORÇ)'!C127)," ",'M&amp;V (ORÇ)'!C127)</f>
        <v xml:space="preserve"> </v>
      </c>
      <c r="D130" s="1132"/>
      <c r="E130" s="1132"/>
      <c r="F130" s="1132"/>
      <c r="G130" s="1132"/>
      <c r="H130" s="1133"/>
      <c r="I130" s="523" t="str">
        <f>IF(ISBLANK('M&amp;V (ORÇ)'!I127)," ",'M&amp;V (ORÇ)'!I127)</f>
        <v xml:space="preserve"> </v>
      </c>
      <c r="J130" s="523" t="str">
        <f>IF(ISBLANK('M&amp;V (ORÇ)'!J127)," ",'M&amp;V (ORÇ)'!J127)</f>
        <v xml:space="preserve"> </v>
      </c>
      <c r="K130" s="525">
        <f>'M&amp;V (ORÇ)'!K127</f>
        <v>0</v>
      </c>
      <c r="L130" s="524">
        <f>'M&amp;V (ORÇ)'!L127</f>
        <v>0</v>
      </c>
      <c r="M130" s="118">
        <f t="shared" si="6"/>
        <v>0</v>
      </c>
      <c r="N130" s="120">
        <f t="shared" si="7"/>
        <v>0</v>
      </c>
      <c r="O130" s="119"/>
      <c r="P130" s="119"/>
    </row>
    <row r="131" spans="2:16" x14ac:dyDescent="0.3">
      <c r="B131" s="115">
        <v>14</v>
      </c>
      <c r="C131" s="1131" t="str">
        <f>IF(ISBLANK('M&amp;V (ORÇ)'!C128)," ",'M&amp;V (ORÇ)'!C128)</f>
        <v xml:space="preserve"> </v>
      </c>
      <c r="D131" s="1132"/>
      <c r="E131" s="1132"/>
      <c r="F131" s="1132"/>
      <c r="G131" s="1132"/>
      <c r="H131" s="1133"/>
      <c r="I131" s="523" t="str">
        <f>IF(ISBLANK('M&amp;V (ORÇ)'!I128)," ",'M&amp;V (ORÇ)'!I128)</f>
        <v xml:space="preserve"> </v>
      </c>
      <c r="J131" s="523" t="str">
        <f>IF(ISBLANK('M&amp;V (ORÇ)'!J128)," ",'M&amp;V (ORÇ)'!J128)</f>
        <v xml:space="preserve"> </v>
      </c>
      <c r="K131" s="525">
        <f>'M&amp;V (ORÇ)'!K128</f>
        <v>0</v>
      </c>
      <c r="L131" s="524">
        <f>'M&amp;V (ORÇ)'!L128</f>
        <v>0</v>
      </c>
      <c r="M131" s="118">
        <f t="shared" si="6"/>
        <v>0</v>
      </c>
      <c r="N131" s="120">
        <f t="shared" si="7"/>
        <v>0</v>
      </c>
      <c r="O131" s="119"/>
      <c r="P131" s="119"/>
    </row>
    <row r="132" spans="2:16" x14ac:dyDescent="0.3">
      <c r="B132" s="115">
        <v>15</v>
      </c>
      <c r="C132" s="1131" t="str">
        <f>IF(ISBLANK('M&amp;V (ORÇ)'!C129)," ",'M&amp;V (ORÇ)'!C129)</f>
        <v xml:space="preserve"> </v>
      </c>
      <c r="D132" s="1132"/>
      <c r="E132" s="1132"/>
      <c r="F132" s="1132"/>
      <c r="G132" s="1132"/>
      <c r="H132" s="1133"/>
      <c r="I132" s="523" t="str">
        <f>IF(ISBLANK('M&amp;V (ORÇ)'!I129)," ",'M&amp;V (ORÇ)'!I129)</f>
        <v xml:space="preserve"> </v>
      </c>
      <c r="J132" s="523" t="str">
        <f>IF(ISBLANK('M&amp;V (ORÇ)'!J129)," ",'M&amp;V (ORÇ)'!J129)</f>
        <v xml:space="preserve"> </v>
      </c>
      <c r="K132" s="525">
        <f>'M&amp;V (ORÇ)'!K129</f>
        <v>0</v>
      </c>
      <c r="L132" s="524">
        <f>'M&amp;V (ORÇ)'!L129</f>
        <v>0</v>
      </c>
      <c r="M132" s="118">
        <f t="shared" si="6"/>
        <v>0</v>
      </c>
      <c r="N132" s="120">
        <f t="shared" si="7"/>
        <v>0</v>
      </c>
      <c r="O132" s="119"/>
      <c r="P132" s="119"/>
    </row>
    <row r="133" spans="2:16" x14ac:dyDescent="0.3">
      <c r="B133" s="115">
        <v>16</v>
      </c>
      <c r="C133" s="1131" t="str">
        <f>IF(ISBLANK('M&amp;V (ORÇ)'!C130)," ",'M&amp;V (ORÇ)'!C130)</f>
        <v xml:space="preserve"> </v>
      </c>
      <c r="D133" s="1132"/>
      <c r="E133" s="1132"/>
      <c r="F133" s="1132"/>
      <c r="G133" s="1132"/>
      <c r="H133" s="1133"/>
      <c r="I133" s="523" t="str">
        <f>IF(ISBLANK('M&amp;V (ORÇ)'!I130)," ",'M&amp;V (ORÇ)'!I130)</f>
        <v xml:space="preserve"> </v>
      </c>
      <c r="J133" s="523" t="str">
        <f>IF(ISBLANK('M&amp;V (ORÇ)'!J130)," ",'M&amp;V (ORÇ)'!J130)</f>
        <v xml:space="preserve"> </v>
      </c>
      <c r="K133" s="525">
        <f>'M&amp;V (ORÇ)'!K130</f>
        <v>0</v>
      </c>
      <c r="L133" s="524">
        <f>'M&amp;V (ORÇ)'!L130</f>
        <v>0</v>
      </c>
      <c r="M133" s="118">
        <f t="shared" si="6"/>
        <v>0</v>
      </c>
      <c r="N133" s="120">
        <f t="shared" si="7"/>
        <v>0</v>
      </c>
      <c r="O133" s="119"/>
      <c r="P133" s="119"/>
    </row>
    <row r="134" spans="2:16" x14ac:dyDescent="0.3">
      <c r="B134" s="115">
        <v>17</v>
      </c>
      <c r="C134" s="1131" t="str">
        <f>IF(ISBLANK('M&amp;V (ORÇ)'!C131)," ",'M&amp;V (ORÇ)'!C131)</f>
        <v xml:space="preserve"> </v>
      </c>
      <c r="D134" s="1132"/>
      <c r="E134" s="1132"/>
      <c r="F134" s="1132"/>
      <c r="G134" s="1132"/>
      <c r="H134" s="1133"/>
      <c r="I134" s="523" t="str">
        <f>IF(ISBLANK('M&amp;V (ORÇ)'!I131)," ",'M&amp;V (ORÇ)'!I131)</f>
        <v xml:space="preserve"> </v>
      </c>
      <c r="J134" s="523" t="str">
        <f>IF(ISBLANK('M&amp;V (ORÇ)'!J131)," ",'M&amp;V (ORÇ)'!J131)</f>
        <v xml:space="preserve"> </v>
      </c>
      <c r="K134" s="525">
        <f>'M&amp;V (ORÇ)'!K131</f>
        <v>0</v>
      </c>
      <c r="L134" s="524">
        <f>'M&amp;V (ORÇ)'!L131</f>
        <v>0</v>
      </c>
      <c r="M134" s="118">
        <f t="shared" si="6"/>
        <v>0</v>
      </c>
      <c r="N134" s="120">
        <f t="shared" si="7"/>
        <v>0</v>
      </c>
      <c r="O134" s="119"/>
      <c r="P134" s="119"/>
    </row>
    <row r="135" spans="2:16" x14ac:dyDescent="0.3">
      <c r="B135" s="115">
        <v>18</v>
      </c>
      <c r="C135" s="1131" t="str">
        <f>IF(ISBLANK('M&amp;V (ORÇ)'!C132)," ",'M&amp;V (ORÇ)'!C132)</f>
        <v xml:space="preserve"> </v>
      </c>
      <c r="D135" s="1132"/>
      <c r="E135" s="1132"/>
      <c r="F135" s="1132"/>
      <c r="G135" s="1132"/>
      <c r="H135" s="1133"/>
      <c r="I135" s="523" t="str">
        <f>IF(ISBLANK('M&amp;V (ORÇ)'!I132)," ",'M&amp;V (ORÇ)'!I132)</f>
        <v xml:space="preserve"> </v>
      </c>
      <c r="J135" s="523" t="str">
        <f>IF(ISBLANK('M&amp;V (ORÇ)'!J132)," ",'M&amp;V (ORÇ)'!J132)</f>
        <v xml:space="preserve"> </v>
      </c>
      <c r="K135" s="525">
        <f>'M&amp;V (ORÇ)'!K132</f>
        <v>0</v>
      </c>
      <c r="L135" s="524">
        <f>'M&amp;V (ORÇ)'!L132</f>
        <v>0</v>
      </c>
      <c r="M135" s="118">
        <f t="shared" si="6"/>
        <v>0</v>
      </c>
      <c r="N135" s="120">
        <f t="shared" si="7"/>
        <v>0</v>
      </c>
      <c r="O135" s="119"/>
      <c r="P135" s="119"/>
    </row>
    <row r="136" spans="2:16" x14ac:dyDescent="0.3">
      <c r="B136" s="115">
        <v>19</v>
      </c>
      <c r="C136" s="1131" t="str">
        <f>IF(ISBLANK('M&amp;V (ORÇ)'!C133)," ",'M&amp;V (ORÇ)'!C133)</f>
        <v xml:space="preserve"> </v>
      </c>
      <c r="D136" s="1132"/>
      <c r="E136" s="1132"/>
      <c r="F136" s="1132"/>
      <c r="G136" s="1132"/>
      <c r="H136" s="1133"/>
      <c r="I136" s="523" t="str">
        <f>IF(ISBLANK('M&amp;V (ORÇ)'!I133)," ",'M&amp;V (ORÇ)'!I133)</f>
        <v xml:space="preserve"> </v>
      </c>
      <c r="J136" s="523" t="str">
        <f>IF(ISBLANK('M&amp;V (ORÇ)'!J133)," ",'M&amp;V (ORÇ)'!J133)</f>
        <v xml:space="preserve"> </v>
      </c>
      <c r="K136" s="525">
        <f>'M&amp;V (ORÇ)'!K133</f>
        <v>0</v>
      </c>
      <c r="L136" s="524">
        <f>'M&amp;V (ORÇ)'!L133</f>
        <v>0</v>
      </c>
      <c r="M136" s="118">
        <f t="shared" si="6"/>
        <v>0</v>
      </c>
      <c r="N136" s="120">
        <f t="shared" si="7"/>
        <v>0</v>
      </c>
      <c r="O136" s="119"/>
      <c r="P136" s="119"/>
    </row>
    <row r="137" spans="2:16" x14ac:dyDescent="0.3">
      <c r="B137" s="115">
        <v>20</v>
      </c>
      <c r="C137" s="1131" t="str">
        <f>IF(ISBLANK('M&amp;V (ORÇ)'!C134)," ",'M&amp;V (ORÇ)'!C134)</f>
        <v xml:space="preserve"> </v>
      </c>
      <c r="D137" s="1132"/>
      <c r="E137" s="1132"/>
      <c r="F137" s="1132"/>
      <c r="G137" s="1132"/>
      <c r="H137" s="1133"/>
      <c r="I137" s="523" t="str">
        <f>IF(ISBLANK('M&amp;V (ORÇ)'!I134)," ",'M&amp;V (ORÇ)'!I134)</f>
        <v xml:space="preserve"> </v>
      </c>
      <c r="J137" s="523" t="str">
        <f>IF(ISBLANK('M&amp;V (ORÇ)'!J134)," ",'M&amp;V (ORÇ)'!J134)</f>
        <v xml:space="preserve"> </v>
      </c>
      <c r="K137" s="525">
        <f>'M&amp;V (ORÇ)'!K134</f>
        <v>0</v>
      </c>
      <c r="L137" s="524">
        <f>'M&amp;V (ORÇ)'!L134</f>
        <v>0</v>
      </c>
      <c r="M137" s="118">
        <f t="shared" si="6"/>
        <v>0</v>
      </c>
      <c r="N137" s="120">
        <f t="shared" si="7"/>
        <v>0</v>
      </c>
      <c r="O137" s="119"/>
      <c r="P137" s="119"/>
    </row>
    <row r="138" spans="2:16" x14ac:dyDescent="0.3">
      <c r="B138" s="121"/>
      <c r="C138" s="1139" t="s">
        <v>515</v>
      </c>
      <c r="D138" s="1139"/>
      <c r="E138" s="1139"/>
      <c r="F138" s="1139"/>
      <c r="G138" s="1139"/>
      <c r="H138" s="1139"/>
      <c r="I138" s="1139"/>
      <c r="J138" s="1139"/>
      <c r="K138" s="1139"/>
      <c r="L138" s="1140"/>
      <c r="M138" s="122">
        <f>SUM(M118:M137)</f>
        <v>0</v>
      </c>
      <c r="N138" s="122">
        <f>SUM(N118:N137)</f>
        <v>0</v>
      </c>
      <c r="O138" s="122">
        <f>SUM(O118:O137)</f>
        <v>0</v>
      </c>
      <c r="P138" s="122">
        <f>SUM(P118:P137)</f>
        <v>0</v>
      </c>
    </row>
    <row r="139" spans="2:16" x14ac:dyDescent="0.3">
      <c r="B139" s="1134" t="s">
        <v>512</v>
      </c>
      <c r="C139" s="1135"/>
      <c r="D139" s="1135"/>
      <c r="E139" s="1135"/>
      <c r="F139" s="1135"/>
      <c r="G139" s="1135"/>
      <c r="H139" s="1135"/>
      <c r="I139" s="1135"/>
      <c r="J139" s="1135"/>
      <c r="K139" s="1135"/>
      <c r="L139" s="1135"/>
      <c r="M139" s="1135"/>
      <c r="N139" s="1135"/>
      <c r="O139" s="1135" t="str">
        <f>B139</f>
        <v>PERÍODO PÓS-RETROFIT</v>
      </c>
      <c r="P139" s="1136"/>
    </row>
    <row r="140" spans="2:16" x14ac:dyDescent="0.3">
      <c r="B140" s="1116" t="s">
        <v>504</v>
      </c>
      <c r="C140" s="1117"/>
      <c r="D140" s="1117"/>
      <c r="E140" s="1117"/>
      <c r="F140" s="1117"/>
      <c r="G140" s="1117"/>
      <c r="H140" s="1118"/>
      <c r="I140" s="112" t="s">
        <v>505</v>
      </c>
      <c r="J140" s="113" t="s">
        <v>506</v>
      </c>
      <c r="K140" s="113" t="s">
        <v>507</v>
      </c>
      <c r="L140" s="113" t="s">
        <v>508</v>
      </c>
      <c r="M140" s="113" t="s">
        <v>0</v>
      </c>
      <c r="N140" s="314" t="s">
        <v>1054</v>
      </c>
      <c r="O140" s="314" t="s">
        <v>509</v>
      </c>
      <c r="P140" s="315" t="s">
        <v>510</v>
      </c>
    </row>
    <row r="141" spans="2:16" x14ac:dyDescent="0.3">
      <c r="B141" s="115">
        <v>1</v>
      </c>
      <c r="C141" s="1131" t="str">
        <f>IF(ISBLANK('M&amp;V (ORÇ)'!C137)," ",'M&amp;V (ORÇ)'!C137)</f>
        <v xml:space="preserve"> </v>
      </c>
      <c r="D141" s="1132"/>
      <c r="E141" s="1132"/>
      <c r="F141" s="1132"/>
      <c r="G141" s="1132"/>
      <c r="H141" s="1133"/>
      <c r="I141" s="523" t="str">
        <f>IF(ISBLANK('M&amp;V (ORÇ)'!I137)," ",'M&amp;V (ORÇ)'!I137)</f>
        <v xml:space="preserve"> </v>
      </c>
      <c r="J141" s="523" t="str">
        <f>IF(ISBLANK('M&amp;V (ORÇ)'!J137)," ",'M&amp;V (ORÇ)'!J137)</f>
        <v xml:space="preserve"> </v>
      </c>
      <c r="K141" s="525">
        <f>'M&amp;V (ORÇ)'!K137</f>
        <v>0</v>
      </c>
      <c r="L141" s="524">
        <f>'M&amp;V (ORÇ)'!L137</f>
        <v>0</v>
      </c>
      <c r="M141" s="118">
        <f t="shared" ref="M141:M160" si="8">IF(J141="",0,K141*L141)</f>
        <v>0</v>
      </c>
      <c r="N141" s="120">
        <f t="shared" ref="N141:N160" si="9">M141-O141-P141</f>
        <v>0</v>
      </c>
      <c r="O141" s="119"/>
      <c r="P141" s="119"/>
    </row>
    <row r="142" spans="2:16" x14ac:dyDescent="0.3">
      <c r="B142" s="115">
        <v>2</v>
      </c>
      <c r="C142" s="1131" t="str">
        <f>IF(ISBLANK('M&amp;V (ORÇ)'!C138)," ",'M&amp;V (ORÇ)'!C138)</f>
        <v xml:space="preserve"> </v>
      </c>
      <c r="D142" s="1132"/>
      <c r="E142" s="1132"/>
      <c r="F142" s="1132"/>
      <c r="G142" s="1132"/>
      <c r="H142" s="1133"/>
      <c r="I142" s="523" t="str">
        <f>IF(ISBLANK('M&amp;V (ORÇ)'!I138)," ",'M&amp;V (ORÇ)'!I138)</f>
        <v xml:space="preserve"> </v>
      </c>
      <c r="J142" s="523" t="str">
        <f>IF(ISBLANK('M&amp;V (ORÇ)'!J138)," ",'M&amp;V (ORÇ)'!J138)</f>
        <v xml:space="preserve"> </v>
      </c>
      <c r="K142" s="525">
        <f>'M&amp;V (ORÇ)'!K138</f>
        <v>0</v>
      </c>
      <c r="L142" s="524">
        <f>'M&amp;V (ORÇ)'!L138</f>
        <v>0</v>
      </c>
      <c r="M142" s="118">
        <f t="shared" si="8"/>
        <v>0</v>
      </c>
      <c r="N142" s="120">
        <f t="shared" si="9"/>
        <v>0</v>
      </c>
      <c r="O142" s="119"/>
      <c r="P142" s="119"/>
    </row>
    <row r="143" spans="2:16" x14ac:dyDescent="0.3">
      <c r="B143" s="115">
        <v>3</v>
      </c>
      <c r="C143" s="1131" t="str">
        <f>IF(ISBLANK('M&amp;V (ORÇ)'!C139)," ",'M&amp;V (ORÇ)'!C139)</f>
        <v xml:space="preserve"> </v>
      </c>
      <c r="D143" s="1132"/>
      <c r="E143" s="1132"/>
      <c r="F143" s="1132"/>
      <c r="G143" s="1132"/>
      <c r="H143" s="1133"/>
      <c r="I143" s="523" t="str">
        <f>IF(ISBLANK('M&amp;V (ORÇ)'!I139)," ",'M&amp;V (ORÇ)'!I139)</f>
        <v xml:space="preserve"> </v>
      </c>
      <c r="J143" s="523" t="str">
        <f>IF(ISBLANK('M&amp;V (ORÇ)'!J139)," ",'M&amp;V (ORÇ)'!J139)</f>
        <v xml:space="preserve"> </v>
      </c>
      <c r="K143" s="525">
        <f>'M&amp;V (ORÇ)'!K139</f>
        <v>0</v>
      </c>
      <c r="L143" s="524">
        <f>'M&amp;V (ORÇ)'!L139</f>
        <v>0</v>
      </c>
      <c r="M143" s="118">
        <f t="shared" si="8"/>
        <v>0</v>
      </c>
      <c r="N143" s="120">
        <f t="shared" si="9"/>
        <v>0</v>
      </c>
      <c r="O143" s="119"/>
      <c r="P143" s="119"/>
    </row>
    <row r="144" spans="2:16" x14ac:dyDescent="0.3">
      <c r="B144" s="115">
        <v>4</v>
      </c>
      <c r="C144" s="1131" t="str">
        <f>IF(ISBLANK('M&amp;V (ORÇ)'!C140)," ",'M&amp;V (ORÇ)'!C140)</f>
        <v xml:space="preserve"> </v>
      </c>
      <c r="D144" s="1132"/>
      <c r="E144" s="1132"/>
      <c r="F144" s="1132"/>
      <c r="G144" s="1132"/>
      <c r="H144" s="1133"/>
      <c r="I144" s="523" t="str">
        <f>IF(ISBLANK('M&amp;V (ORÇ)'!I140)," ",'M&amp;V (ORÇ)'!I140)</f>
        <v xml:space="preserve"> </v>
      </c>
      <c r="J144" s="523" t="str">
        <f>IF(ISBLANK('M&amp;V (ORÇ)'!J140)," ",'M&amp;V (ORÇ)'!J140)</f>
        <v xml:space="preserve"> </v>
      </c>
      <c r="K144" s="525">
        <f>'M&amp;V (ORÇ)'!K140</f>
        <v>0</v>
      </c>
      <c r="L144" s="524">
        <f>'M&amp;V (ORÇ)'!L140</f>
        <v>0</v>
      </c>
      <c r="M144" s="118">
        <f t="shared" si="8"/>
        <v>0</v>
      </c>
      <c r="N144" s="120">
        <f t="shared" si="9"/>
        <v>0</v>
      </c>
      <c r="O144" s="119"/>
      <c r="P144" s="119"/>
    </row>
    <row r="145" spans="2:16" x14ac:dyDescent="0.3">
      <c r="B145" s="115">
        <v>5</v>
      </c>
      <c r="C145" s="1131" t="str">
        <f>IF(ISBLANK('M&amp;V (ORÇ)'!C141)," ",'M&amp;V (ORÇ)'!C141)</f>
        <v xml:space="preserve"> </v>
      </c>
      <c r="D145" s="1132"/>
      <c r="E145" s="1132"/>
      <c r="F145" s="1132"/>
      <c r="G145" s="1132"/>
      <c r="H145" s="1133"/>
      <c r="I145" s="523" t="str">
        <f>IF(ISBLANK('M&amp;V (ORÇ)'!I141)," ",'M&amp;V (ORÇ)'!I141)</f>
        <v xml:space="preserve"> </v>
      </c>
      <c r="J145" s="523" t="str">
        <f>IF(ISBLANK('M&amp;V (ORÇ)'!J141)," ",'M&amp;V (ORÇ)'!J141)</f>
        <v xml:space="preserve"> </v>
      </c>
      <c r="K145" s="525">
        <f>'M&amp;V (ORÇ)'!K141</f>
        <v>0</v>
      </c>
      <c r="L145" s="524">
        <f>'M&amp;V (ORÇ)'!L141</f>
        <v>0</v>
      </c>
      <c r="M145" s="118">
        <f t="shared" si="8"/>
        <v>0</v>
      </c>
      <c r="N145" s="120">
        <f t="shared" si="9"/>
        <v>0</v>
      </c>
      <c r="O145" s="119"/>
      <c r="P145" s="119"/>
    </row>
    <row r="146" spans="2:16" x14ac:dyDescent="0.3">
      <c r="B146" s="115">
        <v>6</v>
      </c>
      <c r="C146" s="1131" t="str">
        <f>IF(ISBLANK('M&amp;V (ORÇ)'!C142)," ",'M&amp;V (ORÇ)'!C142)</f>
        <v xml:space="preserve"> </v>
      </c>
      <c r="D146" s="1132"/>
      <c r="E146" s="1132"/>
      <c r="F146" s="1132"/>
      <c r="G146" s="1132"/>
      <c r="H146" s="1133"/>
      <c r="I146" s="523" t="str">
        <f>IF(ISBLANK('M&amp;V (ORÇ)'!I142)," ",'M&amp;V (ORÇ)'!I142)</f>
        <v xml:space="preserve"> </v>
      </c>
      <c r="J146" s="523" t="str">
        <f>IF(ISBLANK('M&amp;V (ORÇ)'!J142)," ",'M&amp;V (ORÇ)'!J142)</f>
        <v xml:space="preserve"> </v>
      </c>
      <c r="K146" s="525">
        <f>'M&amp;V (ORÇ)'!K142</f>
        <v>0</v>
      </c>
      <c r="L146" s="524">
        <f>'M&amp;V (ORÇ)'!L142</f>
        <v>0</v>
      </c>
      <c r="M146" s="118">
        <f t="shared" si="8"/>
        <v>0</v>
      </c>
      <c r="N146" s="120">
        <f t="shared" si="9"/>
        <v>0</v>
      </c>
      <c r="O146" s="119"/>
      <c r="P146" s="119"/>
    </row>
    <row r="147" spans="2:16" x14ac:dyDescent="0.3">
      <c r="B147" s="115">
        <v>7</v>
      </c>
      <c r="C147" s="1131" t="str">
        <f>IF(ISBLANK('M&amp;V (ORÇ)'!C143)," ",'M&amp;V (ORÇ)'!C143)</f>
        <v xml:space="preserve"> </v>
      </c>
      <c r="D147" s="1132"/>
      <c r="E147" s="1132"/>
      <c r="F147" s="1132"/>
      <c r="G147" s="1132"/>
      <c r="H147" s="1133"/>
      <c r="I147" s="523" t="str">
        <f>IF(ISBLANK('M&amp;V (ORÇ)'!I143)," ",'M&amp;V (ORÇ)'!I143)</f>
        <v xml:space="preserve"> </v>
      </c>
      <c r="J147" s="523" t="str">
        <f>IF(ISBLANK('M&amp;V (ORÇ)'!J143)," ",'M&amp;V (ORÇ)'!J143)</f>
        <v xml:space="preserve"> </v>
      </c>
      <c r="K147" s="525">
        <f>'M&amp;V (ORÇ)'!K143</f>
        <v>0</v>
      </c>
      <c r="L147" s="524">
        <f>'M&amp;V (ORÇ)'!L143</f>
        <v>0</v>
      </c>
      <c r="M147" s="118">
        <f t="shared" si="8"/>
        <v>0</v>
      </c>
      <c r="N147" s="120">
        <f t="shared" si="9"/>
        <v>0</v>
      </c>
      <c r="O147" s="119"/>
      <c r="P147" s="119"/>
    </row>
    <row r="148" spans="2:16" x14ac:dyDescent="0.3">
      <c r="B148" s="115">
        <v>8</v>
      </c>
      <c r="C148" s="1131" t="str">
        <f>IF(ISBLANK('M&amp;V (ORÇ)'!C144)," ",'M&amp;V (ORÇ)'!C144)</f>
        <v xml:space="preserve"> </v>
      </c>
      <c r="D148" s="1132"/>
      <c r="E148" s="1132"/>
      <c r="F148" s="1132"/>
      <c r="G148" s="1132"/>
      <c r="H148" s="1133"/>
      <c r="I148" s="523" t="str">
        <f>IF(ISBLANK('M&amp;V (ORÇ)'!I144)," ",'M&amp;V (ORÇ)'!I144)</f>
        <v xml:space="preserve"> </v>
      </c>
      <c r="J148" s="523" t="str">
        <f>IF(ISBLANK('M&amp;V (ORÇ)'!J144)," ",'M&amp;V (ORÇ)'!J144)</f>
        <v xml:space="preserve"> </v>
      </c>
      <c r="K148" s="525">
        <f>'M&amp;V (ORÇ)'!K144</f>
        <v>0</v>
      </c>
      <c r="L148" s="524">
        <f>'M&amp;V (ORÇ)'!L144</f>
        <v>0</v>
      </c>
      <c r="M148" s="118">
        <f t="shared" si="8"/>
        <v>0</v>
      </c>
      <c r="N148" s="120">
        <f t="shared" si="9"/>
        <v>0</v>
      </c>
      <c r="O148" s="119"/>
      <c r="P148" s="119"/>
    </row>
    <row r="149" spans="2:16" x14ac:dyDescent="0.3">
      <c r="B149" s="115">
        <v>9</v>
      </c>
      <c r="C149" s="1131" t="str">
        <f>IF(ISBLANK('M&amp;V (ORÇ)'!C145)," ",'M&amp;V (ORÇ)'!C145)</f>
        <v xml:space="preserve"> </v>
      </c>
      <c r="D149" s="1132"/>
      <c r="E149" s="1132"/>
      <c r="F149" s="1132"/>
      <c r="G149" s="1132"/>
      <c r="H149" s="1133"/>
      <c r="I149" s="523" t="str">
        <f>IF(ISBLANK('M&amp;V (ORÇ)'!I145)," ",'M&amp;V (ORÇ)'!I145)</f>
        <v xml:space="preserve"> </v>
      </c>
      <c r="J149" s="523" t="str">
        <f>IF(ISBLANK('M&amp;V (ORÇ)'!J145)," ",'M&amp;V (ORÇ)'!J145)</f>
        <v xml:space="preserve"> </v>
      </c>
      <c r="K149" s="525">
        <f>'M&amp;V (ORÇ)'!K145</f>
        <v>0</v>
      </c>
      <c r="L149" s="524">
        <f>'M&amp;V (ORÇ)'!L145</f>
        <v>0</v>
      </c>
      <c r="M149" s="118">
        <f t="shared" si="8"/>
        <v>0</v>
      </c>
      <c r="N149" s="120">
        <f t="shared" si="9"/>
        <v>0</v>
      </c>
      <c r="O149" s="119"/>
      <c r="P149" s="119"/>
    </row>
    <row r="150" spans="2:16" x14ac:dyDescent="0.3">
      <c r="B150" s="115">
        <v>10</v>
      </c>
      <c r="C150" s="1131" t="str">
        <f>IF(ISBLANK('M&amp;V (ORÇ)'!C146)," ",'M&amp;V (ORÇ)'!C146)</f>
        <v xml:space="preserve"> </v>
      </c>
      <c r="D150" s="1132"/>
      <c r="E150" s="1132"/>
      <c r="F150" s="1132"/>
      <c r="G150" s="1132"/>
      <c r="H150" s="1133"/>
      <c r="I150" s="523" t="str">
        <f>IF(ISBLANK('M&amp;V (ORÇ)'!I146)," ",'M&amp;V (ORÇ)'!I146)</f>
        <v xml:space="preserve"> </v>
      </c>
      <c r="J150" s="523" t="str">
        <f>IF(ISBLANK('M&amp;V (ORÇ)'!J146)," ",'M&amp;V (ORÇ)'!J146)</f>
        <v xml:space="preserve"> </v>
      </c>
      <c r="K150" s="525">
        <f>'M&amp;V (ORÇ)'!K146</f>
        <v>0</v>
      </c>
      <c r="L150" s="524">
        <f>'M&amp;V (ORÇ)'!L146</f>
        <v>0</v>
      </c>
      <c r="M150" s="118">
        <f t="shared" si="8"/>
        <v>0</v>
      </c>
      <c r="N150" s="120">
        <f t="shared" si="9"/>
        <v>0</v>
      </c>
      <c r="O150" s="119"/>
      <c r="P150" s="119"/>
    </row>
    <row r="151" spans="2:16" x14ac:dyDescent="0.3">
      <c r="B151" s="115">
        <v>11</v>
      </c>
      <c r="C151" s="1131" t="str">
        <f>IF(ISBLANK('M&amp;V (ORÇ)'!C147)," ",'M&amp;V (ORÇ)'!C147)</f>
        <v xml:space="preserve"> </v>
      </c>
      <c r="D151" s="1132"/>
      <c r="E151" s="1132"/>
      <c r="F151" s="1132"/>
      <c r="G151" s="1132"/>
      <c r="H151" s="1133"/>
      <c r="I151" s="523" t="str">
        <f>IF(ISBLANK('M&amp;V (ORÇ)'!I147)," ",'M&amp;V (ORÇ)'!I147)</f>
        <v xml:space="preserve"> </v>
      </c>
      <c r="J151" s="523" t="str">
        <f>IF(ISBLANK('M&amp;V (ORÇ)'!J147)," ",'M&amp;V (ORÇ)'!J147)</f>
        <v xml:space="preserve"> </v>
      </c>
      <c r="K151" s="525">
        <f>'M&amp;V (ORÇ)'!K147</f>
        <v>0</v>
      </c>
      <c r="L151" s="524">
        <f>'M&amp;V (ORÇ)'!L147</f>
        <v>0</v>
      </c>
      <c r="M151" s="118">
        <f t="shared" si="8"/>
        <v>0</v>
      </c>
      <c r="N151" s="120">
        <f t="shared" si="9"/>
        <v>0</v>
      </c>
      <c r="O151" s="119"/>
      <c r="P151" s="119"/>
    </row>
    <row r="152" spans="2:16" x14ac:dyDescent="0.3">
      <c r="B152" s="115">
        <v>12</v>
      </c>
      <c r="C152" s="1131" t="str">
        <f>IF(ISBLANK('M&amp;V (ORÇ)'!C148)," ",'M&amp;V (ORÇ)'!C148)</f>
        <v xml:space="preserve"> </v>
      </c>
      <c r="D152" s="1132"/>
      <c r="E152" s="1132"/>
      <c r="F152" s="1132"/>
      <c r="G152" s="1132"/>
      <c r="H152" s="1133"/>
      <c r="I152" s="523" t="str">
        <f>IF(ISBLANK('M&amp;V (ORÇ)'!I148)," ",'M&amp;V (ORÇ)'!I148)</f>
        <v xml:space="preserve"> </v>
      </c>
      <c r="J152" s="523" t="str">
        <f>IF(ISBLANK('M&amp;V (ORÇ)'!J148)," ",'M&amp;V (ORÇ)'!J148)</f>
        <v xml:space="preserve"> </v>
      </c>
      <c r="K152" s="525">
        <f>'M&amp;V (ORÇ)'!K148</f>
        <v>0</v>
      </c>
      <c r="L152" s="524">
        <f>'M&amp;V (ORÇ)'!L148</f>
        <v>0</v>
      </c>
      <c r="M152" s="118">
        <f t="shared" si="8"/>
        <v>0</v>
      </c>
      <c r="N152" s="120">
        <f t="shared" si="9"/>
        <v>0</v>
      </c>
      <c r="O152" s="119"/>
      <c r="P152" s="119"/>
    </row>
    <row r="153" spans="2:16" x14ac:dyDescent="0.3">
      <c r="B153" s="115">
        <v>13</v>
      </c>
      <c r="C153" s="1131" t="str">
        <f>IF(ISBLANK('M&amp;V (ORÇ)'!C149)," ",'M&amp;V (ORÇ)'!C149)</f>
        <v xml:space="preserve"> </v>
      </c>
      <c r="D153" s="1132"/>
      <c r="E153" s="1132"/>
      <c r="F153" s="1132"/>
      <c r="G153" s="1132"/>
      <c r="H153" s="1133"/>
      <c r="I153" s="523" t="str">
        <f>IF(ISBLANK('M&amp;V (ORÇ)'!I149)," ",'M&amp;V (ORÇ)'!I149)</f>
        <v xml:space="preserve"> </v>
      </c>
      <c r="J153" s="523" t="str">
        <f>IF(ISBLANK('M&amp;V (ORÇ)'!J149)," ",'M&amp;V (ORÇ)'!J149)</f>
        <v xml:space="preserve"> </v>
      </c>
      <c r="K153" s="525">
        <f>'M&amp;V (ORÇ)'!K149</f>
        <v>0</v>
      </c>
      <c r="L153" s="524">
        <f>'M&amp;V (ORÇ)'!L149</f>
        <v>0</v>
      </c>
      <c r="M153" s="118">
        <f t="shared" si="8"/>
        <v>0</v>
      </c>
      <c r="N153" s="120">
        <f t="shared" si="9"/>
        <v>0</v>
      </c>
      <c r="O153" s="119"/>
      <c r="P153" s="119"/>
    </row>
    <row r="154" spans="2:16" x14ac:dyDescent="0.3">
      <c r="B154" s="115">
        <v>14</v>
      </c>
      <c r="C154" s="1131" t="str">
        <f>IF(ISBLANK('M&amp;V (ORÇ)'!C150)," ",'M&amp;V (ORÇ)'!C150)</f>
        <v xml:space="preserve"> </v>
      </c>
      <c r="D154" s="1132"/>
      <c r="E154" s="1132"/>
      <c r="F154" s="1132"/>
      <c r="G154" s="1132"/>
      <c r="H154" s="1133"/>
      <c r="I154" s="523" t="str">
        <f>IF(ISBLANK('M&amp;V (ORÇ)'!I150)," ",'M&amp;V (ORÇ)'!I150)</f>
        <v xml:space="preserve"> </v>
      </c>
      <c r="J154" s="523" t="str">
        <f>IF(ISBLANK('M&amp;V (ORÇ)'!J150)," ",'M&amp;V (ORÇ)'!J150)</f>
        <v xml:space="preserve"> </v>
      </c>
      <c r="K154" s="525">
        <f>'M&amp;V (ORÇ)'!K150</f>
        <v>0</v>
      </c>
      <c r="L154" s="524">
        <f>'M&amp;V (ORÇ)'!L150</f>
        <v>0</v>
      </c>
      <c r="M154" s="118">
        <f t="shared" si="8"/>
        <v>0</v>
      </c>
      <c r="N154" s="120">
        <f t="shared" si="9"/>
        <v>0</v>
      </c>
      <c r="O154" s="119"/>
      <c r="P154" s="119"/>
    </row>
    <row r="155" spans="2:16" x14ac:dyDescent="0.3">
      <c r="B155" s="115">
        <v>15</v>
      </c>
      <c r="C155" s="1131" t="str">
        <f>IF(ISBLANK('M&amp;V (ORÇ)'!C151)," ",'M&amp;V (ORÇ)'!C151)</f>
        <v xml:space="preserve"> </v>
      </c>
      <c r="D155" s="1132"/>
      <c r="E155" s="1132"/>
      <c r="F155" s="1132"/>
      <c r="G155" s="1132"/>
      <c r="H155" s="1133"/>
      <c r="I155" s="523" t="str">
        <f>IF(ISBLANK('M&amp;V (ORÇ)'!I151)," ",'M&amp;V (ORÇ)'!I151)</f>
        <v xml:space="preserve"> </v>
      </c>
      <c r="J155" s="523" t="str">
        <f>IF(ISBLANK('M&amp;V (ORÇ)'!J151)," ",'M&amp;V (ORÇ)'!J151)</f>
        <v xml:space="preserve"> </v>
      </c>
      <c r="K155" s="525">
        <f>'M&amp;V (ORÇ)'!K151</f>
        <v>0</v>
      </c>
      <c r="L155" s="524">
        <f>'M&amp;V (ORÇ)'!L151</f>
        <v>0</v>
      </c>
      <c r="M155" s="118">
        <f t="shared" si="8"/>
        <v>0</v>
      </c>
      <c r="N155" s="120">
        <f t="shared" si="9"/>
        <v>0</v>
      </c>
      <c r="O155" s="119"/>
      <c r="P155" s="119"/>
    </row>
    <row r="156" spans="2:16" x14ac:dyDescent="0.3">
      <c r="B156" s="115">
        <v>16</v>
      </c>
      <c r="C156" s="1131" t="str">
        <f>IF(ISBLANK('M&amp;V (ORÇ)'!C152)," ",'M&amp;V (ORÇ)'!C152)</f>
        <v xml:space="preserve"> </v>
      </c>
      <c r="D156" s="1132"/>
      <c r="E156" s="1132"/>
      <c r="F156" s="1132"/>
      <c r="G156" s="1132"/>
      <c r="H156" s="1133"/>
      <c r="I156" s="523" t="str">
        <f>IF(ISBLANK('M&amp;V (ORÇ)'!I152)," ",'M&amp;V (ORÇ)'!I152)</f>
        <v xml:space="preserve"> </v>
      </c>
      <c r="J156" s="523" t="str">
        <f>IF(ISBLANK('M&amp;V (ORÇ)'!J152)," ",'M&amp;V (ORÇ)'!J152)</f>
        <v xml:space="preserve"> </v>
      </c>
      <c r="K156" s="525">
        <f>'M&amp;V (ORÇ)'!K152</f>
        <v>0</v>
      </c>
      <c r="L156" s="524">
        <f>'M&amp;V (ORÇ)'!L152</f>
        <v>0</v>
      </c>
      <c r="M156" s="118">
        <f t="shared" si="8"/>
        <v>0</v>
      </c>
      <c r="N156" s="120">
        <f t="shared" si="9"/>
        <v>0</v>
      </c>
      <c r="O156" s="119"/>
      <c r="P156" s="119"/>
    </row>
    <row r="157" spans="2:16" x14ac:dyDescent="0.3">
      <c r="B157" s="115">
        <v>17</v>
      </c>
      <c r="C157" s="1131" t="str">
        <f>IF(ISBLANK('M&amp;V (ORÇ)'!C153)," ",'M&amp;V (ORÇ)'!C153)</f>
        <v xml:space="preserve"> </v>
      </c>
      <c r="D157" s="1132"/>
      <c r="E157" s="1132"/>
      <c r="F157" s="1132"/>
      <c r="G157" s="1132"/>
      <c r="H157" s="1133"/>
      <c r="I157" s="523" t="str">
        <f>IF(ISBLANK('M&amp;V (ORÇ)'!I153)," ",'M&amp;V (ORÇ)'!I153)</f>
        <v xml:space="preserve"> </v>
      </c>
      <c r="J157" s="523" t="str">
        <f>IF(ISBLANK('M&amp;V (ORÇ)'!J153)," ",'M&amp;V (ORÇ)'!J153)</f>
        <v xml:space="preserve"> </v>
      </c>
      <c r="K157" s="525">
        <f>'M&amp;V (ORÇ)'!K153</f>
        <v>0</v>
      </c>
      <c r="L157" s="524">
        <f>'M&amp;V (ORÇ)'!L153</f>
        <v>0</v>
      </c>
      <c r="M157" s="118">
        <f t="shared" si="8"/>
        <v>0</v>
      </c>
      <c r="N157" s="120">
        <f t="shared" si="9"/>
        <v>0</v>
      </c>
      <c r="O157" s="119"/>
      <c r="P157" s="119"/>
    </row>
    <row r="158" spans="2:16" x14ac:dyDescent="0.3">
      <c r="B158" s="115">
        <v>18</v>
      </c>
      <c r="C158" s="1131" t="str">
        <f>IF(ISBLANK('M&amp;V (ORÇ)'!C154)," ",'M&amp;V (ORÇ)'!C154)</f>
        <v xml:space="preserve"> </v>
      </c>
      <c r="D158" s="1132"/>
      <c r="E158" s="1132"/>
      <c r="F158" s="1132"/>
      <c r="G158" s="1132"/>
      <c r="H158" s="1133"/>
      <c r="I158" s="523" t="str">
        <f>IF(ISBLANK('M&amp;V (ORÇ)'!I154)," ",'M&amp;V (ORÇ)'!I154)</f>
        <v xml:space="preserve"> </v>
      </c>
      <c r="J158" s="523" t="str">
        <f>IF(ISBLANK('M&amp;V (ORÇ)'!J154)," ",'M&amp;V (ORÇ)'!J154)</f>
        <v xml:space="preserve"> </v>
      </c>
      <c r="K158" s="525">
        <f>'M&amp;V (ORÇ)'!K154</f>
        <v>0</v>
      </c>
      <c r="L158" s="524">
        <f>'M&amp;V (ORÇ)'!L154</f>
        <v>0</v>
      </c>
      <c r="M158" s="118">
        <f t="shared" si="8"/>
        <v>0</v>
      </c>
      <c r="N158" s="120">
        <f t="shared" si="9"/>
        <v>0</v>
      </c>
      <c r="O158" s="119"/>
      <c r="P158" s="119"/>
    </row>
    <row r="159" spans="2:16" x14ac:dyDescent="0.3">
      <c r="B159" s="115">
        <v>19</v>
      </c>
      <c r="C159" s="1131" t="str">
        <f>IF(ISBLANK('M&amp;V (ORÇ)'!C155)," ",'M&amp;V (ORÇ)'!C155)</f>
        <v xml:space="preserve"> </v>
      </c>
      <c r="D159" s="1132"/>
      <c r="E159" s="1132"/>
      <c r="F159" s="1132"/>
      <c r="G159" s="1132"/>
      <c r="H159" s="1133"/>
      <c r="I159" s="523" t="str">
        <f>IF(ISBLANK('M&amp;V (ORÇ)'!I155)," ",'M&amp;V (ORÇ)'!I155)</f>
        <v xml:space="preserve"> </v>
      </c>
      <c r="J159" s="523" t="str">
        <f>IF(ISBLANK('M&amp;V (ORÇ)'!J155)," ",'M&amp;V (ORÇ)'!J155)</f>
        <v xml:space="preserve"> </v>
      </c>
      <c r="K159" s="525">
        <f>'M&amp;V (ORÇ)'!K155</f>
        <v>0</v>
      </c>
      <c r="L159" s="524">
        <f>'M&amp;V (ORÇ)'!L155</f>
        <v>0</v>
      </c>
      <c r="M159" s="118">
        <f t="shared" si="8"/>
        <v>0</v>
      </c>
      <c r="N159" s="120">
        <f t="shared" si="9"/>
        <v>0</v>
      </c>
      <c r="O159" s="119"/>
      <c r="P159" s="119"/>
    </row>
    <row r="160" spans="2:16" x14ac:dyDescent="0.3">
      <c r="B160" s="115">
        <v>20</v>
      </c>
      <c r="C160" s="1131" t="str">
        <f>IF(ISBLANK('M&amp;V (ORÇ)'!C156)," ",'M&amp;V (ORÇ)'!C156)</f>
        <v xml:space="preserve"> </v>
      </c>
      <c r="D160" s="1132"/>
      <c r="E160" s="1132"/>
      <c r="F160" s="1132"/>
      <c r="G160" s="1132"/>
      <c r="H160" s="1133"/>
      <c r="I160" s="523" t="str">
        <f>IF(ISBLANK('M&amp;V (ORÇ)'!I156)," ",'M&amp;V (ORÇ)'!I156)</f>
        <v xml:space="preserve"> </v>
      </c>
      <c r="J160" s="523" t="str">
        <f>IF(ISBLANK('M&amp;V (ORÇ)'!J156)," ",'M&amp;V (ORÇ)'!J156)</f>
        <v xml:space="preserve"> </v>
      </c>
      <c r="K160" s="525">
        <f>'M&amp;V (ORÇ)'!K156</f>
        <v>0</v>
      </c>
      <c r="L160" s="524">
        <f>'M&amp;V (ORÇ)'!L156</f>
        <v>0</v>
      </c>
      <c r="M160" s="118">
        <f t="shared" si="8"/>
        <v>0</v>
      </c>
      <c r="N160" s="120">
        <f t="shared" si="9"/>
        <v>0</v>
      </c>
      <c r="O160" s="119"/>
      <c r="P160" s="119"/>
    </row>
    <row r="161" spans="2:16" x14ac:dyDescent="0.3">
      <c r="B161" s="121"/>
      <c r="C161" s="1139" t="s">
        <v>516</v>
      </c>
      <c r="D161" s="1139"/>
      <c r="E161" s="1139"/>
      <c r="F161" s="1139"/>
      <c r="G161" s="1139"/>
      <c r="H161" s="1139"/>
      <c r="I161" s="1139"/>
      <c r="J161" s="1139"/>
      <c r="K161" s="1139"/>
      <c r="L161" s="1140"/>
      <c r="M161" s="122">
        <f>SUM(M141:M160)</f>
        <v>0</v>
      </c>
      <c r="N161" s="122">
        <f>SUM(N141:N160)</f>
        <v>0</v>
      </c>
      <c r="O161" s="122">
        <f>SUM(O141:O160)</f>
        <v>0</v>
      </c>
      <c r="P161" s="122">
        <f>SUM(P141:P160)</f>
        <v>0</v>
      </c>
    </row>
    <row r="162" spans="2:16" x14ac:dyDescent="0.3">
      <c r="B162" s="124"/>
      <c r="C162" s="1141" t="s">
        <v>517</v>
      </c>
      <c r="D162" s="1141"/>
      <c r="E162" s="1141"/>
      <c r="F162" s="1141"/>
      <c r="G162" s="1141"/>
      <c r="H162" s="1141"/>
      <c r="I162" s="1141"/>
      <c r="J162" s="1141"/>
      <c r="K162" s="1141"/>
      <c r="L162" s="1142"/>
      <c r="M162" s="125">
        <f>SUM(M138,M161)</f>
        <v>0</v>
      </c>
      <c r="N162" s="126">
        <f>SUM(N138,N161)</f>
        <v>0</v>
      </c>
      <c r="O162" s="126">
        <f>SUM(O138,O161)</f>
        <v>0</v>
      </c>
      <c r="P162" s="126">
        <f>SUM(P138,P161)</f>
        <v>0</v>
      </c>
    </row>
    <row r="163" spans="2:16" x14ac:dyDescent="0.3">
      <c r="B163" s="1123" t="s">
        <v>944</v>
      </c>
      <c r="C163" s="1124"/>
      <c r="D163" s="1124"/>
      <c r="E163" s="1124"/>
      <c r="F163" s="1124"/>
      <c r="G163" s="1124"/>
      <c r="H163" s="1124"/>
      <c r="I163" s="1124"/>
      <c r="J163" s="1124"/>
      <c r="K163" s="1124"/>
      <c r="L163" s="1124"/>
      <c r="M163" s="1124"/>
      <c r="N163" s="1124"/>
      <c r="O163" s="1124"/>
      <c r="P163" s="1138"/>
    </row>
    <row r="164" spans="2:16" x14ac:dyDescent="0.3">
      <c r="B164" s="1134" t="s">
        <v>503</v>
      </c>
      <c r="C164" s="1135"/>
      <c r="D164" s="1135"/>
      <c r="E164" s="1135"/>
      <c r="F164" s="1135"/>
      <c r="G164" s="1135"/>
      <c r="H164" s="1135"/>
      <c r="I164" s="1135"/>
      <c r="J164" s="1135"/>
      <c r="K164" s="1135"/>
      <c r="L164" s="1135"/>
      <c r="M164" s="1135"/>
      <c r="N164" s="1135"/>
      <c r="O164" s="1135" t="str">
        <f>B164</f>
        <v>PERÍODO DE REFERÊNCIA</v>
      </c>
      <c r="P164" s="1136"/>
    </row>
    <row r="165" spans="2:16" x14ac:dyDescent="0.3">
      <c r="B165" s="1116" t="s">
        <v>504</v>
      </c>
      <c r="C165" s="1117"/>
      <c r="D165" s="1117"/>
      <c r="E165" s="1117"/>
      <c r="F165" s="1117"/>
      <c r="G165" s="1117"/>
      <c r="H165" s="1118"/>
      <c r="I165" s="112" t="s">
        <v>505</v>
      </c>
      <c r="J165" s="113" t="s">
        <v>506</v>
      </c>
      <c r="K165" s="113" t="s">
        <v>507</v>
      </c>
      <c r="L165" s="113" t="s">
        <v>508</v>
      </c>
      <c r="M165" s="113" t="s">
        <v>0</v>
      </c>
      <c r="N165" s="314" t="s">
        <v>1054</v>
      </c>
      <c r="O165" s="314" t="s">
        <v>509</v>
      </c>
      <c r="P165" s="315" t="s">
        <v>510</v>
      </c>
    </row>
    <row r="166" spans="2:16" x14ac:dyDescent="0.3">
      <c r="B166" s="115">
        <v>1</v>
      </c>
      <c r="C166" s="1131" t="str">
        <f>IF(ISBLANK('M&amp;V (ORÇ)'!C160)," ",'M&amp;V (ORÇ)'!C160)</f>
        <v xml:space="preserve"> </v>
      </c>
      <c r="D166" s="1132"/>
      <c r="E166" s="1132"/>
      <c r="F166" s="1132"/>
      <c r="G166" s="1132"/>
      <c r="H166" s="1133"/>
      <c r="I166" s="523" t="str">
        <f>IF(ISBLANK('M&amp;V (ORÇ)'!I160)," ",'M&amp;V (ORÇ)'!I160)</f>
        <v xml:space="preserve"> </v>
      </c>
      <c r="J166" s="523" t="str">
        <f>IF(ISBLANK('M&amp;V (ORÇ)'!J160)," ",'M&amp;V (ORÇ)'!J160)</f>
        <v xml:space="preserve"> </v>
      </c>
      <c r="K166" s="525">
        <f>'M&amp;V (ORÇ)'!K160</f>
        <v>0</v>
      </c>
      <c r="L166" s="524">
        <f>'M&amp;V (ORÇ)'!L160</f>
        <v>0</v>
      </c>
      <c r="M166" s="118">
        <f t="shared" ref="M166:M215" si="10">IF(J166="",0,K166*L166)</f>
        <v>0</v>
      </c>
      <c r="N166" s="120">
        <f t="shared" ref="N166:N197" si="11">M166-O166-P166</f>
        <v>0</v>
      </c>
      <c r="O166" s="119"/>
      <c r="P166" s="119"/>
    </row>
    <row r="167" spans="2:16" x14ac:dyDescent="0.3">
      <c r="B167" s="115">
        <v>2</v>
      </c>
      <c r="C167" s="1131" t="str">
        <f>IF(ISBLANK('M&amp;V (ORÇ)'!C161)," ",'M&amp;V (ORÇ)'!C161)</f>
        <v xml:space="preserve"> </v>
      </c>
      <c r="D167" s="1132"/>
      <c r="E167" s="1132"/>
      <c r="F167" s="1132"/>
      <c r="G167" s="1132"/>
      <c r="H167" s="1133"/>
      <c r="I167" s="523" t="str">
        <f>IF(ISBLANK('M&amp;V (ORÇ)'!I161)," ",'M&amp;V (ORÇ)'!I161)</f>
        <v xml:space="preserve"> </v>
      </c>
      <c r="J167" s="523" t="str">
        <f>IF(ISBLANK('M&amp;V (ORÇ)'!J161)," ",'M&amp;V (ORÇ)'!J161)</f>
        <v xml:space="preserve"> </v>
      </c>
      <c r="K167" s="525">
        <f>'M&amp;V (ORÇ)'!K161</f>
        <v>0</v>
      </c>
      <c r="L167" s="524">
        <f>'M&amp;V (ORÇ)'!L161</f>
        <v>0</v>
      </c>
      <c r="M167" s="118">
        <f t="shared" si="10"/>
        <v>0</v>
      </c>
      <c r="N167" s="120">
        <f t="shared" si="11"/>
        <v>0</v>
      </c>
      <c r="O167" s="119"/>
      <c r="P167" s="119"/>
    </row>
    <row r="168" spans="2:16" x14ac:dyDescent="0.3">
      <c r="B168" s="115">
        <v>3</v>
      </c>
      <c r="C168" s="1131" t="str">
        <f>IF(ISBLANK('M&amp;V (ORÇ)'!C162)," ",'M&amp;V (ORÇ)'!C162)</f>
        <v xml:space="preserve"> </v>
      </c>
      <c r="D168" s="1132"/>
      <c r="E168" s="1132"/>
      <c r="F168" s="1132"/>
      <c r="G168" s="1132"/>
      <c r="H168" s="1133"/>
      <c r="I168" s="523" t="str">
        <f>IF(ISBLANK('M&amp;V (ORÇ)'!I162)," ",'M&amp;V (ORÇ)'!I162)</f>
        <v xml:space="preserve"> </v>
      </c>
      <c r="J168" s="523" t="str">
        <f>IF(ISBLANK('M&amp;V (ORÇ)'!J162)," ",'M&amp;V (ORÇ)'!J162)</f>
        <v xml:space="preserve"> </v>
      </c>
      <c r="K168" s="525">
        <f>'M&amp;V (ORÇ)'!K162</f>
        <v>0</v>
      </c>
      <c r="L168" s="524">
        <f>'M&amp;V (ORÇ)'!L162</f>
        <v>0</v>
      </c>
      <c r="M168" s="118">
        <f t="shared" si="10"/>
        <v>0</v>
      </c>
      <c r="N168" s="120">
        <f t="shared" si="11"/>
        <v>0</v>
      </c>
      <c r="O168" s="119"/>
      <c r="P168" s="119"/>
    </row>
    <row r="169" spans="2:16" x14ac:dyDescent="0.3">
      <c r="B169" s="115">
        <v>4</v>
      </c>
      <c r="C169" s="1131" t="str">
        <f>IF(ISBLANK('M&amp;V (ORÇ)'!C163)," ",'M&amp;V (ORÇ)'!C163)</f>
        <v xml:space="preserve"> </v>
      </c>
      <c r="D169" s="1132"/>
      <c r="E169" s="1132"/>
      <c r="F169" s="1132"/>
      <c r="G169" s="1132"/>
      <c r="H169" s="1133"/>
      <c r="I169" s="523" t="str">
        <f>IF(ISBLANK('M&amp;V (ORÇ)'!I163)," ",'M&amp;V (ORÇ)'!I163)</f>
        <v xml:space="preserve"> </v>
      </c>
      <c r="J169" s="523" t="str">
        <f>IF(ISBLANK('M&amp;V (ORÇ)'!J163)," ",'M&amp;V (ORÇ)'!J163)</f>
        <v xml:space="preserve"> </v>
      </c>
      <c r="K169" s="525">
        <f>'M&amp;V (ORÇ)'!K163</f>
        <v>0</v>
      </c>
      <c r="L169" s="524">
        <f>'M&amp;V (ORÇ)'!L163</f>
        <v>0</v>
      </c>
      <c r="M169" s="118">
        <f t="shared" si="10"/>
        <v>0</v>
      </c>
      <c r="N169" s="120">
        <f t="shared" si="11"/>
        <v>0</v>
      </c>
      <c r="O169" s="119"/>
      <c r="P169" s="119"/>
    </row>
    <row r="170" spans="2:16" x14ac:dyDescent="0.3">
      <c r="B170" s="115">
        <v>5</v>
      </c>
      <c r="C170" s="1131" t="str">
        <f>IF(ISBLANK('M&amp;V (ORÇ)'!C164)," ",'M&amp;V (ORÇ)'!C164)</f>
        <v xml:space="preserve"> </v>
      </c>
      <c r="D170" s="1132"/>
      <c r="E170" s="1132"/>
      <c r="F170" s="1132"/>
      <c r="G170" s="1132"/>
      <c r="H170" s="1133"/>
      <c r="I170" s="523" t="str">
        <f>IF(ISBLANK('M&amp;V (ORÇ)'!I164)," ",'M&amp;V (ORÇ)'!I164)</f>
        <v xml:space="preserve"> </v>
      </c>
      <c r="J170" s="523" t="str">
        <f>IF(ISBLANK('M&amp;V (ORÇ)'!J164)," ",'M&amp;V (ORÇ)'!J164)</f>
        <v xml:space="preserve"> </v>
      </c>
      <c r="K170" s="525">
        <f>'M&amp;V (ORÇ)'!K164</f>
        <v>0</v>
      </c>
      <c r="L170" s="524">
        <f>'M&amp;V (ORÇ)'!L164</f>
        <v>0</v>
      </c>
      <c r="M170" s="118">
        <f t="shared" si="10"/>
        <v>0</v>
      </c>
      <c r="N170" s="120">
        <f t="shared" si="11"/>
        <v>0</v>
      </c>
      <c r="O170" s="119"/>
      <c r="P170" s="119"/>
    </row>
    <row r="171" spans="2:16" x14ac:dyDescent="0.3">
      <c r="B171" s="115">
        <v>6</v>
      </c>
      <c r="C171" s="1131" t="str">
        <f>IF(ISBLANK('M&amp;V (ORÇ)'!C165)," ",'M&amp;V (ORÇ)'!C165)</f>
        <v xml:space="preserve"> </v>
      </c>
      <c r="D171" s="1132"/>
      <c r="E171" s="1132"/>
      <c r="F171" s="1132"/>
      <c r="G171" s="1132"/>
      <c r="H171" s="1133"/>
      <c r="I171" s="523" t="str">
        <f>IF(ISBLANK('M&amp;V (ORÇ)'!I165)," ",'M&amp;V (ORÇ)'!I165)</f>
        <v xml:space="preserve"> </v>
      </c>
      <c r="J171" s="523" t="str">
        <f>IF(ISBLANK('M&amp;V (ORÇ)'!J165)," ",'M&amp;V (ORÇ)'!J165)</f>
        <v xml:space="preserve"> </v>
      </c>
      <c r="K171" s="525">
        <f>'M&amp;V (ORÇ)'!K165</f>
        <v>0</v>
      </c>
      <c r="L171" s="524">
        <f>'M&amp;V (ORÇ)'!L165</f>
        <v>0</v>
      </c>
      <c r="M171" s="118">
        <f t="shared" si="10"/>
        <v>0</v>
      </c>
      <c r="N171" s="120">
        <f t="shared" si="11"/>
        <v>0</v>
      </c>
      <c r="O171" s="119"/>
      <c r="P171" s="119"/>
    </row>
    <row r="172" spans="2:16" x14ac:dyDescent="0.3">
      <c r="B172" s="115">
        <v>7</v>
      </c>
      <c r="C172" s="1131" t="str">
        <f>IF(ISBLANK('M&amp;V (ORÇ)'!C166)," ",'M&amp;V (ORÇ)'!C166)</f>
        <v xml:space="preserve"> </v>
      </c>
      <c r="D172" s="1132"/>
      <c r="E172" s="1132"/>
      <c r="F172" s="1132"/>
      <c r="G172" s="1132"/>
      <c r="H172" s="1133"/>
      <c r="I172" s="523" t="str">
        <f>IF(ISBLANK('M&amp;V (ORÇ)'!I166)," ",'M&amp;V (ORÇ)'!I166)</f>
        <v xml:space="preserve"> </v>
      </c>
      <c r="J172" s="523" t="str">
        <f>IF(ISBLANK('M&amp;V (ORÇ)'!J166)," ",'M&amp;V (ORÇ)'!J166)</f>
        <v xml:space="preserve"> </v>
      </c>
      <c r="K172" s="525">
        <f>'M&amp;V (ORÇ)'!K166</f>
        <v>0</v>
      </c>
      <c r="L172" s="524">
        <f>'M&amp;V (ORÇ)'!L166</f>
        <v>0</v>
      </c>
      <c r="M172" s="118">
        <f t="shared" si="10"/>
        <v>0</v>
      </c>
      <c r="N172" s="120">
        <f t="shared" si="11"/>
        <v>0</v>
      </c>
      <c r="O172" s="119"/>
      <c r="P172" s="119"/>
    </row>
    <row r="173" spans="2:16" x14ac:dyDescent="0.3">
      <c r="B173" s="115">
        <v>8</v>
      </c>
      <c r="C173" s="1131" t="str">
        <f>IF(ISBLANK('M&amp;V (ORÇ)'!C167)," ",'M&amp;V (ORÇ)'!C167)</f>
        <v xml:space="preserve"> </v>
      </c>
      <c r="D173" s="1132"/>
      <c r="E173" s="1132"/>
      <c r="F173" s="1132"/>
      <c r="G173" s="1132"/>
      <c r="H173" s="1133"/>
      <c r="I173" s="523" t="str">
        <f>IF(ISBLANK('M&amp;V (ORÇ)'!I167)," ",'M&amp;V (ORÇ)'!I167)</f>
        <v xml:space="preserve"> </v>
      </c>
      <c r="J173" s="523" t="str">
        <f>IF(ISBLANK('M&amp;V (ORÇ)'!J167)," ",'M&amp;V (ORÇ)'!J167)</f>
        <v xml:space="preserve"> </v>
      </c>
      <c r="K173" s="525">
        <f>'M&amp;V (ORÇ)'!K167</f>
        <v>0</v>
      </c>
      <c r="L173" s="524">
        <f>'M&amp;V (ORÇ)'!L167</f>
        <v>0</v>
      </c>
      <c r="M173" s="118">
        <f t="shared" si="10"/>
        <v>0</v>
      </c>
      <c r="N173" s="120">
        <f t="shared" si="11"/>
        <v>0</v>
      </c>
      <c r="O173" s="119"/>
      <c r="P173" s="119"/>
    </row>
    <row r="174" spans="2:16" x14ac:dyDescent="0.3">
      <c r="B174" s="115">
        <v>9</v>
      </c>
      <c r="C174" s="1131" t="str">
        <f>IF(ISBLANK('M&amp;V (ORÇ)'!C168)," ",'M&amp;V (ORÇ)'!C168)</f>
        <v xml:space="preserve"> </v>
      </c>
      <c r="D174" s="1132"/>
      <c r="E174" s="1132"/>
      <c r="F174" s="1132"/>
      <c r="G174" s="1132"/>
      <c r="H174" s="1133"/>
      <c r="I174" s="523" t="str">
        <f>IF(ISBLANK('M&amp;V (ORÇ)'!I168)," ",'M&amp;V (ORÇ)'!I168)</f>
        <v xml:space="preserve"> </v>
      </c>
      <c r="J174" s="523" t="str">
        <f>IF(ISBLANK('M&amp;V (ORÇ)'!J168)," ",'M&amp;V (ORÇ)'!J168)</f>
        <v xml:space="preserve"> </v>
      </c>
      <c r="K174" s="525">
        <f>'M&amp;V (ORÇ)'!K168</f>
        <v>0</v>
      </c>
      <c r="L174" s="524">
        <f>'M&amp;V (ORÇ)'!L168</f>
        <v>0</v>
      </c>
      <c r="M174" s="118">
        <f t="shared" si="10"/>
        <v>0</v>
      </c>
      <c r="N174" s="120">
        <f t="shared" si="11"/>
        <v>0</v>
      </c>
      <c r="O174" s="119"/>
      <c r="P174" s="119"/>
    </row>
    <row r="175" spans="2:16" x14ac:dyDescent="0.3">
      <c r="B175" s="115">
        <v>10</v>
      </c>
      <c r="C175" s="1131" t="str">
        <f>IF(ISBLANK('M&amp;V (ORÇ)'!C169)," ",'M&amp;V (ORÇ)'!C169)</f>
        <v xml:space="preserve"> </v>
      </c>
      <c r="D175" s="1132"/>
      <c r="E175" s="1132"/>
      <c r="F175" s="1132"/>
      <c r="G175" s="1132"/>
      <c r="H175" s="1133"/>
      <c r="I175" s="523" t="str">
        <f>IF(ISBLANK('M&amp;V (ORÇ)'!I169)," ",'M&amp;V (ORÇ)'!I169)</f>
        <v xml:space="preserve"> </v>
      </c>
      <c r="J175" s="523" t="str">
        <f>IF(ISBLANK('M&amp;V (ORÇ)'!J169)," ",'M&amp;V (ORÇ)'!J169)</f>
        <v xml:space="preserve"> </v>
      </c>
      <c r="K175" s="525">
        <f>'M&amp;V (ORÇ)'!K169</f>
        <v>0</v>
      </c>
      <c r="L175" s="524">
        <f>'M&amp;V (ORÇ)'!L169</f>
        <v>0</v>
      </c>
      <c r="M175" s="118">
        <f t="shared" si="10"/>
        <v>0</v>
      </c>
      <c r="N175" s="120">
        <f t="shared" si="11"/>
        <v>0</v>
      </c>
      <c r="O175" s="119"/>
      <c r="P175" s="119"/>
    </row>
    <row r="176" spans="2:16" x14ac:dyDescent="0.3">
      <c r="B176" s="115">
        <v>11</v>
      </c>
      <c r="C176" s="1131" t="str">
        <f>IF(ISBLANK('M&amp;V (ORÇ)'!C170)," ",'M&amp;V (ORÇ)'!C170)</f>
        <v xml:space="preserve"> </v>
      </c>
      <c r="D176" s="1132"/>
      <c r="E176" s="1132"/>
      <c r="F176" s="1132"/>
      <c r="G176" s="1132"/>
      <c r="H176" s="1133"/>
      <c r="I176" s="523" t="str">
        <f>IF(ISBLANK('M&amp;V (ORÇ)'!I170)," ",'M&amp;V (ORÇ)'!I170)</f>
        <v xml:space="preserve"> </v>
      </c>
      <c r="J176" s="523" t="str">
        <f>IF(ISBLANK('M&amp;V (ORÇ)'!J170)," ",'M&amp;V (ORÇ)'!J170)</f>
        <v xml:space="preserve"> </v>
      </c>
      <c r="K176" s="525">
        <f>'M&amp;V (ORÇ)'!K170</f>
        <v>0</v>
      </c>
      <c r="L176" s="524">
        <f>'M&amp;V (ORÇ)'!L170</f>
        <v>0</v>
      </c>
      <c r="M176" s="118">
        <f t="shared" si="10"/>
        <v>0</v>
      </c>
      <c r="N176" s="120">
        <f t="shared" si="11"/>
        <v>0</v>
      </c>
      <c r="O176" s="119"/>
      <c r="P176" s="119"/>
    </row>
    <row r="177" spans="2:16" x14ac:dyDescent="0.3">
      <c r="B177" s="115">
        <v>12</v>
      </c>
      <c r="C177" s="1131" t="str">
        <f>IF(ISBLANK('M&amp;V (ORÇ)'!C171)," ",'M&amp;V (ORÇ)'!C171)</f>
        <v xml:space="preserve"> </v>
      </c>
      <c r="D177" s="1132"/>
      <c r="E177" s="1132"/>
      <c r="F177" s="1132"/>
      <c r="G177" s="1132"/>
      <c r="H177" s="1133"/>
      <c r="I177" s="523" t="str">
        <f>IF(ISBLANK('M&amp;V (ORÇ)'!I171)," ",'M&amp;V (ORÇ)'!I171)</f>
        <v xml:space="preserve"> </v>
      </c>
      <c r="J177" s="523" t="str">
        <f>IF(ISBLANK('M&amp;V (ORÇ)'!J171)," ",'M&amp;V (ORÇ)'!J171)</f>
        <v xml:space="preserve"> </v>
      </c>
      <c r="K177" s="525">
        <f>'M&amp;V (ORÇ)'!K171</f>
        <v>0</v>
      </c>
      <c r="L177" s="524">
        <f>'M&amp;V (ORÇ)'!L171</f>
        <v>0</v>
      </c>
      <c r="M177" s="118">
        <f t="shared" si="10"/>
        <v>0</v>
      </c>
      <c r="N177" s="120">
        <f t="shared" si="11"/>
        <v>0</v>
      </c>
      <c r="O177" s="119"/>
      <c r="P177" s="119"/>
    </row>
    <row r="178" spans="2:16" x14ac:dyDescent="0.3">
      <c r="B178" s="115">
        <v>13</v>
      </c>
      <c r="C178" s="1131" t="str">
        <f>IF(ISBLANK('M&amp;V (ORÇ)'!C172)," ",'M&amp;V (ORÇ)'!C172)</f>
        <v xml:space="preserve"> </v>
      </c>
      <c r="D178" s="1132"/>
      <c r="E178" s="1132"/>
      <c r="F178" s="1132"/>
      <c r="G178" s="1132"/>
      <c r="H178" s="1133"/>
      <c r="I178" s="523" t="str">
        <f>IF(ISBLANK('M&amp;V (ORÇ)'!I172)," ",'M&amp;V (ORÇ)'!I172)</f>
        <v xml:space="preserve"> </v>
      </c>
      <c r="J178" s="523" t="str">
        <f>IF(ISBLANK('M&amp;V (ORÇ)'!J172)," ",'M&amp;V (ORÇ)'!J172)</f>
        <v xml:space="preserve"> </v>
      </c>
      <c r="K178" s="525">
        <f>'M&amp;V (ORÇ)'!K172</f>
        <v>0</v>
      </c>
      <c r="L178" s="524">
        <f>'M&amp;V (ORÇ)'!L172</f>
        <v>0</v>
      </c>
      <c r="M178" s="118">
        <f t="shared" si="10"/>
        <v>0</v>
      </c>
      <c r="N178" s="120">
        <f t="shared" si="11"/>
        <v>0</v>
      </c>
      <c r="O178" s="119"/>
      <c r="P178" s="119"/>
    </row>
    <row r="179" spans="2:16" x14ac:dyDescent="0.3">
      <c r="B179" s="115">
        <v>14</v>
      </c>
      <c r="C179" s="1131" t="str">
        <f>IF(ISBLANK('M&amp;V (ORÇ)'!C173)," ",'M&amp;V (ORÇ)'!C173)</f>
        <v xml:space="preserve"> </v>
      </c>
      <c r="D179" s="1132"/>
      <c r="E179" s="1132"/>
      <c r="F179" s="1132"/>
      <c r="G179" s="1132"/>
      <c r="H179" s="1133"/>
      <c r="I179" s="523" t="str">
        <f>IF(ISBLANK('M&amp;V (ORÇ)'!I173)," ",'M&amp;V (ORÇ)'!I173)</f>
        <v xml:space="preserve"> </v>
      </c>
      <c r="J179" s="523" t="str">
        <f>IF(ISBLANK('M&amp;V (ORÇ)'!J173)," ",'M&amp;V (ORÇ)'!J173)</f>
        <v xml:space="preserve"> </v>
      </c>
      <c r="K179" s="525">
        <f>'M&amp;V (ORÇ)'!K173</f>
        <v>0</v>
      </c>
      <c r="L179" s="524">
        <f>'M&amp;V (ORÇ)'!L173</f>
        <v>0</v>
      </c>
      <c r="M179" s="118">
        <f t="shared" si="10"/>
        <v>0</v>
      </c>
      <c r="N179" s="120">
        <f t="shared" si="11"/>
        <v>0</v>
      </c>
      <c r="O179" s="119"/>
      <c r="P179" s="119"/>
    </row>
    <row r="180" spans="2:16" x14ac:dyDescent="0.3">
      <c r="B180" s="115">
        <v>15</v>
      </c>
      <c r="C180" s="1131" t="str">
        <f>IF(ISBLANK('M&amp;V (ORÇ)'!C174)," ",'M&amp;V (ORÇ)'!C174)</f>
        <v xml:space="preserve"> </v>
      </c>
      <c r="D180" s="1132"/>
      <c r="E180" s="1132"/>
      <c r="F180" s="1132"/>
      <c r="G180" s="1132"/>
      <c r="H180" s="1133"/>
      <c r="I180" s="523" t="str">
        <f>IF(ISBLANK('M&amp;V (ORÇ)'!I174)," ",'M&amp;V (ORÇ)'!I174)</f>
        <v xml:space="preserve"> </v>
      </c>
      <c r="J180" s="523" t="str">
        <f>IF(ISBLANK('M&amp;V (ORÇ)'!J174)," ",'M&amp;V (ORÇ)'!J174)</f>
        <v xml:space="preserve"> </v>
      </c>
      <c r="K180" s="525">
        <f>'M&amp;V (ORÇ)'!K174</f>
        <v>0</v>
      </c>
      <c r="L180" s="524">
        <f>'M&amp;V (ORÇ)'!L174</f>
        <v>0</v>
      </c>
      <c r="M180" s="118">
        <f t="shared" si="10"/>
        <v>0</v>
      </c>
      <c r="N180" s="120">
        <f t="shared" si="11"/>
        <v>0</v>
      </c>
      <c r="O180" s="119"/>
      <c r="P180" s="119"/>
    </row>
    <row r="181" spans="2:16" x14ac:dyDescent="0.3">
      <c r="B181" s="115">
        <v>16</v>
      </c>
      <c r="C181" s="1131" t="str">
        <f>IF(ISBLANK('M&amp;V (ORÇ)'!C175)," ",'M&amp;V (ORÇ)'!C175)</f>
        <v xml:space="preserve"> </v>
      </c>
      <c r="D181" s="1132"/>
      <c r="E181" s="1132"/>
      <c r="F181" s="1132"/>
      <c r="G181" s="1132"/>
      <c r="H181" s="1133"/>
      <c r="I181" s="523" t="str">
        <f>IF(ISBLANK('M&amp;V (ORÇ)'!I175)," ",'M&amp;V (ORÇ)'!I175)</f>
        <v xml:space="preserve"> </v>
      </c>
      <c r="J181" s="523" t="str">
        <f>IF(ISBLANK('M&amp;V (ORÇ)'!J175)," ",'M&amp;V (ORÇ)'!J175)</f>
        <v xml:space="preserve"> </v>
      </c>
      <c r="K181" s="525">
        <f>'M&amp;V (ORÇ)'!K175</f>
        <v>0</v>
      </c>
      <c r="L181" s="524">
        <f>'M&amp;V (ORÇ)'!L175</f>
        <v>0</v>
      </c>
      <c r="M181" s="118">
        <f t="shared" si="10"/>
        <v>0</v>
      </c>
      <c r="N181" s="120">
        <f t="shared" si="11"/>
        <v>0</v>
      </c>
      <c r="O181" s="119"/>
      <c r="P181" s="119"/>
    </row>
    <row r="182" spans="2:16" x14ac:dyDescent="0.3">
      <c r="B182" s="115">
        <v>17</v>
      </c>
      <c r="C182" s="1131" t="str">
        <f>IF(ISBLANK('M&amp;V (ORÇ)'!C176)," ",'M&amp;V (ORÇ)'!C176)</f>
        <v xml:space="preserve"> </v>
      </c>
      <c r="D182" s="1132"/>
      <c r="E182" s="1132"/>
      <c r="F182" s="1132"/>
      <c r="G182" s="1132"/>
      <c r="H182" s="1133"/>
      <c r="I182" s="523" t="str">
        <f>IF(ISBLANK('M&amp;V (ORÇ)'!I176)," ",'M&amp;V (ORÇ)'!I176)</f>
        <v xml:space="preserve"> </v>
      </c>
      <c r="J182" s="523" t="str">
        <f>IF(ISBLANK('M&amp;V (ORÇ)'!J176)," ",'M&amp;V (ORÇ)'!J176)</f>
        <v xml:space="preserve"> </v>
      </c>
      <c r="K182" s="525">
        <f>'M&amp;V (ORÇ)'!K176</f>
        <v>0</v>
      </c>
      <c r="L182" s="524">
        <f>'M&amp;V (ORÇ)'!L176</f>
        <v>0</v>
      </c>
      <c r="M182" s="118">
        <f t="shared" si="10"/>
        <v>0</v>
      </c>
      <c r="N182" s="120">
        <f t="shared" si="11"/>
        <v>0</v>
      </c>
      <c r="O182" s="119"/>
      <c r="P182" s="119"/>
    </row>
    <row r="183" spans="2:16" x14ac:dyDescent="0.3">
      <c r="B183" s="115">
        <v>18</v>
      </c>
      <c r="C183" s="1131" t="str">
        <f>IF(ISBLANK('M&amp;V (ORÇ)'!C177)," ",'M&amp;V (ORÇ)'!C177)</f>
        <v xml:space="preserve"> </v>
      </c>
      <c r="D183" s="1132"/>
      <c r="E183" s="1132"/>
      <c r="F183" s="1132"/>
      <c r="G183" s="1132"/>
      <c r="H183" s="1133"/>
      <c r="I183" s="523" t="str">
        <f>IF(ISBLANK('M&amp;V (ORÇ)'!I177)," ",'M&amp;V (ORÇ)'!I177)</f>
        <v xml:space="preserve"> </v>
      </c>
      <c r="J183" s="523" t="str">
        <f>IF(ISBLANK('M&amp;V (ORÇ)'!J177)," ",'M&amp;V (ORÇ)'!J177)</f>
        <v xml:space="preserve"> </v>
      </c>
      <c r="K183" s="525">
        <f>'M&amp;V (ORÇ)'!K177</f>
        <v>0</v>
      </c>
      <c r="L183" s="524">
        <f>'M&amp;V (ORÇ)'!L177</f>
        <v>0</v>
      </c>
      <c r="M183" s="118">
        <f t="shared" si="10"/>
        <v>0</v>
      </c>
      <c r="N183" s="120">
        <f t="shared" si="11"/>
        <v>0</v>
      </c>
      <c r="O183" s="119"/>
      <c r="P183" s="119"/>
    </row>
    <row r="184" spans="2:16" x14ac:dyDescent="0.3">
      <c r="B184" s="115">
        <v>19</v>
      </c>
      <c r="C184" s="1131" t="str">
        <f>IF(ISBLANK('M&amp;V (ORÇ)'!C178)," ",'M&amp;V (ORÇ)'!C178)</f>
        <v xml:space="preserve"> </v>
      </c>
      <c r="D184" s="1132"/>
      <c r="E184" s="1132"/>
      <c r="F184" s="1132"/>
      <c r="G184" s="1132"/>
      <c r="H184" s="1133"/>
      <c r="I184" s="523" t="str">
        <f>IF(ISBLANK('M&amp;V (ORÇ)'!I178)," ",'M&amp;V (ORÇ)'!I178)</f>
        <v xml:space="preserve"> </v>
      </c>
      <c r="J184" s="523" t="str">
        <f>IF(ISBLANK('M&amp;V (ORÇ)'!J178)," ",'M&amp;V (ORÇ)'!J178)</f>
        <v xml:space="preserve"> </v>
      </c>
      <c r="K184" s="525">
        <f>'M&amp;V (ORÇ)'!K178</f>
        <v>0</v>
      </c>
      <c r="L184" s="524">
        <f>'M&amp;V (ORÇ)'!L178</f>
        <v>0</v>
      </c>
      <c r="M184" s="118">
        <f t="shared" si="10"/>
        <v>0</v>
      </c>
      <c r="N184" s="120">
        <f t="shared" si="11"/>
        <v>0</v>
      </c>
      <c r="O184" s="119"/>
      <c r="P184" s="119"/>
    </row>
    <row r="185" spans="2:16" x14ac:dyDescent="0.3">
      <c r="B185" s="115">
        <v>20</v>
      </c>
      <c r="C185" s="1131" t="str">
        <f>IF(ISBLANK('M&amp;V (ORÇ)'!C179)," ",'M&amp;V (ORÇ)'!C179)</f>
        <v xml:space="preserve"> </v>
      </c>
      <c r="D185" s="1132"/>
      <c r="E185" s="1132"/>
      <c r="F185" s="1132"/>
      <c r="G185" s="1132"/>
      <c r="H185" s="1133"/>
      <c r="I185" s="523" t="str">
        <f>IF(ISBLANK('M&amp;V (ORÇ)'!I179)," ",'M&amp;V (ORÇ)'!I179)</f>
        <v xml:space="preserve"> </v>
      </c>
      <c r="J185" s="523" t="str">
        <f>IF(ISBLANK('M&amp;V (ORÇ)'!J179)," ",'M&amp;V (ORÇ)'!J179)</f>
        <v xml:space="preserve"> </v>
      </c>
      <c r="K185" s="525">
        <f>'M&amp;V (ORÇ)'!K179</f>
        <v>0</v>
      </c>
      <c r="L185" s="524">
        <f>'M&amp;V (ORÇ)'!L179</f>
        <v>0</v>
      </c>
      <c r="M185" s="118">
        <f t="shared" si="10"/>
        <v>0</v>
      </c>
      <c r="N185" s="120">
        <f t="shared" si="11"/>
        <v>0</v>
      </c>
      <c r="O185" s="119"/>
      <c r="P185" s="119"/>
    </row>
    <row r="186" spans="2:16" x14ac:dyDescent="0.3">
      <c r="B186" s="115">
        <v>21</v>
      </c>
      <c r="C186" s="1131" t="str">
        <f>IF(ISBLANK('M&amp;V (ORÇ)'!C180)," ",'M&amp;V (ORÇ)'!C180)</f>
        <v xml:space="preserve"> </v>
      </c>
      <c r="D186" s="1132"/>
      <c r="E186" s="1132"/>
      <c r="F186" s="1132"/>
      <c r="G186" s="1132"/>
      <c r="H186" s="1133"/>
      <c r="I186" s="523" t="str">
        <f>IF(ISBLANK('M&amp;V (ORÇ)'!I180)," ",'M&amp;V (ORÇ)'!I180)</f>
        <v xml:space="preserve"> </v>
      </c>
      <c r="J186" s="523" t="str">
        <f>IF(ISBLANK('M&amp;V (ORÇ)'!J180)," ",'M&amp;V (ORÇ)'!J180)</f>
        <v xml:space="preserve"> </v>
      </c>
      <c r="K186" s="525">
        <f>'M&amp;V (ORÇ)'!K180</f>
        <v>0</v>
      </c>
      <c r="L186" s="524">
        <f>'M&amp;V (ORÇ)'!L180</f>
        <v>0</v>
      </c>
      <c r="M186" s="118">
        <f t="shared" si="10"/>
        <v>0</v>
      </c>
      <c r="N186" s="120">
        <f t="shared" si="11"/>
        <v>0</v>
      </c>
      <c r="O186" s="119"/>
      <c r="P186" s="119"/>
    </row>
    <row r="187" spans="2:16" x14ac:dyDescent="0.3">
      <c r="B187" s="115">
        <v>22</v>
      </c>
      <c r="C187" s="1131" t="str">
        <f>IF(ISBLANK('M&amp;V (ORÇ)'!C181)," ",'M&amp;V (ORÇ)'!C181)</f>
        <v xml:space="preserve"> </v>
      </c>
      <c r="D187" s="1132"/>
      <c r="E187" s="1132"/>
      <c r="F187" s="1132"/>
      <c r="G187" s="1132"/>
      <c r="H187" s="1133"/>
      <c r="I187" s="523" t="str">
        <f>IF(ISBLANK('M&amp;V (ORÇ)'!I181)," ",'M&amp;V (ORÇ)'!I181)</f>
        <v xml:space="preserve"> </v>
      </c>
      <c r="J187" s="523" t="str">
        <f>IF(ISBLANK('M&amp;V (ORÇ)'!J181)," ",'M&amp;V (ORÇ)'!J181)</f>
        <v xml:space="preserve"> </v>
      </c>
      <c r="K187" s="525">
        <f>'M&amp;V (ORÇ)'!K181</f>
        <v>0</v>
      </c>
      <c r="L187" s="524">
        <f>'M&amp;V (ORÇ)'!L181</f>
        <v>0</v>
      </c>
      <c r="M187" s="118">
        <f t="shared" si="10"/>
        <v>0</v>
      </c>
      <c r="N187" s="120">
        <f t="shared" si="11"/>
        <v>0</v>
      </c>
      <c r="O187" s="119"/>
      <c r="P187" s="119"/>
    </row>
    <row r="188" spans="2:16" x14ac:dyDescent="0.3">
      <c r="B188" s="115">
        <v>23</v>
      </c>
      <c r="C188" s="1131" t="str">
        <f>IF(ISBLANK('M&amp;V (ORÇ)'!C182)," ",'M&amp;V (ORÇ)'!C182)</f>
        <v xml:space="preserve"> </v>
      </c>
      <c r="D188" s="1132"/>
      <c r="E188" s="1132"/>
      <c r="F188" s="1132"/>
      <c r="G188" s="1132"/>
      <c r="H188" s="1133"/>
      <c r="I188" s="523" t="str">
        <f>IF(ISBLANK('M&amp;V (ORÇ)'!I182)," ",'M&amp;V (ORÇ)'!I182)</f>
        <v xml:space="preserve"> </v>
      </c>
      <c r="J188" s="523" t="str">
        <f>IF(ISBLANK('M&amp;V (ORÇ)'!J182)," ",'M&amp;V (ORÇ)'!J182)</f>
        <v xml:space="preserve"> </v>
      </c>
      <c r="K188" s="525">
        <f>'M&amp;V (ORÇ)'!K182</f>
        <v>0</v>
      </c>
      <c r="L188" s="524">
        <f>'M&amp;V (ORÇ)'!L182</f>
        <v>0</v>
      </c>
      <c r="M188" s="118">
        <f t="shared" si="10"/>
        <v>0</v>
      </c>
      <c r="N188" s="120">
        <f t="shared" si="11"/>
        <v>0</v>
      </c>
      <c r="O188" s="119"/>
      <c r="P188" s="119"/>
    </row>
    <row r="189" spans="2:16" x14ac:dyDescent="0.3">
      <c r="B189" s="115">
        <v>24</v>
      </c>
      <c r="C189" s="1131" t="str">
        <f>IF(ISBLANK('M&amp;V (ORÇ)'!C183)," ",'M&amp;V (ORÇ)'!C183)</f>
        <v xml:space="preserve"> </v>
      </c>
      <c r="D189" s="1132"/>
      <c r="E189" s="1132"/>
      <c r="F189" s="1132"/>
      <c r="G189" s="1132"/>
      <c r="H189" s="1133"/>
      <c r="I189" s="523" t="str">
        <f>IF(ISBLANK('M&amp;V (ORÇ)'!I183)," ",'M&amp;V (ORÇ)'!I183)</f>
        <v xml:space="preserve"> </v>
      </c>
      <c r="J189" s="523" t="str">
        <f>IF(ISBLANK('M&amp;V (ORÇ)'!J183)," ",'M&amp;V (ORÇ)'!J183)</f>
        <v xml:space="preserve"> </v>
      </c>
      <c r="K189" s="525">
        <f>'M&amp;V (ORÇ)'!K183</f>
        <v>0</v>
      </c>
      <c r="L189" s="524">
        <f>'M&amp;V (ORÇ)'!L183</f>
        <v>0</v>
      </c>
      <c r="M189" s="118">
        <f t="shared" si="10"/>
        <v>0</v>
      </c>
      <c r="N189" s="120">
        <f t="shared" si="11"/>
        <v>0</v>
      </c>
      <c r="O189" s="119"/>
      <c r="P189" s="119"/>
    </row>
    <row r="190" spans="2:16" x14ac:dyDescent="0.3">
      <c r="B190" s="115">
        <v>25</v>
      </c>
      <c r="C190" s="1131" t="str">
        <f>IF(ISBLANK('M&amp;V (ORÇ)'!C184)," ",'M&amp;V (ORÇ)'!C184)</f>
        <v xml:space="preserve"> </v>
      </c>
      <c r="D190" s="1132"/>
      <c r="E190" s="1132"/>
      <c r="F190" s="1132"/>
      <c r="G190" s="1132"/>
      <c r="H190" s="1133"/>
      <c r="I190" s="523" t="str">
        <f>IF(ISBLANK('M&amp;V (ORÇ)'!I184)," ",'M&amp;V (ORÇ)'!I184)</f>
        <v xml:space="preserve"> </v>
      </c>
      <c r="J190" s="523" t="str">
        <f>IF(ISBLANK('M&amp;V (ORÇ)'!J184)," ",'M&amp;V (ORÇ)'!J184)</f>
        <v xml:space="preserve"> </v>
      </c>
      <c r="K190" s="525">
        <f>'M&amp;V (ORÇ)'!K184</f>
        <v>0</v>
      </c>
      <c r="L190" s="524">
        <f>'M&amp;V (ORÇ)'!L184</f>
        <v>0</v>
      </c>
      <c r="M190" s="118">
        <f t="shared" si="10"/>
        <v>0</v>
      </c>
      <c r="N190" s="120">
        <f t="shared" si="11"/>
        <v>0</v>
      </c>
      <c r="O190" s="119"/>
      <c r="P190" s="119"/>
    </row>
    <row r="191" spans="2:16" x14ac:dyDescent="0.3">
      <c r="B191" s="115">
        <v>26</v>
      </c>
      <c r="C191" s="1131" t="str">
        <f>IF(ISBLANK('M&amp;V (ORÇ)'!C185)," ",'M&amp;V (ORÇ)'!C185)</f>
        <v xml:space="preserve"> </v>
      </c>
      <c r="D191" s="1132"/>
      <c r="E191" s="1132"/>
      <c r="F191" s="1132"/>
      <c r="G191" s="1132"/>
      <c r="H191" s="1133"/>
      <c r="I191" s="523" t="str">
        <f>IF(ISBLANK('M&amp;V (ORÇ)'!I185)," ",'M&amp;V (ORÇ)'!I185)</f>
        <v xml:space="preserve"> </v>
      </c>
      <c r="J191" s="523" t="str">
        <f>IF(ISBLANK('M&amp;V (ORÇ)'!J185)," ",'M&amp;V (ORÇ)'!J185)</f>
        <v xml:space="preserve"> </v>
      </c>
      <c r="K191" s="525">
        <f>'M&amp;V (ORÇ)'!K185</f>
        <v>0</v>
      </c>
      <c r="L191" s="524">
        <f>'M&amp;V (ORÇ)'!L185</f>
        <v>0</v>
      </c>
      <c r="M191" s="118">
        <f t="shared" si="10"/>
        <v>0</v>
      </c>
      <c r="N191" s="120">
        <f t="shared" si="11"/>
        <v>0</v>
      </c>
      <c r="O191" s="119"/>
      <c r="P191" s="119"/>
    </row>
    <row r="192" spans="2:16" x14ac:dyDescent="0.3">
      <c r="B192" s="115">
        <v>27</v>
      </c>
      <c r="C192" s="1131" t="str">
        <f>IF(ISBLANK('M&amp;V (ORÇ)'!C186)," ",'M&amp;V (ORÇ)'!C186)</f>
        <v xml:space="preserve"> </v>
      </c>
      <c r="D192" s="1132"/>
      <c r="E192" s="1132"/>
      <c r="F192" s="1132"/>
      <c r="G192" s="1132"/>
      <c r="H192" s="1133"/>
      <c r="I192" s="523" t="str">
        <f>IF(ISBLANK('M&amp;V (ORÇ)'!I186)," ",'M&amp;V (ORÇ)'!I186)</f>
        <v xml:space="preserve"> </v>
      </c>
      <c r="J192" s="523" t="str">
        <f>IF(ISBLANK('M&amp;V (ORÇ)'!J186)," ",'M&amp;V (ORÇ)'!J186)</f>
        <v xml:space="preserve"> </v>
      </c>
      <c r="K192" s="525">
        <f>'M&amp;V (ORÇ)'!K186</f>
        <v>0</v>
      </c>
      <c r="L192" s="524">
        <f>'M&amp;V (ORÇ)'!L186</f>
        <v>0</v>
      </c>
      <c r="M192" s="118">
        <f t="shared" si="10"/>
        <v>0</v>
      </c>
      <c r="N192" s="120">
        <f t="shared" si="11"/>
        <v>0</v>
      </c>
      <c r="O192" s="119"/>
      <c r="P192" s="119"/>
    </row>
    <row r="193" spans="2:16" x14ac:dyDescent="0.3">
      <c r="B193" s="115">
        <v>28</v>
      </c>
      <c r="C193" s="1131" t="str">
        <f>IF(ISBLANK('M&amp;V (ORÇ)'!C187)," ",'M&amp;V (ORÇ)'!C187)</f>
        <v xml:space="preserve"> </v>
      </c>
      <c r="D193" s="1132"/>
      <c r="E193" s="1132"/>
      <c r="F193" s="1132"/>
      <c r="G193" s="1132"/>
      <c r="H193" s="1133"/>
      <c r="I193" s="523" t="str">
        <f>IF(ISBLANK('M&amp;V (ORÇ)'!I187)," ",'M&amp;V (ORÇ)'!I187)</f>
        <v xml:space="preserve"> </v>
      </c>
      <c r="J193" s="523" t="str">
        <f>IF(ISBLANK('M&amp;V (ORÇ)'!J187)," ",'M&amp;V (ORÇ)'!J187)</f>
        <v xml:space="preserve"> </v>
      </c>
      <c r="K193" s="525">
        <f>'M&amp;V (ORÇ)'!K187</f>
        <v>0</v>
      </c>
      <c r="L193" s="524">
        <f>'M&amp;V (ORÇ)'!L187</f>
        <v>0</v>
      </c>
      <c r="M193" s="118">
        <f t="shared" si="10"/>
        <v>0</v>
      </c>
      <c r="N193" s="120">
        <f t="shared" si="11"/>
        <v>0</v>
      </c>
      <c r="O193" s="119"/>
      <c r="P193" s="119"/>
    </row>
    <row r="194" spans="2:16" x14ac:dyDescent="0.3">
      <c r="B194" s="115">
        <v>29</v>
      </c>
      <c r="C194" s="1131" t="str">
        <f>IF(ISBLANK('M&amp;V (ORÇ)'!C188)," ",'M&amp;V (ORÇ)'!C188)</f>
        <v xml:space="preserve"> </v>
      </c>
      <c r="D194" s="1132"/>
      <c r="E194" s="1132"/>
      <c r="F194" s="1132"/>
      <c r="G194" s="1132"/>
      <c r="H194" s="1133"/>
      <c r="I194" s="523" t="str">
        <f>IF(ISBLANK('M&amp;V (ORÇ)'!I188)," ",'M&amp;V (ORÇ)'!I188)</f>
        <v xml:space="preserve"> </v>
      </c>
      <c r="J194" s="523" t="str">
        <f>IF(ISBLANK('M&amp;V (ORÇ)'!J188)," ",'M&amp;V (ORÇ)'!J188)</f>
        <v xml:space="preserve"> </v>
      </c>
      <c r="K194" s="525">
        <f>'M&amp;V (ORÇ)'!K188</f>
        <v>0</v>
      </c>
      <c r="L194" s="524">
        <f>'M&amp;V (ORÇ)'!L188</f>
        <v>0</v>
      </c>
      <c r="M194" s="118">
        <f t="shared" si="10"/>
        <v>0</v>
      </c>
      <c r="N194" s="120">
        <f t="shared" si="11"/>
        <v>0</v>
      </c>
      <c r="O194" s="119"/>
      <c r="P194" s="119"/>
    </row>
    <row r="195" spans="2:16" x14ac:dyDescent="0.3">
      <c r="B195" s="115">
        <v>30</v>
      </c>
      <c r="C195" s="1131" t="str">
        <f>IF(ISBLANK('M&amp;V (ORÇ)'!C189)," ",'M&amp;V (ORÇ)'!C189)</f>
        <v xml:space="preserve"> </v>
      </c>
      <c r="D195" s="1132"/>
      <c r="E195" s="1132"/>
      <c r="F195" s="1132"/>
      <c r="G195" s="1132"/>
      <c r="H195" s="1133"/>
      <c r="I195" s="523" t="str">
        <f>IF(ISBLANK('M&amp;V (ORÇ)'!I189)," ",'M&amp;V (ORÇ)'!I189)</f>
        <v xml:space="preserve"> </v>
      </c>
      <c r="J195" s="523" t="str">
        <f>IF(ISBLANK('M&amp;V (ORÇ)'!J189)," ",'M&amp;V (ORÇ)'!J189)</f>
        <v xml:space="preserve"> </v>
      </c>
      <c r="K195" s="525">
        <f>'M&amp;V (ORÇ)'!K189</f>
        <v>0</v>
      </c>
      <c r="L195" s="524">
        <f>'M&amp;V (ORÇ)'!L189</f>
        <v>0</v>
      </c>
      <c r="M195" s="118">
        <f t="shared" si="10"/>
        <v>0</v>
      </c>
      <c r="N195" s="120">
        <f t="shared" si="11"/>
        <v>0</v>
      </c>
      <c r="O195" s="119"/>
      <c r="P195" s="119"/>
    </row>
    <row r="196" spans="2:16" x14ac:dyDescent="0.3">
      <c r="B196" s="115">
        <v>31</v>
      </c>
      <c r="C196" s="1131" t="str">
        <f>IF(ISBLANK('M&amp;V (ORÇ)'!C190)," ",'M&amp;V (ORÇ)'!C190)</f>
        <v xml:space="preserve"> </v>
      </c>
      <c r="D196" s="1132"/>
      <c r="E196" s="1132"/>
      <c r="F196" s="1132"/>
      <c r="G196" s="1132"/>
      <c r="H196" s="1133"/>
      <c r="I196" s="523" t="str">
        <f>IF(ISBLANK('M&amp;V (ORÇ)'!I190)," ",'M&amp;V (ORÇ)'!I190)</f>
        <v xml:space="preserve"> </v>
      </c>
      <c r="J196" s="523" t="str">
        <f>IF(ISBLANK('M&amp;V (ORÇ)'!J190)," ",'M&amp;V (ORÇ)'!J190)</f>
        <v xml:space="preserve"> </v>
      </c>
      <c r="K196" s="525">
        <f>'M&amp;V (ORÇ)'!K190</f>
        <v>0</v>
      </c>
      <c r="L196" s="524">
        <f>'M&amp;V (ORÇ)'!L190</f>
        <v>0</v>
      </c>
      <c r="M196" s="118">
        <f t="shared" si="10"/>
        <v>0</v>
      </c>
      <c r="N196" s="120">
        <f t="shared" si="11"/>
        <v>0</v>
      </c>
      <c r="O196" s="119"/>
      <c r="P196" s="119"/>
    </row>
    <row r="197" spans="2:16" x14ac:dyDescent="0.3">
      <c r="B197" s="115">
        <v>32</v>
      </c>
      <c r="C197" s="1131" t="str">
        <f>IF(ISBLANK('M&amp;V (ORÇ)'!C191)," ",'M&amp;V (ORÇ)'!C191)</f>
        <v xml:space="preserve"> </v>
      </c>
      <c r="D197" s="1132"/>
      <c r="E197" s="1132"/>
      <c r="F197" s="1132"/>
      <c r="G197" s="1132"/>
      <c r="H197" s="1133"/>
      <c r="I197" s="523" t="str">
        <f>IF(ISBLANK('M&amp;V (ORÇ)'!I191)," ",'M&amp;V (ORÇ)'!I191)</f>
        <v xml:space="preserve"> </v>
      </c>
      <c r="J197" s="523" t="str">
        <f>IF(ISBLANK('M&amp;V (ORÇ)'!J191)," ",'M&amp;V (ORÇ)'!J191)</f>
        <v xml:space="preserve"> </v>
      </c>
      <c r="K197" s="525">
        <f>'M&amp;V (ORÇ)'!K191</f>
        <v>0</v>
      </c>
      <c r="L197" s="524">
        <f>'M&amp;V (ORÇ)'!L191</f>
        <v>0</v>
      </c>
      <c r="M197" s="118">
        <f t="shared" si="10"/>
        <v>0</v>
      </c>
      <c r="N197" s="120">
        <f t="shared" si="11"/>
        <v>0</v>
      </c>
      <c r="O197" s="119"/>
      <c r="P197" s="119"/>
    </row>
    <row r="198" spans="2:16" x14ac:dyDescent="0.3">
      <c r="B198" s="115">
        <v>33</v>
      </c>
      <c r="C198" s="1131" t="str">
        <f>IF(ISBLANK('M&amp;V (ORÇ)'!C192)," ",'M&amp;V (ORÇ)'!C192)</f>
        <v xml:space="preserve"> </v>
      </c>
      <c r="D198" s="1132"/>
      <c r="E198" s="1132"/>
      <c r="F198" s="1132"/>
      <c r="G198" s="1132"/>
      <c r="H198" s="1133"/>
      <c r="I198" s="523" t="str">
        <f>IF(ISBLANK('M&amp;V (ORÇ)'!I192)," ",'M&amp;V (ORÇ)'!I192)</f>
        <v xml:space="preserve"> </v>
      </c>
      <c r="J198" s="523" t="str">
        <f>IF(ISBLANK('M&amp;V (ORÇ)'!J192)," ",'M&amp;V (ORÇ)'!J192)</f>
        <v xml:space="preserve"> </v>
      </c>
      <c r="K198" s="525">
        <f>'M&amp;V (ORÇ)'!K192</f>
        <v>0</v>
      </c>
      <c r="L198" s="524">
        <f>'M&amp;V (ORÇ)'!L192</f>
        <v>0</v>
      </c>
      <c r="M198" s="118">
        <f t="shared" si="10"/>
        <v>0</v>
      </c>
      <c r="N198" s="120">
        <f t="shared" ref="N198:N215" si="12">M198-O198-P198</f>
        <v>0</v>
      </c>
      <c r="O198" s="119"/>
      <c r="P198" s="119"/>
    </row>
    <row r="199" spans="2:16" x14ac:dyDescent="0.3">
      <c r="B199" s="115">
        <v>34</v>
      </c>
      <c r="C199" s="1131" t="str">
        <f>IF(ISBLANK('M&amp;V (ORÇ)'!C193)," ",'M&amp;V (ORÇ)'!C193)</f>
        <v xml:space="preserve"> </v>
      </c>
      <c r="D199" s="1132"/>
      <c r="E199" s="1132"/>
      <c r="F199" s="1132"/>
      <c r="G199" s="1132"/>
      <c r="H199" s="1133"/>
      <c r="I199" s="523" t="str">
        <f>IF(ISBLANK('M&amp;V (ORÇ)'!I193)," ",'M&amp;V (ORÇ)'!I193)</f>
        <v xml:space="preserve"> </v>
      </c>
      <c r="J199" s="523" t="str">
        <f>IF(ISBLANK('M&amp;V (ORÇ)'!J193)," ",'M&amp;V (ORÇ)'!J193)</f>
        <v xml:space="preserve"> </v>
      </c>
      <c r="K199" s="525">
        <f>'M&amp;V (ORÇ)'!K193</f>
        <v>0</v>
      </c>
      <c r="L199" s="524">
        <f>'M&amp;V (ORÇ)'!L193</f>
        <v>0</v>
      </c>
      <c r="M199" s="118">
        <f t="shared" si="10"/>
        <v>0</v>
      </c>
      <c r="N199" s="120">
        <f t="shared" si="12"/>
        <v>0</v>
      </c>
      <c r="O199" s="119"/>
      <c r="P199" s="119"/>
    </row>
    <row r="200" spans="2:16" x14ac:dyDescent="0.3">
      <c r="B200" s="115">
        <v>35</v>
      </c>
      <c r="C200" s="1131" t="str">
        <f>IF(ISBLANK('M&amp;V (ORÇ)'!C194)," ",'M&amp;V (ORÇ)'!C194)</f>
        <v xml:space="preserve"> </v>
      </c>
      <c r="D200" s="1132"/>
      <c r="E200" s="1132"/>
      <c r="F200" s="1132"/>
      <c r="G200" s="1132"/>
      <c r="H200" s="1133"/>
      <c r="I200" s="523" t="str">
        <f>IF(ISBLANK('M&amp;V (ORÇ)'!I194)," ",'M&amp;V (ORÇ)'!I194)</f>
        <v xml:space="preserve"> </v>
      </c>
      <c r="J200" s="523" t="str">
        <f>IF(ISBLANK('M&amp;V (ORÇ)'!J194)," ",'M&amp;V (ORÇ)'!J194)</f>
        <v xml:space="preserve"> </v>
      </c>
      <c r="K200" s="525">
        <f>'M&amp;V (ORÇ)'!K194</f>
        <v>0</v>
      </c>
      <c r="L200" s="524">
        <f>'M&amp;V (ORÇ)'!L194</f>
        <v>0</v>
      </c>
      <c r="M200" s="118">
        <f t="shared" si="10"/>
        <v>0</v>
      </c>
      <c r="N200" s="120">
        <f t="shared" si="12"/>
        <v>0</v>
      </c>
      <c r="O200" s="119"/>
      <c r="P200" s="119"/>
    </row>
    <row r="201" spans="2:16" x14ac:dyDescent="0.3">
      <c r="B201" s="115">
        <v>36</v>
      </c>
      <c r="C201" s="1131" t="str">
        <f>IF(ISBLANK('M&amp;V (ORÇ)'!C195)," ",'M&amp;V (ORÇ)'!C195)</f>
        <v xml:space="preserve"> </v>
      </c>
      <c r="D201" s="1132"/>
      <c r="E201" s="1132"/>
      <c r="F201" s="1132"/>
      <c r="G201" s="1132"/>
      <c r="H201" s="1133"/>
      <c r="I201" s="523" t="str">
        <f>IF(ISBLANK('M&amp;V (ORÇ)'!I195)," ",'M&amp;V (ORÇ)'!I195)</f>
        <v xml:space="preserve"> </v>
      </c>
      <c r="J201" s="523" t="str">
        <f>IF(ISBLANK('M&amp;V (ORÇ)'!J195)," ",'M&amp;V (ORÇ)'!J195)</f>
        <v xml:space="preserve"> </v>
      </c>
      <c r="K201" s="525">
        <f>'M&amp;V (ORÇ)'!K195</f>
        <v>0</v>
      </c>
      <c r="L201" s="524">
        <f>'M&amp;V (ORÇ)'!L195</f>
        <v>0</v>
      </c>
      <c r="M201" s="118">
        <f t="shared" si="10"/>
        <v>0</v>
      </c>
      <c r="N201" s="120">
        <f t="shared" si="12"/>
        <v>0</v>
      </c>
      <c r="O201" s="119"/>
      <c r="P201" s="119"/>
    </row>
    <row r="202" spans="2:16" x14ac:dyDescent="0.3">
      <c r="B202" s="115">
        <v>37</v>
      </c>
      <c r="C202" s="1131" t="str">
        <f>IF(ISBLANK('M&amp;V (ORÇ)'!C196)," ",'M&amp;V (ORÇ)'!C196)</f>
        <v xml:space="preserve"> </v>
      </c>
      <c r="D202" s="1132"/>
      <c r="E202" s="1132"/>
      <c r="F202" s="1132"/>
      <c r="G202" s="1132"/>
      <c r="H202" s="1133"/>
      <c r="I202" s="523" t="str">
        <f>IF(ISBLANK('M&amp;V (ORÇ)'!I196)," ",'M&amp;V (ORÇ)'!I196)</f>
        <v xml:space="preserve"> </v>
      </c>
      <c r="J202" s="523" t="str">
        <f>IF(ISBLANK('M&amp;V (ORÇ)'!J196)," ",'M&amp;V (ORÇ)'!J196)</f>
        <v xml:space="preserve"> </v>
      </c>
      <c r="K202" s="525">
        <f>'M&amp;V (ORÇ)'!K196</f>
        <v>0</v>
      </c>
      <c r="L202" s="524">
        <f>'M&amp;V (ORÇ)'!L196</f>
        <v>0</v>
      </c>
      <c r="M202" s="118">
        <f t="shared" si="10"/>
        <v>0</v>
      </c>
      <c r="N202" s="120">
        <f t="shared" si="12"/>
        <v>0</v>
      </c>
      <c r="O202" s="119"/>
      <c r="P202" s="119"/>
    </row>
    <row r="203" spans="2:16" x14ac:dyDescent="0.3">
      <c r="B203" s="115">
        <v>38</v>
      </c>
      <c r="C203" s="1131" t="str">
        <f>IF(ISBLANK('M&amp;V (ORÇ)'!C197)," ",'M&amp;V (ORÇ)'!C197)</f>
        <v xml:space="preserve"> </v>
      </c>
      <c r="D203" s="1132"/>
      <c r="E203" s="1132"/>
      <c r="F203" s="1132"/>
      <c r="G203" s="1132"/>
      <c r="H203" s="1133"/>
      <c r="I203" s="523" t="str">
        <f>IF(ISBLANK('M&amp;V (ORÇ)'!I197)," ",'M&amp;V (ORÇ)'!I197)</f>
        <v xml:space="preserve"> </v>
      </c>
      <c r="J203" s="523" t="str">
        <f>IF(ISBLANK('M&amp;V (ORÇ)'!J197)," ",'M&amp;V (ORÇ)'!J197)</f>
        <v xml:space="preserve"> </v>
      </c>
      <c r="K203" s="525">
        <f>'M&amp;V (ORÇ)'!K197</f>
        <v>0</v>
      </c>
      <c r="L203" s="524">
        <f>'M&amp;V (ORÇ)'!L197</f>
        <v>0</v>
      </c>
      <c r="M203" s="118">
        <f t="shared" si="10"/>
        <v>0</v>
      </c>
      <c r="N203" s="120">
        <f t="shared" si="12"/>
        <v>0</v>
      </c>
      <c r="O203" s="119"/>
      <c r="P203" s="119"/>
    </row>
    <row r="204" spans="2:16" x14ac:dyDescent="0.3">
      <c r="B204" s="115">
        <v>39</v>
      </c>
      <c r="C204" s="1131" t="str">
        <f>IF(ISBLANK('M&amp;V (ORÇ)'!C198)," ",'M&amp;V (ORÇ)'!C198)</f>
        <v xml:space="preserve"> </v>
      </c>
      <c r="D204" s="1132"/>
      <c r="E204" s="1132"/>
      <c r="F204" s="1132"/>
      <c r="G204" s="1132"/>
      <c r="H204" s="1133"/>
      <c r="I204" s="523" t="str">
        <f>IF(ISBLANK('M&amp;V (ORÇ)'!I198)," ",'M&amp;V (ORÇ)'!I198)</f>
        <v xml:space="preserve"> </v>
      </c>
      <c r="J204" s="523" t="str">
        <f>IF(ISBLANK('M&amp;V (ORÇ)'!J198)," ",'M&amp;V (ORÇ)'!J198)</f>
        <v xml:space="preserve"> </v>
      </c>
      <c r="K204" s="525">
        <f>'M&amp;V (ORÇ)'!K198</f>
        <v>0</v>
      </c>
      <c r="L204" s="524">
        <f>'M&amp;V (ORÇ)'!L198</f>
        <v>0</v>
      </c>
      <c r="M204" s="118">
        <f t="shared" si="10"/>
        <v>0</v>
      </c>
      <c r="N204" s="120">
        <f t="shared" si="12"/>
        <v>0</v>
      </c>
      <c r="O204" s="119"/>
      <c r="P204" s="119"/>
    </row>
    <row r="205" spans="2:16" x14ac:dyDescent="0.3">
      <c r="B205" s="115">
        <v>40</v>
      </c>
      <c r="C205" s="1131" t="str">
        <f>IF(ISBLANK('M&amp;V (ORÇ)'!C199)," ",'M&amp;V (ORÇ)'!C199)</f>
        <v xml:space="preserve"> </v>
      </c>
      <c r="D205" s="1132"/>
      <c r="E205" s="1132"/>
      <c r="F205" s="1132"/>
      <c r="G205" s="1132"/>
      <c r="H205" s="1133"/>
      <c r="I205" s="523" t="str">
        <f>IF(ISBLANK('M&amp;V (ORÇ)'!I199)," ",'M&amp;V (ORÇ)'!I199)</f>
        <v xml:space="preserve"> </v>
      </c>
      <c r="J205" s="523" t="str">
        <f>IF(ISBLANK('M&amp;V (ORÇ)'!J199)," ",'M&amp;V (ORÇ)'!J199)</f>
        <v xml:space="preserve"> </v>
      </c>
      <c r="K205" s="525">
        <f>'M&amp;V (ORÇ)'!K199</f>
        <v>0</v>
      </c>
      <c r="L205" s="524">
        <f>'M&amp;V (ORÇ)'!L199</f>
        <v>0</v>
      </c>
      <c r="M205" s="118">
        <f t="shared" si="10"/>
        <v>0</v>
      </c>
      <c r="N205" s="120">
        <f t="shared" si="12"/>
        <v>0</v>
      </c>
      <c r="O205" s="119"/>
      <c r="P205" s="119"/>
    </row>
    <row r="206" spans="2:16" x14ac:dyDescent="0.3">
      <c r="B206" s="115">
        <v>41</v>
      </c>
      <c r="C206" s="1131" t="str">
        <f>IF(ISBLANK('M&amp;V (ORÇ)'!C200)," ",'M&amp;V (ORÇ)'!C200)</f>
        <v xml:space="preserve"> </v>
      </c>
      <c r="D206" s="1132"/>
      <c r="E206" s="1132"/>
      <c r="F206" s="1132"/>
      <c r="G206" s="1132"/>
      <c r="H206" s="1133"/>
      <c r="I206" s="523" t="str">
        <f>IF(ISBLANK('M&amp;V (ORÇ)'!I200)," ",'M&amp;V (ORÇ)'!I200)</f>
        <v xml:space="preserve"> </v>
      </c>
      <c r="J206" s="523" t="str">
        <f>IF(ISBLANK('M&amp;V (ORÇ)'!J200)," ",'M&amp;V (ORÇ)'!J200)</f>
        <v xml:space="preserve"> </v>
      </c>
      <c r="K206" s="525">
        <f>'M&amp;V (ORÇ)'!K200</f>
        <v>0</v>
      </c>
      <c r="L206" s="524">
        <f>'M&amp;V (ORÇ)'!L200</f>
        <v>0</v>
      </c>
      <c r="M206" s="118">
        <f t="shared" si="10"/>
        <v>0</v>
      </c>
      <c r="N206" s="120">
        <f t="shared" si="12"/>
        <v>0</v>
      </c>
      <c r="O206" s="119"/>
      <c r="P206" s="119"/>
    </row>
    <row r="207" spans="2:16" x14ac:dyDescent="0.3">
      <c r="B207" s="115">
        <v>42</v>
      </c>
      <c r="C207" s="1131" t="str">
        <f>IF(ISBLANK('M&amp;V (ORÇ)'!C201)," ",'M&amp;V (ORÇ)'!C201)</f>
        <v xml:space="preserve"> </v>
      </c>
      <c r="D207" s="1132"/>
      <c r="E207" s="1132"/>
      <c r="F207" s="1132"/>
      <c r="G207" s="1132"/>
      <c r="H207" s="1133"/>
      <c r="I207" s="523" t="str">
        <f>IF(ISBLANK('M&amp;V (ORÇ)'!I201)," ",'M&amp;V (ORÇ)'!I201)</f>
        <v xml:space="preserve"> </v>
      </c>
      <c r="J207" s="523" t="str">
        <f>IF(ISBLANK('M&amp;V (ORÇ)'!J201)," ",'M&amp;V (ORÇ)'!J201)</f>
        <v xml:space="preserve"> </v>
      </c>
      <c r="K207" s="525">
        <f>'M&amp;V (ORÇ)'!K201</f>
        <v>0</v>
      </c>
      <c r="L207" s="524">
        <f>'M&amp;V (ORÇ)'!L201</f>
        <v>0</v>
      </c>
      <c r="M207" s="118">
        <f t="shared" si="10"/>
        <v>0</v>
      </c>
      <c r="N207" s="120">
        <f t="shared" si="12"/>
        <v>0</v>
      </c>
      <c r="O207" s="119"/>
      <c r="P207" s="119"/>
    </row>
    <row r="208" spans="2:16" x14ac:dyDescent="0.3">
      <c r="B208" s="115">
        <v>43</v>
      </c>
      <c r="C208" s="1131" t="str">
        <f>IF(ISBLANK('M&amp;V (ORÇ)'!C202)," ",'M&amp;V (ORÇ)'!C202)</f>
        <v xml:space="preserve"> </v>
      </c>
      <c r="D208" s="1132"/>
      <c r="E208" s="1132"/>
      <c r="F208" s="1132"/>
      <c r="G208" s="1132"/>
      <c r="H208" s="1133"/>
      <c r="I208" s="523" t="str">
        <f>IF(ISBLANK('M&amp;V (ORÇ)'!I202)," ",'M&amp;V (ORÇ)'!I202)</f>
        <v xml:space="preserve"> </v>
      </c>
      <c r="J208" s="523" t="str">
        <f>IF(ISBLANK('M&amp;V (ORÇ)'!J202)," ",'M&amp;V (ORÇ)'!J202)</f>
        <v xml:space="preserve"> </v>
      </c>
      <c r="K208" s="525">
        <f>'M&amp;V (ORÇ)'!K202</f>
        <v>0</v>
      </c>
      <c r="L208" s="524">
        <f>'M&amp;V (ORÇ)'!L202</f>
        <v>0</v>
      </c>
      <c r="M208" s="118">
        <f t="shared" si="10"/>
        <v>0</v>
      </c>
      <c r="N208" s="120">
        <f t="shared" si="12"/>
        <v>0</v>
      </c>
      <c r="O208" s="119"/>
      <c r="P208" s="119"/>
    </row>
    <row r="209" spans="2:16" x14ac:dyDescent="0.3">
      <c r="B209" s="115">
        <v>44</v>
      </c>
      <c r="C209" s="1131" t="str">
        <f>IF(ISBLANK('M&amp;V (ORÇ)'!C203)," ",'M&amp;V (ORÇ)'!C203)</f>
        <v xml:space="preserve"> </v>
      </c>
      <c r="D209" s="1132"/>
      <c r="E209" s="1132"/>
      <c r="F209" s="1132"/>
      <c r="G209" s="1132"/>
      <c r="H209" s="1133"/>
      <c r="I209" s="523" t="str">
        <f>IF(ISBLANK('M&amp;V (ORÇ)'!I203)," ",'M&amp;V (ORÇ)'!I203)</f>
        <v xml:space="preserve"> </v>
      </c>
      <c r="J209" s="523" t="str">
        <f>IF(ISBLANK('M&amp;V (ORÇ)'!J203)," ",'M&amp;V (ORÇ)'!J203)</f>
        <v xml:space="preserve"> </v>
      </c>
      <c r="K209" s="525">
        <f>'M&amp;V (ORÇ)'!K203</f>
        <v>0</v>
      </c>
      <c r="L209" s="524">
        <f>'M&amp;V (ORÇ)'!L203</f>
        <v>0</v>
      </c>
      <c r="M209" s="118">
        <f t="shared" si="10"/>
        <v>0</v>
      </c>
      <c r="N209" s="120">
        <f t="shared" si="12"/>
        <v>0</v>
      </c>
      <c r="O209" s="119"/>
      <c r="P209" s="119"/>
    </row>
    <row r="210" spans="2:16" x14ac:dyDescent="0.3">
      <c r="B210" s="115">
        <v>45</v>
      </c>
      <c r="C210" s="1131" t="str">
        <f>IF(ISBLANK('M&amp;V (ORÇ)'!C204)," ",'M&amp;V (ORÇ)'!C204)</f>
        <v xml:space="preserve"> </v>
      </c>
      <c r="D210" s="1132"/>
      <c r="E210" s="1132"/>
      <c r="F210" s="1132"/>
      <c r="G210" s="1132"/>
      <c r="H210" s="1133"/>
      <c r="I210" s="523" t="str">
        <f>IF(ISBLANK('M&amp;V (ORÇ)'!I204)," ",'M&amp;V (ORÇ)'!I204)</f>
        <v xml:space="preserve"> </v>
      </c>
      <c r="J210" s="523" t="str">
        <f>IF(ISBLANK('M&amp;V (ORÇ)'!J204)," ",'M&amp;V (ORÇ)'!J204)</f>
        <v xml:space="preserve"> </v>
      </c>
      <c r="K210" s="525">
        <f>'M&amp;V (ORÇ)'!K204</f>
        <v>0</v>
      </c>
      <c r="L210" s="524">
        <f>'M&amp;V (ORÇ)'!L204</f>
        <v>0</v>
      </c>
      <c r="M210" s="118">
        <f t="shared" si="10"/>
        <v>0</v>
      </c>
      <c r="N210" s="120">
        <f t="shared" si="12"/>
        <v>0</v>
      </c>
      <c r="O210" s="119"/>
      <c r="P210" s="119"/>
    </row>
    <row r="211" spans="2:16" x14ac:dyDescent="0.3">
      <c r="B211" s="115">
        <v>46</v>
      </c>
      <c r="C211" s="1131" t="str">
        <f>IF(ISBLANK('M&amp;V (ORÇ)'!C205)," ",'M&amp;V (ORÇ)'!C205)</f>
        <v xml:space="preserve"> </v>
      </c>
      <c r="D211" s="1132"/>
      <c r="E211" s="1132"/>
      <c r="F211" s="1132"/>
      <c r="G211" s="1132"/>
      <c r="H211" s="1133"/>
      <c r="I211" s="523" t="str">
        <f>IF(ISBLANK('M&amp;V (ORÇ)'!I205)," ",'M&amp;V (ORÇ)'!I205)</f>
        <v xml:space="preserve"> </v>
      </c>
      <c r="J211" s="523" t="str">
        <f>IF(ISBLANK('M&amp;V (ORÇ)'!J205)," ",'M&amp;V (ORÇ)'!J205)</f>
        <v xml:space="preserve"> </v>
      </c>
      <c r="K211" s="525">
        <f>'M&amp;V (ORÇ)'!K205</f>
        <v>0</v>
      </c>
      <c r="L211" s="524">
        <f>'M&amp;V (ORÇ)'!L205</f>
        <v>0</v>
      </c>
      <c r="M211" s="118">
        <f t="shared" si="10"/>
        <v>0</v>
      </c>
      <c r="N211" s="120">
        <f t="shared" si="12"/>
        <v>0</v>
      </c>
      <c r="O211" s="119"/>
      <c r="P211" s="119"/>
    </row>
    <row r="212" spans="2:16" x14ac:dyDescent="0.3">
      <c r="B212" s="115">
        <v>47</v>
      </c>
      <c r="C212" s="1131" t="str">
        <f>IF(ISBLANK('M&amp;V (ORÇ)'!C206)," ",'M&amp;V (ORÇ)'!C206)</f>
        <v xml:space="preserve"> </v>
      </c>
      <c r="D212" s="1132"/>
      <c r="E212" s="1132"/>
      <c r="F212" s="1132"/>
      <c r="G212" s="1132"/>
      <c r="H212" s="1133"/>
      <c r="I212" s="523" t="str">
        <f>IF(ISBLANK('M&amp;V (ORÇ)'!I206)," ",'M&amp;V (ORÇ)'!I206)</f>
        <v xml:space="preserve"> </v>
      </c>
      <c r="J212" s="523" t="str">
        <f>IF(ISBLANK('M&amp;V (ORÇ)'!J206)," ",'M&amp;V (ORÇ)'!J206)</f>
        <v xml:space="preserve"> </v>
      </c>
      <c r="K212" s="525">
        <f>'M&amp;V (ORÇ)'!K206</f>
        <v>0</v>
      </c>
      <c r="L212" s="524">
        <f>'M&amp;V (ORÇ)'!L206</f>
        <v>0</v>
      </c>
      <c r="M212" s="118">
        <f t="shared" si="10"/>
        <v>0</v>
      </c>
      <c r="N212" s="120">
        <f t="shared" si="12"/>
        <v>0</v>
      </c>
      <c r="O212" s="119"/>
      <c r="P212" s="119"/>
    </row>
    <row r="213" spans="2:16" x14ac:dyDescent="0.3">
      <c r="B213" s="115">
        <v>48</v>
      </c>
      <c r="C213" s="1131" t="str">
        <f>IF(ISBLANK('M&amp;V (ORÇ)'!C207)," ",'M&amp;V (ORÇ)'!C207)</f>
        <v xml:space="preserve"> </v>
      </c>
      <c r="D213" s="1132"/>
      <c r="E213" s="1132"/>
      <c r="F213" s="1132"/>
      <c r="G213" s="1132"/>
      <c r="H213" s="1133"/>
      <c r="I213" s="523" t="str">
        <f>IF(ISBLANK('M&amp;V (ORÇ)'!I207)," ",'M&amp;V (ORÇ)'!I207)</f>
        <v xml:space="preserve"> </v>
      </c>
      <c r="J213" s="523" t="str">
        <f>IF(ISBLANK('M&amp;V (ORÇ)'!J207)," ",'M&amp;V (ORÇ)'!J207)</f>
        <v xml:space="preserve"> </v>
      </c>
      <c r="K213" s="525">
        <f>'M&amp;V (ORÇ)'!K207</f>
        <v>0</v>
      </c>
      <c r="L213" s="524">
        <f>'M&amp;V (ORÇ)'!L207</f>
        <v>0</v>
      </c>
      <c r="M213" s="118">
        <f t="shared" si="10"/>
        <v>0</v>
      </c>
      <c r="N213" s="120">
        <f t="shared" si="12"/>
        <v>0</v>
      </c>
      <c r="O213" s="119"/>
      <c r="P213" s="119"/>
    </row>
    <row r="214" spans="2:16" x14ac:dyDescent="0.3">
      <c r="B214" s="115">
        <v>49</v>
      </c>
      <c r="C214" s="1131" t="str">
        <f>IF(ISBLANK('M&amp;V (ORÇ)'!C208)," ",'M&amp;V (ORÇ)'!C208)</f>
        <v xml:space="preserve"> </v>
      </c>
      <c r="D214" s="1132"/>
      <c r="E214" s="1132"/>
      <c r="F214" s="1132"/>
      <c r="G214" s="1132"/>
      <c r="H214" s="1133"/>
      <c r="I214" s="523" t="str">
        <f>IF(ISBLANK('M&amp;V (ORÇ)'!I208)," ",'M&amp;V (ORÇ)'!I208)</f>
        <v xml:space="preserve"> </v>
      </c>
      <c r="J214" s="523" t="str">
        <f>IF(ISBLANK('M&amp;V (ORÇ)'!J208)," ",'M&amp;V (ORÇ)'!J208)</f>
        <v xml:space="preserve"> </v>
      </c>
      <c r="K214" s="525">
        <f>'M&amp;V (ORÇ)'!K208</f>
        <v>0</v>
      </c>
      <c r="L214" s="524">
        <f>'M&amp;V (ORÇ)'!L208</f>
        <v>0</v>
      </c>
      <c r="M214" s="118">
        <f t="shared" si="10"/>
        <v>0</v>
      </c>
      <c r="N214" s="120">
        <f t="shared" si="12"/>
        <v>0</v>
      </c>
      <c r="O214" s="119"/>
      <c r="P214" s="119"/>
    </row>
    <row r="215" spans="2:16" x14ac:dyDescent="0.3">
      <c r="B215" s="115">
        <v>50</v>
      </c>
      <c r="C215" s="1131" t="str">
        <f>IF(ISBLANK('M&amp;V (ORÇ)'!C209)," ",'M&amp;V (ORÇ)'!C209)</f>
        <v xml:space="preserve"> </v>
      </c>
      <c r="D215" s="1132"/>
      <c r="E215" s="1132"/>
      <c r="F215" s="1132"/>
      <c r="G215" s="1132"/>
      <c r="H215" s="1133"/>
      <c r="I215" s="523" t="str">
        <f>IF(ISBLANK('M&amp;V (ORÇ)'!I209)," ",'M&amp;V (ORÇ)'!I209)</f>
        <v xml:space="preserve"> </v>
      </c>
      <c r="J215" s="523" t="str">
        <f>IF(ISBLANK('M&amp;V (ORÇ)'!J209)," ",'M&amp;V (ORÇ)'!J209)</f>
        <v xml:space="preserve"> </v>
      </c>
      <c r="K215" s="525">
        <f>'M&amp;V (ORÇ)'!K209</f>
        <v>0</v>
      </c>
      <c r="L215" s="524">
        <f>'M&amp;V (ORÇ)'!L209</f>
        <v>0</v>
      </c>
      <c r="M215" s="118">
        <f t="shared" si="10"/>
        <v>0</v>
      </c>
      <c r="N215" s="120">
        <f t="shared" si="12"/>
        <v>0</v>
      </c>
      <c r="O215" s="119"/>
      <c r="P215" s="119"/>
    </row>
    <row r="216" spans="2:16" x14ac:dyDescent="0.3">
      <c r="B216" s="121"/>
      <c r="C216" s="1139" t="s">
        <v>947</v>
      </c>
      <c r="D216" s="1139"/>
      <c r="E216" s="1139"/>
      <c r="F216" s="1139"/>
      <c r="G216" s="1139"/>
      <c r="H216" s="1139"/>
      <c r="I216" s="1139"/>
      <c r="J216" s="1139"/>
      <c r="K216" s="1139"/>
      <c r="L216" s="1140"/>
      <c r="M216" s="122">
        <f>SUM(M166:M215)</f>
        <v>0</v>
      </c>
      <c r="N216" s="122">
        <f>SUM(N166:N215)</f>
        <v>0</v>
      </c>
      <c r="O216" s="122">
        <f>SUM(O166:O215)</f>
        <v>0</v>
      </c>
      <c r="P216" s="122">
        <f>SUM(P166:P215)</f>
        <v>0</v>
      </c>
    </row>
    <row r="217" spans="2:16" x14ac:dyDescent="0.3">
      <c r="B217" s="1134" t="s">
        <v>512</v>
      </c>
      <c r="C217" s="1135"/>
      <c r="D217" s="1135"/>
      <c r="E217" s="1135"/>
      <c r="F217" s="1135"/>
      <c r="G217" s="1135"/>
      <c r="H217" s="1135"/>
      <c r="I217" s="1135"/>
      <c r="J217" s="1135"/>
      <c r="K217" s="1135"/>
      <c r="L217" s="1135"/>
      <c r="M217" s="1135"/>
      <c r="N217" s="1135"/>
      <c r="O217" s="1135" t="str">
        <f>B217</f>
        <v>PERÍODO PÓS-RETROFIT</v>
      </c>
      <c r="P217" s="1136"/>
    </row>
    <row r="218" spans="2:16" x14ac:dyDescent="0.3">
      <c r="B218" s="1116" t="s">
        <v>504</v>
      </c>
      <c r="C218" s="1117"/>
      <c r="D218" s="1117"/>
      <c r="E218" s="1117"/>
      <c r="F218" s="1117"/>
      <c r="G218" s="1117"/>
      <c r="H218" s="1118"/>
      <c r="I218" s="112" t="s">
        <v>505</v>
      </c>
      <c r="J218" s="113" t="s">
        <v>506</v>
      </c>
      <c r="K218" s="113" t="s">
        <v>507</v>
      </c>
      <c r="L218" s="113" t="s">
        <v>508</v>
      </c>
      <c r="M218" s="113" t="s">
        <v>0</v>
      </c>
      <c r="N218" s="314" t="s">
        <v>1054</v>
      </c>
      <c r="O218" s="314" t="s">
        <v>509</v>
      </c>
      <c r="P218" s="315" t="s">
        <v>510</v>
      </c>
    </row>
    <row r="219" spans="2:16" x14ac:dyDescent="0.3">
      <c r="B219" s="115">
        <v>1</v>
      </c>
      <c r="C219" s="1131" t="str">
        <f>IF(ISBLANK('M&amp;V (ORÇ)'!C212)," ",'M&amp;V (ORÇ)'!C212)</f>
        <v xml:space="preserve"> </v>
      </c>
      <c r="D219" s="1132"/>
      <c r="E219" s="1132"/>
      <c r="F219" s="1132"/>
      <c r="G219" s="1132"/>
      <c r="H219" s="1133"/>
      <c r="I219" s="523" t="str">
        <f>IF(ISBLANK('M&amp;V (ORÇ)'!I212)," ",'M&amp;V (ORÇ)'!I212)</f>
        <v xml:space="preserve"> </v>
      </c>
      <c r="J219" s="523" t="str">
        <f>IF(ISBLANK('M&amp;V (ORÇ)'!J212)," ",'M&amp;V (ORÇ)'!J212)</f>
        <v xml:space="preserve"> </v>
      </c>
      <c r="K219" s="525">
        <f>'M&amp;V (ORÇ)'!K212</f>
        <v>0</v>
      </c>
      <c r="L219" s="524">
        <f>'M&amp;V (ORÇ)'!L212</f>
        <v>0</v>
      </c>
      <c r="M219" s="118">
        <f t="shared" ref="M219:M268" si="13">IF(J219="",0,K219*L219)</f>
        <v>0</v>
      </c>
      <c r="N219" s="120">
        <f t="shared" ref="N219:N250" si="14">M219-O219-P219</f>
        <v>0</v>
      </c>
      <c r="O219" s="119"/>
      <c r="P219" s="119"/>
    </row>
    <row r="220" spans="2:16" x14ac:dyDescent="0.3">
      <c r="B220" s="115">
        <v>2</v>
      </c>
      <c r="C220" s="1131" t="str">
        <f>IF(ISBLANK('M&amp;V (ORÇ)'!C213)," ",'M&amp;V (ORÇ)'!C213)</f>
        <v xml:space="preserve"> </v>
      </c>
      <c r="D220" s="1132"/>
      <c r="E220" s="1132"/>
      <c r="F220" s="1132"/>
      <c r="G220" s="1132"/>
      <c r="H220" s="1133"/>
      <c r="I220" s="523" t="str">
        <f>IF(ISBLANK('M&amp;V (ORÇ)'!I213)," ",'M&amp;V (ORÇ)'!I213)</f>
        <v xml:space="preserve"> </v>
      </c>
      <c r="J220" s="523" t="str">
        <f>IF(ISBLANK('M&amp;V (ORÇ)'!J213)," ",'M&amp;V (ORÇ)'!J213)</f>
        <v xml:space="preserve"> </v>
      </c>
      <c r="K220" s="525">
        <f>'M&amp;V (ORÇ)'!K213</f>
        <v>0</v>
      </c>
      <c r="L220" s="524">
        <f>'M&amp;V (ORÇ)'!L213</f>
        <v>0</v>
      </c>
      <c r="M220" s="118">
        <f t="shared" si="13"/>
        <v>0</v>
      </c>
      <c r="N220" s="120">
        <f t="shared" si="14"/>
        <v>0</v>
      </c>
      <c r="O220" s="119"/>
      <c r="P220" s="119"/>
    </row>
    <row r="221" spans="2:16" x14ac:dyDescent="0.3">
      <c r="B221" s="115">
        <v>3</v>
      </c>
      <c r="C221" s="1131" t="str">
        <f>IF(ISBLANK('M&amp;V (ORÇ)'!C214)," ",'M&amp;V (ORÇ)'!C214)</f>
        <v xml:space="preserve"> </v>
      </c>
      <c r="D221" s="1132"/>
      <c r="E221" s="1132"/>
      <c r="F221" s="1132"/>
      <c r="G221" s="1132"/>
      <c r="H221" s="1133"/>
      <c r="I221" s="523" t="str">
        <f>IF(ISBLANK('M&amp;V (ORÇ)'!I214)," ",'M&amp;V (ORÇ)'!I214)</f>
        <v xml:space="preserve"> </v>
      </c>
      <c r="J221" s="523" t="str">
        <f>IF(ISBLANK('M&amp;V (ORÇ)'!J214)," ",'M&amp;V (ORÇ)'!J214)</f>
        <v xml:space="preserve"> </v>
      </c>
      <c r="K221" s="525">
        <f>'M&amp;V (ORÇ)'!K214</f>
        <v>0</v>
      </c>
      <c r="L221" s="524">
        <f>'M&amp;V (ORÇ)'!L214</f>
        <v>0</v>
      </c>
      <c r="M221" s="118">
        <f t="shared" si="13"/>
        <v>0</v>
      </c>
      <c r="N221" s="120">
        <f t="shared" si="14"/>
        <v>0</v>
      </c>
      <c r="O221" s="119"/>
      <c r="P221" s="119"/>
    </row>
    <row r="222" spans="2:16" x14ac:dyDescent="0.3">
      <c r="B222" s="115">
        <v>4</v>
      </c>
      <c r="C222" s="1131" t="str">
        <f>IF(ISBLANK('M&amp;V (ORÇ)'!C215)," ",'M&amp;V (ORÇ)'!C215)</f>
        <v xml:space="preserve"> </v>
      </c>
      <c r="D222" s="1132"/>
      <c r="E222" s="1132"/>
      <c r="F222" s="1132"/>
      <c r="G222" s="1132"/>
      <c r="H222" s="1133"/>
      <c r="I222" s="523" t="str">
        <f>IF(ISBLANK('M&amp;V (ORÇ)'!I215)," ",'M&amp;V (ORÇ)'!I215)</f>
        <v xml:space="preserve"> </v>
      </c>
      <c r="J222" s="523" t="str">
        <f>IF(ISBLANK('M&amp;V (ORÇ)'!J215)," ",'M&amp;V (ORÇ)'!J215)</f>
        <v xml:space="preserve"> </v>
      </c>
      <c r="K222" s="525">
        <f>'M&amp;V (ORÇ)'!K215</f>
        <v>0</v>
      </c>
      <c r="L222" s="524">
        <f>'M&amp;V (ORÇ)'!L215</f>
        <v>0</v>
      </c>
      <c r="M222" s="118">
        <f t="shared" si="13"/>
        <v>0</v>
      </c>
      <c r="N222" s="120">
        <f t="shared" si="14"/>
        <v>0</v>
      </c>
      <c r="O222" s="119"/>
      <c r="P222" s="119"/>
    </row>
    <row r="223" spans="2:16" x14ac:dyDescent="0.3">
      <c r="B223" s="115">
        <v>5</v>
      </c>
      <c r="C223" s="1131" t="str">
        <f>IF(ISBLANK('M&amp;V (ORÇ)'!C216)," ",'M&amp;V (ORÇ)'!C216)</f>
        <v xml:space="preserve"> </v>
      </c>
      <c r="D223" s="1132"/>
      <c r="E223" s="1132"/>
      <c r="F223" s="1132"/>
      <c r="G223" s="1132"/>
      <c r="H223" s="1133"/>
      <c r="I223" s="523" t="str">
        <f>IF(ISBLANK('M&amp;V (ORÇ)'!I216)," ",'M&amp;V (ORÇ)'!I216)</f>
        <v xml:space="preserve"> </v>
      </c>
      <c r="J223" s="523" t="str">
        <f>IF(ISBLANK('M&amp;V (ORÇ)'!J216)," ",'M&amp;V (ORÇ)'!J216)</f>
        <v xml:space="preserve"> </v>
      </c>
      <c r="K223" s="525">
        <f>'M&amp;V (ORÇ)'!K216</f>
        <v>0</v>
      </c>
      <c r="L223" s="524">
        <f>'M&amp;V (ORÇ)'!L216</f>
        <v>0</v>
      </c>
      <c r="M223" s="118">
        <f t="shared" si="13"/>
        <v>0</v>
      </c>
      <c r="N223" s="120">
        <f t="shared" si="14"/>
        <v>0</v>
      </c>
      <c r="O223" s="119"/>
      <c r="P223" s="119"/>
    </row>
    <row r="224" spans="2:16" x14ac:dyDescent="0.3">
      <c r="B224" s="115">
        <v>6</v>
      </c>
      <c r="C224" s="1131" t="str">
        <f>IF(ISBLANK('M&amp;V (ORÇ)'!C217)," ",'M&amp;V (ORÇ)'!C217)</f>
        <v xml:space="preserve"> </v>
      </c>
      <c r="D224" s="1132"/>
      <c r="E224" s="1132"/>
      <c r="F224" s="1132"/>
      <c r="G224" s="1132"/>
      <c r="H224" s="1133"/>
      <c r="I224" s="523" t="str">
        <f>IF(ISBLANK('M&amp;V (ORÇ)'!I217)," ",'M&amp;V (ORÇ)'!I217)</f>
        <v xml:space="preserve"> </v>
      </c>
      <c r="J224" s="523" t="str">
        <f>IF(ISBLANK('M&amp;V (ORÇ)'!J217)," ",'M&amp;V (ORÇ)'!J217)</f>
        <v xml:space="preserve"> </v>
      </c>
      <c r="K224" s="525">
        <f>'M&amp;V (ORÇ)'!K217</f>
        <v>0</v>
      </c>
      <c r="L224" s="524">
        <f>'M&amp;V (ORÇ)'!L217</f>
        <v>0</v>
      </c>
      <c r="M224" s="118">
        <f t="shared" si="13"/>
        <v>0</v>
      </c>
      <c r="N224" s="120">
        <f t="shared" si="14"/>
        <v>0</v>
      </c>
      <c r="O224" s="119"/>
      <c r="P224" s="119"/>
    </row>
    <row r="225" spans="2:16" x14ac:dyDescent="0.3">
      <c r="B225" s="115">
        <v>7</v>
      </c>
      <c r="C225" s="1131" t="str">
        <f>IF(ISBLANK('M&amp;V (ORÇ)'!C218)," ",'M&amp;V (ORÇ)'!C218)</f>
        <v xml:space="preserve"> </v>
      </c>
      <c r="D225" s="1132"/>
      <c r="E225" s="1132"/>
      <c r="F225" s="1132"/>
      <c r="G225" s="1132"/>
      <c r="H225" s="1133"/>
      <c r="I225" s="523" t="str">
        <f>IF(ISBLANK('M&amp;V (ORÇ)'!I218)," ",'M&amp;V (ORÇ)'!I218)</f>
        <v xml:space="preserve"> </v>
      </c>
      <c r="J225" s="523" t="str">
        <f>IF(ISBLANK('M&amp;V (ORÇ)'!J218)," ",'M&amp;V (ORÇ)'!J218)</f>
        <v xml:space="preserve"> </v>
      </c>
      <c r="K225" s="525">
        <f>'M&amp;V (ORÇ)'!K218</f>
        <v>0</v>
      </c>
      <c r="L225" s="524">
        <f>'M&amp;V (ORÇ)'!L218</f>
        <v>0</v>
      </c>
      <c r="M225" s="118">
        <f t="shared" si="13"/>
        <v>0</v>
      </c>
      <c r="N225" s="120">
        <f t="shared" si="14"/>
        <v>0</v>
      </c>
      <c r="O225" s="119"/>
      <c r="P225" s="119"/>
    </row>
    <row r="226" spans="2:16" x14ac:dyDescent="0.3">
      <c r="B226" s="115">
        <v>8</v>
      </c>
      <c r="C226" s="1131" t="str">
        <f>IF(ISBLANK('M&amp;V (ORÇ)'!C219)," ",'M&amp;V (ORÇ)'!C219)</f>
        <v xml:space="preserve"> </v>
      </c>
      <c r="D226" s="1132"/>
      <c r="E226" s="1132"/>
      <c r="F226" s="1132"/>
      <c r="G226" s="1132"/>
      <c r="H226" s="1133"/>
      <c r="I226" s="523" t="str">
        <f>IF(ISBLANK('M&amp;V (ORÇ)'!I219)," ",'M&amp;V (ORÇ)'!I219)</f>
        <v xml:space="preserve"> </v>
      </c>
      <c r="J226" s="523" t="str">
        <f>IF(ISBLANK('M&amp;V (ORÇ)'!J219)," ",'M&amp;V (ORÇ)'!J219)</f>
        <v xml:space="preserve"> </v>
      </c>
      <c r="K226" s="525">
        <f>'M&amp;V (ORÇ)'!K219</f>
        <v>0</v>
      </c>
      <c r="L226" s="524">
        <f>'M&amp;V (ORÇ)'!L219</f>
        <v>0</v>
      </c>
      <c r="M226" s="118">
        <f t="shared" si="13"/>
        <v>0</v>
      </c>
      <c r="N226" s="120">
        <f t="shared" si="14"/>
        <v>0</v>
      </c>
      <c r="O226" s="119"/>
      <c r="P226" s="119"/>
    </row>
    <row r="227" spans="2:16" x14ac:dyDescent="0.3">
      <c r="B227" s="115">
        <v>9</v>
      </c>
      <c r="C227" s="1131" t="str">
        <f>IF(ISBLANK('M&amp;V (ORÇ)'!C220)," ",'M&amp;V (ORÇ)'!C220)</f>
        <v xml:space="preserve"> </v>
      </c>
      <c r="D227" s="1132"/>
      <c r="E227" s="1132"/>
      <c r="F227" s="1132"/>
      <c r="G227" s="1132"/>
      <c r="H227" s="1133"/>
      <c r="I227" s="523" t="str">
        <f>IF(ISBLANK('M&amp;V (ORÇ)'!I220)," ",'M&amp;V (ORÇ)'!I220)</f>
        <v xml:space="preserve"> </v>
      </c>
      <c r="J227" s="523" t="str">
        <f>IF(ISBLANK('M&amp;V (ORÇ)'!J220)," ",'M&amp;V (ORÇ)'!J220)</f>
        <v xml:space="preserve"> </v>
      </c>
      <c r="K227" s="525">
        <f>'M&amp;V (ORÇ)'!K220</f>
        <v>0</v>
      </c>
      <c r="L227" s="524">
        <f>'M&amp;V (ORÇ)'!L220</f>
        <v>0</v>
      </c>
      <c r="M227" s="118">
        <f t="shared" si="13"/>
        <v>0</v>
      </c>
      <c r="N227" s="120">
        <f t="shared" si="14"/>
        <v>0</v>
      </c>
      <c r="O227" s="119"/>
      <c r="P227" s="119"/>
    </row>
    <row r="228" spans="2:16" x14ac:dyDescent="0.3">
      <c r="B228" s="115">
        <v>10</v>
      </c>
      <c r="C228" s="1131" t="str">
        <f>IF(ISBLANK('M&amp;V (ORÇ)'!C221)," ",'M&amp;V (ORÇ)'!C221)</f>
        <v xml:space="preserve"> </v>
      </c>
      <c r="D228" s="1132"/>
      <c r="E228" s="1132"/>
      <c r="F228" s="1132"/>
      <c r="G228" s="1132"/>
      <c r="H228" s="1133"/>
      <c r="I228" s="523" t="str">
        <f>IF(ISBLANK('M&amp;V (ORÇ)'!I221)," ",'M&amp;V (ORÇ)'!I221)</f>
        <v xml:space="preserve"> </v>
      </c>
      <c r="J228" s="523" t="str">
        <f>IF(ISBLANK('M&amp;V (ORÇ)'!J221)," ",'M&amp;V (ORÇ)'!J221)</f>
        <v xml:space="preserve"> </v>
      </c>
      <c r="K228" s="525">
        <f>'M&amp;V (ORÇ)'!K221</f>
        <v>0</v>
      </c>
      <c r="L228" s="524">
        <f>'M&amp;V (ORÇ)'!L221</f>
        <v>0</v>
      </c>
      <c r="M228" s="118">
        <f t="shared" si="13"/>
        <v>0</v>
      </c>
      <c r="N228" s="120">
        <f t="shared" si="14"/>
        <v>0</v>
      </c>
      <c r="O228" s="119"/>
      <c r="P228" s="119"/>
    </row>
    <row r="229" spans="2:16" x14ac:dyDescent="0.3">
      <c r="B229" s="115">
        <v>11</v>
      </c>
      <c r="C229" s="1131" t="str">
        <f>IF(ISBLANK('M&amp;V (ORÇ)'!C222)," ",'M&amp;V (ORÇ)'!C222)</f>
        <v xml:space="preserve"> </v>
      </c>
      <c r="D229" s="1132"/>
      <c r="E229" s="1132"/>
      <c r="F229" s="1132"/>
      <c r="G229" s="1132"/>
      <c r="H229" s="1133"/>
      <c r="I229" s="523" t="str">
        <f>IF(ISBLANK('M&amp;V (ORÇ)'!I222)," ",'M&amp;V (ORÇ)'!I222)</f>
        <v xml:space="preserve"> </v>
      </c>
      <c r="J229" s="523" t="str">
        <f>IF(ISBLANK('M&amp;V (ORÇ)'!J222)," ",'M&amp;V (ORÇ)'!J222)</f>
        <v xml:space="preserve"> </v>
      </c>
      <c r="K229" s="525">
        <f>'M&amp;V (ORÇ)'!K222</f>
        <v>0</v>
      </c>
      <c r="L229" s="524">
        <f>'M&amp;V (ORÇ)'!L222</f>
        <v>0</v>
      </c>
      <c r="M229" s="118">
        <f t="shared" si="13"/>
        <v>0</v>
      </c>
      <c r="N229" s="120">
        <f t="shared" si="14"/>
        <v>0</v>
      </c>
      <c r="O229" s="119"/>
      <c r="P229" s="119"/>
    </row>
    <row r="230" spans="2:16" x14ac:dyDescent="0.3">
      <c r="B230" s="115">
        <v>12</v>
      </c>
      <c r="C230" s="1131" t="str">
        <f>IF(ISBLANK('M&amp;V (ORÇ)'!C223)," ",'M&amp;V (ORÇ)'!C223)</f>
        <v xml:space="preserve"> </v>
      </c>
      <c r="D230" s="1132"/>
      <c r="E230" s="1132"/>
      <c r="F230" s="1132"/>
      <c r="G230" s="1132"/>
      <c r="H230" s="1133"/>
      <c r="I230" s="523" t="str">
        <f>IF(ISBLANK('M&amp;V (ORÇ)'!I223)," ",'M&amp;V (ORÇ)'!I223)</f>
        <v xml:space="preserve"> </v>
      </c>
      <c r="J230" s="523" t="str">
        <f>IF(ISBLANK('M&amp;V (ORÇ)'!J223)," ",'M&amp;V (ORÇ)'!J223)</f>
        <v xml:space="preserve"> </v>
      </c>
      <c r="K230" s="525">
        <f>'M&amp;V (ORÇ)'!K223</f>
        <v>0</v>
      </c>
      <c r="L230" s="524">
        <f>'M&amp;V (ORÇ)'!L223</f>
        <v>0</v>
      </c>
      <c r="M230" s="118">
        <f t="shared" si="13"/>
        <v>0</v>
      </c>
      <c r="N230" s="120">
        <f t="shared" si="14"/>
        <v>0</v>
      </c>
      <c r="O230" s="119"/>
      <c r="P230" s="119"/>
    </row>
    <row r="231" spans="2:16" x14ac:dyDescent="0.3">
      <c r="B231" s="115">
        <v>13</v>
      </c>
      <c r="C231" s="1131" t="str">
        <f>IF(ISBLANK('M&amp;V (ORÇ)'!C224)," ",'M&amp;V (ORÇ)'!C224)</f>
        <v xml:space="preserve"> </v>
      </c>
      <c r="D231" s="1132"/>
      <c r="E231" s="1132"/>
      <c r="F231" s="1132"/>
      <c r="G231" s="1132"/>
      <c r="H231" s="1133"/>
      <c r="I231" s="523" t="str">
        <f>IF(ISBLANK('M&amp;V (ORÇ)'!I224)," ",'M&amp;V (ORÇ)'!I224)</f>
        <v xml:space="preserve"> </v>
      </c>
      <c r="J231" s="523" t="str">
        <f>IF(ISBLANK('M&amp;V (ORÇ)'!J224)," ",'M&amp;V (ORÇ)'!J224)</f>
        <v xml:space="preserve"> </v>
      </c>
      <c r="K231" s="525">
        <f>'M&amp;V (ORÇ)'!K224</f>
        <v>0</v>
      </c>
      <c r="L231" s="524">
        <f>'M&amp;V (ORÇ)'!L224</f>
        <v>0</v>
      </c>
      <c r="M231" s="118">
        <f t="shared" si="13"/>
        <v>0</v>
      </c>
      <c r="N231" s="120">
        <f t="shared" si="14"/>
        <v>0</v>
      </c>
      <c r="O231" s="119"/>
      <c r="P231" s="119"/>
    </row>
    <row r="232" spans="2:16" x14ac:dyDescent="0.3">
      <c r="B232" s="115">
        <v>14</v>
      </c>
      <c r="C232" s="1131" t="str">
        <f>IF(ISBLANK('M&amp;V (ORÇ)'!C225)," ",'M&amp;V (ORÇ)'!C225)</f>
        <v xml:space="preserve"> </v>
      </c>
      <c r="D232" s="1132"/>
      <c r="E232" s="1132"/>
      <c r="F232" s="1132"/>
      <c r="G232" s="1132"/>
      <c r="H232" s="1133"/>
      <c r="I232" s="523" t="str">
        <f>IF(ISBLANK('M&amp;V (ORÇ)'!I225)," ",'M&amp;V (ORÇ)'!I225)</f>
        <v xml:space="preserve"> </v>
      </c>
      <c r="J232" s="523" t="str">
        <f>IF(ISBLANK('M&amp;V (ORÇ)'!J225)," ",'M&amp;V (ORÇ)'!J225)</f>
        <v xml:space="preserve"> </v>
      </c>
      <c r="K232" s="525">
        <f>'M&amp;V (ORÇ)'!K225</f>
        <v>0</v>
      </c>
      <c r="L232" s="524">
        <f>'M&amp;V (ORÇ)'!L225</f>
        <v>0</v>
      </c>
      <c r="M232" s="118">
        <f t="shared" si="13"/>
        <v>0</v>
      </c>
      <c r="N232" s="120">
        <f t="shared" si="14"/>
        <v>0</v>
      </c>
      <c r="O232" s="119"/>
      <c r="P232" s="119"/>
    </row>
    <row r="233" spans="2:16" x14ac:dyDescent="0.3">
      <c r="B233" s="115">
        <v>15</v>
      </c>
      <c r="C233" s="1131" t="str">
        <f>IF(ISBLANK('M&amp;V (ORÇ)'!C226)," ",'M&amp;V (ORÇ)'!C226)</f>
        <v xml:space="preserve"> </v>
      </c>
      <c r="D233" s="1132"/>
      <c r="E233" s="1132"/>
      <c r="F233" s="1132"/>
      <c r="G233" s="1132"/>
      <c r="H233" s="1133"/>
      <c r="I233" s="523" t="str">
        <f>IF(ISBLANK('M&amp;V (ORÇ)'!I226)," ",'M&amp;V (ORÇ)'!I226)</f>
        <v xml:space="preserve"> </v>
      </c>
      <c r="J233" s="523" t="str">
        <f>IF(ISBLANK('M&amp;V (ORÇ)'!J226)," ",'M&amp;V (ORÇ)'!J226)</f>
        <v xml:space="preserve"> </v>
      </c>
      <c r="K233" s="525">
        <f>'M&amp;V (ORÇ)'!K226</f>
        <v>0</v>
      </c>
      <c r="L233" s="524">
        <f>'M&amp;V (ORÇ)'!L226</f>
        <v>0</v>
      </c>
      <c r="M233" s="118">
        <f t="shared" si="13"/>
        <v>0</v>
      </c>
      <c r="N233" s="120">
        <f t="shared" si="14"/>
        <v>0</v>
      </c>
      <c r="O233" s="119"/>
      <c r="P233" s="119"/>
    </row>
    <row r="234" spans="2:16" x14ac:dyDescent="0.3">
      <c r="B234" s="115">
        <v>16</v>
      </c>
      <c r="C234" s="1131" t="str">
        <f>IF(ISBLANK('M&amp;V (ORÇ)'!C227)," ",'M&amp;V (ORÇ)'!C227)</f>
        <v xml:space="preserve"> </v>
      </c>
      <c r="D234" s="1132"/>
      <c r="E234" s="1132"/>
      <c r="F234" s="1132"/>
      <c r="G234" s="1132"/>
      <c r="H234" s="1133"/>
      <c r="I234" s="523" t="str">
        <f>IF(ISBLANK('M&amp;V (ORÇ)'!I227)," ",'M&amp;V (ORÇ)'!I227)</f>
        <v xml:space="preserve"> </v>
      </c>
      <c r="J234" s="523" t="str">
        <f>IF(ISBLANK('M&amp;V (ORÇ)'!J227)," ",'M&amp;V (ORÇ)'!J227)</f>
        <v xml:space="preserve"> </v>
      </c>
      <c r="K234" s="525">
        <f>'M&amp;V (ORÇ)'!K227</f>
        <v>0</v>
      </c>
      <c r="L234" s="524">
        <f>'M&amp;V (ORÇ)'!L227</f>
        <v>0</v>
      </c>
      <c r="M234" s="118">
        <f t="shared" si="13"/>
        <v>0</v>
      </c>
      <c r="N234" s="120">
        <f t="shared" si="14"/>
        <v>0</v>
      </c>
      <c r="O234" s="119"/>
      <c r="P234" s="119"/>
    </row>
    <row r="235" spans="2:16" x14ac:dyDescent="0.3">
      <c r="B235" s="115">
        <v>17</v>
      </c>
      <c r="C235" s="1131" t="str">
        <f>IF(ISBLANK('M&amp;V (ORÇ)'!C228)," ",'M&amp;V (ORÇ)'!C228)</f>
        <v xml:space="preserve"> </v>
      </c>
      <c r="D235" s="1132"/>
      <c r="E235" s="1132"/>
      <c r="F235" s="1132"/>
      <c r="G235" s="1132"/>
      <c r="H235" s="1133"/>
      <c r="I235" s="523" t="str">
        <f>IF(ISBLANK('M&amp;V (ORÇ)'!I228)," ",'M&amp;V (ORÇ)'!I228)</f>
        <v xml:space="preserve"> </v>
      </c>
      <c r="J235" s="523" t="str">
        <f>IF(ISBLANK('M&amp;V (ORÇ)'!J228)," ",'M&amp;V (ORÇ)'!J228)</f>
        <v xml:space="preserve"> </v>
      </c>
      <c r="K235" s="525">
        <f>'M&amp;V (ORÇ)'!K228</f>
        <v>0</v>
      </c>
      <c r="L235" s="524">
        <f>'M&amp;V (ORÇ)'!L228</f>
        <v>0</v>
      </c>
      <c r="M235" s="118">
        <f t="shared" si="13"/>
        <v>0</v>
      </c>
      <c r="N235" s="120">
        <f t="shared" si="14"/>
        <v>0</v>
      </c>
      <c r="O235" s="119"/>
      <c r="P235" s="119"/>
    </row>
    <row r="236" spans="2:16" x14ac:dyDescent="0.3">
      <c r="B236" s="115">
        <v>18</v>
      </c>
      <c r="C236" s="1131" t="str">
        <f>IF(ISBLANK('M&amp;V (ORÇ)'!C229)," ",'M&amp;V (ORÇ)'!C229)</f>
        <v xml:space="preserve"> </v>
      </c>
      <c r="D236" s="1132"/>
      <c r="E236" s="1132"/>
      <c r="F236" s="1132"/>
      <c r="G236" s="1132"/>
      <c r="H236" s="1133"/>
      <c r="I236" s="523" t="str">
        <f>IF(ISBLANK('M&amp;V (ORÇ)'!I229)," ",'M&amp;V (ORÇ)'!I229)</f>
        <v xml:space="preserve"> </v>
      </c>
      <c r="J236" s="523" t="str">
        <f>IF(ISBLANK('M&amp;V (ORÇ)'!J229)," ",'M&amp;V (ORÇ)'!J229)</f>
        <v xml:space="preserve"> </v>
      </c>
      <c r="K236" s="525">
        <f>'M&amp;V (ORÇ)'!K229</f>
        <v>0</v>
      </c>
      <c r="L236" s="524">
        <f>'M&amp;V (ORÇ)'!L229</f>
        <v>0</v>
      </c>
      <c r="M236" s="118">
        <f t="shared" si="13"/>
        <v>0</v>
      </c>
      <c r="N236" s="120">
        <f t="shared" si="14"/>
        <v>0</v>
      </c>
      <c r="O236" s="119"/>
      <c r="P236" s="119"/>
    </row>
    <row r="237" spans="2:16" x14ac:dyDescent="0.3">
      <c r="B237" s="115">
        <v>19</v>
      </c>
      <c r="C237" s="1131" t="str">
        <f>IF(ISBLANK('M&amp;V (ORÇ)'!C230)," ",'M&amp;V (ORÇ)'!C230)</f>
        <v xml:space="preserve"> </v>
      </c>
      <c r="D237" s="1132"/>
      <c r="E237" s="1132"/>
      <c r="F237" s="1132"/>
      <c r="G237" s="1132"/>
      <c r="H237" s="1133"/>
      <c r="I237" s="523" t="str">
        <f>IF(ISBLANK('M&amp;V (ORÇ)'!I230)," ",'M&amp;V (ORÇ)'!I230)</f>
        <v xml:space="preserve"> </v>
      </c>
      <c r="J237" s="523" t="str">
        <f>IF(ISBLANK('M&amp;V (ORÇ)'!J230)," ",'M&amp;V (ORÇ)'!J230)</f>
        <v xml:space="preserve"> </v>
      </c>
      <c r="K237" s="525">
        <f>'M&amp;V (ORÇ)'!K230</f>
        <v>0</v>
      </c>
      <c r="L237" s="524">
        <f>'M&amp;V (ORÇ)'!L230</f>
        <v>0</v>
      </c>
      <c r="M237" s="118">
        <f t="shared" si="13"/>
        <v>0</v>
      </c>
      <c r="N237" s="120">
        <f t="shared" si="14"/>
        <v>0</v>
      </c>
      <c r="O237" s="119"/>
      <c r="P237" s="119"/>
    </row>
    <row r="238" spans="2:16" x14ac:dyDescent="0.3">
      <c r="B238" s="115">
        <v>20</v>
      </c>
      <c r="C238" s="1131" t="str">
        <f>IF(ISBLANK('M&amp;V (ORÇ)'!C231)," ",'M&amp;V (ORÇ)'!C231)</f>
        <v xml:space="preserve"> </v>
      </c>
      <c r="D238" s="1132"/>
      <c r="E238" s="1132"/>
      <c r="F238" s="1132"/>
      <c r="G238" s="1132"/>
      <c r="H238" s="1133"/>
      <c r="I238" s="523" t="str">
        <f>IF(ISBLANK('M&amp;V (ORÇ)'!I231)," ",'M&amp;V (ORÇ)'!I231)</f>
        <v xml:space="preserve"> </v>
      </c>
      <c r="J238" s="523" t="str">
        <f>IF(ISBLANK('M&amp;V (ORÇ)'!J231)," ",'M&amp;V (ORÇ)'!J231)</f>
        <v xml:space="preserve"> </v>
      </c>
      <c r="K238" s="525">
        <f>'M&amp;V (ORÇ)'!K231</f>
        <v>0</v>
      </c>
      <c r="L238" s="524">
        <f>'M&amp;V (ORÇ)'!L231</f>
        <v>0</v>
      </c>
      <c r="M238" s="118">
        <f t="shared" si="13"/>
        <v>0</v>
      </c>
      <c r="N238" s="120">
        <f t="shared" si="14"/>
        <v>0</v>
      </c>
      <c r="O238" s="119"/>
      <c r="P238" s="119"/>
    </row>
    <row r="239" spans="2:16" x14ac:dyDescent="0.3">
      <c r="B239" s="115">
        <v>21</v>
      </c>
      <c r="C239" s="1131" t="str">
        <f>IF(ISBLANK('M&amp;V (ORÇ)'!C232)," ",'M&amp;V (ORÇ)'!C232)</f>
        <v xml:space="preserve"> </v>
      </c>
      <c r="D239" s="1132"/>
      <c r="E239" s="1132"/>
      <c r="F239" s="1132"/>
      <c r="G239" s="1132"/>
      <c r="H239" s="1133"/>
      <c r="I239" s="523" t="str">
        <f>IF(ISBLANK('M&amp;V (ORÇ)'!I232)," ",'M&amp;V (ORÇ)'!I232)</f>
        <v xml:space="preserve"> </v>
      </c>
      <c r="J239" s="523" t="str">
        <f>IF(ISBLANK('M&amp;V (ORÇ)'!J232)," ",'M&amp;V (ORÇ)'!J232)</f>
        <v xml:space="preserve"> </v>
      </c>
      <c r="K239" s="525">
        <f>'M&amp;V (ORÇ)'!K232</f>
        <v>0</v>
      </c>
      <c r="L239" s="524">
        <f>'M&amp;V (ORÇ)'!L232</f>
        <v>0</v>
      </c>
      <c r="M239" s="118">
        <f t="shared" si="13"/>
        <v>0</v>
      </c>
      <c r="N239" s="120">
        <f t="shared" si="14"/>
        <v>0</v>
      </c>
      <c r="O239" s="119"/>
      <c r="P239" s="119"/>
    </row>
    <row r="240" spans="2:16" x14ac:dyDescent="0.3">
      <c r="B240" s="115">
        <v>22</v>
      </c>
      <c r="C240" s="1131" t="str">
        <f>IF(ISBLANK('M&amp;V (ORÇ)'!C233)," ",'M&amp;V (ORÇ)'!C233)</f>
        <v xml:space="preserve"> </v>
      </c>
      <c r="D240" s="1132"/>
      <c r="E240" s="1132"/>
      <c r="F240" s="1132"/>
      <c r="G240" s="1132"/>
      <c r="H240" s="1133"/>
      <c r="I240" s="523" t="str">
        <f>IF(ISBLANK('M&amp;V (ORÇ)'!I233)," ",'M&amp;V (ORÇ)'!I233)</f>
        <v xml:space="preserve"> </v>
      </c>
      <c r="J240" s="523" t="str">
        <f>IF(ISBLANK('M&amp;V (ORÇ)'!J233)," ",'M&amp;V (ORÇ)'!J233)</f>
        <v xml:space="preserve"> </v>
      </c>
      <c r="K240" s="525">
        <f>'M&amp;V (ORÇ)'!K233</f>
        <v>0</v>
      </c>
      <c r="L240" s="524">
        <f>'M&amp;V (ORÇ)'!L233</f>
        <v>0</v>
      </c>
      <c r="M240" s="118">
        <f t="shared" si="13"/>
        <v>0</v>
      </c>
      <c r="N240" s="120">
        <f t="shared" si="14"/>
        <v>0</v>
      </c>
      <c r="O240" s="119"/>
      <c r="P240" s="119"/>
    </row>
    <row r="241" spans="2:16" x14ac:dyDescent="0.3">
      <c r="B241" s="115">
        <v>23</v>
      </c>
      <c r="C241" s="1131" t="str">
        <f>IF(ISBLANK('M&amp;V (ORÇ)'!C234)," ",'M&amp;V (ORÇ)'!C234)</f>
        <v xml:space="preserve"> </v>
      </c>
      <c r="D241" s="1132"/>
      <c r="E241" s="1132"/>
      <c r="F241" s="1132"/>
      <c r="G241" s="1132"/>
      <c r="H241" s="1133"/>
      <c r="I241" s="523" t="str">
        <f>IF(ISBLANK('M&amp;V (ORÇ)'!I234)," ",'M&amp;V (ORÇ)'!I234)</f>
        <v xml:space="preserve"> </v>
      </c>
      <c r="J241" s="523" t="str">
        <f>IF(ISBLANK('M&amp;V (ORÇ)'!J234)," ",'M&amp;V (ORÇ)'!J234)</f>
        <v xml:space="preserve"> </v>
      </c>
      <c r="K241" s="525">
        <f>'M&amp;V (ORÇ)'!K234</f>
        <v>0</v>
      </c>
      <c r="L241" s="524">
        <f>'M&amp;V (ORÇ)'!L234</f>
        <v>0</v>
      </c>
      <c r="M241" s="118">
        <f t="shared" si="13"/>
        <v>0</v>
      </c>
      <c r="N241" s="120">
        <f t="shared" si="14"/>
        <v>0</v>
      </c>
      <c r="O241" s="119"/>
      <c r="P241" s="119"/>
    </row>
    <row r="242" spans="2:16" x14ac:dyDescent="0.3">
      <c r="B242" s="115">
        <v>24</v>
      </c>
      <c r="C242" s="1131" t="str">
        <f>IF(ISBLANK('M&amp;V (ORÇ)'!C235)," ",'M&amp;V (ORÇ)'!C235)</f>
        <v xml:space="preserve"> </v>
      </c>
      <c r="D242" s="1132"/>
      <c r="E242" s="1132"/>
      <c r="F242" s="1132"/>
      <c r="G242" s="1132"/>
      <c r="H242" s="1133"/>
      <c r="I242" s="523" t="str">
        <f>IF(ISBLANK('M&amp;V (ORÇ)'!I235)," ",'M&amp;V (ORÇ)'!I235)</f>
        <v xml:space="preserve"> </v>
      </c>
      <c r="J242" s="523" t="str">
        <f>IF(ISBLANK('M&amp;V (ORÇ)'!J235)," ",'M&amp;V (ORÇ)'!J235)</f>
        <v xml:space="preserve"> </v>
      </c>
      <c r="K242" s="525">
        <f>'M&amp;V (ORÇ)'!K235</f>
        <v>0</v>
      </c>
      <c r="L242" s="524">
        <f>'M&amp;V (ORÇ)'!L235</f>
        <v>0</v>
      </c>
      <c r="M242" s="118">
        <f t="shared" si="13"/>
        <v>0</v>
      </c>
      <c r="N242" s="120">
        <f t="shared" si="14"/>
        <v>0</v>
      </c>
      <c r="O242" s="119"/>
      <c r="P242" s="119"/>
    </row>
    <row r="243" spans="2:16" x14ac:dyDescent="0.3">
      <c r="B243" s="115">
        <v>25</v>
      </c>
      <c r="C243" s="1131" t="str">
        <f>IF(ISBLANK('M&amp;V (ORÇ)'!C236)," ",'M&amp;V (ORÇ)'!C236)</f>
        <v xml:space="preserve"> </v>
      </c>
      <c r="D243" s="1132"/>
      <c r="E243" s="1132"/>
      <c r="F243" s="1132"/>
      <c r="G243" s="1132"/>
      <c r="H243" s="1133"/>
      <c r="I243" s="523" t="str">
        <f>IF(ISBLANK('M&amp;V (ORÇ)'!I236)," ",'M&amp;V (ORÇ)'!I236)</f>
        <v xml:space="preserve"> </v>
      </c>
      <c r="J243" s="523" t="str">
        <f>IF(ISBLANK('M&amp;V (ORÇ)'!J236)," ",'M&amp;V (ORÇ)'!J236)</f>
        <v xml:space="preserve"> </v>
      </c>
      <c r="K243" s="525">
        <f>'M&amp;V (ORÇ)'!K236</f>
        <v>0</v>
      </c>
      <c r="L243" s="524">
        <f>'M&amp;V (ORÇ)'!L236</f>
        <v>0</v>
      </c>
      <c r="M243" s="118">
        <f t="shared" si="13"/>
        <v>0</v>
      </c>
      <c r="N243" s="120">
        <f t="shared" si="14"/>
        <v>0</v>
      </c>
      <c r="O243" s="119"/>
      <c r="P243" s="119"/>
    </row>
    <row r="244" spans="2:16" x14ac:dyDescent="0.3">
      <c r="B244" s="115">
        <v>26</v>
      </c>
      <c r="C244" s="1131" t="str">
        <f>IF(ISBLANK('M&amp;V (ORÇ)'!C237)," ",'M&amp;V (ORÇ)'!C237)</f>
        <v xml:space="preserve"> </v>
      </c>
      <c r="D244" s="1132"/>
      <c r="E244" s="1132"/>
      <c r="F244" s="1132"/>
      <c r="G244" s="1132"/>
      <c r="H244" s="1133"/>
      <c r="I244" s="523" t="str">
        <f>IF(ISBLANK('M&amp;V (ORÇ)'!I237)," ",'M&amp;V (ORÇ)'!I237)</f>
        <v xml:space="preserve"> </v>
      </c>
      <c r="J244" s="523" t="str">
        <f>IF(ISBLANK('M&amp;V (ORÇ)'!J237)," ",'M&amp;V (ORÇ)'!J237)</f>
        <v xml:space="preserve"> </v>
      </c>
      <c r="K244" s="525">
        <f>'M&amp;V (ORÇ)'!K237</f>
        <v>0</v>
      </c>
      <c r="L244" s="524">
        <f>'M&amp;V (ORÇ)'!L237</f>
        <v>0</v>
      </c>
      <c r="M244" s="118">
        <f t="shared" si="13"/>
        <v>0</v>
      </c>
      <c r="N244" s="120">
        <f t="shared" si="14"/>
        <v>0</v>
      </c>
      <c r="O244" s="119"/>
      <c r="P244" s="119"/>
    </row>
    <row r="245" spans="2:16" x14ac:dyDescent="0.3">
      <c r="B245" s="115">
        <v>27</v>
      </c>
      <c r="C245" s="1131" t="str">
        <f>IF(ISBLANK('M&amp;V (ORÇ)'!C238)," ",'M&amp;V (ORÇ)'!C238)</f>
        <v xml:space="preserve"> </v>
      </c>
      <c r="D245" s="1132"/>
      <c r="E245" s="1132"/>
      <c r="F245" s="1132"/>
      <c r="G245" s="1132"/>
      <c r="H245" s="1133"/>
      <c r="I245" s="523" t="str">
        <f>IF(ISBLANK('M&amp;V (ORÇ)'!I238)," ",'M&amp;V (ORÇ)'!I238)</f>
        <v xml:space="preserve"> </v>
      </c>
      <c r="J245" s="523" t="str">
        <f>IF(ISBLANK('M&amp;V (ORÇ)'!J238)," ",'M&amp;V (ORÇ)'!J238)</f>
        <v xml:space="preserve"> </v>
      </c>
      <c r="K245" s="525">
        <f>'M&amp;V (ORÇ)'!K238</f>
        <v>0</v>
      </c>
      <c r="L245" s="524">
        <f>'M&amp;V (ORÇ)'!L238</f>
        <v>0</v>
      </c>
      <c r="M245" s="118">
        <f t="shared" si="13"/>
        <v>0</v>
      </c>
      <c r="N245" s="120">
        <f t="shared" si="14"/>
        <v>0</v>
      </c>
      <c r="O245" s="119"/>
      <c r="P245" s="119"/>
    </row>
    <row r="246" spans="2:16" x14ac:dyDescent="0.3">
      <c r="B246" s="115">
        <v>28</v>
      </c>
      <c r="C246" s="1131" t="str">
        <f>IF(ISBLANK('M&amp;V (ORÇ)'!C239)," ",'M&amp;V (ORÇ)'!C239)</f>
        <v xml:space="preserve"> </v>
      </c>
      <c r="D246" s="1132"/>
      <c r="E246" s="1132"/>
      <c r="F246" s="1132"/>
      <c r="G246" s="1132"/>
      <c r="H246" s="1133"/>
      <c r="I246" s="523" t="str">
        <f>IF(ISBLANK('M&amp;V (ORÇ)'!I239)," ",'M&amp;V (ORÇ)'!I239)</f>
        <v xml:space="preserve"> </v>
      </c>
      <c r="J246" s="523" t="str">
        <f>IF(ISBLANK('M&amp;V (ORÇ)'!J239)," ",'M&amp;V (ORÇ)'!J239)</f>
        <v xml:space="preserve"> </v>
      </c>
      <c r="K246" s="525">
        <f>'M&amp;V (ORÇ)'!K239</f>
        <v>0</v>
      </c>
      <c r="L246" s="524">
        <f>'M&amp;V (ORÇ)'!L239</f>
        <v>0</v>
      </c>
      <c r="M246" s="118">
        <f t="shared" si="13"/>
        <v>0</v>
      </c>
      <c r="N246" s="120">
        <f t="shared" si="14"/>
        <v>0</v>
      </c>
      <c r="O246" s="119"/>
      <c r="P246" s="119"/>
    </row>
    <row r="247" spans="2:16" x14ac:dyDescent="0.3">
      <c r="B247" s="115">
        <v>29</v>
      </c>
      <c r="C247" s="1131" t="str">
        <f>IF(ISBLANK('M&amp;V (ORÇ)'!C240)," ",'M&amp;V (ORÇ)'!C240)</f>
        <v xml:space="preserve"> </v>
      </c>
      <c r="D247" s="1132"/>
      <c r="E247" s="1132"/>
      <c r="F247" s="1132"/>
      <c r="G247" s="1132"/>
      <c r="H247" s="1133"/>
      <c r="I247" s="523" t="str">
        <f>IF(ISBLANK('M&amp;V (ORÇ)'!I240)," ",'M&amp;V (ORÇ)'!I240)</f>
        <v xml:space="preserve"> </v>
      </c>
      <c r="J247" s="523" t="str">
        <f>IF(ISBLANK('M&amp;V (ORÇ)'!J240)," ",'M&amp;V (ORÇ)'!J240)</f>
        <v xml:space="preserve"> </v>
      </c>
      <c r="K247" s="525">
        <f>'M&amp;V (ORÇ)'!K240</f>
        <v>0</v>
      </c>
      <c r="L247" s="524">
        <f>'M&amp;V (ORÇ)'!L240</f>
        <v>0</v>
      </c>
      <c r="M247" s="118">
        <f t="shared" si="13"/>
        <v>0</v>
      </c>
      <c r="N247" s="120">
        <f t="shared" si="14"/>
        <v>0</v>
      </c>
      <c r="O247" s="119"/>
      <c r="P247" s="119"/>
    </row>
    <row r="248" spans="2:16" x14ac:dyDescent="0.3">
      <c r="B248" s="115">
        <v>30</v>
      </c>
      <c r="C248" s="1131" t="str">
        <f>IF(ISBLANK('M&amp;V (ORÇ)'!C241)," ",'M&amp;V (ORÇ)'!C241)</f>
        <v xml:space="preserve"> </v>
      </c>
      <c r="D248" s="1132"/>
      <c r="E248" s="1132"/>
      <c r="F248" s="1132"/>
      <c r="G248" s="1132"/>
      <c r="H248" s="1133"/>
      <c r="I248" s="523" t="str">
        <f>IF(ISBLANK('M&amp;V (ORÇ)'!I241)," ",'M&amp;V (ORÇ)'!I241)</f>
        <v xml:space="preserve"> </v>
      </c>
      <c r="J248" s="523" t="str">
        <f>IF(ISBLANK('M&amp;V (ORÇ)'!J241)," ",'M&amp;V (ORÇ)'!J241)</f>
        <v xml:space="preserve"> </v>
      </c>
      <c r="K248" s="525">
        <f>'M&amp;V (ORÇ)'!K241</f>
        <v>0</v>
      </c>
      <c r="L248" s="524">
        <f>'M&amp;V (ORÇ)'!L241</f>
        <v>0</v>
      </c>
      <c r="M248" s="118">
        <f t="shared" si="13"/>
        <v>0</v>
      </c>
      <c r="N248" s="120">
        <f t="shared" si="14"/>
        <v>0</v>
      </c>
      <c r="O248" s="119"/>
      <c r="P248" s="119"/>
    </row>
    <row r="249" spans="2:16" x14ac:dyDescent="0.3">
      <c r="B249" s="115">
        <v>31</v>
      </c>
      <c r="C249" s="1131" t="str">
        <f>IF(ISBLANK('M&amp;V (ORÇ)'!C242)," ",'M&amp;V (ORÇ)'!C242)</f>
        <v xml:space="preserve"> </v>
      </c>
      <c r="D249" s="1132"/>
      <c r="E249" s="1132"/>
      <c r="F249" s="1132"/>
      <c r="G249" s="1132"/>
      <c r="H249" s="1133"/>
      <c r="I249" s="523" t="str">
        <f>IF(ISBLANK('M&amp;V (ORÇ)'!I242)," ",'M&amp;V (ORÇ)'!I242)</f>
        <v xml:space="preserve"> </v>
      </c>
      <c r="J249" s="523" t="str">
        <f>IF(ISBLANK('M&amp;V (ORÇ)'!J242)," ",'M&amp;V (ORÇ)'!J242)</f>
        <v xml:space="preserve"> </v>
      </c>
      <c r="K249" s="525">
        <f>'M&amp;V (ORÇ)'!K242</f>
        <v>0</v>
      </c>
      <c r="L249" s="524">
        <f>'M&amp;V (ORÇ)'!L242</f>
        <v>0</v>
      </c>
      <c r="M249" s="118">
        <f t="shared" si="13"/>
        <v>0</v>
      </c>
      <c r="N249" s="120">
        <f t="shared" si="14"/>
        <v>0</v>
      </c>
      <c r="O249" s="119"/>
      <c r="P249" s="119"/>
    </row>
    <row r="250" spans="2:16" x14ac:dyDescent="0.3">
      <c r="B250" s="115">
        <v>32</v>
      </c>
      <c r="C250" s="1131" t="str">
        <f>IF(ISBLANK('M&amp;V (ORÇ)'!C243)," ",'M&amp;V (ORÇ)'!C243)</f>
        <v xml:space="preserve"> </v>
      </c>
      <c r="D250" s="1132"/>
      <c r="E250" s="1132"/>
      <c r="F250" s="1132"/>
      <c r="G250" s="1132"/>
      <c r="H250" s="1133"/>
      <c r="I250" s="523" t="str">
        <f>IF(ISBLANK('M&amp;V (ORÇ)'!I243)," ",'M&amp;V (ORÇ)'!I243)</f>
        <v xml:space="preserve"> </v>
      </c>
      <c r="J250" s="523" t="str">
        <f>IF(ISBLANK('M&amp;V (ORÇ)'!J243)," ",'M&amp;V (ORÇ)'!J243)</f>
        <v xml:space="preserve"> </v>
      </c>
      <c r="K250" s="525">
        <f>'M&amp;V (ORÇ)'!K243</f>
        <v>0</v>
      </c>
      <c r="L250" s="524">
        <f>'M&amp;V (ORÇ)'!L243</f>
        <v>0</v>
      </c>
      <c r="M250" s="118">
        <f t="shared" si="13"/>
        <v>0</v>
      </c>
      <c r="N250" s="120">
        <f t="shared" si="14"/>
        <v>0</v>
      </c>
      <c r="O250" s="119"/>
      <c r="P250" s="119"/>
    </row>
    <row r="251" spans="2:16" x14ac:dyDescent="0.3">
      <c r="B251" s="115">
        <v>33</v>
      </c>
      <c r="C251" s="1131" t="str">
        <f>IF(ISBLANK('M&amp;V (ORÇ)'!C244)," ",'M&amp;V (ORÇ)'!C244)</f>
        <v xml:space="preserve"> </v>
      </c>
      <c r="D251" s="1132"/>
      <c r="E251" s="1132"/>
      <c r="F251" s="1132"/>
      <c r="G251" s="1132"/>
      <c r="H251" s="1133"/>
      <c r="I251" s="523" t="str">
        <f>IF(ISBLANK('M&amp;V (ORÇ)'!I244)," ",'M&amp;V (ORÇ)'!I244)</f>
        <v xml:space="preserve"> </v>
      </c>
      <c r="J251" s="523" t="str">
        <f>IF(ISBLANK('M&amp;V (ORÇ)'!J244)," ",'M&amp;V (ORÇ)'!J244)</f>
        <v xml:space="preserve"> </v>
      </c>
      <c r="K251" s="525">
        <f>'M&amp;V (ORÇ)'!K244</f>
        <v>0</v>
      </c>
      <c r="L251" s="524">
        <f>'M&amp;V (ORÇ)'!L244</f>
        <v>0</v>
      </c>
      <c r="M251" s="118">
        <f t="shared" si="13"/>
        <v>0</v>
      </c>
      <c r="N251" s="120">
        <f t="shared" ref="N251:N268" si="15">M251-O251-P251</f>
        <v>0</v>
      </c>
      <c r="O251" s="119"/>
      <c r="P251" s="119"/>
    </row>
    <row r="252" spans="2:16" x14ac:dyDescent="0.3">
      <c r="B252" s="115">
        <v>34</v>
      </c>
      <c r="C252" s="1131" t="str">
        <f>IF(ISBLANK('M&amp;V (ORÇ)'!C245)," ",'M&amp;V (ORÇ)'!C245)</f>
        <v xml:space="preserve"> </v>
      </c>
      <c r="D252" s="1132"/>
      <c r="E252" s="1132"/>
      <c r="F252" s="1132"/>
      <c r="G252" s="1132"/>
      <c r="H252" s="1133"/>
      <c r="I252" s="523" t="str">
        <f>IF(ISBLANK('M&amp;V (ORÇ)'!I245)," ",'M&amp;V (ORÇ)'!I245)</f>
        <v xml:space="preserve"> </v>
      </c>
      <c r="J252" s="523" t="str">
        <f>IF(ISBLANK('M&amp;V (ORÇ)'!J245)," ",'M&amp;V (ORÇ)'!J245)</f>
        <v xml:space="preserve"> </v>
      </c>
      <c r="K252" s="525">
        <f>'M&amp;V (ORÇ)'!K245</f>
        <v>0</v>
      </c>
      <c r="L252" s="524">
        <f>'M&amp;V (ORÇ)'!L245</f>
        <v>0</v>
      </c>
      <c r="M252" s="118">
        <f t="shared" si="13"/>
        <v>0</v>
      </c>
      <c r="N252" s="120">
        <f t="shared" si="15"/>
        <v>0</v>
      </c>
      <c r="O252" s="119"/>
      <c r="P252" s="119"/>
    </row>
    <row r="253" spans="2:16" x14ac:dyDescent="0.3">
      <c r="B253" s="115">
        <v>35</v>
      </c>
      <c r="C253" s="1131" t="str">
        <f>IF(ISBLANK('M&amp;V (ORÇ)'!C246)," ",'M&amp;V (ORÇ)'!C246)</f>
        <v xml:space="preserve"> </v>
      </c>
      <c r="D253" s="1132"/>
      <c r="E253" s="1132"/>
      <c r="F253" s="1132"/>
      <c r="G253" s="1132"/>
      <c r="H253" s="1133"/>
      <c r="I253" s="523" t="str">
        <f>IF(ISBLANK('M&amp;V (ORÇ)'!I246)," ",'M&amp;V (ORÇ)'!I246)</f>
        <v xml:space="preserve"> </v>
      </c>
      <c r="J253" s="523" t="str">
        <f>IF(ISBLANK('M&amp;V (ORÇ)'!J246)," ",'M&amp;V (ORÇ)'!J246)</f>
        <v xml:space="preserve"> </v>
      </c>
      <c r="K253" s="525">
        <f>'M&amp;V (ORÇ)'!K246</f>
        <v>0</v>
      </c>
      <c r="L253" s="524">
        <f>'M&amp;V (ORÇ)'!L246</f>
        <v>0</v>
      </c>
      <c r="M253" s="118">
        <f t="shared" si="13"/>
        <v>0</v>
      </c>
      <c r="N253" s="120">
        <f t="shared" si="15"/>
        <v>0</v>
      </c>
      <c r="O253" s="119"/>
      <c r="P253" s="119"/>
    </row>
    <row r="254" spans="2:16" x14ac:dyDescent="0.3">
      <c r="B254" s="115">
        <v>36</v>
      </c>
      <c r="C254" s="1131" t="str">
        <f>IF(ISBLANK('M&amp;V (ORÇ)'!C247)," ",'M&amp;V (ORÇ)'!C247)</f>
        <v xml:space="preserve"> </v>
      </c>
      <c r="D254" s="1132"/>
      <c r="E254" s="1132"/>
      <c r="F254" s="1132"/>
      <c r="G254" s="1132"/>
      <c r="H254" s="1133"/>
      <c r="I254" s="523" t="str">
        <f>IF(ISBLANK('M&amp;V (ORÇ)'!I247)," ",'M&amp;V (ORÇ)'!I247)</f>
        <v xml:space="preserve"> </v>
      </c>
      <c r="J254" s="523" t="str">
        <f>IF(ISBLANK('M&amp;V (ORÇ)'!J247)," ",'M&amp;V (ORÇ)'!J247)</f>
        <v xml:space="preserve"> </v>
      </c>
      <c r="K254" s="525">
        <f>'M&amp;V (ORÇ)'!K247</f>
        <v>0</v>
      </c>
      <c r="L254" s="524">
        <f>'M&amp;V (ORÇ)'!L247</f>
        <v>0</v>
      </c>
      <c r="M254" s="118">
        <f t="shared" si="13"/>
        <v>0</v>
      </c>
      <c r="N254" s="120">
        <f t="shared" si="15"/>
        <v>0</v>
      </c>
      <c r="O254" s="119"/>
      <c r="P254" s="119"/>
    </row>
    <row r="255" spans="2:16" x14ac:dyDescent="0.3">
      <c r="B255" s="115">
        <v>37</v>
      </c>
      <c r="C255" s="1131" t="str">
        <f>IF(ISBLANK('M&amp;V (ORÇ)'!C248)," ",'M&amp;V (ORÇ)'!C248)</f>
        <v xml:space="preserve"> </v>
      </c>
      <c r="D255" s="1132"/>
      <c r="E255" s="1132"/>
      <c r="F255" s="1132"/>
      <c r="G255" s="1132"/>
      <c r="H255" s="1133"/>
      <c r="I255" s="523" t="str">
        <f>IF(ISBLANK('M&amp;V (ORÇ)'!I248)," ",'M&amp;V (ORÇ)'!I248)</f>
        <v xml:space="preserve"> </v>
      </c>
      <c r="J255" s="523" t="str">
        <f>IF(ISBLANK('M&amp;V (ORÇ)'!J248)," ",'M&amp;V (ORÇ)'!J248)</f>
        <v xml:space="preserve"> </v>
      </c>
      <c r="K255" s="525">
        <f>'M&amp;V (ORÇ)'!K248</f>
        <v>0</v>
      </c>
      <c r="L255" s="524">
        <f>'M&amp;V (ORÇ)'!L248</f>
        <v>0</v>
      </c>
      <c r="M255" s="118">
        <f t="shared" si="13"/>
        <v>0</v>
      </c>
      <c r="N255" s="120">
        <f t="shared" si="15"/>
        <v>0</v>
      </c>
      <c r="O255" s="119"/>
      <c r="P255" s="119"/>
    </row>
    <row r="256" spans="2:16" x14ac:dyDescent="0.3">
      <c r="B256" s="115">
        <v>38</v>
      </c>
      <c r="C256" s="1131" t="str">
        <f>IF(ISBLANK('M&amp;V (ORÇ)'!C249)," ",'M&amp;V (ORÇ)'!C249)</f>
        <v xml:space="preserve"> </v>
      </c>
      <c r="D256" s="1132"/>
      <c r="E256" s="1132"/>
      <c r="F256" s="1132"/>
      <c r="G256" s="1132"/>
      <c r="H256" s="1133"/>
      <c r="I256" s="523" t="str">
        <f>IF(ISBLANK('M&amp;V (ORÇ)'!I249)," ",'M&amp;V (ORÇ)'!I249)</f>
        <v xml:space="preserve"> </v>
      </c>
      <c r="J256" s="523" t="str">
        <f>IF(ISBLANK('M&amp;V (ORÇ)'!J249)," ",'M&amp;V (ORÇ)'!J249)</f>
        <v xml:space="preserve"> </v>
      </c>
      <c r="K256" s="525">
        <f>'M&amp;V (ORÇ)'!K249</f>
        <v>0</v>
      </c>
      <c r="L256" s="524">
        <f>'M&amp;V (ORÇ)'!L249</f>
        <v>0</v>
      </c>
      <c r="M256" s="118">
        <f t="shared" si="13"/>
        <v>0</v>
      </c>
      <c r="N256" s="120">
        <f t="shared" si="15"/>
        <v>0</v>
      </c>
      <c r="O256" s="119"/>
      <c r="P256" s="119"/>
    </row>
    <row r="257" spans="2:16" x14ac:dyDescent="0.3">
      <c r="B257" s="115">
        <v>39</v>
      </c>
      <c r="C257" s="1131" t="str">
        <f>IF(ISBLANK('M&amp;V (ORÇ)'!C250)," ",'M&amp;V (ORÇ)'!C250)</f>
        <v xml:space="preserve"> </v>
      </c>
      <c r="D257" s="1132"/>
      <c r="E257" s="1132"/>
      <c r="F257" s="1132"/>
      <c r="G257" s="1132"/>
      <c r="H257" s="1133"/>
      <c r="I257" s="523" t="str">
        <f>IF(ISBLANK('M&amp;V (ORÇ)'!I250)," ",'M&amp;V (ORÇ)'!I250)</f>
        <v xml:space="preserve"> </v>
      </c>
      <c r="J257" s="523" t="str">
        <f>IF(ISBLANK('M&amp;V (ORÇ)'!J250)," ",'M&amp;V (ORÇ)'!J250)</f>
        <v xml:space="preserve"> </v>
      </c>
      <c r="K257" s="525">
        <f>'M&amp;V (ORÇ)'!K250</f>
        <v>0</v>
      </c>
      <c r="L257" s="524">
        <f>'M&amp;V (ORÇ)'!L250</f>
        <v>0</v>
      </c>
      <c r="M257" s="118">
        <f t="shared" si="13"/>
        <v>0</v>
      </c>
      <c r="N257" s="120">
        <f t="shared" si="15"/>
        <v>0</v>
      </c>
      <c r="O257" s="119"/>
      <c r="P257" s="119"/>
    </row>
    <row r="258" spans="2:16" x14ac:dyDescent="0.3">
      <c r="B258" s="115">
        <v>40</v>
      </c>
      <c r="C258" s="1131" t="str">
        <f>IF(ISBLANK('M&amp;V (ORÇ)'!C251)," ",'M&amp;V (ORÇ)'!C251)</f>
        <v xml:space="preserve"> </v>
      </c>
      <c r="D258" s="1132"/>
      <c r="E258" s="1132"/>
      <c r="F258" s="1132"/>
      <c r="G258" s="1132"/>
      <c r="H258" s="1133"/>
      <c r="I258" s="523" t="str">
        <f>IF(ISBLANK('M&amp;V (ORÇ)'!I251)," ",'M&amp;V (ORÇ)'!I251)</f>
        <v xml:space="preserve"> </v>
      </c>
      <c r="J258" s="523" t="str">
        <f>IF(ISBLANK('M&amp;V (ORÇ)'!J251)," ",'M&amp;V (ORÇ)'!J251)</f>
        <v xml:space="preserve"> </v>
      </c>
      <c r="K258" s="525">
        <f>'M&amp;V (ORÇ)'!K251</f>
        <v>0</v>
      </c>
      <c r="L258" s="524">
        <f>'M&amp;V (ORÇ)'!L251</f>
        <v>0</v>
      </c>
      <c r="M258" s="118">
        <f t="shared" si="13"/>
        <v>0</v>
      </c>
      <c r="N258" s="120">
        <f t="shared" si="15"/>
        <v>0</v>
      </c>
      <c r="O258" s="119"/>
      <c r="P258" s="119"/>
    </row>
    <row r="259" spans="2:16" x14ac:dyDescent="0.3">
      <c r="B259" s="115">
        <v>41</v>
      </c>
      <c r="C259" s="1131" t="str">
        <f>IF(ISBLANK('M&amp;V (ORÇ)'!C252)," ",'M&amp;V (ORÇ)'!C252)</f>
        <v xml:space="preserve"> </v>
      </c>
      <c r="D259" s="1132"/>
      <c r="E259" s="1132"/>
      <c r="F259" s="1132"/>
      <c r="G259" s="1132"/>
      <c r="H259" s="1133"/>
      <c r="I259" s="523" t="str">
        <f>IF(ISBLANK('M&amp;V (ORÇ)'!I252)," ",'M&amp;V (ORÇ)'!I252)</f>
        <v xml:space="preserve"> </v>
      </c>
      <c r="J259" s="523" t="str">
        <f>IF(ISBLANK('M&amp;V (ORÇ)'!J252)," ",'M&amp;V (ORÇ)'!J252)</f>
        <v xml:space="preserve"> </v>
      </c>
      <c r="K259" s="525">
        <f>'M&amp;V (ORÇ)'!K252</f>
        <v>0</v>
      </c>
      <c r="L259" s="524">
        <f>'M&amp;V (ORÇ)'!L252</f>
        <v>0</v>
      </c>
      <c r="M259" s="118">
        <f t="shared" si="13"/>
        <v>0</v>
      </c>
      <c r="N259" s="120">
        <f t="shared" si="15"/>
        <v>0</v>
      </c>
      <c r="O259" s="119"/>
      <c r="P259" s="119"/>
    </row>
    <row r="260" spans="2:16" x14ac:dyDescent="0.3">
      <c r="B260" s="115">
        <v>42</v>
      </c>
      <c r="C260" s="1131" t="str">
        <f>IF(ISBLANK('M&amp;V (ORÇ)'!C253)," ",'M&amp;V (ORÇ)'!C253)</f>
        <v xml:space="preserve"> </v>
      </c>
      <c r="D260" s="1132"/>
      <c r="E260" s="1132"/>
      <c r="F260" s="1132"/>
      <c r="G260" s="1132"/>
      <c r="H260" s="1133"/>
      <c r="I260" s="523" t="str">
        <f>IF(ISBLANK('M&amp;V (ORÇ)'!I253)," ",'M&amp;V (ORÇ)'!I253)</f>
        <v xml:space="preserve"> </v>
      </c>
      <c r="J260" s="523" t="str">
        <f>IF(ISBLANK('M&amp;V (ORÇ)'!J253)," ",'M&amp;V (ORÇ)'!J253)</f>
        <v xml:space="preserve"> </v>
      </c>
      <c r="K260" s="525">
        <f>'M&amp;V (ORÇ)'!K253</f>
        <v>0</v>
      </c>
      <c r="L260" s="524">
        <f>'M&amp;V (ORÇ)'!L253</f>
        <v>0</v>
      </c>
      <c r="M260" s="118">
        <f t="shared" si="13"/>
        <v>0</v>
      </c>
      <c r="N260" s="120">
        <f t="shared" si="15"/>
        <v>0</v>
      </c>
      <c r="O260" s="119"/>
      <c r="P260" s="119"/>
    </row>
    <row r="261" spans="2:16" x14ac:dyDescent="0.3">
      <c r="B261" s="115">
        <v>43</v>
      </c>
      <c r="C261" s="1131" t="str">
        <f>IF(ISBLANK('M&amp;V (ORÇ)'!C254)," ",'M&amp;V (ORÇ)'!C254)</f>
        <v xml:space="preserve"> </v>
      </c>
      <c r="D261" s="1132"/>
      <c r="E261" s="1132"/>
      <c r="F261" s="1132"/>
      <c r="G261" s="1132"/>
      <c r="H261" s="1133"/>
      <c r="I261" s="523" t="str">
        <f>IF(ISBLANK('M&amp;V (ORÇ)'!I254)," ",'M&amp;V (ORÇ)'!I254)</f>
        <v xml:space="preserve"> </v>
      </c>
      <c r="J261" s="523" t="str">
        <f>IF(ISBLANK('M&amp;V (ORÇ)'!J254)," ",'M&amp;V (ORÇ)'!J254)</f>
        <v xml:space="preserve"> </v>
      </c>
      <c r="K261" s="525">
        <f>'M&amp;V (ORÇ)'!K254</f>
        <v>0</v>
      </c>
      <c r="L261" s="524">
        <f>'M&amp;V (ORÇ)'!L254</f>
        <v>0</v>
      </c>
      <c r="M261" s="118">
        <f t="shared" si="13"/>
        <v>0</v>
      </c>
      <c r="N261" s="120">
        <f t="shared" si="15"/>
        <v>0</v>
      </c>
      <c r="O261" s="119"/>
      <c r="P261" s="119"/>
    </row>
    <row r="262" spans="2:16" x14ac:dyDescent="0.3">
      <c r="B262" s="115">
        <v>44</v>
      </c>
      <c r="C262" s="1131" t="str">
        <f>IF(ISBLANK('M&amp;V (ORÇ)'!C255)," ",'M&amp;V (ORÇ)'!C255)</f>
        <v xml:space="preserve"> </v>
      </c>
      <c r="D262" s="1132"/>
      <c r="E262" s="1132"/>
      <c r="F262" s="1132"/>
      <c r="G262" s="1132"/>
      <c r="H262" s="1133"/>
      <c r="I262" s="523" t="str">
        <f>IF(ISBLANK('M&amp;V (ORÇ)'!I255)," ",'M&amp;V (ORÇ)'!I255)</f>
        <v xml:space="preserve"> </v>
      </c>
      <c r="J262" s="523" t="str">
        <f>IF(ISBLANK('M&amp;V (ORÇ)'!J255)," ",'M&amp;V (ORÇ)'!J255)</f>
        <v xml:space="preserve"> </v>
      </c>
      <c r="K262" s="525">
        <f>'M&amp;V (ORÇ)'!K255</f>
        <v>0</v>
      </c>
      <c r="L262" s="524">
        <f>'M&amp;V (ORÇ)'!L255</f>
        <v>0</v>
      </c>
      <c r="M262" s="118">
        <f t="shared" si="13"/>
        <v>0</v>
      </c>
      <c r="N262" s="120">
        <f t="shared" si="15"/>
        <v>0</v>
      </c>
      <c r="O262" s="119"/>
      <c r="P262" s="119"/>
    </row>
    <row r="263" spans="2:16" x14ac:dyDescent="0.3">
      <c r="B263" s="115">
        <v>45</v>
      </c>
      <c r="C263" s="1131" t="str">
        <f>IF(ISBLANK('M&amp;V (ORÇ)'!C256)," ",'M&amp;V (ORÇ)'!C256)</f>
        <v xml:space="preserve"> </v>
      </c>
      <c r="D263" s="1132"/>
      <c r="E263" s="1132"/>
      <c r="F263" s="1132"/>
      <c r="G263" s="1132"/>
      <c r="H263" s="1133"/>
      <c r="I263" s="523" t="str">
        <f>IF(ISBLANK('M&amp;V (ORÇ)'!I256)," ",'M&amp;V (ORÇ)'!I256)</f>
        <v xml:space="preserve"> </v>
      </c>
      <c r="J263" s="523" t="str">
        <f>IF(ISBLANK('M&amp;V (ORÇ)'!J256)," ",'M&amp;V (ORÇ)'!J256)</f>
        <v xml:space="preserve"> </v>
      </c>
      <c r="K263" s="525">
        <f>'M&amp;V (ORÇ)'!K256</f>
        <v>0</v>
      </c>
      <c r="L263" s="524">
        <f>'M&amp;V (ORÇ)'!L256</f>
        <v>0</v>
      </c>
      <c r="M263" s="118">
        <f t="shared" si="13"/>
        <v>0</v>
      </c>
      <c r="N263" s="120">
        <f t="shared" si="15"/>
        <v>0</v>
      </c>
      <c r="O263" s="119"/>
      <c r="P263" s="119"/>
    </row>
    <row r="264" spans="2:16" x14ac:dyDescent="0.3">
      <c r="B264" s="115">
        <v>46</v>
      </c>
      <c r="C264" s="1131" t="str">
        <f>IF(ISBLANK('M&amp;V (ORÇ)'!C257)," ",'M&amp;V (ORÇ)'!C257)</f>
        <v xml:space="preserve"> </v>
      </c>
      <c r="D264" s="1132"/>
      <c r="E264" s="1132"/>
      <c r="F264" s="1132"/>
      <c r="G264" s="1132"/>
      <c r="H264" s="1133"/>
      <c r="I264" s="523" t="str">
        <f>IF(ISBLANK('M&amp;V (ORÇ)'!I257)," ",'M&amp;V (ORÇ)'!I257)</f>
        <v xml:space="preserve"> </v>
      </c>
      <c r="J264" s="523" t="str">
        <f>IF(ISBLANK('M&amp;V (ORÇ)'!J257)," ",'M&amp;V (ORÇ)'!J257)</f>
        <v xml:space="preserve"> </v>
      </c>
      <c r="K264" s="525">
        <f>'M&amp;V (ORÇ)'!K257</f>
        <v>0</v>
      </c>
      <c r="L264" s="524">
        <f>'M&amp;V (ORÇ)'!L257</f>
        <v>0</v>
      </c>
      <c r="M264" s="118">
        <f t="shared" si="13"/>
        <v>0</v>
      </c>
      <c r="N264" s="120">
        <f t="shared" si="15"/>
        <v>0</v>
      </c>
      <c r="O264" s="119"/>
      <c r="P264" s="119"/>
    </row>
    <row r="265" spans="2:16" x14ac:dyDescent="0.3">
      <c r="B265" s="115">
        <v>47</v>
      </c>
      <c r="C265" s="1131" t="str">
        <f>IF(ISBLANK('M&amp;V (ORÇ)'!C258)," ",'M&amp;V (ORÇ)'!C258)</f>
        <v xml:space="preserve"> </v>
      </c>
      <c r="D265" s="1132"/>
      <c r="E265" s="1132"/>
      <c r="F265" s="1132"/>
      <c r="G265" s="1132"/>
      <c r="H265" s="1133"/>
      <c r="I265" s="523" t="str">
        <f>IF(ISBLANK('M&amp;V (ORÇ)'!I258)," ",'M&amp;V (ORÇ)'!I258)</f>
        <v xml:space="preserve"> </v>
      </c>
      <c r="J265" s="523" t="str">
        <f>IF(ISBLANK('M&amp;V (ORÇ)'!J258)," ",'M&amp;V (ORÇ)'!J258)</f>
        <v xml:space="preserve"> </v>
      </c>
      <c r="K265" s="525">
        <f>'M&amp;V (ORÇ)'!K258</f>
        <v>0</v>
      </c>
      <c r="L265" s="524">
        <f>'M&amp;V (ORÇ)'!L258</f>
        <v>0</v>
      </c>
      <c r="M265" s="118">
        <f t="shared" si="13"/>
        <v>0</v>
      </c>
      <c r="N265" s="120">
        <f t="shared" si="15"/>
        <v>0</v>
      </c>
      <c r="O265" s="119"/>
      <c r="P265" s="119"/>
    </row>
    <row r="266" spans="2:16" x14ac:dyDescent="0.3">
      <c r="B266" s="115">
        <v>48</v>
      </c>
      <c r="C266" s="1131" t="str">
        <f>IF(ISBLANK('M&amp;V (ORÇ)'!C259)," ",'M&amp;V (ORÇ)'!C259)</f>
        <v xml:space="preserve"> </v>
      </c>
      <c r="D266" s="1132"/>
      <c r="E266" s="1132"/>
      <c r="F266" s="1132"/>
      <c r="G266" s="1132"/>
      <c r="H266" s="1133"/>
      <c r="I266" s="523" t="str">
        <f>IF(ISBLANK('M&amp;V (ORÇ)'!I259)," ",'M&amp;V (ORÇ)'!I259)</f>
        <v xml:space="preserve"> </v>
      </c>
      <c r="J266" s="523" t="str">
        <f>IF(ISBLANK('M&amp;V (ORÇ)'!J259)," ",'M&amp;V (ORÇ)'!J259)</f>
        <v xml:space="preserve"> </v>
      </c>
      <c r="K266" s="525">
        <f>'M&amp;V (ORÇ)'!K259</f>
        <v>0</v>
      </c>
      <c r="L266" s="524">
        <f>'M&amp;V (ORÇ)'!L259</f>
        <v>0</v>
      </c>
      <c r="M266" s="118">
        <f t="shared" si="13"/>
        <v>0</v>
      </c>
      <c r="N266" s="120">
        <f t="shared" si="15"/>
        <v>0</v>
      </c>
      <c r="O266" s="119"/>
      <c r="P266" s="119"/>
    </row>
    <row r="267" spans="2:16" x14ac:dyDescent="0.3">
      <c r="B267" s="115">
        <v>49</v>
      </c>
      <c r="C267" s="1131" t="str">
        <f>IF(ISBLANK('M&amp;V (ORÇ)'!C260)," ",'M&amp;V (ORÇ)'!C260)</f>
        <v xml:space="preserve"> </v>
      </c>
      <c r="D267" s="1132"/>
      <c r="E267" s="1132"/>
      <c r="F267" s="1132"/>
      <c r="G267" s="1132"/>
      <c r="H267" s="1133"/>
      <c r="I267" s="523" t="str">
        <f>IF(ISBLANK('M&amp;V (ORÇ)'!I260)," ",'M&amp;V (ORÇ)'!I260)</f>
        <v xml:space="preserve"> </v>
      </c>
      <c r="J267" s="523" t="str">
        <f>IF(ISBLANK('M&amp;V (ORÇ)'!J260)," ",'M&amp;V (ORÇ)'!J260)</f>
        <v xml:space="preserve"> </v>
      </c>
      <c r="K267" s="525">
        <f>'M&amp;V (ORÇ)'!K260</f>
        <v>0</v>
      </c>
      <c r="L267" s="524">
        <f>'M&amp;V (ORÇ)'!L260</f>
        <v>0</v>
      </c>
      <c r="M267" s="118">
        <f t="shared" si="13"/>
        <v>0</v>
      </c>
      <c r="N267" s="120">
        <f t="shared" si="15"/>
        <v>0</v>
      </c>
      <c r="O267" s="119"/>
      <c r="P267" s="119"/>
    </row>
    <row r="268" spans="2:16" x14ac:dyDescent="0.3">
      <c r="B268" s="115">
        <v>50</v>
      </c>
      <c r="C268" s="1131" t="str">
        <f>IF(ISBLANK('M&amp;V (ORÇ)'!C261)," ",'M&amp;V (ORÇ)'!C261)</f>
        <v xml:space="preserve"> </v>
      </c>
      <c r="D268" s="1132"/>
      <c r="E268" s="1132"/>
      <c r="F268" s="1132"/>
      <c r="G268" s="1132"/>
      <c r="H268" s="1133"/>
      <c r="I268" s="523" t="str">
        <f>IF(ISBLANK('M&amp;V (ORÇ)'!I261)," ",'M&amp;V (ORÇ)'!I261)</f>
        <v xml:space="preserve"> </v>
      </c>
      <c r="J268" s="523" t="str">
        <f>IF(ISBLANK('M&amp;V (ORÇ)'!J261)," ",'M&amp;V (ORÇ)'!J261)</f>
        <v xml:space="preserve"> </v>
      </c>
      <c r="K268" s="525">
        <f>'M&amp;V (ORÇ)'!K261</f>
        <v>0</v>
      </c>
      <c r="L268" s="524">
        <f>'M&amp;V (ORÇ)'!L261</f>
        <v>0</v>
      </c>
      <c r="M268" s="118">
        <f t="shared" si="13"/>
        <v>0</v>
      </c>
      <c r="N268" s="120">
        <f t="shared" si="15"/>
        <v>0</v>
      </c>
      <c r="O268" s="119"/>
      <c r="P268" s="119"/>
    </row>
    <row r="269" spans="2:16" x14ac:dyDescent="0.3">
      <c r="B269" s="121"/>
      <c r="C269" s="1139" t="s">
        <v>948</v>
      </c>
      <c r="D269" s="1139"/>
      <c r="E269" s="1139"/>
      <c r="F269" s="1139"/>
      <c r="G269" s="1139"/>
      <c r="H269" s="1139"/>
      <c r="I269" s="1139"/>
      <c r="J269" s="1139"/>
      <c r="K269" s="1139"/>
      <c r="L269" s="1140"/>
      <c r="M269" s="122">
        <f>SUM(M219:M268)</f>
        <v>0</v>
      </c>
      <c r="N269" s="122">
        <f>SUM(N219:N268)</f>
        <v>0</v>
      </c>
      <c r="O269" s="122">
        <f>SUM(O219:O268)</f>
        <v>0</v>
      </c>
      <c r="P269" s="122">
        <f>SUM(P219:P268)</f>
        <v>0</v>
      </c>
    </row>
    <row r="270" spans="2:16" x14ac:dyDescent="0.3">
      <c r="B270" s="124"/>
      <c r="C270" s="1141" t="s">
        <v>949</v>
      </c>
      <c r="D270" s="1141"/>
      <c r="E270" s="1141"/>
      <c r="F270" s="1141"/>
      <c r="G270" s="1141"/>
      <c r="H270" s="1141"/>
      <c r="I270" s="1141"/>
      <c r="J270" s="1141"/>
      <c r="K270" s="1141"/>
      <c r="L270" s="1142"/>
      <c r="M270" s="125">
        <f>SUM(M216,M269)</f>
        <v>0</v>
      </c>
      <c r="N270" s="126">
        <f>SUM(N216,N269)</f>
        <v>0</v>
      </c>
      <c r="O270" s="126">
        <f>SUM(O216,O269)</f>
        <v>0</v>
      </c>
      <c r="P270" s="126">
        <f>SUM(P216,P269)</f>
        <v>0</v>
      </c>
    </row>
    <row r="271" spans="2:16" x14ac:dyDescent="0.3">
      <c r="B271" s="1123" t="s">
        <v>945</v>
      </c>
      <c r="C271" s="1124"/>
      <c r="D271" s="1124"/>
      <c r="E271" s="1124"/>
      <c r="F271" s="1124"/>
      <c r="G271" s="1124"/>
      <c r="H271" s="1124"/>
      <c r="I271" s="1124"/>
      <c r="J271" s="1124"/>
      <c r="K271" s="1124"/>
      <c r="L271" s="1124"/>
      <c r="M271" s="1124"/>
      <c r="N271" s="1124"/>
      <c r="O271" s="1124"/>
      <c r="P271" s="1138"/>
    </row>
    <row r="272" spans="2:16" x14ac:dyDescent="0.3">
      <c r="B272" s="1134" t="s">
        <v>503</v>
      </c>
      <c r="C272" s="1135"/>
      <c r="D272" s="1135"/>
      <c r="E272" s="1135"/>
      <c r="F272" s="1135"/>
      <c r="G272" s="1135"/>
      <c r="H272" s="1135"/>
      <c r="I272" s="1135"/>
      <c r="J272" s="1135"/>
      <c r="K272" s="1135"/>
      <c r="L272" s="1135"/>
      <c r="M272" s="1135"/>
      <c r="N272" s="1135"/>
      <c r="O272" s="1135" t="str">
        <f>B272</f>
        <v>PERÍODO DE REFERÊNCIA</v>
      </c>
      <c r="P272" s="1136"/>
    </row>
    <row r="273" spans="2:16" x14ac:dyDescent="0.3">
      <c r="B273" s="1116" t="s">
        <v>504</v>
      </c>
      <c r="C273" s="1117"/>
      <c r="D273" s="1117"/>
      <c r="E273" s="1117"/>
      <c r="F273" s="1117"/>
      <c r="G273" s="1117"/>
      <c r="H273" s="1118"/>
      <c r="I273" s="112" t="s">
        <v>505</v>
      </c>
      <c r="J273" s="113" t="s">
        <v>506</v>
      </c>
      <c r="K273" s="113" t="s">
        <v>507</v>
      </c>
      <c r="L273" s="113" t="s">
        <v>508</v>
      </c>
      <c r="M273" s="113" t="s">
        <v>0</v>
      </c>
      <c r="N273" s="314" t="s">
        <v>1054</v>
      </c>
      <c r="O273" s="314" t="s">
        <v>509</v>
      </c>
      <c r="P273" s="315" t="s">
        <v>510</v>
      </c>
    </row>
    <row r="274" spans="2:16" x14ac:dyDescent="0.3">
      <c r="B274" s="115">
        <v>1</v>
      </c>
      <c r="C274" s="1131" t="str">
        <f>IF(ISBLANK('M&amp;V (ORÇ)'!C265)," ",'M&amp;V (ORÇ)'!C265)</f>
        <v xml:space="preserve"> </v>
      </c>
      <c r="D274" s="1132"/>
      <c r="E274" s="1132"/>
      <c r="F274" s="1132"/>
      <c r="G274" s="1132"/>
      <c r="H274" s="1133"/>
      <c r="I274" s="523" t="str">
        <f>IF(ISBLANK('M&amp;V (ORÇ)'!I265)," ",'M&amp;V (ORÇ)'!I265)</f>
        <v xml:space="preserve"> </v>
      </c>
      <c r="J274" s="523" t="str">
        <f>IF(ISBLANK('M&amp;V (ORÇ)'!J265)," ",'M&amp;V (ORÇ)'!J265)</f>
        <v xml:space="preserve"> </v>
      </c>
      <c r="K274" s="525">
        <f>'M&amp;V (ORÇ)'!K265</f>
        <v>0</v>
      </c>
      <c r="L274" s="524">
        <f>'M&amp;V (ORÇ)'!L265</f>
        <v>0</v>
      </c>
      <c r="M274" s="118">
        <f t="shared" ref="M274:M293" si="16">IF(J274="",0,K274*L274)</f>
        <v>0</v>
      </c>
      <c r="N274" s="120">
        <f t="shared" ref="N274:N293" si="17">M274-O274-P274</f>
        <v>0</v>
      </c>
      <c r="O274" s="119"/>
      <c r="P274" s="119"/>
    </row>
    <row r="275" spans="2:16" x14ac:dyDescent="0.3">
      <c r="B275" s="115">
        <v>2</v>
      </c>
      <c r="C275" s="1131" t="str">
        <f>IF(ISBLANK('M&amp;V (ORÇ)'!C266)," ",'M&amp;V (ORÇ)'!C266)</f>
        <v xml:space="preserve"> </v>
      </c>
      <c r="D275" s="1132"/>
      <c r="E275" s="1132"/>
      <c r="F275" s="1132"/>
      <c r="G275" s="1132"/>
      <c r="H275" s="1133"/>
      <c r="I275" s="523" t="str">
        <f>IF(ISBLANK('M&amp;V (ORÇ)'!I266)," ",'M&amp;V (ORÇ)'!I266)</f>
        <v xml:space="preserve"> </v>
      </c>
      <c r="J275" s="523" t="str">
        <f>IF(ISBLANK('M&amp;V (ORÇ)'!J266)," ",'M&amp;V (ORÇ)'!J266)</f>
        <v xml:space="preserve"> </v>
      </c>
      <c r="K275" s="525">
        <f>'M&amp;V (ORÇ)'!K266</f>
        <v>0</v>
      </c>
      <c r="L275" s="524">
        <f>'M&amp;V (ORÇ)'!L266</f>
        <v>0</v>
      </c>
      <c r="M275" s="118">
        <f t="shared" si="16"/>
        <v>0</v>
      </c>
      <c r="N275" s="120">
        <f t="shared" si="17"/>
        <v>0</v>
      </c>
      <c r="O275" s="119"/>
      <c r="P275" s="119"/>
    </row>
    <row r="276" spans="2:16" x14ac:dyDescent="0.3">
      <c r="B276" s="115">
        <v>3</v>
      </c>
      <c r="C276" s="1131" t="str">
        <f>IF(ISBLANK('M&amp;V (ORÇ)'!C267)," ",'M&amp;V (ORÇ)'!C267)</f>
        <v xml:space="preserve"> </v>
      </c>
      <c r="D276" s="1132"/>
      <c r="E276" s="1132"/>
      <c r="F276" s="1132"/>
      <c r="G276" s="1132"/>
      <c r="H276" s="1133"/>
      <c r="I276" s="523" t="str">
        <f>IF(ISBLANK('M&amp;V (ORÇ)'!I267)," ",'M&amp;V (ORÇ)'!I267)</f>
        <v xml:space="preserve"> </v>
      </c>
      <c r="J276" s="523" t="str">
        <f>IF(ISBLANK('M&amp;V (ORÇ)'!J267)," ",'M&amp;V (ORÇ)'!J267)</f>
        <v xml:space="preserve"> </v>
      </c>
      <c r="K276" s="525">
        <f>'M&amp;V (ORÇ)'!K267</f>
        <v>0</v>
      </c>
      <c r="L276" s="524">
        <f>'M&amp;V (ORÇ)'!L267</f>
        <v>0</v>
      </c>
      <c r="M276" s="118">
        <f t="shared" si="16"/>
        <v>0</v>
      </c>
      <c r="N276" s="120">
        <f t="shared" si="17"/>
        <v>0</v>
      </c>
      <c r="O276" s="119"/>
      <c r="P276" s="119"/>
    </row>
    <row r="277" spans="2:16" x14ac:dyDescent="0.3">
      <c r="B277" s="115">
        <v>4</v>
      </c>
      <c r="C277" s="1131" t="str">
        <f>IF(ISBLANK('M&amp;V (ORÇ)'!C268)," ",'M&amp;V (ORÇ)'!C268)</f>
        <v xml:space="preserve"> </v>
      </c>
      <c r="D277" s="1132"/>
      <c r="E277" s="1132"/>
      <c r="F277" s="1132"/>
      <c r="G277" s="1132"/>
      <c r="H277" s="1133"/>
      <c r="I277" s="523" t="str">
        <f>IF(ISBLANK('M&amp;V (ORÇ)'!I268)," ",'M&amp;V (ORÇ)'!I268)</f>
        <v xml:space="preserve"> </v>
      </c>
      <c r="J277" s="523" t="str">
        <f>IF(ISBLANK('M&amp;V (ORÇ)'!J268)," ",'M&amp;V (ORÇ)'!J268)</f>
        <v xml:space="preserve"> </v>
      </c>
      <c r="K277" s="525">
        <f>'M&amp;V (ORÇ)'!K268</f>
        <v>0</v>
      </c>
      <c r="L277" s="524">
        <f>'M&amp;V (ORÇ)'!L268</f>
        <v>0</v>
      </c>
      <c r="M277" s="118">
        <f t="shared" si="16"/>
        <v>0</v>
      </c>
      <c r="N277" s="120">
        <f t="shared" si="17"/>
        <v>0</v>
      </c>
      <c r="O277" s="119"/>
      <c r="P277" s="119"/>
    </row>
    <row r="278" spans="2:16" x14ac:dyDescent="0.3">
      <c r="B278" s="115">
        <v>5</v>
      </c>
      <c r="C278" s="1131" t="str">
        <f>IF(ISBLANK('M&amp;V (ORÇ)'!C269)," ",'M&amp;V (ORÇ)'!C269)</f>
        <v xml:space="preserve"> </v>
      </c>
      <c r="D278" s="1132"/>
      <c r="E278" s="1132"/>
      <c r="F278" s="1132"/>
      <c r="G278" s="1132"/>
      <c r="H278" s="1133"/>
      <c r="I278" s="523" t="str">
        <f>IF(ISBLANK('M&amp;V (ORÇ)'!I269)," ",'M&amp;V (ORÇ)'!I269)</f>
        <v xml:space="preserve"> </v>
      </c>
      <c r="J278" s="523" t="str">
        <f>IF(ISBLANK('M&amp;V (ORÇ)'!J269)," ",'M&amp;V (ORÇ)'!J269)</f>
        <v xml:space="preserve"> </v>
      </c>
      <c r="K278" s="525">
        <f>'M&amp;V (ORÇ)'!K269</f>
        <v>0</v>
      </c>
      <c r="L278" s="524">
        <f>'M&amp;V (ORÇ)'!L269</f>
        <v>0</v>
      </c>
      <c r="M278" s="118">
        <f t="shared" si="16"/>
        <v>0</v>
      </c>
      <c r="N278" s="120">
        <f t="shared" si="17"/>
        <v>0</v>
      </c>
      <c r="O278" s="119"/>
      <c r="P278" s="119"/>
    </row>
    <row r="279" spans="2:16" x14ac:dyDescent="0.3">
      <c r="B279" s="115">
        <v>6</v>
      </c>
      <c r="C279" s="1131" t="str">
        <f>IF(ISBLANK('M&amp;V (ORÇ)'!C270)," ",'M&amp;V (ORÇ)'!C270)</f>
        <v xml:space="preserve"> </v>
      </c>
      <c r="D279" s="1132"/>
      <c r="E279" s="1132"/>
      <c r="F279" s="1132"/>
      <c r="G279" s="1132"/>
      <c r="H279" s="1133"/>
      <c r="I279" s="523" t="str">
        <f>IF(ISBLANK('M&amp;V (ORÇ)'!I270)," ",'M&amp;V (ORÇ)'!I270)</f>
        <v xml:space="preserve"> </v>
      </c>
      <c r="J279" s="523" t="str">
        <f>IF(ISBLANK('M&amp;V (ORÇ)'!J270)," ",'M&amp;V (ORÇ)'!J270)</f>
        <v xml:space="preserve"> </v>
      </c>
      <c r="K279" s="525">
        <f>'M&amp;V (ORÇ)'!K270</f>
        <v>0</v>
      </c>
      <c r="L279" s="524">
        <f>'M&amp;V (ORÇ)'!L270</f>
        <v>0</v>
      </c>
      <c r="M279" s="118">
        <f t="shared" si="16"/>
        <v>0</v>
      </c>
      <c r="N279" s="120">
        <f t="shared" si="17"/>
        <v>0</v>
      </c>
      <c r="O279" s="119"/>
      <c r="P279" s="119"/>
    </row>
    <row r="280" spans="2:16" x14ac:dyDescent="0.3">
      <c r="B280" s="115">
        <v>7</v>
      </c>
      <c r="C280" s="1131" t="str">
        <f>IF(ISBLANK('M&amp;V (ORÇ)'!C271)," ",'M&amp;V (ORÇ)'!C271)</f>
        <v xml:space="preserve"> </v>
      </c>
      <c r="D280" s="1132"/>
      <c r="E280" s="1132"/>
      <c r="F280" s="1132"/>
      <c r="G280" s="1132"/>
      <c r="H280" s="1133"/>
      <c r="I280" s="523" t="str">
        <f>IF(ISBLANK('M&amp;V (ORÇ)'!I271)," ",'M&amp;V (ORÇ)'!I271)</f>
        <v xml:space="preserve"> </v>
      </c>
      <c r="J280" s="523" t="str">
        <f>IF(ISBLANK('M&amp;V (ORÇ)'!J271)," ",'M&amp;V (ORÇ)'!J271)</f>
        <v xml:space="preserve"> </v>
      </c>
      <c r="K280" s="525">
        <f>'M&amp;V (ORÇ)'!K271</f>
        <v>0</v>
      </c>
      <c r="L280" s="524">
        <f>'M&amp;V (ORÇ)'!L271</f>
        <v>0</v>
      </c>
      <c r="M280" s="118">
        <f t="shared" si="16"/>
        <v>0</v>
      </c>
      <c r="N280" s="120">
        <f t="shared" si="17"/>
        <v>0</v>
      </c>
      <c r="O280" s="119"/>
      <c r="P280" s="119"/>
    </row>
    <row r="281" spans="2:16" x14ac:dyDescent="0.3">
      <c r="B281" s="115">
        <v>8</v>
      </c>
      <c r="C281" s="1131" t="str">
        <f>IF(ISBLANK('M&amp;V (ORÇ)'!C272)," ",'M&amp;V (ORÇ)'!C272)</f>
        <v xml:space="preserve"> </v>
      </c>
      <c r="D281" s="1132"/>
      <c r="E281" s="1132"/>
      <c r="F281" s="1132"/>
      <c r="G281" s="1132"/>
      <c r="H281" s="1133"/>
      <c r="I281" s="523" t="str">
        <f>IF(ISBLANK('M&amp;V (ORÇ)'!I272)," ",'M&amp;V (ORÇ)'!I272)</f>
        <v xml:space="preserve"> </v>
      </c>
      <c r="J281" s="523" t="str">
        <f>IF(ISBLANK('M&amp;V (ORÇ)'!J272)," ",'M&amp;V (ORÇ)'!J272)</f>
        <v xml:space="preserve"> </v>
      </c>
      <c r="K281" s="525">
        <f>'M&amp;V (ORÇ)'!K272</f>
        <v>0</v>
      </c>
      <c r="L281" s="524">
        <f>'M&amp;V (ORÇ)'!L272</f>
        <v>0</v>
      </c>
      <c r="M281" s="118">
        <f t="shared" si="16"/>
        <v>0</v>
      </c>
      <c r="N281" s="120">
        <f t="shared" si="17"/>
        <v>0</v>
      </c>
      <c r="O281" s="119"/>
      <c r="P281" s="119"/>
    </row>
    <row r="282" spans="2:16" x14ac:dyDescent="0.3">
      <c r="B282" s="115">
        <v>9</v>
      </c>
      <c r="C282" s="1131" t="str">
        <f>IF(ISBLANK('M&amp;V (ORÇ)'!C273)," ",'M&amp;V (ORÇ)'!C273)</f>
        <v xml:space="preserve"> </v>
      </c>
      <c r="D282" s="1132"/>
      <c r="E282" s="1132"/>
      <c r="F282" s="1132"/>
      <c r="G282" s="1132"/>
      <c r="H282" s="1133"/>
      <c r="I282" s="523" t="str">
        <f>IF(ISBLANK('M&amp;V (ORÇ)'!I273)," ",'M&amp;V (ORÇ)'!I273)</f>
        <v xml:space="preserve"> </v>
      </c>
      <c r="J282" s="523" t="str">
        <f>IF(ISBLANK('M&amp;V (ORÇ)'!J273)," ",'M&amp;V (ORÇ)'!J273)</f>
        <v xml:space="preserve"> </v>
      </c>
      <c r="K282" s="525">
        <f>'M&amp;V (ORÇ)'!K273</f>
        <v>0</v>
      </c>
      <c r="L282" s="524">
        <f>'M&amp;V (ORÇ)'!L273</f>
        <v>0</v>
      </c>
      <c r="M282" s="118">
        <f t="shared" si="16"/>
        <v>0</v>
      </c>
      <c r="N282" s="120">
        <f t="shared" si="17"/>
        <v>0</v>
      </c>
      <c r="O282" s="119"/>
      <c r="P282" s="119"/>
    </row>
    <row r="283" spans="2:16" x14ac:dyDescent="0.3">
      <c r="B283" s="115">
        <v>10</v>
      </c>
      <c r="C283" s="1131" t="str">
        <f>IF(ISBLANK('M&amp;V (ORÇ)'!C274)," ",'M&amp;V (ORÇ)'!C274)</f>
        <v xml:space="preserve"> </v>
      </c>
      <c r="D283" s="1132"/>
      <c r="E283" s="1132"/>
      <c r="F283" s="1132"/>
      <c r="G283" s="1132"/>
      <c r="H283" s="1133"/>
      <c r="I283" s="523" t="str">
        <f>IF(ISBLANK('M&amp;V (ORÇ)'!I274)," ",'M&amp;V (ORÇ)'!I274)</f>
        <v xml:space="preserve"> </v>
      </c>
      <c r="J283" s="523" t="str">
        <f>IF(ISBLANK('M&amp;V (ORÇ)'!J274)," ",'M&amp;V (ORÇ)'!J274)</f>
        <v xml:space="preserve"> </v>
      </c>
      <c r="K283" s="525">
        <f>'M&amp;V (ORÇ)'!K274</f>
        <v>0</v>
      </c>
      <c r="L283" s="524">
        <f>'M&amp;V (ORÇ)'!L274</f>
        <v>0</v>
      </c>
      <c r="M283" s="118">
        <f t="shared" si="16"/>
        <v>0</v>
      </c>
      <c r="N283" s="120">
        <f t="shared" si="17"/>
        <v>0</v>
      </c>
      <c r="O283" s="119"/>
      <c r="P283" s="119"/>
    </row>
    <row r="284" spans="2:16" x14ac:dyDescent="0.3">
      <c r="B284" s="115">
        <v>11</v>
      </c>
      <c r="C284" s="1131" t="str">
        <f>IF(ISBLANK('M&amp;V (ORÇ)'!C275)," ",'M&amp;V (ORÇ)'!C275)</f>
        <v xml:space="preserve"> </v>
      </c>
      <c r="D284" s="1132"/>
      <c r="E284" s="1132"/>
      <c r="F284" s="1132"/>
      <c r="G284" s="1132"/>
      <c r="H284" s="1133"/>
      <c r="I284" s="523" t="str">
        <f>IF(ISBLANK('M&amp;V (ORÇ)'!I275)," ",'M&amp;V (ORÇ)'!I275)</f>
        <v xml:space="preserve"> </v>
      </c>
      <c r="J284" s="523" t="str">
        <f>IF(ISBLANK('M&amp;V (ORÇ)'!J275)," ",'M&amp;V (ORÇ)'!J275)</f>
        <v xml:space="preserve"> </v>
      </c>
      <c r="K284" s="525">
        <f>'M&amp;V (ORÇ)'!K275</f>
        <v>0</v>
      </c>
      <c r="L284" s="524">
        <f>'M&amp;V (ORÇ)'!L275</f>
        <v>0</v>
      </c>
      <c r="M284" s="118">
        <f t="shared" si="16"/>
        <v>0</v>
      </c>
      <c r="N284" s="120">
        <f t="shared" si="17"/>
        <v>0</v>
      </c>
      <c r="O284" s="119"/>
      <c r="P284" s="119"/>
    </row>
    <row r="285" spans="2:16" x14ac:dyDescent="0.3">
      <c r="B285" s="115">
        <v>12</v>
      </c>
      <c r="C285" s="1131" t="str">
        <f>IF(ISBLANK('M&amp;V (ORÇ)'!C276)," ",'M&amp;V (ORÇ)'!C276)</f>
        <v xml:space="preserve"> </v>
      </c>
      <c r="D285" s="1132"/>
      <c r="E285" s="1132"/>
      <c r="F285" s="1132"/>
      <c r="G285" s="1132"/>
      <c r="H285" s="1133"/>
      <c r="I285" s="523" t="str">
        <f>IF(ISBLANK('M&amp;V (ORÇ)'!I276)," ",'M&amp;V (ORÇ)'!I276)</f>
        <v xml:space="preserve"> </v>
      </c>
      <c r="J285" s="523" t="str">
        <f>IF(ISBLANK('M&amp;V (ORÇ)'!J276)," ",'M&amp;V (ORÇ)'!J276)</f>
        <v xml:space="preserve"> </v>
      </c>
      <c r="K285" s="525">
        <f>'M&amp;V (ORÇ)'!K276</f>
        <v>0</v>
      </c>
      <c r="L285" s="524">
        <f>'M&amp;V (ORÇ)'!L276</f>
        <v>0</v>
      </c>
      <c r="M285" s="118">
        <f t="shared" si="16"/>
        <v>0</v>
      </c>
      <c r="N285" s="120">
        <f t="shared" si="17"/>
        <v>0</v>
      </c>
      <c r="O285" s="119"/>
      <c r="P285" s="119"/>
    </row>
    <row r="286" spans="2:16" x14ac:dyDescent="0.3">
      <c r="B286" s="115">
        <v>13</v>
      </c>
      <c r="C286" s="1131" t="str">
        <f>IF(ISBLANK('M&amp;V (ORÇ)'!C277)," ",'M&amp;V (ORÇ)'!C277)</f>
        <v xml:space="preserve"> </v>
      </c>
      <c r="D286" s="1132"/>
      <c r="E286" s="1132"/>
      <c r="F286" s="1132"/>
      <c r="G286" s="1132"/>
      <c r="H286" s="1133"/>
      <c r="I286" s="523" t="str">
        <f>IF(ISBLANK('M&amp;V (ORÇ)'!I277)," ",'M&amp;V (ORÇ)'!I277)</f>
        <v xml:space="preserve"> </v>
      </c>
      <c r="J286" s="523" t="str">
        <f>IF(ISBLANK('M&amp;V (ORÇ)'!J277)," ",'M&amp;V (ORÇ)'!J277)</f>
        <v xml:space="preserve"> </v>
      </c>
      <c r="K286" s="525">
        <f>'M&amp;V (ORÇ)'!K277</f>
        <v>0</v>
      </c>
      <c r="L286" s="524">
        <f>'M&amp;V (ORÇ)'!L277</f>
        <v>0</v>
      </c>
      <c r="M286" s="118">
        <f t="shared" si="16"/>
        <v>0</v>
      </c>
      <c r="N286" s="120">
        <f t="shared" si="17"/>
        <v>0</v>
      </c>
      <c r="O286" s="119"/>
      <c r="P286" s="119"/>
    </row>
    <row r="287" spans="2:16" x14ac:dyDescent="0.3">
      <c r="B287" s="115">
        <v>14</v>
      </c>
      <c r="C287" s="1131" t="str">
        <f>IF(ISBLANK('M&amp;V (ORÇ)'!C278)," ",'M&amp;V (ORÇ)'!C278)</f>
        <v xml:space="preserve"> </v>
      </c>
      <c r="D287" s="1132"/>
      <c r="E287" s="1132"/>
      <c r="F287" s="1132"/>
      <c r="G287" s="1132"/>
      <c r="H287" s="1133"/>
      <c r="I287" s="523" t="str">
        <f>IF(ISBLANK('M&amp;V (ORÇ)'!I278)," ",'M&amp;V (ORÇ)'!I278)</f>
        <v xml:space="preserve"> </v>
      </c>
      <c r="J287" s="523" t="str">
        <f>IF(ISBLANK('M&amp;V (ORÇ)'!J278)," ",'M&amp;V (ORÇ)'!J278)</f>
        <v xml:space="preserve"> </v>
      </c>
      <c r="K287" s="525">
        <f>'M&amp;V (ORÇ)'!K278</f>
        <v>0</v>
      </c>
      <c r="L287" s="524">
        <f>'M&amp;V (ORÇ)'!L278</f>
        <v>0</v>
      </c>
      <c r="M287" s="118">
        <f t="shared" si="16"/>
        <v>0</v>
      </c>
      <c r="N287" s="120">
        <f t="shared" si="17"/>
        <v>0</v>
      </c>
      <c r="O287" s="119"/>
      <c r="P287" s="119"/>
    </row>
    <row r="288" spans="2:16" x14ac:dyDescent="0.3">
      <c r="B288" s="115">
        <v>15</v>
      </c>
      <c r="C288" s="1131" t="str">
        <f>IF(ISBLANK('M&amp;V (ORÇ)'!C279)," ",'M&amp;V (ORÇ)'!C279)</f>
        <v xml:space="preserve"> </v>
      </c>
      <c r="D288" s="1132"/>
      <c r="E288" s="1132"/>
      <c r="F288" s="1132"/>
      <c r="G288" s="1132"/>
      <c r="H288" s="1133"/>
      <c r="I288" s="523" t="str">
        <f>IF(ISBLANK('M&amp;V (ORÇ)'!I279)," ",'M&amp;V (ORÇ)'!I279)</f>
        <v xml:space="preserve"> </v>
      </c>
      <c r="J288" s="523" t="str">
        <f>IF(ISBLANK('M&amp;V (ORÇ)'!J279)," ",'M&amp;V (ORÇ)'!J279)</f>
        <v xml:space="preserve"> </v>
      </c>
      <c r="K288" s="525">
        <f>'M&amp;V (ORÇ)'!K279</f>
        <v>0</v>
      </c>
      <c r="L288" s="524">
        <f>'M&amp;V (ORÇ)'!L279</f>
        <v>0</v>
      </c>
      <c r="M288" s="118">
        <f t="shared" si="16"/>
        <v>0</v>
      </c>
      <c r="N288" s="120">
        <f t="shared" si="17"/>
        <v>0</v>
      </c>
      <c r="O288" s="119"/>
      <c r="P288" s="119"/>
    </row>
    <row r="289" spans="2:16" x14ac:dyDescent="0.3">
      <c r="B289" s="115">
        <v>16</v>
      </c>
      <c r="C289" s="1131" t="str">
        <f>IF(ISBLANK('M&amp;V (ORÇ)'!C280)," ",'M&amp;V (ORÇ)'!C280)</f>
        <v xml:space="preserve"> </v>
      </c>
      <c r="D289" s="1132"/>
      <c r="E289" s="1132"/>
      <c r="F289" s="1132"/>
      <c r="G289" s="1132"/>
      <c r="H289" s="1133"/>
      <c r="I289" s="523" t="str">
        <f>IF(ISBLANK('M&amp;V (ORÇ)'!I280)," ",'M&amp;V (ORÇ)'!I280)</f>
        <v xml:space="preserve"> </v>
      </c>
      <c r="J289" s="523" t="str">
        <f>IF(ISBLANK('M&amp;V (ORÇ)'!J280)," ",'M&amp;V (ORÇ)'!J280)</f>
        <v xml:space="preserve"> </v>
      </c>
      <c r="K289" s="525">
        <f>'M&amp;V (ORÇ)'!K280</f>
        <v>0</v>
      </c>
      <c r="L289" s="524">
        <f>'M&amp;V (ORÇ)'!L280</f>
        <v>0</v>
      </c>
      <c r="M289" s="118">
        <f t="shared" si="16"/>
        <v>0</v>
      </c>
      <c r="N289" s="120">
        <f t="shared" si="17"/>
        <v>0</v>
      </c>
      <c r="O289" s="119"/>
      <c r="P289" s="119"/>
    </row>
    <row r="290" spans="2:16" x14ac:dyDescent="0.3">
      <c r="B290" s="115">
        <v>17</v>
      </c>
      <c r="C290" s="1131" t="str">
        <f>IF(ISBLANK('M&amp;V (ORÇ)'!C281)," ",'M&amp;V (ORÇ)'!C281)</f>
        <v xml:space="preserve"> </v>
      </c>
      <c r="D290" s="1132"/>
      <c r="E290" s="1132"/>
      <c r="F290" s="1132"/>
      <c r="G290" s="1132"/>
      <c r="H290" s="1133"/>
      <c r="I290" s="523" t="str">
        <f>IF(ISBLANK('M&amp;V (ORÇ)'!I281)," ",'M&amp;V (ORÇ)'!I281)</f>
        <v xml:space="preserve"> </v>
      </c>
      <c r="J290" s="523" t="str">
        <f>IF(ISBLANK('M&amp;V (ORÇ)'!J281)," ",'M&amp;V (ORÇ)'!J281)</f>
        <v xml:space="preserve"> </v>
      </c>
      <c r="K290" s="525">
        <f>'M&amp;V (ORÇ)'!K281</f>
        <v>0</v>
      </c>
      <c r="L290" s="524">
        <f>'M&amp;V (ORÇ)'!L281</f>
        <v>0</v>
      </c>
      <c r="M290" s="118">
        <f t="shared" si="16"/>
        <v>0</v>
      </c>
      <c r="N290" s="120">
        <f t="shared" si="17"/>
        <v>0</v>
      </c>
      <c r="O290" s="119"/>
      <c r="P290" s="119"/>
    </row>
    <row r="291" spans="2:16" x14ac:dyDescent="0.3">
      <c r="B291" s="115">
        <v>18</v>
      </c>
      <c r="C291" s="1131" t="str">
        <f>IF(ISBLANK('M&amp;V (ORÇ)'!C282)," ",'M&amp;V (ORÇ)'!C282)</f>
        <v xml:space="preserve"> </v>
      </c>
      <c r="D291" s="1132"/>
      <c r="E291" s="1132"/>
      <c r="F291" s="1132"/>
      <c r="G291" s="1132"/>
      <c r="H291" s="1133"/>
      <c r="I291" s="523" t="str">
        <f>IF(ISBLANK('M&amp;V (ORÇ)'!I282)," ",'M&amp;V (ORÇ)'!I282)</f>
        <v xml:space="preserve"> </v>
      </c>
      <c r="J291" s="523" t="str">
        <f>IF(ISBLANK('M&amp;V (ORÇ)'!J282)," ",'M&amp;V (ORÇ)'!J282)</f>
        <v xml:space="preserve"> </v>
      </c>
      <c r="K291" s="525">
        <f>'M&amp;V (ORÇ)'!K282</f>
        <v>0</v>
      </c>
      <c r="L291" s="524">
        <f>'M&amp;V (ORÇ)'!L282</f>
        <v>0</v>
      </c>
      <c r="M291" s="118">
        <f t="shared" si="16"/>
        <v>0</v>
      </c>
      <c r="N291" s="120">
        <f t="shared" si="17"/>
        <v>0</v>
      </c>
      <c r="O291" s="119"/>
      <c r="P291" s="119"/>
    </row>
    <row r="292" spans="2:16" x14ac:dyDescent="0.3">
      <c r="B292" s="115">
        <v>19</v>
      </c>
      <c r="C292" s="1131" t="str">
        <f>IF(ISBLANK('M&amp;V (ORÇ)'!C283)," ",'M&amp;V (ORÇ)'!C283)</f>
        <v xml:space="preserve"> </v>
      </c>
      <c r="D292" s="1132"/>
      <c r="E292" s="1132"/>
      <c r="F292" s="1132"/>
      <c r="G292" s="1132"/>
      <c r="H292" s="1133"/>
      <c r="I292" s="523" t="str">
        <f>IF(ISBLANK('M&amp;V (ORÇ)'!I283)," ",'M&amp;V (ORÇ)'!I283)</f>
        <v xml:space="preserve"> </v>
      </c>
      <c r="J292" s="523" t="str">
        <f>IF(ISBLANK('M&amp;V (ORÇ)'!J283)," ",'M&amp;V (ORÇ)'!J283)</f>
        <v xml:space="preserve"> </v>
      </c>
      <c r="K292" s="525">
        <f>'M&amp;V (ORÇ)'!K283</f>
        <v>0</v>
      </c>
      <c r="L292" s="524">
        <f>'M&amp;V (ORÇ)'!L283</f>
        <v>0</v>
      </c>
      <c r="M292" s="118">
        <f t="shared" si="16"/>
        <v>0</v>
      </c>
      <c r="N292" s="120">
        <f t="shared" si="17"/>
        <v>0</v>
      </c>
      <c r="O292" s="119"/>
      <c r="P292" s="119"/>
    </row>
    <row r="293" spans="2:16" x14ac:dyDescent="0.3">
      <c r="B293" s="115">
        <v>20</v>
      </c>
      <c r="C293" s="1131" t="str">
        <f>IF(ISBLANK('M&amp;V (ORÇ)'!C284)," ",'M&amp;V (ORÇ)'!C284)</f>
        <v xml:space="preserve"> </v>
      </c>
      <c r="D293" s="1132"/>
      <c r="E293" s="1132"/>
      <c r="F293" s="1132"/>
      <c r="G293" s="1132"/>
      <c r="H293" s="1133"/>
      <c r="I293" s="523" t="str">
        <f>IF(ISBLANK('M&amp;V (ORÇ)'!I284)," ",'M&amp;V (ORÇ)'!I284)</f>
        <v xml:space="preserve"> </v>
      </c>
      <c r="J293" s="523" t="str">
        <f>IF(ISBLANK('M&amp;V (ORÇ)'!J284)," ",'M&amp;V (ORÇ)'!J284)</f>
        <v xml:space="preserve"> </v>
      </c>
      <c r="K293" s="525">
        <f>'M&amp;V (ORÇ)'!K284</f>
        <v>0</v>
      </c>
      <c r="L293" s="524">
        <f>'M&amp;V (ORÇ)'!L284</f>
        <v>0</v>
      </c>
      <c r="M293" s="118">
        <f t="shared" si="16"/>
        <v>0</v>
      </c>
      <c r="N293" s="120">
        <f t="shared" si="17"/>
        <v>0</v>
      </c>
      <c r="O293" s="119"/>
      <c r="P293" s="119"/>
    </row>
    <row r="294" spans="2:16" x14ac:dyDescent="0.3">
      <c r="B294" s="121"/>
      <c r="C294" s="1139" t="s">
        <v>518</v>
      </c>
      <c r="D294" s="1139"/>
      <c r="E294" s="1139"/>
      <c r="F294" s="1139"/>
      <c r="G294" s="1139"/>
      <c r="H294" s="1139"/>
      <c r="I294" s="1139"/>
      <c r="J294" s="1139"/>
      <c r="K294" s="1139"/>
      <c r="L294" s="1140"/>
      <c r="M294" s="122">
        <f>SUM(M274:M293)</f>
        <v>0</v>
      </c>
      <c r="N294" s="122">
        <f>SUM(N274:N293)</f>
        <v>0</v>
      </c>
      <c r="O294" s="122">
        <f>SUM(O274:O293)</f>
        <v>0</v>
      </c>
      <c r="P294" s="122">
        <f>SUM(P274:P293)</f>
        <v>0</v>
      </c>
    </row>
    <row r="295" spans="2:16" x14ac:dyDescent="0.3">
      <c r="B295" s="1134" t="s">
        <v>512</v>
      </c>
      <c r="C295" s="1135"/>
      <c r="D295" s="1135"/>
      <c r="E295" s="1135"/>
      <c r="F295" s="1135"/>
      <c r="G295" s="1135"/>
      <c r="H295" s="1135"/>
      <c r="I295" s="1135"/>
      <c r="J295" s="1135"/>
      <c r="K295" s="1135"/>
      <c r="L295" s="1135"/>
      <c r="M295" s="1135"/>
      <c r="N295" s="1135"/>
      <c r="O295" s="1135" t="str">
        <f>B295</f>
        <v>PERÍODO PÓS-RETROFIT</v>
      </c>
      <c r="P295" s="1136"/>
    </row>
    <row r="296" spans="2:16" x14ac:dyDescent="0.3">
      <c r="B296" s="1116" t="s">
        <v>504</v>
      </c>
      <c r="C296" s="1117"/>
      <c r="D296" s="1117"/>
      <c r="E296" s="1117"/>
      <c r="F296" s="1117"/>
      <c r="G296" s="1117"/>
      <c r="H296" s="1118"/>
      <c r="I296" s="112" t="s">
        <v>505</v>
      </c>
      <c r="J296" s="113" t="s">
        <v>506</v>
      </c>
      <c r="K296" s="113" t="s">
        <v>507</v>
      </c>
      <c r="L296" s="113" t="s">
        <v>508</v>
      </c>
      <c r="M296" s="113" t="s">
        <v>0</v>
      </c>
      <c r="N296" s="314" t="s">
        <v>1054</v>
      </c>
      <c r="O296" s="314" t="s">
        <v>509</v>
      </c>
      <c r="P296" s="315" t="s">
        <v>510</v>
      </c>
    </row>
    <row r="297" spans="2:16" x14ac:dyDescent="0.3">
      <c r="B297" s="115">
        <v>1</v>
      </c>
      <c r="C297" s="1131" t="str">
        <f>IF(ISBLANK('M&amp;V (ORÇ)'!C287)," ",'M&amp;V (ORÇ)'!C287)</f>
        <v xml:space="preserve"> </v>
      </c>
      <c r="D297" s="1132"/>
      <c r="E297" s="1132"/>
      <c r="F297" s="1132"/>
      <c r="G297" s="1132"/>
      <c r="H297" s="1133"/>
      <c r="I297" s="523" t="str">
        <f>IF(ISBLANK('M&amp;V (ORÇ)'!I287)," ",'M&amp;V (ORÇ)'!I287)</f>
        <v xml:space="preserve"> </v>
      </c>
      <c r="J297" s="523" t="str">
        <f>IF(ISBLANK('M&amp;V (ORÇ)'!J287)," ",'M&amp;V (ORÇ)'!J287)</f>
        <v xml:space="preserve"> </v>
      </c>
      <c r="K297" s="525">
        <f>'M&amp;V (ORÇ)'!K287</f>
        <v>0</v>
      </c>
      <c r="L297" s="524">
        <f>'M&amp;V (ORÇ)'!L287</f>
        <v>0</v>
      </c>
      <c r="M297" s="118">
        <f t="shared" ref="M297:M316" si="18">IF(J297="",0,K297*L297)</f>
        <v>0</v>
      </c>
      <c r="N297" s="120">
        <f t="shared" ref="N297:N316" si="19">M297-O297-P297</f>
        <v>0</v>
      </c>
      <c r="O297" s="119"/>
      <c r="P297" s="119"/>
    </row>
    <row r="298" spans="2:16" x14ac:dyDescent="0.3">
      <c r="B298" s="115">
        <v>2</v>
      </c>
      <c r="C298" s="1131" t="str">
        <f>IF(ISBLANK('M&amp;V (ORÇ)'!C288)," ",'M&amp;V (ORÇ)'!C288)</f>
        <v xml:space="preserve"> </v>
      </c>
      <c r="D298" s="1132"/>
      <c r="E298" s="1132"/>
      <c r="F298" s="1132"/>
      <c r="G298" s="1132"/>
      <c r="H298" s="1133"/>
      <c r="I298" s="523" t="str">
        <f>IF(ISBLANK('M&amp;V (ORÇ)'!I288)," ",'M&amp;V (ORÇ)'!I288)</f>
        <v xml:space="preserve"> </v>
      </c>
      <c r="J298" s="523" t="str">
        <f>IF(ISBLANK('M&amp;V (ORÇ)'!J288)," ",'M&amp;V (ORÇ)'!J288)</f>
        <v xml:space="preserve"> </v>
      </c>
      <c r="K298" s="525">
        <f>'M&amp;V (ORÇ)'!K288</f>
        <v>0</v>
      </c>
      <c r="L298" s="524">
        <f>'M&amp;V (ORÇ)'!L288</f>
        <v>0</v>
      </c>
      <c r="M298" s="118">
        <f t="shared" si="18"/>
        <v>0</v>
      </c>
      <c r="N298" s="120">
        <f t="shared" si="19"/>
        <v>0</v>
      </c>
      <c r="O298" s="119"/>
      <c r="P298" s="119"/>
    </row>
    <row r="299" spans="2:16" x14ac:dyDescent="0.3">
      <c r="B299" s="115">
        <v>3</v>
      </c>
      <c r="C299" s="1131" t="str">
        <f>IF(ISBLANK('M&amp;V (ORÇ)'!C289)," ",'M&amp;V (ORÇ)'!C289)</f>
        <v xml:space="preserve"> </v>
      </c>
      <c r="D299" s="1132"/>
      <c r="E299" s="1132"/>
      <c r="F299" s="1132"/>
      <c r="G299" s="1132"/>
      <c r="H299" s="1133"/>
      <c r="I299" s="523" t="str">
        <f>IF(ISBLANK('M&amp;V (ORÇ)'!I289)," ",'M&amp;V (ORÇ)'!I289)</f>
        <v xml:space="preserve"> </v>
      </c>
      <c r="J299" s="523" t="str">
        <f>IF(ISBLANK('M&amp;V (ORÇ)'!J289)," ",'M&amp;V (ORÇ)'!J289)</f>
        <v xml:space="preserve"> </v>
      </c>
      <c r="K299" s="525">
        <f>'M&amp;V (ORÇ)'!K289</f>
        <v>0</v>
      </c>
      <c r="L299" s="524">
        <f>'M&amp;V (ORÇ)'!L289</f>
        <v>0</v>
      </c>
      <c r="M299" s="118">
        <f t="shared" si="18"/>
        <v>0</v>
      </c>
      <c r="N299" s="120">
        <f t="shared" si="19"/>
        <v>0</v>
      </c>
      <c r="O299" s="119"/>
      <c r="P299" s="119"/>
    </row>
    <row r="300" spans="2:16" x14ac:dyDescent="0.3">
      <c r="B300" s="115">
        <v>4</v>
      </c>
      <c r="C300" s="1131" t="str">
        <f>IF(ISBLANK('M&amp;V (ORÇ)'!C290)," ",'M&amp;V (ORÇ)'!C290)</f>
        <v xml:space="preserve"> </v>
      </c>
      <c r="D300" s="1132"/>
      <c r="E300" s="1132"/>
      <c r="F300" s="1132"/>
      <c r="G300" s="1132"/>
      <c r="H300" s="1133"/>
      <c r="I300" s="523" t="str">
        <f>IF(ISBLANK('M&amp;V (ORÇ)'!I290)," ",'M&amp;V (ORÇ)'!I290)</f>
        <v xml:space="preserve"> </v>
      </c>
      <c r="J300" s="523" t="str">
        <f>IF(ISBLANK('M&amp;V (ORÇ)'!J290)," ",'M&amp;V (ORÇ)'!J290)</f>
        <v xml:space="preserve"> </v>
      </c>
      <c r="K300" s="525">
        <f>'M&amp;V (ORÇ)'!K290</f>
        <v>0</v>
      </c>
      <c r="L300" s="524">
        <f>'M&amp;V (ORÇ)'!L290</f>
        <v>0</v>
      </c>
      <c r="M300" s="118">
        <f t="shared" si="18"/>
        <v>0</v>
      </c>
      <c r="N300" s="120">
        <f t="shared" si="19"/>
        <v>0</v>
      </c>
      <c r="O300" s="119"/>
      <c r="P300" s="119"/>
    </row>
    <row r="301" spans="2:16" x14ac:dyDescent="0.3">
      <c r="B301" s="115">
        <v>5</v>
      </c>
      <c r="C301" s="1131" t="str">
        <f>IF(ISBLANK('M&amp;V (ORÇ)'!C291)," ",'M&amp;V (ORÇ)'!C291)</f>
        <v xml:space="preserve"> </v>
      </c>
      <c r="D301" s="1132"/>
      <c r="E301" s="1132"/>
      <c r="F301" s="1132"/>
      <c r="G301" s="1132"/>
      <c r="H301" s="1133"/>
      <c r="I301" s="523" t="str">
        <f>IF(ISBLANK('M&amp;V (ORÇ)'!I291)," ",'M&amp;V (ORÇ)'!I291)</f>
        <v xml:space="preserve"> </v>
      </c>
      <c r="J301" s="523" t="str">
        <f>IF(ISBLANK('M&amp;V (ORÇ)'!J291)," ",'M&amp;V (ORÇ)'!J291)</f>
        <v xml:space="preserve"> </v>
      </c>
      <c r="K301" s="525">
        <f>'M&amp;V (ORÇ)'!K291</f>
        <v>0</v>
      </c>
      <c r="L301" s="524">
        <f>'M&amp;V (ORÇ)'!L291</f>
        <v>0</v>
      </c>
      <c r="M301" s="118">
        <f t="shared" si="18"/>
        <v>0</v>
      </c>
      <c r="N301" s="120">
        <f t="shared" si="19"/>
        <v>0</v>
      </c>
      <c r="O301" s="119"/>
      <c r="P301" s="119"/>
    </row>
    <row r="302" spans="2:16" x14ac:dyDescent="0.3">
      <c r="B302" s="115">
        <v>6</v>
      </c>
      <c r="C302" s="1131" t="str">
        <f>IF(ISBLANK('M&amp;V (ORÇ)'!C292)," ",'M&amp;V (ORÇ)'!C292)</f>
        <v xml:space="preserve"> </v>
      </c>
      <c r="D302" s="1132"/>
      <c r="E302" s="1132"/>
      <c r="F302" s="1132"/>
      <c r="G302" s="1132"/>
      <c r="H302" s="1133"/>
      <c r="I302" s="523" t="str">
        <f>IF(ISBLANK('M&amp;V (ORÇ)'!I292)," ",'M&amp;V (ORÇ)'!I292)</f>
        <v xml:space="preserve"> </v>
      </c>
      <c r="J302" s="523" t="str">
        <f>IF(ISBLANK('M&amp;V (ORÇ)'!J292)," ",'M&amp;V (ORÇ)'!J292)</f>
        <v xml:space="preserve"> </v>
      </c>
      <c r="K302" s="525">
        <f>'M&amp;V (ORÇ)'!K292</f>
        <v>0</v>
      </c>
      <c r="L302" s="524">
        <f>'M&amp;V (ORÇ)'!L292</f>
        <v>0</v>
      </c>
      <c r="M302" s="118">
        <f t="shared" si="18"/>
        <v>0</v>
      </c>
      <c r="N302" s="120">
        <f t="shared" si="19"/>
        <v>0</v>
      </c>
      <c r="O302" s="119"/>
      <c r="P302" s="119"/>
    </row>
    <row r="303" spans="2:16" x14ac:dyDescent="0.3">
      <c r="B303" s="115">
        <v>7</v>
      </c>
      <c r="C303" s="1131" t="str">
        <f>IF(ISBLANK('M&amp;V (ORÇ)'!C293)," ",'M&amp;V (ORÇ)'!C293)</f>
        <v xml:space="preserve"> </v>
      </c>
      <c r="D303" s="1132"/>
      <c r="E303" s="1132"/>
      <c r="F303" s="1132"/>
      <c r="G303" s="1132"/>
      <c r="H303" s="1133"/>
      <c r="I303" s="523" t="str">
        <f>IF(ISBLANK('M&amp;V (ORÇ)'!I293)," ",'M&amp;V (ORÇ)'!I293)</f>
        <v xml:space="preserve"> </v>
      </c>
      <c r="J303" s="523" t="str">
        <f>IF(ISBLANK('M&amp;V (ORÇ)'!J293)," ",'M&amp;V (ORÇ)'!J293)</f>
        <v xml:space="preserve"> </v>
      </c>
      <c r="K303" s="525">
        <f>'M&amp;V (ORÇ)'!K293</f>
        <v>0</v>
      </c>
      <c r="L303" s="524">
        <f>'M&amp;V (ORÇ)'!L293</f>
        <v>0</v>
      </c>
      <c r="M303" s="118">
        <f t="shared" si="18"/>
        <v>0</v>
      </c>
      <c r="N303" s="120">
        <f t="shared" si="19"/>
        <v>0</v>
      </c>
      <c r="O303" s="119"/>
      <c r="P303" s="119"/>
    </row>
    <row r="304" spans="2:16" x14ac:dyDescent="0.3">
      <c r="B304" s="115">
        <v>8</v>
      </c>
      <c r="C304" s="1131" t="str">
        <f>IF(ISBLANK('M&amp;V (ORÇ)'!C294)," ",'M&amp;V (ORÇ)'!C294)</f>
        <v xml:space="preserve"> </v>
      </c>
      <c r="D304" s="1132"/>
      <c r="E304" s="1132"/>
      <c r="F304" s="1132"/>
      <c r="G304" s="1132"/>
      <c r="H304" s="1133"/>
      <c r="I304" s="523" t="str">
        <f>IF(ISBLANK('M&amp;V (ORÇ)'!I294)," ",'M&amp;V (ORÇ)'!I294)</f>
        <v xml:space="preserve"> </v>
      </c>
      <c r="J304" s="523" t="str">
        <f>IF(ISBLANK('M&amp;V (ORÇ)'!J294)," ",'M&amp;V (ORÇ)'!J294)</f>
        <v xml:space="preserve"> </v>
      </c>
      <c r="K304" s="525">
        <f>'M&amp;V (ORÇ)'!K294</f>
        <v>0</v>
      </c>
      <c r="L304" s="524">
        <f>'M&amp;V (ORÇ)'!L294</f>
        <v>0</v>
      </c>
      <c r="M304" s="118">
        <f t="shared" si="18"/>
        <v>0</v>
      </c>
      <c r="N304" s="120">
        <f t="shared" si="19"/>
        <v>0</v>
      </c>
      <c r="O304" s="119"/>
      <c r="P304" s="119"/>
    </row>
    <row r="305" spans="2:16" x14ac:dyDescent="0.3">
      <c r="B305" s="115">
        <v>9</v>
      </c>
      <c r="C305" s="1131" t="str">
        <f>IF(ISBLANK('M&amp;V (ORÇ)'!C295)," ",'M&amp;V (ORÇ)'!C295)</f>
        <v xml:space="preserve"> </v>
      </c>
      <c r="D305" s="1132"/>
      <c r="E305" s="1132"/>
      <c r="F305" s="1132"/>
      <c r="G305" s="1132"/>
      <c r="H305" s="1133"/>
      <c r="I305" s="523" t="str">
        <f>IF(ISBLANK('M&amp;V (ORÇ)'!I295)," ",'M&amp;V (ORÇ)'!I295)</f>
        <v xml:space="preserve"> </v>
      </c>
      <c r="J305" s="523" t="str">
        <f>IF(ISBLANK('M&amp;V (ORÇ)'!J295)," ",'M&amp;V (ORÇ)'!J295)</f>
        <v xml:space="preserve"> </v>
      </c>
      <c r="K305" s="525">
        <f>'M&amp;V (ORÇ)'!K295</f>
        <v>0</v>
      </c>
      <c r="L305" s="524">
        <f>'M&amp;V (ORÇ)'!L295</f>
        <v>0</v>
      </c>
      <c r="M305" s="118">
        <f t="shared" si="18"/>
        <v>0</v>
      </c>
      <c r="N305" s="120">
        <f t="shared" si="19"/>
        <v>0</v>
      </c>
      <c r="O305" s="119"/>
      <c r="P305" s="119"/>
    </row>
    <row r="306" spans="2:16" x14ac:dyDescent="0.3">
      <c r="B306" s="115">
        <v>10</v>
      </c>
      <c r="C306" s="1131" t="str">
        <f>IF(ISBLANK('M&amp;V (ORÇ)'!C296)," ",'M&amp;V (ORÇ)'!C296)</f>
        <v xml:space="preserve"> </v>
      </c>
      <c r="D306" s="1132"/>
      <c r="E306" s="1132"/>
      <c r="F306" s="1132"/>
      <c r="G306" s="1132"/>
      <c r="H306" s="1133"/>
      <c r="I306" s="523" t="str">
        <f>IF(ISBLANK('M&amp;V (ORÇ)'!I296)," ",'M&amp;V (ORÇ)'!I296)</f>
        <v xml:space="preserve"> </v>
      </c>
      <c r="J306" s="523" t="str">
        <f>IF(ISBLANK('M&amp;V (ORÇ)'!J296)," ",'M&amp;V (ORÇ)'!J296)</f>
        <v xml:space="preserve"> </v>
      </c>
      <c r="K306" s="525">
        <f>'M&amp;V (ORÇ)'!K296</f>
        <v>0</v>
      </c>
      <c r="L306" s="524">
        <f>'M&amp;V (ORÇ)'!L296</f>
        <v>0</v>
      </c>
      <c r="M306" s="118">
        <f t="shared" si="18"/>
        <v>0</v>
      </c>
      <c r="N306" s="120">
        <f t="shared" si="19"/>
        <v>0</v>
      </c>
      <c r="O306" s="119"/>
      <c r="P306" s="119"/>
    </row>
    <row r="307" spans="2:16" x14ac:dyDescent="0.3">
      <c r="B307" s="115">
        <v>11</v>
      </c>
      <c r="C307" s="1131" t="str">
        <f>IF(ISBLANK('M&amp;V (ORÇ)'!C297)," ",'M&amp;V (ORÇ)'!C297)</f>
        <v xml:space="preserve"> </v>
      </c>
      <c r="D307" s="1132"/>
      <c r="E307" s="1132"/>
      <c r="F307" s="1132"/>
      <c r="G307" s="1132"/>
      <c r="H307" s="1133"/>
      <c r="I307" s="523" t="str">
        <f>IF(ISBLANK('M&amp;V (ORÇ)'!I297)," ",'M&amp;V (ORÇ)'!I297)</f>
        <v xml:space="preserve"> </v>
      </c>
      <c r="J307" s="523" t="str">
        <f>IF(ISBLANK('M&amp;V (ORÇ)'!J297)," ",'M&amp;V (ORÇ)'!J297)</f>
        <v xml:space="preserve"> </v>
      </c>
      <c r="K307" s="525">
        <f>'M&amp;V (ORÇ)'!K297</f>
        <v>0</v>
      </c>
      <c r="L307" s="524">
        <f>'M&amp;V (ORÇ)'!L297</f>
        <v>0</v>
      </c>
      <c r="M307" s="118">
        <f t="shared" si="18"/>
        <v>0</v>
      </c>
      <c r="N307" s="120">
        <f t="shared" si="19"/>
        <v>0</v>
      </c>
      <c r="O307" s="119"/>
      <c r="P307" s="119"/>
    </row>
    <row r="308" spans="2:16" x14ac:dyDescent="0.3">
      <c r="B308" s="115">
        <v>12</v>
      </c>
      <c r="C308" s="1131" t="str">
        <f>IF(ISBLANK('M&amp;V (ORÇ)'!C298)," ",'M&amp;V (ORÇ)'!C298)</f>
        <v xml:space="preserve"> </v>
      </c>
      <c r="D308" s="1132"/>
      <c r="E308" s="1132"/>
      <c r="F308" s="1132"/>
      <c r="G308" s="1132"/>
      <c r="H308" s="1133"/>
      <c r="I308" s="523" t="str">
        <f>IF(ISBLANK('M&amp;V (ORÇ)'!I298)," ",'M&amp;V (ORÇ)'!I298)</f>
        <v xml:space="preserve"> </v>
      </c>
      <c r="J308" s="523" t="str">
        <f>IF(ISBLANK('M&amp;V (ORÇ)'!J298)," ",'M&amp;V (ORÇ)'!J298)</f>
        <v xml:space="preserve"> </v>
      </c>
      <c r="K308" s="525">
        <f>'M&amp;V (ORÇ)'!K298</f>
        <v>0</v>
      </c>
      <c r="L308" s="524">
        <f>'M&amp;V (ORÇ)'!L298</f>
        <v>0</v>
      </c>
      <c r="M308" s="118">
        <f t="shared" si="18"/>
        <v>0</v>
      </c>
      <c r="N308" s="120">
        <f t="shared" si="19"/>
        <v>0</v>
      </c>
      <c r="O308" s="119"/>
      <c r="P308" s="119"/>
    </row>
    <row r="309" spans="2:16" x14ac:dyDescent="0.3">
      <c r="B309" s="115">
        <v>13</v>
      </c>
      <c r="C309" s="1131" t="str">
        <f>IF(ISBLANK('M&amp;V (ORÇ)'!C299)," ",'M&amp;V (ORÇ)'!C299)</f>
        <v xml:space="preserve"> </v>
      </c>
      <c r="D309" s="1132"/>
      <c r="E309" s="1132"/>
      <c r="F309" s="1132"/>
      <c r="G309" s="1132"/>
      <c r="H309" s="1133"/>
      <c r="I309" s="523" t="str">
        <f>IF(ISBLANK('M&amp;V (ORÇ)'!I299)," ",'M&amp;V (ORÇ)'!I299)</f>
        <v xml:space="preserve"> </v>
      </c>
      <c r="J309" s="523" t="str">
        <f>IF(ISBLANK('M&amp;V (ORÇ)'!J299)," ",'M&amp;V (ORÇ)'!J299)</f>
        <v xml:space="preserve"> </v>
      </c>
      <c r="K309" s="525">
        <f>'M&amp;V (ORÇ)'!K299</f>
        <v>0</v>
      </c>
      <c r="L309" s="524">
        <f>'M&amp;V (ORÇ)'!L299</f>
        <v>0</v>
      </c>
      <c r="M309" s="118">
        <f t="shared" si="18"/>
        <v>0</v>
      </c>
      <c r="N309" s="120">
        <f t="shared" si="19"/>
        <v>0</v>
      </c>
      <c r="O309" s="119"/>
      <c r="P309" s="119"/>
    </row>
    <row r="310" spans="2:16" x14ac:dyDescent="0.3">
      <c r="B310" s="115">
        <v>14</v>
      </c>
      <c r="C310" s="1131" t="str">
        <f>IF(ISBLANK('M&amp;V (ORÇ)'!C300)," ",'M&amp;V (ORÇ)'!C300)</f>
        <v xml:space="preserve"> </v>
      </c>
      <c r="D310" s="1132"/>
      <c r="E310" s="1132"/>
      <c r="F310" s="1132"/>
      <c r="G310" s="1132"/>
      <c r="H310" s="1133"/>
      <c r="I310" s="523" t="str">
        <f>IF(ISBLANK('M&amp;V (ORÇ)'!I300)," ",'M&amp;V (ORÇ)'!I300)</f>
        <v xml:space="preserve"> </v>
      </c>
      <c r="J310" s="523" t="str">
        <f>IF(ISBLANK('M&amp;V (ORÇ)'!J300)," ",'M&amp;V (ORÇ)'!J300)</f>
        <v xml:space="preserve"> </v>
      </c>
      <c r="K310" s="525">
        <f>'M&amp;V (ORÇ)'!K300</f>
        <v>0</v>
      </c>
      <c r="L310" s="524">
        <f>'M&amp;V (ORÇ)'!L300</f>
        <v>0</v>
      </c>
      <c r="M310" s="118">
        <f t="shared" si="18"/>
        <v>0</v>
      </c>
      <c r="N310" s="120">
        <f t="shared" si="19"/>
        <v>0</v>
      </c>
      <c r="O310" s="119"/>
      <c r="P310" s="119"/>
    </row>
    <row r="311" spans="2:16" x14ac:dyDescent="0.3">
      <c r="B311" s="115">
        <v>15</v>
      </c>
      <c r="C311" s="1131" t="str">
        <f>IF(ISBLANK('M&amp;V (ORÇ)'!C301)," ",'M&amp;V (ORÇ)'!C301)</f>
        <v xml:space="preserve"> </v>
      </c>
      <c r="D311" s="1132"/>
      <c r="E311" s="1132"/>
      <c r="F311" s="1132"/>
      <c r="G311" s="1132"/>
      <c r="H311" s="1133"/>
      <c r="I311" s="523" t="str">
        <f>IF(ISBLANK('M&amp;V (ORÇ)'!I301)," ",'M&amp;V (ORÇ)'!I301)</f>
        <v xml:space="preserve"> </v>
      </c>
      <c r="J311" s="523" t="str">
        <f>IF(ISBLANK('M&amp;V (ORÇ)'!J301)," ",'M&amp;V (ORÇ)'!J301)</f>
        <v xml:space="preserve"> </v>
      </c>
      <c r="K311" s="525">
        <f>'M&amp;V (ORÇ)'!K301</f>
        <v>0</v>
      </c>
      <c r="L311" s="524">
        <f>'M&amp;V (ORÇ)'!L301</f>
        <v>0</v>
      </c>
      <c r="M311" s="118">
        <f t="shared" si="18"/>
        <v>0</v>
      </c>
      <c r="N311" s="120">
        <f t="shared" si="19"/>
        <v>0</v>
      </c>
      <c r="O311" s="119"/>
      <c r="P311" s="119"/>
    </row>
    <row r="312" spans="2:16" x14ac:dyDescent="0.3">
      <c r="B312" s="115">
        <v>16</v>
      </c>
      <c r="C312" s="1131" t="str">
        <f>IF(ISBLANK('M&amp;V (ORÇ)'!C302)," ",'M&amp;V (ORÇ)'!C302)</f>
        <v xml:space="preserve"> </v>
      </c>
      <c r="D312" s="1132"/>
      <c r="E312" s="1132"/>
      <c r="F312" s="1132"/>
      <c r="G312" s="1132"/>
      <c r="H312" s="1133"/>
      <c r="I312" s="523" t="str">
        <f>IF(ISBLANK('M&amp;V (ORÇ)'!I302)," ",'M&amp;V (ORÇ)'!I302)</f>
        <v xml:space="preserve"> </v>
      </c>
      <c r="J312" s="523" t="str">
        <f>IF(ISBLANK('M&amp;V (ORÇ)'!J302)," ",'M&amp;V (ORÇ)'!J302)</f>
        <v xml:space="preserve"> </v>
      </c>
      <c r="K312" s="525">
        <f>'M&amp;V (ORÇ)'!K302</f>
        <v>0</v>
      </c>
      <c r="L312" s="524">
        <f>'M&amp;V (ORÇ)'!L302</f>
        <v>0</v>
      </c>
      <c r="M312" s="118">
        <f t="shared" si="18"/>
        <v>0</v>
      </c>
      <c r="N312" s="120">
        <f t="shared" si="19"/>
        <v>0</v>
      </c>
      <c r="O312" s="119"/>
      <c r="P312" s="119"/>
    </row>
    <row r="313" spans="2:16" x14ac:dyDescent="0.3">
      <c r="B313" s="115">
        <v>17</v>
      </c>
      <c r="C313" s="1131" t="str">
        <f>IF(ISBLANK('M&amp;V (ORÇ)'!C303)," ",'M&amp;V (ORÇ)'!C303)</f>
        <v xml:space="preserve"> </v>
      </c>
      <c r="D313" s="1132"/>
      <c r="E313" s="1132"/>
      <c r="F313" s="1132"/>
      <c r="G313" s="1132"/>
      <c r="H313" s="1133"/>
      <c r="I313" s="523" t="str">
        <f>IF(ISBLANK('M&amp;V (ORÇ)'!I303)," ",'M&amp;V (ORÇ)'!I303)</f>
        <v xml:space="preserve"> </v>
      </c>
      <c r="J313" s="523" t="str">
        <f>IF(ISBLANK('M&amp;V (ORÇ)'!J303)," ",'M&amp;V (ORÇ)'!J303)</f>
        <v xml:space="preserve"> </v>
      </c>
      <c r="K313" s="525">
        <f>'M&amp;V (ORÇ)'!K303</f>
        <v>0</v>
      </c>
      <c r="L313" s="524">
        <f>'M&amp;V (ORÇ)'!L303</f>
        <v>0</v>
      </c>
      <c r="M313" s="118">
        <f t="shared" si="18"/>
        <v>0</v>
      </c>
      <c r="N313" s="120">
        <f t="shared" si="19"/>
        <v>0</v>
      </c>
      <c r="O313" s="119"/>
      <c r="P313" s="119"/>
    </row>
    <row r="314" spans="2:16" x14ac:dyDescent="0.3">
      <c r="B314" s="115">
        <v>18</v>
      </c>
      <c r="C314" s="1131" t="str">
        <f>IF(ISBLANK('M&amp;V (ORÇ)'!C304)," ",'M&amp;V (ORÇ)'!C304)</f>
        <v xml:space="preserve"> </v>
      </c>
      <c r="D314" s="1132"/>
      <c r="E314" s="1132"/>
      <c r="F314" s="1132"/>
      <c r="G314" s="1132"/>
      <c r="H314" s="1133"/>
      <c r="I314" s="523" t="str">
        <f>IF(ISBLANK('M&amp;V (ORÇ)'!I304)," ",'M&amp;V (ORÇ)'!I304)</f>
        <v xml:space="preserve"> </v>
      </c>
      <c r="J314" s="523" t="str">
        <f>IF(ISBLANK('M&amp;V (ORÇ)'!J304)," ",'M&amp;V (ORÇ)'!J304)</f>
        <v xml:space="preserve"> </v>
      </c>
      <c r="K314" s="525">
        <f>'M&amp;V (ORÇ)'!K304</f>
        <v>0</v>
      </c>
      <c r="L314" s="524">
        <f>'M&amp;V (ORÇ)'!L304</f>
        <v>0</v>
      </c>
      <c r="M314" s="118">
        <f t="shared" si="18"/>
        <v>0</v>
      </c>
      <c r="N314" s="120">
        <f t="shared" si="19"/>
        <v>0</v>
      </c>
      <c r="O314" s="119"/>
      <c r="P314" s="119"/>
    </row>
    <row r="315" spans="2:16" x14ac:dyDescent="0.3">
      <c r="B315" s="115">
        <v>19</v>
      </c>
      <c r="C315" s="1131" t="str">
        <f>IF(ISBLANK('M&amp;V (ORÇ)'!C305)," ",'M&amp;V (ORÇ)'!C305)</f>
        <v xml:space="preserve"> </v>
      </c>
      <c r="D315" s="1132"/>
      <c r="E315" s="1132"/>
      <c r="F315" s="1132"/>
      <c r="G315" s="1132"/>
      <c r="H315" s="1133"/>
      <c r="I315" s="523" t="str">
        <f>IF(ISBLANK('M&amp;V (ORÇ)'!I305)," ",'M&amp;V (ORÇ)'!I305)</f>
        <v xml:space="preserve"> </v>
      </c>
      <c r="J315" s="523" t="str">
        <f>IF(ISBLANK('M&amp;V (ORÇ)'!J305)," ",'M&amp;V (ORÇ)'!J305)</f>
        <v xml:space="preserve"> </v>
      </c>
      <c r="K315" s="525">
        <f>'M&amp;V (ORÇ)'!K305</f>
        <v>0</v>
      </c>
      <c r="L315" s="524">
        <f>'M&amp;V (ORÇ)'!L305</f>
        <v>0</v>
      </c>
      <c r="M315" s="118">
        <f t="shared" si="18"/>
        <v>0</v>
      </c>
      <c r="N315" s="120">
        <f t="shared" si="19"/>
        <v>0</v>
      </c>
      <c r="O315" s="119"/>
      <c r="P315" s="119"/>
    </row>
    <row r="316" spans="2:16" x14ac:dyDescent="0.3">
      <c r="B316" s="115">
        <v>20</v>
      </c>
      <c r="C316" s="1131" t="str">
        <f>IF(ISBLANK('M&amp;V (ORÇ)'!C306)," ",'M&amp;V (ORÇ)'!C306)</f>
        <v xml:space="preserve"> </v>
      </c>
      <c r="D316" s="1132"/>
      <c r="E316" s="1132"/>
      <c r="F316" s="1132"/>
      <c r="G316" s="1132"/>
      <c r="H316" s="1133"/>
      <c r="I316" s="523" t="str">
        <f>IF(ISBLANK('M&amp;V (ORÇ)'!I306)," ",'M&amp;V (ORÇ)'!I306)</f>
        <v xml:space="preserve"> </v>
      </c>
      <c r="J316" s="523" t="str">
        <f>IF(ISBLANK('M&amp;V (ORÇ)'!J306)," ",'M&amp;V (ORÇ)'!J306)</f>
        <v xml:space="preserve"> </v>
      </c>
      <c r="K316" s="525">
        <f>'M&amp;V (ORÇ)'!K306</f>
        <v>0</v>
      </c>
      <c r="L316" s="524">
        <f>'M&amp;V (ORÇ)'!L306</f>
        <v>0</v>
      </c>
      <c r="M316" s="118">
        <f t="shared" si="18"/>
        <v>0</v>
      </c>
      <c r="N316" s="120">
        <f t="shared" si="19"/>
        <v>0</v>
      </c>
      <c r="O316" s="119"/>
      <c r="P316" s="119"/>
    </row>
    <row r="317" spans="2:16" x14ac:dyDescent="0.3">
      <c r="B317" s="121"/>
      <c r="C317" s="1139" t="s">
        <v>519</v>
      </c>
      <c r="D317" s="1139"/>
      <c r="E317" s="1139"/>
      <c r="F317" s="1139"/>
      <c r="G317" s="1139"/>
      <c r="H317" s="1139"/>
      <c r="I317" s="1139"/>
      <c r="J317" s="1139"/>
      <c r="K317" s="1139"/>
      <c r="L317" s="1140"/>
      <c r="M317" s="122">
        <f>SUM(M297:M316)</f>
        <v>0</v>
      </c>
      <c r="N317" s="122">
        <f>SUM(N297:N316)</f>
        <v>0</v>
      </c>
      <c r="O317" s="122">
        <f>SUM(O297:O316)</f>
        <v>0</v>
      </c>
      <c r="P317" s="122">
        <f>SUM(P297:P316)</f>
        <v>0</v>
      </c>
    </row>
    <row r="318" spans="2:16" x14ac:dyDescent="0.3">
      <c r="B318" s="124"/>
      <c r="C318" s="1141" t="s">
        <v>520</v>
      </c>
      <c r="D318" s="1141"/>
      <c r="E318" s="1141"/>
      <c r="F318" s="1141"/>
      <c r="G318" s="1141"/>
      <c r="H318" s="1141"/>
      <c r="I318" s="1141"/>
      <c r="J318" s="1141"/>
      <c r="K318" s="1141"/>
      <c r="L318" s="1142"/>
      <c r="M318" s="125">
        <f>SUM(M294,M317)</f>
        <v>0</v>
      </c>
      <c r="N318" s="126">
        <f>SUM(N294,N317)</f>
        <v>0</v>
      </c>
      <c r="O318" s="126">
        <f>SUM(O294,O317)</f>
        <v>0</v>
      </c>
      <c r="P318" s="126">
        <f>SUM(P294,P317)</f>
        <v>0</v>
      </c>
    </row>
    <row r="319" spans="2:16" x14ac:dyDescent="0.3">
      <c r="B319" s="1123" t="s">
        <v>946</v>
      </c>
      <c r="C319" s="1124"/>
      <c r="D319" s="1124"/>
      <c r="E319" s="1124"/>
      <c r="F319" s="1124"/>
      <c r="G319" s="1124"/>
      <c r="H319" s="1124"/>
      <c r="I319" s="1124"/>
      <c r="J319" s="1124"/>
      <c r="K319" s="1124"/>
      <c r="L319" s="1124"/>
      <c r="M319" s="1124"/>
      <c r="N319" s="1124"/>
      <c r="O319" s="1124"/>
      <c r="P319" s="1138"/>
    </row>
    <row r="320" spans="2:16" x14ac:dyDescent="0.3">
      <c r="B320" s="1134" t="s">
        <v>503</v>
      </c>
      <c r="C320" s="1135"/>
      <c r="D320" s="1135"/>
      <c r="E320" s="1135"/>
      <c r="F320" s="1135"/>
      <c r="G320" s="1135"/>
      <c r="H320" s="1135"/>
      <c r="I320" s="1135"/>
      <c r="J320" s="1135"/>
      <c r="K320" s="1135"/>
      <c r="L320" s="1135"/>
      <c r="M320" s="1135"/>
      <c r="N320" s="1135"/>
      <c r="O320" s="1135" t="str">
        <f>B320</f>
        <v>PERÍODO DE REFERÊNCIA</v>
      </c>
      <c r="P320" s="1136"/>
    </row>
    <row r="321" spans="2:16" x14ac:dyDescent="0.3">
      <c r="B321" s="1116" t="s">
        <v>504</v>
      </c>
      <c r="C321" s="1117"/>
      <c r="D321" s="1117"/>
      <c r="E321" s="1117"/>
      <c r="F321" s="1117"/>
      <c r="G321" s="1117"/>
      <c r="H321" s="1118"/>
      <c r="I321" s="112" t="s">
        <v>505</v>
      </c>
      <c r="J321" s="113" t="s">
        <v>506</v>
      </c>
      <c r="K321" s="113" t="s">
        <v>507</v>
      </c>
      <c r="L321" s="113" t="s">
        <v>508</v>
      </c>
      <c r="M321" s="113" t="s">
        <v>0</v>
      </c>
      <c r="N321" s="314" t="s">
        <v>1054</v>
      </c>
      <c r="O321" s="314" t="s">
        <v>509</v>
      </c>
      <c r="P321" s="315" t="s">
        <v>510</v>
      </c>
    </row>
    <row r="322" spans="2:16" x14ac:dyDescent="0.3">
      <c r="B322" s="115">
        <v>1</v>
      </c>
      <c r="C322" s="1131" t="str">
        <f>IF(ISBLANK('M&amp;V (ORÇ)'!C310)," ",'M&amp;V (ORÇ)'!C310)</f>
        <v xml:space="preserve"> </v>
      </c>
      <c r="D322" s="1132"/>
      <c r="E322" s="1132"/>
      <c r="F322" s="1132"/>
      <c r="G322" s="1132"/>
      <c r="H322" s="1133"/>
      <c r="I322" s="523" t="str">
        <f>IF(ISBLANK('M&amp;V (ORÇ)'!I310)," ",'M&amp;V (ORÇ)'!I310)</f>
        <v xml:space="preserve"> </v>
      </c>
      <c r="J322" s="523" t="str">
        <f>IF(ISBLANK('M&amp;V (ORÇ)'!J310)," ",'M&amp;V (ORÇ)'!J310)</f>
        <v xml:space="preserve"> </v>
      </c>
      <c r="K322" s="525">
        <f>'M&amp;V (ORÇ)'!K310</f>
        <v>0</v>
      </c>
      <c r="L322" s="524">
        <f>'M&amp;V (ORÇ)'!L310</f>
        <v>0</v>
      </c>
      <c r="M322" s="118">
        <f t="shared" ref="M322:M331" si="20">IF(J322="",0,K322*L322)</f>
        <v>0</v>
      </c>
      <c r="N322" s="120">
        <f t="shared" ref="N322:N331" si="21">M322-O322-P322</f>
        <v>0</v>
      </c>
      <c r="O322" s="119"/>
      <c r="P322" s="119"/>
    </row>
    <row r="323" spans="2:16" x14ac:dyDescent="0.3">
      <c r="B323" s="115">
        <v>2</v>
      </c>
      <c r="C323" s="1131" t="str">
        <f>IF(ISBLANK('M&amp;V (ORÇ)'!C311)," ",'M&amp;V (ORÇ)'!C311)</f>
        <v xml:space="preserve"> </v>
      </c>
      <c r="D323" s="1132"/>
      <c r="E323" s="1132"/>
      <c r="F323" s="1132"/>
      <c r="G323" s="1132"/>
      <c r="H323" s="1133"/>
      <c r="I323" s="523" t="str">
        <f>IF(ISBLANK('M&amp;V (ORÇ)'!I311)," ",'M&amp;V (ORÇ)'!I311)</f>
        <v xml:space="preserve"> </v>
      </c>
      <c r="J323" s="523" t="str">
        <f>IF(ISBLANK('M&amp;V (ORÇ)'!J311)," ",'M&amp;V (ORÇ)'!J311)</f>
        <v xml:space="preserve"> </v>
      </c>
      <c r="K323" s="525">
        <f>'M&amp;V (ORÇ)'!K311</f>
        <v>0</v>
      </c>
      <c r="L323" s="524">
        <f>'M&amp;V (ORÇ)'!L311</f>
        <v>0</v>
      </c>
      <c r="M323" s="118">
        <f t="shared" si="20"/>
        <v>0</v>
      </c>
      <c r="N323" s="120">
        <f t="shared" si="21"/>
        <v>0</v>
      </c>
      <c r="O323" s="119"/>
      <c r="P323" s="119"/>
    </row>
    <row r="324" spans="2:16" x14ac:dyDescent="0.3">
      <c r="B324" s="115">
        <v>3</v>
      </c>
      <c r="C324" s="1131" t="str">
        <f>IF(ISBLANK('M&amp;V (ORÇ)'!C312)," ",'M&amp;V (ORÇ)'!C312)</f>
        <v xml:space="preserve"> </v>
      </c>
      <c r="D324" s="1132"/>
      <c r="E324" s="1132"/>
      <c r="F324" s="1132"/>
      <c r="G324" s="1132"/>
      <c r="H324" s="1133"/>
      <c r="I324" s="523" t="str">
        <f>IF(ISBLANK('M&amp;V (ORÇ)'!I312)," ",'M&amp;V (ORÇ)'!I312)</f>
        <v xml:space="preserve"> </v>
      </c>
      <c r="J324" s="523" t="str">
        <f>IF(ISBLANK('M&amp;V (ORÇ)'!J312)," ",'M&amp;V (ORÇ)'!J312)</f>
        <v xml:space="preserve"> </v>
      </c>
      <c r="K324" s="525">
        <f>'M&amp;V (ORÇ)'!K312</f>
        <v>0</v>
      </c>
      <c r="L324" s="524">
        <f>'M&amp;V (ORÇ)'!L312</f>
        <v>0</v>
      </c>
      <c r="M324" s="118">
        <f t="shared" si="20"/>
        <v>0</v>
      </c>
      <c r="N324" s="120">
        <f t="shared" si="21"/>
        <v>0</v>
      </c>
      <c r="O324" s="119"/>
      <c r="P324" s="119"/>
    </row>
    <row r="325" spans="2:16" x14ac:dyDescent="0.3">
      <c r="B325" s="115">
        <v>4</v>
      </c>
      <c r="C325" s="1131" t="str">
        <f>IF(ISBLANK('M&amp;V (ORÇ)'!C313)," ",'M&amp;V (ORÇ)'!C313)</f>
        <v xml:space="preserve"> </v>
      </c>
      <c r="D325" s="1132"/>
      <c r="E325" s="1132"/>
      <c r="F325" s="1132"/>
      <c r="G325" s="1132"/>
      <c r="H325" s="1133"/>
      <c r="I325" s="523" t="str">
        <f>IF(ISBLANK('M&amp;V (ORÇ)'!I313)," ",'M&amp;V (ORÇ)'!I313)</f>
        <v xml:space="preserve"> </v>
      </c>
      <c r="J325" s="523" t="str">
        <f>IF(ISBLANK('M&amp;V (ORÇ)'!J313)," ",'M&amp;V (ORÇ)'!J313)</f>
        <v xml:space="preserve"> </v>
      </c>
      <c r="K325" s="525">
        <f>'M&amp;V (ORÇ)'!K313</f>
        <v>0</v>
      </c>
      <c r="L325" s="524">
        <f>'M&amp;V (ORÇ)'!L313</f>
        <v>0</v>
      </c>
      <c r="M325" s="118">
        <f t="shared" si="20"/>
        <v>0</v>
      </c>
      <c r="N325" s="120">
        <f t="shared" si="21"/>
        <v>0</v>
      </c>
      <c r="O325" s="119"/>
      <c r="P325" s="119"/>
    </row>
    <row r="326" spans="2:16" x14ac:dyDescent="0.3">
      <c r="B326" s="115">
        <v>5</v>
      </c>
      <c r="C326" s="1131" t="str">
        <f>IF(ISBLANK('M&amp;V (ORÇ)'!C314)," ",'M&amp;V (ORÇ)'!C314)</f>
        <v xml:space="preserve"> </v>
      </c>
      <c r="D326" s="1132"/>
      <c r="E326" s="1132"/>
      <c r="F326" s="1132"/>
      <c r="G326" s="1132"/>
      <c r="H326" s="1133"/>
      <c r="I326" s="523" t="str">
        <f>IF(ISBLANK('M&amp;V (ORÇ)'!I314)," ",'M&amp;V (ORÇ)'!I314)</f>
        <v xml:space="preserve"> </v>
      </c>
      <c r="J326" s="523" t="str">
        <f>IF(ISBLANK('M&amp;V (ORÇ)'!J314)," ",'M&amp;V (ORÇ)'!J314)</f>
        <v xml:space="preserve"> </v>
      </c>
      <c r="K326" s="525">
        <f>'M&amp;V (ORÇ)'!K314</f>
        <v>0</v>
      </c>
      <c r="L326" s="524">
        <f>'M&amp;V (ORÇ)'!L314</f>
        <v>0</v>
      </c>
      <c r="M326" s="118">
        <f t="shared" si="20"/>
        <v>0</v>
      </c>
      <c r="N326" s="120">
        <f t="shared" si="21"/>
        <v>0</v>
      </c>
      <c r="O326" s="119"/>
      <c r="P326" s="119"/>
    </row>
    <row r="327" spans="2:16" x14ac:dyDescent="0.3">
      <c r="B327" s="115">
        <v>6</v>
      </c>
      <c r="C327" s="1131" t="str">
        <f>IF(ISBLANK('M&amp;V (ORÇ)'!C315)," ",'M&amp;V (ORÇ)'!C315)</f>
        <v xml:space="preserve"> </v>
      </c>
      <c r="D327" s="1132"/>
      <c r="E327" s="1132"/>
      <c r="F327" s="1132"/>
      <c r="G327" s="1132"/>
      <c r="H327" s="1133"/>
      <c r="I327" s="523" t="str">
        <f>IF(ISBLANK('M&amp;V (ORÇ)'!I315)," ",'M&amp;V (ORÇ)'!I315)</f>
        <v xml:space="preserve"> </v>
      </c>
      <c r="J327" s="523" t="str">
        <f>IF(ISBLANK('M&amp;V (ORÇ)'!J315)," ",'M&amp;V (ORÇ)'!J315)</f>
        <v xml:space="preserve"> </v>
      </c>
      <c r="K327" s="525">
        <f>'M&amp;V (ORÇ)'!K315</f>
        <v>0</v>
      </c>
      <c r="L327" s="524">
        <f>'M&amp;V (ORÇ)'!L315</f>
        <v>0</v>
      </c>
      <c r="M327" s="118">
        <f t="shared" si="20"/>
        <v>0</v>
      </c>
      <c r="N327" s="120">
        <f t="shared" si="21"/>
        <v>0</v>
      </c>
      <c r="O327" s="119"/>
      <c r="P327" s="119"/>
    </row>
    <row r="328" spans="2:16" x14ac:dyDescent="0.3">
      <c r="B328" s="115">
        <v>7</v>
      </c>
      <c r="C328" s="1131" t="str">
        <f>IF(ISBLANK('M&amp;V (ORÇ)'!C316)," ",'M&amp;V (ORÇ)'!C316)</f>
        <v xml:space="preserve"> </v>
      </c>
      <c r="D328" s="1132"/>
      <c r="E328" s="1132"/>
      <c r="F328" s="1132"/>
      <c r="G328" s="1132"/>
      <c r="H328" s="1133"/>
      <c r="I328" s="523" t="str">
        <f>IF(ISBLANK('M&amp;V (ORÇ)'!I316)," ",'M&amp;V (ORÇ)'!I316)</f>
        <v xml:space="preserve"> </v>
      </c>
      <c r="J328" s="523" t="str">
        <f>IF(ISBLANK('M&amp;V (ORÇ)'!J316)," ",'M&amp;V (ORÇ)'!J316)</f>
        <v xml:space="preserve"> </v>
      </c>
      <c r="K328" s="525">
        <f>'M&amp;V (ORÇ)'!K316</f>
        <v>0</v>
      </c>
      <c r="L328" s="524">
        <f>'M&amp;V (ORÇ)'!L316</f>
        <v>0</v>
      </c>
      <c r="M328" s="118">
        <f t="shared" si="20"/>
        <v>0</v>
      </c>
      <c r="N328" s="120">
        <f t="shared" si="21"/>
        <v>0</v>
      </c>
      <c r="O328" s="119"/>
      <c r="P328" s="119"/>
    </row>
    <row r="329" spans="2:16" x14ac:dyDescent="0.3">
      <c r="B329" s="115">
        <v>8</v>
      </c>
      <c r="C329" s="1131" t="str">
        <f>IF(ISBLANK('M&amp;V (ORÇ)'!C317)," ",'M&amp;V (ORÇ)'!C317)</f>
        <v xml:space="preserve"> </v>
      </c>
      <c r="D329" s="1132"/>
      <c r="E329" s="1132"/>
      <c r="F329" s="1132"/>
      <c r="G329" s="1132"/>
      <c r="H329" s="1133"/>
      <c r="I329" s="523" t="str">
        <f>IF(ISBLANK('M&amp;V (ORÇ)'!I317)," ",'M&amp;V (ORÇ)'!I317)</f>
        <v xml:space="preserve"> </v>
      </c>
      <c r="J329" s="523" t="str">
        <f>IF(ISBLANK('M&amp;V (ORÇ)'!J317)," ",'M&amp;V (ORÇ)'!J317)</f>
        <v xml:space="preserve"> </v>
      </c>
      <c r="K329" s="525">
        <f>'M&amp;V (ORÇ)'!K317</f>
        <v>0</v>
      </c>
      <c r="L329" s="524">
        <f>'M&amp;V (ORÇ)'!L317</f>
        <v>0</v>
      </c>
      <c r="M329" s="118">
        <f t="shared" si="20"/>
        <v>0</v>
      </c>
      <c r="N329" s="120">
        <f t="shared" si="21"/>
        <v>0</v>
      </c>
      <c r="O329" s="119"/>
      <c r="P329" s="119"/>
    </row>
    <row r="330" spans="2:16" x14ac:dyDescent="0.3">
      <c r="B330" s="115">
        <v>9</v>
      </c>
      <c r="C330" s="1131" t="str">
        <f>IF(ISBLANK('M&amp;V (ORÇ)'!C318)," ",'M&amp;V (ORÇ)'!C318)</f>
        <v xml:space="preserve"> </v>
      </c>
      <c r="D330" s="1132"/>
      <c r="E330" s="1132"/>
      <c r="F330" s="1132"/>
      <c r="G330" s="1132"/>
      <c r="H330" s="1133"/>
      <c r="I330" s="523" t="str">
        <f>IF(ISBLANK('M&amp;V (ORÇ)'!I318)," ",'M&amp;V (ORÇ)'!I318)</f>
        <v xml:space="preserve"> </v>
      </c>
      <c r="J330" s="523" t="str">
        <f>IF(ISBLANK('M&amp;V (ORÇ)'!J318)," ",'M&amp;V (ORÇ)'!J318)</f>
        <v xml:space="preserve"> </v>
      </c>
      <c r="K330" s="525">
        <f>'M&amp;V (ORÇ)'!K318</f>
        <v>0</v>
      </c>
      <c r="L330" s="524">
        <f>'M&amp;V (ORÇ)'!L318</f>
        <v>0</v>
      </c>
      <c r="M330" s="118">
        <f t="shared" si="20"/>
        <v>0</v>
      </c>
      <c r="N330" s="120">
        <f t="shared" si="21"/>
        <v>0</v>
      </c>
      <c r="O330" s="119"/>
      <c r="P330" s="119"/>
    </row>
    <row r="331" spans="2:16" x14ac:dyDescent="0.3">
      <c r="B331" s="115">
        <v>10</v>
      </c>
      <c r="C331" s="1131" t="str">
        <f>IF(ISBLANK('M&amp;V (ORÇ)'!C319)," ",'M&amp;V (ORÇ)'!C319)</f>
        <v xml:space="preserve"> </v>
      </c>
      <c r="D331" s="1132"/>
      <c r="E331" s="1132"/>
      <c r="F331" s="1132"/>
      <c r="G331" s="1132"/>
      <c r="H331" s="1133"/>
      <c r="I331" s="523" t="str">
        <f>IF(ISBLANK('M&amp;V (ORÇ)'!I319)," ",'M&amp;V (ORÇ)'!I319)</f>
        <v xml:space="preserve"> </v>
      </c>
      <c r="J331" s="523" t="str">
        <f>IF(ISBLANK('M&amp;V (ORÇ)'!J319)," ",'M&amp;V (ORÇ)'!J319)</f>
        <v xml:space="preserve"> </v>
      </c>
      <c r="K331" s="525">
        <f>'M&amp;V (ORÇ)'!K319</f>
        <v>0</v>
      </c>
      <c r="L331" s="524">
        <f>'M&amp;V (ORÇ)'!L319</f>
        <v>0</v>
      </c>
      <c r="M331" s="118">
        <f t="shared" si="20"/>
        <v>0</v>
      </c>
      <c r="N331" s="120">
        <f t="shared" si="21"/>
        <v>0</v>
      </c>
      <c r="O331" s="119"/>
      <c r="P331" s="119"/>
    </row>
    <row r="332" spans="2:16" x14ac:dyDescent="0.3">
      <c r="B332" s="121"/>
      <c r="C332" s="1139" t="s">
        <v>521</v>
      </c>
      <c r="D332" s="1139"/>
      <c r="E332" s="1139"/>
      <c r="F332" s="1139"/>
      <c r="G332" s="1139"/>
      <c r="H332" s="1139"/>
      <c r="I332" s="1139"/>
      <c r="J332" s="1139"/>
      <c r="K332" s="1139"/>
      <c r="L332" s="1140"/>
      <c r="M332" s="122">
        <f>SUM(M322:M331)</f>
        <v>0</v>
      </c>
      <c r="N332" s="123">
        <f>SUM(N322:N331)</f>
        <v>0</v>
      </c>
      <c r="O332" s="123">
        <f>SUM(O322:O331)</f>
        <v>0</v>
      </c>
      <c r="P332" s="123">
        <f>SUM(P322:P331)</f>
        <v>0</v>
      </c>
    </row>
    <row r="333" spans="2:16" x14ac:dyDescent="0.3">
      <c r="B333" s="1134" t="s">
        <v>512</v>
      </c>
      <c r="C333" s="1135"/>
      <c r="D333" s="1135"/>
      <c r="E333" s="1135"/>
      <c r="F333" s="1135"/>
      <c r="G333" s="1135"/>
      <c r="H333" s="1135"/>
      <c r="I333" s="1135"/>
      <c r="J333" s="1135"/>
      <c r="K333" s="1135"/>
      <c r="L333" s="1135"/>
      <c r="M333" s="1135"/>
      <c r="N333" s="1135"/>
      <c r="O333" s="1135" t="str">
        <f>B333</f>
        <v>PERÍODO PÓS-RETROFIT</v>
      </c>
      <c r="P333" s="1136"/>
    </row>
    <row r="334" spans="2:16" x14ac:dyDescent="0.3">
      <c r="B334" s="1116" t="s">
        <v>504</v>
      </c>
      <c r="C334" s="1117"/>
      <c r="D334" s="1117"/>
      <c r="E334" s="1117"/>
      <c r="F334" s="1117"/>
      <c r="G334" s="1117"/>
      <c r="H334" s="1118"/>
      <c r="I334" s="112" t="s">
        <v>505</v>
      </c>
      <c r="J334" s="113" t="s">
        <v>506</v>
      </c>
      <c r="K334" s="113" t="s">
        <v>507</v>
      </c>
      <c r="L334" s="113" t="s">
        <v>508</v>
      </c>
      <c r="M334" s="113" t="s">
        <v>0</v>
      </c>
      <c r="N334" s="314" t="s">
        <v>1054</v>
      </c>
      <c r="O334" s="314" t="s">
        <v>509</v>
      </c>
      <c r="P334" s="315" t="s">
        <v>510</v>
      </c>
    </row>
    <row r="335" spans="2:16" x14ac:dyDescent="0.3">
      <c r="B335" s="115">
        <v>1</v>
      </c>
      <c r="C335" s="1131" t="str">
        <f>IF(ISBLANK('M&amp;V (ORÇ)'!C322)," ",'M&amp;V (ORÇ)'!C322)</f>
        <v xml:space="preserve"> </v>
      </c>
      <c r="D335" s="1132"/>
      <c r="E335" s="1132"/>
      <c r="F335" s="1132"/>
      <c r="G335" s="1132"/>
      <c r="H335" s="1133"/>
      <c r="I335" s="523" t="str">
        <f>IF(ISBLANK('M&amp;V (ORÇ)'!I322)," ",'M&amp;V (ORÇ)'!I322)</f>
        <v xml:space="preserve"> </v>
      </c>
      <c r="J335" s="523" t="str">
        <f>IF(ISBLANK('M&amp;V (ORÇ)'!J322)," ",'M&amp;V (ORÇ)'!J322)</f>
        <v xml:space="preserve"> </v>
      </c>
      <c r="K335" s="525">
        <f>'M&amp;V (ORÇ)'!K322</f>
        <v>0</v>
      </c>
      <c r="L335" s="524">
        <f>'M&amp;V (ORÇ)'!L322</f>
        <v>0</v>
      </c>
      <c r="M335" s="118">
        <f t="shared" ref="M335:M344" si="22">IF(J335="",0,K335*L335)</f>
        <v>0</v>
      </c>
      <c r="N335" s="120">
        <f t="shared" ref="N335:N344" si="23">M335-O335-P335</f>
        <v>0</v>
      </c>
      <c r="O335" s="119"/>
      <c r="P335" s="119"/>
    </row>
    <row r="336" spans="2:16" x14ac:dyDescent="0.3">
      <c r="B336" s="115">
        <v>2</v>
      </c>
      <c r="C336" s="1131" t="str">
        <f>IF(ISBLANK('M&amp;V (ORÇ)'!C323)," ",'M&amp;V (ORÇ)'!C323)</f>
        <v xml:space="preserve"> </v>
      </c>
      <c r="D336" s="1132"/>
      <c r="E336" s="1132"/>
      <c r="F336" s="1132"/>
      <c r="G336" s="1132"/>
      <c r="H336" s="1133"/>
      <c r="I336" s="523" t="str">
        <f>IF(ISBLANK('M&amp;V (ORÇ)'!I323)," ",'M&amp;V (ORÇ)'!I323)</f>
        <v xml:space="preserve"> </v>
      </c>
      <c r="J336" s="523" t="str">
        <f>IF(ISBLANK('M&amp;V (ORÇ)'!J323)," ",'M&amp;V (ORÇ)'!J323)</f>
        <v xml:space="preserve"> </v>
      </c>
      <c r="K336" s="525">
        <f>'M&amp;V (ORÇ)'!K323</f>
        <v>0</v>
      </c>
      <c r="L336" s="524">
        <f>'M&amp;V (ORÇ)'!L323</f>
        <v>0</v>
      </c>
      <c r="M336" s="118">
        <f t="shared" si="22"/>
        <v>0</v>
      </c>
      <c r="N336" s="120">
        <f t="shared" si="23"/>
        <v>0</v>
      </c>
      <c r="O336" s="119"/>
      <c r="P336" s="119"/>
    </row>
    <row r="337" spans="2:16" x14ac:dyDescent="0.3">
      <c r="B337" s="115">
        <v>3</v>
      </c>
      <c r="C337" s="1131" t="str">
        <f>IF(ISBLANK('M&amp;V (ORÇ)'!C324)," ",'M&amp;V (ORÇ)'!C324)</f>
        <v xml:space="preserve"> </v>
      </c>
      <c r="D337" s="1132"/>
      <c r="E337" s="1132"/>
      <c r="F337" s="1132"/>
      <c r="G337" s="1132"/>
      <c r="H337" s="1133"/>
      <c r="I337" s="523" t="str">
        <f>IF(ISBLANK('M&amp;V (ORÇ)'!I324)," ",'M&amp;V (ORÇ)'!I324)</f>
        <v xml:space="preserve"> </v>
      </c>
      <c r="J337" s="523" t="str">
        <f>IF(ISBLANK('M&amp;V (ORÇ)'!J324)," ",'M&amp;V (ORÇ)'!J324)</f>
        <v xml:space="preserve"> </v>
      </c>
      <c r="K337" s="525">
        <f>'M&amp;V (ORÇ)'!K324</f>
        <v>0</v>
      </c>
      <c r="L337" s="524">
        <f>'M&amp;V (ORÇ)'!L324</f>
        <v>0</v>
      </c>
      <c r="M337" s="118">
        <f t="shared" si="22"/>
        <v>0</v>
      </c>
      <c r="N337" s="120">
        <f t="shared" si="23"/>
        <v>0</v>
      </c>
      <c r="O337" s="119"/>
      <c r="P337" s="119"/>
    </row>
    <row r="338" spans="2:16" x14ac:dyDescent="0.3">
      <c r="B338" s="115">
        <v>4</v>
      </c>
      <c r="C338" s="1131" t="str">
        <f>IF(ISBLANK('M&amp;V (ORÇ)'!C325)," ",'M&amp;V (ORÇ)'!C325)</f>
        <v xml:space="preserve"> </v>
      </c>
      <c r="D338" s="1132"/>
      <c r="E338" s="1132"/>
      <c r="F338" s="1132"/>
      <c r="G338" s="1132"/>
      <c r="H338" s="1133"/>
      <c r="I338" s="523" t="str">
        <f>IF(ISBLANK('M&amp;V (ORÇ)'!I325)," ",'M&amp;V (ORÇ)'!I325)</f>
        <v xml:space="preserve"> </v>
      </c>
      <c r="J338" s="523" t="str">
        <f>IF(ISBLANK('M&amp;V (ORÇ)'!J325)," ",'M&amp;V (ORÇ)'!J325)</f>
        <v xml:space="preserve"> </v>
      </c>
      <c r="K338" s="525">
        <f>'M&amp;V (ORÇ)'!K325</f>
        <v>0</v>
      </c>
      <c r="L338" s="524">
        <f>'M&amp;V (ORÇ)'!L325</f>
        <v>0</v>
      </c>
      <c r="M338" s="118">
        <f t="shared" si="22"/>
        <v>0</v>
      </c>
      <c r="N338" s="120">
        <f t="shared" si="23"/>
        <v>0</v>
      </c>
      <c r="O338" s="119"/>
      <c r="P338" s="119"/>
    </row>
    <row r="339" spans="2:16" x14ac:dyDescent="0.3">
      <c r="B339" s="115">
        <v>5</v>
      </c>
      <c r="C339" s="1131" t="str">
        <f>IF(ISBLANK('M&amp;V (ORÇ)'!C326)," ",'M&amp;V (ORÇ)'!C326)</f>
        <v xml:space="preserve"> </v>
      </c>
      <c r="D339" s="1132"/>
      <c r="E339" s="1132"/>
      <c r="F339" s="1132"/>
      <c r="G339" s="1132"/>
      <c r="H339" s="1133"/>
      <c r="I339" s="523" t="str">
        <f>IF(ISBLANK('M&amp;V (ORÇ)'!I326)," ",'M&amp;V (ORÇ)'!I326)</f>
        <v xml:space="preserve"> </v>
      </c>
      <c r="J339" s="523" t="str">
        <f>IF(ISBLANK('M&amp;V (ORÇ)'!J326)," ",'M&amp;V (ORÇ)'!J326)</f>
        <v xml:space="preserve"> </v>
      </c>
      <c r="K339" s="525">
        <f>'M&amp;V (ORÇ)'!K326</f>
        <v>0</v>
      </c>
      <c r="L339" s="524">
        <f>'M&amp;V (ORÇ)'!L326</f>
        <v>0</v>
      </c>
      <c r="M339" s="118">
        <f t="shared" si="22"/>
        <v>0</v>
      </c>
      <c r="N339" s="120">
        <f t="shared" si="23"/>
        <v>0</v>
      </c>
      <c r="O339" s="119"/>
      <c r="P339" s="119"/>
    </row>
    <row r="340" spans="2:16" x14ac:dyDescent="0.3">
      <c r="B340" s="115">
        <v>6</v>
      </c>
      <c r="C340" s="1131" t="str">
        <f>IF(ISBLANK('M&amp;V (ORÇ)'!C327)," ",'M&amp;V (ORÇ)'!C327)</f>
        <v xml:space="preserve"> </v>
      </c>
      <c r="D340" s="1132"/>
      <c r="E340" s="1132"/>
      <c r="F340" s="1132"/>
      <c r="G340" s="1132"/>
      <c r="H340" s="1133"/>
      <c r="I340" s="523" t="str">
        <f>IF(ISBLANK('M&amp;V (ORÇ)'!I327)," ",'M&amp;V (ORÇ)'!I327)</f>
        <v xml:space="preserve"> </v>
      </c>
      <c r="J340" s="523" t="str">
        <f>IF(ISBLANK('M&amp;V (ORÇ)'!J327)," ",'M&amp;V (ORÇ)'!J327)</f>
        <v xml:space="preserve"> </v>
      </c>
      <c r="K340" s="525">
        <f>'M&amp;V (ORÇ)'!K327</f>
        <v>0</v>
      </c>
      <c r="L340" s="524">
        <f>'M&amp;V (ORÇ)'!L327</f>
        <v>0</v>
      </c>
      <c r="M340" s="118">
        <f t="shared" si="22"/>
        <v>0</v>
      </c>
      <c r="N340" s="120">
        <f t="shared" si="23"/>
        <v>0</v>
      </c>
      <c r="O340" s="119"/>
      <c r="P340" s="119"/>
    </row>
    <row r="341" spans="2:16" x14ac:dyDescent="0.3">
      <c r="B341" s="115">
        <v>7</v>
      </c>
      <c r="C341" s="1131" t="str">
        <f>IF(ISBLANK('M&amp;V (ORÇ)'!C328)," ",'M&amp;V (ORÇ)'!C328)</f>
        <v xml:space="preserve"> </v>
      </c>
      <c r="D341" s="1132"/>
      <c r="E341" s="1132"/>
      <c r="F341" s="1132"/>
      <c r="G341" s="1132"/>
      <c r="H341" s="1133"/>
      <c r="I341" s="523" t="str">
        <f>IF(ISBLANK('M&amp;V (ORÇ)'!I328)," ",'M&amp;V (ORÇ)'!I328)</f>
        <v xml:space="preserve"> </v>
      </c>
      <c r="J341" s="523" t="str">
        <f>IF(ISBLANK('M&amp;V (ORÇ)'!J328)," ",'M&amp;V (ORÇ)'!J328)</f>
        <v xml:space="preserve"> </v>
      </c>
      <c r="K341" s="525">
        <f>'M&amp;V (ORÇ)'!K328</f>
        <v>0</v>
      </c>
      <c r="L341" s="524">
        <f>'M&amp;V (ORÇ)'!L328</f>
        <v>0</v>
      </c>
      <c r="M341" s="118">
        <f t="shared" si="22"/>
        <v>0</v>
      </c>
      <c r="N341" s="120">
        <f t="shared" si="23"/>
        <v>0</v>
      </c>
      <c r="O341" s="119"/>
      <c r="P341" s="119"/>
    </row>
    <row r="342" spans="2:16" x14ac:dyDescent="0.3">
      <c r="B342" s="115">
        <v>8</v>
      </c>
      <c r="C342" s="1131" t="str">
        <f>IF(ISBLANK('M&amp;V (ORÇ)'!C329)," ",'M&amp;V (ORÇ)'!C329)</f>
        <v xml:space="preserve"> </v>
      </c>
      <c r="D342" s="1132"/>
      <c r="E342" s="1132"/>
      <c r="F342" s="1132"/>
      <c r="G342" s="1132"/>
      <c r="H342" s="1133"/>
      <c r="I342" s="523" t="str">
        <f>IF(ISBLANK('M&amp;V (ORÇ)'!I329)," ",'M&amp;V (ORÇ)'!I329)</f>
        <v xml:space="preserve"> </v>
      </c>
      <c r="J342" s="523" t="str">
        <f>IF(ISBLANK('M&amp;V (ORÇ)'!J329)," ",'M&amp;V (ORÇ)'!J329)</f>
        <v xml:space="preserve"> </v>
      </c>
      <c r="K342" s="525">
        <f>'M&amp;V (ORÇ)'!K329</f>
        <v>0</v>
      </c>
      <c r="L342" s="524">
        <f>'M&amp;V (ORÇ)'!L329</f>
        <v>0</v>
      </c>
      <c r="M342" s="118">
        <f t="shared" si="22"/>
        <v>0</v>
      </c>
      <c r="N342" s="120">
        <f t="shared" si="23"/>
        <v>0</v>
      </c>
      <c r="O342" s="119"/>
      <c r="P342" s="119"/>
    </row>
    <row r="343" spans="2:16" x14ac:dyDescent="0.3">
      <c r="B343" s="115">
        <v>9</v>
      </c>
      <c r="C343" s="1131" t="str">
        <f>IF(ISBLANK('M&amp;V (ORÇ)'!C330)," ",'M&amp;V (ORÇ)'!C330)</f>
        <v xml:space="preserve"> </v>
      </c>
      <c r="D343" s="1132"/>
      <c r="E343" s="1132"/>
      <c r="F343" s="1132"/>
      <c r="G343" s="1132"/>
      <c r="H343" s="1133"/>
      <c r="I343" s="523" t="str">
        <f>IF(ISBLANK('M&amp;V (ORÇ)'!I330)," ",'M&amp;V (ORÇ)'!I330)</f>
        <v xml:space="preserve"> </v>
      </c>
      <c r="J343" s="523" t="str">
        <f>IF(ISBLANK('M&amp;V (ORÇ)'!J330)," ",'M&amp;V (ORÇ)'!J330)</f>
        <v xml:space="preserve"> </v>
      </c>
      <c r="K343" s="525">
        <f>'M&amp;V (ORÇ)'!K330</f>
        <v>0</v>
      </c>
      <c r="L343" s="524">
        <f>'M&amp;V (ORÇ)'!L330</f>
        <v>0</v>
      </c>
      <c r="M343" s="118">
        <f t="shared" si="22"/>
        <v>0</v>
      </c>
      <c r="N343" s="120">
        <f t="shared" si="23"/>
        <v>0</v>
      </c>
      <c r="O343" s="119"/>
      <c r="P343" s="119"/>
    </row>
    <row r="344" spans="2:16" x14ac:dyDescent="0.3">
      <c r="B344" s="115">
        <v>10</v>
      </c>
      <c r="C344" s="1131" t="str">
        <f>IF(ISBLANK('M&amp;V (ORÇ)'!C331)," ",'M&amp;V (ORÇ)'!C331)</f>
        <v xml:space="preserve"> </v>
      </c>
      <c r="D344" s="1132"/>
      <c r="E344" s="1132"/>
      <c r="F344" s="1132"/>
      <c r="G344" s="1132"/>
      <c r="H344" s="1133"/>
      <c r="I344" s="523" t="str">
        <f>IF(ISBLANK('M&amp;V (ORÇ)'!I331)," ",'M&amp;V (ORÇ)'!I331)</f>
        <v xml:space="preserve"> </v>
      </c>
      <c r="J344" s="523" t="str">
        <f>IF(ISBLANK('M&amp;V (ORÇ)'!J331)," ",'M&amp;V (ORÇ)'!J331)</f>
        <v xml:space="preserve"> </v>
      </c>
      <c r="K344" s="525">
        <f>'M&amp;V (ORÇ)'!K331</f>
        <v>0</v>
      </c>
      <c r="L344" s="524">
        <f>'M&amp;V (ORÇ)'!L331</f>
        <v>0</v>
      </c>
      <c r="M344" s="118">
        <f t="shared" si="22"/>
        <v>0</v>
      </c>
      <c r="N344" s="120">
        <f t="shared" si="23"/>
        <v>0</v>
      </c>
      <c r="O344" s="119"/>
      <c r="P344" s="119"/>
    </row>
    <row r="345" spans="2:16" x14ac:dyDescent="0.3">
      <c r="B345" s="121"/>
      <c r="C345" s="1139" t="s">
        <v>522</v>
      </c>
      <c r="D345" s="1139"/>
      <c r="E345" s="1139"/>
      <c r="F345" s="1139"/>
      <c r="G345" s="1139"/>
      <c r="H345" s="1139"/>
      <c r="I345" s="1139"/>
      <c r="J345" s="1139"/>
      <c r="K345" s="1139"/>
      <c r="L345" s="1140"/>
      <c r="M345" s="122">
        <f>SUM(M335:M344)</f>
        <v>0</v>
      </c>
      <c r="N345" s="123">
        <f>SUM(N335:N344)</f>
        <v>0</v>
      </c>
      <c r="O345" s="123">
        <f>SUM(O335:O344)</f>
        <v>0</v>
      </c>
      <c r="P345" s="123">
        <f>SUM(P335:P344)</f>
        <v>0</v>
      </c>
    </row>
    <row r="346" spans="2:16" x14ac:dyDescent="0.3">
      <c r="B346" s="124"/>
      <c r="C346" s="1141" t="s">
        <v>523</v>
      </c>
      <c r="D346" s="1141"/>
      <c r="E346" s="1141"/>
      <c r="F346" s="1141"/>
      <c r="G346" s="1141"/>
      <c r="H346" s="1141"/>
      <c r="I346" s="1141"/>
      <c r="J346" s="1141"/>
      <c r="K346" s="1141"/>
      <c r="L346" s="1142"/>
      <c r="M346" s="125">
        <f>SUM(M332,M345)</f>
        <v>0</v>
      </c>
      <c r="N346" s="126">
        <f>SUM(N332,N345)</f>
        <v>0</v>
      </c>
      <c r="O346" s="126">
        <f>SUM(O332,O345)</f>
        <v>0</v>
      </c>
      <c r="P346" s="126">
        <f>SUM(P332,P345)</f>
        <v>0</v>
      </c>
    </row>
    <row r="347" spans="2:16" x14ac:dyDescent="0.3">
      <c r="B347" s="1123" t="s">
        <v>950</v>
      </c>
      <c r="C347" s="1124"/>
      <c r="D347" s="1124"/>
      <c r="E347" s="1124"/>
      <c r="F347" s="1124"/>
      <c r="G347" s="1124"/>
      <c r="H347" s="1124"/>
      <c r="I347" s="1124"/>
      <c r="J347" s="1124"/>
      <c r="K347" s="1124"/>
      <c r="L347" s="1124"/>
      <c r="M347" s="1124"/>
      <c r="N347" s="1124"/>
      <c r="O347" s="1124"/>
      <c r="P347" s="1138"/>
    </row>
    <row r="348" spans="2:16" x14ac:dyDescent="0.3">
      <c r="B348" s="1134" t="s">
        <v>503</v>
      </c>
      <c r="C348" s="1135"/>
      <c r="D348" s="1135"/>
      <c r="E348" s="1135"/>
      <c r="F348" s="1135"/>
      <c r="G348" s="1135"/>
      <c r="H348" s="1135"/>
      <c r="I348" s="1135"/>
      <c r="J348" s="1135"/>
      <c r="K348" s="1135"/>
      <c r="L348" s="1135"/>
      <c r="M348" s="1135"/>
      <c r="N348" s="1135"/>
      <c r="O348" s="1135" t="str">
        <f>B348</f>
        <v>PERÍODO DE REFERÊNCIA</v>
      </c>
      <c r="P348" s="1136"/>
    </row>
    <row r="349" spans="2:16" x14ac:dyDescent="0.3">
      <c r="B349" s="1116" t="s">
        <v>504</v>
      </c>
      <c r="C349" s="1117"/>
      <c r="D349" s="1117"/>
      <c r="E349" s="1117"/>
      <c r="F349" s="1117"/>
      <c r="G349" s="1117"/>
      <c r="H349" s="1118"/>
      <c r="I349" s="112" t="s">
        <v>505</v>
      </c>
      <c r="J349" s="113" t="s">
        <v>506</v>
      </c>
      <c r="K349" s="113" t="s">
        <v>507</v>
      </c>
      <c r="L349" s="113" t="s">
        <v>508</v>
      </c>
      <c r="M349" s="113" t="s">
        <v>0</v>
      </c>
      <c r="N349" s="314" t="s">
        <v>1054</v>
      </c>
      <c r="O349" s="314" t="s">
        <v>509</v>
      </c>
      <c r="P349" s="315" t="s">
        <v>510</v>
      </c>
    </row>
    <row r="350" spans="2:16" x14ac:dyDescent="0.3">
      <c r="B350" s="115">
        <v>1</v>
      </c>
      <c r="C350" s="1131" t="str">
        <f>IF(ISBLANK('M&amp;V (ORÇ)'!C335)," ",'M&amp;V (ORÇ)'!C335)</f>
        <v xml:space="preserve"> </v>
      </c>
      <c r="D350" s="1132"/>
      <c r="E350" s="1132"/>
      <c r="F350" s="1132"/>
      <c r="G350" s="1132"/>
      <c r="H350" s="1133"/>
      <c r="I350" s="523" t="str">
        <f>IF(ISBLANK('M&amp;V (ORÇ)'!I335)," ",'M&amp;V (ORÇ)'!I335)</f>
        <v xml:space="preserve"> </v>
      </c>
      <c r="J350" s="523" t="str">
        <f>IF(ISBLANK('M&amp;V (ORÇ)'!J335)," ",'M&amp;V (ORÇ)'!J335)</f>
        <v xml:space="preserve"> </v>
      </c>
      <c r="K350" s="525">
        <f>'M&amp;V (ORÇ)'!K335</f>
        <v>0</v>
      </c>
      <c r="L350" s="524">
        <f>'M&amp;V (ORÇ)'!L335</f>
        <v>0</v>
      </c>
      <c r="M350" s="118">
        <f t="shared" ref="M350:M369" si="24">IF(J350="",0,K350*L350)</f>
        <v>0</v>
      </c>
      <c r="N350" s="120">
        <f t="shared" ref="N350:N369" si="25">M350-O350-P350</f>
        <v>0</v>
      </c>
      <c r="O350" s="119"/>
      <c r="P350" s="119"/>
    </row>
    <row r="351" spans="2:16" x14ac:dyDescent="0.3">
      <c r="B351" s="115">
        <v>2</v>
      </c>
      <c r="C351" s="1131" t="str">
        <f>IF(ISBLANK('M&amp;V (ORÇ)'!C336)," ",'M&amp;V (ORÇ)'!C336)</f>
        <v xml:space="preserve"> </v>
      </c>
      <c r="D351" s="1132"/>
      <c r="E351" s="1132"/>
      <c r="F351" s="1132"/>
      <c r="G351" s="1132"/>
      <c r="H351" s="1133"/>
      <c r="I351" s="523" t="str">
        <f>IF(ISBLANK('M&amp;V (ORÇ)'!I336)," ",'M&amp;V (ORÇ)'!I336)</f>
        <v xml:space="preserve"> </v>
      </c>
      <c r="J351" s="523" t="str">
        <f>IF(ISBLANK('M&amp;V (ORÇ)'!J336)," ",'M&amp;V (ORÇ)'!J336)</f>
        <v xml:space="preserve"> </v>
      </c>
      <c r="K351" s="525">
        <f>'M&amp;V (ORÇ)'!K336</f>
        <v>0</v>
      </c>
      <c r="L351" s="524">
        <f>'M&amp;V (ORÇ)'!L336</f>
        <v>0</v>
      </c>
      <c r="M351" s="118">
        <f t="shared" si="24"/>
        <v>0</v>
      </c>
      <c r="N351" s="120">
        <f t="shared" si="25"/>
        <v>0</v>
      </c>
      <c r="O351" s="119"/>
      <c r="P351" s="119"/>
    </row>
    <row r="352" spans="2:16" x14ac:dyDescent="0.3">
      <c r="B352" s="115">
        <v>3</v>
      </c>
      <c r="C352" s="1131" t="str">
        <f>IF(ISBLANK('M&amp;V (ORÇ)'!C337)," ",'M&amp;V (ORÇ)'!C337)</f>
        <v xml:space="preserve"> </v>
      </c>
      <c r="D352" s="1132"/>
      <c r="E352" s="1132"/>
      <c r="F352" s="1132"/>
      <c r="G352" s="1132"/>
      <c r="H352" s="1133"/>
      <c r="I352" s="523" t="str">
        <f>IF(ISBLANK('M&amp;V (ORÇ)'!I337)," ",'M&amp;V (ORÇ)'!I337)</f>
        <v xml:space="preserve"> </v>
      </c>
      <c r="J352" s="523" t="str">
        <f>IF(ISBLANK('M&amp;V (ORÇ)'!J337)," ",'M&amp;V (ORÇ)'!J337)</f>
        <v xml:space="preserve"> </v>
      </c>
      <c r="K352" s="525">
        <f>'M&amp;V (ORÇ)'!K337</f>
        <v>0</v>
      </c>
      <c r="L352" s="524">
        <f>'M&amp;V (ORÇ)'!L337</f>
        <v>0</v>
      </c>
      <c r="M352" s="118">
        <f t="shared" si="24"/>
        <v>0</v>
      </c>
      <c r="N352" s="120">
        <f t="shared" si="25"/>
        <v>0</v>
      </c>
      <c r="O352" s="119"/>
      <c r="P352" s="119"/>
    </row>
    <row r="353" spans="2:16" x14ac:dyDescent="0.3">
      <c r="B353" s="115">
        <v>4</v>
      </c>
      <c r="C353" s="1131" t="str">
        <f>IF(ISBLANK('M&amp;V (ORÇ)'!C338)," ",'M&amp;V (ORÇ)'!C338)</f>
        <v xml:space="preserve"> </v>
      </c>
      <c r="D353" s="1132"/>
      <c r="E353" s="1132"/>
      <c r="F353" s="1132"/>
      <c r="G353" s="1132"/>
      <c r="H353" s="1133"/>
      <c r="I353" s="523" t="str">
        <f>IF(ISBLANK('M&amp;V (ORÇ)'!I338)," ",'M&amp;V (ORÇ)'!I338)</f>
        <v xml:space="preserve"> </v>
      </c>
      <c r="J353" s="523" t="str">
        <f>IF(ISBLANK('M&amp;V (ORÇ)'!J338)," ",'M&amp;V (ORÇ)'!J338)</f>
        <v xml:space="preserve"> </v>
      </c>
      <c r="K353" s="525">
        <f>'M&amp;V (ORÇ)'!K338</f>
        <v>0</v>
      </c>
      <c r="L353" s="524">
        <f>'M&amp;V (ORÇ)'!L338</f>
        <v>0</v>
      </c>
      <c r="M353" s="118">
        <f t="shared" si="24"/>
        <v>0</v>
      </c>
      <c r="N353" s="120">
        <f t="shared" si="25"/>
        <v>0</v>
      </c>
      <c r="O353" s="119"/>
      <c r="P353" s="119"/>
    </row>
    <row r="354" spans="2:16" x14ac:dyDescent="0.3">
      <c r="B354" s="115">
        <v>5</v>
      </c>
      <c r="C354" s="1131" t="str">
        <f>IF(ISBLANK('M&amp;V (ORÇ)'!C339)," ",'M&amp;V (ORÇ)'!C339)</f>
        <v xml:space="preserve"> </v>
      </c>
      <c r="D354" s="1132"/>
      <c r="E354" s="1132"/>
      <c r="F354" s="1132"/>
      <c r="G354" s="1132"/>
      <c r="H354" s="1133"/>
      <c r="I354" s="523" t="str">
        <f>IF(ISBLANK('M&amp;V (ORÇ)'!I339)," ",'M&amp;V (ORÇ)'!I339)</f>
        <v xml:space="preserve"> </v>
      </c>
      <c r="J354" s="523" t="str">
        <f>IF(ISBLANK('M&amp;V (ORÇ)'!J339)," ",'M&amp;V (ORÇ)'!J339)</f>
        <v xml:space="preserve"> </v>
      </c>
      <c r="K354" s="525">
        <f>'M&amp;V (ORÇ)'!K339</f>
        <v>0</v>
      </c>
      <c r="L354" s="524">
        <f>'M&amp;V (ORÇ)'!L339</f>
        <v>0</v>
      </c>
      <c r="M354" s="118">
        <f t="shared" si="24"/>
        <v>0</v>
      </c>
      <c r="N354" s="120">
        <f t="shared" si="25"/>
        <v>0</v>
      </c>
      <c r="O354" s="119"/>
      <c r="P354" s="119"/>
    </row>
    <row r="355" spans="2:16" x14ac:dyDescent="0.3">
      <c r="B355" s="115">
        <v>6</v>
      </c>
      <c r="C355" s="1131" t="str">
        <f>IF(ISBLANK('M&amp;V (ORÇ)'!C340)," ",'M&amp;V (ORÇ)'!C340)</f>
        <v xml:space="preserve"> </v>
      </c>
      <c r="D355" s="1132"/>
      <c r="E355" s="1132"/>
      <c r="F355" s="1132"/>
      <c r="G355" s="1132"/>
      <c r="H355" s="1133"/>
      <c r="I355" s="523" t="str">
        <f>IF(ISBLANK('M&amp;V (ORÇ)'!I340)," ",'M&amp;V (ORÇ)'!I340)</f>
        <v xml:space="preserve"> </v>
      </c>
      <c r="J355" s="523" t="str">
        <f>IF(ISBLANK('M&amp;V (ORÇ)'!J340)," ",'M&amp;V (ORÇ)'!J340)</f>
        <v xml:space="preserve"> </v>
      </c>
      <c r="K355" s="525">
        <f>'M&amp;V (ORÇ)'!K340</f>
        <v>0</v>
      </c>
      <c r="L355" s="524">
        <f>'M&amp;V (ORÇ)'!L340</f>
        <v>0</v>
      </c>
      <c r="M355" s="118">
        <f t="shared" si="24"/>
        <v>0</v>
      </c>
      <c r="N355" s="120">
        <f t="shared" si="25"/>
        <v>0</v>
      </c>
      <c r="O355" s="119"/>
      <c r="P355" s="119"/>
    </row>
    <row r="356" spans="2:16" x14ac:dyDescent="0.3">
      <c r="B356" s="115">
        <v>7</v>
      </c>
      <c r="C356" s="1131" t="str">
        <f>IF(ISBLANK('M&amp;V (ORÇ)'!C341)," ",'M&amp;V (ORÇ)'!C341)</f>
        <v xml:space="preserve"> </v>
      </c>
      <c r="D356" s="1132"/>
      <c r="E356" s="1132"/>
      <c r="F356" s="1132"/>
      <c r="G356" s="1132"/>
      <c r="H356" s="1133"/>
      <c r="I356" s="523" t="str">
        <f>IF(ISBLANK('M&amp;V (ORÇ)'!I341)," ",'M&amp;V (ORÇ)'!I341)</f>
        <v xml:space="preserve"> </v>
      </c>
      <c r="J356" s="523" t="str">
        <f>IF(ISBLANK('M&amp;V (ORÇ)'!J341)," ",'M&amp;V (ORÇ)'!J341)</f>
        <v xml:space="preserve"> </v>
      </c>
      <c r="K356" s="525">
        <f>'M&amp;V (ORÇ)'!K341</f>
        <v>0</v>
      </c>
      <c r="L356" s="524">
        <f>'M&amp;V (ORÇ)'!L341</f>
        <v>0</v>
      </c>
      <c r="M356" s="118">
        <f t="shared" si="24"/>
        <v>0</v>
      </c>
      <c r="N356" s="120">
        <f t="shared" si="25"/>
        <v>0</v>
      </c>
      <c r="O356" s="119"/>
      <c r="P356" s="119"/>
    </row>
    <row r="357" spans="2:16" x14ac:dyDescent="0.3">
      <c r="B357" s="115">
        <v>8</v>
      </c>
      <c r="C357" s="1131" t="str">
        <f>IF(ISBLANK('M&amp;V (ORÇ)'!C342)," ",'M&amp;V (ORÇ)'!C342)</f>
        <v xml:space="preserve"> </v>
      </c>
      <c r="D357" s="1132"/>
      <c r="E357" s="1132"/>
      <c r="F357" s="1132"/>
      <c r="G357" s="1132"/>
      <c r="H357" s="1133"/>
      <c r="I357" s="523" t="str">
        <f>IF(ISBLANK('M&amp;V (ORÇ)'!I342)," ",'M&amp;V (ORÇ)'!I342)</f>
        <v xml:space="preserve"> </v>
      </c>
      <c r="J357" s="523" t="str">
        <f>IF(ISBLANK('M&amp;V (ORÇ)'!J342)," ",'M&amp;V (ORÇ)'!J342)</f>
        <v xml:space="preserve"> </v>
      </c>
      <c r="K357" s="525">
        <f>'M&amp;V (ORÇ)'!K342</f>
        <v>0</v>
      </c>
      <c r="L357" s="524">
        <f>'M&amp;V (ORÇ)'!L342</f>
        <v>0</v>
      </c>
      <c r="M357" s="118">
        <f t="shared" si="24"/>
        <v>0</v>
      </c>
      <c r="N357" s="120">
        <f t="shared" si="25"/>
        <v>0</v>
      </c>
      <c r="O357" s="119"/>
      <c r="P357" s="119"/>
    </row>
    <row r="358" spans="2:16" x14ac:dyDescent="0.3">
      <c r="B358" s="115">
        <v>9</v>
      </c>
      <c r="C358" s="1131" t="str">
        <f>IF(ISBLANK('M&amp;V (ORÇ)'!C343)," ",'M&amp;V (ORÇ)'!C343)</f>
        <v xml:space="preserve"> </v>
      </c>
      <c r="D358" s="1132"/>
      <c r="E358" s="1132"/>
      <c r="F358" s="1132"/>
      <c r="G358" s="1132"/>
      <c r="H358" s="1133"/>
      <c r="I358" s="523" t="str">
        <f>IF(ISBLANK('M&amp;V (ORÇ)'!I343)," ",'M&amp;V (ORÇ)'!I343)</f>
        <v xml:space="preserve"> </v>
      </c>
      <c r="J358" s="523" t="str">
        <f>IF(ISBLANK('M&amp;V (ORÇ)'!J343)," ",'M&amp;V (ORÇ)'!J343)</f>
        <v xml:space="preserve"> </v>
      </c>
      <c r="K358" s="525">
        <f>'M&amp;V (ORÇ)'!K343</f>
        <v>0</v>
      </c>
      <c r="L358" s="524">
        <f>'M&amp;V (ORÇ)'!L343</f>
        <v>0</v>
      </c>
      <c r="M358" s="118">
        <f t="shared" si="24"/>
        <v>0</v>
      </c>
      <c r="N358" s="120">
        <f t="shared" si="25"/>
        <v>0</v>
      </c>
      <c r="O358" s="119"/>
      <c r="P358" s="119"/>
    </row>
    <row r="359" spans="2:16" x14ac:dyDescent="0.3">
      <c r="B359" s="115">
        <v>10</v>
      </c>
      <c r="C359" s="1131" t="str">
        <f>IF(ISBLANK('M&amp;V (ORÇ)'!C344)," ",'M&amp;V (ORÇ)'!C344)</f>
        <v xml:space="preserve"> </v>
      </c>
      <c r="D359" s="1132"/>
      <c r="E359" s="1132"/>
      <c r="F359" s="1132"/>
      <c r="G359" s="1132"/>
      <c r="H359" s="1133"/>
      <c r="I359" s="523" t="str">
        <f>IF(ISBLANK('M&amp;V (ORÇ)'!I344)," ",'M&amp;V (ORÇ)'!I344)</f>
        <v xml:space="preserve"> </v>
      </c>
      <c r="J359" s="523" t="str">
        <f>IF(ISBLANK('M&amp;V (ORÇ)'!J344)," ",'M&amp;V (ORÇ)'!J344)</f>
        <v xml:space="preserve"> </v>
      </c>
      <c r="K359" s="525">
        <f>'M&amp;V (ORÇ)'!K344</f>
        <v>0</v>
      </c>
      <c r="L359" s="524">
        <f>'M&amp;V (ORÇ)'!L344</f>
        <v>0</v>
      </c>
      <c r="M359" s="118">
        <f t="shared" si="24"/>
        <v>0</v>
      </c>
      <c r="N359" s="120">
        <f t="shared" si="25"/>
        <v>0</v>
      </c>
      <c r="O359" s="119"/>
      <c r="P359" s="119"/>
    </row>
    <row r="360" spans="2:16" x14ac:dyDescent="0.3">
      <c r="B360" s="115">
        <v>11</v>
      </c>
      <c r="C360" s="1131" t="str">
        <f>IF(ISBLANK('M&amp;V (ORÇ)'!C345)," ",'M&amp;V (ORÇ)'!C345)</f>
        <v xml:space="preserve"> </v>
      </c>
      <c r="D360" s="1132"/>
      <c r="E360" s="1132"/>
      <c r="F360" s="1132"/>
      <c r="G360" s="1132"/>
      <c r="H360" s="1133"/>
      <c r="I360" s="523" t="str">
        <f>IF(ISBLANK('M&amp;V (ORÇ)'!I345)," ",'M&amp;V (ORÇ)'!I345)</f>
        <v xml:space="preserve"> </v>
      </c>
      <c r="J360" s="523" t="str">
        <f>IF(ISBLANK('M&amp;V (ORÇ)'!J345)," ",'M&amp;V (ORÇ)'!J345)</f>
        <v xml:space="preserve"> </v>
      </c>
      <c r="K360" s="525">
        <f>'M&amp;V (ORÇ)'!K345</f>
        <v>0</v>
      </c>
      <c r="L360" s="524">
        <f>'M&amp;V (ORÇ)'!L345</f>
        <v>0</v>
      </c>
      <c r="M360" s="118">
        <f t="shared" si="24"/>
        <v>0</v>
      </c>
      <c r="N360" s="120">
        <f t="shared" si="25"/>
        <v>0</v>
      </c>
      <c r="O360" s="119"/>
      <c r="P360" s="119"/>
    </row>
    <row r="361" spans="2:16" x14ac:dyDescent="0.3">
      <c r="B361" s="115">
        <v>12</v>
      </c>
      <c r="C361" s="1131" t="str">
        <f>IF(ISBLANK('M&amp;V (ORÇ)'!C346)," ",'M&amp;V (ORÇ)'!C346)</f>
        <v xml:space="preserve"> </v>
      </c>
      <c r="D361" s="1132"/>
      <c r="E361" s="1132"/>
      <c r="F361" s="1132"/>
      <c r="G361" s="1132"/>
      <c r="H361" s="1133"/>
      <c r="I361" s="523" t="str">
        <f>IF(ISBLANK('M&amp;V (ORÇ)'!I346)," ",'M&amp;V (ORÇ)'!I346)</f>
        <v xml:space="preserve"> </v>
      </c>
      <c r="J361" s="523" t="str">
        <f>IF(ISBLANK('M&amp;V (ORÇ)'!J346)," ",'M&amp;V (ORÇ)'!J346)</f>
        <v xml:space="preserve"> </v>
      </c>
      <c r="K361" s="525">
        <f>'M&amp;V (ORÇ)'!K346</f>
        <v>0</v>
      </c>
      <c r="L361" s="524">
        <f>'M&amp;V (ORÇ)'!L346</f>
        <v>0</v>
      </c>
      <c r="M361" s="118">
        <f t="shared" si="24"/>
        <v>0</v>
      </c>
      <c r="N361" s="120">
        <f t="shared" si="25"/>
        <v>0</v>
      </c>
      <c r="O361" s="119"/>
      <c r="P361" s="119"/>
    </row>
    <row r="362" spans="2:16" x14ac:dyDescent="0.3">
      <c r="B362" s="115">
        <v>13</v>
      </c>
      <c r="C362" s="1131" t="str">
        <f>IF(ISBLANK('M&amp;V (ORÇ)'!C347)," ",'M&amp;V (ORÇ)'!C347)</f>
        <v xml:space="preserve"> </v>
      </c>
      <c r="D362" s="1132"/>
      <c r="E362" s="1132"/>
      <c r="F362" s="1132"/>
      <c r="G362" s="1132"/>
      <c r="H362" s="1133"/>
      <c r="I362" s="523" t="str">
        <f>IF(ISBLANK('M&amp;V (ORÇ)'!I347)," ",'M&amp;V (ORÇ)'!I347)</f>
        <v xml:space="preserve"> </v>
      </c>
      <c r="J362" s="523" t="str">
        <f>IF(ISBLANK('M&amp;V (ORÇ)'!J347)," ",'M&amp;V (ORÇ)'!J347)</f>
        <v xml:space="preserve"> </v>
      </c>
      <c r="K362" s="525">
        <f>'M&amp;V (ORÇ)'!K347</f>
        <v>0</v>
      </c>
      <c r="L362" s="524">
        <f>'M&amp;V (ORÇ)'!L347</f>
        <v>0</v>
      </c>
      <c r="M362" s="118">
        <f t="shared" si="24"/>
        <v>0</v>
      </c>
      <c r="N362" s="120">
        <f t="shared" si="25"/>
        <v>0</v>
      </c>
      <c r="O362" s="119"/>
      <c r="P362" s="119"/>
    </row>
    <row r="363" spans="2:16" x14ac:dyDescent="0.3">
      <c r="B363" s="115">
        <v>14</v>
      </c>
      <c r="C363" s="1131" t="str">
        <f>IF(ISBLANK('M&amp;V (ORÇ)'!C348)," ",'M&amp;V (ORÇ)'!C348)</f>
        <v xml:space="preserve"> </v>
      </c>
      <c r="D363" s="1132"/>
      <c r="E363" s="1132"/>
      <c r="F363" s="1132"/>
      <c r="G363" s="1132"/>
      <c r="H363" s="1133"/>
      <c r="I363" s="523" t="str">
        <f>IF(ISBLANK('M&amp;V (ORÇ)'!I348)," ",'M&amp;V (ORÇ)'!I348)</f>
        <v xml:space="preserve"> </v>
      </c>
      <c r="J363" s="523" t="str">
        <f>IF(ISBLANK('M&amp;V (ORÇ)'!J348)," ",'M&amp;V (ORÇ)'!J348)</f>
        <v xml:space="preserve"> </v>
      </c>
      <c r="K363" s="525">
        <f>'M&amp;V (ORÇ)'!K348</f>
        <v>0</v>
      </c>
      <c r="L363" s="524">
        <f>'M&amp;V (ORÇ)'!L348</f>
        <v>0</v>
      </c>
      <c r="M363" s="118">
        <f t="shared" si="24"/>
        <v>0</v>
      </c>
      <c r="N363" s="120">
        <f t="shared" si="25"/>
        <v>0</v>
      </c>
      <c r="O363" s="119"/>
      <c r="P363" s="119"/>
    </row>
    <row r="364" spans="2:16" x14ac:dyDescent="0.3">
      <c r="B364" s="115">
        <v>15</v>
      </c>
      <c r="C364" s="1131" t="str">
        <f>IF(ISBLANK('M&amp;V (ORÇ)'!C349)," ",'M&amp;V (ORÇ)'!C349)</f>
        <v xml:space="preserve"> </v>
      </c>
      <c r="D364" s="1132"/>
      <c r="E364" s="1132"/>
      <c r="F364" s="1132"/>
      <c r="G364" s="1132"/>
      <c r="H364" s="1133"/>
      <c r="I364" s="523" t="str">
        <f>IF(ISBLANK('M&amp;V (ORÇ)'!I349)," ",'M&amp;V (ORÇ)'!I349)</f>
        <v xml:space="preserve"> </v>
      </c>
      <c r="J364" s="523" t="str">
        <f>IF(ISBLANK('M&amp;V (ORÇ)'!J349)," ",'M&amp;V (ORÇ)'!J349)</f>
        <v xml:space="preserve"> </v>
      </c>
      <c r="K364" s="525">
        <f>'M&amp;V (ORÇ)'!K349</f>
        <v>0</v>
      </c>
      <c r="L364" s="524">
        <f>'M&amp;V (ORÇ)'!L349</f>
        <v>0</v>
      </c>
      <c r="M364" s="118">
        <f t="shared" si="24"/>
        <v>0</v>
      </c>
      <c r="N364" s="120">
        <f t="shared" si="25"/>
        <v>0</v>
      </c>
      <c r="O364" s="119"/>
      <c r="P364" s="119"/>
    </row>
    <row r="365" spans="2:16" x14ac:dyDescent="0.3">
      <c r="B365" s="115">
        <v>16</v>
      </c>
      <c r="C365" s="1131" t="str">
        <f>IF(ISBLANK('M&amp;V (ORÇ)'!C350)," ",'M&amp;V (ORÇ)'!C350)</f>
        <v xml:space="preserve"> </v>
      </c>
      <c r="D365" s="1132"/>
      <c r="E365" s="1132"/>
      <c r="F365" s="1132"/>
      <c r="G365" s="1132"/>
      <c r="H365" s="1133"/>
      <c r="I365" s="523" t="str">
        <f>IF(ISBLANK('M&amp;V (ORÇ)'!I350)," ",'M&amp;V (ORÇ)'!I350)</f>
        <v xml:space="preserve"> </v>
      </c>
      <c r="J365" s="523" t="str">
        <f>IF(ISBLANK('M&amp;V (ORÇ)'!J350)," ",'M&amp;V (ORÇ)'!J350)</f>
        <v xml:space="preserve"> </v>
      </c>
      <c r="K365" s="525">
        <f>'M&amp;V (ORÇ)'!K350</f>
        <v>0</v>
      </c>
      <c r="L365" s="524">
        <f>'M&amp;V (ORÇ)'!L350</f>
        <v>0</v>
      </c>
      <c r="M365" s="118">
        <f t="shared" si="24"/>
        <v>0</v>
      </c>
      <c r="N365" s="120">
        <f t="shared" si="25"/>
        <v>0</v>
      </c>
      <c r="O365" s="119"/>
      <c r="P365" s="119"/>
    </row>
    <row r="366" spans="2:16" x14ac:dyDescent="0.3">
      <c r="B366" s="115">
        <v>17</v>
      </c>
      <c r="C366" s="1131" t="str">
        <f>IF(ISBLANK('M&amp;V (ORÇ)'!C351)," ",'M&amp;V (ORÇ)'!C351)</f>
        <v xml:space="preserve"> </v>
      </c>
      <c r="D366" s="1132"/>
      <c r="E366" s="1132"/>
      <c r="F366" s="1132"/>
      <c r="G366" s="1132"/>
      <c r="H366" s="1133"/>
      <c r="I366" s="523" t="str">
        <f>IF(ISBLANK('M&amp;V (ORÇ)'!I351)," ",'M&amp;V (ORÇ)'!I351)</f>
        <v xml:space="preserve"> </v>
      </c>
      <c r="J366" s="523" t="str">
        <f>IF(ISBLANK('M&amp;V (ORÇ)'!J351)," ",'M&amp;V (ORÇ)'!J351)</f>
        <v xml:space="preserve"> </v>
      </c>
      <c r="K366" s="525">
        <f>'M&amp;V (ORÇ)'!K351</f>
        <v>0</v>
      </c>
      <c r="L366" s="524">
        <f>'M&amp;V (ORÇ)'!L351</f>
        <v>0</v>
      </c>
      <c r="M366" s="118">
        <f t="shared" si="24"/>
        <v>0</v>
      </c>
      <c r="N366" s="120">
        <f t="shared" si="25"/>
        <v>0</v>
      </c>
      <c r="O366" s="119"/>
      <c r="P366" s="119"/>
    </row>
    <row r="367" spans="2:16" x14ac:dyDescent="0.3">
      <c r="B367" s="115">
        <v>18</v>
      </c>
      <c r="C367" s="1131" t="str">
        <f>IF(ISBLANK('M&amp;V (ORÇ)'!C352)," ",'M&amp;V (ORÇ)'!C352)</f>
        <v xml:space="preserve"> </v>
      </c>
      <c r="D367" s="1132"/>
      <c r="E367" s="1132"/>
      <c r="F367" s="1132"/>
      <c r="G367" s="1132"/>
      <c r="H367" s="1133"/>
      <c r="I367" s="523" t="str">
        <f>IF(ISBLANK('M&amp;V (ORÇ)'!I352)," ",'M&amp;V (ORÇ)'!I352)</f>
        <v xml:space="preserve"> </v>
      </c>
      <c r="J367" s="523" t="str">
        <f>IF(ISBLANK('M&amp;V (ORÇ)'!J352)," ",'M&amp;V (ORÇ)'!J352)</f>
        <v xml:space="preserve"> </v>
      </c>
      <c r="K367" s="525">
        <f>'M&amp;V (ORÇ)'!K352</f>
        <v>0</v>
      </c>
      <c r="L367" s="524">
        <f>'M&amp;V (ORÇ)'!L352</f>
        <v>0</v>
      </c>
      <c r="M367" s="118">
        <f t="shared" si="24"/>
        <v>0</v>
      </c>
      <c r="N367" s="120">
        <f t="shared" si="25"/>
        <v>0</v>
      </c>
      <c r="O367" s="119"/>
      <c r="P367" s="119"/>
    </row>
    <row r="368" spans="2:16" x14ac:dyDescent="0.3">
      <c r="B368" s="115">
        <v>19</v>
      </c>
      <c r="C368" s="1131" t="str">
        <f>IF(ISBLANK('M&amp;V (ORÇ)'!C353)," ",'M&amp;V (ORÇ)'!C353)</f>
        <v xml:space="preserve"> </v>
      </c>
      <c r="D368" s="1132"/>
      <c r="E368" s="1132"/>
      <c r="F368" s="1132"/>
      <c r="G368" s="1132"/>
      <c r="H368" s="1133"/>
      <c r="I368" s="523" t="str">
        <f>IF(ISBLANK('M&amp;V (ORÇ)'!I353)," ",'M&amp;V (ORÇ)'!I353)</f>
        <v xml:space="preserve"> </v>
      </c>
      <c r="J368" s="523" t="str">
        <f>IF(ISBLANK('M&amp;V (ORÇ)'!J353)," ",'M&amp;V (ORÇ)'!J353)</f>
        <v xml:space="preserve"> </v>
      </c>
      <c r="K368" s="525">
        <f>'M&amp;V (ORÇ)'!K353</f>
        <v>0</v>
      </c>
      <c r="L368" s="524">
        <f>'M&amp;V (ORÇ)'!L353</f>
        <v>0</v>
      </c>
      <c r="M368" s="118">
        <f t="shared" si="24"/>
        <v>0</v>
      </c>
      <c r="N368" s="120">
        <f t="shared" si="25"/>
        <v>0</v>
      </c>
      <c r="O368" s="119"/>
      <c r="P368" s="119"/>
    </row>
    <row r="369" spans="2:16" x14ac:dyDescent="0.3">
      <c r="B369" s="115">
        <v>20</v>
      </c>
      <c r="C369" s="1131" t="str">
        <f>IF(ISBLANK('M&amp;V (ORÇ)'!C354)," ",'M&amp;V (ORÇ)'!C354)</f>
        <v xml:space="preserve"> </v>
      </c>
      <c r="D369" s="1132"/>
      <c r="E369" s="1132"/>
      <c r="F369" s="1132"/>
      <c r="G369" s="1132"/>
      <c r="H369" s="1133"/>
      <c r="I369" s="523" t="str">
        <f>IF(ISBLANK('M&amp;V (ORÇ)'!I354)," ",'M&amp;V (ORÇ)'!I354)</f>
        <v xml:space="preserve"> </v>
      </c>
      <c r="J369" s="523" t="str">
        <f>IF(ISBLANK('M&amp;V (ORÇ)'!J354)," ",'M&amp;V (ORÇ)'!J354)</f>
        <v xml:space="preserve"> </v>
      </c>
      <c r="K369" s="525">
        <f>'M&amp;V (ORÇ)'!K354</f>
        <v>0</v>
      </c>
      <c r="L369" s="524">
        <f>'M&amp;V (ORÇ)'!L354</f>
        <v>0</v>
      </c>
      <c r="M369" s="118">
        <f t="shared" si="24"/>
        <v>0</v>
      </c>
      <c r="N369" s="120">
        <f t="shared" si="25"/>
        <v>0</v>
      </c>
      <c r="O369" s="119"/>
      <c r="P369" s="119"/>
    </row>
    <row r="370" spans="2:16" x14ac:dyDescent="0.3">
      <c r="B370" s="121"/>
      <c r="C370" s="1139" t="s">
        <v>524</v>
      </c>
      <c r="D370" s="1139"/>
      <c r="E370" s="1139"/>
      <c r="F370" s="1139"/>
      <c r="G370" s="1139"/>
      <c r="H370" s="1139"/>
      <c r="I370" s="1139"/>
      <c r="J370" s="1139"/>
      <c r="K370" s="1139"/>
      <c r="L370" s="1140"/>
      <c r="M370" s="122">
        <f>SUM(M350:M359)</f>
        <v>0</v>
      </c>
      <c r="N370" s="123">
        <f>SUM(N350:N359)</f>
        <v>0</v>
      </c>
      <c r="O370" s="123">
        <f>SUM(O350:O359)</f>
        <v>0</v>
      </c>
      <c r="P370" s="123">
        <f>SUM(P350:P359)</f>
        <v>0</v>
      </c>
    </row>
    <row r="371" spans="2:16" x14ac:dyDescent="0.3">
      <c r="B371" s="1134" t="s">
        <v>512</v>
      </c>
      <c r="C371" s="1135"/>
      <c r="D371" s="1135"/>
      <c r="E371" s="1135"/>
      <c r="F371" s="1135"/>
      <c r="G371" s="1135"/>
      <c r="H371" s="1135"/>
      <c r="I371" s="1135"/>
      <c r="J371" s="1135"/>
      <c r="K371" s="1135"/>
      <c r="L371" s="1135"/>
      <c r="M371" s="1135"/>
      <c r="N371" s="1135"/>
      <c r="O371" s="1135" t="str">
        <f>B371</f>
        <v>PERÍODO PÓS-RETROFIT</v>
      </c>
      <c r="P371" s="1136"/>
    </row>
    <row r="372" spans="2:16" x14ac:dyDescent="0.3">
      <c r="B372" s="1116" t="s">
        <v>504</v>
      </c>
      <c r="C372" s="1117"/>
      <c r="D372" s="1117"/>
      <c r="E372" s="1117"/>
      <c r="F372" s="1117"/>
      <c r="G372" s="1117"/>
      <c r="H372" s="1118"/>
      <c r="I372" s="112" t="s">
        <v>505</v>
      </c>
      <c r="J372" s="113" t="s">
        <v>506</v>
      </c>
      <c r="K372" s="113" t="s">
        <v>507</v>
      </c>
      <c r="L372" s="113" t="s">
        <v>508</v>
      </c>
      <c r="M372" s="113" t="s">
        <v>0</v>
      </c>
      <c r="N372" s="314" t="s">
        <v>1054</v>
      </c>
      <c r="O372" s="314" t="s">
        <v>509</v>
      </c>
      <c r="P372" s="315" t="s">
        <v>510</v>
      </c>
    </row>
    <row r="373" spans="2:16" x14ac:dyDescent="0.3">
      <c r="B373" s="115">
        <v>1</v>
      </c>
      <c r="C373" s="1131" t="str">
        <f>IF(ISBLANK('M&amp;V (ORÇ)'!C357)," ",'M&amp;V (ORÇ)'!C357)</f>
        <v xml:space="preserve"> </v>
      </c>
      <c r="D373" s="1132"/>
      <c r="E373" s="1132"/>
      <c r="F373" s="1132"/>
      <c r="G373" s="1132"/>
      <c r="H373" s="1133"/>
      <c r="I373" s="523" t="str">
        <f>IF(ISBLANK('M&amp;V (ORÇ)'!I357)," ",'M&amp;V (ORÇ)'!I357)</f>
        <v xml:space="preserve"> </v>
      </c>
      <c r="J373" s="523" t="str">
        <f>IF(ISBLANK('M&amp;V (ORÇ)'!J357)," ",'M&amp;V (ORÇ)'!J357)</f>
        <v xml:space="preserve"> </v>
      </c>
      <c r="K373" s="525">
        <f>'M&amp;V (ORÇ)'!K357</f>
        <v>0</v>
      </c>
      <c r="L373" s="524">
        <f>'M&amp;V (ORÇ)'!L357</f>
        <v>0</v>
      </c>
      <c r="M373" s="118">
        <f t="shared" ref="M373:M392" si="26">IF(J373="",0,K373*L373)</f>
        <v>0</v>
      </c>
      <c r="N373" s="120">
        <f t="shared" ref="N373:N392" si="27">M373-O373-P373</f>
        <v>0</v>
      </c>
      <c r="O373" s="119"/>
      <c r="P373" s="119"/>
    </row>
    <row r="374" spans="2:16" x14ac:dyDescent="0.3">
      <c r="B374" s="115">
        <v>2</v>
      </c>
      <c r="C374" s="1131" t="str">
        <f>IF(ISBLANK('M&amp;V (ORÇ)'!C358)," ",'M&amp;V (ORÇ)'!C358)</f>
        <v xml:space="preserve"> </v>
      </c>
      <c r="D374" s="1132"/>
      <c r="E374" s="1132"/>
      <c r="F374" s="1132"/>
      <c r="G374" s="1132"/>
      <c r="H374" s="1133"/>
      <c r="I374" s="523" t="str">
        <f>IF(ISBLANK('M&amp;V (ORÇ)'!I358)," ",'M&amp;V (ORÇ)'!I358)</f>
        <v xml:space="preserve"> </v>
      </c>
      <c r="J374" s="523" t="str">
        <f>IF(ISBLANK('M&amp;V (ORÇ)'!J358)," ",'M&amp;V (ORÇ)'!J358)</f>
        <v xml:space="preserve"> </v>
      </c>
      <c r="K374" s="525">
        <f>'M&amp;V (ORÇ)'!K358</f>
        <v>0</v>
      </c>
      <c r="L374" s="524">
        <f>'M&amp;V (ORÇ)'!L358</f>
        <v>0</v>
      </c>
      <c r="M374" s="118">
        <f t="shared" si="26"/>
        <v>0</v>
      </c>
      <c r="N374" s="120">
        <f t="shared" si="27"/>
        <v>0</v>
      </c>
      <c r="O374" s="119"/>
      <c r="P374" s="119"/>
    </row>
    <row r="375" spans="2:16" x14ac:dyDescent="0.3">
      <c r="B375" s="115">
        <v>3</v>
      </c>
      <c r="C375" s="1131" t="str">
        <f>IF(ISBLANK('M&amp;V (ORÇ)'!C359)," ",'M&amp;V (ORÇ)'!C359)</f>
        <v xml:space="preserve"> </v>
      </c>
      <c r="D375" s="1132"/>
      <c r="E375" s="1132"/>
      <c r="F375" s="1132"/>
      <c r="G375" s="1132"/>
      <c r="H375" s="1133"/>
      <c r="I375" s="523" t="str">
        <f>IF(ISBLANK('M&amp;V (ORÇ)'!I359)," ",'M&amp;V (ORÇ)'!I359)</f>
        <v xml:space="preserve"> </v>
      </c>
      <c r="J375" s="523" t="str">
        <f>IF(ISBLANK('M&amp;V (ORÇ)'!J359)," ",'M&amp;V (ORÇ)'!J359)</f>
        <v xml:space="preserve"> </v>
      </c>
      <c r="K375" s="525">
        <f>'M&amp;V (ORÇ)'!K359</f>
        <v>0</v>
      </c>
      <c r="L375" s="524">
        <f>'M&amp;V (ORÇ)'!L359</f>
        <v>0</v>
      </c>
      <c r="M375" s="118">
        <f t="shared" si="26"/>
        <v>0</v>
      </c>
      <c r="N375" s="120">
        <f t="shared" si="27"/>
        <v>0</v>
      </c>
      <c r="O375" s="119"/>
      <c r="P375" s="119"/>
    </row>
    <row r="376" spans="2:16" x14ac:dyDescent="0.3">
      <c r="B376" s="115">
        <v>4</v>
      </c>
      <c r="C376" s="1131" t="str">
        <f>IF(ISBLANK('M&amp;V (ORÇ)'!C360)," ",'M&amp;V (ORÇ)'!C360)</f>
        <v xml:space="preserve"> </v>
      </c>
      <c r="D376" s="1132"/>
      <c r="E376" s="1132"/>
      <c r="F376" s="1132"/>
      <c r="G376" s="1132"/>
      <c r="H376" s="1133"/>
      <c r="I376" s="523" t="str">
        <f>IF(ISBLANK('M&amp;V (ORÇ)'!I360)," ",'M&amp;V (ORÇ)'!I360)</f>
        <v xml:space="preserve"> </v>
      </c>
      <c r="J376" s="523" t="str">
        <f>IF(ISBLANK('M&amp;V (ORÇ)'!J360)," ",'M&amp;V (ORÇ)'!J360)</f>
        <v xml:space="preserve"> </v>
      </c>
      <c r="K376" s="525">
        <f>'M&amp;V (ORÇ)'!K360</f>
        <v>0</v>
      </c>
      <c r="L376" s="524">
        <f>'M&amp;V (ORÇ)'!L360</f>
        <v>0</v>
      </c>
      <c r="M376" s="118">
        <f t="shared" si="26"/>
        <v>0</v>
      </c>
      <c r="N376" s="120">
        <f t="shared" si="27"/>
        <v>0</v>
      </c>
      <c r="O376" s="119"/>
      <c r="P376" s="119"/>
    </row>
    <row r="377" spans="2:16" x14ac:dyDescent="0.3">
      <c r="B377" s="115">
        <v>5</v>
      </c>
      <c r="C377" s="1131" t="str">
        <f>IF(ISBLANK('M&amp;V (ORÇ)'!C361)," ",'M&amp;V (ORÇ)'!C361)</f>
        <v xml:space="preserve"> </v>
      </c>
      <c r="D377" s="1132"/>
      <c r="E377" s="1132"/>
      <c r="F377" s="1132"/>
      <c r="G377" s="1132"/>
      <c r="H377" s="1133"/>
      <c r="I377" s="523" t="str">
        <f>IF(ISBLANK('M&amp;V (ORÇ)'!I361)," ",'M&amp;V (ORÇ)'!I361)</f>
        <v xml:space="preserve"> </v>
      </c>
      <c r="J377" s="523" t="str">
        <f>IF(ISBLANK('M&amp;V (ORÇ)'!J361)," ",'M&amp;V (ORÇ)'!J361)</f>
        <v xml:space="preserve"> </v>
      </c>
      <c r="K377" s="525">
        <f>'M&amp;V (ORÇ)'!K361</f>
        <v>0</v>
      </c>
      <c r="L377" s="524">
        <f>'M&amp;V (ORÇ)'!L361</f>
        <v>0</v>
      </c>
      <c r="M377" s="118">
        <f t="shared" si="26"/>
        <v>0</v>
      </c>
      <c r="N377" s="120">
        <f t="shared" si="27"/>
        <v>0</v>
      </c>
      <c r="O377" s="119"/>
      <c r="P377" s="119"/>
    </row>
    <row r="378" spans="2:16" x14ac:dyDescent="0.3">
      <c r="B378" s="115">
        <v>6</v>
      </c>
      <c r="C378" s="1131" t="str">
        <f>IF(ISBLANK('M&amp;V (ORÇ)'!C362)," ",'M&amp;V (ORÇ)'!C362)</f>
        <v xml:space="preserve"> </v>
      </c>
      <c r="D378" s="1132"/>
      <c r="E378" s="1132"/>
      <c r="F378" s="1132"/>
      <c r="G378" s="1132"/>
      <c r="H378" s="1133"/>
      <c r="I378" s="523" t="str">
        <f>IF(ISBLANK('M&amp;V (ORÇ)'!I362)," ",'M&amp;V (ORÇ)'!I362)</f>
        <v xml:space="preserve"> </v>
      </c>
      <c r="J378" s="523" t="str">
        <f>IF(ISBLANK('M&amp;V (ORÇ)'!J362)," ",'M&amp;V (ORÇ)'!J362)</f>
        <v xml:space="preserve"> </v>
      </c>
      <c r="K378" s="525">
        <f>'M&amp;V (ORÇ)'!K362</f>
        <v>0</v>
      </c>
      <c r="L378" s="524">
        <f>'M&amp;V (ORÇ)'!L362</f>
        <v>0</v>
      </c>
      <c r="M378" s="118">
        <f t="shared" si="26"/>
        <v>0</v>
      </c>
      <c r="N378" s="120">
        <f t="shared" si="27"/>
        <v>0</v>
      </c>
      <c r="O378" s="119"/>
      <c r="P378" s="119"/>
    </row>
    <row r="379" spans="2:16" x14ac:dyDescent="0.3">
      <c r="B379" s="115">
        <v>7</v>
      </c>
      <c r="C379" s="1131" t="str">
        <f>IF(ISBLANK('M&amp;V (ORÇ)'!C363)," ",'M&amp;V (ORÇ)'!C363)</f>
        <v xml:space="preserve"> </v>
      </c>
      <c r="D379" s="1132"/>
      <c r="E379" s="1132"/>
      <c r="F379" s="1132"/>
      <c r="G379" s="1132"/>
      <c r="H379" s="1133"/>
      <c r="I379" s="523" t="str">
        <f>IF(ISBLANK('M&amp;V (ORÇ)'!I363)," ",'M&amp;V (ORÇ)'!I363)</f>
        <v xml:space="preserve"> </v>
      </c>
      <c r="J379" s="523" t="str">
        <f>IF(ISBLANK('M&amp;V (ORÇ)'!J363)," ",'M&amp;V (ORÇ)'!J363)</f>
        <v xml:space="preserve"> </v>
      </c>
      <c r="K379" s="525">
        <f>'M&amp;V (ORÇ)'!K363</f>
        <v>0</v>
      </c>
      <c r="L379" s="524">
        <f>'M&amp;V (ORÇ)'!L363</f>
        <v>0</v>
      </c>
      <c r="M379" s="118">
        <f t="shared" si="26"/>
        <v>0</v>
      </c>
      <c r="N379" s="120">
        <f t="shared" si="27"/>
        <v>0</v>
      </c>
      <c r="O379" s="119"/>
      <c r="P379" s="119"/>
    </row>
    <row r="380" spans="2:16" x14ac:dyDescent="0.3">
      <c r="B380" s="115">
        <v>8</v>
      </c>
      <c r="C380" s="1131" t="str">
        <f>IF(ISBLANK('M&amp;V (ORÇ)'!C364)," ",'M&amp;V (ORÇ)'!C364)</f>
        <v xml:space="preserve"> </v>
      </c>
      <c r="D380" s="1132"/>
      <c r="E380" s="1132"/>
      <c r="F380" s="1132"/>
      <c r="G380" s="1132"/>
      <c r="H380" s="1133"/>
      <c r="I380" s="523" t="str">
        <f>IF(ISBLANK('M&amp;V (ORÇ)'!I364)," ",'M&amp;V (ORÇ)'!I364)</f>
        <v xml:space="preserve"> </v>
      </c>
      <c r="J380" s="523" t="str">
        <f>IF(ISBLANK('M&amp;V (ORÇ)'!J364)," ",'M&amp;V (ORÇ)'!J364)</f>
        <v xml:space="preserve"> </v>
      </c>
      <c r="K380" s="525">
        <f>'M&amp;V (ORÇ)'!K364</f>
        <v>0</v>
      </c>
      <c r="L380" s="524">
        <f>'M&amp;V (ORÇ)'!L364</f>
        <v>0</v>
      </c>
      <c r="M380" s="118">
        <f t="shared" si="26"/>
        <v>0</v>
      </c>
      <c r="N380" s="120">
        <f t="shared" si="27"/>
        <v>0</v>
      </c>
      <c r="O380" s="119"/>
      <c r="P380" s="119"/>
    </row>
    <row r="381" spans="2:16" x14ac:dyDescent="0.3">
      <c r="B381" s="115">
        <v>9</v>
      </c>
      <c r="C381" s="1131" t="str">
        <f>IF(ISBLANK('M&amp;V (ORÇ)'!C365)," ",'M&amp;V (ORÇ)'!C365)</f>
        <v xml:space="preserve"> </v>
      </c>
      <c r="D381" s="1132"/>
      <c r="E381" s="1132"/>
      <c r="F381" s="1132"/>
      <c r="G381" s="1132"/>
      <c r="H381" s="1133"/>
      <c r="I381" s="523" t="str">
        <f>IF(ISBLANK('M&amp;V (ORÇ)'!I365)," ",'M&amp;V (ORÇ)'!I365)</f>
        <v xml:space="preserve"> </v>
      </c>
      <c r="J381" s="523" t="str">
        <f>IF(ISBLANK('M&amp;V (ORÇ)'!J365)," ",'M&amp;V (ORÇ)'!J365)</f>
        <v xml:space="preserve"> </v>
      </c>
      <c r="K381" s="525">
        <f>'M&amp;V (ORÇ)'!K365</f>
        <v>0</v>
      </c>
      <c r="L381" s="524">
        <f>'M&amp;V (ORÇ)'!L365</f>
        <v>0</v>
      </c>
      <c r="M381" s="118">
        <f t="shared" si="26"/>
        <v>0</v>
      </c>
      <c r="N381" s="120">
        <f t="shared" si="27"/>
        <v>0</v>
      </c>
      <c r="O381" s="119"/>
      <c r="P381" s="119"/>
    </row>
    <row r="382" spans="2:16" x14ac:dyDescent="0.3">
      <c r="B382" s="115">
        <v>10</v>
      </c>
      <c r="C382" s="1131" t="str">
        <f>IF(ISBLANK('M&amp;V (ORÇ)'!C366)," ",'M&amp;V (ORÇ)'!C366)</f>
        <v xml:space="preserve"> </v>
      </c>
      <c r="D382" s="1132"/>
      <c r="E382" s="1132"/>
      <c r="F382" s="1132"/>
      <c r="G382" s="1132"/>
      <c r="H382" s="1133"/>
      <c r="I382" s="523" t="str">
        <f>IF(ISBLANK('M&amp;V (ORÇ)'!I366)," ",'M&amp;V (ORÇ)'!I366)</f>
        <v xml:space="preserve"> </v>
      </c>
      <c r="J382" s="523" t="str">
        <f>IF(ISBLANK('M&amp;V (ORÇ)'!J366)," ",'M&amp;V (ORÇ)'!J366)</f>
        <v xml:space="preserve"> </v>
      </c>
      <c r="K382" s="525">
        <f>'M&amp;V (ORÇ)'!K366</f>
        <v>0</v>
      </c>
      <c r="L382" s="524">
        <f>'M&amp;V (ORÇ)'!L366</f>
        <v>0</v>
      </c>
      <c r="M382" s="118">
        <f t="shared" si="26"/>
        <v>0</v>
      </c>
      <c r="N382" s="120">
        <f t="shared" si="27"/>
        <v>0</v>
      </c>
      <c r="O382" s="119"/>
      <c r="P382" s="119"/>
    </row>
    <row r="383" spans="2:16" x14ac:dyDescent="0.3">
      <c r="B383" s="115">
        <v>11</v>
      </c>
      <c r="C383" s="1131" t="str">
        <f>IF(ISBLANK('M&amp;V (ORÇ)'!C367)," ",'M&amp;V (ORÇ)'!C367)</f>
        <v xml:space="preserve"> </v>
      </c>
      <c r="D383" s="1132"/>
      <c r="E383" s="1132"/>
      <c r="F383" s="1132"/>
      <c r="G383" s="1132"/>
      <c r="H383" s="1133"/>
      <c r="I383" s="523" t="str">
        <f>IF(ISBLANK('M&amp;V (ORÇ)'!I367)," ",'M&amp;V (ORÇ)'!I367)</f>
        <v xml:space="preserve"> </v>
      </c>
      <c r="J383" s="523" t="str">
        <f>IF(ISBLANK('M&amp;V (ORÇ)'!J367)," ",'M&amp;V (ORÇ)'!J367)</f>
        <v xml:space="preserve"> </v>
      </c>
      <c r="K383" s="525">
        <f>'M&amp;V (ORÇ)'!K367</f>
        <v>0</v>
      </c>
      <c r="L383" s="524">
        <f>'M&amp;V (ORÇ)'!L367</f>
        <v>0</v>
      </c>
      <c r="M383" s="118">
        <f t="shared" si="26"/>
        <v>0</v>
      </c>
      <c r="N383" s="120">
        <f t="shared" si="27"/>
        <v>0</v>
      </c>
      <c r="O383" s="119"/>
      <c r="P383" s="119"/>
    </row>
    <row r="384" spans="2:16" x14ac:dyDescent="0.3">
      <c r="B384" s="115">
        <v>12</v>
      </c>
      <c r="C384" s="1131" t="str">
        <f>IF(ISBLANK('M&amp;V (ORÇ)'!C368)," ",'M&amp;V (ORÇ)'!C368)</f>
        <v xml:space="preserve"> </v>
      </c>
      <c r="D384" s="1132"/>
      <c r="E384" s="1132"/>
      <c r="F384" s="1132"/>
      <c r="G384" s="1132"/>
      <c r="H384" s="1133"/>
      <c r="I384" s="523" t="str">
        <f>IF(ISBLANK('M&amp;V (ORÇ)'!I368)," ",'M&amp;V (ORÇ)'!I368)</f>
        <v xml:space="preserve"> </v>
      </c>
      <c r="J384" s="523" t="str">
        <f>IF(ISBLANK('M&amp;V (ORÇ)'!J368)," ",'M&amp;V (ORÇ)'!J368)</f>
        <v xml:space="preserve"> </v>
      </c>
      <c r="K384" s="525">
        <f>'M&amp;V (ORÇ)'!K368</f>
        <v>0</v>
      </c>
      <c r="L384" s="524">
        <f>'M&amp;V (ORÇ)'!L368</f>
        <v>0</v>
      </c>
      <c r="M384" s="118">
        <f t="shared" si="26"/>
        <v>0</v>
      </c>
      <c r="N384" s="120">
        <f t="shared" si="27"/>
        <v>0</v>
      </c>
      <c r="O384" s="119"/>
      <c r="P384" s="119"/>
    </row>
    <row r="385" spans="2:16" x14ac:dyDescent="0.3">
      <c r="B385" s="115">
        <v>13</v>
      </c>
      <c r="C385" s="1131" t="str">
        <f>IF(ISBLANK('M&amp;V (ORÇ)'!C369)," ",'M&amp;V (ORÇ)'!C369)</f>
        <v xml:space="preserve"> </v>
      </c>
      <c r="D385" s="1132"/>
      <c r="E385" s="1132"/>
      <c r="F385" s="1132"/>
      <c r="G385" s="1132"/>
      <c r="H385" s="1133"/>
      <c r="I385" s="523" t="str">
        <f>IF(ISBLANK('M&amp;V (ORÇ)'!I369)," ",'M&amp;V (ORÇ)'!I369)</f>
        <v xml:space="preserve"> </v>
      </c>
      <c r="J385" s="523" t="str">
        <f>IF(ISBLANK('M&amp;V (ORÇ)'!J369)," ",'M&amp;V (ORÇ)'!J369)</f>
        <v xml:space="preserve"> </v>
      </c>
      <c r="K385" s="525">
        <f>'M&amp;V (ORÇ)'!K369</f>
        <v>0</v>
      </c>
      <c r="L385" s="524">
        <f>'M&amp;V (ORÇ)'!L369</f>
        <v>0</v>
      </c>
      <c r="M385" s="118">
        <f t="shared" si="26"/>
        <v>0</v>
      </c>
      <c r="N385" s="120">
        <f t="shared" si="27"/>
        <v>0</v>
      </c>
      <c r="O385" s="119"/>
      <c r="P385" s="119"/>
    </row>
    <row r="386" spans="2:16" x14ac:dyDescent="0.3">
      <c r="B386" s="115">
        <v>14</v>
      </c>
      <c r="C386" s="1131" t="str">
        <f>IF(ISBLANK('M&amp;V (ORÇ)'!C370)," ",'M&amp;V (ORÇ)'!C370)</f>
        <v xml:space="preserve"> </v>
      </c>
      <c r="D386" s="1132"/>
      <c r="E386" s="1132"/>
      <c r="F386" s="1132"/>
      <c r="G386" s="1132"/>
      <c r="H386" s="1133"/>
      <c r="I386" s="523" t="str">
        <f>IF(ISBLANK('M&amp;V (ORÇ)'!I370)," ",'M&amp;V (ORÇ)'!I370)</f>
        <v xml:space="preserve"> </v>
      </c>
      <c r="J386" s="523" t="str">
        <f>IF(ISBLANK('M&amp;V (ORÇ)'!J370)," ",'M&amp;V (ORÇ)'!J370)</f>
        <v xml:space="preserve"> </v>
      </c>
      <c r="K386" s="525">
        <f>'M&amp;V (ORÇ)'!K370</f>
        <v>0</v>
      </c>
      <c r="L386" s="524">
        <f>'M&amp;V (ORÇ)'!L370</f>
        <v>0</v>
      </c>
      <c r="M386" s="118">
        <f t="shared" si="26"/>
        <v>0</v>
      </c>
      <c r="N386" s="120">
        <f t="shared" si="27"/>
        <v>0</v>
      </c>
      <c r="O386" s="119"/>
      <c r="P386" s="119"/>
    </row>
    <row r="387" spans="2:16" x14ac:dyDescent="0.3">
      <c r="B387" s="115">
        <v>15</v>
      </c>
      <c r="C387" s="1131" t="str">
        <f>IF(ISBLANK('M&amp;V (ORÇ)'!C371)," ",'M&amp;V (ORÇ)'!C371)</f>
        <v xml:space="preserve"> </v>
      </c>
      <c r="D387" s="1132"/>
      <c r="E387" s="1132"/>
      <c r="F387" s="1132"/>
      <c r="G387" s="1132"/>
      <c r="H387" s="1133"/>
      <c r="I387" s="523" t="str">
        <f>IF(ISBLANK('M&amp;V (ORÇ)'!I371)," ",'M&amp;V (ORÇ)'!I371)</f>
        <v xml:space="preserve"> </v>
      </c>
      <c r="J387" s="523" t="str">
        <f>IF(ISBLANK('M&amp;V (ORÇ)'!J371)," ",'M&amp;V (ORÇ)'!J371)</f>
        <v xml:space="preserve"> </v>
      </c>
      <c r="K387" s="525">
        <f>'M&amp;V (ORÇ)'!K371</f>
        <v>0</v>
      </c>
      <c r="L387" s="524">
        <f>'M&amp;V (ORÇ)'!L371</f>
        <v>0</v>
      </c>
      <c r="M387" s="118">
        <f t="shared" si="26"/>
        <v>0</v>
      </c>
      <c r="N387" s="120">
        <f t="shared" si="27"/>
        <v>0</v>
      </c>
      <c r="O387" s="119"/>
      <c r="P387" s="119"/>
    </row>
    <row r="388" spans="2:16" x14ac:dyDescent="0.3">
      <c r="B388" s="115">
        <v>16</v>
      </c>
      <c r="C388" s="1131" t="str">
        <f>IF(ISBLANK('M&amp;V (ORÇ)'!C372)," ",'M&amp;V (ORÇ)'!C372)</f>
        <v xml:space="preserve"> </v>
      </c>
      <c r="D388" s="1132"/>
      <c r="E388" s="1132"/>
      <c r="F388" s="1132"/>
      <c r="G388" s="1132"/>
      <c r="H388" s="1133"/>
      <c r="I388" s="523" t="str">
        <f>IF(ISBLANK('M&amp;V (ORÇ)'!I372)," ",'M&amp;V (ORÇ)'!I372)</f>
        <v xml:space="preserve"> </v>
      </c>
      <c r="J388" s="523" t="str">
        <f>IF(ISBLANK('M&amp;V (ORÇ)'!J372)," ",'M&amp;V (ORÇ)'!J372)</f>
        <v xml:space="preserve"> </v>
      </c>
      <c r="K388" s="525">
        <f>'M&amp;V (ORÇ)'!K372</f>
        <v>0</v>
      </c>
      <c r="L388" s="524">
        <f>'M&amp;V (ORÇ)'!L372</f>
        <v>0</v>
      </c>
      <c r="M388" s="118">
        <f t="shared" si="26"/>
        <v>0</v>
      </c>
      <c r="N388" s="120">
        <f t="shared" si="27"/>
        <v>0</v>
      </c>
      <c r="O388" s="119"/>
      <c r="P388" s="119"/>
    </row>
    <row r="389" spans="2:16" x14ac:dyDescent="0.3">
      <c r="B389" s="115">
        <v>17</v>
      </c>
      <c r="C389" s="1131" t="str">
        <f>IF(ISBLANK('M&amp;V (ORÇ)'!C373)," ",'M&amp;V (ORÇ)'!C373)</f>
        <v xml:space="preserve"> </v>
      </c>
      <c r="D389" s="1132"/>
      <c r="E389" s="1132"/>
      <c r="F389" s="1132"/>
      <c r="G389" s="1132"/>
      <c r="H389" s="1133"/>
      <c r="I389" s="523" t="str">
        <f>IF(ISBLANK('M&amp;V (ORÇ)'!I373)," ",'M&amp;V (ORÇ)'!I373)</f>
        <v xml:space="preserve"> </v>
      </c>
      <c r="J389" s="523" t="str">
        <f>IF(ISBLANK('M&amp;V (ORÇ)'!J373)," ",'M&amp;V (ORÇ)'!J373)</f>
        <v xml:space="preserve"> </v>
      </c>
      <c r="K389" s="525">
        <f>'M&amp;V (ORÇ)'!K373</f>
        <v>0</v>
      </c>
      <c r="L389" s="524">
        <f>'M&amp;V (ORÇ)'!L373</f>
        <v>0</v>
      </c>
      <c r="M389" s="118">
        <f t="shared" si="26"/>
        <v>0</v>
      </c>
      <c r="N389" s="120">
        <f t="shared" si="27"/>
        <v>0</v>
      </c>
      <c r="O389" s="119"/>
      <c r="P389" s="119"/>
    </row>
    <row r="390" spans="2:16" x14ac:dyDescent="0.3">
      <c r="B390" s="115">
        <v>18</v>
      </c>
      <c r="C390" s="1131" t="str">
        <f>IF(ISBLANK('M&amp;V (ORÇ)'!C374)," ",'M&amp;V (ORÇ)'!C374)</f>
        <v xml:space="preserve"> </v>
      </c>
      <c r="D390" s="1132"/>
      <c r="E390" s="1132"/>
      <c r="F390" s="1132"/>
      <c r="G390" s="1132"/>
      <c r="H390" s="1133"/>
      <c r="I390" s="523" t="str">
        <f>IF(ISBLANK('M&amp;V (ORÇ)'!I374)," ",'M&amp;V (ORÇ)'!I374)</f>
        <v xml:space="preserve"> </v>
      </c>
      <c r="J390" s="523" t="str">
        <f>IF(ISBLANK('M&amp;V (ORÇ)'!J374)," ",'M&amp;V (ORÇ)'!J374)</f>
        <v xml:space="preserve"> </v>
      </c>
      <c r="K390" s="525">
        <f>'M&amp;V (ORÇ)'!K374</f>
        <v>0</v>
      </c>
      <c r="L390" s="524">
        <f>'M&amp;V (ORÇ)'!L374</f>
        <v>0</v>
      </c>
      <c r="M390" s="118">
        <f t="shared" si="26"/>
        <v>0</v>
      </c>
      <c r="N390" s="120">
        <f t="shared" si="27"/>
        <v>0</v>
      </c>
      <c r="O390" s="119"/>
      <c r="P390" s="119"/>
    </row>
    <row r="391" spans="2:16" x14ac:dyDescent="0.3">
      <c r="B391" s="115">
        <v>19</v>
      </c>
      <c r="C391" s="1131" t="str">
        <f>IF(ISBLANK('M&amp;V (ORÇ)'!C375)," ",'M&amp;V (ORÇ)'!C375)</f>
        <v xml:space="preserve"> </v>
      </c>
      <c r="D391" s="1132"/>
      <c r="E391" s="1132"/>
      <c r="F391" s="1132"/>
      <c r="G391" s="1132"/>
      <c r="H391" s="1133"/>
      <c r="I391" s="523" t="str">
        <f>IF(ISBLANK('M&amp;V (ORÇ)'!I375)," ",'M&amp;V (ORÇ)'!I375)</f>
        <v xml:space="preserve"> </v>
      </c>
      <c r="J391" s="523" t="str">
        <f>IF(ISBLANK('M&amp;V (ORÇ)'!J375)," ",'M&amp;V (ORÇ)'!J375)</f>
        <v xml:space="preserve"> </v>
      </c>
      <c r="K391" s="525">
        <f>'M&amp;V (ORÇ)'!K375</f>
        <v>0</v>
      </c>
      <c r="L391" s="524">
        <f>'M&amp;V (ORÇ)'!L375</f>
        <v>0</v>
      </c>
      <c r="M391" s="118">
        <f t="shared" si="26"/>
        <v>0</v>
      </c>
      <c r="N391" s="120">
        <f t="shared" si="27"/>
        <v>0</v>
      </c>
      <c r="O391" s="119"/>
      <c r="P391" s="119"/>
    </row>
    <row r="392" spans="2:16" x14ac:dyDescent="0.3">
      <c r="B392" s="115">
        <v>20</v>
      </c>
      <c r="C392" s="1131" t="str">
        <f>IF(ISBLANK('M&amp;V (ORÇ)'!C376)," ",'M&amp;V (ORÇ)'!C376)</f>
        <v xml:space="preserve"> </v>
      </c>
      <c r="D392" s="1132"/>
      <c r="E392" s="1132"/>
      <c r="F392" s="1132"/>
      <c r="G392" s="1132"/>
      <c r="H392" s="1133"/>
      <c r="I392" s="523" t="str">
        <f>IF(ISBLANK('M&amp;V (ORÇ)'!I376)," ",'M&amp;V (ORÇ)'!I376)</f>
        <v xml:space="preserve"> </v>
      </c>
      <c r="J392" s="523" t="str">
        <f>IF(ISBLANK('M&amp;V (ORÇ)'!J376)," ",'M&amp;V (ORÇ)'!J376)</f>
        <v xml:space="preserve"> </v>
      </c>
      <c r="K392" s="525">
        <f>'M&amp;V (ORÇ)'!K376</f>
        <v>0</v>
      </c>
      <c r="L392" s="524">
        <f>'M&amp;V (ORÇ)'!L376</f>
        <v>0</v>
      </c>
      <c r="M392" s="118">
        <f t="shared" si="26"/>
        <v>0</v>
      </c>
      <c r="N392" s="120">
        <f t="shared" si="27"/>
        <v>0</v>
      </c>
      <c r="O392" s="119"/>
      <c r="P392" s="119"/>
    </row>
    <row r="393" spans="2:16" x14ac:dyDescent="0.3">
      <c r="B393" s="121"/>
      <c r="C393" s="1139" t="s">
        <v>525</v>
      </c>
      <c r="D393" s="1139"/>
      <c r="E393" s="1139"/>
      <c r="F393" s="1139"/>
      <c r="G393" s="1139"/>
      <c r="H393" s="1139"/>
      <c r="I393" s="1139"/>
      <c r="J393" s="1139"/>
      <c r="K393" s="1139"/>
      <c r="L393" s="1140"/>
      <c r="M393" s="122">
        <f>SUM(M373:M382)</f>
        <v>0</v>
      </c>
      <c r="N393" s="123">
        <f>SUM(N373:N382)</f>
        <v>0</v>
      </c>
      <c r="O393" s="123">
        <f>SUM(O373:O382)</f>
        <v>0</v>
      </c>
      <c r="P393" s="123">
        <f>SUM(P373:P382)</f>
        <v>0</v>
      </c>
    </row>
    <row r="394" spans="2:16" x14ac:dyDescent="0.3">
      <c r="B394" s="124"/>
      <c r="C394" s="1141" t="s">
        <v>526</v>
      </c>
      <c r="D394" s="1141"/>
      <c r="E394" s="1141"/>
      <c r="F394" s="1141"/>
      <c r="G394" s="1141"/>
      <c r="H394" s="1141"/>
      <c r="I394" s="1141"/>
      <c r="J394" s="1141"/>
      <c r="K394" s="1141"/>
      <c r="L394" s="1142"/>
      <c r="M394" s="125">
        <f>SUM(M370,M393)</f>
        <v>0</v>
      </c>
      <c r="N394" s="126">
        <f>SUM(N370,N393)</f>
        <v>0</v>
      </c>
      <c r="O394" s="126">
        <f>SUM(O370,O393)</f>
        <v>0</v>
      </c>
      <c r="P394" s="126">
        <f>SUM(P370,P393)</f>
        <v>0</v>
      </c>
    </row>
    <row r="395" spans="2:16" x14ac:dyDescent="0.3">
      <c r="B395" s="1123" t="s">
        <v>951</v>
      </c>
      <c r="C395" s="1124"/>
      <c r="D395" s="1124"/>
      <c r="E395" s="1124"/>
      <c r="F395" s="1124"/>
      <c r="G395" s="1124"/>
      <c r="H395" s="1124"/>
      <c r="I395" s="1124"/>
      <c r="J395" s="1124"/>
      <c r="K395" s="1124"/>
      <c r="L395" s="1124"/>
      <c r="M395" s="1124"/>
      <c r="N395" s="1124"/>
      <c r="O395" s="1124"/>
      <c r="P395" s="1138"/>
    </row>
    <row r="396" spans="2:16" x14ac:dyDescent="0.3">
      <c r="B396" s="1134" t="s">
        <v>503</v>
      </c>
      <c r="C396" s="1135"/>
      <c r="D396" s="1135"/>
      <c r="E396" s="1135"/>
      <c r="F396" s="1135"/>
      <c r="G396" s="1135"/>
      <c r="H396" s="1135"/>
      <c r="I396" s="1135"/>
      <c r="J396" s="1135"/>
      <c r="K396" s="1135"/>
      <c r="L396" s="1135"/>
      <c r="M396" s="1135"/>
      <c r="N396" s="1135"/>
      <c r="O396" s="1135" t="str">
        <f>B396</f>
        <v>PERÍODO DE REFERÊNCIA</v>
      </c>
      <c r="P396" s="1136"/>
    </row>
    <row r="397" spans="2:16" x14ac:dyDescent="0.3">
      <c r="B397" s="1116" t="s">
        <v>504</v>
      </c>
      <c r="C397" s="1117"/>
      <c r="D397" s="1117"/>
      <c r="E397" s="1117"/>
      <c r="F397" s="1117"/>
      <c r="G397" s="1117"/>
      <c r="H397" s="1118"/>
      <c r="I397" s="112" t="s">
        <v>505</v>
      </c>
      <c r="J397" s="113" t="s">
        <v>506</v>
      </c>
      <c r="K397" s="113" t="s">
        <v>507</v>
      </c>
      <c r="L397" s="113" t="s">
        <v>508</v>
      </c>
      <c r="M397" s="113" t="s">
        <v>0</v>
      </c>
      <c r="N397" s="314" t="s">
        <v>1054</v>
      </c>
      <c r="O397" s="314" t="s">
        <v>509</v>
      </c>
      <c r="P397" s="315" t="s">
        <v>510</v>
      </c>
    </row>
    <row r="398" spans="2:16" x14ac:dyDescent="0.3">
      <c r="B398" s="115">
        <v>1</v>
      </c>
      <c r="C398" s="1131" t="str">
        <f>IF(ISBLANK('M&amp;V (ORÇ)'!C380)," ",'M&amp;V (ORÇ)'!C380)</f>
        <v xml:space="preserve"> </v>
      </c>
      <c r="D398" s="1132"/>
      <c r="E398" s="1132"/>
      <c r="F398" s="1132"/>
      <c r="G398" s="1132"/>
      <c r="H398" s="1133"/>
      <c r="I398" s="523" t="str">
        <f>IF(ISBLANK('M&amp;V (ORÇ)'!I380)," ",'M&amp;V (ORÇ)'!I380)</f>
        <v xml:space="preserve"> </v>
      </c>
      <c r="J398" s="523" t="str">
        <f>IF(ISBLANK('M&amp;V (ORÇ)'!J380)," ",'M&amp;V (ORÇ)'!J380)</f>
        <v xml:space="preserve"> </v>
      </c>
      <c r="K398" s="525">
        <f>'M&amp;V (ORÇ)'!K380</f>
        <v>0</v>
      </c>
      <c r="L398" s="524">
        <f>'M&amp;V (ORÇ)'!L380</f>
        <v>0</v>
      </c>
      <c r="M398" s="118">
        <f t="shared" ref="M398:M417" si="28">IF(J398="",0,K398*L398)</f>
        <v>0</v>
      </c>
      <c r="N398" s="120">
        <f t="shared" ref="N398:N417" si="29">M398-O398-P398</f>
        <v>0</v>
      </c>
      <c r="O398" s="119"/>
      <c r="P398" s="119"/>
    </row>
    <row r="399" spans="2:16" x14ac:dyDescent="0.3">
      <c r="B399" s="115">
        <v>2</v>
      </c>
      <c r="C399" s="1131" t="str">
        <f>IF(ISBLANK('M&amp;V (ORÇ)'!C381)," ",'M&amp;V (ORÇ)'!C381)</f>
        <v xml:space="preserve"> </v>
      </c>
      <c r="D399" s="1132"/>
      <c r="E399" s="1132"/>
      <c r="F399" s="1132"/>
      <c r="G399" s="1132"/>
      <c r="H399" s="1133"/>
      <c r="I399" s="523" t="str">
        <f>IF(ISBLANK('M&amp;V (ORÇ)'!I381)," ",'M&amp;V (ORÇ)'!I381)</f>
        <v xml:space="preserve"> </v>
      </c>
      <c r="J399" s="523" t="str">
        <f>IF(ISBLANK('M&amp;V (ORÇ)'!J381)," ",'M&amp;V (ORÇ)'!J381)</f>
        <v xml:space="preserve"> </v>
      </c>
      <c r="K399" s="525">
        <f>'M&amp;V (ORÇ)'!K381</f>
        <v>0</v>
      </c>
      <c r="L399" s="524">
        <f>'M&amp;V (ORÇ)'!L381</f>
        <v>0</v>
      </c>
      <c r="M399" s="118">
        <f t="shared" si="28"/>
        <v>0</v>
      </c>
      <c r="N399" s="120">
        <f t="shared" si="29"/>
        <v>0</v>
      </c>
      <c r="O399" s="119"/>
      <c r="P399" s="119"/>
    </row>
    <row r="400" spans="2:16" x14ac:dyDescent="0.3">
      <c r="B400" s="115">
        <v>3</v>
      </c>
      <c r="C400" s="1131" t="str">
        <f>IF(ISBLANK('M&amp;V (ORÇ)'!C382)," ",'M&amp;V (ORÇ)'!C382)</f>
        <v xml:space="preserve"> </v>
      </c>
      <c r="D400" s="1132"/>
      <c r="E400" s="1132"/>
      <c r="F400" s="1132"/>
      <c r="G400" s="1132"/>
      <c r="H400" s="1133"/>
      <c r="I400" s="523" t="str">
        <f>IF(ISBLANK('M&amp;V (ORÇ)'!I382)," ",'M&amp;V (ORÇ)'!I382)</f>
        <v xml:space="preserve"> </v>
      </c>
      <c r="J400" s="523" t="str">
        <f>IF(ISBLANK('M&amp;V (ORÇ)'!J382)," ",'M&amp;V (ORÇ)'!J382)</f>
        <v xml:space="preserve"> </v>
      </c>
      <c r="K400" s="525">
        <f>'M&amp;V (ORÇ)'!K382</f>
        <v>0</v>
      </c>
      <c r="L400" s="524">
        <f>'M&amp;V (ORÇ)'!L382</f>
        <v>0</v>
      </c>
      <c r="M400" s="118">
        <f t="shared" si="28"/>
        <v>0</v>
      </c>
      <c r="N400" s="120">
        <f t="shared" si="29"/>
        <v>0</v>
      </c>
      <c r="O400" s="119"/>
      <c r="P400" s="119"/>
    </row>
    <row r="401" spans="2:16" x14ac:dyDescent="0.3">
      <c r="B401" s="115">
        <v>4</v>
      </c>
      <c r="C401" s="1131" t="str">
        <f>IF(ISBLANK('M&amp;V (ORÇ)'!C383)," ",'M&amp;V (ORÇ)'!C383)</f>
        <v xml:space="preserve"> </v>
      </c>
      <c r="D401" s="1132"/>
      <c r="E401" s="1132"/>
      <c r="F401" s="1132"/>
      <c r="G401" s="1132"/>
      <c r="H401" s="1133"/>
      <c r="I401" s="523" t="str">
        <f>IF(ISBLANK('M&amp;V (ORÇ)'!I383)," ",'M&amp;V (ORÇ)'!I383)</f>
        <v xml:space="preserve"> </v>
      </c>
      <c r="J401" s="523" t="str">
        <f>IF(ISBLANK('M&amp;V (ORÇ)'!J383)," ",'M&amp;V (ORÇ)'!J383)</f>
        <v xml:space="preserve"> </v>
      </c>
      <c r="K401" s="525">
        <f>'M&amp;V (ORÇ)'!K383</f>
        <v>0</v>
      </c>
      <c r="L401" s="524">
        <f>'M&amp;V (ORÇ)'!L383</f>
        <v>0</v>
      </c>
      <c r="M401" s="118">
        <f t="shared" si="28"/>
        <v>0</v>
      </c>
      <c r="N401" s="120">
        <f t="shared" si="29"/>
        <v>0</v>
      </c>
      <c r="O401" s="119"/>
      <c r="P401" s="119"/>
    </row>
    <row r="402" spans="2:16" x14ac:dyDescent="0.3">
      <c r="B402" s="115">
        <v>5</v>
      </c>
      <c r="C402" s="1131" t="str">
        <f>IF(ISBLANK('M&amp;V (ORÇ)'!C384)," ",'M&amp;V (ORÇ)'!C384)</f>
        <v xml:space="preserve"> </v>
      </c>
      <c r="D402" s="1132"/>
      <c r="E402" s="1132"/>
      <c r="F402" s="1132"/>
      <c r="G402" s="1132"/>
      <c r="H402" s="1133"/>
      <c r="I402" s="523" t="str">
        <f>IF(ISBLANK('M&amp;V (ORÇ)'!I384)," ",'M&amp;V (ORÇ)'!I384)</f>
        <v xml:space="preserve"> </v>
      </c>
      <c r="J402" s="523" t="str">
        <f>IF(ISBLANK('M&amp;V (ORÇ)'!J384)," ",'M&amp;V (ORÇ)'!J384)</f>
        <v xml:space="preserve"> </v>
      </c>
      <c r="K402" s="525">
        <f>'M&amp;V (ORÇ)'!K384</f>
        <v>0</v>
      </c>
      <c r="L402" s="524">
        <f>'M&amp;V (ORÇ)'!L384</f>
        <v>0</v>
      </c>
      <c r="M402" s="118">
        <f t="shared" si="28"/>
        <v>0</v>
      </c>
      <c r="N402" s="120">
        <f t="shared" si="29"/>
        <v>0</v>
      </c>
      <c r="O402" s="119"/>
      <c r="P402" s="119"/>
    </row>
    <row r="403" spans="2:16" x14ac:dyDescent="0.3">
      <c r="B403" s="115">
        <v>6</v>
      </c>
      <c r="C403" s="1131" t="str">
        <f>IF(ISBLANK('M&amp;V (ORÇ)'!C385)," ",'M&amp;V (ORÇ)'!C385)</f>
        <v xml:space="preserve"> </v>
      </c>
      <c r="D403" s="1132"/>
      <c r="E403" s="1132"/>
      <c r="F403" s="1132"/>
      <c r="G403" s="1132"/>
      <c r="H403" s="1133"/>
      <c r="I403" s="523" t="str">
        <f>IF(ISBLANK('M&amp;V (ORÇ)'!I385)," ",'M&amp;V (ORÇ)'!I385)</f>
        <v xml:space="preserve"> </v>
      </c>
      <c r="J403" s="523" t="str">
        <f>IF(ISBLANK('M&amp;V (ORÇ)'!J385)," ",'M&amp;V (ORÇ)'!J385)</f>
        <v xml:space="preserve"> </v>
      </c>
      <c r="K403" s="525">
        <f>'M&amp;V (ORÇ)'!K385</f>
        <v>0</v>
      </c>
      <c r="L403" s="524">
        <f>'M&amp;V (ORÇ)'!L385</f>
        <v>0</v>
      </c>
      <c r="M403" s="118">
        <f t="shared" si="28"/>
        <v>0</v>
      </c>
      <c r="N403" s="120">
        <f t="shared" si="29"/>
        <v>0</v>
      </c>
      <c r="O403" s="119"/>
      <c r="P403" s="119"/>
    </row>
    <row r="404" spans="2:16" x14ac:dyDescent="0.3">
      <c r="B404" s="115">
        <v>7</v>
      </c>
      <c r="C404" s="1131" t="str">
        <f>IF(ISBLANK('M&amp;V (ORÇ)'!C386)," ",'M&amp;V (ORÇ)'!C386)</f>
        <v xml:space="preserve"> </v>
      </c>
      <c r="D404" s="1132"/>
      <c r="E404" s="1132"/>
      <c r="F404" s="1132"/>
      <c r="G404" s="1132"/>
      <c r="H404" s="1133"/>
      <c r="I404" s="523" t="str">
        <f>IF(ISBLANK('M&amp;V (ORÇ)'!I386)," ",'M&amp;V (ORÇ)'!I386)</f>
        <v xml:space="preserve"> </v>
      </c>
      <c r="J404" s="523" t="str">
        <f>IF(ISBLANK('M&amp;V (ORÇ)'!J386)," ",'M&amp;V (ORÇ)'!J386)</f>
        <v xml:space="preserve"> </v>
      </c>
      <c r="K404" s="525">
        <f>'M&amp;V (ORÇ)'!K386</f>
        <v>0</v>
      </c>
      <c r="L404" s="524">
        <f>'M&amp;V (ORÇ)'!L386</f>
        <v>0</v>
      </c>
      <c r="M404" s="118">
        <f t="shared" si="28"/>
        <v>0</v>
      </c>
      <c r="N404" s="120">
        <f t="shared" si="29"/>
        <v>0</v>
      </c>
      <c r="O404" s="119"/>
      <c r="P404" s="119"/>
    </row>
    <row r="405" spans="2:16" x14ac:dyDescent="0.3">
      <c r="B405" s="115">
        <v>8</v>
      </c>
      <c r="C405" s="1131" t="str">
        <f>IF(ISBLANK('M&amp;V (ORÇ)'!C387)," ",'M&amp;V (ORÇ)'!C387)</f>
        <v xml:space="preserve"> </v>
      </c>
      <c r="D405" s="1132"/>
      <c r="E405" s="1132"/>
      <c r="F405" s="1132"/>
      <c r="G405" s="1132"/>
      <c r="H405" s="1133"/>
      <c r="I405" s="523" t="str">
        <f>IF(ISBLANK('M&amp;V (ORÇ)'!I387)," ",'M&amp;V (ORÇ)'!I387)</f>
        <v xml:space="preserve"> </v>
      </c>
      <c r="J405" s="523" t="str">
        <f>IF(ISBLANK('M&amp;V (ORÇ)'!J387)," ",'M&amp;V (ORÇ)'!J387)</f>
        <v xml:space="preserve"> </v>
      </c>
      <c r="K405" s="525">
        <f>'M&amp;V (ORÇ)'!K387</f>
        <v>0</v>
      </c>
      <c r="L405" s="524">
        <f>'M&amp;V (ORÇ)'!L387</f>
        <v>0</v>
      </c>
      <c r="M405" s="118">
        <f t="shared" si="28"/>
        <v>0</v>
      </c>
      <c r="N405" s="120">
        <f t="shared" si="29"/>
        <v>0</v>
      </c>
      <c r="O405" s="119"/>
      <c r="P405" s="119"/>
    </row>
    <row r="406" spans="2:16" x14ac:dyDescent="0.3">
      <c r="B406" s="115">
        <v>9</v>
      </c>
      <c r="C406" s="1131" t="str">
        <f>IF(ISBLANK('M&amp;V (ORÇ)'!C388)," ",'M&amp;V (ORÇ)'!C388)</f>
        <v xml:space="preserve"> </v>
      </c>
      <c r="D406" s="1132"/>
      <c r="E406" s="1132"/>
      <c r="F406" s="1132"/>
      <c r="G406" s="1132"/>
      <c r="H406" s="1133"/>
      <c r="I406" s="523" t="str">
        <f>IF(ISBLANK('M&amp;V (ORÇ)'!I388)," ",'M&amp;V (ORÇ)'!I388)</f>
        <v xml:space="preserve"> </v>
      </c>
      <c r="J406" s="523" t="str">
        <f>IF(ISBLANK('M&amp;V (ORÇ)'!J388)," ",'M&amp;V (ORÇ)'!J388)</f>
        <v xml:space="preserve"> </v>
      </c>
      <c r="K406" s="525">
        <f>'M&amp;V (ORÇ)'!K388</f>
        <v>0</v>
      </c>
      <c r="L406" s="524">
        <f>'M&amp;V (ORÇ)'!L388</f>
        <v>0</v>
      </c>
      <c r="M406" s="118">
        <f t="shared" si="28"/>
        <v>0</v>
      </c>
      <c r="N406" s="120">
        <f t="shared" si="29"/>
        <v>0</v>
      </c>
      <c r="O406" s="119"/>
      <c r="P406" s="119"/>
    </row>
    <row r="407" spans="2:16" x14ac:dyDescent="0.3">
      <c r="B407" s="115">
        <v>10</v>
      </c>
      <c r="C407" s="1131" t="str">
        <f>IF(ISBLANK('M&amp;V (ORÇ)'!C389)," ",'M&amp;V (ORÇ)'!C389)</f>
        <v xml:space="preserve"> </v>
      </c>
      <c r="D407" s="1132"/>
      <c r="E407" s="1132"/>
      <c r="F407" s="1132"/>
      <c r="G407" s="1132"/>
      <c r="H407" s="1133"/>
      <c r="I407" s="523" t="str">
        <f>IF(ISBLANK('M&amp;V (ORÇ)'!I389)," ",'M&amp;V (ORÇ)'!I389)</f>
        <v xml:space="preserve"> </v>
      </c>
      <c r="J407" s="523" t="str">
        <f>IF(ISBLANK('M&amp;V (ORÇ)'!J389)," ",'M&amp;V (ORÇ)'!J389)</f>
        <v xml:space="preserve"> </v>
      </c>
      <c r="K407" s="525">
        <f>'M&amp;V (ORÇ)'!K389</f>
        <v>0</v>
      </c>
      <c r="L407" s="524">
        <f>'M&amp;V (ORÇ)'!L389</f>
        <v>0</v>
      </c>
      <c r="M407" s="118">
        <f t="shared" si="28"/>
        <v>0</v>
      </c>
      <c r="N407" s="120">
        <f t="shared" si="29"/>
        <v>0</v>
      </c>
      <c r="O407" s="119"/>
      <c r="P407" s="119"/>
    </row>
    <row r="408" spans="2:16" x14ac:dyDescent="0.3">
      <c r="B408" s="115">
        <v>11</v>
      </c>
      <c r="C408" s="1131" t="str">
        <f>IF(ISBLANK('M&amp;V (ORÇ)'!C390)," ",'M&amp;V (ORÇ)'!C390)</f>
        <v xml:space="preserve"> </v>
      </c>
      <c r="D408" s="1132"/>
      <c r="E408" s="1132"/>
      <c r="F408" s="1132"/>
      <c r="G408" s="1132"/>
      <c r="H408" s="1133"/>
      <c r="I408" s="523" t="str">
        <f>IF(ISBLANK('M&amp;V (ORÇ)'!I390)," ",'M&amp;V (ORÇ)'!I390)</f>
        <v xml:space="preserve"> </v>
      </c>
      <c r="J408" s="523" t="str">
        <f>IF(ISBLANK('M&amp;V (ORÇ)'!J390)," ",'M&amp;V (ORÇ)'!J390)</f>
        <v xml:space="preserve"> </v>
      </c>
      <c r="K408" s="525">
        <f>'M&amp;V (ORÇ)'!K390</f>
        <v>0</v>
      </c>
      <c r="L408" s="524">
        <f>'M&amp;V (ORÇ)'!L390</f>
        <v>0</v>
      </c>
      <c r="M408" s="118">
        <f t="shared" si="28"/>
        <v>0</v>
      </c>
      <c r="N408" s="120">
        <f t="shared" si="29"/>
        <v>0</v>
      </c>
      <c r="O408" s="119"/>
      <c r="P408" s="119"/>
    </row>
    <row r="409" spans="2:16" x14ac:dyDescent="0.3">
      <c r="B409" s="115">
        <v>12</v>
      </c>
      <c r="C409" s="1131" t="str">
        <f>IF(ISBLANK('M&amp;V (ORÇ)'!C391)," ",'M&amp;V (ORÇ)'!C391)</f>
        <v xml:space="preserve"> </v>
      </c>
      <c r="D409" s="1132"/>
      <c r="E409" s="1132"/>
      <c r="F409" s="1132"/>
      <c r="G409" s="1132"/>
      <c r="H409" s="1133"/>
      <c r="I409" s="523" t="str">
        <f>IF(ISBLANK('M&amp;V (ORÇ)'!I391)," ",'M&amp;V (ORÇ)'!I391)</f>
        <v xml:space="preserve"> </v>
      </c>
      <c r="J409" s="523" t="str">
        <f>IF(ISBLANK('M&amp;V (ORÇ)'!J391)," ",'M&amp;V (ORÇ)'!J391)</f>
        <v xml:space="preserve"> </v>
      </c>
      <c r="K409" s="525">
        <f>'M&amp;V (ORÇ)'!K391</f>
        <v>0</v>
      </c>
      <c r="L409" s="524">
        <f>'M&amp;V (ORÇ)'!L391</f>
        <v>0</v>
      </c>
      <c r="M409" s="118">
        <f t="shared" si="28"/>
        <v>0</v>
      </c>
      <c r="N409" s="120">
        <f t="shared" si="29"/>
        <v>0</v>
      </c>
      <c r="O409" s="119"/>
      <c r="P409" s="119"/>
    </row>
    <row r="410" spans="2:16" x14ac:dyDescent="0.3">
      <c r="B410" s="115">
        <v>13</v>
      </c>
      <c r="C410" s="1131" t="str">
        <f>IF(ISBLANK('M&amp;V (ORÇ)'!C392)," ",'M&amp;V (ORÇ)'!C392)</f>
        <v xml:space="preserve"> </v>
      </c>
      <c r="D410" s="1132"/>
      <c r="E410" s="1132"/>
      <c r="F410" s="1132"/>
      <c r="G410" s="1132"/>
      <c r="H410" s="1133"/>
      <c r="I410" s="523" t="str">
        <f>IF(ISBLANK('M&amp;V (ORÇ)'!I392)," ",'M&amp;V (ORÇ)'!I392)</f>
        <v xml:space="preserve"> </v>
      </c>
      <c r="J410" s="523" t="str">
        <f>IF(ISBLANK('M&amp;V (ORÇ)'!J392)," ",'M&amp;V (ORÇ)'!J392)</f>
        <v xml:space="preserve"> </v>
      </c>
      <c r="K410" s="525">
        <f>'M&amp;V (ORÇ)'!K392</f>
        <v>0</v>
      </c>
      <c r="L410" s="524">
        <f>'M&amp;V (ORÇ)'!L392</f>
        <v>0</v>
      </c>
      <c r="M410" s="118">
        <f t="shared" si="28"/>
        <v>0</v>
      </c>
      <c r="N410" s="120">
        <f t="shared" si="29"/>
        <v>0</v>
      </c>
      <c r="O410" s="119"/>
      <c r="P410" s="119"/>
    </row>
    <row r="411" spans="2:16" x14ac:dyDescent="0.3">
      <c r="B411" s="115">
        <v>14</v>
      </c>
      <c r="C411" s="1131" t="str">
        <f>IF(ISBLANK('M&amp;V (ORÇ)'!C393)," ",'M&amp;V (ORÇ)'!C393)</f>
        <v xml:space="preserve"> </v>
      </c>
      <c r="D411" s="1132"/>
      <c r="E411" s="1132"/>
      <c r="F411" s="1132"/>
      <c r="G411" s="1132"/>
      <c r="H411" s="1133"/>
      <c r="I411" s="523" t="str">
        <f>IF(ISBLANK('M&amp;V (ORÇ)'!I393)," ",'M&amp;V (ORÇ)'!I393)</f>
        <v xml:space="preserve"> </v>
      </c>
      <c r="J411" s="523" t="str">
        <f>IF(ISBLANK('M&amp;V (ORÇ)'!J393)," ",'M&amp;V (ORÇ)'!J393)</f>
        <v xml:space="preserve"> </v>
      </c>
      <c r="K411" s="525">
        <f>'M&amp;V (ORÇ)'!K393</f>
        <v>0</v>
      </c>
      <c r="L411" s="524">
        <f>'M&amp;V (ORÇ)'!L393</f>
        <v>0</v>
      </c>
      <c r="M411" s="118">
        <f t="shared" si="28"/>
        <v>0</v>
      </c>
      <c r="N411" s="120">
        <f t="shared" si="29"/>
        <v>0</v>
      </c>
      <c r="O411" s="119"/>
      <c r="P411" s="119"/>
    </row>
    <row r="412" spans="2:16" x14ac:dyDescent="0.3">
      <c r="B412" s="115">
        <v>15</v>
      </c>
      <c r="C412" s="1131" t="str">
        <f>IF(ISBLANK('M&amp;V (ORÇ)'!C394)," ",'M&amp;V (ORÇ)'!C394)</f>
        <v xml:space="preserve"> </v>
      </c>
      <c r="D412" s="1132"/>
      <c r="E412" s="1132"/>
      <c r="F412" s="1132"/>
      <c r="G412" s="1132"/>
      <c r="H412" s="1133"/>
      <c r="I412" s="523" t="str">
        <f>IF(ISBLANK('M&amp;V (ORÇ)'!I394)," ",'M&amp;V (ORÇ)'!I394)</f>
        <v xml:space="preserve"> </v>
      </c>
      <c r="J412" s="523" t="str">
        <f>IF(ISBLANK('M&amp;V (ORÇ)'!J394)," ",'M&amp;V (ORÇ)'!J394)</f>
        <v xml:space="preserve"> </v>
      </c>
      <c r="K412" s="525">
        <f>'M&amp;V (ORÇ)'!K394</f>
        <v>0</v>
      </c>
      <c r="L412" s="524">
        <f>'M&amp;V (ORÇ)'!L394</f>
        <v>0</v>
      </c>
      <c r="M412" s="118">
        <f t="shared" si="28"/>
        <v>0</v>
      </c>
      <c r="N412" s="120">
        <f t="shared" si="29"/>
        <v>0</v>
      </c>
      <c r="O412" s="119"/>
      <c r="P412" s="119"/>
    </row>
    <row r="413" spans="2:16" x14ac:dyDescent="0.3">
      <c r="B413" s="115">
        <v>16</v>
      </c>
      <c r="C413" s="1131" t="str">
        <f>IF(ISBLANK('M&amp;V (ORÇ)'!C395)," ",'M&amp;V (ORÇ)'!C395)</f>
        <v xml:space="preserve"> </v>
      </c>
      <c r="D413" s="1132"/>
      <c r="E413" s="1132"/>
      <c r="F413" s="1132"/>
      <c r="G413" s="1132"/>
      <c r="H413" s="1133"/>
      <c r="I413" s="523" t="str">
        <f>IF(ISBLANK('M&amp;V (ORÇ)'!I395)," ",'M&amp;V (ORÇ)'!I395)</f>
        <v xml:space="preserve"> </v>
      </c>
      <c r="J413" s="523" t="str">
        <f>IF(ISBLANK('M&amp;V (ORÇ)'!J395)," ",'M&amp;V (ORÇ)'!J395)</f>
        <v xml:space="preserve"> </v>
      </c>
      <c r="K413" s="525">
        <f>'M&amp;V (ORÇ)'!K395</f>
        <v>0</v>
      </c>
      <c r="L413" s="524">
        <f>'M&amp;V (ORÇ)'!L395</f>
        <v>0</v>
      </c>
      <c r="M413" s="118">
        <f t="shared" si="28"/>
        <v>0</v>
      </c>
      <c r="N413" s="120">
        <f t="shared" si="29"/>
        <v>0</v>
      </c>
      <c r="O413" s="119"/>
      <c r="P413" s="119"/>
    </row>
    <row r="414" spans="2:16" x14ac:dyDescent="0.3">
      <c r="B414" s="115">
        <v>17</v>
      </c>
      <c r="C414" s="1131" t="str">
        <f>IF(ISBLANK('M&amp;V (ORÇ)'!C396)," ",'M&amp;V (ORÇ)'!C396)</f>
        <v xml:space="preserve"> </v>
      </c>
      <c r="D414" s="1132"/>
      <c r="E414" s="1132"/>
      <c r="F414" s="1132"/>
      <c r="G414" s="1132"/>
      <c r="H414" s="1133"/>
      <c r="I414" s="523" t="str">
        <f>IF(ISBLANK('M&amp;V (ORÇ)'!I396)," ",'M&amp;V (ORÇ)'!I396)</f>
        <v xml:space="preserve"> </v>
      </c>
      <c r="J414" s="523" t="str">
        <f>IF(ISBLANK('M&amp;V (ORÇ)'!J396)," ",'M&amp;V (ORÇ)'!J396)</f>
        <v xml:space="preserve"> </v>
      </c>
      <c r="K414" s="525">
        <f>'M&amp;V (ORÇ)'!K396</f>
        <v>0</v>
      </c>
      <c r="L414" s="524">
        <f>'M&amp;V (ORÇ)'!L396</f>
        <v>0</v>
      </c>
      <c r="M414" s="118">
        <f t="shared" si="28"/>
        <v>0</v>
      </c>
      <c r="N414" s="120">
        <f t="shared" si="29"/>
        <v>0</v>
      </c>
      <c r="O414" s="119"/>
      <c r="P414" s="119"/>
    </row>
    <row r="415" spans="2:16" x14ac:dyDescent="0.3">
      <c r="B415" s="115">
        <v>18</v>
      </c>
      <c r="C415" s="1131" t="str">
        <f>IF(ISBLANK('M&amp;V (ORÇ)'!C397)," ",'M&amp;V (ORÇ)'!C397)</f>
        <v xml:space="preserve"> </v>
      </c>
      <c r="D415" s="1132"/>
      <c r="E415" s="1132"/>
      <c r="F415" s="1132"/>
      <c r="G415" s="1132"/>
      <c r="H415" s="1133"/>
      <c r="I415" s="523" t="str">
        <f>IF(ISBLANK('M&amp;V (ORÇ)'!I397)," ",'M&amp;V (ORÇ)'!I397)</f>
        <v xml:space="preserve"> </v>
      </c>
      <c r="J415" s="523" t="str">
        <f>IF(ISBLANK('M&amp;V (ORÇ)'!J397)," ",'M&amp;V (ORÇ)'!J397)</f>
        <v xml:space="preserve"> </v>
      </c>
      <c r="K415" s="525">
        <f>'M&amp;V (ORÇ)'!K397</f>
        <v>0</v>
      </c>
      <c r="L415" s="524">
        <f>'M&amp;V (ORÇ)'!L397</f>
        <v>0</v>
      </c>
      <c r="M415" s="118">
        <f t="shared" si="28"/>
        <v>0</v>
      </c>
      <c r="N415" s="120">
        <f t="shared" si="29"/>
        <v>0</v>
      </c>
      <c r="O415" s="119"/>
      <c r="P415" s="119"/>
    </row>
    <row r="416" spans="2:16" x14ac:dyDescent="0.3">
      <c r="B416" s="115">
        <v>19</v>
      </c>
      <c r="C416" s="1131" t="str">
        <f>IF(ISBLANK('M&amp;V (ORÇ)'!C398)," ",'M&amp;V (ORÇ)'!C398)</f>
        <v xml:space="preserve"> </v>
      </c>
      <c r="D416" s="1132"/>
      <c r="E416" s="1132"/>
      <c r="F416" s="1132"/>
      <c r="G416" s="1132"/>
      <c r="H416" s="1133"/>
      <c r="I416" s="523" t="str">
        <f>IF(ISBLANK('M&amp;V (ORÇ)'!I398)," ",'M&amp;V (ORÇ)'!I398)</f>
        <v xml:space="preserve"> </v>
      </c>
      <c r="J416" s="523" t="str">
        <f>IF(ISBLANK('M&amp;V (ORÇ)'!J398)," ",'M&amp;V (ORÇ)'!J398)</f>
        <v xml:space="preserve"> </v>
      </c>
      <c r="K416" s="525">
        <f>'M&amp;V (ORÇ)'!K398</f>
        <v>0</v>
      </c>
      <c r="L416" s="524">
        <f>'M&amp;V (ORÇ)'!L398</f>
        <v>0</v>
      </c>
      <c r="M416" s="118">
        <f t="shared" si="28"/>
        <v>0</v>
      </c>
      <c r="N416" s="120">
        <f t="shared" si="29"/>
        <v>0</v>
      </c>
      <c r="O416" s="119"/>
      <c r="P416" s="119"/>
    </row>
    <row r="417" spans="2:16" x14ac:dyDescent="0.3">
      <c r="B417" s="115">
        <v>20</v>
      </c>
      <c r="C417" s="1131" t="str">
        <f>IF(ISBLANK('M&amp;V (ORÇ)'!C399)," ",'M&amp;V (ORÇ)'!C399)</f>
        <v xml:space="preserve"> </v>
      </c>
      <c r="D417" s="1132"/>
      <c r="E417" s="1132"/>
      <c r="F417" s="1132"/>
      <c r="G417" s="1132"/>
      <c r="H417" s="1133"/>
      <c r="I417" s="523" t="str">
        <f>IF(ISBLANK('M&amp;V (ORÇ)'!I399)," ",'M&amp;V (ORÇ)'!I399)</f>
        <v xml:space="preserve"> </v>
      </c>
      <c r="J417" s="523" t="str">
        <f>IF(ISBLANK('M&amp;V (ORÇ)'!J399)," ",'M&amp;V (ORÇ)'!J399)</f>
        <v xml:space="preserve"> </v>
      </c>
      <c r="K417" s="525">
        <f>'M&amp;V (ORÇ)'!K399</f>
        <v>0</v>
      </c>
      <c r="L417" s="524">
        <f>'M&amp;V (ORÇ)'!L399</f>
        <v>0</v>
      </c>
      <c r="M417" s="118">
        <f t="shared" si="28"/>
        <v>0</v>
      </c>
      <c r="N417" s="120">
        <f t="shared" si="29"/>
        <v>0</v>
      </c>
      <c r="O417" s="119"/>
      <c r="P417" s="119"/>
    </row>
    <row r="418" spans="2:16" x14ac:dyDescent="0.3">
      <c r="B418" s="121"/>
      <c r="C418" s="1139" t="s">
        <v>527</v>
      </c>
      <c r="D418" s="1139"/>
      <c r="E418" s="1139"/>
      <c r="F418" s="1139"/>
      <c r="G418" s="1139"/>
      <c r="H418" s="1139"/>
      <c r="I418" s="1139"/>
      <c r="J418" s="1139"/>
      <c r="K418" s="1139"/>
      <c r="L418" s="1140"/>
      <c r="M418" s="122">
        <f>SUM(M398:M407)</f>
        <v>0</v>
      </c>
      <c r="N418" s="123">
        <f>SUM(N398:N407)</f>
        <v>0</v>
      </c>
      <c r="O418" s="123">
        <f>SUM(O398:O407)</f>
        <v>0</v>
      </c>
      <c r="P418" s="123">
        <f>SUM(P398:P407)</f>
        <v>0</v>
      </c>
    </row>
    <row r="419" spans="2:16" x14ac:dyDescent="0.3">
      <c r="B419" s="1134" t="s">
        <v>512</v>
      </c>
      <c r="C419" s="1135"/>
      <c r="D419" s="1135"/>
      <c r="E419" s="1135"/>
      <c r="F419" s="1135"/>
      <c r="G419" s="1135"/>
      <c r="H419" s="1135"/>
      <c r="I419" s="1135"/>
      <c r="J419" s="1135"/>
      <c r="K419" s="1135"/>
      <c r="L419" s="1135"/>
      <c r="M419" s="1135"/>
      <c r="N419" s="1135"/>
      <c r="O419" s="1135" t="str">
        <f>B419</f>
        <v>PERÍODO PÓS-RETROFIT</v>
      </c>
      <c r="P419" s="1136"/>
    </row>
    <row r="420" spans="2:16" x14ac:dyDescent="0.3">
      <c r="B420" s="1116" t="s">
        <v>504</v>
      </c>
      <c r="C420" s="1117"/>
      <c r="D420" s="1117"/>
      <c r="E420" s="1117"/>
      <c r="F420" s="1117"/>
      <c r="G420" s="1117"/>
      <c r="H420" s="1118"/>
      <c r="I420" s="112" t="s">
        <v>505</v>
      </c>
      <c r="J420" s="113" t="s">
        <v>506</v>
      </c>
      <c r="K420" s="113" t="s">
        <v>507</v>
      </c>
      <c r="L420" s="113" t="s">
        <v>508</v>
      </c>
      <c r="M420" s="113" t="s">
        <v>0</v>
      </c>
      <c r="N420" s="314" t="s">
        <v>1054</v>
      </c>
      <c r="O420" s="314" t="s">
        <v>509</v>
      </c>
      <c r="P420" s="315" t="s">
        <v>510</v>
      </c>
    </row>
    <row r="421" spans="2:16" x14ac:dyDescent="0.3">
      <c r="B421" s="115">
        <v>1</v>
      </c>
      <c r="C421" s="1131" t="str">
        <f>IF(ISBLANK('M&amp;V (ORÇ)'!C402)," ",'M&amp;V (ORÇ)'!C402)</f>
        <v xml:space="preserve"> </v>
      </c>
      <c r="D421" s="1132"/>
      <c r="E421" s="1132"/>
      <c r="F421" s="1132"/>
      <c r="G421" s="1132"/>
      <c r="H421" s="1133"/>
      <c r="I421" s="523" t="str">
        <f>IF(ISBLANK('M&amp;V (ORÇ)'!I402)," ",'M&amp;V (ORÇ)'!I402)</f>
        <v xml:space="preserve"> </v>
      </c>
      <c r="J421" s="523" t="str">
        <f>IF(ISBLANK('M&amp;V (ORÇ)'!J402)," ",'M&amp;V (ORÇ)'!J402)</f>
        <v xml:space="preserve"> </v>
      </c>
      <c r="K421" s="525">
        <f>'M&amp;V (ORÇ)'!K402</f>
        <v>0</v>
      </c>
      <c r="L421" s="524">
        <f>'M&amp;V (ORÇ)'!L402</f>
        <v>0</v>
      </c>
      <c r="M421" s="118">
        <f t="shared" ref="M421:M440" si="30">IF(J421="",0,K421*L421)</f>
        <v>0</v>
      </c>
      <c r="N421" s="120">
        <f t="shared" ref="N421:N440" si="31">M421-O421-P421</f>
        <v>0</v>
      </c>
      <c r="O421" s="119"/>
      <c r="P421" s="119"/>
    </row>
    <row r="422" spans="2:16" x14ac:dyDescent="0.3">
      <c r="B422" s="115">
        <v>2</v>
      </c>
      <c r="C422" s="1131" t="str">
        <f>IF(ISBLANK('M&amp;V (ORÇ)'!C403)," ",'M&amp;V (ORÇ)'!C403)</f>
        <v xml:space="preserve"> </v>
      </c>
      <c r="D422" s="1132"/>
      <c r="E422" s="1132"/>
      <c r="F422" s="1132"/>
      <c r="G422" s="1132"/>
      <c r="H422" s="1133"/>
      <c r="I422" s="523" t="str">
        <f>IF(ISBLANK('M&amp;V (ORÇ)'!I403)," ",'M&amp;V (ORÇ)'!I403)</f>
        <v xml:space="preserve"> </v>
      </c>
      <c r="J422" s="523" t="str">
        <f>IF(ISBLANK('M&amp;V (ORÇ)'!J403)," ",'M&amp;V (ORÇ)'!J403)</f>
        <v xml:space="preserve"> </v>
      </c>
      <c r="K422" s="525">
        <f>'M&amp;V (ORÇ)'!K403</f>
        <v>0</v>
      </c>
      <c r="L422" s="524">
        <f>'M&amp;V (ORÇ)'!L403</f>
        <v>0</v>
      </c>
      <c r="M422" s="118">
        <f t="shared" si="30"/>
        <v>0</v>
      </c>
      <c r="N422" s="120">
        <f t="shared" si="31"/>
        <v>0</v>
      </c>
      <c r="O422" s="119"/>
      <c r="P422" s="119"/>
    </row>
    <row r="423" spans="2:16" x14ac:dyDescent="0.3">
      <c r="B423" s="115">
        <v>3</v>
      </c>
      <c r="C423" s="1131" t="str">
        <f>IF(ISBLANK('M&amp;V (ORÇ)'!C404)," ",'M&amp;V (ORÇ)'!C404)</f>
        <v xml:space="preserve"> </v>
      </c>
      <c r="D423" s="1132"/>
      <c r="E423" s="1132"/>
      <c r="F423" s="1132"/>
      <c r="G423" s="1132"/>
      <c r="H423" s="1133"/>
      <c r="I423" s="523" t="str">
        <f>IF(ISBLANK('M&amp;V (ORÇ)'!I404)," ",'M&amp;V (ORÇ)'!I404)</f>
        <v xml:space="preserve"> </v>
      </c>
      <c r="J423" s="523" t="str">
        <f>IF(ISBLANK('M&amp;V (ORÇ)'!J404)," ",'M&amp;V (ORÇ)'!J404)</f>
        <v xml:space="preserve"> </v>
      </c>
      <c r="K423" s="525">
        <f>'M&amp;V (ORÇ)'!K404</f>
        <v>0</v>
      </c>
      <c r="L423" s="524">
        <f>'M&amp;V (ORÇ)'!L404</f>
        <v>0</v>
      </c>
      <c r="M423" s="118">
        <f t="shared" si="30"/>
        <v>0</v>
      </c>
      <c r="N423" s="120">
        <f t="shared" si="31"/>
        <v>0</v>
      </c>
      <c r="O423" s="119"/>
      <c r="P423" s="119"/>
    </row>
    <row r="424" spans="2:16" x14ac:dyDescent="0.3">
      <c r="B424" s="115">
        <v>4</v>
      </c>
      <c r="C424" s="1131" t="str">
        <f>IF(ISBLANK('M&amp;V (ORÇ)'!C405)," ",'M&amp;V (ORÇ)'!C405)</f>
        <v xml:space="preserve"> </v>
      </c>
      <c r="D424" s="1132"/>
      <c r="E424" s="1132"/>
      <c r="F424" s="1132"/>
      <c r="G424" s="1132"/>
      <c r="H424" s="1133"/>
      <c r="I424" s="523" t="str">
        <f>IF(ISBLANK('M&amp;V (ORÇ)'!I405)," ",'M&amp;V (ORÇ)'!I405)</f>
        <v xml:space="preserve"> </v>
      </c>
      <c r="J424" s="523" t="str">
        <f>IF(ISBLANK('M&amp;V (ORÇ)'!J405)," ",'M&amp;V (ORÇ)'!J405)</f>
        <v xml:space="preserve"> </v>
      </c>
      <c r="K424" s="525">
        <f>'M&amp;V (ORÇ)'!K405</f>
        <v>0</v>
      </c>
      <c r="L424" s="524">
        <f>'M&amp;V (ORÇ)'!L405</f>
        <v>0</v>
      </c>
      <c r="M424" s="118">
        <f t="shared" si="30"/>
        <v>0</v>
      </c>
      <c r="N424" s="120">
        <f t="shared" si="31"/>
        <v>0</v>
      </c>
      <c r="O424" s="119"/>
      <c r="P424" s="119"/>
    </row>
    <row r="425" spans="2:16" x14ac:dyDescent="0.3">
      <c r="B425" s="115">
        <v>5</v>
      </c>
      <c r="C425" s="1131" t="str">
        <f>IF(ISBLANK('M&amp;V (ORÇ)'!C406)," ",'M&amp;V (ORÇ)'!C406)</f>
        <v xml:space="preserve"> </v>
      </c>
      <c r="D425" s="1132"/>
      <c r="E425" s="1132"/>
      <c r="F425" s="1132"/>
      <c r="G425" s="1132"/>
      <c r="H425" s="1133"/>
      <c r="I425" s="523" t="str">
        <f>IF(ISBLANK('M&amp;V (ORÇ)'!I406)," ",'M&amp;V (ORÇ)'!I406)</f>
        <v xml:space="preserve"> </v>
      </c>
      <c r="J425" s="523" t="str">
        <f>IF(ISBLANK('M&amp;V (ORÇ)'!J406)," ",'M&amp;V (ORÇ)'!J406)</f>
        <v xml:space="preserve"> </v>
      </c>
      <c r="K425" s="525">
        <f>'M&amp;V (ORÇ)'!K406</f>
        <v>0</v>
      </c>
      <c r="L425" s="524">
        <f>'M&amp;V (ORÇ)'!L406</f>
        <v>0</v>
      </c>
      <c r="M425" s="118">
        <f t="shared" si="30"/>
        <v>0</v>
      </c>
      <c r="N425" s="120">
        <f t="shared" si="31"/>
        <v>0</v>
      </c>
      <c r="O425" s="119"/>
      <c r="P425" s="119"/>
    </row>
    <row r="426" spans="2:16" x14ac:dyDescent="0.3">
      <c r="B426" s="115">
        <v>6</v>
      </c>
      <c r="C426" s="1131" t="str">
        <f>IF(ISBLANK('M&amp;V (ORÇ)'!C407)," ",'M&amp;V (ORÇ)'!C407)</f>
        <v xml:space="preserve"> </v>
      </c>
      <c r="D426" s="1132"/>
      <c r="E426" s="1132"/>
      <c r="F426" s="1132"/>
      <c r="G426" s="1132"/>
      <c r="H426" s="1133"/>
      <c r="I426" s="523" t="str">
        <f>IF(ISBLANK('M&amp;V (ORÇ)'!I407)," ",'M&amp;V (ORÇ)'!I407)</f>
        <v xml:space="preserve"> </v>
      </c>
      <c r="J426" s="523" t="str">
        <f>IF(ISBLANK('M&amp;V (ORÇ)'!J407)," ",'M&amp;V (ORÇ)'!J407)</f>
        <v xml:space="preserve"> </v>
      </c>
      <c r="K426" s="525">
        <f>'M&amp;V (ORÇ)'!K407</f>
        <v>0</v>
      </c>
      <c r="L426" s="524">
        <f>'M&amp;V (ORÇ)'!L407</f>
        <v>0</v>
      </c>
      <c r="M426" s="118">
        <f t="shared" si="30"/>
        <v>0</v>
      </c>
      <c r="N426" s="120">
        <f t="shared" si="31"/>
        <v>0</v>
      </c>
      <c r="O426" s="119"/>
      <c r="P426" s="119"/>
    </row>
    <row r="427" spans="2:16" x14ac:dyDescent="0.3">
      <c r="B427" s="115">
        <v>7</v>
      </c>
      <c r="C427" s="1131" t="str">
        <f>IF(ISBLANK('M&amp;V (ORÇ)'!C408)," ",'M&amp;V (ORÇ)'!C408)</f>
        <v xml:space="preserve"> </v>
      </c>
      <c r="D427" s="1132"/>
      <c r="E427" s="1132"/>
      <c r="F427" s="1132"/>
      <c r="G427" s="1132"/>
      <c r="H427" s="1133"/>
      <c r="I427" s="523" t="str">
        <f>IF(ISBLANK('M&amp;V (ORÇ)'!I408)," ",'M&amp;V (ORÇ)'!I408)</f>
        <v xml:space="preserve"> </v>
      </c>
      <c r="J427" s="523" t="str">
        <f>IF(ISBLANK('M&amp;V (ORÇ)'!J408)," ",'M&amp;V (ORÇ)'!J408)</f>
        <v xml:space="preserve"> </v>
      </c>
      <c r="K427" s="525">
        <f>'M&amp;V (ORÇ)'!K408</f>
        <v>0</v>
      </c>
      <c r="L427" s="524">
        <f>'M&amp;V (ORÇ)'!L408</f>
        <v>0</v>
      </c>
      <c r="M427" s="118">
        <f t="shared" si="30"/>
        <v>0</v>
      </c>
      <c r="N427" s="120">
        <f t="shared" si="31"/>
        <v>0</v>
      </c>
      <c r="O427" s="119"/>
      <c r="P427" s="119"/>
    </row>
    <row r="428" spans="2:16" x14ac:dyDescent="0.3">
      <c r="B428" s="115">
        <v>8</v>
      </c>
      <c r="C428" s="1131" t="str">
        <f>IF(ISBLANK('M&amp;V (ORÇ)'!C409)," ",'M&amp;V (ORÇ)'!C409)</f>
        <v xml:space="preserve"> </v>
      </c>
      <c r="D428" s="1132"/>
      <c r="E428" s="1132"/>
      <c r="F428" s="1132"/>
      <c r="G428" s="1132"/>
      <c r="H428" s="1133"/>
      <c r="I428" s="523" t="str">
        <f>IF(ISBLANK('M&amp;V (ORÇ)'!I409)," ",'M&amp;V (ORÇ)'!I409)</f>
        <v xml:space="preserve"> </v>
      </c>
      <c r="J428" s="523" t="str">
        <f>IF(ISBLANK('M&amp;V (ORÇ)'!J409)," ",'M&amp;V (ORÇ)'!J409)</f>
        <v xml:space="preserve"> </v>
      </c>
      <c r="K428" s="525">
        <f>'M&amp;V (ORÇ)'!K409</f>
        <v>0</v>
      </c>
      <c r="L428" s="524">
        <f>'M&amp;V (ORÇ)'!L409</f>
        <v>0</v>
      </c>
      <c r="M428" s="118">
        <f t="shared" si="30"/>
        <v>0</v>
      </c>
      <c r="N428" s="120">
        <f t="shared" si="31"/>
        <v>0</v>
      </c>
      <c r="O428" s="119"/>
      <c r="P428" s="119"/>
    </row>
    <row r="429" spans="2:16" x14ac:dyDescent="0.3">
      <c r="B429" s="115">
        <v>9</v>
      </c>
      <c r="C429" s="1131" t="str">
        <f>IF(ISBLANK('M&amp;V (ORÇ)'!C410)," ",'M&amp;V (ORÇ)'!C410)</f>
        <v xml:space="preserve"> </v>
      </c>
      <c r="D429" s="1132"/>
      <c r="E429" s="1132"/>
      <c r="F429" s="1132"/>
      <c r="G429" s="1132"/>
      <c r="H429" s="1133"/>
      <c r="I429" s="523" t="str">
        <f>IF(ISBLANK('M&amp;V (ORÇ)'!I410)," ",'M&amp;V (ORÇ)'!I410)</f>
        <v xml:space="preserve"> </v>
      </c>
      <c r="J429" s="523" t="str">
        <f>IF(ISBLANK('M&amp;V (ORÇ)'!J410)," ",'M&amp;V (ORÇ)'!J410)</f>
        <v xml:space="preserve"> </v>
      </c>
      <c r="K429" s="525">
        <f>'M&amp;V (ORÇ)'!K410</f>
        <v>0</v>
      </c>
      <c r="L429" s="524">
        <f>'M&amp;V (ORÇ)'!L410</f>
        <v>0</v>
      </c>
      <c r="M429" s="118">
        <f t="shared" si="30"/>
        <v>0</v>
      </c>
      <c r="N429" s="120">
        <f t="shared" si="31"/>
        <v>0</v>
      </c>
      <c r="O429" s="119"/>
      <c r="P429" s="119"/>
    </row>
    <row r="430" spans="2:16" x14ac:dyDescent="0.3">
      <c r="B430" s="115">
        <v>10</v>
      </c>
      <c r="C430" s="1131" t="str">
        <f>IF(ISBLANK('M&amp;V (ORÇ)'!C411)," ",'M&amp;V (ORÇ)'!C411)</f>
        <v xml:space="preserve"> </v>
      </c>
      <c r="D430" s="1132"/>
      <c r="E430" s="1132"/>
      <c r="F430" s="1132"/>
      <c r="G430" s="1132"/>
      <c r="H430" s="1133"/>
      <c r="I430" s="523" t="str">
        <f>IF(ISBLANK('M&amp;V (ORÇ)'!I411)," ",'M&amp;V (ORÇ)'!I411)</f>
        <v xml:space="preserve"> </v>
      </c>
      <c r="J430" s="523" t="str">
        <f>IF(ISBLANK('M&amp;V (ORÇ)'!J411)," ",'M&amp;V (ORÇ)'!J411)</f>
        <v xml:space="preserve"> </v>
      </c>
      <c r="K430" s="525">
        <f>'M&amp;V (ORÇ)'!K411</f>
        <v>0</v>
      </c>
      <c r="L430" s="524">
        <f>'M&amp;V (ORÇ)'!L411</f>
        <v>0</v>
      </c>
      <c r="M430" s="118">
        <f t="shared" si="30"/>
        <v>0</v>
      </c>
      <c r="N430" s="120">
        <f t="shared" si="31"/>
        <v>0</v>
      </c>
      <c r="O430" s="119"/>
      <c r="P430" s="119"/>
    </row>
    <row r="431" spans="2:16" x14ac:dyDescent="0.3">
      <c r="B431" s="115">
        <v>11</v>
      </c>
      <c r="C431" s="1131" t="str">
        <f>IF(ISBLANK('M&amp;V (ORÇ)'!C412)," ",'M&amp;V (ORÇ)'!C412)</f>
        <v xml:space="preserve"> </v>
      </c>
      <c r="D431" s="1132"/>
      <c r="E431" s="1132"/>
      <c r="F431" s="1132"/>
      <c r="G431" s="1132"/>
      <c r="H431" s="1133"/>
      <c r="I431" s="523" t="str">
        <f>IF(ISBLANK('M&amp;V (ORÇ)'!I412)," ",'M&amp;V (ORÇ)'!I412)</f>
        <v xml:space="preserve"> </v>
      </c>
      <c r="J431" s="523" t="str">
        <f>IF(ISBLANK('M&amp;V (ORÇ)'!J412)," ",'M&amp;V (ORÇ)'!J412)</f>
        <v xml:space="preserve"> </v>
      </c>
      <c r="K431" s="525">
        <f>'M&amp;V (ORÇ)'!K412</f>
        <v>0</v>
      </c>
      <c r="L431" s="524">
        <f>'M&amp;V (ORÇ)'!L412</f>
        <v>0</v>
      </c>
      <c r="M431" s="118">
        <f t="shared" si="30"/>
        <v>0</v>
      </c>
      <c r="N431" s="120">
        <f t="shared" si="31"/>
        <v>0</v>
      </c>
      <c r="O431" s="119"/>
      <c r="P431" s="119"/>
    </row>
    <row r="432" spans="2:16" x14ac:dyDescent="0.3">
      <c r="B432" s="115">
        <v>12</v>
      </c>
      <c r="C432" s="1131" t="str">
        <f>IF(ISBLANK('M&amp;V (ORÇ)'!C413)," ",'M&amp;V (ORÇ)'!C413)</f>
        <v xml:space="preserve"> </v>
      </c>
      <c r="D432" s="1132"/>
      <c r="E432" s="1132"/>
      <c r="F432" s="1132"/>
      <c r="G432" s="1132"/>
      <c r="H432" s="1133"/>
      <c r="I432" s="523" t="str">
        <f>IF(ISBLANK('M&amp;V (ORÇ)'!I413)," ",'M&amp;V (ORÇ)'!I413)</f>
        <v xml:space="preserve"> </v>
      </c>
      <c r="J432" s="523" t="str">
        <f>IF(ISBLANK('M&amp;V (ORÇ)'!J413)," ",'M&amp;V (ORÇ)'!J413)</f>
        <v xml:space="preserve"> </v>
      </c>
      <c r="K432" s="525">
        <f>'M&amp;V (ORÇ)'!K413</f>
        <v>0</v>
      </c>
      <c r="L432" s="524">
        <f>'M&amp;V (ORÇ)'!L413</f>
        <v>0</v>
      </c>
      <c r="M432" s="118">
        <f t="shared" si="30"/>
        <v>0</v>
      </c>
      <c r="N432" s="120">
        <f t="shared" si="31"/>
        <v>0</v>
      </c>
      <c r="O432" s="119"/>
      <c r="P432" s="119"/>
    </row>
    <row r="433" spans="2:16" x14ac:dyDescent="0.3">
      <c r="B433" s="115">
        <v>13</v>
      </c>
      <c r="C433" s="1131" t="str">
        <f>IF(ISBLANK('M&amp;V (ORÇ)'!C414)," ",'M&amp;V (ORÇ)'!C414)</f>
        <v xml:space="preserve"> </v>
      </c>
      <c r="D433" s="1132"/>
      <c r="E433" s="1132"/>
      <c r="F433" s="1132"/>
      <c r="G433" s="1132"/>
      <c r="H433" s="1133"/>
      <c r="I433" s="523" t="str">
        <f>IF(ISBLANK('M&amp;V (ORÇ)'!I414)," ",'M&amp;V (ORÇ)'!I414)</f>
        <v xml:space="preserve"> </v>
      </c>
      <c r="J433" s="523" t="str">
        <f>IF(ISBLANK('M&amp;V (ORÇ)'!J414)," ",'M&amp;V (ORÇ)'!J414)</f>
        <v xml:space="preserve"> </v>
      </c>
      <c r="K433" s="525">
        <f>'M&amp;V (ORÇ)'!K414</f>
        <v>0</v>
      </c>
      <c r="L433" s="524">
        <f>'M&amp;V (ORÇ)'!L414</f>
        <v>0</v>
      </c>
      <c r="M433" s="118">
        <f t="shared" si="30"/>
        <v>0</v>
      </c>
      <c r="N433" s="120">
        <f t="shared" si="31"/>
        <v>0</v>
      </c>
      <c r="O433" s="119"/>
      <c r="P433" s="119"/>
    </row>
    <row r="434" spans="2:16" x14ac:dyDescent="0.3">
      <c r="B434" s="115">
        <v>14</v>
      </c>
      <c r="C434" s="1131" t="str">
        <f>IF(ISBLANK('M&amp;V (ORÇ)'!C415)," ",'M&amp;V (ORÇ)'!C415)</f>
        <v xml:space="preserve"> </v>
      </c>
      <c r="D434" s="1132"/>
      <c r="E434" s="1132"/>
      <c r="F434" s="1132"/>
      <c r="G434" s="1132"/>
      <c r="H434" s="1133"/>
      <c r="I434" s="523" t="str">
        <f>IF(ISBLANK('M&amp;V (ORÇ)'!I415)," ",'M&amp;V (ORÇ)'!I415)</f>
        <v xml:space="preserve"> </v>
      </c>
      <c r="J434" s="523" t="str">
        <f>IF(ISBLANK('M&amp;V (ORÇ)'!J415)," ",'M&amp;V (ORÇ)'!J415)</f>
        <v xml:space="preserve"> </v>
      </c>
      <c r="K434" s="525">
        <f>'M&amp;V (ORÇ)'!K415</f>
        <v>0</v>
      </c>
      <c r="L434" s="524">
        <f>'M&amp;V (ORÇ)'!L415</f>
        <v>0</v>
      </c>
      <c r="M434" s="118">
        <f t="shared" si="30"/>
        <v>0</v>
      </c>
      <c r="N434" s="120">
        <f t="shared" si="31"/>
        <v>0</v>
      </c>
      <c r="O434" s="119"/>
      <c r="P434" s="119"/>
    </row>
    <row r="435" spans="2:16" x14ac:dyDescent="0.3">
      <c r="B435" s="115">
        <v>15</v>
      </c>
      <c r="C435" s="1131" t="str">
        <f>IF(ISBLANK('M&amp;V (ORÇ)'!C416)," ",'M&amp;V (ORÇ)'!C416)</f>
        <v xml:space="preserve"> </v>
      </c>
      <c r="D435" s="1132"/>
      <c r="E435" s="1132"/>
      <c r="F435" s="1132"/>
      <c r="G435" s="1132"/>
      <c r="H435" s="1133"/>
      <c r="I435" s="523" t="str">
        <f>IF(ISBLANK('M&amp;V (ORÇ)'!I416)," ",'M&amp;V (ORÇ)'!I416)</f>
        <v xml:space="preserve"> </v>
      </c>
      <c r="J435" s="523" t="str">
        <f>IF(ISBLANK('M&amp;V (ORÇ)'!J416)," ",'M&amp;V (ORÇ)'!J416)</f>
        <v xml:space="preserve"> </v>
      </c>
      <c r="K435" s="525">
        <f>'M&amp;V (ORÇ)'!K416</f>
        <v>0</v>
      </c>
      <c r="L435" s="524">
        <f>'M&amp;V (ORÇ)'!L416</f>
        <v>0</v>
      </c>
      <c r="M435" s="118">
        <f t="shared" si="30"/>
        <v>0</v>
      </c>
      <c r="N435" s="120">
        <f t="shared" si="31"/>
        <v>0</v>
      </c>
      <c r="O435" s="119"/>
      <c r="P435" s="119"/>
    </row>
    <row r="436" spans="2:16" x14ac:dyDescent="0.3">
      <c r="B436" s="115">
        <v>16</v>
      </c>
      <c r="C436" s="1131" t="str">
        <f>IF(ISBLANK('M&amp;V (ORÇ)'!C417)," ",'M&amp;V (ORÇ)'!C417)</f>
        <v xml:space="preserve"> </v>
      </c>
      <c r="D436" s="1132"/>
      <c r="E436" s="1132"/>
      <c r="F436" s="1132"/>
      <c r="G436" s="1132"/>
      <c r="H436" s="1133"/>
      <c r="I436" s="523" t="str">
        <f>IF(ISBLANK('M&amp;V (ORÇ)'!I417)," ",'M&amp;V (ORÇ)'!I417)</f>
        <v xml:space="preserve"> </v>
      </c>
      <c r="J436" s="523" t="str">
        <f>IF(ISBLANK('M&amp;V (ORÇ)'!J417)," ",'M&amp;V (ORÇ)'!J417)</f>
        <v xml:space="preserve"> </v>
      </c>
      <c r="K436" s="525">
        <f>'M&amp;V (ORÇ)'!K417</f>
        <v>0</v>
      </c>
      <c r="L436" s="524">
        <f>'M&amp;V (ORÇ)'!L417</f>
        <v>0</v>
      </c>
      <c r="M436" s="118">
        <f t="shared" si="30"/>
        <v>0</v>
      </c>
      <c r="N436" s="120">
        <f t="shared" si="31"/>
        <v>0</v>
      </c>
      <c r="O436" s="119"/>
      <c r="P436" s="119"/>
    </row>
    <row r="437" spans="2:16" x14ac:dyDescent="0.3">
      <c r="B437" s="115">
        <v>17</v>
      </c>
      <c r="C437" s="1131" t="str">
        <f>IF(ISBLANK('M&amp;V (ORÇ)'!C418)," ",'M&amp;V (ORÇ)'!C418)</f>
        <v xml:space="preserve"> </v>
      </c>
      <c r="D437" s="1132"/>
      <c r="E437" s="1132"/>
      <c r="F437" s="1132"/>
      <c r="G437" s="1132"/>
      <c r="H437" s="1133"/>
      <c r="I437" s="523" t="str">
        <f>IF(ISBLANK('M&amp;V (ORÇ)'!I418)," ",'M&amp;V (ORÇ)'!I418)</f>
        <v xml:space="preserve"> </v>
      </c>
      <c r="J437" s="523" t="str">
        <f>IF(ISBLANK('M&amp;V (ORÇ)'!J418)," ",'M&amp;V (ORÇ)'!J418)</f>
        <v xml:space="preserve"> </v>
      </c>
      <c r="K437" s="525">
        <f>'M&amp;V (ORÇ)'!K418</f>
        <v>0</v>
      </c>
      <c r="L437" s="524">
        <f>'M&amp;V (ORÇ)'!L418</f>
        <v>0</v>
      </c>
      <c r="M437" s="118">
        <f t="shared" si="30"/>
        <v>0</v>
      </c>
      <c r="N437" s="120">
        <f t="shared" si="31"/>
        <v>0</v>
      </c>
      <c r="O437" s="119"/>
      <c r="P437" s="119"/>
    </row>
    <row r="438" spans="2:16" x14ac:dyDescent="0.3">
      <c r="B438" s="115">
        <v>18</v>
      </c>
      <c r="C438" s="1131" t="str">
        <f>IF(ISBLANK('M&amp;V (ORÇ)'!C419)," ",'M&amp;V (ORÇ)'!C419)</f>
        <v xml:space="preserve"> </v>
      </c>
      <c r="D438" s="1132"/>
      <c r="E438" s="1132"/>
      <c r="F438" s="1132"/>
      <c r="G438" s="1132"/>
      <c r="H438" s="1133"/>
      <c r="I438" s="523" t="str">
        <f>IF(ISBLANK('M&amp;V (ORÇ)'!I419)," ",'M&amp;V (ORÇ)'!I419)</f>
        <v xml:space="preserve"> </v>
      </c>
      <c r="J438" s="523" t="str">
        <f>IF(ISBLANK('M&amp;V (ORÇ)'!J419)," ",'M&amp;V (ORÇ)'!J419)</f>
        <v xml:space="preserve"> </v>
      </c>
      <c r="K438" s="525">
        <f>'M&amp;V (ORÇ)'!K419</f>
        <v>0</v>
      </c>
      <c r="L438" s="524">
        <f>'M&amp;V (ORÇ)'!L419</f>
        <v>0</v>
      </c>
      <c r="M438" s="118">
        <f t="shared" si="30"/>
        <v>0</v>
      </c>
      <c r="N438" s="120">
        <f t="shared" si="31"/>
        <v>0</v>
      </c>
      <c r="O438" s="119"/>
      <c r="P438" s="119"/>
    </row>
    <row r="439" spans="2:16" x14ac:dyDescent="0.3">
      <c r="B439" s="115">
        <v>19</v>
      </c>
      <c r="C439" s="1131" t="str">
        <f>IF(ISBLANK('M&amp;V (ORÇ)'!C420)," ",'M&amp;V (ORÇ)'!C420)</f>
        <v xml:space="preserve"> </v>
      </c>
      <c r="D439" s="1132"/>
      <c r="E439" s="1132"/>
      <c r="F439" s="1132"/>
      <c r="G439" s="1132"/>
      <c r="H439" s="1133"/>
      <c r="I439" s="523" t="str">
        <f>IF(ISBLANK('M&amp;V (ORÇ)'!I420)," ",'M&amp;V (ORÇ)'!I420)</f>
        <v xml:space="preserve"> </v>
      </c>
      <c r="J439" s="523" t="str">
        <f>IF(ISBLANK('M&amp;V (ORÇ)'!J420)," ",'M&amp;V (ORÇ)'!J420)</f>
        <v xml:space="preserve"> </v>
      </c>
      <c r="K439" s="525">
        <f>'M&amp;V (ORÇ)'!K420</f>
        <v>0</v>
      </c>
      <c r="L439" s="524">
        <f>'M&amp;V (ORÇ)'!L420</f>
        <v>0</v>
      </c>
      <c r="M439" s="118">
        <f t="shared" si="30"/>
        <v>0</v>
      </c>
      <c r="N439" s="120">
        <f t="shared" si="31"/>
        <v>0</v>
      </c>
      <c r="O439" s="119"/>
      <c r="P439" s="119"/>
    </row>
    <row r="440" spans="2:16" x14ac:dyDescent="0.3">
      <c r="B440" s="115">
        <v>20</v>
      </c>
      <c r="C440" s="1131" t="str">
        <f>IF(ISBLANK('M&amp;V (ORÇ)'!C421)," ",'M&amp;V (ORÇ)'!C421)</f>
        <v xml:space="preserve"> </v>
      </c>
      <c r="D440" s="1132"/>
      <c r="E440" s="1132"/>
      <c r="F440" s="1132"/>
      <c r="G440" s="1132"/>
      <c r="H440" s="1133"/>
      <c r="I440" s="523" t="str">
        <f>IF(ISBLANK('M&amp;V (ORÇ)'!I421)," ",'M&amp;V (ORÇ)'!I421)</f>
        <v xml:space="preserve"> </v>
      </c>
      <c r="J440" s="523" t="str">
        <f>IF(ISBLANK('M&amp;V (ORÇ)'!J421)," ",'M&amp;V (ORÇ)'!J421)</f>
        <v xml:space="preserve"> </v>
      </c>
      <c r="K440" s="525">
        <f>'M&amp;V (ORÇ)'!K421</f>
        <v>0</v>
      </c>
      <c r="L440" s="524">
        <f>'M&amp;V (ORÇ)'!L421</f>
        <v>0</v>
      </c>
      <c r="M440" s="118">
        <f t="shared" si="30"/>
        <v>0</v>
      </c>
      <c r="N440" s="120">
        <f t="shared" si="31"/>
        <v>0</v>
      </c>
      <c r="O440" s="119"/>
      <c r="P440" s="119"/>
    </row>
    <row r="441" spans="2:16" x14ac:dyDescent="0.3">
      <c r="B441" s="121"/>
      <c r="C441" s="1139" t="s">
        <v>528</v>
      </c>
      <c r="D441" s="1139"/>
      <c r="E441" s="1139"/>
      <c r="F441" s="1139"/>
      <c r="G441" s="1139"/>
      <c r="H441" s="1139"/>
      <c r="I441" s="1139"/>
      <c r="J441" s="1139"/>
      <c r="K441" s="1139"/>
      <c r="L441" s="1140"/>
      <c r="M441" s="122">
        <f>SUM(M421:M430)</f>
        <v>0</v>
      </c>
      <c r="N441" s="123">
        <f>SUM(N421:N430)</f>
        <v>0</v>
      </c>
      <c r="O441" s="123">
        <f>SUM(O421:O430)</f>
        <v>0</v>
      </c>
      <c r="P441" s="123">
        <f>SUM(P421:P430)</f>
        <v>0</v>
      </c>
    </row>
    <row r="442" spans="2:16" x14ac:dyDescent="0.3">
      <c r="B442" s="124"/>
      <c r="C442" s="1141" t="s">
        <v>529</v>
      </c>
      <c r="D442" s="1141"/>
      <c r="E442" s="1141"/>
      <c r="F442" s="1141"/>
      <c r="G442" s="1141"/>
      <c r="H442" s="1141"/>
      <c r="I442" s="1141"/>
      <c r="J442" s="1141"/>
      <c r="K442" s="1141"/>
      <c r="L442" s="1142"/>
      <c r="M442" s="125">
        <f>SUM(M418,M441)</f>
        <v>0</v>
      </c>
      <c r="N442" s="126">
        <f>SUM(N418,N441)</f>
        <v>0</v>
      </c>
      <c r="O442" s="126">
        <f>SUM(O418,O441)</f>
        <v>0</v>
      </c>
      <c r="P442" s="126">
        <f>SUM(P418,P441)</f>
        <v>0</v>
      </c>
    </row>
    <row r="443" spans="2:16" x14ac:dyDescent="0.3">
      <c r="B443" s="1123" t="s">
        <v>1244</v>
      </c>
      <c r="C443" s="1124"/>
      <c r="D443" s="1124"/>
      <c r="E443" s="1124"/>
      <c r="F443" s="1124"/>
      <c r="G443" s="1124"/>
      <c r="H443" s="1124"/>
      <c r="I443" s="1124"/>
      <c r="J443" s="1124"/>
      <c r="K443" s="1124"/>
      <c r="L443" s="1124"/>
      <c r="M443" s="1124"/>
      <c r="N443" s="1124"/>
      <c r="O443" s="1124"/>
      <c r="P443" s="1138"/>
    </row>
    <row r="444" spans="2:16" x14ac:dyDescent="0.3">
      <c r="B444" s="1134" t="s">
        <v>512</v>
      </c>
      <c r="C444" s="1135"/>
      <c r="D444" s="1135"/>
      <c r="E444" s="1135"/>
      <c r="F444" s="1135"/>
      <c r="G444" s="1135"/>
      <c r="H444" s="1135"/>
      <c r="I444" s="1135"/>
      <c r="J444" s="1135"/>
      <c r="K444" s="1135"/>
      <c r="L444" s="1135"/>
      <c r="M444" s="1135"/>
      <c r="N444" s="1135"/>
      <c r="O444" s="1135" t="str">
        <f>B444</f>
        <v>PERÍODO PÓS-RETROFIT</v>
      </c>
      <c r="P444" s="1136"/>
    </row>
    <row r="445" spans="2:16" x14ac:dyDescent="0.3">
      <c r="B445" s="1116" t="s">
        <v>504</v>
      </c>
      <c r="C445" s="1117"/>
      <c r="D445" s="1117"/>
      <c r="E445" s="1117"/>
      <c r="F445" s="1117"/>
      <c r="G445" s="1117"/>
      <c r="H445" s="1118"/>
      <c r="I445" s="536" t="s">
        <v>505</v>
      </c>
      <c r="J445" s="113" t="s">
        <v>506</v>
      </c>
      <c r="K445" s="113" t="s">
        <v>507</v>
      </c>
      <c r="L445" s="113" t="s">
        <v>508</v>
      </c>
      <c r="M445" s="113" t="s">
        <v>0</v>
      </c>
      <c r="N445" s="314" t="s">
        <v>1054</v>
      </c>
      <c r="O445" s="314" t="s">
        <v>509</v>
      </c>
      <c r="P445" s="315" t="s">
        <v>510</v>
      </c>
    </row>
    <row r="446" spans="2:16" x14ac:dyDescent="0.3">
      <c r="B446" s="115">
        <v>1</v>
      </c>
      <c r="C446" s="1131" t="str">
        <f>IF(ISBLANK('M&amp;V (ORÇ)'!C425)," ",'M&amp;V (ORÇ)'!C425)</f>
        <v xml:space="preserve"> </v>
      </c>
      <c r="D446" s="1132"/>
      <c r="E446" s="1132"/>
      <c r="F446" s="1132"/>
      <c r="G446" s="1132"/>
      <c r="H446" s="1133"/>
      <c r="I446" s="523" t="str">
        <f>IF(ISBLANK('M&amp;V (ORÇ)'!I425)," ",'M&amp;V (ORÇ)'!I425)</f>
        <v xml:space="preserve"> </v>
      </c>
      <c r="J446" s="523" t="str">
        <f>IF(ISBLANK('M&amp;V (ORÇ)'!J425)," ",'M&amp;V (ORÇ)'!J425)</f>
        <v xml:space="preserve"> </v>
      </c>
      <c r="K446" s="525">
        <f>'M&amp;V (ORÇ)'!K425</f>
        <v>0</v>
      </c>
      <c r="L446" s="524">
        <f>'M&amp;V (ORÇ)'!L425</f>
        <v>0</v>
      </c>
      <c r="M446" s="118">
        <f>IF(J446="",0,K446*L446)</f>
        <v>0</v>
      </c>
      <c r="N446" s="120">
        <f t="shared" ref="N446:N465" si="32">M446-O446-P446</f>
        <v>0</v>
      </c>
      <c r="O446" s="119"/>
      <c r="P446" s="119"/>
    </row>
    <row r="447" spans="2:16" x14ac:dyDescent="0.3">
      <c r="B447" s="115">
        <v>2</v>
      </c>
      <c r="C447" s="1131" t="str">
        <f>IF(ISBLANK('M&amp;V (ORÇ)'!C426)," ",'M&amp;V (ORÇ)'!C426)</f>
        <v xml:space="preserve"> </v>
      </c>
      <c r="D447" s="1132"/>
      <c r="E447" s="1132"/>
      <c r="F447" s="1132"/>
      <c r="G447" s="1132"/>
      <c r="H447" s="1133"/>
      <c r="I447" s="523" t="str">
        <f>IF(ISBLANK('M&amp;V (ORÇ)'!I426)," ",'M&amp;V (ORÇ)'!I426)</f>
        <v xml:space="preserve"> </v>
      </c>
      <c r="J447" s="523" t="str">
        <f>IF(ISBLANK('M&amp;V (ORÇ)'!J426)," ",'M&amp;V (ORÇ)'!J426)</f>
        <v xml:space="preserve"> </v>
      </c>
      <c r="K447" s="525">
        <f>'M&amp;V (ORÇ)'!K426</f>
        <v>0</v>
      </c>
      <c r="L447" s="524">
        <f>'M&amp;V (ORÇ)'!L426</f>
        <v>0</v>
      </c>
      <c r="M447" s="118">
        <f t="shared" ref="M447:M465" si="33">IF(J447="",0,K447*L447)</f>
        <v>0</v>
      </c>
      <c r="N447" s="120">
        <f t="shared" si="32"/>
        <v>0</v>
      </c>
      <c r="O447" s="119"/>
      <c r="P447" s="119"/>
    </row>
    <row r="448" spans="2:16" x14ac:dyDescent="0.3">
      <c r="B448" s="115">
        <v>3</v>
      </c>
      <c r="C448" s="1131" t="str">
        <f>IF(ISBLANK('M&amp;V (ORÇ)'!C427)," ",'M&amp;V (ORÇ)'!C427)</f>
        <v xml:space="preserve"> </v>
      </c>
      <c r="D448" s="1132"/>
      <c r="E448" s="1132"/>
      <c r="F448" s="1132"/>
      <c r="G448" s="1132"/>
      <c r="H448" s="1133"/>
      <c r="I448" s="523" t="str">
        <f>IF(ISBLANK('M&amp;V (ORÇ)'!I427)," ",'M&amp;V (ORÇ)'!I427)</f>
        <v xml:space="preserve"> </v>
      </c>
      <c r="J448" s="523" t="str">
        <f>IF(ISBLANK('M&amp;V (ORÇ)'!J427)," ",'M&amp;V (ORÇ)'!J427)</f>
        <v xml:space="preserve"> </v>
      </c>
      <c r="K448" s="525">
        <f>'M&amp;V (ORÇ)'!K427</f>
        <v>0</v>
      </c>
      <c r="L448" s="524">
        <f>'M&amp;V (ORÇ)'!L427</f>
        <v>0</v>
      </c>
      <c r="M448" s="118">
        <f t="shared" si="33"/>
        <v>0</v>
      </c>
      <c r="N448" s="120">
        <f t="shared" si="32"/>
        <v>0</v>
      </c>
      <c r="O448" s="119"/>
      <c r="P448" s="119"/>
    </row>
    <row r="449" spans="2:16" x14ac:dyDescent="0.3">
      <c r="B449" s="115">
        <v>4</v>
      </c>
      <c r="C449" s="1131" t="str">
        <f>IF(ISBLANK('M&amp;V (ORÇ)'!C428)," ",'M&amp;V (ORÇ)'!C428)</f>
        <v xml:space="preserve"> </v>
      </c>
      <c r="D449" s="1132"/>
      <c r="E449" s="1132"/>
      <c r="F449" s="1132"/>
      <c r="G449" s="1132"/>
      <c r="H449" s="1133"/>
      <c r="I449" s="523" t="str">
        <f>IF(ISBLANK('M&amp;V (ORÇ)'!I428)," ",'M&amp;V (ORÇ)'!I428)</f>
        <v xml:space="preserve"> </v>
      </c>
      <c r="J449" s="523" t="str">
        <f>IF(ISBLANK('M&amp;V (ORÇ)'!J428)," ",'M&amp;V (ORÇ)'!J428)</f>
        <v xml:space="preserve"> </v>
      </c>
      <c r="K449" s="525">
        <f>'M&amp;V (ORÇ)'!K428</f>
        <v>0</v>
      </c>
      <c r="L449" s="524">
        <f>'M&amp;V (ORÇ)'!L428</f>
        <v>0</v>
      </c>
      <c r="M449" s="118">
        <f t="shared" si="33"/>
        <v>0</v>
      </c>
      <c r="N449" s="120">
        <f t="shared" si="32"/>
        <v>0</v>
      </c>
      <c r="O449" s="119"/>
      <c r="P449" s="119"/>
    </row>
    <row r="450" spans="2:16" x14ac:dyDescent="0.3">
      <c r="B450" s="115">
        <v>5</v>
      </c>
      <c r="C450" s="1131" t="str">
        <f>IF(ISBLANK('M&amp;V (ORÇ)'!C429)," ",'M&amp;V (ORÇ)'!C429)</f>
        <v xml:space="preserve"> </v>
      </c>
      <c r="D450" s="1132"/>
      <c r="E450" s="1132"/>
      <c r="F450" s="1132"/>
      <c r="G450" s="1132"/>
      <c r="H450" s="1133"/>
      <c r="I450" s="523" t="str">
        <f>IF(ISBLANK('M&amp;V (ORÇ)'!I429)," ",'M&amp;V (ORÇ)'!I429)</f>
        <v xml:space="preserve"> </v>
      </c>
      <c r="J450" s="523" t="str">
        <f>IF(ISBLANK('M&amp;V (ORÇ)'!J429)," ",'M&amp;V (ORÇ)'!J429)</f>
        <v xml:space="preserve"> </v>
      </c>
      <c r="K450" s="525">
        <f>'M&amp;V (ORÇ)'!K429</f>
        <v>0</v>
      </c>
      <c r="L450" s="524">
        <f>'M&amp;V (ORÇ)'!L429</f>
        <v>0</v>
      </c>
      <c r="M450" s="118">
        <f t="shared" si="33"/>
        <v>0</v>
      </c>
      <c r="N450" s="120">
        <f t="shared" si="32"/>
        <v>0</v>
      </c>
      <c r="O450" s="119"/>
      <c r="P450" s="119"/>
    </row>
    <row r="451" spans="2:16" x14ac:dyDescent="0.3">
      <c r="B451" s="115">
        <v>6</v>
      </c>
      <c r="C451" s="1131" t="str">
        <f>IF(ISBLANK('M&amp;V (ORÇ)'!C430)," ",'M&amp;V (ORÇ)'!C430)</f>
        <v xml:space="preserve"> </v>
      </c>
      <c r="D451" s="1132"/>
      <c r="E451" s="1132"/>
      <c r="F451" s="1132"/>
      <c r="G451" s="1132"/>
      <c r="H451" s="1133"/>
      <c r="I451" s="523" t="str">
        <f>IF(ISBLANK('M&amp;V (ORÇ)'!I430)," ",'M&amp;V (ORÇ)'!I430)</f>
        <v xml:space="preserve"> </v>
      </c>
      <c r="J451" s="523" t="str">
        <f>IF(ISBLANK('M&amp;V (ORÇ)'!J430)," ",'M&amp;V (ORÇ)'!J430)</f>
        <v xml:space="preserve"> </v>
      </c>
      <c r="K451" s="525">
        <f>'M&amp;V (ORÇ)'!K430</f>
        <v>0</v>
      </c>
      <c r="L451" s="524">
        <f>'M&amp;V (ORÇ)'!L430</f>
        <v>0</v>
      </c>
      <c r="M451" s="118">
        <f t="shared" si="33"/>
        <v>0</v>
      </c>
      <c r="N451" s="120">
        <f t="shared" si="32"/>
        <v>0</v>
      </c>
      <c r="O451" s="119"/>
      <c r="P451" s="119"/>
    </row>
    <row r="452" spans="2:16" x14ac:dyDescent="0.3">
      <c r="B452" s="115">
        <v>7</v>
      </c>
      <c r="C452" s="1131" t="str">
        <f>IF(ISBLANK('M&amp;V (ORÇ)'!C431)," ",'M&amp;V (ORÇ)'!C431)</f>
        <v xml:space="preserve"> </v>
      </c>
      <c r="D452" s="1132"/>
      <c r="E452" s="1132"/>
      <c r="F452" s="1132"/>
      <c r="G452" s="1132"/>
      <c r="H452" s="1133"/>
      <c r="I452" s="523" t="str">
        <f>IF(ISBLANK('M&amp;V (ORÇ)'!I431)," ",'M&amp;V (ORÇ)'!I431)</f>
        <v xml:space="preserve"> </v>
      </c>
      <c r="J452" s="523" t="str">
        <f>IF(ISBLANK('M&amp;V (ORÇ)'!J431)," ",'M&amp;V (ORÇ)'!J431)</f>
        <v xml:space="preserve"> </v>
      </c>
      <c r="K452" s="525">
        <f>'M&amp;V (ORÇ)'!K431</f>
        <v>0</v>
      </c>
      <c r="L452" s="524">
        <f>'M&amp;V (ORÇ)'!L431</f>
        <v>0</v>
      </c>
      <c r="M452" s="118">
        <f t="shared" si="33"/>
        <v>0</v>
      </c>
      <c r="N452" s="120">
        <f t="shared" si="32"/>
        <v>0</v>
      </c>
      <c r="O452" s="119"/>
      <c r="P452" s="119"/>
    </row>
    <row r="453" spans="2:16" x14ac:dyDescent="0.3">
      <c r="B453" s="115">
        <v>8</v>
      </c>
      <c r="C453" s="1131" t="str">
        <f>IF(ISBLANK('M&amp;V (ORÇ)'!C432)," ",'M&amp;V (ORÇ)'!C432)</f>
        <v xml:space="preserve"> </v>
      </c>
      <c r="D453" s="1132"/>
      <c r="E453" s="1132"/>
      <c r="F453" s="1132"/>
      <c r="G453" s="1132"/>
      <c r="H453" s="1133"/>
      <c r="I453" s="523" t="str">
        <f>IF(ISBLANK('M&amp;V (ORÇ)'!I432)," ",'M&amp;V (ORÇ)'!I432)</f>
        <v xml:space="preserve"> </v>
      </c>
      <c r="J453" s="523" t="str">
        <f>IF(ISBLANK('M&amp;V (ORÇ)'!J432)," ",'M&amp;V (ORÇ)'!J432)</f>
        <v xml:space="preserve"> </v>
      </c>
      <c r="K453" s="525">
        <f>'M&amp;V (ORÇ)'!K432</f>
        <v>0</v>
      </c>
      <c r="L453" s="524">
        <f>'M&amp;V (ORÇ)'!L432</f>
        <v>0</v>
      </c>
      <c r="M453" s="118">
        <f t="shared" si="33"/>
        <v>0</v>
      </c>
      <c r="N453" s="120">
        <f t="shared" si="32"/>
        <v>0</v>
      </c>
      <c r="O453" s="119"/>
      <c r="P453" s="119"/>
    </row>
    <row r="454" spans="2:16" x14ac:dyDescent="0.3">
      <c r="B454" s="115">
        <v>9</v>
      </c>
      <c r="C454" s="1131" t="str">
        <f>IF(ISBLANK('M&amp;V (ORÇ)'!C433)," ",'M&amp;V (ORÇ)'!C433)</f>
        <v xml:space="preserve"> </v>
      </c>
      <c r="D454" s="1132"/>
      <c r="E454" s="1132"/>
      <c r="F454" s="1132"/>
      <c r="G454" s="1132"/>
      <c r="H454" s="1133"/>
      <c r="I454" s="523" t="str">
        <f>IF(ISBLANK('M&amp;V (ORÇ)'!I433)," ",'M&amp;V (ORÇ)'!I433)</f>
        <v xml:space="preserve"> </v>
      </c>
      <c r="J454" s="523" t="str">
        <f>IF(ISBLANK('M&amp;V (ORÇ)'!J433)," ",'M&amp;V (ORÇ)'!J433)</f>
        <v xml:space="preserve"> </v>
      </c>
      <c r="K454" s="525">
        <f>'M&amp;V (ORÇ)'!K433</f>
        <v>0</v>
      </c>
      <c r="L454" s="524">
        <f>'M&amp;V (ORÇ)'!L433</f>
        <v>0</v>
      </c>
      <c r="M454" s="118">
        <f t="shared" si="33"/>
        <v>0</v>
      </c>
      <c r="N454" s="120">
        <f t="shared" si="32"/>
        <v>0</v>
      </c>
      <c r="O454" s="119"/>
      <c r="P454" s="119"/>
    </row>
    <row r="455" spans="2:16" x14ac:dyDescent="0.3">
      <c r="B455" s="115">
        <v>10</v>
      </c>
      <c r="C455" s="1131" t="str">
        <f>IF(ISBLANK('M&amp;V (ORÇ)'!C434)," ",'M&amp;V (ORÇ)'!C434)</f>
        <v xml:space="preserve"> </v>
      </c>
      <c r="D455" s="1132"/>
      <c r="E455" s="1132"/>
      <c r="F455" s="1132"/>
      <c r="G455" s="1132"/>
      <c r="H455" s="1133"/>
      <c r="I455" s="523" t="str">
        <f>IF(ISBLANK('M&amp;V (ORÇ)'!I434)," ",'M&amp;V (ORÇ)'!I434)</f>
        <v xml:space="preserve"> </v>
      </c>
      <c r="J455" s="523" t="str">
        <f>IF(ISBLANK('M&amp;V (ORÇ)'!J434)," ",'M&amp;V (ORÇ)'!J434)</f>
        <v xml:space="preserve"> </v>
      </c>
      <c r="K455" s="525">
        <f>'M&amp;V (ORÇ)'!K434</f>
        <v>0</v>
      </c>
      <c r="L455" s="524">
        <f>'M&amp;V (ORÇ)'!L434</f>
        <v>0</v>
      </c>
      <c r="M455" s="118">
        <f t="shared" si="33"/>
        <v>0</v>
      </c>
      <c r="N455" s="120">
        <f t="shared" si="32"/>
        <v>0</v>
      </c>
      <c r="O455" s="119"/>
      <c r="P455" s="119"/>
    </row>
    <row r="456" spans="2:16" x14ac:dyDescent="0.3">
      <c r="B456" s="115">
        <v>11</v>
      </c>
      <c r="C456" s="1131" t="str">
        <f>IF(ISBLANK('M&amp;V (ORÇ)'!C435)," ",'M&amp;V (ORÇ)'!C435)</f>
        <v xml:space="preserve"> </v>
      </c>
      <c r="D456" s="1132"/>
      <c r="E456" s="1132"/>
      <c r="F456" s="1132"/>
      <c r="G456" s="1132"/>
      <c r="H456" s="1133"/>
      <c r="I456" s="523" t="str">
        <f>IF(ISBLANK('M&amp;V (ORÇ)'!I435)," ",'M&amp;V (ORÇ)'!I435)</f>
        <v xml:space="preserve"> </v>
      </c>
      <c r="J456" s="523" t="str">
        <f>IF(ISBLANK('M&amp;V (ORÇ)'!J435)," ",'M&amp;V (ORÇ)'!J435)</f>
        <v xml:space="preserve"> </v>
      </c>
      <c r="K456" s="525">
        <f>'M&amp;V (ORÇ)'!K435</f>
        <v>0</v>
      </c>
      <c r="L456" s="524">
        <f>'M&amp;V (ORÇ)'!L435</f>
        <v>0</v>
      </c>
      <c r="M456" s="118">
        <f t="shared" si="33"/>
        <v>0</v>
      </c>
      <c r="N456" s="120">
        <f t="shared" si="32"/>
        <v>0</v>
      </c>
      <c r="O456" s="119"/>
      <c r="P456" s="119"/>
    </row>
    <row r="457" spans="2:16" x14ac:dyDescent="0.3">
      <c r="B457" s="115">
        <v>12</v>
      </c>
      <c r="C457" s="1131" t="str">
        <f>IF(ISBLANK('M&amp;V (ORÇ)'!C436)," ",'M&amp;V (ORÇ)'!C436)</f>
        <v xml:space="preserve"> </v>
      </c>
      <c r="D457" s="1132"/>
      <c r="E457" s="1132"/>
      <c r="F457" s="1132"/>
      <c r="G457" s="1132"/>
      <c r="H457" s="1133"/>
      <c r="I457" s="523" t="str">
        <f>IF(ISBLANK('M&amp;V (ORÇ)'!I436)," ",'M&amp;V (ORÇ)'!I436)</f>
        <v xml:space="preserve"> </v>
      </c>
      <c r="J457" s="523" t="str">
        <f>IF(ISBLANK('M&amp;V (ORÇ)'!J436)," ",'M&amp;V (ORÇ)'!J436)</f>
        <v xml:space="preserve"> </v>
      </c>
      <c r="K457" s="525">
        <f>'M&amp;V (ORÇ)'!K436</f>
        <v>0</v>
      </c>
      <c r="L457" s="524">
        <f>'M&amp;V (ORÇ)'!L436</f>
        <v>0</v>
      </c>
      <c r="M457" s="118">
        <f t="shared" si="33"/>
        <v>0</v>
      </c>
      <c r="N457" s="120">
        <f t="shared" si="32"/>
        <v>0</v>
      </c>
      <c r="O457" s="119"/>
      <c r="P457" s="119"/>
    </row>
    <row r="458" spans="2:16" x14ac:dyDescent="0.3">
      <c r="B458" s="115">
        <v>13</v>
      </c>
      <c r="C458" s="1131" t="str">
        <f>IF(ISBLANK('M&amp;V (ORÇ)'!C437)," ",'M&amp;V (ORÇ)'!C437)</f>
        <v xml:space="preserve"> </v>
      </c>
      <c r="D458" s="1132"/>
      <c r="E458" s="1132"/>
      <c r="F458" s="1132"/>
      <c r="G458" s="1132"/>
      <c r="H458" s="1133"/>
      <c r="I458" s="523" t="str">
        <f>IF(ISBLANK('M&amp;V (ORÇ)'!I437)," ",'M&amp;V (ORÇ)'!I437)</f>
        <v xml:space="preserve"> </v>
      </c>
      <c r="J458" s="523" t="str">
        <f>IF(ISBLANK('M&amp;V (ORÇ)'!J437)," ",'M&amp;V (ORÇ)'!J437)</f>
        <v xml:space="preserve"> </v>
      </c>
      <c r="K458" s="525">
        <f>'M&amp;V (ORÇ)'!K437</f>
        <v>0</v>
      </c>
      <c r="L458" s="524">
        <f>'M&amp;V (ORÇ)'!L437</f>
        <v>0</v>
      </c>
      <c r="M458" s="118">
        <f t="shared" si="33"/>
        <v>0</v>
      </c>
      <c r="N458" s="120">
        <f t="shared" si="32"/>
        <v>0</v>
      </c>
      <c r="O458" s="119"/>
      <c r="P458" s="119"/>
    </row>
    <row r="459" spans="2:16" x14ac:dyDescent="0.3">
      <c r="B459" s="115">
        <v>14</v>
      </c>
      <c r="C459" s="1131" t="str">
        <f>IF(ISBLANK('M&amp;V (ORÇ)'!C438)," ",'M&amp;V (ORÇ)'!C438)</f>
        <v xml:space="preserve"> </v>
      </c>
      <c r="D459" s="1132"/>
      <c r="E459" s="1132"/>
      <c r="F459" s="1132"/>
      <c r="G459" s="1132"/>
      <c r="H459" s="1133"/>
      <c r="I459" s="523" t="str">
        <f>IF(ISBLANK('M&amp;V (ORÇ)'!I438)," ",'M&amp;V (ORÇ)'!I438)</f>
        <v xml:space="preserve"> </v>
      </c>
      <c r="J459" s="523" t="str">
        <f>IF(ISBLANK('M&amp;V (ORÇ)'!J438)," ",'M&amp;V (ORÇ)'!J438)</f>
        <v xml:space="preserve"> </v>
      </c>
      <c r="K459" s="525">
        <f>'M&amp;V (ORÇ)'!K438</f>
        <v>0</v>
      </c>
      <c r="L459" s="524">
        <f>'M&amp;V (ORÇ)'!L438</f>
        <v>0</v>
      </c>
      <c r="M459" s="118">
        <f t="shared" si="33"/>
        <v>0</v>
      </c>
      <c r="N459" s="120">
        <f t="shared" si="32"/>
        <v>0</v>
      </c>
      <c r="O459" s="119"/>
      <c r="P459" s="119"/>
    </row>
    <row r="460" spans="2:16" x14ac:dyDescent="0.3">
      <c r="B460" s="115">
        <v>15</v>
      </c>
      <c r="C460" s="1131" t="str">
        <f>IF(ISBLANK('M&amp;V (ORÇ)'!C439)," ",'M&amp;V (ORÇ)'!C439)</f>
        <v xml:space="preserve"> </v>
      </c>
      <c r="D460" s="1132"/>
      <c r="E460" s="1132"/>
      <c r="F460" s="1132"/>
      <c r="G460" s="1132"/>
      <c r="H460" s="1133"/>
      <c r="I460" s="523" t="str">
        <f>IF(ISBLANK('M&amp;V (ORÇ)'!I439)," ",'M&amp;V (ORÇ)'!I439)</f>
        <v xml:space="preserve"> </v>
      </c>
      <c r="J460" s="523" t="str">
        <f>IF(ISBLANK('M&amp;V (ORÇ)'!J439)," ",'M&amp;V (ORÇ)'!J439)</f>
        <v xml:space="preserve"> </v>
      </c>
      <c r="K460" s="525">
        <f>'M&amp;V (ORÇ)'!K439</f>
        <v>0</v>
      </c>
      <c r="L460" s="524">
        <f>'M&amp;V (ORÇ)'!L439</f>
        <v>0</v>
      </c>
      <c r="M460" s="118">
        <f t="shared" si="33"/>
        <v>0</v>
      </c>
      <c r="N460" s="120">
        <f t="shared" si="32"/>
        <v>0</v>
      </c>
      <c r="O460" s="119"/>
      <c r="P460" s="119"/>
    </row>
    <row r="461" spans="2:16" x14ac:dyDescent="0.3">
      <c r="B461" s="115">
        <v>16</v>
      </c>
      <c r="C461" s="1131" t="str">
        <f>IF(ISBLANK('M&amp;V (ORÇ)'!C440)," ",'M&amp;V (ORÇ)'!C440)</f>
        <v xml:space="preserve"> </v>
      </c>
      <c r="D461" s="1132"/>
      <c r="E461" s="1132"/>
      <c r="F461" s="1132"/>
      <c r="G461" s="1132"/>
      <c r="H461" s="1133"/>
      <c r="I461" s="523" t="str">
        <f>IF(ISBLANK('M&amp;V (ORÇ)'!I440)," ",'M&amp;V (ORÇ)'!I440)</f>
        <v xml:space="preserve"> </v>
      </c>
      <c r="J461" s="523" t="str">
        <f>IF(ISBLANK('M&amp;V (ORÇ)'!J440)," ",'M&amp;V (ORÇ)'!J440)</f>
        <v xml:space="preserve"> </v>
      </c>
      <c r="K461" s="525">
        <f>'M&amp;V (ORÇ)'!K440</f>
        <v>0</v>
      </c>
      <c r="L461" s="524">
        <f>'M&amp;V (ORÇ)'!L440</f>
        <v>0</v>
      </c>
      <c r="M461" s="118">
        <f t="shared" si="33"/>
        <v>0</v>
      </c>
      <c r="N461" s="120">
        <f t="shared" si="32"/>
        <v>0</v>
      </c>
      <c r="O461" s="119"/>
      <c r="P461" s="119"/>
    </row>
    <row r="462" spans="2:16" x14ac:dyDescent="0.3">
      <c r="B462" s="115">
        <v>17</v>
      </c>
      <c r="C462" s="1131" t="str">
        <f>IF(ISBLANK('M&amp;V (ORÇ)'!C441)," ",'M&amp;V (ORÇ)'!C441)</f>
        <v xml:space="preserve"> </v>
      </c>
      <c r="D462" s="1132"/>
      <c r="E462" s="1132"/>
      <c r="F462" s="1132"/>
      <c r="G462" s="1132"/>
      <c r="H462" s="1133"/>
      <c r="I462" s="523" t="str">
        <f>IF(ISBLANK('M&amp;V (ORÇ)'!I441)," ",'M&amp;V (ORÇ)'!I441)</f>
        <v xml:space="preserve"> </v>
      </c>
      <c r="J462" s="523" t="str">
        <f>IF(ISBLANK('M&amp;V (ORÇ)'!J441)," ",'M&amp;V (ORÇ)'!J441)</f>
        <v xml:space="preserve"> </v>
      </c>
      <c r="K462" s="525">
        <f>'M&amp;V (ORÇ)'!K441</f>
        <v>0</v>
      </c>
      <c r="L462" s="524">
        <f>'M&amp;V (ORÇ)'!L441</f>
        <v>0</v>
      </c>
      <c r="M462" s="118">
        <f t="shared" si="33"/>
        <v>0</v>
      </c>
      <c r="N462" s="120">
        <f t="shared" si="32"/>
        <v>0</v>
      </c>
      <c r="O462" s="119"/>
      <c r="P462" s="119"/>
    </row>
    <row r="463" spans="2:16" x14ac:dyDescent="0.3">
      <c r="B463" s="115">
        <v>18</v>
      </c>
      <c r="C463" s="1131" t="str">
        <f>IF(ISBLANK('M&amp;V (ORÇ)'!C442)," ",'M&amp;V (ORÇ)'!C442)</f>
        <v xml:space="preserve"> </v>
      </c>
      <c r="D463" s="1132"/>
      <c r="E463" s="1132"/>
      <c r="F463" s="1132"/>
      <c r="G463" s="1132"/>
      <c r="H463" s="1133"/>
      <c r="I463" s="523" t="str">
        <f>IF(ISBLANK('M&amp;V (ORÇ)'!I442)," ",'M&amp;V (ORÇ)'!I442)</f>
        <v xml:space="preserve"> </v>
      </c>
      <c r="J463" s="523" t="str">
        <f>IF(ISBLANK('M&amp;V (ORÇ)'!J442)," ",'M&amp;V (ORÇ)'!J442)</f>
        <v xml:space="preserve"> </v>
      </c>
      <c r="K463" s="525">
        <f>'M&amp;V (ORÇ)'!K442</f>
        <v>0</v>
      </c>
      <c r="L463" s="524">
        <f>'M&amp;V (ORÇ)'!L442</f>
        <v>0</v>
      </c>
      <c r="M463" s="118">
        <f t="shared" si="33"/>
        <v>0</v>
      </c>
      <c r="N463" s="120">
        <f t="shared" si="32"/>
        <v>0</v>
      </c>
      <c r="O463" s="119"/>
      <c r="P463" s="119"/>
    </row>
    <row r="464" spans="2:16" x14ac:dyDescent="0.3">
      <c r="B464" s="115">
        <v>19</v>
      </c>
      <c r="C464" s="1131" t="str">
        <f>IF(ISBLANK('M&amp;V (ORÇ)'!C443)," ",'M&amp;V (ORÇ)'!C443)</f>
        <v xml:space="preserve"> </v>
      </c>
      <c r="D464" s="1132"/>
      <c r="E464" s="1132"/>
      <c r="F464" s="1132"/>
      <c r="G464" s="1132"/>
      <c r="H464" s="1133"/>
      <c r="I464" s="523" t="str">
        <f>IF(ISBLANK('M&amp;V (ORÇ)'!I443)," ",'M&amp;V (ORÇ)'!I443)</f>
        <v xml:space="preserve"> </v>
      </c>
      <c r="J464" s="523" t="str">
        <f>IF(ISBLANK('M&amp;V (ORÇ)'!J443)," ",'M&amp;V (ORÇ)'!J443)</f>
        <v xml:space="preserve"> </v>
      </c>
      <c r="K464" s="525">
        <f>'M&amp;V (ORÇ)'!K443</f>
        <v>0</v>
      </c>
      <c r="L464" s="524">
        <f>'M&amp;V (ORÇ)'!L443</f>
        <v>0</v>
      </c>
      <c r="M464" s="118">
        <f t="shared" si="33"/>
        <v>0</v>
      </c>
      <c r="N464" s="120">
        <f t="shared" si="32"/>
        <v>0</v>
      </c>
      <c r="O464" s="119"/>
      <c r="P464" s="119"/>
    </row>
    <row r="465" spans="2:16" x14ac:dyDescent="0.3">
      <c r="B465" s="115">
        <v>20</v>
      </c>
      <c r="C465" s="1131" t="str">
        <f>IF(ISBLANK('M&amp;V (ORÇ)'!C444)," ",'M&amp;V (ORÇ)'!C444)</f>
        <v xml:space="preserve"> </v>
      </c>
      <c r="D465" s="1132"/>
      <c r="E465" s="1132"/>
      <c r="F465" s="1132"/>
      <c r="G465" s="1132"/>
      <c r="H465" s="1133"/>
      <c r="I465" s="523" t="str">
        <f>IF(ISBLANK('M&amp;V (ORÇ)'!I444)," ",'M&amp;V (ORÇ)'!I444)</f>
        <v xml:space="preserve"> </v>
      </c>
      <c r="J465" s="523" t="str">
        <f>IF(ISBLANK('M&amp;V (ORÇ)'!J444)," ",'M&amp;V (ORÇ)'!J444)</f>
        <v xml:space="preserve"> </v>
      </c>
      <c r="K465" s="525">
        <f>'M&amp;V (ORÇ)'!K444</f>
        <v>0</v>
      </c>
      <c r="L465" s="524">
        <f>'M&amp;V (ORÇ)'!L444</f>
        <v>0</v>
      </c>
      <c r="M465" s="118">
        <f t="shared" si="33"/>
        <v>0</v>
      </c>
      <c r="N465" s="120">
        <f t="shared" si="32"/>
        <v>0</v>
      </c>
      <c r="O465" s="119"/>
      <c r="P465" s="119"/>
    </row>
    <row r="466" spans="2:16" x14ac:dyDescent="0.3">
      <c r="B466" s="124"/>
      <c r="C466" s="1141" t="s">
        <v>1285</v>
      </c>
      <c r="D466" s="1141"/>
      <c r="E466" s="1141"/>
      <c r="F466" s="1141"/>
      <c r="G466" s="1141"/>
      <c r="H466" s="1141"/>
      <c r="I466" s="1141"/>
      <c r="J466" s="1141"/>
      <c r="K466" s="1141"/>
      <c r="L466" s="1142"/>
      <c r="M466" s="125">
        <f>SUM(M446:M455)</f>
        <v>0</v>
      </c>
      <c r="N466" s="126">
        <f>SUM(N446:N455)</f>
        <v>0</v>
      </c>
      <c r="O466" s="126">
        <f>SUM(O446:O455)</f>
        <v>0</v>
      </c>
      <c r="P466" s="126">
        <f>SUM(P446:P455)</f>
        <v>0</v>
      </c>
    </row>
    <row r="467" spans="2:16" x14ac:dyDescent="0.3">
      <c r="B467" s="127"/>
      <c r="C467" s="1143" t="s">
        <v>942</v>
      </c>
      <c r="D467" s="1143"/>
      <c r="E467" s="1143"/>
      <c r="F467" s="1143"/>
      <c r="G467" s="1143"/>
      <c r="H467" s="1143"/>
      <c r="I467" s="1143"/>
      <c r="J467" s="1143"/>
      <c r="K467" s="1143"/>
      <c r="L467" s="1144"/>
      <c r="M467" s="128">
        <f>SUM(M114,M162,M270,M318,M346,M394,M442,M466)</f>
        <v>0</v>
      </c>
      <c r="N467" s="128">
        <f t="shared" ref="N467:P467" si="34">SUM(N114,N162,N270,N318,N346,N394,N442,N466)</f>
        <v>0</v>
      </c>
      <c r="O467" s="128">
        <f t="shared" si="34"/>
        <v>0</v>
      </c>
      <c r="P467" s="128">
        <f t="shared" si="34"/>
        <v>0</v>
      </c>
    </row>
  </sheetData>
  <mergeCells count="463">
    <mergeCell ref="E2:K2"/>
    <mergeCell ref="C465:H465"/>
    <mergeCell ref="C466:L466"/>
    <mergeCell ref="C456:H456"/>
    <mergeCell ref="C457:H457"/>
    <mergeCell ref="C458:H458"/>
    <mergeCell ref="C459:H459"/>
    <mergeCell ref="C460:H460"/>
    <mergeCell ref="C461:H461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C454:H454"/>
    <mergeCell ref="C455:H455"/>
    <mergeCell ref="C108:H108"/>
    <mergeCell ref="C109:H109"/>
    <mergeCell ref="C110:H110"/>
    <mergeCell ref="C112:H112"/>
    <mergeCell ref="C102:H102"/>
    <mergeCell ref="C103:H103"/>
    <mergeCell ref="C104:H104"/>
    <mergeCell ref="C105:H105"/>
    <mergeCell ref="C106:H106"/>
    <mergeCell ref="C107:H107"/>
    <mergeCell ref="C96:H96"/>
    <mergeCell ref="C97:H97"/>
    <mergeCell ref="C98:H98"/>
    <mergeCell ref="C99:H99"/>
    <mergeCell ref="C100:H100"/>
    <mergeCell ref="C101:H101"/>
    <mergeCell ref="C91:H91"/>
    <mergeCell ref="C92:H92"/>
    <mergeCell ref="C93:H93"/>
    <mergeCell ref="C94:H94"/>
    <mergeCell ref="C95:H95"/>
    <mergeCell ref="C83:H83"/>
    <mergeCell ref="C84:H84"/>
    <mergeCell ref="C85:H85"/>
    <mergeCell ref="C111:H111"/>
    <mergeCell ref="C43:H43"/>
    <mergeCell ref="C44:H44"/>
    <mergeCell ref="C45:H45"/>
    <mergeCell ref="C46:H46"/>
    <mergeCell ref="C47:H47"/>
    <mergeCell ref="C48:H48"/>
    <mergeCell ref="C57:H57"/>
    <mergeCell ref="C58:H58"/>
    <mergeCell ref="C59:H59"/>
    <mergeCell ref="C49:H49"/>
    <mergeCell ref="C50:H50"/>
    <mergeCell ref="C51:H51"/>
    <mergeCell ref="C64:H64"/>
    <mergeCell ref="C65:H65"/>
    <mergeCell ref="C66:H66"/>
    <mergeCell ref="C67:H67"/>
    <mergeCell ref="C68:H68"/>
    <mergeCell ref="C69:H69"/>
    <mergeCell ref="C52:H52"/>
    <mergeCell ref="C60:L60"/>
    <mergeCell ref="C63:H63"/>
    <mergeCell ref="C53:H53"/>
    <mergeCell ref="C54:H54"/>
    <mergeCell ref="C55:H55"/>
    <mergeCell ref="C56:H56"/>
    <mergeCell ref="C300:H300"/>
    <mergeCell ref="C301:H301"/>
    <mergeCell ref="C312:H312"/>
    <mergeCell ref="C313:H313"/>
    <mergeCell ref="C314:H314"/>
    <mergeCell ref="B347:P347"/>
    <mergeCell ref="C261:H261"/>
    <mergeCell ref="C262:H262"/>
    <mergeCell ref="C263:H263"/>
    <mergeCell ref="C264:H264"/>
    <mergeCell ref="C265:H265"/>
    <mergeCell ref="C266:H266"/>
    <mergeCell ref="C293:H293"/>
    <mergeCell ref="C287:H287"/>
    <mergeCell ref="C288:H288"/>
    <mergeCell ref="C289:H289"/>
    <mergeCell ref="C285:H285"/>
    <mergeCell ref="C286:H286"/>
    <mergeCell ref="C284:H284"/>
    <mergeCell ref="C267:H267"/>
    <mergeCell ref="C268:H268"/>
    <mergeCell ref="C344:H344"/>
    <mergeCell ref="C345:L345"/>
    <mergeCell ref="C346:L346"/>
    <mergeCell ref="C257:H257"/>
    <mergeCell ref="C258:H258"/>
    <mergeCell ref="C259:H259"/>
    <mergeCell ref="C260:H260"/>
    <mergeCell ref="C249:H249"/>
    <mergeCell ref="C250:H250"/>
    <mergeCell ref="C251:H251"/>
    <mergeCell ref="C252:H252"/>
    <mergeCell ref="C253:H253"/>
    <mergeCell ref="C254:H254"/>
    <mergeCell ref="C248:H248"/>
    <mergeCell ref="C237:H237"/>
    <mergeCell ref="C238:H238"/>
    <mergeCell ref="C239:H239"/>
    <mergeCell ref="C240:H240"/>
    <mergeCell ref="C241:H241"/>
    <mergeCell ref="C242:H242"/>
    <mergeCell ref="C255:H255"/>
    <mergeCell ref="C256:H256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12:H212"/>
    <mergeCell ref="C213:H213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309:H309"/>
    <mergeCell ref="C310:H310"/>
    <mergeCell ref="C311:H311"/>
    <mergeCell ref="C302:H302"/>
    <mergeCell ref="C303:H303"/>
    <mergeCell ref="C304:H304"/>
    <mergeCell ref="C305:H305"/>
    <mergeCell ref="C306:H306"/>
    <mergeCell ref="C297:H297"/>
    <mergeCell ref="C298:H298"/>
    <mergeCell ref="C299:H299"/>
    <mergeCell ref="C290:H290"/>
    <mergeCell ref="C291:H291"/>
    <mergeCell ref="C292:H292"/>
    <mergeCell ref="C190:H190"/>
    <mergeCell ref="C191:H191"/>
    <mergeCell ref="C430:H430"/>
    <mergeCell ref="C441:L441"/>
    <mergeCell ref="C442:L442"/>
    <mergeCell ref="C467:L467"/>
    <mergeCell ref="C424:H424"/>
    <mergeCell ref="C425:H425"/>
    <mergeCell ref="C426:H426"/>
    <mergeCell ref="C427:H427"/>
    <mergeCell ref="C428:H428"/>
    <mergeCell ref="C429:H429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B443:P443"/>
    <mergeCell ref="B444:P444"/>
    <mergeCell ref="B445:H445"/>
    <mergeCell ref="C446:H446"/>
    <mergeCell ref="B420:H420"/>
    <mergeCell ref="C421:H421"/>
    <mergeCell ref="C422:H422"/>
    <mergeCell ref="C423:H423"/>
    <mergeCell ref="C403:H403"/>
    <mergeCell ref="C404:H404"/>
    <mergeCell ref="C405:H405"/>
    <mergeCell ref="C406:H406"/>
    <mergeCell ref="C407:H407"/>
    <mergeCell ref="C418:L418"/>
    <mergeCell ref="C408:H408"/>
    <mergeCell ref="C409:H409"/>
    <mergeCell ref="C410:H410"/>
    <mergeCell ref="C411:H411"/>
    <mergeCell ref="C412:H412"/>
    <mergeCell ref="C413:H413"/>
    <mergeCell ref="C414:H414"/>
    <mergeCell ref="C415:H415"/>
    <mergeCell ref="C416:H416"/>
    <mergeCell ref="C417:H417"/>
    <mergeCell ref="B397:H397"/>
    <mergeCell ref="C398:H398"/>
    <mergeCell ref="C399:H399"/>
    <mergeCell ref="C400:H400"/>
    <mergeCell ref="C401:H401"/>
    <mergeCell ref="C402:H402"/>
    <mergeCell ref="C382:H382"/>
    <mergeCell ref="C393:L393"/>
    <mergeCell ref="C394:L394"/>
    <mergeCell ref="C389:H389"/>
    <mergeCell ref="C390:H390"/>
    <mergeCell ref="C391:H391"/>
    <mergeCell ref="C392:H392"/>
    <mergeCell ref="C388:H388"/>
    <mergeCell ref="C376:H376"/>
    <mergeCell ref="C377:H377"/>
    <mergeCell ref="C378:H378"/>
    <mergeCell ref="C379:H379"/>
    <mergeCell ref="C380:H380"/>
    <mergeCell ref="C381:H381"/>
    <mergeCell ref="B372:H372"/>
    <mergeCell ref="C373:H373"/>
    <mergeCell ref="C374:H374"/>
    <mergeCell ref="C375:H375"/>
    <mergeCell ref="C355:H355"/>
    <mergeCell ref="C356:H356"/>
    <mergeCell ref="C357:H357"/>
    <mergeCell ref="C358:H358"/>
    <mergeCell ref="C359:H359"/>
    <mergeCell ref="C370:L370"/>
    <mergeCell ref="B349:H349"/>
    <mergeCell ref="C350:H350"/>
    <mergeCell ref="C351:H351"/>
    <mergeCell ref="C352:H352"/>
    <mergeCell ref="C353:H353"/>
    <mergeCell ref="C354:H354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27:H327"/>
    <mergeCell ref="C328:H328"/>
    <mergeCell ref="C329:H329"/>
    <mergeCell ref="C330:H330"/>
    <mergeCell ref="C331:H331"/>
    <mergeCell ref="C332:L332"/>
    <mergeCell ref="B321:H321"/>
    <mergeCell ref="C322:H322"/>
    <mergeCell ref="C323:H323"/>
    <mergeCell ref="C324:H324"/>
    <mergeCell ref="C325:H325"/>
    <mergeCell ref="C326:H326"/>
    <mergeCell ref="C317:L317"/>
    <mergeCell ref="C318:L318"/>
    <mergeCell ref="B296:H296"/>
    <mergeCell ref="C176:H176"/>
    <mergeCell ref="C177:H177"/>
    <mergeCell ref="C178:H178"/>
    <mergeCell ref="C179:H179"/>
    <mergeCell ref="C280:H280"/>
    <mergeCell ref="C281:H281"/>
    <mergeCell ref="C282:H282"/>
    <mergeCell ref="C283:H283"/>
    <mergeCell ref="C294:L294"/>
    <mergeCell ref="C274:H274"/>
    <mergeCell ref="C275:H275"/>
    <mergeCell ref="C276:H276"/>
    <mergeCell ref="C277:H277"/>
    <mergeCell ref="C278:H278"/>
    <mergeCell ref="C279:H279"/>
    <mergeCell ref="C270:L270"/>
    <mergeCell ref="B273:H273"/>
    <mergeCell ref="C224:H224"/>
    <mergeCell ref="C207:H207"/>
    <mergeCell ref="C196:H196"/>
    <mergeCell ref="C197:H197"/>
    <mergeCell ref="C269:L269"/>
    <mergeCell ref="C233:H233"/>
    <mergeCell ref="C234:H234"/>
    <mergeCell ref="C235:H235"/>
    <mergeCell ref="C236:H236"/>
    <mergeCell ref="B218:H218"/>
    <mergeCell ref="C219:H219"/>
    <mergeCell ref="C220:H220"/>
    <mergeCell ref="C221:H221"/>
    <mergeCell ref="C222:H222"/>
    <mergeCell ref="C223:H223"/>
    <mergeCell ref="C229:H229"/>
    <mergeCell ref="C230:H230"/>
    <mergeCell ref="C231:H231"/>
    <mergeCell ref="C232:H232"/>
    <mergeCell ref="C225:H225"/>
    <mergeCell ref="C226:H226"/>
    <mergeCell ref="C227:H227"/>
    <mergeCell ref="C228:H228"/>
    <mergeCell ref="C243:H243"/>
    <mergeCell ref="C244:H244"/>
    <mergeCell ref="C245:H245"/>
    <mergeCell ref="C246:H246"/>
    <mergeCell ref="C247:H247"/>
    <mergeCell ref="C174:H174"/>
    <mergeCell ref="C175:H175"/>
    <mergeCell ref="C216:L216"/>
    <mergeCell ref="C180:H180"/>
    <mergeCell ref="C181:H181"/>
    <mergeCell ref="C182:H182"/>
    <mergeCell ref="C183:H183"/>
    <mergeCell ref="C192:H192"/>
    <mergeCell ref="C193:H193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202:H202"/>
    <mergeCell ref="C203:H203"/>
    <mergeCell ref="C204:H204"/>
    <mergeCell ref="C205:H205"/>
    <mergeCell ref="C206:H206"/>
    <mergeCell ref="C198:H198"/>
    <mergeCell ref="C199:H199"/>
    <mergeCell ref="C167:H167"/>
    <mergeCell ref="C168:H168"/>
    <mergeCell ref="C169:H169"/>
    <mergeCell ref="C170:H170"/>
    <mergeCell ref="C171:H171"/>
    <mergeCell ref="C172:H172"/>
    <mergeCell ref="B165:H165"/>
    <mergeCell ref="C166:H166"/>
    <mergeCell ref="C173:H173"/>
    <mergeCell ref="C161:L161"/>
    <mergeCell ref="C162:L162"/>
    <mergeCell ref="C151:H151"/>
    <mergeCell ref="C152:H152"/>
    <mergeCell ref="C153:H153"/>
    <mergeCell ref="C154:H154"/>
    <mergeCell ref="C141:H141"/>
    <mergeCell ref="C142:H142"/>
    <mergeCell ref="C143:H143"/>
    <mergeCell ref="C144:H144"/>
    <mergeCell ref="C145:H145"/>
    <mergeCell ref="C146:H146"/>
    <mergeCell ref="C155:H155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26:H126"/>
    <mergeCell ref="C127:H127"/>
    <mergeCell ref="C138:L138"/>
    <mergeCell ref="B140:H140"/>
    <mergeCell ref="C136:H136"/>
    <mergeCell ref="C137:H137"/>
    <mergeCell ref="C120:H120"/>
    <mergeCell ref="C121:H121"/>
    <mergeCell ref="C122:H122"/>
    <mergeCell ref="C123:H123"/>
    <mergeCell ref="C124:H124"/>
    <mergeCell ref="C125:H125"/>
    <mergeCell ref="C128:H128"/>
    <mergeCell ref="C129:H129"/>
    <mergeCell ref="C130:H130"/>
    <mergeCell ref="C131:H131"/>
    <mergeCell ref="C132:H132"/>
    <mergeCell ref="C133:H133"/>
    <mergeCell ref="C134:H134"/>
    <mergeCell ref="C135:H135"/>
    <mergeCell ref="B117:H117"/>
    <mergeCell ref="C118:H118"/>
    <mergeCell ref="C119:H119"/>
    <mergeCell ref="C73:H73"/>
    <mergeCell ref="C74:H74"/>
    <mergeCell ref="C75:H75"/>
    <mergeCell ref="C76:H76"/>
    <mergeCell ref="C70:H70"/>
    <mergeCell ref="C71:H71"/>
    <mergeCell ref="C72:H72"/>
    <mergeCell ref="C113:L113"/>
    <mergeCell ref="C114:L114"/>
    <mergeCell ref="C77:H77"/>
    <mergeCell ref="C78:H78"/>
    <mergeCell ref="C79:H79"/>
    <mergeCell ref="C80:H80"/>
    <mergeCell ref="B115:P115"/>
    <mergeCell ref="C81:H81"/>
    <mergeCell ref="C82:H82"/>
    <mergeCell ref="C86:H86"/>
    <mergeCell ref="C87:H87"/>
    <mergeCell ref="C88:H88"/>
    <mergeCell ref="C89:H89"/>
    <mergeCell ref="C90:H90"/>
    <mergeCell ref="C13:H13"/>
    <mergeCell ref="C14:H14"/>
    <mergeCell ref="C15:H15"/>
    <mergeCell ref="C16:H16"/>
    <mergeCell ref="C17:H17"/>
    <mergeCell ref="C18:H18"/>
    <mergeCell ref="C25:H25"/>
    <mergeCell ref="C26:H26"/>
    <mergeCell ref="C27:H27"/>
    <mergeCell ref="C28:H28"/>
    <mergeCell ref="C29:H29"/>
    <mergeCell ref="C30:H30"/>
    <mergeCell ref="C19:H19"/>
    <mergeCell ref="C20:H20"/>
    <mergeCell ref="C21:H21"/>
    <mergeCell ref="C22:H22"/>
    <mergeCell ref="C23:H23"/>
    <mergeCell ref="C24:H24"/>
    <mergeCell ref="C37:H37"/>
    <mergeCell ref="N3:P5"/>
    <mergeCell ref="B8:P8"/>
    <mergeCell ref="B61:P61"/>
    <mergeCell ref="B116:P116"/>
    <mergeCell ref="B139:P139"/>
    <mergeCell ref="B164:P164"/>
    <mergeCell ref="B217:P217"/>
    <mergeCell ref="B9:H9"/>
    <mergeCell ref="C10:H10"/>
    <mergeCell ref="C11:H11"/>
    <mergeCell ref="C12:H12"/>
    <mergeCell ref="B62:H62"/>
    <mergeCell ref="B7:P7"/>
    <mergeCell ref="C38:H38"/>
    <mergeCell ref="C39:H39"/>
    <mergeCell ref="C40:H40"/>
    <mergeCell ref="C41:H41"/>
    <mergeCell ref="C42:H42"/>
    <mergeCell ref="C31:H31"/>
    <mergeCell ref="C32:H32"/>
    <mergeCell ref="C33:H33"/>
    <mergeCell ref="C34:H34"/>
    <mergeCell ref="C35:H35"/>
    <mergeCell ref="C36:H36"/>
    <mergeCell ref="B272:P272"/>
    <mergeCell ref="B295:P295"/>
    <mergeCell ref="B320:P320"/>
    <mergeCell ref="B333:P333"/>
    <mergeCell ref="B348:P348"/>
    <mergeCell ref="B371:P371"/>
    <mergeCell ref="B396:P396"/>
    <mergeCell ref="B419:P41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83:H383"/>
    <mergeCell ref="C384:H384"/>
    <mergeCell ref="C385:H385"/>
    <mergeCell ref="C386:H386"/>
    <mergeCell ref="C387:H38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499984740745262"/>
  </sheetPr>
  <dimension ref="B2:P150"/>
  <sheetViews>
    <sheetView showGridLines="0" workbookViewId="0">
      <pane ySplit="3" topLeftCell="A4" activePane="bottomLeft" state="frozen"/>
      <selection activeCell="B2" sqref="B2:L2"/>
      <selection pane="bottomLeft"/>
    </sheetView>
  </sheetViews>
  <sheetFormatPr defaultColWidth="9.109375" defaultRowHeight="14.4" x14ac:dyDescent="0.3"/>
  <cols>
    <col min="1" max="2" width="3.6640625" style="393" customWidth="1"/>
    <col min="3" max="8" width="9.109375" style="393"/>
    <col min="9" max="9" width="12.6640625" style="393" customWidth="1"/>
    <col min="10" max="10" width="20.109375" style="393" bestFit="1" customWidth="1"/>
    <col min="11" max="16" width="28.5546875" style="393" customWidth="1"/>
    <col min="17" max="16384" width="9.109375" style="393"/>
  </cols>
  <sheetData>
    <row r="2" spans="2:16" ht="22.5" customHeight="1" x14ac:dyDescent="0.3">
      <c r="B2" s="1004" t="s">
        <v>1185</v>
      </c>
      <c r="C2" s="1005"/>
      <c r="D2" s="1005"/>
      <c r="E2" s="1005"/>
      <c r="F2" s="1005"/>
      <c r="G2" s="1005"/>
      <c r="H2" s="1005"/>
      <c r="I2" s="1005"/>
      <c r="J2" s="1005"/>
      <c r="K2" s="507"/>
      <c r="L2" s="507"/>
      <c r="M2" s="508"/>
      <c r="N2" s="507"/>
      <c r="O2" s="507"/>
      <c r="P2" s="508"/>
    </row>
    <row r="3" spans="2:16" x14ac:dyDescent="0.3">
      <c r="B3" s="1148" t="s">
        <v>1059</v>
      </c>
      <c r="C3" s="1149"/>
      <c r="D3" s="1149"/>
      <c r="E3" s="1149"/>
      <c r="F3" s="1149"/>
      <c r="G3" s="1149"/>
      <c r="H3" s="1149"/>
      <c r="I3" s="1149"/>
      <c r="J3" s="1150"/>
      <c r="K3" s="475" t="s">
        <v>1172</v>
      </c>
      <c r="L3" s="475" t="s">
        <v>1181</v>
      </c>
      <c r="M3" s="475" t="s">
        <v>1182</v>
      </c>
      <c r="N3" s="537" t="s">
        <v>1200</v>
      </c>
      <c r="O3" s="537" t="s">
        <v>1201</v>
      </c>
      <c r="P3" s="537" t="s">
        <v>1202</v>
      </c>
    </row>
    <row r="4" spans="2:16" x14ac:dyDescent="0.3">
      <c r="B4" s="1123" t="s">
        <v>941</v>
      </c>
      <c r="C4" s="1124"/>
      <c r="D4" s="1124"/>
      <c r="E4" s="1124"/>
      <c r="F4" s="1124"/>
      <c r="G4" s="1124"/>
      <c r="H4" s="1124"/>
      <c r="I4" s="1124"/>
      <c r="J4" s="1138"/>
      <c r="K4" s="509" t="s">
        <v>1172</v>
      </c>
      <c r="L4" s="509" t="s">
        <v>1181</v>
      </c>
      <c r="M4" s="509" t="s">
        <v>1182</v>
      </c>
      <c r="N4" s="538" t="s">
        <v>1200</v>
      </c>
      <c r="O4" s="538" t="s">
        <v>1201</v>
      </c>
      <c r="P4" s="538" t="s">
        <v>1202</v>
      </c>
    </row>
    <row r="5" spans="2:16" x14ac:dyDescent="0.3">
      <c r="B5" s="1116" t="s">
        <v>504</v>
      </c>
      <c r="C5" s="1117"/>
      <c r="D5" s="1117"/>
      <c r="E5" s="1117"/>
      <c r="F5" s="1117"/>
      <c r="G5" s="1117"/>
      <c r="H5" s="1118"/>
      <c r="I5" s="113" t="s">
        <v>16</v>
      </c>
      <c r="J5" s="113" t="s">
        <v>1171</v>
      </c>
      <c r="K5" s="314" t="s">
        <v>1184</v>
      </c>
      <c r="L5" s="314" t="s">
        <v>1184</v>
      </c>
      <c r="M5" s="314" t="s">
        <v>1184</v>
      </c>
      <c r="N5" s="314" t="s">
        <v>1184</v>
      </c>
      <c r="O5" s="314" t="s">
        <v>1184</v>
      </c>
      <c r="P5" s="314" t="s">
        <v>1184</v>
      </c>
    </row>
    <row r="6" spans="2:16" x14ac:dyDescent="0.3">
      <c r="B6" s="115">
        <v>1</v>
      </c>
      <c r="C6" s="1113"/>
      <c r="D6" s="1111"/>
      <c r="E6" s="1111"/>
      <c r="F6" s="1111"/>
      <c r="G6" s="1111"/>
      <c r="H6" s="1112"/>
      <c r="I6" s="514"/>
      <c r="J6" s="496">
        <f>IFERROR(SMALL(K6:P6,1),0)</f>
        <v>0</v>
      </c>
      <c r="K6" s="515"/>
      <c r="L6" s="515"/>
      <c r="M6" s="515"/>
      <c r="N6" s="515"/>
      <c r="O6" s="515"/>
      <c r="P6" s="515"/>
    </row>
    <row r="7" spans="2:16" x14ac:dyDescent="0.3">
      <c r="B7" s="115">
        <v>2</v>
      </c>
      <c r="C7" s="1111"/>
      <c r="D7" s="1111"/>
      <c r="E7" s="1111"/>
      <c r="F7" s="1111"/>
      <c r="G7" s="1111"/>
      <c r="H7" s="1112"/>
      <c r="I7" s="514"/>
      <c r="J7" s="496">
        <f t="shared" ref="J7:J15" si="0">IFERROR(SMALL(K7:P7,1),0)</f>
        <v>0</v>
      </c>
      <c r="K7" s="515"/>
      <c r="L7" s="515"/>
      <c r="M7" s="515"/>
      <c r="N7" s="515"/>
      <c r="O7" s="515"/>
      <c r="P7" s="515"/>
    </row>
    <row r="8" spans="2:16" x14ac:dyDescent="0.3">
      <c r="B8" s="115">
        <v>3</v>
      </c>
      <c r="C8" s="1111"/>
      <c r="D8" s="1111"/>
      <c r="E8" s="1111"/>
      <c r="F8" s="1111"/>
      <c r="G8" s="1111"/>
      <c r="H8" s="1112"/>
      <c r="I8" s="514"/>
      <c r="J8" s="496">
        <f t="shared" si="0"/>
        <v>0</v>
      </c>
      <c r="K8" s="515"/>
      <c r="L8" s="515"/>
      <c r="M8" s="515"/>
      <c r="N8" s="515"/>
      <c r="O8" s="515"/>
      <c r="P8" s="515"/>
    </row>
    <row r="9" spans="2:16" x14ac:dyDescent="0.3">
      <c r="B9" s="115">
        <v>4</v>
      </c>
      <c r="C9" s="1111"/>
      <c r="D9" s="1111"/>
      <c r="E9" s="1111"/>
      <c r="F9" s="1111"/>
      <c r="G9" s="1111"/>
      <c r="H9" s="1112"/>
      <c r="I9" s="514"/>
      <c r="J9" s="496">
        <f t="shared" si="0"/>
        <v>0</v>
      </c>
      <c r="K9" s="515"/>
      <c r="L9" s="515"/>
      <c r="M9" s="515"/>
      <c r="N9" s="515"/>
      <c r="O9" s="515"/>
      <c r="P9" s="515"/>
    </row>
    <row r="10" spans="2:16" x14ac:dyDescent="0.3">
      <c r="B10" s="115">
        <v>5</v>
      </c>
      <c r="C10" s="1111"/>
      <c r="D10" s="1111"/>
      <c r="E10" s="1111"/>
      <c r="F10" s="1111"/>
      <c r="G10" s="1111"/>
      <c r="H10" s="1112"/>
      <c r="I10" s="514"/>
      <c r="J10" s="496">
        <f t="shared" si="0"/>
        <v>0</v>
      </c>
      <c r="K10" s="515"/>
      <c r="L10" s="515"/>
      <c r="M10" s="515"/>
      <c r="N10" s="515"/>
      <c r="O10" s="515"/>
      <c r="P10" s="515"/>
    </row>
    <row r="11" spans="2:16" x14ac:dyDescent="0.3">
      <c r="B11" s="115">
        <v>6</v>
      </c>
      <c r="C11" s="1111"/>
      <c r="D11" s="1111"/>
      <c r="E11" s="1111"/>
      <c r="F11" s="1111"/>
      <c r="G11" s="1111"/>
      <c r="H11" s="1112"/>
      <c r="I11" s="514"/>
      <c r="J11" s="496">
        <f t="shared" si="0"/>
        <v>0</v>
      </c>
      <c r="K11" s="515"/>
      <c r="L11" s="515"/>
      <c r="M11" s="515"/>
      <c r="N11" s="515"/>
      <c r="O11" s="515"/>
      <c r="P11" s="515"/>
    </row>
    <row r="12" spans="2:16" x14ac:dyDescent="0.3">
      <c r="B12" s="115">
        <v>7</v>
      </c>
      <c r="C12" s="1111"/>
      <c r="D12" s="1111"/>
      <c r="E12" s="1111"/>
      <c r="F12" s="1111"/>
      <c r="G12" s="1111"/>
      <c r="H12" s="1112"/>
      <c r="I12" s="514"/>
      <c r="J12" s="496">
        <f t="shared" si="0"/>
        <v>0</v>
      </c>
      <c r="K12" s="515"/>
      <c r="L12" s="515"/>
      <c r="M12" s="515"/>
      <c r="N12" s="515"/>
      <c r="O12" s="515"/>
      <c r="P12" s="515"/>
    </row>
    <row r="13" spans="2:16" x14ac:dyDescent="0.3">
      <c r="B13" s="115">
        <v>8</v>
      </c>
      <c r="C13" s="1111"/>
      <c r="D13" s="1111"/>
      <c r="E13" s="1111"/>
      <c r="F13" s="1111"/>
      <c r="G13" s="1111"/>
      <c r="H13" s="1112"/>
      <c r="I13" s="514"/>
      <c r="J13" s="496">
        <f t="shared" si="0"/>
        <v>0</v>
      </c>
      <c r="K13" s="515"/>
      <c r="L13" s="515"/>
      <c r="M13" s="515"/>
      <c r="N13" s="515"/>
      <c r="O13" s="515"/>
      <c r="P13" s="515"/>
    </row>
    <row r="14" spans="2:16" x14ac:dyDescent="0.3">
      <c r="B14" s="115">
        <v>9</v>
      </c>
      <c r="C14" s="1111"/>
      <c r="D14" s="1111"/>
      <c r="E14" s="1111"/>
      <c r="F14" s="1111"/>
      <c r="G14" s="1111"/>
      <c r="H14" s="1112"/>
      <c r="I14" s="514"/>
      <c r="J14" s="496">
        <f t="shared" si="0"/>
        <v>0</v>
      </c>
      <c r="K14" s="515"/>
      <c r="L14" s="515"/>
      <c r="M14" s="515"/>
      <c r="N14" s="515"/>
      <c r="O14" s="515"/>
      <c r="P14" s="515"/>
    </row>
    <row r="15" spans="2:16" x14ac:dyDescent="0.3">
      <c r="B15" s="115">
        <v>10</v>
      </c>
      <c r="C15" s="1111"/>
      <c r="D15" s="1111"/>
      <c r="E15" s="1111"/>
      <c r="F15" s="1111"/>
      <c r="G15" s="1111"/>
      <c r="H15" s="1112"/>
      <c r="I15" s="514"/>
      <c r="J15" s="496">
        <f t="shared" si="0"/>
        <v>0</v>
      </c>
      <c r="K15" s="515"/>
      <c r="L15" s="515"/>
      <c r="M15" s="515"/>
      <c r="N15" s="515"/>
      <c r="O15" s="515"/>
      <c r="P15" s="515"/>
    </row>
    <row r="16" spans="2:16" x14ac:dyDescent="0.3">
      <c r="B16" s="511"/>
      <c r="C16" s="1145" t="s">
        <v>1183</v>
      </c>
      <c r="D16" s="1145"/>
      <c r="E16" s="1145"/>
      <c r="F16" s="1145"/>
      <c r="G16" s="1145"/>
      <c r="H16" s="1145"/>
      <c r="I16" s="1145"/>
      <c r="J16" s="1146"/>
      <c r="K16" s="530" t="s">
        <v>1172</v>
      </c>
      <c r="L16" s="530" t="s">
        <v>1181</v>
      </c>
      <c r="M16" s="530" t="s">
        <v>1182</v>
      </c>
      <c r="N16" s="530" t="s">
        <v>1200</v>
      </c>
      <c r="O16" s="530" t="s">
        <v>1201</v>
      </c>
      <c r="P16" s="530" t="s">
        <v>1202</v>
      </c>
    </row>
    <row r="17" spans="2:16" x14ac:dyDescent="0.3">
      <c r="B17" s="940" t="s">
        <v>1173</v>
      </c>
      <c r="C17" s="941"/>
      <c r="D17" s="941"/>
      <c r="E17" s="941"/>
      <c r="F17" s="941"/>
      <c r="G17" s="941"/>
      <c r="H17" s="941"/>
      <c r="I17" s="941"/>
      <c r="J17" s="942"/>
      <c r="K17" s="516"/>
      <c r="L17" s="516"/>
      <c r="M17" s="516"/>
      <c r="N17" s="516"/>
      <c r="O17" s="516"/>
      <c r="P17" s="516"/>
    </row>
    <row r="18" spans="2:16" x14ac:dyDescent="0.3">
      <c r="B18" s="940" t="s">
        <v>1174</v>
      </c>
      <c r="C18" s="941"/>
      <c r="D18" s="941"/>
      <c r="E18" s="941"/>
      <c r="F18" s="941"/>
      <c r="G18" s="941"/>
      <c r="H18" s="941"/>
      <c r="I18" s="941"/>
      <c r="J18" s="942"/>
      <c r="K18" s="517"/>
      <c r="L18" s="517"/>
      <c r="M18" s="517"/>
      <c r="N18" s="517"/>
      <c r="O18" s="517"/>
      <c r="P18" s="517"/>
    </row>
    <row r="19" spans="2:16" x14ac:dyDescent="0.3">
      <c r="B19" s="940" t="s">
        <v>1175</v>
      </c>
      <c r="C19" s="941"/>
      <c r="D19" s="941"/>
      <c r="E19" s="941"/>
      <c r="F19" s="941"/>
      <c r="G19" s="941"/>
      <c r="H19" s="941"/>
      <c r="I19" s="941"/>
      <c r="J19" s="942"/>
      <c r="K19" s="518"/>
      <c r="L19" s="518"/>
      <c r="M19" s="518"/>
      <c r="N19" s="518"/>
      <c r="O19" s="518"/>
      <c r="P19" s="518"/>
    </row>
    <row r="20" spans="2:16" x14ac:dyDescent="0.3">
      <c r="B20" s="940" t="s">
        <v>1176</v>
      </c>
      <c r="C20" s="941"/>
      <c r="D20" s="941"/>
      <c r="E20" s="941"/>
      <c r="F20" s="941"/>
      <c r="G20" s="941"/>
      <c r="H20" s="941"/>
      <c r="I20" s="941"/>
      <c r="J20" s="942"/>
      <c r="K20" s="518"/>
      <c r="L20" s="518"/>
      <c r="M20" s="518"/>
      <c r="N20" s="518"/>
      <c r="O20" s="518"/>
      <c r="P20" s="518"/>
    </row>
    <row r="21" spans="2:16" x14ac:dyDescent="0.3">
      <c r="B21" s="940" t="s">
        <v>1177</v>
      </c>
      <c r="C21" s="941"/>
      <c r="D21" s="941"/>
      <c r="E21" s="941"/>
      <c r="F21" s="941"/>
      <c r="G21" s="941"/>
      <c r="H21" s="941"/>
      <c r="I21" s="941"/>
      <c r="J21" s="942"/>
      <c r="K21" s="516"/>
      <c r="L21" s="516"/>
      <c r="M21" s="516"/>
      <c r="N21" s="516"/>
      <c r="O21" s="516"/>
      <c r="P21" s="516"/>
    </row>
    <row r="22" spans="2:16" x14ac:dyDescent="0.3">
      <c r="B22" s="940" t="s">
        <v>1178</v>
      </c>
      <c r="C22" s="941"/>
      <c r="D22" s="941"/>
      <c r="E22" s="941"/>
      <c r="F22" s="941"/>
      <c r="G22" s="941"/>
      <c r="H22" s="941"/>
      <c r="I22" s="941"/>
      <c r="J22" s="942"/>
      <c r="K22" s="519"/>
      <c r="L22" s="519"/>
      <c r="M22" s="519"/>
      <c r="N22" s="519"/>
      <c r="O22" s="519"/>
      <c r="P22" s="519"/>
    </row>
    <row r="23" spans="2:16" x14ac:dyDescent="0.3">
      <c r="B23" s="940" t="s">
        <v>1179</v>
      </c>
      <c r="C23" s="941"/>
      <c r="D23" s="941"/>
      <c r="E23" s="941"/>
      <c r="F23" s="941"/>
      <c r="G23" s="941"/>
      <c r="H23" s="941"/>
      <c r="I23" s="941"/>
      <c r="J23" s="942"/>
      <c r="K23" s="520"/>
      <c r="L23" s="520"/>
      <c r="M23" s="520"/>
      <c r="N23" s="520"/>
      <c r="O23" s="520"/>
      <c r="P23" s="520"/>
    </row>
    <row r="24" spans="2:16" x14ac:dyDescent="0.3">
      <c r="B24" s="1089" t="s">
        <v>1180</v>
      </c>
      <c r="C24" s="1090"/>
      <c r="D24" s="1090"/>
      <c r="E24" s="1090"/>
      <c r="F24" s="1090"/>
      <c r="G24" s="1090"/>
      <c r="H24" s="1090"/>
      <c r="I24" s="1090"/>
      <c r="J24" s="1091"/>
      <c r="K24" s="512" t="s">
        <v>1170</v>
      </c>
      <c r="L24" s="513"/>
      <c r="M24" s="513"/>
      <c r="N24" s="512" t="s">
        <v>1170</v>
      </c>
      <c r="O24" s="513"/>
      <c r="P24" s="513"/>
    </row>
    <row r="25" spans="2:16" x14ac:dyDescent="0.3">
      <c r="B25" s="1123" t="s">
        <v>943</v>
      </c>
      <c r="C25" s="1124"/>
      <c r="D25" s="1124"/>
      <c r="E25" s="1124"/>
      <c r="F25" s="1124"/>
      <c r="G25" s="1124"/>
      <c r="H25" s="1124"/>
      <c r="I25" s="1124"/>
      <c r="J25" s="1138"/>
      <c r="K25" s="509" t="s">
        <v>1172</v>
      </c>
      <c r="L25" s="509" t="s">
        <v>1181</v>
      </c>
      <c r="M25" s="509" t="s">
        <v>1182</v>
      </c>
      <c r="N25" s="538" t="s">
        <v>1200</v>
      </c>
      <c r="O25" s="538" t="s">
        <v>1201</v>
      </c>
      <c r="P25" s="538" t="s">
        <v>1202</v>
      </c>
    </row>
    <row r="26" spans="2:16" x14ac:dyDescent="0.3">
      <c r="B26" s="1116" t="s">
        <v>504</v>
      </c>
      <c r="C26" s="1117"/>
      <c r="D26" s="1117"/>
      <c r="E26" s="1117"/>
      <c r="F26" s="1117"/>
      <c r="G26" s="1117"/>
      <c r="H26" s="1118"/>
      <c r="I26" s="113" t="s">
        <v>16</v>
      </c>
      <c r="J26" s="113" t="s">
        <v>1171</v>
      </c>
      <c r="K26" s="314" t="s">
        <v>1184</v>
      </c>
      <c r="L26" s="314" t="s">
        <v>1184</v>
      </c>
      <c r="M26" s="314" t="s">
        <v>1184</v>
      </c>
      <c r="N26" s="314" t="s">
        <v>1184</v>
      </c>
      <c r="O26" s="314" t="s">
        <v>1184</v>
      </c>
      <c r="P26" s="314" t="s">
        <v>1184</v>
      </c>
    </row>
    <row r="27" spans="2:16" x14ac:dyDescent="0.3">
      <c r="B27" s="115">
        <v>1</v>
      </c>
      <c r="C27" s="1147"/>
      <c r="D27" s="1111"/>
      <c r="E27" s="1111"/>
      <c r="F27" s="1111"/>
      <c r="G27" s="1111"/>
      <c r="H27" s="1112"/>
      <c r="I27" s="514"/>
      <c r="J27" s="496">
        <f>IFERROR(SMALL(K27:P27,1),0)</f>
        <v>0</v>
      </c>
      <c r="K27" s="515"/>
      <c r="L27" s="515"/>
      <c r="M27" s="515"/>
      <c r="N27" s="515"/>
      <c r="O27" s="515"/>
      <c r="P27" s="515"/>
    </row>
    <row r="28" spans="2:16" x14ac:dyDescent="0.3">
      <c r="B28" s="115">
        <v>2</v>
      </c>
      <c r="C28" s="1111"/>
      <c r="D28" s="1111"/>
      <c r="E28" s="1111"/>
      <c r="F28" s="1111"/>
      <c r="G28" s="1111"/>
      <c r="H28" s="1112"/>
      <c r="I28" s="514"/>
      <c r="J28" s="496">
        <f t="shared" ref="J28:J36" si="1">IFERROR(SMALL(K28:P28,1),0)</f>
        <v>0</v>
      </c>
      <c r="K28" s="515"/>
      <c r="L28" s="515"/>
      <c r="M28" s="515"/>
      <c r="N28" s="515"/>
      <c r="O28" s="515"/>
      <c r="P28" s="515"/>
    </row>
    <row r="29" spans="2:16" x14ac:dyDescent="0.3">
      <c r="B29" s="115">
        <v>3</v>
      </c>
      <c r="C29" s="1111"/>
      <c r="D29" s="1111"/>
      <c r="E29" s="1111"/>
      <c r="F29" s="1111"/>
      <c r="G29" s="1111"/>
      <c r="H29" s="1112"/>
      <c r="I29" s="514"/>
      <c r="J29" s="496">
        <f t="shared" si="1"/>
        <v>0</v>
      </c>
      <c r="K29" s="515"/>
      <c r="L29" s="515"/>
      <c r="M29" s="515"/>
      <c r="N29" s="515"/>
      <c r="O29" s="515"/>
      <c r="P29" s="515"/>
    </row>
    <row r="30" spans="2:16" x14ac:dyDescent="0.3">
      <c r="B30" s="115">
        <v>4</v>
      </c>
      <c r="C30" s="1111"/>
      <c r="D30" s="1111"/>
      <c r="E30" s="1111"/>
      <c r="F30" s="1111"/>
      <c r="G30" s="1111"/>
      <c r="H30" s="1112"/>
      <c r="I30" s="514"/>
      <c r="J30" s="496">
        <f t="shared" si="1"/>
        <v>0</v>
      </c>
      <c r="K30" s="515"/>
      <c r="L30" s="515"/>
      <c r="M30" s="515"/>
      <c r="N30" s="515"/>
      <c r="O30" s="515"/>
      <c r="P30" s="515"/>
    </row>
    <row r="31" spans="2:16" x14ac:dyDescent="0.3">
      <c r="B31" s="115">
        <v>5</v>
      </c>
      <c r="C31" s="1111"/>
      <c r="D31" s="1111"/>
      <c r="E31" s="1111"/>
      <c r="F31" s="1111"/>
      <c r="G31" s="1111"/>
      <c r="H31" s="1112"/>
      <c r="I31" s="514"/>
      <c r="J31" s="496">
        <f t="shared" si="1"/>
        <v>0</v>
      </c>
      <c r="K31" s="515"/>
      <c r="L31" s="515"/>
      <c r="M31" s="515"/>
      <c r="N31" s="515"/>
      <c r="O31" s="515"/>
      <c r="P31" s="515"/>
    </row>
    <row r="32" spans="2:16" x14ac:dyDescent="0.3">
      <c r="B32" s="115">
        <v>6</v>
      </c>
      <c r="C32" s="1111"/>
      <c r="D32" s="1111"/>
      <c r="E32" s="1111"/>
      <c r="F32" s="1111"/>
      <c r="G32" s="1111"/>
      <c r="H32" s="1112"/>
      <c r="I32" s="514"/>
      <c r="J32" s="496">
        <f t="shared" si="1"/>
        <v>0</v>
      </c>
      <c r="K32" s="515"/>
      <c r="L32" s="515"/>
      <c r="M32" s="515"/>
      <c r="N32" s="515"/>
      <c r="O32" s="515"/>
      <c r="P32" s="515"/>
    </row>
    <row r="33" spans="2:16" x14ac:dyDescent="0.3">
      <c r="B33" s="115">
        <v>7</v>
      </c>
      <c r="C33" s="1111"/>
      <c r="D33" s="1111"/>
      <c r="E33" s="1111"/>
      <c r="F33" s="1111"/>
      <c r="G33" s="1111"/>
      <c r="H33" s="1112"/>
      <c r="I33" s="514"/>
      <c r="J33" s="496">
        <f t="shared" si="1"/>
        <v>0</v>
      </c>
      <c r="K33" s="515"/>
      <c r="L33" s="515"/>
      <c r="M33" s="515"/>
      <c r="N33" s="515"/>
      <c r="O33" s="515"/>
      <c r="P33" s="515"/>
    </row>
    <row r="34" spans="2:16" x14ac:dyDescent="0.3">
      <c r="B34" s="115">
        <v>8</v>
      </c>
      <c r="C34" s="1111"/>
      <c r="D34" s="1111"/>
      <c r="E34" s="1111"/>
      <c r="F34" s="1111"/>
      <c r="G34" s="1111"/>
      <c r="H34" s="1112"/>
      <c r="I34" s="514"/>
      <c r="J34" s="496">
        <f t="shared" si="1"/>
        <v>0</v>
      </c>
      <c r="K34" s="515"/>
      <c r="L34" s="515"/>
      <c r="M34" s="515"/>
      <c r="N34" s="515"/>
      <c r="O34" s="515"/>
      <c r="P34" s="515"/>
    </row>
    <row r="35" spans="2:16" x14ac:dyDescent="0.3">
      <c r="B35" s="115">
        <v>9</v>
      </c>
      <c r="C35" s="1111"/>
      <c r="D35" s="1111"/>
      <c r="E35" s="1111"/>
      <c r="F35" s="1111"/>
      <c r="G35" s="1111"/>
      <c r="H35" s="1112"/>
      <c r="I35" s="514"/>
      <c r="J35" s="496">
        <f t="shared" si="1"/>
        <v>0</v>
      </c>
      <c r="K35" s="515"/>
      <c r="L35" s="515"/>
      <c r="M35" s="515"/>
      <c r="N35" s="515"/>
      <c r="O35" s="515"/>
      <c r="P35" s="515"/>
    </row>
    <row r="36" spans="2:16" x14ac:dyDescent="0.3">
      <c r="B36" s="115">
        <v>10</v>
      </c>
      <c r="C36" s="1111"/>
      <c r="D36" s="1111"/>
      <c r="E36" s="1111"/>
      <c r="F36" s="1111"/>
      <c r="G36" s="1111"/>
      <c r="H36" s="1112"/>
      <c r="I36" s="514"/>
      <c r="J36" s="496">
        <f t="shared" si="1"/>
        <v>0</v>
      </c>
      <c r="K36" s="515"/>
      <c r="L36" s="515"/>
      <c r="M36" s="515"/>
      <c r="N36" s="515"/>
      <c r="O36" s="515"/>
      <c r="P36" s="515"/>
    </row>
    <row r="37" spans="2:16" x14ac:dyDescent="0.3">
      <c r="B37" s="511"/>
      <c r="C37" s="1145" t="s">
        <v>1183</v>
      </c>
      <c r="D37" s="1145"/>
      <c r="E37" s="1145"/>
      <c r="F37" s="1145"/>
      <c r="G37" s="1145"/>
      <c r="H37" s="1145"/>
      <c r="I37" s="1145"/>
      <c r="J37" s="1146"/>
      <c r="K37" s="530" t="s">
        <v>1172</v>
      </c>
      <c r="L37" s="530" t="s">
        <v>1181</v>
      </c>
      <c r="M37" s="530" t="s">
        <v>1182</v>
      </c>
      <c r="N37" s="530" t="s">
        <v>1200</v>
      </c>
      <c r="O37" s="530" t="s">
        <v>1201</v>
      </c>
      <c r="P37" s="530" t="s">
        <v>1202</v>
      </c>
    </row>
    <row r="38" spans="2:16" x14ac:dyDescent="0.3">
      <c r="B38" s="940" t="s">
        <v>1173</v>
      </c>
      <c r="C38" s="941"/>
      <c r="D38" s="941"/>
      <c r="E38" s="941"/>
      <c r="F38" s="941"/>
      <c r="G38" s="941"/>
      <c r="H38" s="941"/>
      <c r="I38" s="941"/>
      <c r="J38" s="942"/>
      <c r="K38" s="516"/>
      <c r="L38" s="516"/>
      <c r="M38" s="516"/>
      <c r="N38" s="516"/>
      <c r="O38" s="516"/>
      <c r="P38" s="516"/>
    </row>
    <row r="39" spans="2:16" x14ac:dyDescent="0.3">
      <c r="B39" s="940" t="s">
        <v>1174</v>
      </c>
      <c r="C39" s="941"/>
      <c r="D39" s="941"/>
      <c r="E39" s="941"/>
      <c r="F39" s="941"/>
      <c r="G39" s="941"/>
      <c r="H39" s="941"/>
      <c r="I39" s="941"/>
      <c r="J39" s="942"/>
      <c r="K39" s="517"/>
      <c r="L39" s="517"/>
      <c r="M39" s="517"/>
      <c r="N39" s="517"/>
      <c r="O39" s="517"/>
      <c r="P39" s="517"/>
    </row>
    <row r="40" spans="2:16" x14ac:dyDescent="0.3">
      <c r="B40" s="940" t="s">
        <v>1175</v>
      </c>
      <c r="C40" s="941"/>
      <c r="D40" s="941"/>
      <c r="E40" s="941"/>
      <c r="F40" s="941"/>
      <c r="G40" s="941"/>
      <c r="H40" s="941"/>
      <c r="I40" s="941"/>
      <c r="J40" s="942"/>
      <c r="K40" s="518"/>
      <c r="L40" s="518"/>
      <c r="M40" s="518"/>
      <c r="N40" s="518"/>
      <c r="O40" s="518"/>
      <c r="P40" s="518"/>
    </row>
    <row r="41" spans="2:16" x14ac:dyDescent="0.3">
      <c r="B41" s="940" t="s">
        <v>1176</v>
      </c>
      <c r="C41" s="941"/>
      <c r="D41" s="941"/>
      <c r="E41" s="941"/>
      <c r="F41" s="941"/>
      <c r="G41" s="941"/>
      <c r="H41" s="941"/>
      <c r="I41" s="941"/>
      <c r="J41" s="942"/>
      <c r="K41" s="518"/>
      <c r="L41" s="518"/>
      <c r="M41" s="518"/>
      <c r="N41" s="518"/>
      <c r="O41" s="518"/>
      <c r="P41" s="518"/>
    </row>
    <row r="42" spans="2:16" x14ac:dyDescent="0.3">
      <c r="B42" s="940" t="s">
        <v>1177</v>
      </c>
      <c r="C42" s="941"/>
      <c r="D42" s="941"/>
      <c r="E42" s="941"/>
      <c r="F42" s="941"/>
      <c r="G42" s="941"/>
      <c r="H42" s="941"/>
      <c r="I42" s="941"/>
      <c r="J42" s="942"/>
      <c r="K42" s="516"/>
      <c r="L42" s="516"/>
      <c r="M42" s="516"/>
      <c r="N42" s="516"/>
      <c r="O42" s="516"/>
      <c r="P42" s="516"/>
    </row>
    <row r="43" spans="2:16" x14ac:dyDescent="0.3">
      <c r="B43" s="940" t="s">
        <v>1178</v>
      </c>
      <c r="C43" s="941"/>
      <c r="D43" s="941"/>
      <c r="E43" s="941"/>
      <c r="F43" s="941"/>
      <c r="G43" s="941"/>
      <c r="H43" s="941"/>
      <c r="I43" s="941"/>
      <c r="J43" s="942"/>
      <c r="K43" s="519"/>
      <c r="L43" s="519"/>
      <c r="M43" s="519"/>
      <c r="N43" s="519"/>
      <c r="O43" s="519"/>
      <c r="P43" s="519"/>
    </row>
    <row r="44" spans="2:16" x14ac:dyDescent="0.3">
      <c r="B44" s="940" t="s">
        <v>1179</v>
      </c>
      <c r="C44" s="941"/>
      <c r="D44" s="941"/>
      <c r="E44" s="941"/>
      <c r="F44" s="941"/>
      <c r="G44" s="941"/>
      <c r="H44" s="941"/>
      <c r="I44" s="941"/>
      <c r="J44" s="942"/>
      <c r="K44" s="520"/>
      <c r="L44" s="520"/>
      <c r="M44" s="520"/>
      <c r="N44" s="520"/>
      <c r="O44" s="520"/>
      <c r="P44" s="520"/>
    </row>
    <row r="45" spans="2:16" x14ac:dyDescent="0.3">
      <c r="B45" s="1089" t="s">
        <v>1180</v>
      </c>
      <c r="C45" s="1090"/>
      <c r="D45" s="1090"/>
      <c r="E45" s="1090"/>
      <c r="F45" s="1090"/>
      <c r="G45" s="1090"/>
      <c r="H45" s="1090"/>
      <c r="I45" s="1090"/>
      <c r="J45" s="1091"/>
      <c r="K45" s="512" t="s">
        <v>1170</v>
      </c>
      <c r="L45" s="513"/>
      <c r="M45" s="513"/>
      <c r="N45" s="512" t="s">
        <v>1170</v>
      </c>
      <c r="O45" s="513"/>
      <c r="P45" s="513"/>
    </row>
    <row r="46" spans="2:16" x14ac:dyDescent="0.3">
      <c r="B46" s="1123" t="s">
        <v>944</v>
      </c>
      <c r="C46" s="1124"/>
      <c r="D46" s="1124"/>
      <c r="E46" s="1124"/>
      <c r="F46" s="1124"/>
      <c r="G46" s="1124"/>
      <c r="H46" s="1124"/>
      <c r="I46" s="1124"/>
      <c r="J46" s="1138"/>
      <c r="K46" s="509" t="s">
        <v>1172</v>
      </c>
      <c r="L46" s="509" t="s">
        <v>1181</v>
      </c>
      <c r="M46" s="509" t="s">
        <v>1182</v>
      </c>
      <c r="N46" s="538" t="s">
        <v>1200</v>
      </c>
      <c r="O46" s="538" t="s">
        <v>1201</v>
      </c>
      <c r="P46" s="538" t="s">
        <v>1202</v>
      </c>
    </row>
    <row r="47" spans="2:16" x14ac:dyDescent="0.3">
      <c r="B47" s="1116" t="s">
        <v>504</v>
      </c>
      <c r="C47" s="1117"/>
      <c r="D47" s="1117"/>
      <c r="E47" s="1117"/>
      <c r="F47" s="1117"/>
      <c r="G47" s="1117"/>
      <c r="H47" s="1118"/>
      <c r="I47" s="113" t="s">
        <v>16</v>
      </c>
      <c r="J47" s="113" t="s">
        <v>1171</v>
      </c>
      <c r="K47" s="314" t="s">
        <v>1184</v>
      </c>
      <c r="L47" s="314" t="s">
        <v>1184</v>
      </c>
      <c r="M47" s="314" t="s">
        <v>1184</v>
      </c>
      <c r="N47" s="314" t="s">
        <v>1184</v>
      </c>
      <c r="O47" s="314" t="s">
        <v>1184</v>
      </c>
      <c r="P47" s="314" t="s">
        <v>1184</v>
      </c>
    </row>
    <row r="48" spans="2:16" x14ac:dyDescent="0.3">
      <c r="B48" s="115">
        <v>1</v>
      </c>
      <c r="C48" s="1151"/>
      <c r="D48" s="1151"/>
      <c r="E48" s="1151"/>
      <c r="F48" s="1151"/>
      <c r="G48" s="1151"/>
      <c r="H48" s="1152"/>
      <c r="I48" s="514"/>
      <c r="J48" s="496">
        <f>IFERROR(SMALL(K48:P48,1),0)</f>
        <v>0</v>
      </c>
      <c r="K48" s="515"/>
      <c r="L48" s="515"/>
      <c r="M48" s="515"/>
      <c r="N48" s="515"/>
      <c r="O48" s="515"/>
      <c r="P48" s="515"/>
    </row>
    <row r="49" spans="2:16" x14ac:dyDescent="0.3">
      <c r="B49" s="115">
        <v>2</v>
      </c>
      <c r="C49" s="1111"/>
      <c r="D49" s="1111"/>
      <c r="E49" s="1111"/>
      <c r="F49" s="1111"/>
      <c r="G49" s="1111"/>
      <c r="H49" s="1112"/>
      <c r="I49" s="514"/>
      <c r="J49" s="496">
        <f t="shared" ref="J49:J57" si="2">IFERROR(SMALL(K49:P49,1),0)</f>
        <v>0</v>
      </c>
      <c r="K49" s="515"/>
      <c r="L49" s="515"/>
      <c r="M49" s="515"/>
      <c r="N49" s="515"/>
      <c r="O49" s="515"/>
      <c r="P49" s="515"/>
    </row>
    <row r="50" spans="2:16" x14ac:dyDescent="0.3">
      <c r="B50" s="115">
        <v>3</v>
      </c>
      <c r="C50" s="1111"/>
      <c r="D50" s="1111"/>
      <c r="E50" s="1111"/>
      <c r="F50" s="1111"/>
      <c r="G50" s="1111"/>
      <c r="H50" s="1112"/>
      <c r="I50" s="514"/>
      <c r="J50" s="496">
        <f t="shared" si="2"/>
        <v>0</v>
      </c>
      <c r="K50" s="515"/>
      <c r="L50" s="515"/>
      <c r="M50" s="515"/>
      <c r="N50" s="515"/>
      <c r="O50" s="515"/>
      <c r="P50" s="515"/>
    </row>
    <row r="51" spans="2:16" x14ac:dyDescent="0.3">
      <c r="B51" s="115">
        <v>4</v>
      </c>
      <c r="C51" s="1111"/>
      <c r="D51" s="1111"/>
      <c r="E51" s="1111"/>
      <c r="F51" s="1111"/>
      <c r="G51" s="1111"/>
      <c r="H51" s="1112"/>
      <c r="I51" s="514"/>
      <c r="J51" s="496">
        <f t="shared" si="2"/>
        <v>0</v>
      </c>
      <c r="K51" s="515"/>
      <c r="L51" s="515"/>
      <c r="M51" s="515"/>
      <c r="N51" s="515"/>
      <c r="O51" s="515"/>
      <c r="P51" s="515"/>
    </row>
    <row r="52" spans="2:16" x14ac:dyDescent="0.3">
      <c r="B52" s="115">
        <v>5</v>
      </c>
      <c r="C52" s="1111"/>
      <c r="D52" s="1111"/>
      <c r="E52" s="1111"/>
      <c r="F52" s="1111"/>
      <c r="G52" s="1111"/>
      <c r="H52" s="1112"/>
      <c r="I52" s="514"/>
      <c r="J52" s="496">
        <f t="shared" si="2"/>
        <v>0</v>
      </c>
      <c r="K52" s="515"/>
      <c r="L52" s="515"/>
      <c r="M52" s="515"/>
      <c r="N52" s="515"/>
      <c r="O52" s="515"/>
      <c r="P52" s="515"/>
    </row>
    <row r="53" spans="2:16" x14ac:dyDescent="0.3">
      <c r="B53" s="115">
        <v>6</v>
      </c>
      <c r="C53" s="1111"/>
      <c r="D53" s="1111"/>
      <c r="E53" s="1111"/>
      <c r="F53" s="1111"/>
      <c r="G53" s="1111"/>
      <c r="H53" s="1112"/>
      <c r="I53" s="514"/>
      <c r="J53" s="496">
        <f t="shared" si="2"/>
        <v>0</v>
      </c>
      <c r="K53" s="515"/>
      <c r="L53" s="515"/>
      <c r="M53" s="515"/>
      <c r="N53" s="515"/>
      <c r="O53" s="515"/>
      <c r="P53" s="515"/>
    </row>
    <row r="54" spans="2:16" x14ac:dyDescent="0.3">
      <c r="B54" s="115">
        <v>7</v>
      </c>
      <c r="C54" s="1111"/>
      <c r="D54" s="1111"/>
      <c r="E54" s="1111"/>
      <c r="F54" s="1111"/>
      <c r="G54" s="1111"/>
      <c r="H54" s="1112"/>
      <c r="I54" s="514"/>
      <c r="J54" s="496">
        <f t="shared" si="2"/>
        <v>0</v>
      </c>
      <c r="K54" s="515"/>
      <c r="L54" s="515"/>
      <c r="M54" s="515"/>
      <c r="N54" s="515"/>
      <c r="O54" s="515"/>
      <c r="P54" s="515"/>
    </row>
    <row r="55" spans="2:16" x14ac:dyDescent="0.3">
      <c r="B55" s="115">
        <v>8</v>
      </c>
      <c r="C55" s="1111"/>
      <c r="D55" s="1111"/>
      <c r="E55" s="1111"/>
      <c r="F55" s="1111"/>
      <c r="G55" s="1111"/>
      <c r="H55" s="1112"/>
      <c r="I55" s="514"/>
      <c r="J55" s="496">
        <f t="shared" si="2"/>
        <v>0</v>
      </c>
      <c r="K55" s="515"/>
      <c r="L55" s="515"/>
      <c r="M55" s="515"/>
      <c r="N55" s="515"/>
      <c r="O55" s="515"/>
      <c r="P55" s="515"/>
    </row>
    <row r="56" spans="2:16" x14ac:dyDescent="0.3">
      <c r="B56" s="115">
        <v>9</v>
      </c>
      <c r="C56" s="1111"/>
      <c r="D56" s="1111"/>
      <c r="E56" s="1111"/>
      <c r="F56" s="1111"/>
      <c r="G56" s="1111"/>
      <c r="H56" s="1112"/>
      <c r="I56" s="514"/>
      <c r="J56" s="496">
        <f t="shared" si="2"/>
        <v>0</v>
      </c>
      <c r="K56" s="515"/>
      <c r="L56" s="515"/>
      <c r="M56" s="515"/>
      <c r="N56" s="515"/>
      <c r="O56" s="515"/>
      <c r="P56" s="515"/>
    </row>
    <row r="57" spans="2:16" x14ac:dyDescent="0.3">
      <c r="B57" s="115">
        <v>10</v>
      </c>
      <c r="C57" s="1111"/>
      <c r="D57" s="1111"/>
      <c r="E57" s="1111"/>
      <c r="F57" s="1111"/>
      <c r="G57" s="1111"/>
      <c r="H57" s="1112"/>
      <c r="I57" s="514"/>
      <c r="J57" s="496">
        <f t="shared" si="2"/>
        <v>0</v>
      </c>
      <c r="K57" s="515"/>
      <c r="L57" s="515"/>
      <c r="M57" s="515"/>
      <c r="N57" s="515"/>
      <c r="O57" s="515"/>
      <c r="P57" s="515"/>
    </row>
    <row r="58" spans="2:16" x14ac:dyDescent="0.3">
      <c r="B58" s="511"/>
      <c r="C58" s="1145" t="s">
        <v>1183</v>
      </c>
      <c r="D58" s="1145"/>
      <c r="E58" s="1145"/>
      <c r="F58" s="1145"/>
      <c r="G58" s="1145"/>
      <c r="H58" s="1145"/>
      <c r="I58" s="1145"/>
      <c r="J58" s="1146"/>
      <c r="K58" s="530" t="s">
        <v>1172</v>
      </c>
      <c r="L58" s="530" t="s">
        <v>1181</v>
      </c>
      <c r="M58" s="530" t="s">
        <v>1182</v>
      </c>
      <c r="N58" s="530" t="s">
        <v>1200</v>
      </c>
      <c r="O58" s="530" t="s">
        <v>1201</v>
      </c>
      <c r="P58" s="530" t="s">
        <v>1202</v>
      </c>
    </row>
    <row r="59" spans="2:16" x14ac:dyDescent="0.3">
      <c r="B59" s="940" t="s">
        <v>1173</v>
      </c>
      <c r="C59" s="941"/>
      <c r="D59" s="941"/>
      <c r="E59" s="941"/>
      <c r="F59" s="941"/>
      <c r="G59" s="941"/>
      <c r="H59" s="941"/>
      <c r="I59" s="941"/>
      <c r="J59" s="942"/>
      <c r="K59" s="516"/>
      <c r="L59" s="516"/>
      <c r="M59" s="516"/>
      <c r="N59" s="516"/>
      <c r="O59" s="516"/>
      <c r="P59" s="516"/>
    </row>
    <row r="60" spans="2:16" x14ac:dyDescent="0.3">
      <c r="B60" s="940" t="s">
        <v>1174</v>
      </c>
      <c r="C60" s="941"/>
      <c r="D60" s="941"/>
      <c r="E60" s="941"/>
      <c r="F60" s="941"/>
      <c r="G60" s="941"/>
      <c r="H60" s="941"/>
      <c r="I60" s="941"/>
      <c r="J60" s="942"/>
      <c r="K60" s="517"/>
      <c r="L60" s="517"/>
      <c r="M60" s="517"/>
      <c r="N60" s="517"/>
      <c r="O60" s="517"/>
      <c r="P60" s="517"/>
    </row>
    <row r="61" spans="2:16" x14ac:dyDescent="0.3">
      <c r="B61" s="940" t="s">
        <v>1175</v>
      </c>
      <c r="C61" s="941"/>
      <c r="D61" s="941"/>
      <c r="E61" s="941"/>
      <c r="F61" s="941"/>
      <c r="G61" s="941"/>
      <c r="H61" s="941"/>
      <c r="I61" s="941"/>
      <c r="J61" s="942"/>
      <c r="K61" s="518"/>
      <c r="L61" s="518"/>
      <c r="M61" s="518"/>
      <c r="N61" s="518"/>
      <c r="O61" s="518"/>
      <c r="P61" s="518"/>
    </row>
    <row r="62" spans="2:16" x14ac:dyDescent="0.3">
      <c r="B62" s="940" t="s">
        <v>1176</v>
      </c>
      <c r="C62" s="941"/>
      <c r="D62" s="941"/>
      <c r="E62" s="941"/>
      <c r="F62" s="941"/>
      <c r="G62" s="941"/>
      <c r="H62" s="941"/>
      <c r="I62" s="941"/>
      <c r="J62" s="942"/>
      <c r="K62" s="518"/>
      <c r="L62" s="518"/>
      <c r="M62" s="518"/>
      <c r="N62" s="518"/>
      <c r="O62" s="518"/>
      <c r="P62" s="518"/>
    </row>
    <row r="63" spans="2:16" x14ac:dyDescent="0.3">
      <c r="B63" s="940" t="s">
        <v>1177</v>
      </c>
      <c r="C63" s="941"/>
      <c r="D63" s="941"/>
      <c r="E63" s="941"/>
      <c r="F63" s="941"/>
      <c r="G63" s="941"/>
      <c r="H63" s="941"/>
      <c r="I63" s="941"/>
      <c r="J63" s="942"/>
      <c r="K63" s="516"/>
      <c r="L63" s="516"/>
      <c r="M63" s="516"/>
      <c r="N63" s="516"/>
      <c r="O63" s="516"/>
      <c r="P63" s="516"/>
    </row>
    <row r="64" spans="2:16" x14ac:dyDescent="0.3">
      <c r="B64" s="940" t="s">
        <v>1178</v>
      </c>
      <c r="C64" s="941"/>
      <c r="D64" s="941"/>
      <c r="E64" s="941"/>
      <c r="F64" s="941"/>
      <c r="G64" s="941"/>
      <c r="H64" s="941"/>
      <c r="I64" s="941"/>
      <c r="J64" s="942"/>
      <c r="K64" s="519"/>
      <c r="L64" s="519"/>
      <c r="M64" s="519"/>
      <c r="N64" s="519"/>
      <c r="O64" s="519"/>
      <c r="P64" s="519"/>
    </row>
    <row r="65" spans="2:16" x14ac:dyDescent="0.3">
      <c r="B65" s="940" t="s">
        <v>1179</v>
      </c>
      <c r="C65" s="941"/>
      <c r="D65" s="941"/>
      <c r="E65" s="941"/>
      <c r="F65" s="941"/>
      <c r="G65" s="941"/>
      <c r="H65" s="941"/>
      <c r="I65" s="941"/>
      <c r="J65" s="942"/>
      <c r="K65" s="520"/>
      <c r="L65" s="520"/>
      <c r="M65" s="520"/>
      <c r="N65" s="520"/>
      <c r="O65" s="520"/>
      <c r="P65" s="520"/>
    </row>
    <row r="66" spans="2:16" x14ac:dyDescent="0.3">
      <c r="B66" s="1089" t="s">
        <v>1180</v>
      </c>
      <c r="C66" s="1090"/>
      <c r="D66" s="1090"/>
      <c r="E66" s="1090"/>
      <c r="F66" s="1090"/>
      <c r="G66" s="1090"/>
      <c r="H66" s="1090"/>
      <c r="I66" s="1090"/>
      <c r="J66" s="1091"/>
      <c r="K66" s="512" t="s">
        <v>1170</v>
      </c>
      <c r="L66" s="513"/>
      <c r="M66" s="513"/>
      <c r="N66" s="512" t="s">
        <v>1170</v>
      </c>
      <c r="O66" s="513"/>
      <c r="P66" s="513"/>
    </row>
    <row r="67" spans="2:16" x14ac:dyDescent="0.3">
      <c r="B67" s="1123" t="s">
        <v>945</v>
      </c>
      <c r="C67" s="1124"/>
      <c r="D67" s="1124"/>
      <c r="E67" s="1124"/>
      <c r="F67" s="1124"/>
      <c r="G67" s="1124"/>
      <c r="H67" s="1124"/>
      <c r="I67" s="1124"/>
      <c r="J67" s="1138"/>
      <c r="K67" s="509" t="s">
        <v>1172</v>
      </c>
      <c r="L67" s="509" t="s">
        <v>1181</v>
      </c>
      <c r="M67" s="509" t="s">
        <v>1182</v>
      </c>
      <c r="N67" s="538" t="s">
        <v>1200</v>
      </c>
      <c r="O67" s="538" t="s">
        <v>1201</v>
      </c>
      <c r="P67" s="538" t="s">
        <v>1202</v>
      </c>
    </row>
    <row r="68" spans="2:16" x14ac:dyDescent="0.3">
      <c r="B68" s="1116" t="s">
        <v>504</v>
      </c>
      <c r="C68" s="1117"/>
      <c r="D68" s="1117"/>
      <c r="E68" s="1117"/>
      <c r="F68" s="1117"/>
      <c r="G68" s="1117"/>
      <c r="H68" s="1118"/>
      <c r="I68" s="113" t="s">
        <v>16</v>
      </c>
      <c r="J68" s="113" t="s">
        <v>1171</v>
      </c>
      <c r="K68" s="314" t="s">
        <v>1184</v>
      </c>
      <c r="L68" s="314" t="s">
        <v>1184</v>
      </c>
      <c r="M68" s="314" t="s">
        <v>1184</v>
      </c>
      <c r="N68" s="314" t="s">
        <v>1184</v>
      </c>
      <c r="O68" s="314" t="s">
        <v>1184</v>
      </c>
      <c r="P68" s="314" t="s">
        <v>1184</v>
      </c>
    </row>
    <row r="69" spans="2:16" x14ac:dyDescent="0.3">
      <c r="B69" s="115">
        <v>1</v>
      </c>
      <c r="C69" s="1147"/>
      <c r="D69" s="1111"/>
      <c r="E69" s="1111"/>
      <c r="F69" s="1111"/>
      <c r="G69" s="1111"/>
      <c r="H69" s="1112"/>
      <c r="I69" s="514"/>
      <c r="J69" s="496">
        <f>IFERROR(SMALL(K69:P69,1),0)</f>
        <v>0</v>
      </c>
      <c r="K69" s="515"/>
      <c r="L69" s="515"/>
      <c r="M69" s="515"/>
      <c r="N69" s="515"/>
      <c r="O69" s="515"/>
      <c r="P69" s="515"/>
    </row>
    <row r="70" spans="2:16" x14ac:dyDescent="0.3">
      <c r="B70" s="115">
        <v>2</v>
      </c>
      <c r="C70" s="1111"/>
      <c r="D70" s="1111"/>
      <c r="E70" s="1111"/>
      <c r="F70" s="1111"/>
      <c r="G70" s="1111"/>
      <c r="H70" s="1112"/>
      <c r="I70" s="514"/>
      <c r="J70" s="496">
        <f t="shared" ref="J70:J78" si="3">IFERROR(SMALL(K70:P70,1),0)</f>
        <v>0</v>
      </c>
      <c r="K70" s="515"/>
      <c r="L70" s="515"/>
      <c r="M70" s="515"/>
      <c r="N70" s="515"/>
      <c r="O70" s="515"/>
      <c r="P70" s="515"/>
    </row>
    <row r="71" spans="2:16" x14ac:dyDescent="0.3">
      <c r="B71" s="115">
        <v>3</v>
      </c>
      <c r="C71" s="1111"/>
      <c r="D71" s="1111"/>
      <c r="E71" s="1111"/>
      <c r="F71" s="1111"/>
      <c r="G71" s="1111"/>
      <c r="H71" s="1112"/>
      <c r="I71" s="514"/>
      <c r="J71" s="496">
        <f t="shared" si="3"/>
        <v>0</v>
      </c>
      <c r="K71" s="515"/>
      <c r="L71" s="515"/>
      <c r="M71" s="515"/>
      <c r="N71" s="515"/>
      <c r="O71" s="515"/>
      <c r="P71" s="515"/>
    </row>
    <row r="72" spans="2:16" x14ac:dyDescent="0.3">
      <c r="B72" s="115">
        <v>4</v>
      </c>
      <c r="C72" s="1111"/>
      <c r="D72" s="1111"/>
      <c r="E72" s="1111"/>
      <c r="F72" s="1111"/>
      <c r="G72" s="1111"/>
      <c r="H72" s="1112"/>
      <c r="I72" s="514"/>
      <c r="J72" s="496">
        <f t="shared" si="3"/>
        <v>0</v>
      </c>
      <c r="K72" s="515"/>
      <c r="L72" s="515"/>
      <c r="M72" s="515"/>
      <c r="N72" s="515"/>
      <c r="O72" s="515"/>
      <c r="P72" s="515"/>
    </row>
    <row r="73" spans="2:16" x14ac:dyDescent="0.3">
      <c r="B73" s="115">
        <v>5</v>
      </c>
      <c r="C73" s="1111"/>
      <c r="D73" s="1111"/>
      <c r="E73" s="1111"/>
      <c r="F73" s="1111"/>
      <c r="G73" s="1111"/>
      <c r="H73" s="1112"/>
      <c r="I73" s="514"/>
      <c r="J73" s="496">
        <f t="shared" si="3"/>
        <v>0</v>
      </c>
      <c r="K73" s="515"/>
      <c r="L73" s="515"/>
      <c r="M73" s="515"/>
      <c r="N73" s="515"/>
      <c r="O73" s="515"/>
      <c r="P73" s="515"/>
    </row>
    <row r="74" spans="2:16" x14ac:dyDescent="0.3">
      <c r="B74" s="115">
        <v>6</v>
      </c>
      <c r="C74" s="1111"/>
      <c r="D74" s="1111"/>
      <c r="E74" s="1111"/>
      <c r="F74" s="1111"/>
      <c r="G74" s="1111"/>
      <c r="H74" s="1112"/>
      <c r="I74" s="514"/>
      <c r="J74" s="496">
        <f t="shared" si="3"/>
        <v>0</v>
      </c>
      <c r="K74" s="515"/>
      <c r="L74" s="515"/>
      <c r="M74" s="515"/>
      <c r="N74" s="515"/>
      <c r="O74" s="515"/>
      <c r="P74" s="515"/>
    </row>
    <row r="75" spans="2:16" x14ac:dyDescent="0.3">
      <c r="B75" s="115">
        <v>7</v>
      </c>
      <c r="C75" s="1111"/>
      <c r="D75" s="1111"/>
      <c r="E75" s="1111"/>
      <c r="F75" s="1111"/>
      <c r="G75" s="1111"/>
      <c r="H75" s="1112"/>
      <c r="I75" s="514"/>
      <c r="J75" s="496">
        <f t="shared" si="3"/>
        <v>0</v>
      </c>
      <c r="K75" s="515"/>
      <c r="L75" s="515"/>
      <c r="M75" s="515"/>
      <c r="N75" s="515"/>
      <c r="O75" s="515"/>
      <c r="P75" s="515"/>
    </row>
    <row r="76" spans="2:16" x14ac:dyDescent="0.3">
      <c r="B76" s="115">
        <v>8</v>
      </c>
      <c r="C76" s="1111"/>
      <c r="D76" s="1111"/>
      <c r="E76" s="1111"/>
      <c r="F76" s="1111"/>
      <c r="G76" s="1111"/>
      <c r="H76" s="1112"/>
      <c r="I76" s="514"/>
      <c r="J76" s="496">
        <f t="shared" si="3"/>
        <v>0</v>
      </c>
      <c r="K76" s="515"/>
      <c r="L76" s="515"/>
      <c r="M76" s="515"/>
      <c r="N76" s="515"/>
      <c r="O76" s="515"/>
      <c r="P76" s="515"/>
    </row>
    <row r="77" spans="2:16" x14ac:dyDescent="0.3">
      <c r="B77" s="115">
        <v>9</v>
      </c>
      <c r="C77" s="1111"/>
      <c r="D77" s="1111"/>
      <c r="E77" s="1111"/>
      <c r="F77" s="1111"/>
      <c r="G77" s="1111"/>
      <c r="H77" s="1112"/>
      <c r="I77" s="514"/>
      <c r="J77" s="496">
        <f t="shared" si="3"/>
        <v>0</v>
      </c>
      <c r="K77" s="515"/>
      <c r="L77" s="515"/>
      <c r="M77" s="515"/>
      <c r="N77" s="515"/>
      <c r="O77" s="515"/>
      <c r="P77" s="515"/>
    </row>
    <row r="78" spans="2:16" x14ac:dyDescent="0.3">
      <c r="B78" s="115">
        <v>10</v>
      </c>
      <c r="C78" s="1111"/>
      <c r="D78" s="1111"/>
      <c r="E78" s="1111"/>
      <c r="F78" s="1111"/>
      <c r="G78" s="1111"/>
      <c r="H78" s="1112"/>
      <c r="I78" s="514"/>
      <c r="J78" s="496">
        <f t="shared" si="3"/>
        <v>0</v>
      </c>
      <c r="K78" s="515"/>
      <c r="L78" s="515"/>
      <c r="M78" s="515"/>
      <c r="N78" s="515"/>
      <c r="O78" s="515"/>
      <c r="P78" s="515"/>
    </row>
    <row r="79" spans="2:16" x14ac:dyDescent="0.3">
      <c r="B79" s="511"/>
      <c r="C79" s="1145" t="s">
        <v>1183</v>
      </c>
      <c r="D79" s="1145"/>
      <c r="E79" s="1145"/>
      <c r="F79" s="1145"/>
      <c r="G79" s="1145"/>
      <c r="H79" s="1145"/>
      <c r="I79" s="1145"/>
      <c r="J79" s="1146"/>
      <c r="K79" s="530" t="s">
        <v>1172</v>
      </c>
      <c r="L79" s="530" t="s">
        <v>1181</v>
      </c>
      <c r="M79" s="530" t="s">
        <v>1182</v>
      </c>
      <c r="N79" s="530" t="s">
        <v>1200</v>
      </c>
      <c r="O79" s="530" t="s">
        <v>1201</v>
      </c>
      <c r="P79" s="530" t="s">
        <v>1202</v>
      </c>
    </row>
    <row r="80" spans="2:16" x14ac:dyDescent="0.3">
      <c r="B80" s="940" t="s">
        <v>1173</v>
      </c>
      <c r="C80" s="941"/>
      <c r="D80" s="941"/>
      <c r="E80" s="941"/>
      <c r="F80" s="941"/>
      <c r="G80" s="941"/>
      <c r="H80" s="941"/>
      <c r="I80" s="941"/>
      <c r="J80" s="942"/>
      <c r="K80" s="516"/>
      <c r="L80" s="516"/>
      <c r="M80" s="516"/>
      <c r="N80" s="516"/>
      <c r="O80" s="516"/>
      <c r="P80" s="516"/>
    </row>
    <row r="81" spans="2:16" x14ac:dyDescent="0.3">
      <c r="B81" s="940" t="s">
        <v>1174</v>
      </c>
      <c r="C81" s="941"/>
      <c r="D81" s="941"/>
      <c r="E81" s="941"/>
      <c r="F81" s="941"/>
      <c r="G81" s="941"/>
      <c r="H81" s="941"/>
      <c r="I81" s="941"/>
      <c r="J81" s="942"/>
      <c r="K81" s="517"/>
      <c r="L81" s="517"/>
      <c r="M81" s="517"/>
      <c r="N81" s="517"/>
      <c r="O81" s="517"/>
      <c r="P81" s="517"/>
    </row>
    <row r="82" spans="2:16" x14ac:dyDescent="0.3">
      <c r="B82" s="940" t="s">
        <v>1175</v>
      </c>
      <c r="C82" s="941"/>
      <c r="D82" s="941"/>
      <c r="E82" s="941"/>
      <c r="F82" s="941"/>
      <c r="G82" s="941"/>
      <c r="H82" s="941"/>
      <c r="I82" s="941"/>
      <c r="J82" s="942"/>
      <c r="K82" s="518"/>
      <c r="L82" s="518"/>
      <c r="M82" s="518"/>
      <c r="N82" s="518"/>
      <c r="O82" s="518"/>
      <c r="P82" s="518"/>
    </row>
    <row r="83" spans="2:16" x14ac:dyDescent="0.3">
      <c r="B83" s="940" t="s">
        <v>1176</v>
      </c>
      <c r="C83" s="941"/>
      <c r="D83" s="941"/>
      <c r="E83" s="941"/>
      <c r="F83" s="941"/>
      <c r="G83" s="941"/>
      <c r="H83" s="941"/>
      <c r="I83" s="941"/>
      <c r="J83" s="942"/>
      <c r="K83" s="518"/>
      <c r="L83" s="518"/>
      <c r="M83" s="518"/>
      <c r="N83" s="518"/>
      <c r="O83" s="518"/>
      <c r="P83" s="518"/>
    </row>
    <row r="84" spans="2:16" x14ac:dyDescent="0.3">
      <c r="B84" s="940" t="s">
        <v>1177</v>
      </c>
      <c r="C84" s="941"/>
      <c r="D84" s="941"/>
      <c r="E84" s="941"/>
      <c r="F84" s="941"/>
      <c r="G84" s="941"/>
      <c r="H84" s="941"/>
      <c r="I84" s="941"/>
      <c r="J84" s="942"/>
      <c r="K84" s="516"/>
      <c r="L84" s="516"/>
      <c r="M84" s="516"/>
      <c r="N84" s="516"/>
      <c r="O84" s="516"/>
      <c r="P84" s="516"/>
    </row>
    <row r="85" spans="2:16" x14ac:dyDescent="0.3">
      <c r="B85" s="940" t="s">
        <v>1178</v>
      </c>
      <c r="C85" s="941"/>
      <c r="D85" s="941"/>
      <c r="E85" s="941"/>
      <c r="F85" s="941"/>
      <c r="G85" s="941"/>
      <c r="H85" s="941"/>
      <c r="I85" s="941"/>
      <c r="J85" s="942"/>
      <c r="K85" s="519"/>
      <c r="L85" s="519"/>
      <c r="M85" s="519"/>
      <c r="N85" s="519"/>
      <c r="O85" s="519"/>
      <c r="P85" s="519"/>
    </row>
    <row r="86" spans="2:16" x14ac:dyDescent="0.3">
      <c r="B86" s="940" t="s">
        <v>1179</v>
      </c>
      <c r="C86" s="941"/>
      <c r="D86" s="941"/>
      <c r="E86" s="941"/>
      <c r="F86" s="941"/>
      <c r="G86" s="941"/>
      <c r="H86" s="941"/>
      <c r="I86" s="941"/>
      <c r="J86" s="942"/>
      <c r="K86" s="520"/>
      <c r="L86" s="520"/>
      <c r="M86" s="520"/>
      <c r="N86" s="520"/>
      <c r="O86" s="520"/>
      <c r="P86" s="520"/>
    </row>
    <row r="87" spans="2:16" x14ac:dyDescent="0.3">
      <c r="B87" s="1089" t="s">
        <v>1180</v>
      </c>
      <c r="C87" s="1090"/>
      <c r="D87" s="1090"/>
      <c r="E87" s="1090"/>
      <c r="F87" s="1090"/>
      <c r="G87" s="1090"/>
      <c r="H87" s="1090"/>
      <c r="I87" s="1090"/>
      <c r="J87" s="1091"/>
      <c r="K87" s="512" t="s">
        <v>1170</v>
      </c>
      <c r="L87" s="513"/>
      <c r="M87" s="513"/>
      <c r="N87" s="512" t="s">
        <v>1170</v>
      </c>
      <c r="O87" s="513"/>
      <c r="P87" s="513"/>
    </row>
    <row r="88" spans="2:16" x14ac:dyDescent="0.3">
      <c r="B88" s="1123" t="s">
        <v>946</v>
      </c>
      <c r="C88" s="1124"/>
      <c r="D88" s="1124"/>
      <c r="E88" s="1124"/>
      <c r="F88" s="1124"/>
      <c r="G88" s="1124"/>
      <c r="H88" s="1124"/>
      <c r="I88" s="1124"/>
      <c r="J88" s="1124"/>
      <c r="K88" s="509" t="s">
        <v>1172</v>
      </c>
      <c r="L88" s="509" t="s">
        <v>1181</v>
      </c>
      <c r="M88" s="509" t="s">
        <v>1182</v>
      </c>
      <c r="N88" s="538" t="s">
        <v>1200</v>
      </c>
      <c r="O88" s="538" t="s">
        <v>1201</v>
      </c>
      <c r="P88" s="538" t="s">
        <v>1202</v>
      </c>
    </row>
    <row r="89" spans="2:16" x14ac:dyDescent="0.3">
      <c r="B89" s="1116" t="s">
        <v>504</v>
      </c>
      <c r="C89" s="1117"/>
      <c r="D89" s="1117"/>
      <c r="E89" s="1117"/>
      <c r="F89" s="1117"/>
      <c r="G89" s="1117"/>
      <c r="H89" s="1118"/>
      <c r="I89" s="113" t="s">
        <v>16</v>
      </c>
      <c r="J89" s="113" t="s">
        <v>1171</v>
      </c>
      <c r="K89" s="314" t="s">
        <v>1184</v>
      </c>
      <c r="L89" s="314" t="s">
        <v>1184</v>
      </c>
      <c r="M89" s="314" t="s">
        <v>1184</v>
      </c>
      <c r="N89" s="314" t="s">
        <v>1184</v>
      </c>
      <c r="O89" s="314" t="s">
        <v>1184</v>
      </c>
      <c r="P89" s="314" t="s">
        <v>1184</v>
      </c>
    </row>
    <row r="90" spans="2:16" x14ac:dyDescent="0.3">
      <c r="B90" s="115">
        <v>1</v>
      </c>
      <c r="C90" s="1111"/>
      <c r="D90" s="1111"/>
      <c r="E90" s="1111"/>
      <c r="F90" s="1111"/>
      <c r="G90" s="1111"/>
      <c r="H90" s="1112"/>
      <c r="I90" s="514"/>
      <c r="J90" s="496">
        <f>IFERROR(SMALL(K90:P90,1),0)</f>
        <v>0</v>
      </c>
      <c r="K90" s="515"/>
      <c r="L90" s="515"/>
      <c r="M90" s="515"/>
      <c r="N90" s="515"/>
      <c r="O90" s="515"/>
      <c r="P90" s="515"/>
    </row>
    <row r="91" spans="2:16" x14ac:dyDescent="0.3">
      <c r="B91" s="115">
        <v>2</v>
      </c>
      <c r="C91" s="1111"/>
      <c r="D91" s="1111"/>
      <c r="E91" s="1111"/>
      <c r="F91" s="1111"/>
      <c r="G91" s="1111"/>
      <c r="H91" s="1112"/>
      <c r="I91" s="514"/>
      <c r="J91" s="496">
        <f t="shared" ref="J91:J99" si="4">IFERROR(SMALL(K91:P91,1),0)</f>
        <v>0</v>
      </c>
      <c r="K91" s="515"/>
      <c r="L91" s="515"/>
      <c r="M91" s="515"/>
      <c r="N91" s="515"/>
      <c r="O91" s="515"/>
      <c r="P91" s="515"/>
    </row>
    <row r="92" spans="2:16" x14ac:dyDescent="0.3">
      <c r="B92" s="115">
        <v>3</v>
      </c>
      <c r="C92" s="1111"/>
      <c r="D92" s="1111"/>
      <c r="E92" s="1111"/>
      <c r="F92" s="1111"/>
      <c r="G92" s="1111"/>
      <c r="H92" s="1112"/>
      <c r="I92" s="514"/>
      <c r="J92" s="496">
        <f t="shared" si="4"/>
        <v>0</v>
      </c>
      <c r="K92" s="515"/>
      <c r="L92" s="515"/>
      <c r="M92" s="515"/>
      <c r="N92" s="515"/>
      <c r="O92" s="515"/>
      <c r="P92" s="515"/>
    </row>
    <row r="93" spans="2:16" x14ac:dyDescent="0.3">
      <c r="B93" s="115">
        <v>4</v>
      </c>
      <c r="C93" s="1111"/>
      <c r="D93" s="1111"/>
      <c r="E93" s="1111"/>
      <c r="F93" s="1111"/>
      <c r="G93" s="1111"/>
      <c r="H93" s="1112"/>
      <c r="I93" s="514"/>
      <c r="J93" s="496">
        <f t="shared" si="4"/>
        <v>0</v>
      </c>
      <c r="K93" s="515"/>
      <c r="L93" s="515"/>
      <c r="M93" s="515"/>
      <c r="N93" s="515"/>
      <c r="O93" s="515"/>
      <c r="P93" s="515"/>
    </row>
    <row r="94" spans="2:16" x14ac:dyDescent="0.3">
      <c r="B94" s="115">
        <v>5</v>
      </c>
      <c r="C94" s="1111"/>
      <c r="D94" s="1111"/>
      <c r="E94" s="1111"/>
      <c r="F94" s="1111"/>
      <c r="G94" s="1111"/>
      <c r="H94" s="1112"/>
      <c r="I94" s="514"/>
      <c r="J94" s="496">
        <f t="shared" si="4"/>
        <v>0</v>
      </c>
      <c r="K94" s="515"/>
      <c r="L94" s="515"/>
      <c r="M94" s="515"/>
      <c r="N94" s="515"/>
      <c r="O94" s="515"/>
      <c r="P94" s="515"/>
    </row>
    <row r="95" spans="2:16" x14ac:dyDescent="0.3">
      <c r="B95" s="115">
        <v>6</v>
      </c>
      <c r="C95" s="1111"/>
      <c r="D95" s="1111"/>
      <c r="E95" s="1111"/>
      <c r="F95" s="1111"/>
      <c r="G95" s="1111"/>
      <c r="H95" s="1112"/>
      <c r="I95" s="514"/>
      <c r="J95" s="496">
        <f t="shared" si="4"/>
        <v>0</v>
      </c>
      <c r="K95" s="515"/>
      <c r="L95" s="515"/>
      <c r="M95" s="515"/>
      <c r="N95" s="515"/>
      <c r="O95" s="515"/>
      <c r="P95" s="515"/>
    </row>
    <row r="96" spans="2:16" x14ac:dyDescent="0.3">
      <c r="B96" s="115">
        <v>7</v>
      </c>
      <c r="C96" s="1111"/>
      <c r="D96" s="1111"/>
      <c r="E96" s="1111"/>
      <c r="F96" s="1111"/>
      <c r="G96" s="1111"/>
      <c r="H96" s="1112"/>
      <c r="I96" s="514"/>
      <c r="J96" s="496">
        <f t="shared" si="4"/>
        <v>0</v>
      </c>
      <c r="K96" s="515"/>
      <c r="L96" s="515"/>
      <c r="M96" s="515"/>
      <c r="N96" s="515"/>
      <c r="O96" s="515"/>
      <c r="P96" s="515"/>
    </row>
    <row r="97" spans="2:16" x14ac:dyDescent="0.3">
      <c r="B97" s="115">
        <v>8</v>
      </c>
      <c r="C97" s="1111"/>
      <c r="D97" s="1111"/>
      <c r="E97" s="1111"/>
      <c r="F97" s="1111"/>
      <c r="G97" s="1111"/>
      <c r="H97" s="1112"/>
      <c r="I97" s="514"/>
      <c r="J97" s="496">
        <f t="shared" si="4"/>
        <v>0</v>
      </c>
      <c r="K97" s="515"/>
      <c r="L97" s="515"/>
      <c r="M97" s="515"/>
      <c r="N97" s="515"/>
      <c r="O97" s="515"/>
      <c r="P97" s="515"/>
    </row>
    <row r="98" spans="2:16" x14ac:dyDescent="0.3">
      <c r="B98" s="115">
        <v>9</v>
      </c>
      <c r="C98" s="1111"/>
      <c r="D98" s="1111"/>
      <c r="E98" s="1111"/>
      <c r="F98" s="1111"/>
      <c r="G98" s="1111"/>
      <c r="H98" s="1112"/>
      <c r="I98" s="514"/>
      <c r="J98" s="496">
        <f t="shared" si="4"/>
        <v>0</v>
      </c>
      <c r="K98" s="515"/>
      <c r="L98" s="515"/>
      <c r="M98" s="515"/>
      <c r="N98" s="515"/>
      <c r="O98" s="515"/>
      <c r="P98" s="515"/>
    </row>
    <row r="99" spans="2:16" x14ac:dyDescent="0.3">
      <c r="B99" s="115">
        <v>10</v>
      </c>
      <c r="C99" s="1111"/>
      <c r="D99" s="1111"/>
      <c r="E99" s="1111"/>
      <c r="F99" s="1111"/>
      <c r="G99" s="1111"/>
      <c r="H99" s="1112"/>
      <c r="I99" s="514"/>
      <c r="J99" s="496">
        <f t="shared" si="4"/>
        <v>0</v>
      </c>
      <c r="K99" s="515"/>
      <c r="L99" s="515"/>
      <c r="M99" s="515"/>
      <c r="N99" s="515"/>
      <c r="O99" s="515"/>
      <c r="P99" s="515"/>
    </row>
    <row r="100" spans="2:16" x14ac:dyDescent="0.3">
      <c r="B100" s="511"/>
      <c r="C100" s="1145" t="s">
        <v>1183</v>
      </c>
      <c r="D100" s="1145"/>
      <c r="E100" s="1145"/>
      <c r="F100" s="1145"/>
      <c r="G100" s="1145"/>
      <c r="H100" s="1145"/>
      <c r="I100" s="1145"/>
      <c r="J100" s="1146"/>
      <c r="K100" s="530" t="s">
        <v>1172</v>
      </c>
      <c r="L100" s="530" t="s">
        <v>1181</v>
      </c>
      <c r="M100" s="530" t="s">
        <v>1182</v>
      </c>
      <c r="N100" s="530" t="s">
        <v>1200</v>
      </c>
      <c r="O100" s="530" t="s">
        <v>1201</v>
      </c>
      <c r="P100" s="530" t="s">
        <v>1202</v>
      </c>
    </row>
    <row r="101" spans="2:16" x14ac:dyDescent="0.3">
      <c r="B101" s="940" t="s">
        <v>1173</v>
      </c>
      <c r="C101" s="941"/>
      <c r="D101" s="941"/>
      <c r="E101" s="941"/>
      <c r="F101" s="941"/>
      <c r="G101" s="941"/>
      <c r="H101" s="941"/>
      <c r="I101" s="941"/>
      <c r="J101" s="942"/>
      <c r="K101" s="516"/>
      <c r="L101" s="516"/>
      <c r="M101" s="516"/>
      <c r="N101" s="516"/>
      <c r="O101" s="516"/>
      <c r="P101" s="516"/>
    </row>
    <row r="102" spans="2:16" x14ac:dyDescent="0.3">
      <c r="B102" s="940" t="s">
        <v>1174</v>
      </c>
      <c r="C102" s="941"/>
      <c r="D102" s="941"/>
      <c r="E102" s="941"/>
      <c r="F102" s="941"/>
      <c r="G102" s="941"/>
      <c r="H102" s="941"/>
      <c r="I102" s="941"/>
      <c r="J102" s="942"/>
      <c r="K102" s="517"/>
      <c r="L102" s="517"/>
      <c r="M102" s="517"/>
      <c r="N102" s="517"/>
      <c r="O102" s="517"/>
      <c r="P102" s="517"/>
    </row>
    <row r="103" spans="2:16" x14ac:dyDescent="0.3">
      <c r="B103" s="940" t="s">
        <v>1175</v>
      </c>
      <c r="C103" s="941"/>
      <c r="D103" s="941"/>
      <c r="E103" s="941"/>
      <c r="F103" s="941"/>
      <c r="G103" s="941"/>
      <c r="H103" s="941"/>
      <c r="I103" s="941"/>
      <c r="J103" s="942"/>
      <c r="K103" s="518"/>
      <c r="L103" s="518"/>
      <c r="M103" s="518"/>
      <c r="N103" s="518"/>
      <c r="O103" s="518"/>
      <c r="P103" s="518"/>
    </row>
    <row r="104" spans="2:16" x14ac:dyDescent="0.3">
      <c r="B104" s="940" t="s">
        <v>1176</v>
      </c>
      <c r="C104" s="941"/>
      <c r="D104" s="941"/>
      <c r="E104" s="941"/>
      <c r="F104" s="941"/>
      <c r="G104" s="941"/>
      <c r="H104" s="941"/>
      <c r="I104" s="941"/>
      <c r="J104" s="942"/>
      <c r="K104" s="518"/>
      <c r="L104" s="518"/>
      <c r="M104" s="518"/>
      <c r="N104" s="518"/>
      <c r="O104" s="518"/>
      <c r="P104" s="518"/>
    </row>
    <row r="105" spans="2:16" x14ac:dyDescent="0.3">
      <c r="B105" s="940" t="s">
        <v>1177</v>
      </c>
      <c r="C105" s="941"/>
      <c r="D105" s="941"/>
      <c r="E105" s="941"/>
      <c r="F105" s="941"/>
      <c r="G105" s="941"/>
      <c r="H105" s="941"/>
      <c r="I105" s="941"/>
      <c r="J105" s="942"/>
      <c r="K105" s="516"/>
      <c r="L105" s="516"/>
      <c r="M105" s="516"/>
      <c r="N105" s="516"/>
      <c r="O105" s="516"/>
      <c r="P105" s="516"/>
    </row>
    <row r="106" spans="2:16" x14ac:dyDescent="0.3">
      <c r="B106" s="940" t="s">
        <v>1178</v>
      </c>
      <c r="C106" s="941"/>
      <c r="D106" s="941"/>
      <c r="E106" s="941"/>
      <c r="F106" s="941"/>
      <c r="G106" s="941"/>
      <c r="H106" s="941"/>
      <c r="I106" s="941"/>
      <c r="J106" s="942"/>
      <c r="K106" s="519"/>
      <c r="L106" s="519"/>
      <c r="M106" s="519"/>
      <c r="N106" s="519"/>
      <c r="O106" s="519"/>
      <c r="P106" s="519"/>
    </row>
    <row r="107" spans="2:16" x14ac:dyDescent="0.3">
      <c r="B107" s="940" t="s">
        <v>1179</v>
      </c>
      <c r="C107" s="941"/>
      <c r="D107" s="941"/>
      <c r="E107" s="941"/>
      <c r="F107" s="941"/>
      <c r="G107" s="941"/>
      <c r="H107" s="941"/>
      <c r="I107" s="941"/>
      <c r="J107" s="942"/>
      <c r="K107" s="520"/>
      <c r="L107" s="520"/>
      <c r="M107" s="520"/>
      <c r="N107" s="520"/>
      <c r="O107" s="520"/>
      <c r="P107" s="520"/>
    </row>
    <row r="108" spans="2:16" x14ac:dyDescent="0.3">
      <c r="B108" s="1089" t="s">
        <v>1180</v>
      </c>
      <c r="C108" s="1090"/>
      <c r="D108" s="1090"/>
      <c r="E108" s="1090"/>
      <c r="F108" s="1090"/>
      <c r="G108" s="1090"/>
      <c r="H108" s="1090"/>
      <c r="I108" s="1090"/>
      <c r="J108" s="1091"/>
      <c r="K108" s="512" t="s">
        <v>1170</v>
      </c>
      <c r="L108" s="513"/>
      <c r="M108" s="513"/>
      <c r="N108" s="512" t="s">
        <v>1170</v>
      </c>
      <c r="O108" s="513"/>
      <c r="P108" s="513"/>
    </row>
    <row r="109" spans="2:16" x14ac:dyDescent="0.3">
      <c r="B109" s="1123" t="s">
        <v>950</v>
      </c>
      <c r="C109" s="1124"/>
      <c r="D109" s="1124"/>
      <c r="E109" s="1124"/>
      <c r="F109" s="1124"/>
      <c r="G109" s="1124"/>
      <c r="H109" s="1124"/>
      <c r="I109" s="1124"/>
      <c r="J109" s="1124"/>
      <c r="K109" s="509" t="s">
        <v>1172</v>
      </c>
      <c r="L109" s="509" t="s">
        <v>1181</v>
      </c>
      <c r="M109" s="509" t="s">
        <v>1182</v>
      </c>
      <c r="N109" s="538" t="s">
        <v>1200</v>
      </c>
      <c r="O109" s="538" t="s">
        <v>1201</v>
      </c>
      <c r="P109" s="538" t="s">
        <v>1202</v>
      </c>
    </row>
    <row r="110" spans="2:16" x14ac:dyDescent="0.3">
      <c r="B110" s="1116" t="s">
        <v>504</v>
      </c>
      <c r="C110" s="1117"/>
      <c r="D110" s="1117"/>
      <c r="E110" s="1117"/>
      <c r="F110" s="1117"/>
      <c r="G110" s="1117"/>
      <c r="H110" s="1118"/>
      <c r="I110" s="113" t="s">
        <v>16</v>
      </c>
      <c r="J110" s="113" t="s">
        <v>1171</v>
      </c>
      <c r="K110" s="314" t="s">
        <v>1184</v>
      </c>
      <c r="L110" s="314" t="s">
        <v>1184</v>
      </c>
      <c r="M110" s="314" t="s">
        <v>1184</v>
      </c>
      <c r="N110" s="314" t="s">
        <v>1184</v>
      </c>
      <c r="O110" s="314" t="s">
        <v>1184</v>
      </c>
      <c r="P110" s="314" t="s">
        <v>1184</v>
      </c>
    </row>
    <row r="111" spans="2:16" x14ac:dyDescent="0.3">
      <c r="B111" s="115">
        <v>1</v>
      </c>
      <c r="C111" s="1111"/>
      <c r="D111" s="1111"/>
      <c r="E111" s="1111"/>
      <c r="F111" s="1111"/>
      <c r="G111" s="1111"/>
      <c r="H111" s="1112"/>
      <c r="I111" s="514"/>
      <c r="J111" s="496">
        <f>IFERROR(SMALL(K111:P111,1),0)</f>
        <v>0</v>
      </c>
      <c r="K111" s="515"/>
      <c r="L111" s="515"/>
      <c r="M111" s="515"/>
      <c r="N111" s="515"/>
      <c r="O111" s="515"/>
      <c r="P111" s="515"/>
    </row>
    <row r="112" spans="2:16" x14ac:dyDescent="0.3">
      <c r="B112" s="115">
        <v>2</v>
      </c>
      <c r="C112" s="1111"/>
      <c r="D112" s="1111"/>
      <c r="E112" s="1111"/>
      <c r="F112" s="1111"/>
      <c r="G112" s="1111"/>
      <c r="H112" s="1112"/>
      <c r="I112" s="514"/>
      <c r="J112" s="496">
        <f t="shared" ref="J112:J120" si="5">IFERROR(SMALL(K112:P112,1),0)</f>
        <v>0</v>
      </c>
      <c r="K112" s="515"/>
      <c r="L112" s="515"/>
      <c r="M112" s="515"/>
      <c r="N112" s="515"/>
      <c r="O112" s="515"/>
      <c r="P112" s="515"/>
    </row>
    <row r="113" spans="2:16" x14ac:dyDescent="0.3">
      <c r="B113" s="115">
        <v>3</v>
      </c>
      <c r="C113" s="1111"/>
      <c r="D113" s="1111"/>
      <c r="E113" s="1111"/>
      <c r="F113" s="1111"/>
      <c r="G113" s="1111"/>
      <c r="H113" s="1112"/>
      <c r="I113" s="514"/>
      <c r="J113" s="496">
        <f t="shared" si="5"/>
        <v>0</v>
      </c>
      <c r="K113" s="515"/>
      <c r="L113" s="515"/>
      <c r="M113" s="515"/>
      <c r="N113" s="515"/>
      <c r="O113" s="515"/>
      <c r="P113" s="515"/>
    </row>
    <row r="114" spans="2:16" x14ac:dyDescent="0.3">
      <c r="B114" s="115">
        <v>4</v>
      </c>
      <c r="C114" s="1111"/>
      <c r="D114" s="1111"/>
      <c r="E114" s="1111"/>
      <c r="F114" s="1111"/>
      <c r="G114" s="1111"/>
      <c r="H114" s="1112"/>
      <c r="I114" s="514"/>
      <c r="J114" s="496">
        <f t="shared" si="5"/>
        <v>0</v>
      </c>
      <c r="K114" s="515"/>
      <c r="L114" s="515"/>
      <c r="M114" s="515"/>
      <c r="N114" s="515"/>
      <c r="O114" s="515"/>
      <c r="P114" s="515"/>
    </row>
    <row r="115" spans="2:16" x14ac:dyDescent="0.3">
      <c r="B115" s="115">
        <v>5</v>
      </c>
      <c r="C115" s="1111"/>
      <c r="D115" s="1111"/>
      <c r="E115" s="1111"/>
      <c r="F115" s="1111"/>
      <c r="G115" s="1111"/>
      <c r="H115" s="1112"/>
      <c r="I115" s="514"/>
      <c r="J115" s="496">
        <f t="shared" si="5"/>
        <v>0</v>
      </c>
      <c r="K115" s="515"/>
      <c r="L115" s="515"/>
      <c r="M115" s="515"/>
      <c r="N115" s="515"/>
      <c r="O115" s="515"/>
      <c r="P115" s="515"/>
    </row>
    <row r="116" spans="2:16" x14ac:dyDescent="0.3">
      <c r="B116" s="115">
        <v>6</v>
      </c>
      <c r="C116" s="1111"/>
      <c r="D116" s="1111"/>
      <c r="E116" s="1111"/>
      <c r="F116" s="1111"/>
      <c r="G116" s="1111"/>
      <c r="H116" s="1112"/>
      <c r="I116" s="514"/>
      <c r="J116" s="496">
        <f t="shared" si="5"/>
        <v>0</v>
      </c>
      <c r="K116" s="515"/>
      <c r="L116" s="515"/>
      <c r="M116" s="515"/>
      <c r="N116" s="515"/>
      <c r="O116" s="515"/>
      <c r="P116" s="515"/>
    </row>
    <row r="117" spans="2:16" x14ac:dyDescent="0.3">
      <c r="B117" s="115">
        <v>7</v>
      </c>
      <c r="C117" s="1111"/>
      <c r="D117" s="1111"/>
      <c r="E117" s="1111"/>
      <c r="F117" s="1111"/>
      <c r="G117" s="1111"/>
      <c r="H117" s="1112"/>
      <c r="I117" s="514"/>
      <c r="J117" s="496">
        <f t="shared" si="5"/>
        <v>0</v>
      </c>
      <c r="K117" s="515"/>
      <c r="L117" s="515"/>
      <c r="M117" s="515"/>
      <c r="N117" s="515"/>
      <c r="O117" s="515"/>
      <c r="P117" s="515"/>
    </row>
    <row r="118" spans="2:16" x14ac:dyDescent="0.3">
      <c r="B118" s="115">
        <v>8</v>
      </c>
      <c r="C118" s="1111"/>
      <c r="D118" s="1111"/>
      <c r="E118" s="1111"/>
      <c r="F118" s="1111"/>
      <c r="G118" s="1111"/>
      <c r="H118" s="1112"/>
      <c r="I118" s="514"/>
      <c r="J118" s="496">
        <f t="shared" si="5"/>
        <v>0</v>
      </c>
      <c r="K118" s="515"/>
      <c r="L118" s="515"/>
      <c r="M118" s="515"/>
      <c r="N118" s="515"/>
      <c r="O118" s="515"/>
      <c r="P118" s="515"/>
    </row>
    <row r="119" spans="2:16" x14ac:dyDescent="0.3">
      <c r="B119" s="115">
        <v>9</v>
      </c>
      <c r="C119" s="1111"/>
      <c r="D119" s="1111"/>
      <c r="E119" s="1111"/>
      <c r="F119" s="1111"/>
      <c r="G119" s="1111"/>
      <c r="H119" s="1112"/>
      <c r="I119" s="514"/>
      <c r="J119" s="496">
        <f t="shared" si="5"/>
        <v>0</v>
      </c>
      <c r="K119" s="515"/>
      <c r="L119" s="515"/>
      <c r="M119" s="515"/>
      <c r="N119" s="515"/>
      <c r="O119" s="515"/>
      <c r="P119" s="515"/>
    </row>
    <row r="120" spans="2:16" x14ac:dyDescent="0.3">
      <c r="B120" s="115">
        <v>10</v>
      </c>
      <c r="C120" s="1111"/>
      <c r="D120" s="1111"/>
      <c r="E120" s="1111"/>
      <c r="F120" s="1111"/>
      <c r="G120" s="1111"/>
      <c r="H120" s="1112"/>
      <c r="I120" s="514"/>
      <c r="J120" s="496">
        <f t="shared" si="5"/>
        <v>0</v>
      </c>
      <c r="K120" s="515"/>
      <c r="L120" s="515"/>
      <c r="M120" s="515"/>
      <c r="N120" s="515"/>
      <c r="O120" s="515"/>
      <c r="P120" s="515"/>
    </row>
    <row r="121" spans="2:16" x14ac:dyDescent="0.3">
      <c r="B121" s="511"/>
      <c r="C121" s="1145" t="s">
        <v>1183</v>
      </c>
      <c r="D121" s="1145"/>
      <c r="E121" s="1145"/>
      <c r="F121" s="1145"/>
      <c r="G121" s="1145"/>
      <c r="H121" s="1145"/>
      <c r="I121" s="1145"/>
      <c r="J121" s="1146"/>
      <c r="K121" s="530" t="s">
        <v>1172</v>
      </c>
      <c r="L121" s="530" t="s">
        <v>1181</v>
      </c>
      <c r="M121" s="530" t="s">
        <v>1182</v>
      </c>
      <c r="N121" s="530" t="s">
        <v>1200</v>
      </c>
      <c r="O121" s="530" t="s">
        <v>1201</v>
      </c>
      <c r="P121" s="530" t="s">
        <v>1202</v>
      </c>
    </row>
    <row r="122" spans="2:16" x14ac:dyDescent="0.3">
      <c r="B122" s="940" t="s">
        <v>1173</v>
      </c>
      <c r="C122" s="941"/>
      <c r="D122" s="941"/>
      <c r="E122" s="941"/>
      <c r="F122" s="941"/>
      <c r="G122" s="941"/>
      <c r="H122" s="941"/>
      <c r="I122" s="941"/>
      <c r="J122" s="942"/>
      <c r="K122" s="516"/>
      <c r="L122" s="516"/>
      <c r="M122" s="516"/>
      <c r="N122" s="516"/>
      <c r="O122" s="516"/>
      <c r="P122" s="516"/>
    </row>
    <row r="123" spans="2:16" x14ac:dyDescent="0.3">
      <c r="B123" s="940" t="s">
        <v>1174</v>
      </c>
      <c r="C123" s="941"/>
      <c r="D123" s="941"/>
      <c r="E123" s="941"/>
      <c r="F123" s="941"/>
      <c r="G123" s="941"/>
      <c r="H123" s="941"/>
      <c r="I123" s="941"/>
      <c r="J123" s="942"/>
      <c r="K123" s="517"/>
      <c r="L123" s="517"/>
      <c r="M123" s="517"/>
      <c r="N123" s="517"/>
      <c r="O123" s="517"/>
      <c r="P123" s="517"/>
    </row>
    <row r="124" spans="2:16" x14ac:dyDescent="0.3">
      <c r="B124" s="940" t="s">
        <v>1175</v>
      </c>
      <c r="C124" s="941"/>
      <c r="D124" s="941"/>
      <c r="E124" s="941"/>
      <c r="F124" s="941"/>
      <c r="G124" s="941"/>
      <c r="H124" s="941"/>
      <c r="I124" s="941"/>
      <c r="J124" s="942"/>
      <c r="K124" s="518"/>
      <c r="L124" s="518"/>
      <c r="M124" s="518"/>
      <c r="N124" s="518"/>
      <c r="O124" s="518"/>
      <c r="P124" s="518"/>
    </row>
    <row r="125" spans="2:16" x14ac:dyDescent="0.3">
      <c r="B125" s="940" t="s">
        <v>1176</v>
      </c>
      <c r="C125" s="941"/>
      <c r="D125" s="941"/>
      <c r="E125" s="941"/>
      <c r="F125" s="941"/>
      <c r="G125" s="941"/>
      <c r="H125" s="941"/>
      <c r="I125" s="941"/>
      <c r="J125" s="942"/>
      <c r="K125" s="518"/>
      <c r="L125" s="518"/>
      <c r="M125" s="518"/>
      <c r="N125" s="518"/>
      <c r="O125" s="518"/>
      <c r="P125" s="518"/>
    </row>
    <row r="126" spans="2:16" x14ac:dyDescent="0.3">
      <c r="B126" s="940" t="s">
        <v>1177</v>
      </c>
      <c r="C126" s="941"/>
      <c r="D126" s="941"/>
      <c r="E126" s="941"/>
      <c r="F126" s="941"/>
      <c r="G126" s="941"/>
      <c r="H126" s="941"/>
      <c r="I126" s="941"/>
      <c r="J126" s="942"/>
      <c r="K126" s="516"/>
      <c r="L126" s="516"/>
      <c r="M126" s="516"/>
      <c r="N126" s="516"/>
      <c r="O126" s="516"/>
      <c r="P126" s="516"/>
    </row>
    <row r="127" spans="2:16" x14ac:dyDescent="0.3">
      <c r="B127" s="940" t="s">
        <v>1178</v>
      </c>
      <c r="C127" s="941"/>
      <c r="D127" s="941"/>
      <c r="E127" s="941"/>
      <c r="F127" s="941"/>
      <c r="G127" s="941"/>
      <c r="H127" s="941"/>
      <c r="I127" s="941"/>
      <c r="J127" s="942"/>
      <c r="K127" s="519"/>
      <c r="L127" s="519"/>
      <c r="M127" s="519"/>
      <c r="N127" s="519"/>
      <c r="O127" s="519"/>
      <c r="P127" s="519"/>
    </row>
    <row r="128" spans="2:16" x14ac:dyDescent="0.3">
      <c r="B128" s="940" t="s">
        <v>1179</v>
      </c>
      <c r="C128" s="941"/>
      <c r="D128" s="941"/>
      <c r="E128" s="941"/>
      <c r="F128" s="941"/>
      <c r="G128" s="941"/>
      <c r="H128" s="941"/>
      <c r="I128" s="941"/>
      <c r="J128" s="942"/>
      <c r="K128" s="520"/>
      <c r="L128" s="520"/>
      <c r="M128" s="520"/>
      <c r="N128" s="520"/>
      <c r="O128" s="520"/>
      <c r="P128" s="520"/>
    </row>
    <row r="129" spans="2:16" x14ac:dyDescent="0.3">
      <c r="B129" s="1089" t="s">
        <v>1180</v>
      </c>
      <c r="C129" s="1090"/>
      <c r="D129" s="1090"/>
      <c r="E129" s="1090"/>
      <c r="F129" s="1090"/>
      <c r="G129" s="1090"/>
      <c r="H129" s="1090"/>
      <c r="I129" s="1090"/>
      <c r="J129" s="1091"/>
      <c r="K129" s="512" t="s">
        <v>1170</v>
      </c>
      <c r="L129" s="513"/>
      <c r="M129" s="513"/>
      <c r="N129" s="512" t="s">
        <v>1170</v>
      </c>
      <c r="O129" s="513"/>
      <c r="P129" s="513"/>
    </row>
    <row r="130" spans="2:16" x14ac:dyDescent="0.3">
      <c r="B130" s="1123" t="s">
        <v>951</v>
      </c>
      <c r="C130" s="1124"/>
      <c r="D130" s="1124"/>
      <c r="E130" s="1124"/>
      <c r="F130" s="1124"/>
      <c r="G130" s="1124"/>
      <c r="H130" s="1124"/>
      <c r="I130" s="1124"/>
      <c r="J130" s="1124"/>
      <c r="K130" s="509" t="s">
        <v>1172</v>
      </c>
      <c r="L130" s="509" t="s">
        <v>1181</v>
      </c>
      <c r="M130" s="509" t="s">
        <v>1182</v>
      </c>
      <c r="N130" s="538" t="s">
        <v>1200</v>
      </c>
      <c r="O130" s="538" t="s">
        <v>1201</v>
      </c>
      <c r="P130" s="538" t="s">
        <v>1202</v>
      </c>
    </row>
    <row r="131" spans="2:16" x14ac:dyDescent="0.3">
      <c r="B131" s="1116" t="s">
        <v>504</v>
      </c>
      <c r="C131" s="1117"/>
      <c r="D131" s="1117"/>
      <c r="E131" s="1117"/>
      <c r="F131" s="1117"/>
      <c r="G131" s="1117"/>
      <c r="H131" s="1118"/>
      <c r="I131" s="113" t="s">
        <v>16</v>
      </c>
      <c r="J131" s="113" t="s">
        <v>1171</v>
      </c>
      <c r="K131" s="314" t="s">
        <v>1184</v>
      </c>
      <c r="L131" s="314" t="s">
        <v>1184</v>
      </c>
      <c r="M131" s="314" t="s">
        <v>1184</v>
      </c>
      <c r="N131" s="314" t="s">
        <v>1184</v>
      </c>
      <c r="O131" s="314" t="s">
        <v>1184</v>
      </c>
      <c r="P131" s="314" t="s">
        <v>1184</v>
      </c>
    </row>
    <row r="132" spans="2:16" x14ac:dyDescent="0.3">
      <c r="B132" s="115">
        <v>1</v>
      </c>
      <c r="C132" s="1111"/>
      <c r="D132" s="1111"/>
      <c r="E132" s="1111"/>
      <c r="F132" s="1111"/>
      <c r="G132" s="1111"/>
      <c r="H132" s="1112"/>
      <c r="I132" s="514"/>
      <c r="J132" s="496">
        <f>IFERROR(SMALL(K132:P132,1),0)</f>
        <v>0</v>
      </c>
      <c r="K132" s="515"/>
      <c r="L132" s="515"/>
      <c r="M132" s="515"/>
      <c r="N132" s="515"/>
      <c r="O132" s="515"/>
      <c r="P132" s="515"/>
    </row>
    <row r="133" spans="2:16" x14ac:dyDescent="0.3">
      <c r="B133" s="115">
        <v>2</v>
      </c>
      <c r="C133" s="1111"/>
      <c r="D133" s="1111"/>
      <c r="E133" s="1111"/>
      <c r="F133" s="1111"/>
      <c r="G133" s="1111"/>
      <c r="H133" s="1112"/>
      <c r="I133" s="514"/>
      <c r="J133" s="496">
        <f t="shared" ref="J133:J141" si="6">IFERROR(SMALL(K133:P133,1),0)</f>
        <v>0</v>
      </c>
      <c r="K133" s="515"/>
      <c r="L133" s="515"/>
      <c r="M133" s="515"/>
      <c r="N133" s="515"/>
      <c r="O133" s="515"/>
      <c r="P133" s="515"/>
    </row>
    <row r="134" spans="2:16" x14ac:dyDescent="0.3">
      <c r="B134" s="115">
        <v>3</v>
      </c>
      <c r="C134" s="1111"/>
      <c r="D134" s="1111"/>
      <c r="E134" s="1111"/>
      <c r="F134" s="1111"/>
      <c r="G134" s="1111"/>
      <c r="H134" s="1112"/>
      <c r="I134" s="514"/>
      <c r="J134" s="496">
        <f t="shared" si="6"/>
        <v>0</v>
      </c>
      <c r="K134" s="515"/>
      <c r="L134" s="515"/>
      <c r="M134" s="515"/>
      <c r="N134" s="515"/>
      <c r="O134" s="515"/>
      <c r="P134" s="515"/>
    </row>
    <row r="135" spans="2:16" x14ac:dyDescent="0.3">
      <c r="B135" s="115">
        <v>4</v>
      </c>
      <c r="C135" s="1111"/>
      <c r="D135" s="1111"/>
      <c r="E135" s="1111"/>
      <c r="F135" s="1111"/>
      <c r="G135" s="1111"/>
      <c r="H135" s="1112"/>
      <c r="I135" s="514"/>
      <c r="J135" s="496">
        <f t="shared" si="6"/>
        <v>0</v>
      </c>
      <c r="K135" s="515"/>
      <c r="L135" s="515"/>
      <c r="M135" s="515"/>
      <c r="N135" s="515"/>
      <c r="O135" s="515"/>
      <c r="P135" s="515"/>
    </row>
    <row r="136" spans="2:16" x14ac:dyDescent="0.3">
      <c r="B136" s="115">
        <v>5</v>
      </c>
      <c r="C136" s="1111"/>
      <c r="D136" s="1111"/>
      <c r="E136" s="1111"/>
      <c r="F136" s="1111"/>
      <c r="G136" s="1111"/>
      <c r="H136" s="1112"/>
      <c r="I136" s="514"/>
      <c r="J136" s="496">
        <f t="shared" si="6"/>
        <v>0</v>
      </c>
      <c r="K136" s="515"/>
      <c r="L136" s="515"/>
      <c r="M136" s="515"/>
      <c r="N136" s="515"/>
      <c r="O136" s="515"/>
      <c r="P136" s="515"/>
    </row>
    <row r="137" spans="2:16" x14ac:dyDescent="0.3">
      <c r="B137" s="115">
        <v>6</v>
      </c>
      <c r="C137" s="1111"/>
      <c r="D137" s="1111"/>
      <c r="E137" s="1111"/>
      <c r="F137" s="1111"/>
      <c r="G137" s="1111"/>
      <c r="H137" s="1112"/>
      <c r="I137" s="514"/>
      <c r="J137" s="496">
        <f t="shared" si="6"/>
        <v>0</v>
      </c>
      <c r="K137" s="515"/>
      <c r="L137" s="515"/>
      <c r="M137" s="515"/>
      <c r="N137" s="515"/>
      <c r="O137" s="515"/>
      <c r="P137" s="515"/>
    </row>
    <row r="138" spans="2:16" x14ac:dyDescent="0.3">
      <c r="B138" s="115">
        <v>7</v>
      </c>
      <c r="C138" s="1111"/>
      <c r="D138" s="1111"/>
      <c r="E138" s="1111"/>
      <c r="F138" s="1111"/>
      <c r="G138" s="1111"/>
      <c r="H138" s="1112"/>
      <c r="I138" s="514"/>
      <c r="J138" s="496">
        <f t="shared" si="6"/>
        <v>0</v>
      </c>
      <c r="K138" s="515"/>
      <c r="L138" s="515"/>
      <c r="M138" s="515"/>
      <c r="N138" s="515"/>
      <c r="O138" s="515"/>
      <c r="P138" s="515"/>
    </row>
    <row r="139" spans="2:16" x14ac:dyDescent="0.3">
      <c r="B139" s="115">
        <v>8</v>
      </c>
      <c r="C139" s="1111"/>
      <c r="D139" s="1111"/>
      <c r="E139" s="1111"/>
      <c r="F139" s="1111"/>
      <c r="G139" s="1111"/>
      <c r="H139" s="1112"/>
      <c r="I139" s="514"/>
      <c r="J139" s="496">
        <f t="shared" si="6"/>
        <v>0</v>
      </c>
      <c r="K139" s="515"/>
      <c r="L139" s="515"/>
      <c r="M139" s="515"/>
      <c r="N139" s="515"/>
      <c r="O139" s="515"/>
      <c r="P139" s="515"/>
    </row>
    <row r="140" spans="2:16" x14ac:dyDescent="0.3">
      <c r="B140" s="115">
        <v>9</v>
      </c>
      <c r="C140" s="1111"/>
      <c r="D140" s="1111"/>
      <c r="E140" s="1111"/>
      <c r="F140" s="1111"/>
      <c r="G140" s="1111"/>
      <c r="H140" s="1112"/>
      <c r="I140" s="514"/>
      <c r="J140" s="496">
        <f t="shared" si="6"/>
        <v>0</v>
      </c>
      <c r="K140" s="515"/>
      <c r="L140" s="515"/>
      <c r="M140" s="515"/>
      <c r="N140" s="515"/>
      <c r="O140" s="515"/>
      <c r="P140" s="515"/>
    </row>
    <row r="141" spans="2:16" x14ac:dyDescent="0.3">
      <c r="B141" s="115">
        <v>10</v>
      </c>
      <c r="C141" s="1111"/>
      <c r="D141" s="1111"/>
      <c r="E141" s="1111"/>
      <c r="F141" s="1111"/>
      <c r="G141" s="1111"/>
      <c r="H141" s="1112"/>
      <c r="I141" s="514"/>
      <c r="J141" s="496">
        <f t="shared" si="6"/>
        <v>0</v>
      </c>
      <c r="K141" s="515"/>
      <c r="L141" s="515"/>
      <c r="M141" s="515"/>
      <c r="N141" s="515"/>
      <c r="O141" s="515"/>
      <c r="P141" s="515"/>
    </row>
    <row r="142" spans="2:16" x14ac:dyDescent="0.3">
      <c r="B142" s="511"/>
      <c r="C142" s="1145" t="s">
        <v>1183</v>
      </c>
      <c r="D142" s="1145"/>
      <c r="E142" s="1145"/>
      <c r="F142" s="1145"/>
      <c r="G142" s="1145"/>
      <c r="H142" s="1145"/>
      <c r="I142" s="1145"/>
      <c r="J142" s="1146"/>
      <c r="K142" s="530" t="s">
        <v>1172</v>
      </c>
      <c r="L142" s="530" t="s">
        <v>1181</v>
      </c>
      <c r="M142" s="530" t="s">
        <v>1182</v>
      </c>
      <c r="N142" s="530" t="s">
        <v>1200</v>
      </c>
      <c r="O142" s="530" t="s">
        <v>1201</v>
      </c>
      <c r="P142" s="530" t="s">
        <v>1202</v>
      </c>
    </row>
    <row r="143" spans="2:16" x14ac:dyDescent="0.3">
      <c r="B143" s="940" t="s">
        <v>1173</v>
      </c>
      <c r="C143" s="941"/>
      <c r="D143" s="941"/>
      <c r="E143" s="941"/>
      <c r="F143" s="941"/>
      <c r="G143" s="941"/>
      <c r="H143" s="941"/>
      <c r="I143" s="941"/>
      <c r="J143" s="942"/>
      <c r="K143" s="516"/>
      <c r="L143" s="516"/>
      <c r="M143" s="516"/>
      <c r="N143" s="516"/>
      <c r="O143" s="516"/>
      <c r="P143" s="516"/>
    </row>
    <row r="144" spans="2:16" x14ac:dyDescent="0.3">
      <c r="B144" s="940" t="s">
        <v>1174</v>
      </c>
      <c r="C144" s="941"/>
      <c r="D144" s="941"/>
      <c r="E144" s="941"/>
      <c r="F144" s="941"/>
      <c r="G144" s="941"/>
      <c r="H144" s="941"/>
      <c r="I144" s="941"/>
      <c r="J144" s="942"/>
      <c r="K144" s="517"/>
      <c r="L144" s="517"/>
      <c r="M144" s="517"/>
      <c r="N144" s="517"/>
      <c r="O144" s="517"/>
      <c r="P144" s="517"/>
    </row>
    <row r="145" spans="2:16" x14ac:dyDescent="0.3">
      <c r="B145" s="940" t="s">
        <v>1175</v>
      </c>
      <c r="C145" s="941"/>
      <c r="D145" s="941"/>
      <c r="E145" s="941"/>
      <c r="F145" s="941"/>
      <c r="G145" s="941"/>
      <c r="H145" s="941"/>
      <c r="I145" s="941"/>
      <c r="J145" s="942"/>
      <c r="K145" s="518"/>
      <c r="L145" s="518"/>
      <c r="M145" s="518"/>
      <c r="N145" s="518"/>
      <c r="O145" s="518"/>
      <c r="P145" s="518"/>
    </row>
    <row r="146" spans="2:16" x14ac:dyDescent="0.3">
      <c r="B146" s="940" t="s">
        <v>1176</v>
      </c>
      <c r="C146" s="941"/>
      <c r="D146" s="941"/>
      <c r="E146" s="941"/>
      <c r="F146" s="941"/>
      <c r="G146" s="941"/>
      <c r="H146" s="941"/>
      <c r="I146" s="941"/>
      <c r="J146" s="942"/>
      <c r="K146" s="518"/>
      <c r="L146" s="518"/>
      <c r="M146" s="518"/>
      <c r="N146" s="518"/>
      <c r="O146" s="518"/>
      <c r="P146" s="518"/>
    </row>
    <row r="147" spans="2:16" x14ac:dyDescent="0.3">
      <c r="B147" s="940" t="s">
        <v>1177</v>
      </c>
      <c r="C147" s="941"/>
      <c r="D147" s="941"/>
      <c r="E147" s="941"/>
      <c r="F147" s="941"/>
      <c r="G147" s="941"/>
      <c r="H147" s="941"/>
      <c r="I147" s="941"/>
      <c r="J147" s="942"/>
      <c r="K147" s="516"/>
      <c r="L147" s="516"/>
      <c r="M147" s="516"/>
      <c r="N147" s="516"/>
      <c r="O147" s="516"/>
      <c r="P147" s="516"/>
    </row>
    <row r="148" spans="2:16" x14ac:dyDescent="0.3">
      <c r="B148" s="940" t="s">
        <v>1178</v>
      </c>
      <c r="C148" s="941"/>
      <c r="D148" s="941"/>
      <c r="E148" s="941"/>
      <c r="F148" s="941"/>
      <c r="G148" s="941"/>
      <c r="H148" s="941"/>
      <c r="I148" s="941"/>
      <c r="J148" s="942"/>
      <c r="K148" s="519"/>
      <c r="L148" s="519"/>
      <c r="M148" s="519"/>
      <c r="N148" s="519"/>
      <c r="O148" s="519"/>
      <c r="P148" s="519"/>
    </row>
    <row r="149" spans="2:16" x14ac:dyDescent="0.3">
      <c r="B149" s="940" t="s">
        <v>1179</v>
      </c>
      <c r="C149" s="941"/>
      <c r="D149" s="941"/>
      <c r="E149" s="941"/>
      <c r="F149" s="941"/>
      <c r="G149" s="941"/>
      <c r="H149" s="941"/>
      <c r="I149" s="941"/>
      <c r="J149" s="942"/>
      <c r="K149" s="520"/>
      <c r="L149" s="520"/>
      <c r="M149" s="520"/>
      <c r="N149" s="520"/>
      <c r="O149" s="520"/>
      <c r="P149" s="520"/>
    </row>
    <row r="150" spans="2:16" x14ac:dyDescent="0.3">
      <c r="B150" s="1089" t="s">
        <v>1180</v>
      </c>
      <c r="C150" s="1090"/>
      <c r="D150" s="1090"/>
      <c r="E150" s="1090"/>
      <c r="F150" s="1090"/>
      <c r="G150" s="1090"/>
      <c r="H150" s="1090"/>
      <c r="I150" s="1090"/>
      <c r="J150" s="1091"/>
      <c r="K150" s="512" t="s">
        <v>1170</v>
      </c>
      <c r="L150" s="513"/>
      <c r="M150" s="513"/>
      <c r="N150" s="512" t="s">
        <v>1170</v>
      </c>
      <c r="O150" s="513"/>
      <c r="P150" s="513"/>
    </row>
  </sheetData>
  <mergeCells count="149">
    <mergeCell ref="C93:H93"/>
    <mergeCell ref="C94:H94"/>
    <mergeCell ref="C95:H95"/>
    <mergeCell ref="C96:H96"/>
    <mergeCell ref="C97:H97"/>
    <mergeCell ref="C98:H98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B148:J148"/>
    <mergeCell ref="B126:J126"/>
    <mergeCell ref="B127:J127"/>
    <mergeCell ref="B128:J128"/>
    <mergeCell ref="B129:J129"/>
    <mergeCell ref="C142:J142"/>
    <mergeCell ref="C139:H139"/>
    <mergeCell ref="C140:H140"/>
    <mergeCell ref="C141:H141"/>
    <mergeCell ref="C137:H137"/>
    <mergeCell ref="B68:H68"/>
    <mergeCell ref="B64:J64"/>
    <mergeCell ref="B65:J65"/>
    <mergeCell ref="B66:J66"/>
    <mergeCell ref="C79:J79"/>
    <mergeCell ref="B59:J59"/>
    <mergeCell ref="B60:J60"/>
    <mergeCell ref="B61:J61"/>
    <mergeCell ref="B62:J62"/>
    <mergeCell ref="B63:J63"/>
    <mergeCell ref="C69:H69"/>
    <mergeCell ref="C70:H70"/>
    <mergeCell ref="C71:H71"/>
    <mergeCell ref="C72:H72"/>
    <mergeCell ref="B67:J67"/>
    <mergeCell ref="B44:J44"/>
    <mergeCell ref="B45:J45"/>
    <mergeCell ref="C58:J58"/>
    <mergeCell ref="C53:H53"/>
    <mergeCell ref="C54:H54"/>
    <mergeCell ref="C55:H55"/>
    <mergeCell ref="C56:H56"/>
    <mergeCell ref="C57:H57"/>
    <mergeCell ref="B47:H47"/>
    <mergeCell ref="C48:H48"/>
    <mergeCell ref="C49:H49"/>
    <mergeCell ref="C50:H50"/>
    <mergeCell ref="C51:H51"/>
    <mergeCell ref="C52:H52"/>
    <mergeCell ref="C91:H91"/>
    <mergeCell ref="C92:H92"/>
    <mergeCell ref="B80:J80"/>
    <mergeCell ref="B81:J81"/>
    <mergeCell ref="B82:J82"/>
    <mergeCell ref="B83:J83"/>
    <mergeCell ref="C73:H73"/>
    <mergeCell ref="C74:H74"/>
    <mergeCell ref="C75:H75"/>
    <mergeCell ref="B84:J84"/>
    <mergeCell ref="B85:J85"/>
    <mergeCell ref="B86:J86"/>
    <mergeCell ref="B87:J87"/>
    <mergeCell ref="B88:J88"/>
    <mergeCell ref="B89:H89"/>
    <mergeCell ref="C90:H90"/>
    <mergeCell ref="C76:H76"/>
    <mergeCell ref="C77:H77"/>
    <mergeCell ref="C78:H78"/>
    <mergeCell ref="C138:H138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30:J130"/>
    <mergeCell ref="B105:J105"/>
    <mergeCell ref="B106:J106"/>
    <mergeCell ref="B107:J107"/>
    <mergeCell ref="B108:J108"/>
    <mergeCell ref="C121:J121"/>
    <mergeCell ref="B2:J2"/>
    <mergeCell ref="B3:J3"/>
    <mergeCell ref="B4:J4"/>
    <mergeCell ref="B25:J25"/>
    <mergeCell ref="B46:J46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123:J123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C99:H99"/>
    <mergeCell ref="C33:H33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C32:H32"/>
    <mergeCell ref="B38:J38"/>
    <mergeCell ref="B39:J39"/>
    <mergeCell ref="B40:J40"/>
    <mergeCell ref="B41:J41"/>
    <mergeCell ref="B42:J42"/>
    <mergeCell ref="B5:H5"/>
    <mergeCell ref="C6:H6"/>
    <mergeCell ref="C13:H13"/>
    <mergeCell ref="C14:H14"/>
    <mergeCell ref="C15:H15"/>
    <mergeCell ref="C16:J16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18:J18"/>
    <mergeCell ref="B19:J19"/>
    <mergeCell ref="B20:J20"/>
    <mergeCell ref="B21:J21"/>
    <mergeCell ref="B22:J22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2:D11"/>
  <sheetViews>
    <sheetView workbookViewId="0">
      <selection activeCell="C4" sqref="C4"/>
    </sheetView>
  </sheetViews>
  <sheetFormatPr defaultColWidth="9.109375" defaultRowHeight="13.2" x14ac:dyDescent="0.25"/>
  <cols>
    <col min="1" max="1" width="2.88671875" style="581" customWidth="1"/>
    <col min="2" max="2" width="49.109375" style="581" customWidth="1"/>
    <col min="3" max="3" width="9.88671875" style="581" customWidth="1"/>
    <col min="4" max="4" width="86.33203125" style="581" customWidth="1"/>
    <col min="5" max="16384" width="9.109375" style="581"/>
  </cols>
  <sheetData>
    <row r="2" spans="2:4" ht="22.5" customHeight="1" x14ac:dyDescent="0.25">
      <c r="B2" s="726"/>
      <c r="C2" s="868" t="s">
        <v>2135</v>
      </c>
      <c r="D2" s="868"/>
    </row>
    <row r="3" spans="2:4" ht="13.8" x14ac:dyDescent="0.25">
      <c r="B3" s="721" t="s">
        <v>2136</v>
      </c>
      <c r="C3" s="722" t="s">
        <v>3</v>
      </c>
      <c r="D3" s="722" t="s">
        <v>2141</v>
      </c>
    </row>
    <row r="4" spans="2:4" ht="13.8" x14ac:dyDescent="0.25">
      <c r="B4" s="707" t="s">
        <v>941</v>
      </c>
      <c r="C4" s="790"/>
      <c r="D4" s="725"/>
    </row>
    <row r="5" spans="2:4" ht="13.8" x14ac:dyDescent="0.25">
      <c r="B5" s="62" t="s">
        <v>943</v>
      </c>
      <c r="C5" s="790"/>
      <c r="D5" s="725"/>
    </row>
    <row r="6" spans="2:4" ht="13.8" x14ac:dyDescent="0.25">
      <c r="B6" s="707" t="s">
        <v>2137</v>
      </c>
      <c r="C6" s="790"/>
      <c r="D6" s="725"/>
    </row>
    <row r="7" spans="2:4" ht="13.8" x14ac:dyDescent="0.25">
      <c r="B7" s="62" t="s">
        <v>945</v>
      </c>
      <c r="C7" s="790"/>
      <c r="D7" s="725"/>
    </row>
    <row r="8" spans="2:4" ht="13.8" x14ac:dyDescent="0.25">
      <c r="B8" s="707" t="s">
        <v>2138</v>
      </c>
      <c r="C8" s="790"/>
      <c r="D8" s="725"/>
    </row>
    <row r="9" spans="2:4" ht="13.8" x14ac:dyDescent="0.25">
      <c r="B9" s="62" t="s">
        <v>2139</v>
      </c>
      <c r="C9" s="790"/>
      <c r="D9" s="725"/>
    </row>
    <row r="10" spans="2:4" ht="13.8" x14ac:dyDescent="0.25">
      <c r="B10" s="707" t="s">
        <v>2140</v>
      </c>
      <c r="C10" s="790"/>
      <c r="D10" s="725"/>
    </row>
    <row r="11" spans="2:4" ht="13.8" x14ac:dyDescent="0.25">
      <c r="B11" s="62" t="s">
        <v>951</v>
      </c>
      <c r="C11" s="790"/>
      <c r="D11" s="725"/>
    </row>
  </sheetData>
  <mergeCells count="1">
    <mergeCell ref="C2:D2"/>
  </mergeCell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>
    <tabColor theme="8" tint="-0.499984740745262"/>
  </sheetPr>
  <dimension ref="B2:N96"/>
  <sheetViews>
    <sheetView showGridLines="0" workbookViewId="0">
      <pane ySplit="4" topLeftCell="A5" activePane="bottomLeft" state="frozen"/>
      <selection activeCell="B2" sqref="B2:L2"/>
      <selection pane="bottomLeft"/>
    </sheetView>
  </sheetViews>
  <sheetFormatPr defaultColWidth="9.109375" defaultRowHeight="14.4" x14ac:dyDescent="0.3"/>
  <cols>
    <col min="1" max="2" width="3.6640625" style="393" customWidth="1"/>
    <col min="3" max="8" width="9.109375" style="393"/>
    <col min="9" max="9" width="12.6640625" style="393" customWidth="1"/>
    <col min="10" max="10" width="13.5546875" style="393" bestFit="1" customWidth="1"/>
    <col min="11" max="11" width="15.6640625" style="393" customWidth="1"/>
    <col min="12" max="12" width="15.88671875" style="393" bestFit="1" customWidth="1"/>
    <col min="13" max="13" width="14.6640625" style="393" customWidth="1"/>
    <col min="14" max="14" width="15.6640625" style="393" customWidth="1"/>
    <col min="15" max="16384" width="9.109375" style="393"/>
  </cols>
  <sheetData>
    <row r="2" spans="2:14" ht="22.5" customHeight="1" x14ac:dyDescent="0.3">
      <c r="B2" s="1004" t="s">
        <v>1187</v>
      </c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6"/>
    </row>
    <row r="3" spans="2:14" x14ac:dyDescent="0.3">
      <c r="B3" s="1153" t="s">
        <v>1059</v>
      </c>
      <c r="C3" s="1154"/>
      <c r="D3" s="1154"/>
      <c r="E3" s="1154"/>
      <c r="F3" s="1154"/>
      <c r="G3" s="1154"/>
      <c r="H3" s="1154"/>
      <c r="I3" s="1154"/>
      <c r="J3" s="1154"/>
      <c r="K3" s="1155"/>
      <c r="L3" s="946" t="s">
        <v>487</v>
      </c>
      <c r="M3" s="947"/>
      <c r="N3" s="948"/>
    </row>
    <row r="4" spans="2:14" x14ac:dyDescent="0.3">
      <c r="B4" s="1156"/>
      <c r="C4" s="1157"/>
      <c r="D4" s="1157"/>
      <c r="E4" s="1157"/>
      <c r="F4" s="1157"/>
      <c r="G4" s="1157"/>
      <c r="H4" s="1157"/>
      <c r="I4" s="1157"/>
      <c r="J4" s="1157"/>
      <c r="K4" s="1158"/>
      <c r="L4" s="314" t="s">
        <v>1054</v>
      </c>
      <c r="M4" s="314" t="s">
        <v>509</v>
      </c>
      <c r="N4" s="315" t="s">
        <v>510</v>
      </c>
    </row>
    <row r="5" spans="2:14" x14ac:dyDescent="0.3">
      <c r="B5" s="1123" t="s">
        <v>941</v>
      </c>
      <c r="C5" s="1124"/>
      <c r="D5" s="1124"/>
      <c r="E5" s="1124"/>
      <c r="F5" s="1124"/>
      <c r="G5" s="1124"/>
      <c r="H5" s="1124"/>
      <c r="I5" s="1124"/>
      <c r="J5" s="1124"/>
      <c r="K5" s="1124"/>
      <c r="L5" s="1124"/>
      <c r="M5" s="1124"/>
      <c r="N5" s="1138"/>
    </row>
    <row r="6" spans="2:14" x14ac:dyDescent="0.3">
      <c r="B6" s="1116" t="s">
        <v>504</v>
      </c>
      <c r="C6" s="1117"/>
      <c r="D6" s="1117"/>
      <c r="E6" s="1117"/>
      <c r="F6" s="1117"/>
      <c r="G6" s="1117"/>
      <c r="H6" s="1118"/>
      <c r="I6" s="113" t="s">
        <v>16</v>
      </c>
      <c r="J6" s="113" t="s">
        <v>508</v>
      </c>
      <c r="K6" s="113" t="s">
        <v>0</v>
      </c>
      <c r="L6" s="314" t="s">
        <v>1054</v>
      </c>
      <c r="M6" s="314" t="s">
        <v>509</v>
      </c>
      <c r="N6" s="315" t="s">
        <v>510</v>
      </c>
    </row>
    <row r="7" spans="2:14" x14ac:dyDescent="0.3">
      <c r="B7" s="115">
        <v>1</v>
      </c>
      <c r="C7" s="1131" t="str">
        <f>IF(ISBLANK('Descarte (ORÇ)'!C6)," ",'Descarte (ORÇ)'!C6)</f>
        <v xml:space="preserve"> </v>
      </c>
      <c r="D7" s="1132"/>
      <c r="E7" s="1132"/>
      <c r="F7" s="1132"/>
      <c r="G7" s="1132"/>
      <c r="H7" s="1133"/>
      <c r="I7" s="521">
        <f>'Descarte (ORÇ)'!I6</f>
        <v>0</v>
      </c>
      <c r="J7" s="118">
        <f>'Descarte (ORÇ)'!J6</f>
        <v>0</v>
      </c>
      <c r="K7" s="118">
        <f>I7*J7</f>
        <v>0</v>
      </c>
      <c r="L7" s="120">
        <f>K7-M7-N7</f>
        <v>0</v>
      </c>
      <c r="M7" s="119"/>
      <c r="N7" s="119"/>
    </row>
    <row r="8" spans="2:14" x14ac:dyDescent="0.3">
      <c r="B8" s="115">
        <v>2</v>
      </c>
      <c r="C8" s="1131" t="str">
        <f>IF(ISBLANK('Descarte (ORÇ)'!C7)," ",'Descarte (ORÇ)'!C7)</f>
        <v xml:space="preserve"> </v>
      </c>
      <c r="D8" s="1132"/>
      <c r="E8" s="1132"/>
      <c r="F8" s="1132"/>
      <c r="G8" s="1132"/>
      <c r="H8" s="1133"/>
      <c r="I8" s="521">
        <f>'Descarte (ORÇ)'!I7</f>
        <v>0</v>
      </c>
      <c r="J8" s="118">
        <f>'Descarte (ORÇ)'!J7</f>
        <v>0</v>
      </c>
      <c r="K8" s="118">
        <f t="shared" ref="K8:K16" si="0">I8*J8</f>
        <v>0</v>
      </c>
      <c r="L8" s="120">
        <f t="shared" ref="L8:L16" si="1">K8-M8-N8</f>
        <v>0</v>
      </c>
      <c r="M8" s="119"/>
      <c r="N8" s="119"/>
    </row>
    <row r="9" spans="2:14" x14ac:dyDescent="0.3">
      <c r="B9" s="115">
        <v>3</v>
      </c>
      <c r="C9" s="1131" t="str">
        <f>IF(ISBLANK('Descarte (ORÇ)'!C8)," ",'Descarte (ORÇ)'!C8)</f>
        <v xml:space="preserve"> </v>
      </c>
      <c r="D9" s="1132"/>
      <c r="E9" s="1132"/>
      <c r="F9" s="1132"/>
      <c r="G9" s="1132"/>
      <c r="H9" s="1133"/>
      <c r="I9" s="521">
        <f>'Descarte (ORÇ)'!I8</f>
        <v>0</v>
      </c>
      <c r="J9" s="118">
        <f>'Descarte (ORÇ)'!J8</f>
        <v>0</v>
      </c>
      <c r="K9" s="118">
        <f t="shared" si="0"/>
        <v>0</v>
      </c>
      <c r="L9" s="120">
        <f t="shared" si="1"/>
        <v>0</v>
      </c>
      <c r="M9" s="119"/>
      <c r="N9" s="119"/>
    </row>
    <row r="10" spans="2:14" x14ac:dyDescent="0.3">
      <c r="B10" s="115">
        <v>4</v>
      </c>
      <c r="C10" s="1131" t="str">
        <f>IF(ISBLANK('Descarte (ORÇ)'!C9)," ",'Descarte (ORÇ)'!C9)</f>
        <v xml:space="preserve"> </v>
      </c>
      <c r="D10" s="1132"/>
      <c r="E10" s="1132"/>
      <c r="F10" s="1132"/>
      <c r="G10" s="1132"/>
      <c r="H10" s="1133"/>
      <c r="I10" s="521">
        <f>'Descarte (ORÇ)'!I9</f>
        <v>0</v>
      </c>
      <c r="J10" s="118">
        <f>'Descarte (ORÇ)'!J9</f>
        <v>0</v>
      </c>
      <c r="K10" s="118">
        <f t="shared" si="0"/>
        <v>0</v>
      </c>
      <c r="L10" s="120">
        <f t="shared" si="1"/>
        <v>0</v>
      </c>
      <c r="M10" s="119"/>
      <c r="N10" s="119"/>
    </row>
    <row r="11" spans="2:14" x14ac:dyDescent="0.3">
      <c r="B11" s="115">
        <v>5</v>
      </c>
      <c r="C11" s="1131" t="str">
        <f>IF(ISBLANK('Descarte (ORÇ)'!C10)," ",'Descarte (ORÇ)'!C10)</f>
        <v xml:space="preserve"> </v>
      </c>
      <c r="D11" s="1132"/>
      <c r="E11" s="1132"/>
      <c r="F11" s="1132"/>
      <c r="G11" s="1132"/>
      <c r="H11" s="1133"/>
      <c r="I11" s="521">
        <f>'Descarte (ORÇ)'!I10</f>
        <v>0</v>
      </c>
      <c r="J11" s="118">
        <f>'Descarte (ORÇ)'!J10</f>
        <v>0</v>
      </c>
      <c r="K11" s="118">
        <f t="shared" si="0"/>
        <v>0</v>
      </c>
      <c r="L11" s="120">
        <f t="shared" si="1"/>
        <v>0</v>
      </c>
      <c r="M11" s="119"/>
      <c r="N11" s="119"/>
    </row>
    <row r="12" spans="2:14" x14ac:dyDescent="0.3">
      <c r="B12" s="115">
        <v>6</v>
      </c>
      <c r="C12" s="1131" t="str">
        <f>IF(ISBLANK('Descarte (ORÇ)'!C11)," ",'Descarte (ORÇ)'!C11)</f>
        <v xml:space="preserve"> </v>
      </c>
      <c r="D12" s="1132"/>
      <c r="E12" s="1132"/>
      <c r="F12" s="1132"/>
      <c r="G12" s="1132"/>
      <c r="H12" s="1133"/>
      <c r="I12" s="521">
        <f>'Descarte (ORÇ)'!I11</f>
        <v>0</v>
      </c>
      <c r="J12" s="118">
        <f>'Descarte (ORÇ)'!J11</f>
        <v>0</v>
      </c>
      <c r="K12" s="118">
        <f t="shared" si="0"/>
        <v>0</v>
      </c>
      <c r="L12" s="120">
        <f t="shared" si="1"/>
        <v>0</v>
      </c>
      <c r="M12" s="119"/>
      <c r="N12" s="119"/>
    </row>
    <row r="13" spans="2:14" x14ac:dyDescent="0.3">
      <c r="B13" s="115">
        <v>7</v>
      </c>
      <c r="C13" s="1131" t="str">
        <f>IF(ISBLANK('Descarte (ORÇ)'!C12)," ",'Descarte (ORÇ)'!C12)</f>
        <v xml:space="preserve"> </v>
      </c>
      <c r="D13" s="1132"/>
      <c r="E13" s="1132"/>
      <c r="F13" s="1132"/>
      <c r="G13" s="1132"/>
      <c r="H13" s="1133"/>
      <c r="I13" s="521">
        <f>'Descarte (ORÇ)'!I12</f>
        <v>0</v>
      </c>
      <c r="J13" s="118">
        <f>'Descarte (ORÇ)'!J12</f>
        <v>0</v>
      </c>
      <c r="K13" s="118">
        <f t="shared" si="0"/>
        <v>0</v>
      </c>
      <c r="L13" s="120">
        <f t="shared" si="1"/>
        <v>0</v>
      </c>
      <c r="M13" s="119"/>
      <c r="N13" s="119"/>
    </row>
    <row r="14" spans="2:14" x14ac:dyDescent="0.3">
      <c r="B14" s="115">
        <v>8</v>
      </c>
      <c r="C14" s="1131" t="str">
        <f>IF(ISBLANK('Descarte (ORÇ)'!C13)," ",'Descarte (ORÇ)'!C13)</f>
        <v xml:space="preserve"> </v>
      </c>
      <c r="D14" s="1132"/>
      <c r="E14" s="1132"/>
      <c r="F14" s="1132"/>
      <c r="G14" s="1132"/>
      <c r="H14" s="1133"/>
      <c r="I14" s="521">
        <f>'Descarte (ORÇ)'!I13</f>
        <v>0</v>
      </c>
      <c r="J14" s="118">
        <f>'Descarte (ORÇ)'!J13</f>
        <v>0</v>
      </c>
      <c r="K14" s="118">
        <f t="shared" si="0"/>
        <v>0</v>
      </c>
      <c r="L14" s="120">
        <f t="shared" si="1"/>
        <v>0</v>
      </c>
      <c r="M14" s="119"/>
      <c r="N14" s="119"/>
    </row>
    <row r="15" spans="2:14" x14ac:dyDescent="0.3">
      <c r="B15" s="115">
        <v>9</v>
      </c>
      <c r="C15" s="1131" t="str">
        <f>IF(ISBLANK('Descarte (ORÇ)'!C14)," ",'Descarte (ORÇ)'!C14)</f>
        <v xml:space="preserve"> </v>
      </c>
      <c r="D15" s="1132"/>
      <c r="E15" s="1132"/>
      <c r="F15" s="1132"/>
      <c r="G15" s="1132"/>
      <c r="H15" s="1133"/>
      <c r="I15" s="521">
        <f>'Descarte (ORÇ)'!I14</f>
        <v>0</v>
      </c>
      <c r="J15" s="118">
        <f>'Descarte (ORÇ)'!J14</f>
        <v>0</v>
      </c>
      <c r="K15" s="118">
        <f t="shared" si="0"/>
        <v>0</v>
      </c>
      <c r="L15" s="120">
        <f t="shared" si="1"/>
        <v>0</v>
      </c>
      <c r="M15" s="119"/>
      <c r="N15" s="119"/>
    </row>
    <row r="16" spans="2:14" x14ac:dyDescent="0.3">
      <c r="B16" s="115">
        <v>10</v>
      </c>
      <c r="C16" s="1131" t="str">
        <f>IF(ISBLANK('Descarte (ORÇ)'!C15)," ",'Descarte (ORÇ)'!C15)</f>
        <v xml:space="preserve"> </v>
      </c>
      <c r="D16" s="1132"/>
      <c r="E16" s="1132"/>
      <c r="F16" s="1132"/>
      <c r="G16" s="1132"/>
      <c r="H16" s="1133"/>
      <c r="I16" s="521">
        <f>'Descarte (ORÇ)'!I15</f>
        <v>0</v>
      </c>
      <c r="J16" s="118">
        <f>'Descarte (ORÇ)'!J15</f>
        <v>0</v>
      </c>
      <c r="K16" s="118">
        <f t="shared" si="0"/>
        <v>0</v>
      </c>
      <c r="L16" s="120">
        <f t="shared" si="1"/>
        <v>0</v>
      </c>
      <c r="M16" s="119"/>
      <c r="N16" s="119"/>
    </row>
    <row r="17" spans="2:14" x14ac:dyDescent="0.3">
      <c r="B17" s="121"/>
      <c r="C17" s="1139" t="s">
        <v>530</v>
      </c>
      <c r="D17" s="1139"/>
      <c r="E17" s="1139"/>
      <c r="F17" s="1139"/>
      <c r="G17" s="1139"/>
      <c r="H17" s="1139"/>
      <c r="I17" s="1139"/>
      <c r="J17" s="1140"/>
      <c r="K17" s="122">
        <f>SUM(K7:K16)</f>
        <v>0</v>
      </c>
      <c r="L17" s="123">
        <f>SUM(L7:L16)</f>
        <v>0</v>
      </c>
      <c r="M17" s="123">
        <f>SUM(M7:M16)</f>
        <v>0</v>
      </c>
      <c r="N17" s="123">
        <f>SUM(N7:N16)</f>
        <v>0</v>
      </c>
    </row>
    <row r="18" spans="2:14" x14ac:dyDescent="0.3">
      <c r="B18" s="1123" t="s">
        <v>943</v>
      </c>
      <c r="C18" s="1124"/>
      <c r="D18" s="1124"/>
      <c r="E18" s="1124"/>
      <c r="F18" s="1124"/>
      <c r="G18" s="1124"/>
      <c r="H18" s="1124"/>
      <c r="I18" s="1124"/>
      <c r="J18" s="1124"/>
      <c r="K18" s="1124"/>
      <c r="L18" s="1124"/>
      <c r="M18" s="1124"/>
      <c r="N18" s="1138"/>
    </row>
    <row r="19" spans="2:14" x14ac:dyDescent="0.3">
      <c r="B19" s="1116" t="s">
        <v>504</v>
      </c>
      <c r="C19" s="1117"/>
      <c r="D19" s="1117"/>
      <c r="E19" s="1117"/>
      <c r="F19" s="1117"/>
      <c r="G19" s="1117"/>
      <c r="H19" s="1118"/>
      <c r="I19" s="113" t="s">
        <v>16</v>
      </c>
      <c r="J19" s="113" t="s">
        <v>508</v>
      </c>
      <c r="K19" s="113" t="s">
        <v>0</v>
      </c>
      <c r="L19" s="314" t="s">
        <v>1054</v>
      </c>
      <c r="M19" s="314" t="s">
        <v>509</v>
      </c>
      <c r="N19" s="315" t="s">
        <v>510</v>
      </c>
    </row>
    <row r="20" spans="2:14" x14ac:dyDescent="0.3">
      <c r="B20" s="115">
        <v>1</v>
      </c>
      <c r="C20" s="1131" t="str">
        <f>IF(ISBLANK('Descarte (ORÇ)'!C27)," ",'Descarte (ORÇ)'!C27)</f>
        <v xml:space="preserve"> </v>
      </c>
      <c r="D20" s="1132"/>
      <c r="E20" s="1132"/>
      <c r="F20" s="1132"/>
      <c r="G20" s="1132"/>
      <c r="H20" s="1133"/>
      <c r="I20" s="521">
        <f>'Descarte (ORÇ)'!I27</f>
        <v>0</v>
      </c>
      <c r="J20" s="118">
        <f>'Descarte (ORÇ)'!J27</f>
        <v>0</v>
      </c>
      <c r="K20" s="118">
        <f t="shared" ref="K20:K29" si="2">I20*J20</f>
        <v>0</v>
      </c>
      <c r="L20" s="120">
        <f t="shared" ref="L20:L29" si="3">K20-M20-N20</f>
        <v>0</v>
      </c>
      <c r="M20" s="119"/>
      <c r="N20" s="119"/>
    </row>
    <row r="21" spans="2:14" x14ac:dyDescent="0.3">
      <c r="B21" s="115">
        <v>2</v>
      </c>
      <c r="C21" s="1131" t="str">
        <f>IF(ISBLANK('Descarte (ORÇ)'!C28)," ",'Descarte (ORÇ)'!C28)</f>
        <v xml:space="preserve"> </v>
      </c>
      <c r="D21" s="1132"/>
      <c r="E21" s="1132"/>
      <c r="F21" s="1132"/>
      <c r="G21" s="1132"/>
      <c r="H21" s="1133"/>
      <c r="I21" s="521">
        <f>'Descarte (ORÇ)'!I28</f>
        <v>0</v>
      </c>
      <c r="J21" s="118">
        <f>'Descarte (ORÇ)'!J28</f>
        <v>0</v>
      </c>
      <c r="K21" s="118">
        <f t="shared" si="2"/>
        <v>0</v>
      </c>
      <c r="L21" s="120">
        <f t="shared" si="3"/>
        <v>0</v>
      </c>
      <c r="M21" s="119"/>
      <c r="N21" s="119"/>
    </row>
    <row r="22" spans="2:14" x14ac:dyDescent="0.3">
      <c r="B22" s="115">
        <v>3</v>
      </c>
      <c r="C22" s="1131" t="str">
        <f>IF(ISBLANK('Descarte (ORÇ)'!C29)," ",'Descarte (ORÇ)'!C29)</f>
        <v xml:space="preserve"> </v>
      </c>
      <c r="D22" s="1132"/>
      <c r="E22" s="1132"/>
      <c r="F22" s="1132"/>
      <c r="G22" s="1132"/>
      <c r="H22" s="1133"/>
      <c r="I22" s="521">
        <f>'Descarte (ORÇ)'!I29</f>
        <v>0</v>
      </c>
      <c r="J22" s="118">
        <f>'Descarte (ORÇ)'!J29</f>
        <v>0</v>
      </c>
      <c r="K22" s="118">
        <f t="shared" si="2"/>
        <v>0</v>
      </c>
      <c r="L22" s="120">
        <f t="shared" si="3"/>
        <v>0</v>
      </c>
      <c r="M22" s="119"/>
      <c r="N22" s="119"/>
    </row>
    <row r="23" spans="2:14" x14ac:dyDescent="0.3">
      <c r="B23" s="115">
        <v>4</v>
      </c>
      <c r="C23" s="1131" t="str">
        <f>IF(ISBLANK('Descarte (ORÇ)'!C30)," ",'Descarte (ORÇ)'!C30)</f>
        <v xml:space="preserve"> </v>
      </c>
      <c r="D23" s="1132"/>
      <c r="E23" s="1132"/>
      <c r="F23" s="1132"/>
      <c r="G23" s="1132"/>
      <c r="H23" s="1133"/>
      <c r="I23" s="521">
        <f>'Descarte (ORÇ)'!I30</f>
        <v>0</v>
      </c>
      <c r="J23" s="118">
        <f>'Descarte (ORÇ)'!J30</f>
        <v>0</v>
      </c>
      <c r="K23" s="118">
        <f t="shared" si="2"/>
        <v>0</v>
      </c>
      <c r="L23" s="120">
        <f t="shared" si="3"/>
        <v>0</v>
      </c>
      <c r="M23" s="119"/>
      <c r="N23" s="119"/>
    </row>
    <row r="24" spans="2:14" x14ac:dyDescent="0.3">
      <c r="B24" s="115">
        <v>5</v>
      </c>
      <c r="C24" s="1131" t="str">
        <f>IF(ISBLANK('Descarte (ORÇ)'!C31)," ",'Descarte (ORÇ)'!C31)</f>
        <v xml:space="preserve"> </v>
      </c>
      <c r="D24" s="1132"/>
      <c r="E24" s="1132"/>
      <c r="F24" s="1132"/>
      <c r="G24" s="1132"/>
      <c r="H24" s="1133"/>
      <c r="I24" s="521">
        <f>'Descarte (ORÇ)'!I31</f>
        <v>0</v>
      </c>
      <c r="J24" s="118">
        <f>'Descarte (ORÇ)'!J31</f>
        <v>0</v>
      </c>
      <c r="K24" s="118">
        <f t="shared" si="2"/>
        <v>0</v>
      </c>
      <c r="L24" s="120">
        <f t="shared" si="3"/>
        <v>0</v>
      </c>
      <c r="M24" s="119"/>
      <c r="N24" s="119"/>
    </row>
    <row r="25" spans="2:14" x14ac:dyDescent="0.3">
      <c r="B25" s="115">
        <v>6</v>
      </c>
      <c r="C25" s="1131" t="str">
        <f>IF(ISBLANK('Descarte (ORÇ)'!C32)," ",'Descarte (ORÇ)'!C32)</f>
        <v xml:space="preserve"> </v>
      </c>
      <c r="D25" s="1132"/>
      <c r="E25" s="1132"/>
      <c r="F25" s="1132"/>
      <c r="G25" s="1132"/>
      <c r="H25" s="1133"/>
      <c r="I25" s="521">
        <f>'Descarte (ORÇ)'!I32</f>
        <v>0</v>
      </c>
      <c r="J25" s="118">
        <f>'Descarte (ORÇ)'!J32</f>
        <v>0</v>
      </c>
      <c r="K25" s="118">
        <f t="shared" si="2"/>
        <v>0</v>
      </c>
      <c r="L25" s="120">
        <f t="shared" si="3"/>
        <v>0</v>
      </c>
      <c r="M25" s="119"/>
      <c r="N25" s="119"/>
    </row>
    <row r="26" spans="2:14" x14ac:dyDescent="0.3">
      <c r="B26" s="115">
        <v>7</v>
      </c>
      <c r="C26" s="1131" t="str">
        <f>IF(ISBLANK('Descarte (ORÇ)'!C33)," ",'Descarte (ORÇ)'!C33)</f>
        <v xml:space="preserve"> </v>
      </c>
      <c r="D26" s="1132"/>
      <c r="E26" s="1132"/>
      <c r="F26" s="1132"/>
      <c r="G26" s="1132"/>
      <c r="H26" s="1133"/>
      <c r="I26" s="521">
        <f>'Descarte (ORÇ)'!I33</f>
        <v>0</v>
      </c>
      <c r="J26" s="118">
        <f>'Descarte (ORÇ)'!J33</f>
        <v>0</v>
      </c>
      <c r="K26" s="118">
        <f t="shared" si="2"/>
        <v>0</v>
      </c>
      <c r="L26" s="120">
        <f t="shared" si="3"/>
        <v>0</v>
      </c>
      <c r="M26" s="119"/>
      <c r="N26" s="119"/>
    </row>
    <row r="27" spans="2:14" x14ac:dyDescent="0.3">
      <c r="B27" s="115">
        <v>8</v>
      </c>
      <c r="C27" s="1131" t="str">
        <f>IF(ISBLANK('Descarte (ORÇ)'!C34)," ",'Descarte (ORÇ)'!C34)</f>
        <v xml:space="preserve"> </v>
      </c>
      <c r="D27" s="1132"/>
      <c r="E27" s="1132"/>
      <c r="F27" s="1132"/>
      <c r="G27" s="1132"/>
      <c r="H27" s="1133"/>
      <c r="I27" s="521">
        <f>'Descarte (ORÇ)'!I34</f>
        <v>0</v>
      </c>
      <c r="J27" s="118">
        <f>'Descarte (ORÇ)'!J34</f>
        <v>0</v>
      </c>
      <c r="K27" s="118">
        <f t="shared" si="2"/>
        <v>0</v>
      </c>
      <c r="L27" s="120">
        <f t="shared" si="3"/>
        <v>0</v>
      </c>
      <c r="M27" s="119"/>
      <c r="N27" s="119"/>
    </row>
    <row r="28" spans="2:14" x14ac:dyDescent="0.3">
      <c r="B28" s="115">
        <v>9</v>
      </c>
      <c r="C28" s="1131" t="str">
        <f>IF(ISBLANK('Descarte (ORÇ)'!C35)," ",'Descarte (ORÇ)'!C35)</f>
        <v xml:space="preserve"> </v>
      </c>
      <c r="D28" s="1132"/>
      <c r="E28" s="1132"/>
      <c r="F28" s="1132"/>
      <c r="G28" s="1132"/>
      <c r="H28" s="1133"/>
      <c r="I28" s="521">
        <f>'Descarte (ORÇ)'!I35</f>
        <v>0</v>
      </c>
      <c r="J28" s="118">
        <f>'Descarte (ORÇ)'!J35</f>
        <v>0</v>
      </c>
      <c r="K28" s="118">
        <f t="shared" si="2"/>
        <v>0</v>
      </c>
      <c r="L28" s="120">
        <f t="shared" si="3"/>
        <v>0</v>
      </c>
      <c r="M28" s="119"/>
      <c r="N28" s="119"/>
    </row>
    <row r="29" spans="2:14" x14ac:dyDescent="0.3">
      <c r="B29" s="115">
        <v>10</v>
      </c>
      <c r="C29" s="1131" t="str">
        <f>IF(ISBLANK('Descarte (ORÇ)'!C36)," ",'Descarte (ORÇ)'!C36)</f>
        <v xml:space="preserve"> </v>
      </c>
      <c r="D29" s="1132"/>
      <c r="E29" s="1132"/>
      <c r="F29" s="1132"/>
      <c r="G29" s="1132"/>
      <c r="H29" s="1133"/>
      <c r="I29" s="521">
        <f>'Descarte (ORÇ)'!I36</f>
        <v>0</v>
      </c>
      <c r="J29" s="118">
        <f>'Descarte (ORÇ)'!J36</f>
        <v>0</v>
      </c>
      <c r="K29" s="118">
        <f t="shared" si="2"/>
        <v>0</v>
      </c>
      <c r="L29" s="120">
        <f t="shared" si="3"/>
        <v>0</v>
      </c>
      <c r="M29" s="119"/>
      <c r="N29" s="119"/>
    </row>
    <row r="30" spans="2:14" x14ac:dyDescent="0.3">
      <c r="B30" s="121"/>
      <c r="C30" s="1139" t="s">
        <v>531</v>
      </c>
      <c r="D30" s="1139"/>
      <c r="E30" s="1139"/>
      <c r="F30" s="1139"/>
      <c r="G30" s="1139"/>
      <c r="H30" s="1139"/>
      <c r="I30" s="1139"/>
      <c r="J30" s="1140"/>
      <c r="K30" s="122">
        <f>SUM(K20:K29)</f>
        <v>0</v>
      </c>
      <c r="L30" s="123">
        <f>SUM(L20:L29)</f>
        <v>0</v>
      </c>
      <c r="M30" s="123">
        <f>SUM(M20:M29)</f>
        <v>0</v>
      </c>
      <c r="N30" s="123">
        <f>SUM(N20:N29)</f>
        <v>0</v>
      </c>
    </row>
    <row r="31" spans="2:14" x14ac:dyDescent="0.3">
      <c r="B31" s="1123" t="s">
        <v>944</v>
      </c>
      <c r="C31" s="1124"/>
      <c r="D31" s="1124"/>
      <c r="E31" s="1124"/>
      <c r="F31" s="1124"/>
      <c r="G31" s="1124"/>
      <c r="H31" s="1124"/>
      <c r="I31" s="1124"/>
      <c r="J31" s="1124"/>
      <c r="K31" s="1124"/>
      <c r="L31" s="1124"/>
      <c r="M31" s="1124"/>
      <c r="N31" s="1138"/>
    </row>
    <row r="32" spans="2:14" x14ac:dyDescent="0.3">
      <c r="B32" s="1116" t="s">
        <v>504</v>
      </c>
      <c r="C32" s="1117"/>
      <c r="D32" s="1117"/>
      <c r="E32" s="1117"/>
      <c r="F32" s="1117"/>
      <c r="G32" s="1117"/>
      <c r="H32" s="1118"/>
      <c r="I32" s="113" t="s">
        <v>16</v>
      </c>
      <c r="J32" s="113" t="s">
        <v>508</v>
      </c>
      <c r="K32" s="113" t="s">
        <v>0</v>
      </c>
      <c r="L32" s="314" t="s">
        <v>1054</v>
      </c>
      <c r="M32" s="314" t="s">
        <v>509</v>
      </c>
      <c r="N32" s="315" t="s">
        <v>510</v>
      </c>
    </row>
    <row r="33" spans="2:14" x14ac:dyDescent="0.3">
      <c r="B33" s="115">
        <v>1</v>
      </c>
      <c r="C33" s="1131" t="str">
        <f>IF(ISBLANK('Descarte (ORÇ)'!C48)," ",'Descarte (ORÇ)'!C48)</f>
        <v xml:space="preserve"> </v>
      </c>
      <c r="D33" s="1132"/>
      <c r="E33" s="1132"/>
      <c r="F33" s="1132"/>
      <c r="G33" s="1132"/>
      <c r="H33" s="1133"/>
      <c r="I33" s="521">
        <f>'Descarte (ORÇ)'!I48</f>
        <v>0</v>
      </c>
      <c r="J33" s="118">
        <f>'Descarte (ORÇ)'!J48</f>
        <v>0</v>
      </c>
      <c r="K33" s="118">
        <f t="shared" ref="K33:K42" si="4">I33*J33</f>
        <v>0</v>
      </c>
      <c r="L33" s="120">
        <f t="shared" ref="L33:L42" si="5">K33-M33-N33</f>
        <v>0</v>
      </c>
      <c r="M33" s="119"/>
      <c r="N33" s="119"/>
    </row>
    <row r="34" spans="2:14" x14ac:dyDescent="0.3">
      <c r="B34" s="115">
        <v>2</v>
      </c>
      <c r="C34" s="1131" t="str">
        <f>IF(ISBLANK('Descarte (ORÇ)'!C49)," ",'Descarte (ORÇ)'!C49)</f>
        <v xml:space="preserve"> </v>
      </c>
      <c r="D34" s="1132"/>
      <c r="E34" s="1132"/>
      <c r="F34" s="1132"/>
      <c r="G34" s="1132"/>
      <c r="H34" s="1133"/>
      <c r="I34" s="521">
        <f>'Descarte (ORÇ)'!I49</f>
        <v>0</v>
      </c>
      <c r="J34" s="118">
        <f>'Descarte (ORÇ)'!J49</f>
        <v>0</v>
      </c>
      <c r="K34" s="118">
        <f t="shared" si="4"/>
        <v>0</v>
      </c>
      <c r="L34" s="120">
        <f t="shared" si="5"/>
        <v>0</v>
      </c>
      <c r="M34" s="119"/>
      <c r="N34" s="119"/>
    </row>
    <row r="35" spans="2:14" x14ac:dyDescent="0.3">
      <c r="B35" s="115">
        <v>3</v>
      </c>
      <c r="C35" s="1131" t="str">
        <f>IF(ISBLANK('Descarte (ORÇ)'!C50)," ",'Descarte (ORÇ)'!C50)</f>
        <v xml:space="preserve"> </v>
      </c>
      <c r="D35" s="1132"/>
      <c r="E35" s="1132"/>
      <c r="F35" s="1132"/>
      <c r="G35" s="1132"/>
      <c r="H35" s="1133"/>
      <c r="I35" s="521">
        <f>'Descarte (ORÇ)'!I50</f>
        <v>0</v>
      </c>
      <c r="J35" s="118">
        <f>'Descarte (ORÇ)'!J50</f>
        <v>0</v>
      </c>
      <c r="K35" s="118">
        <f t="shared" si="4"/>
        <v>0</v>
      </c>
      <c r="L35" s="120">
        <f t="shared" si="5"/>
        <v>0</v>
      </c>
      <c r="M35" s="119"/>
      <c r="N35" s="119"/>
    </row>
    <row r="36" spans="2:14" x14ac:dyDescent="0.3">
      <c r="B36" s="115">
        <v>4</v>
      </c>
      <c r="C36" s="1131" t="str">
        <f>IF(ISBLANK('Descarte (ORÇ)'!C51)," ",'Descarte (ORÇ)'!C51)</f>
        <v xml:space="preserve"> </v>
      </c>
      <c r="D36" s="1132"/>
      <c r="E36" s="1132"/>
      <c r="F36" s="1132"/>
      <c r="G36" s="1132"/>
      <c r="H36" s="1133"/>
      <c r="I36" s="521">
        <f>'Descarte (ORÇ)'!I51</f>
        <v>0</v>
      </c>
      <c r="J36" s="118">
        <f>'Descarte (ORÇ)'!J51</f>
        <v>0</v>
      </c>
      <c r="K36" s="118">
        <f t="shared" si="4"/>
        <v>0</v>
      </c>
      <c r="L36" s="120">
        <f t="shared" si="5"/>
        <v>0</v>
      </c>
      <c r="M36" s="119"/>
      <c r="N36" s="119"/>
    </row>
    <row r="37" spans="2:14" x14ac:dyDescent="0.3">
      <c r="B37" s="115">
        <v>5</v>
      </c>
      <c r="C37" s="1131" t="str">
        <f>IF(ISBLANK('Descarte (ORÇ)'!C52)," ",'Descarte (ORÇ)'!C52)</f>
        <v xml:space="preserve"> </v>
      </c>
      <c r="D37" s="1132"/>
      <c r="E37" s="1132"/>
      <c r="F37" s="1132"/>
      <c r="G37" s="1132"/>
      <c r="H37" s="1133"/>
      <c r="I37" s="521">
        <f>'Descarte (ORÇ)'!I52</f>
        <v>0</v>
      </c>
      <c r="J37" s="118">
        <f>'Descarte (ORÇ)'!J52</f>
        <v>0</v>
      </c>
      <c r="K37" s="118">
        <f t="shared" si="4"/>
        <v>0</v>
      </c>
      <c r="L37" s="120">
        <f t="shared" si="5"/>
        <v>0</v>
      </c>
      <c r="M37" s="119"/>
      <c r="N37" s="119"/>
    </row>
    <row r="38" spans="2:14" x14ac:dyDescent="0.3">
      <c r="B38" s="115">
        <v>6</v>
      </c>
      <c r="C38" s="1131" t="str">
        <f>IF(ISBLANK('Descarte (ORÇ)'!C53)," ",'Descarte (ORÇ)'!C53)</f>
        <v xml:space="preserve"> </v>
      </c>
      <c r="D38" s="1132"/>
      <c r="E38" s="1132"/>
      <c r="F38" s="1132"/>
      <c r="G38" s="1132"/>
      <c r="H38" s="1133"/>
      <c r="I38" s="521">
        <f>'Descarte (ORÇ)'!I53</f>
        <v>0</v>
      </c>
      <c r="J38" s="118">
        <f>'Descarte (ORÇ)'!J53</f>
        <v>0</v>
      </c>
      <c r="K38" s="118">
        <f t="shared" si="4"/>
        <v>0</v>
      </c>
      <c r="L38" s="120">
        <f t="shared" si="5"/>
        <v>0</v>
      </c>
      <c r="M38" s="119"/>
      <c r="N38" s="119"/>
    </row>
    <row r="39" spans="2:14" x14ac:dyDescent="0.3">
      <c r="B39" s="115">
        <v>7</v>
      </c>
      <c r="C39" s="1131" t="str">
        <f>IF(ISBLANK('Descarte (ORÇ)'!C54)," ",'Descarte (ORÇ)'!C54)</f>
        <v xml:space="preserve"> </v>
      </c>
      <c r="D39" s="1132"/>
      <c r="E39" s="1132"/>
      <c r="F39" s="1132"/>
      <c r="G39" s="1132"/>
      <c r="H39" s="1133"/>
      <c r="I39" s="521">
        <f>'Descarte (ORÇ)'!I54</f>
        <v>0</v>
      </c>
      <c r="J39" s="118">
        <f>'Descarte (ORÇ)'!J54</f>
        <v>0</v>
      </c>
      <c r="K39" s="118">
        <f t="shared" si="4"/>
        <v>0</v>
      </c>
      <c r="L39" s="120">
        <f t="shared" si="5"/>
        <v>0</v>
      </c>
      <c r="M39" s="119"/>
      <c r="N39" s="119"/>
    </row>
    <row r="40" spans="2:14" x14ac:dyDescent="0.3">
      <c r="B40" s="115">
        <v>8</v>
      </c>
      <c r="C40" s="1131" t="str">
        <f>IF(ISBLANK('Descarte (ORÇ)'!C55)," ",'Descarte (ORÇ)'!C55)</f>
        <v xml:space="preserve"> </v>
      </c>
      <c r="D40" s="1132"/>
      <c r="E40" s="1132"/>
      <c r="F40" s="1132"/>
      <c r="G40" s="1132"/>
      <c r="H40" s="1133"/>
      <c r="I40" s="521">
        <f>'Descarte (ORÇ)'!I55</f>
        <v>0</v>
      </c>
      <c r="J40" s="118">
        <f>'Descarte (ORÇ)'!J55</f>
        <v>0</v>
      </c>
      <c r="K40" s="118">
        <f t="shared" si="4"/>
        <v>0</v>
      </c>
      <c r="L40" s="120">
        <f t="shared" si="5"/>
        <v>0</v>
      </c>
      <c r="M40" s="119"/>
      <c r="N40" s="119"/>
    </row>
    <row r="41" spans="2:14" x14ac:dyDescent="0.3">
      <c r="B41" s="115">
        <v>9</v>
      </c>
      <c r="C41" s="1131" t="str">
        <f>IF(ISBLANK('Descarte (ORÇ)'!C56)," ",'Descarte (ORÇ)'!C56)</f>
        <v xml:space="preserve"> </v>
      </c>
      <c r="D41" s="1132"/>
      <c r="E41" s="1132"/>
      <c r="F41" s="1132"/>
      <c r="G41" s="1132"/>
      <c r="H41" s="1133"/>
      <c r="I41" s="521">
        <f>'Descarte (ORÇ)'!I56</f>
        <v>0</v>
      </c>
      <c r="J41" s="118">
        <f>'Descarte (ORÇ)'!J56</f>
        <v>0</v>
      </c>
      <c r="K41" s="118">
        <f t="shared" si="4"/>
        <v>0</v>
      </c>
      <c r="L41" s="120">
        <f t="shared" si="5"/>
        <v>0</v>
      </c>
      <c r="M41" s="119"/>
      <c r="N41" s="119"/>
    </row>
    <row r="42" spans="2:14" x14ac:dyDescent="0.3">
      <c r="B42" s="115">
        <v>10</v>
      </c>
      <c r="C42" s="1131" t="str">
        <f>IF(ISBLANK('Descarte (ORÇ)'!C57)," ",'Descarte (ORÇ)'!C57)</f>
        <v xml:space="preserve"> </v>
      </c>
      <c r="D42" s="1132"/>
      <c r="E42" s="1132"/>
      <c r="F42" s="1132"/>
      <c r="G42" s="1132"/>
      <c r="H42" s="1133"/>
      <c r="I42" s="521">
        <f>'Descarte (ORÇ)'!I57</f>
        <v>0</v>
      </c>
      <c r="J42" s="118">
        <f>'Descarte (ORÇ)'!J57</f>
        <v>0</v>
      </c>
      <c r="K42" s="118">
        <f t="shared" si="4"/>
        <v>0</v>
      </c>
      <c r="L42" s="120">
        <f t="shared" si="5"/>
        <v>0</v>
      </c>
      <c r="M42" s="119"/>
      <c r="N42" s="119"/>
    </row>
    <row r="43" spans="2:14" x14ac:dyDescent="0.3">
      <c r="B43" s="121"/>
      <c r="C43" s="1139" t="s">
        <v>952</v>
      </c>
      <c r="D43" s="1139"/>
      <c r="E43" s="1139"/>
      <c r="F43" s="1139"/>
      <c r="G43" s="1139"/>
      <c r="H43" s="1139"/>
      <c r="I43" s="1139"/>
      <c r="J43" s="1140"/>
      <c r="K43" s="122">
        <f>SUM(K33:K42)</f>
        <v>0</v>
      </c>
      <c r="L43" s="123">
        <f>SUM(L33:L42)</f>
        <v>0</v>
      </c>
      <c r="M43" s="123">
        <f>SUM(M33:M42)</f>
        <v>0</v>
      </c>
      <c r="N43" s="123">
        <f>SUM(N33:N42)</f>
        <v>0</v>
      </c>
    </row>
    <row r="44" spans="2:14" x14ac:dyDescent="0.3">
      <c r="B44" s="1123" t="s">
        <v>945</v>
      </c>
      <c r="C44" s="1124"/>
      <c r="D44" s="1124"/>
      <c r="E44" s="1124"/>
      <c r="F44" s="1124"/>
      <c r="G44" s="1124"/>
      <c r="H44" s="1124"/>
      <c r="I44" s="1124"/>
      <c r="J44" s="1124"/>
      <c r="K44" s="1124"/>
      <c r="L44" s="1124"/>
      <c r="M44" s="1124"/>
      <c r="N44" s="1138"/>
    </row>
    <row r="45" spans="2:14" x14ac:dyDescent="0.3">
      <c r="B45" s="1116" t="s">
        <v>504</v>
      </c>
      <c r="C45" s="1117"/>
      <c r="D45" s="1117"/>
      <c r="E45" s="1117"/>
      <c r="F45" s="1117"/>
      <c r="G45" s="1117"/>
      <c r="H45" s="1118"/>
      <c r="I45" s="113" t="s">
        <v>16</v>
      </c>
      <c r="J45" s="113" t="s">
        <v>508</v>
      </c>
      <c r="K45" s="113" t="s">
        <v>0</v>
      </c>
      <c r="L45" s="314" t="s">
        <v>1054</v>
      </c>
      <c r="M45" s="314" t="s">
        <v>509</v>
      </c>
      <c r="N45" s="315" t="s">
        <v>510</v>
      </c>
    </row>
    <row r="46" spans="2:14" x14ac:dyDescent="0.3">
      <c r="B46" s="115">
        <v>1</v>
      </c>
      <c r="C46" s="1131" t="str">
        <f>IF(ISBLANK('Descarte (ORÇ)'!C69)," ",'Descarte (ORÇ)'!C69)</f>
        <v xml:space="preserve"> </v>
      </c>
      <c r="D46" s="1132"/>
      <c r="E46" s="1132"/>
      <c r="F46" s="1132"/>
      <c r="G46" s="1132"/>
      <c r="H46" s="1133"/>
      <c r="I46" s="521">
        <f>'Descarte (ORÇ)'!I69</f>
        <v>0</v>
      </c>
      <c r="J46" s="118">
        <f>'Descarte (ORÇ)'!J69</f>
        <v>0</v>
      </c>
      <c r="K46" s="118">
        <f t="shared" ref="K46:K55" si="6">I46*J46</f>
        <v>0</v>
      </c>
      <c r="L46" s="120">
        <f t="shared" ref="L46:L55" si="7">K46-M46-N46</f>
        <v>0</v>
      </c>
      <c r="M46" s="119"/>
      <c r="N46" s="119"/>
    </row>
    <row r="47" spans="2:14" x14ac:dyDescent="0.3">
      <c r="B47" s="115">
        <v>2</v>
      </c>
      <c r="C47" s="1131" t="str">
        <f>IF(ISBLANK('Descarte (ORÇ)'!C70)," ",'Descarte (ORÇ)'!C70)</f>
        <v xml:space="preserve"> </v>
      </c>
      <c r="D47" s="1132"/>
      <c r="E47" s="1132"/>
      <c r="F47" s="1132"/>
      <c r="G47" s="1132"/>
      <c r="H47" s="1133"/>
      <c r="I47" s="521">
        <f>'Descarte (ORÇ)'!I70</f>
        <v>0</v>
      </c>
      <c r="J47" s="118">
        <f>'Descarte (ORÇ)'!J70</f>
        <v>0</v>
      </c>
      <c r="K47" s="118">
        <f t="shared" si="6"/>
        <v>0</v>
      </c>
      <c r="L47" s="120">
        <f t="shared" si="7"/>
        <v>0</v>
      </c>
      <c r="M47" s="119"/>
      <c r="N47" s="119"/>
    </row>
    <row r="48" spans="2:14" x14ac:dyDescent="0.3">
      <c r="B48" s="115">
        <v>3</v>
      </c>
      <c r="C48" s="1131" t="str">
        <f>IF(ISBLANK('Descarte (ORÇ)'!C71)," ",'Descarte (ORÇ)'!C71)</f>
        <v xml:space="preserve"> </v>
      </c>
      <c r="D48" s="1132"/>
      <c r="E48" s="1132"/>
      <c r="F48" s="1132"/>
      <c r="G48" s="1132"/>
      <c r="H48" s="1133"/>
      <c r="I48" s="521">
        <f>'Descarte (ORÇ)'!I71</f>
        <v>0</v>
      </c>
      <c r="J48" s="118">
        <f>'Descarte (ORÇ)'!J71</f>
        <v>0</v>
      </c>
      <c r="K48" s="118">
        <f t="shared" si="6"/>
        <v>0</v>
      </c>
      <c r="L48" s="120">
        <f t="shared" si="7"/>
        <v>0</v>
      </c>
      <c r="M48" s="119"/>
      <c r="N48" s="119"/>
    </row>
    <row r="49" spans="2:14" x14ac:dyDescent="0.3">
      <c r="B49" s="115">
        <v>4</v>
      </c>
      <c r="C49" s="1131" t="str">
        <f>IF(ISBLANK('Descarte (ORÇ)'!C72)," ",'Descarte (ORÇ)'!C72)</f>
        <v xml:space="preserve"> </v>
      </c>
      <c r="D49" s="1132"/>
      <c r="E49" s="1132"/>
      <c r="F49" s="1132"/>
      <c r="G49" s="1132"/>
      <c r="H49" s="1133"/>
      <c r="I49" s="521">
        <f>'Descarte (ORÇ)'!I72</f>
        <v>0</v>
      </c>
      <c r="J49" s="118">
        <f>'Descarte (ORÇ)'!J72</f>
        <v>0</v>
      </c>
      <c r="K49" s="118">
        <f t="shared" si="6"/>
        <v>0</v>
      </c>
      <c r="L49" s="120">
        <f t="shared" si="7"/>
        <v>0</v>
      </c>
      <c r="M49" s="119"/>
      <c r="N49" s="119"/>
    </row>
    <row r="50" spans="2:14" x14ac:dyDescent="0.3">
      <c r="B50" s="115">
        <v>5</v>
      </c>
      <c r="C50" s="1131" t="str">
        <f>IF(ISBLANK('Descarte (ORÇ)'!C73)," ",'Descarte (ORÇ)'!C73)</f>
        <v xml:space="preserve"> </v>
      </c>
      <c r="D50" s="1132"/>
      <c r="E50" s="1132"/>
      <c r="F50" s="1132"/>
      <c r="G50" s="1132"/>
      <c r="H50" s="1133"/>
      <c r="I50" s="521">
        <f>'Descarte (ORÇ)'!I73</f>
        <v>0</v>
      </c>
      <c r="J50" s="118">
        <f>'Descarte (ORÇ)'!J73</f>
        <v>0</v>
      </c>
      <c r="K50" s="118">
        <f t="shared" si="6"/>
        <v>0</v>
      </c>
      <c r="L50" s="120">
        <f t="shared" si="7"/>
        <v>0</v>
      </c>
      <c r="M50" s="119"/>
      <c r="N50" s="119"/>
    </row>
    <row r="51" spans="2:14" x14ac:dyDescent="0.3">
      <c r="B51" s="115">
        <v>6</v>
      </c>
      <c r="C51" s="1131" t="str">
        <f>IF(ISBLANK('Descarte (ORÇ)'!C74)," ",'Descarte (ORÇ)'!C74)</f>
        <v xml:space="preserve"> </v>
      </c>
      <c r="D51" s="1132"/>
      <c r="E51" s="1132"/>
      <c r="F51" s="1132"/>
      <c r="G51" s="1132"/>
      <c r="H51" s="1133"/>
      <c r="I51" s="521">
        <f>'Descarte (ORÇ)'!I74</f>
        <v>0</v>
      </c>
      <c r="J51" s="118">
        <f>'Descarte (ORÇ)'!J74</f>
        <v>0</v>
      </c>
      <c r="K51" s="118">
        <f t="shared" si="6"/>
        <v>0</v>
      </c>
      <c r="L51" s="120">
        <f t="shared" si="7"/>
        <v>0</v>
      </c>
      <c r="M51" s="119"/>
      <c r="N51" s="119"/>
    </row>
    <row r="52" spans="2:14" x14ac:dyDescent="0.3">
      <c r="B52" s="115">
        <v>7</v>
      </c>
      <c r="C52" s="1131" t="str">
        <f>IF(ISBLANK('Descarte (ORÇ)'!C75)," ",'Descarte (ORÇ)'!C75)</f>
        <v xml:space="preserve"> </v>
      </c>
      <c r="D52" s="1132"/>
      <c r="E52" s="1132"/>
      <c r="F52" s="1132"/>
      <c r="G52" s="1132"/>
      <c r="H52" s="1133"/>
      <c r="I52" s="521">
        <f>'Descarte (ORÇ)'!I75</f>
        <v>0</v>
      </c>
      <c r="J52" s="118">
        <f>'Descarte (ORÇ)'!J75</f>
        <v>0</v>
      </c>
      <c r="K52" s="118">
        <f t="shared" si="6"/>
        <v>0</v>
      </c>
      <c r="L52" s="120">
        <f t="shared" si="7"/>
        <v>0</v>
      </c>
      <c r="M52" s="119"/>
      <c r="N52" s="119"/>
    </row>
    <row r="53" spans="2:14" x14ac:dyDescent="0.3">
      <c r="B53" s="115">
        <v>8</v>
      </c>
      <c r="C53" s="1131" t="str">
        <f>IF(ISBLANK('Descarte (ORÇ)'!C76)," ",'Descarte (ORÇ)'!C76)</f>
        <v xml:space="preserve"> </v>
      </c>
      <c r="D53" s="1132"/>
      <c r="E53" s="1132"/>
      <c r="F53" s="1132"/>
      <c r="G53" s="1132"/>
      <c r="H53" s="1133"/>
      <c r="I53" s="521">
        <f>'Descarte (ORÇ)'!I76</f>
        <v>0</v>
      </c>
      <c r="J53" s="118">
        <f>'Descarte (ORÇ)'!J76</f>
        <v>0</v>
      </c>
      <c r="K53" s="118">
        <f t="shared" si="6"/>
        <v>0</v>
      </c>
      <c r="L53" s="120">
        <f t="shared" si="7"/>
        <v>0</v>
      </c>
      <c r="M53" s="119"/>
      <c r="N53" s="119"/>
    </row>
    <row r="54" spans="2:14" x14ac:dyDescent="0.3">
      <c r="B54" s="115">
        <v>9</v>
      </c>
      <c r="C54" s="1131" t="str">
        <f>IF(ISBLANK('Descarte (ORÇ)'!C77)," ",'Descarte (ORÇ)'!C77)</f>
        <v xml:space="preserve"> </v>
      </c>
      <c r="D54" s="1132"/>
      <c r="E54" s="1132"/>
      <c r="F54" s="1132"/>
      <c r="G54" s="1132"/>
      <c r="H54" s="1133"/>
      <c r="I54" s="521">
        <f>'Descarte (ORÇ)'!I77</f>
        <v>0</v>
      </c>
      <c r="J54" s="118">
        <f>'Descarte (ORÇ)'!J77</f>
        <v>0</v>
      </c>
      <c r="K54" s="118">
        <f t="shared" si="6"/>
        <v>0</v>
      </c>
      <c r="L54" s="120">
        <f t="shared" si="7"/>
        <v>0</v>
      </c>
      <c r="M54" s="119"/>
      <c r="N54" s="119"/>
    </row>
    <row r="55" spans="2:14" x14ac:dyDescent="0.3">
      <c r="B55" s="115">
        <v>10</v>
      </c>
      <c r="C55" s="1131" t="str">
        <f>IF(ISBLANK('Descarte (ORÇ)'!C78)," ",'Descarte (ORÇ)'!C78)</f>
        <v xml:space="preserve"> </v>
      </c>
      <c r="D55" s="1132"/>
      <c r="E55" s="1132"/>
      <c r="F55" s="1132"/>
      <c r="G55" s="1132"/>
      <c r="H55" s="1133"/>
      <c r="I55" s="521">
        <f>'Descarte (ORÇ)'!I78</f>
        <v>0</v>
      </c>
      <c r="J55" s="118">
        <f>'Descarte (ORÇ)'!J78</f>
        <v>0</v>
      </c>
      <c r="K55" s="118">
        <f t="shared" si="6"/>
        <v>0</v>
      </c>
      <c r="L55" s="120">
        <f t="shared" si="7"/>
        <v>0</v>
      </c>
      <c r="M55" s="119"/>
      <c r="N55" s="119"/>
    </row>
    <row r="56" spans="2:14" x14ac:dyDescent="0.3">
      <c r="B56" s="121"/>
      <c r="C56" s="1139" t="s">
        <v>532</v>
      </c>
      <c r="D56" s="1139"/>
      <c r="E56" s="1139"/>
      <c r="F56" s="1139"/>
      <c r="G56" s="1139"/>
      <c r="H56" s="1139"/>
      <c r="I56" s="1139"/>
      <c r="J56" s="1140"/>
      <c r="K56" s="122">
        <f>SUM(K46:K55)</f>
        <v>0</v>
      </c>
      <c r="L56" s="123">
        <f>SUM(L46:L55)</f>
        <v>0</v>
      </c>
      <c r="M56" s="123">
        <f>SUM(M46:M55)</f>
        <v>0</v>
      </c>
      <c r="N56" s="123">
        <f>SUM(N46:N55)</f>
        <v>0</v>
      </c>
    </row>
    <row r="57" spans="2:14" x14ac:dyDescent="0.3">
      <c r="B57" s="1123" t="s">
        <v>946</v>
      </c>
      <c r="C57" s="1124"/>
      <c r="D57" s="1124"/>
      <c r="E57" s="1124"/>
      <c r="F57" s="1124"/>
      <c r="G57" s="1124"/>
      <c r="H57" s="1124"/>
      <c r="I57" s="1124"/>
      <c r="J57" s="1124"/>
      <c r="K57" s="1124"/>
      <c r="L57" s="1124"/>
      <c r="M57" s="1124"/>
      <c r="N57" s="1138"/>
    </row>
    <row r="58" spans="2:14" x14ac:dyDescent="0.3">
      <c r="B58" s="1116" t="s">
        <v>504</v>
      </c>
      <c r="C58" s="1117"/>
      <c r="D58" s="1117"/>
      <c r="E58" s="1117"/>
      <c r="F58" s="1117"/>
      <c r="G58" s="1117"/>
      <c r="H58" s="1118"/>
      <c r="I58" s="113" t="s">
        <v>16</v>
      </c>
      <c r="J58" s="113" t="s">
        <v>508</v>
      </c>
      <c r="K58" s="113" t="s">
        <v>0</v>
      </c>
      <c r="L58" s="314" t="s">
        <v>1054</v>
      </c>
      <c r="M58" s="314" t="s">
        <v>509</v>
      </c>
      <c r="N58" s="315" t="s">
        <v>510</v>
      </c>
    </row>
    <row r="59" spans="2:14" x14ac:dyDescent="0.3">
      <c r="B59" s="115">
        <v>1</v>
      </c>
      <c r="C59" s="1131" t="str">
        <f>IF(ISBLANK('Descarte (ORÇ)'!C90)," ",'Descarte (ORÇ)'!C90)</f>
        <v xml:space="preserve"> </v>
      </c>
      <c r="D59" s="1132"/>
      <c r="E59" s="1132"/>
      <c r="F59" s="1132"/>
      <c r="G59" s="1132"/>
      <c r="H59" s="1133"/>
      <c r="I59" s="521">
        <f>'Descarte (ORÇ)'!I90</f>
        <v>0</v>
      </c>
      <c r="J59" s="118">
        <f>'Descarte (ORÇ)'!J90</f>
        <v>0</v>
      </c>
      <c r="K59" s="118">
        <f t="shared" ref="K59:K68" si="8">I59*J59</f>
        <v>0</v>
      </c>
      <c r="L59" s="120">
        <f t="shared" ref="L59:L68" si="9">K59-M59-N59</f>
        <v>0</v>
      </c>
      <c r="M59" s="119"/>
      <c r="N59" s="119"/>
    </row>
    <row r="60" spans="2:14" x14ac:dyDescent="0.3">
      <c r="B60" s="115">
        <v>2</v>
      </c>
      <c r="C60" s="1131" t="str">
        <f>IF(ISBLANK('Descarte (ORÇ)'!C91)," ",'Descarte (ORÇ)'!C91)</f>
        <v xml:space="preserve"> </v>
      </c>
      <c r="D60" s="1132"/>
      <c r="E60" s="1132"/>
      <c r="F60" s="1132"/>
      <c r="G60" s="1132"/>
      <c r="H60" s="1133"/>
      <c r="I60" s="521">
        <f>'Descarte (ORÇ)'!I91</f>
        <v>0</v>
      </c>
      <c r="J60" s="118">
        <f>'Descarte (ORÇ)'!J91</f>
        <v>0</v>
      </c>
      <c r="K60" s="118">
        <f t="shared" si="8"/>
        <v>0</v>
      </c>
      <c r="L60" s="120">
        <f t="shared" si="9"/>
        <v>0</v>
      </c>
      <c r="M60" s="119"/>
      <c r="N60" s="119"/>
    </row>
    <row r="61" spans="2:14" x14ac:dyDescent="0.3">
      <c r="B61" s="115">
        <v>3</v>
      </c>
      <c r="C61" s="1131" t="str">
        <f>IF(ISBLANK('Descarte (ORÇ)'!C92)," ",'Descarte (ORÇ)'!C92)</f>
        <v xml:space="preserve"> </v>
      </c>
      <c r="D61" s="1132"/>
      <c r="E61" s="1132"/>
      <c r="F61" s="1132"/>
      <c r="G61" s="1132"/>
      <c r="H61" s="1133"/>
      <c r="I61" s="521">
        <f>'Descarte (ORÇ)'!I92</f>
        <v>0</v>
      </c>
      <c r="J61" s="118">
        <f>'Descarte (ORÇ)'!J92</f>
        <v>0</v>
      </c>
      <c r="K61" s="118">
        <f t="shared" si="8"/>
        <v>0</v>
      </c>
      <c r="L61" s="120">
        <f t="shared" si="9"/>
        <v>0</v>
      </c>
      <c r="M61" s="119"/>
      <c r="N61" s="119"/>
    </row>
    <row r="62" spans="2:14" x14ac:dyDescent="0.3">
      <c r="B62" s="115">
        <v>4</v>
      </c>
      <c r="C62" s="1131" t="str">
        <f>IF(ISBLANK('Descarte (ORÇ)'!C93)," ",'Descarte (ORÇ)'!C93)</f>
        <v xml:space="preserve"> </v>
      </c>
      <c r="D62" s="1132"/>
      <c r="E62" s="1132"/>
      <c r="F62" s="1132"/>
      <c r="G62" s="1132"/>
      <c r="H62" s="1133"/>
      <c r="I62" s="521">
        <f>'Descarte (ORÇ)'!I93</f>
        <v>0</v>
      </c>
      <c r="J62" s="118">
        <f>'Descarte (ORÇ)'!J93</f>
        <v>0</v>
      </c>
      <c r="K62" s="118">
        <f t="shared" si="8"/>
        <v>0</v>
      </c>
      <c r="L62" s="120">
        <f t="shared" si="9"/>
        <v>0</v>
      </c>
      <c r="M62" s="119"/>
      <c r="N62" s="119"/>
    </row>
    <row r="63" spans="2:14" x14ac:dyDescent="0.3">
      <c r="B63" s="115">
        <v>5</v>
      </c>
      <c r="C63" s="1131" t="str">
        <f>IF(ISBLANK('Descarte (ORÇ)'!C94)," ",'Descarte (ORÇ)'!C94)</f>
        <v xml:space="preserve"> </v>
      </c>
      <c r="D63" s="1132"/>
      <c r="E63" s="1132"/>
      <c r="F63" s="1132"/>
      <c r="G63" s="1132"/>
      <c r="H63" s="1133"/>
      <c r="I63" s="521">
        <f>'Descarte (ORÇ)'!I94</f>
        <v>0</v>
      </c>
      <c r="J63" s="118">
        <f>'Descarte (ORÇ)'!J94</f>
        <v>0</v>
      </c>
      <c r="K63" s="118">
        <f t="shared" si="8"/>
        <v>0</v>
      </c>
      <c r="L63" s="120">
        <f t="shared" si="9"/>
        <v>0</v>
      </c>
      <c r="M63" s="119"/>
      <c r="N63" s="119"/>
    </row>
    <row r="64" spans="2:14" x14ac:dyDescent="0.3">
      <c r="B64" s="115">
        <v>6</v>
      </c>
      <c r="C64" s="1131" t="str">
        <f>IF(ISBLANK('Descarte (ORÇ)'!C95)," ",'Descarte (ORÇ)'!C95)</f>
        <v xml:space="preserve"> </v>
      </c>
      <c r="D64" s="1132"/>
      <c r="E64" s="1132"/>
      <c r="F64" s="1132"/>
      <c r="G64" s="1132"/>
      <c r="H64" s="1133"/>
      <c r="I64" s="521">
        <f>'Descarte (ORÇ)'!I95</f>
        <v>0</v>
      </c>
      <c r="J64" s="118">
        <f>'Descarte (ORÇ)'!J95</f>
        <v>0</v>
      </c>
      <c r="K64" s="118">
        <f t="shared" si="8"/>
        <v>0</v>
      </c>
      <c r="L64" s="120">
        <f t="shared" si="9"/>
        <v>0</v>
      </c>
      <c r="M64" s="119"/>
      <c r="N64" s="119"/>
    </row>
    <row r="65" spans="2:14" x14ac:dyDescent="0.3">
      <c r="B65" s="115">
        <v>7</v>
      </c>
      <c r="C65" s="1131" t="str">
        <f>IF(ISBLANK('Descarte (ORÇ)'!C96)," ",'Descarte (ORÇ)'!C96)</f>
        <v xml:space="preserve"> </v>
      </c>
      <c r="D65" s="1132"/>
      <c r="E65" s="1132"/>
      <c r="F65" s="1132"/>
      <c r="G65" s="1132"/>
      <c r="H65" s="1133"/>
      <c r="I65" s="521">
        <f>'Descarte (ORÇ)'!I96</f>
        <v>0</v>
      </c>
      <c r="J65" s="118">
        <f>'Descarte (ORÇ)'!J96</f>
        <v>0</v>
      </c>
      <c r="K65" s="118">
        <f t="shared" si="8"/>
        <v>0</v>
      </c>
      <c r="L65" s="120">
        <f t="shared" si="9"/>
        <v>0</v>
      </c>
      <c r="M65" s="119"/>
      <c r="N65" s="119"/>
    </row>
    <row r="66" spans="2:14" x14ac:dyDescent="0.3">
      <c r="B66" s="115">
        <v>8</v>
      </c>
      <c r="C66" s="1131" t="str">
        <f>IF(ISBLANK('Descarte (ORÇ)'!C97)," ",'Descarte (ORÇ)'!C97)</f>
        <v xml:space="preserve"> </v>
      </c>
      <c r="D66" s="1132"/>
      <c r="E66" s="1132"/>
      <c r="F66" s="1132"/>
      <c r="G66" s="1132"/>
      <c r="H66" s="1133"/>
      <c r="I66" s="521">
        <f>'Descarte (ORÇ)'!I97</f>
        <v>0</v>
      </c>
      <c r="J66" s="118">
        <f>'Descarte (ORÇ)'!J97</f>
        <v>0</v>
      </c>
      <c r="K66" s="118">
        <f t="shared" si="8"/>
        <v>0</v>
      </c>
      <c r="L66" s="120">
        <f t="shared" si="9"/>
        <v>0</v>
      </c>
      <c r="M66" s="119"/>
      <c r="N66" s="119"/>
    </row>
    <row r="67" spans="2:14" x14ac:dyDescent="0.3">
      <c r="B67" s="115">
        <v>9</v>
      </c>
      <c r="C67" s="1131" t="str">
        <f>IF(ISBLANK('Descarte (ORÇ)'!C98)," ",'Descarte (ORÇ)'!C98)</f>
        <v xml:space="preserve"> </v>
      </c>
      <c r="D67" s="1132"/>
      <c r="E67" s="1132"/>
      <c r="F67" s="1132"/>
      <c r="G67" s="1132"/>
      <c r="H67" s="1133"/>
      <c r="I67" s="521">
        <f>'Descarte (ORÇ)'!I98</f>
        <v>0</v>
      </c>
      <c r="J67" s="118">
        <f>'Descarte (ORÇ)'!J98</f>
        <v>0</v>
      </c>
      <c r="K67" s="118">
        <f t="shared" si="8"/>
        <v>0</v>
      </c>
      <c r="L67" s="120">
        <f t="shared" si="9"/>
        <v>0</v>
      </c>
      <c r="M67" s="119"/>
      <c r="N67" s="119"/>
    </row>
    <row r="68" spans="2:14" x14ac:dyDescent="0.3">
      <c r="B68" s="115">
        <v>10</v>
      </c>
      <c r="C68" s="1131" t="str">
        <f>IF(ISBLANK('Descarte (ORÇ)'!C99)," ",'Descarte (ORÇ)'!C99)</f>
        <v xml:space="preserve"> </v>
      </c>
      <c r="D68" s="1132"/>
      <c r="E68" s="1132"/>
      <c r="F68" s="1132"/>
      <c r="G68" s="1132"/>
      <c r="H68" s="1133"/>
      <c r="I68" s="521">
        <f>'Descarte (ORÇ)'!I99</f>
        <v>0</v>
      </c>
      <c r="J68" s="118">
        <f>'Descarte (ORÇ)'!J99</f>
        <v>0</v>
      </c>
      <c r="K68" s="118">
        <f t="shared" si="8"/>
        <v>0</v>
      </c>
      <c r="L68" s="120">
        <f t="shared" si="9"/>
        <v>0</v>
      </c>
      <c r="M68" s="119"/>
      <c r="N68" s="119"/>
    </row>
    <row r="69" spans="2:14" x14ac:dyDescent="0.3">
      <c r="B69" s="121"/>
      <c r="C69" s="1139" t="s">
        <v>533</v>
      </c>
      <c r="D69" s="1139"/>
      <c r="E69" s="1139"/>
      <c r="F69" s="1139"/>
      <c r="G69" s="1139"/>
      <c r="H69" s="1139"/>
      <c r="I69" s="1139"/>
      <c r="J69" s="1140"/>
      <c r="K69" s="122">
        <f>SUM(K59:K68)</f>
        <v>0</v>
      </c>
      <c r="L69" s="123">
        <f>SUM(L59:L68)</f>
        <v>0</v>
      </c>
      <c r="M69" s="123">
        <f>SUM(M59:M68)</f>
        <v>0</v>
      </c>
      <c r="N69" s="123">
        <f>SUM(N59:N68)</f>
        <v>0</v>
      </c>
    </row>
    <row r="70" spans="2:14" x14ac:dyDescent="0.3">
      <c r="B70" s="1123" t="s">
        <v>950</v>
      </c>
      <c r="C70" s="1124"/>
      <c r="D70" s="1124"/>
      <c r="E70" s="1124"/>
      <c r="F70" s="1124"/>
      <c r="G70" s="1124"/>
      <c r="H70" s="1124"/>
      <c r="I70" s="1124"/>
      <c r="J70" s="1124"/>
      <c r="K70" s="1124"/>
      <c r="L70" s="1124"/>
      <c r="M70" s="1124"/>
      <c r="N70" s="1138"/>
    </row>
    <row r="71" spans="2:14" x14ac:dyDescent="0.3">
      <c r="B71" s="1116" t="s">
        <v>504</v>
      </c>
      <c r="C71" s="1117"/>
      <c r="D71" s="1117"/>
      <c r="E71" s="1117"/>
      <c r="F71" s="1117"/>
      <c r="G71" s="1117"/>
      <c r="H71" s="1118"/>
      <c r="I71" s="113" t="s">
        <v>16</v>
      </c>
      <c r="J71" s="113" t="s">
        <v>508</v>
      </c>
      <c r="K71" s="113" t="s">
        <v>0</v>
      </c>
      <c r="L71" s="314" t="s">
        <v>1054</v>
      </c>
      <c r="M71" s="314" t="s">
        <v>509</v>
      </c>
      <c r="N71" s="315" t="s">
        <v>510</v>
      </c>
    </row>
    <row r="72" spans="2:14" x14ac:dyDescent="0.3">
      <c r="B72" s="115">
        <v>1</v>
      </c>
      <c r="C72" s="1131" t="str">
        <f>IF(ISBLANK('Descarte (ORÇ)'!C111)," ",'Descarte (ORÇ)'!C111)</f>
        <v xml:space="preserve"> </v>
      </c>
      <c r="D72" s="1132"/>
      <c r="E72" s="1132"/>
      <c r="F72" s="1132"/>
      <c r="G72" s="1132"/>
      <c r="H72" s="1133"/>
      <c r="I72" s="521">
        <f>'Descarte (ORÇ)'!I111</f>
        <v>0</v>
      </c>
      <c r="J72" s="118">
        <f>'Descarte (ORÇ)'!J111</f>
        <v>0</v>
      </c>
      <c r="K72" s="118">
        <f t="shared" ref="K72:K81" si="10">I72*J72</f>
        <v>0</v>
      </c>
      <c r="L72" s="120">
        <f t="shared" ref="L72:L81" si="11">K72-M72-N72</f>
        <v>0</v>
      </c>
      <c r="M72" s="119"/>
      <c r="N72" s="119"/>
    </row>
    <row r="73" spans="2:14" x14ac:dyDescent="0.3">
      <c r="B73" s="115">
        <v>2</v>
      </c>
      <c r="C73" s="1131" t="str">
        <f>IF(ISBLANK('Descarte (ORÇ)'!C112)," ",'Descarte (ORÇ)'!C112)</f>
        <v xml:space="preserve"> </v>
      </c>
      <c r="D73" s="1132"/>
      <c r="E73" s="1132"/>
      <c r="F73" s="1132"/>
      <c r="G73" s="1132"/>
      <c r="H73" s="1133"/>
      <c r="I73" s="521">
        <f>'Descarte (ORÇ)'!I112</f>
        <v>0</v>
      </c>
      <c r="J73" s="118">
        <f>'Descarte (ORÇ)'!J112</f>
        <v>0</v>
      </c>
      <c r="K73" s="118">
        <f t="shared" si="10"/>
        <v>0</v>
      </c>
      <c r="L73" s="120">
        <f t="shared" si="11"/>
        <v>0</v>
      </c>
      <c r="M73" s="119"/>
      <c r="N73" s="119"/>
    </row>
    <row r="74" spans="2:14" x14ac:dyDescent="0.3">
      <c r="B74" s="115">
        <v>3</v>
      </c>
      <c r="C74" s="1131" t="str">
        <f>IF(ISBLANK('Descarte (ORÇ)'!C113)," ",'Descarte (ORÇ)'!C113)</f>
        <v xml:space="preserve"> </v>
      </c>
      <c r="D74" s="1132"/>
      <c r="E74" s="1132"/>
      <c r="F74" s="1132"/>
      <c r="G74" s="1132"/>
      <c r="H74" s="1133"/>
      <c r="I74" s="521">
        <f>'Descarte (ORÇ)'!I113</f>
        <v>0</v>
      </c>
      <c r="J74" s="118">
        <f>'Descarte (ORÇ)'!J113</f>
        <v>0</v>
      </c>
      <c r="K74" s="118">
        <f t="shared" si="10"/>
        <v>0</v>
      </c>
      <c r="L74" s="120">
        <f t="shared" si="11"/>
        <v>0</v>
      </c>
      <c r="M74" s="119"/>
      <c r="N74" s="119"/>
    </row>
    <row r="75" spans="2:14" x14ac:dyDescent="0.3">
      <c r="B75" s="115">
        <v>4</v>
      </c>
      <c r="C75" s="1131" t="str">
        <f>IF(ISBLANK('Descarte (ORÇ)'!C114)," ",'Descarte (ORÇ)'!C114)</f>
        <v xml:space="preserve"> </v>
      </c>
      <c r="D75" s="1132"/>
      <c r="E75" s="1132"/>
      <c r="F75" s="1132"/>
      <c r="G75" s="1132"/>
      <c r="H75" s="1133"/>
      <c r="I75" s="521">
        <f>'Descarte (ORÇ)'!I114</f>
        <v>0</v>
      </c>
      <c r="J75" s="118">
        <f>'Descarte (ORÇ)'!J114</f>
        <v>0</v>
      </c>
      <c r="K75" s="118">
        <f t="shared" si="10"/>
        <v>0</v>
      </c>
      <c r="L75" s="120">
        <f t="shared" si="11"/>
        <v>0</v>
      </c>
      <c r="M75" s="119"/>
      <c r="N75" s="119"/>
    </row>
    <row r="76" spans="2:14" x14ac:dyDescent="0.3">
      <c r="B76" s="115">
        <v>5</v>
      </c>
      <c r="C76" s="1131" t="str">
        <f>IF(ISBLANK('Descarte (ORÇ)'!C115)," ",'Descarte (ORÇ)'!C115)</f>
        <v xml:space="preserve"> </v>
      </c>
      <c r="D76" s="1132"/>
      <c r="E76" s="1132"/>
      <c r="F76" s="1132"/>
      <c r="G76" s="1132"/>
      <c r="H76" s="1133"/>
      <c r="I76" s="521">
        <f>'Descarte (ORÇ)'!I115</f>
        <v>0</v>
      </c>
      <c r="J76" s="118">
        <f>'Descarte (ORÇ)'!J115</f>
        <v>0</v>
      </c>
      <c r="K76" s="118">
        <f t="shared" si="10"/>
        <v>0</v>
      </c>
      <c r="L76" s="120">
        <f t="shared" si="11"/>
        <v>0</v>
      </c>
      <c r="M76" s="119"/>
      <c r="N76" s="119"/>
    </row>
    <row r="77" spans="2:14" x14ac:dyDescent="0.3">
      <c r="B77" s="115">
        <v>6</v>
      </c>
      <c r="C77" s="1131" t="str">
        <f>IF(ISBLANK('Descarte (ORÇ)'!C116)," ",'Descarte (ORÇ)'!C116)</f>
        <v xml:space="preserve"> </v>
      </c>
      <c r="D77" s="1132"/>
      <c r="E77" s="1132"/>
      <c r="F77" s="1132"/>
      <c r="G77" s="1132"/>
      <c r="H77" s="1133"/>
      <c r="I77" s="521">
        <f>'Descarte (ORÇ)'!I116</f>
        <v>0</v>
      </c>
      <c r="J77" s="118">
        <f>'Descarte (ORÇ)'!J116</f>
        <v>0</v>
      </c>
      <c r="K77" s="118">
        <f t="shared" si="10"/>
        <v>0</v>
      </c>
      <c r="L77" s="120">
        <f t="shared" si="11"/>
        <v>0</v>
      </c>
      <c r="M77" s="119"/>
      <c r="N77" s="119"/>
    </row>
    <row r="78" spans="2:14" x14ac:dyDescent="0.3">
      <c r="B78" s="115">
        <v>7</v>
      </c>
      <c r="C78" s="1131" t="str">
        <f>IF(ISBLANK('Descarte (ORÇ)'!C117)," ",'Descarte (ORÇ)'!C117)</f>
        <v xml:space="preserve"> </v>
      </c>
      <c r="D78" s="1132"/>
      <c r="E78" s="1132"/>
      <c r="F78" s="1132"/>
      <c r="G78" s="1132"/>
      <c r="H78" s="1133"/>
      <c r="I78" s="521">
        <f>'Descarte (ORÇ)'!I117</f>
        <v>0</v>
      </c>
      <c r="J78" s="118">
        <f>'Descarte (ORÇ)'!J117</f>
        <v>0</v>
      </c>
      <c r="K78" s="118">
        <f t="shared" si="10"/>
        <v>0</v>
      </c>
      <c r="L78" s="120">
        <f t="shared" si="11"/>
        <v>0</v>
      </c>
      <c r="M78" s="119"/>
      <c r="N78" s="119"/>
    </row>
    <row r="79" spans="2:14" x14ac:dyDescent="0.3">
      <c r="B79" s="115">
        <v>8</v>
      </c>
      <c r="C79" s="1131" t="str">
        <f>IF(ISBLANK('Descarte (ORÇ)'!C118)," ",'Descarte (ORÇ)'!C118)</f>
        <v xml:space="preserve"> </v>
      </c>
      <c r="D79" s="1132"/>
      <c r="E79" s="1132"/>
      <c r="F79" s="1132"/>
      <c r="G79" s="1132"/>
      <c r="H79" s="1133"/>
      <c r="I79" s="521">
        <f>'Descarte (ORÇ)'!I118</f>
        <v>0</v>
      </c>
      <c r="J79" s="118">
        <f>'Descarte (ORÇ)'!J118</f>
        <v>0</v>
      </c>
      <c r="K79" s="118">
        <f t="shared" si="10"/>
        <v>0</v>
      </c>
      <c r="L79" s="120">
        <f t="shared" si="11"/>
        <v>0</v>
      </c>
      <c r="M79" s="119"/>
      <c r="N79" s="119"/>
    </row>
    <row r="80" spans="2:14" x14ac:dyDescent="0.3">
      <c r="B80" s="115">
        <v>9</v>
      </c>
      <c r="C80" s="1131" t="str">
        <f>IF(ISBLANK('Descarte (ORÇ)'!C119)," ",'Descarte (ORÇ)'!C119)</f>
        <v xml:space="preserve"> </v>
      </c>
      <c r="D80" s="1132"/>
      <c r="E80" s="1132"/>
      <c r="F80" s="1132"/>
      <c r="G80" s="1132"/>
      <c r="H80" s="1133"/>
      <c r="I80" s="521">
        <f>'Descarte (ORÇ)'!I119</f>
        <v>0</v>
      </c>
      <c r="J80" s="118">
        <f>'Descarte (ORÇ)'!J119</f>
        <v>0</v>
      </c>
      <c r="K80" s="118">
        <f t="shared" si="10"/>
        <v>0</v>
      </c>
      <c r="L80" s="120">
        <f t="shared" si="11"/>
        <v>0</v>
      </c>
      <c r="M80" s="119"/>
      <c r="N80" s="119"/>
    </row>
    <row r="81" spans="2:14" x14ac:dyDescent="0.3">
      <c r="B81" s="115">
        <v>10</v>
      </c>
      <c r="C81" s="1131" t="str">
        <f>IF(ISBLANK('Descarte (ORÇ)'!C120)," ",'Descarte (ORÇ)'!C120)</f>
        <v xml:space="preserve"> </v>
      </c>
      <c r="D81" s="1132"/>
      <c r="E81" s="1132"/>
      <c r="F81" s="1132"/>
      <c r="G81" s="1132"/>
      <c r="H81" s="1133"/>
      <c r="I81" s="521">
        <f>'Descarte (ORÇ)'!I120</f>
        <v>0</v>
      </c>
      <c r="J81" s="118">
        <f>'Descarte (ORÇ)'!J120</f>
        <v>0</v>
      </c>
      <c r="K81" s="118">
        <f t="shared" si="10"/>
        <v>0</v>
      </c>
      <c r="L81" s="120">
        <f t="shared" si="11"/>
        <v>0</v>
      </c>
      <c r="M81" s="119"/>
      <c r="N81" s="119"/>
    </row>
    <row r="82" spans="2:14" x14ac:dyDescent="0.3">
      <c r="B82" s="121"/>
      <c r="C82" s="1139" t="s">
        <v>534</v>
      </c>
      <c r="D82" s="1139"/>
      <c r="E82" s="1139"/>
      <c r="F82" s="1139"/>
      <c r="G82" s="1139"/>
      <c r="H82" s="1139"/>
      <c r="I82" s="1139"/>
      <c r="J82" s="1140"/>
      <c r="K82" s="122">
        <f>SUM(K72:K81)</f>
        <v>0</v>
      </c>
      <c r="L82" s="123">
        <f>SUM(L72:L81)</f>
        <v>0</v>
      </c>
      <c r="M82" s="123">
        <f>SUM(M72:M81)</f>
        <v>0</v>
      </c>
      <c r="N82" s="123">
        <f>SUM(N72:N81)</f>
        <v>0</v>
      </c>
    </row>
    <row r="83" spans="2:14" x14ac:dyDescent="0.3">
      <c r="B83" s="1123" t="s">
        <v>951</v>
      </c>
      <c r="C83" s="1124"/>
      <c r="D83" s="1124"/>
      <c r="E83" s="1124"/>
      <c r="F83" s="1124"/>
      <c r="G83" s="1124"/>
      <c r="H83" s="1124"/>
      <c r="I83" s="1124"/>
      <c r="J83" s="1124"/>
      <c r="K83" s="1124"/>
      <c r="L83" s="1124"/>
      <c r="M83" s="1124"/>
      <c r="N83" s="1138"/>
    </row>
    <row r="84" spans="2:14" x14ac:dyDescent="0.3">
      <c r="B84" s="1116" t="s">
        <v>504</v>
      </c>
      <c r="C84" s="1117"/>
      <c r="D84" s="1117"/>
      <c r="E84" s="1117"/>
      <c r="F84" s="1117"/>
      <c r="G84" s="1117"/>
      <c r="H84" s="1118"/>
      <c r="I84" s="113" t="s">
        <v>16</v>
      </c>
      <c r="J84" s="113" t="s">
        <v>508</v>
      </c>
      <c r="K84" s="113" t="s">
        <v>0</v>
      </c>
      <c r="L84" s="314" t="s">
        <v>1054</v>
      </c>
      <c r="M84" s="314" t="s">
        <v>509</v>
      </c>
      <c r="N84" s="315" t="s">
        <v>510</v>
      </c>
    </row>
    <row r="85" spans="2:14" x14ac:dyDescent="0.3">
      <c r="B85" s="115">
        <v>1</v>
      </c>
      <c r="C85" s="1131" t="str">
        <f>IF(ISBLANK('Descarte (ORÇ)'!C132)," ",'Descarte (ORÇ)'!C132)</f>
        <v xml:space="preserve"> </v>
      </c>
      <c r="D85" s="1132"/>
      <c r="E85" s="1132"/>
      <c r="F85" s="1132"/>
      <c r="G85" s="1132"/>
      <c r="H85" s="1133"/>
      <c r="I85" s="521">
        <f>'Descarte (ORÇ)'!I132</f>
        <v>0</v>
      </c>
      <c r="J85" s="118">
        <f>'Descarte (ORÇ)'!J132</f>
        <v>0</v>
      </c>
      <c r="K85" s="118">
        <f t="shared" ref="K85:K94" si="12">I85*J85</f>
        <v>0</v>
      </c>
      <c r="L85" s="120">
        <f t="shared" ref="L85:L94" si="13">K85-M85-N85</f>
        <v>0</v>
      </c>
      <c r="M85" s="119"/>
      <c r="N85" s="119"/>
    </row>
    <row r="86" spans="2:14" x14ac:dyDescent="0.3">
      <c r="B86" s="115">
        <v>2</v>
      </c>
      <c r="C86" s="1131" t="str">
        <f>IF(ISBLANK('Descarte (ORÇ)'!C133)," ",'Descarte (ORÇ)'!C133)</f>
        <v xml:space="preserve"> </v>
      </c>
      <c r="D86" s="1132"/>
      <c r="E86" s="1132"/>
      <c r="F86" s="1132"/>
      <c r="G86" s="1132"/>
      <c r="H86" s="1133"/>
      <c r="I86" s="521">
        <f>'Descarte (ORÇ)'!I133</f>
        <v>0</v>
      </c>
      <c r="J86" s="118">
        <f>'Descarte (ORÇ)'!J133</f>
        <v>0</v>
      </c>
      <c r="K86" s="118">
        <f t="shared" si="12"/>
        <v>0</v>
      </c>
      <c r="L86" s="120">
        <f t="shared" si="13"/>
        <v>0</v>
      </c>
      <c r="M86" s="119"/>
      <c r="N86" s="119"/>
    </row>
    <row r="87" spans="2:14" x14ac:dyDescent="0.3">
      <c r="B87" s="115">
        <v>3</v>
      </c>
      <c r="C87" s="1131" t="str">
        <f>IF(ISBLANK('Descarte (ORÇ)'!C134)," ",'Descarte (ORÇ)'!C134)</f>
        <v xml:space="preserve"> </v>
      </c>
      <c r="D87" s="1132"/>
      <c r="E87" s="1132"/>
      <c r="F87" s="1132"/>
      <c r="G87" s="1132"/>
      <c r="H87" s="1133"/>
      <c r="I87" s="521">
        <f>'Descarte (ORÇ)'!I134</f>
        <v>0</v>
      </c>
      <c r="J87" s="118">
        <f>'Descarte (ORÇ)'!J134</f>
        <v>0</v>
      </c>
      <c r="K87" s="118">
        <f t="shared" si="12"/>
        <v>0</v>
      </c>
      <c r="L87" s="120">
        <f t="shared" si="13"/>
        <v>0</v>
      </c>
      <c r="M87" s="119"/>
      <c r="N87" s="119"/>
    </row>
    <row r="88" spans="2:14" x14ac:dyDescent="0.3">
      <c r="B88" s="115">
        <v>4</v>
      </c>
      <c r="C88" s="1131" t="str">
        <f>IF(ISBLANK('Descarte (ORÇ)'!C135)," ",'Descarte (ORÇ)'!C135)</f>
        <v xml:space="preserve"> </v>
      </c>
      <c r="D88" s="1132"/>
      <c r="E88" s="1132"/>
      <c r="F88" s="1132"/>
      <c r="G88" s="1132"/>
      <c r="H88" s="1133"/>
      <c r="I88" s="521">
        <f>'Descarte (ORÇ)'!I135</f>
        <v>0</v>
      </c>
      <c r="J88" s="118">
        <f>'Descarte (ORÇ)'!J135</f>
        <v>0</v>
      </c>
      <c r="K88" s="118">
        <f t="shared" si="12"/>
        <v>0</v>
      </c>
      <c r="L88" s="120">
        <f t="shared" si="13"/>
        <v>0</v>
      </c>
      <c r="M88" s="119"/>
      <c r="N88" s="119"/>
    </row>
    <row r="89" spans="2:14" x14ac:dyDescent="0.3">
      <c r="B89" s="115">
        <v>5</v>
      </c>
      <c r="C89" s="1131" t="str">
        <f>IF(ISBLANK('Descarte (ORÇ)'!C136)," ",'Descarte (ORÇ)'!C136)</f>
        <v xml:space="preserve"> </v>
      </c>
      <c r="D89" s="1132"/>
      <c r="E89" s="1132"/>
      <c r="F89" s="1132"/>
      <c r="G89" s="1132"/>
      <c r="H89" s="1133"/>
      <c r="I89" s="521">
        <f>'Descarte (ORÇ)'!I136</f>
        <v>0</v>
      </c>
      <c r="J89" s="118">
        <f>'Descarte (ORÇ)'!J136</f>
        <v>0</v>
      </c>
      <c r="K89" s="118">
        <f t="shared" si="12"/>
        <v>0</v>
      </c>
      <c r="L89" s="120">
        <f t="shared" si="13"/>
        <v>0</v>
      </c>
      <c r="M89" s="119"/>
      <c r="N89" s="119"/>
    </row>
    <row r="90" spans="2:14" x14ac:dyDescent="0.3">
      <c r="B90" s="115">
        <v>6</v>
      </c>
      <c r="C90" s="1131" t="str">
        <f>IF(ISBLANK('Descarte (ORÇ)'!C137)," ",'Descarte (ORÇ)'!C137)</f>
        <v xml:space="preserve"> </v>
      </c>
      <c r="D90" s="1132"/>
      <c r="E90" s="1132"/>
      <c r="F90" s="1132"/>
      <c r="G90" s="1132"/>
      <c r="H90" s="1133"/>
      <c r="I90" s="521">
        <f>'Descarte (ORÇ)'!I137</f>
        <v>0</v>
      </c>
      <c r="J90" s="118">
        <f>'Descarte (ORÇ)'!J137</f>
        <v>0</v>
      </c>
      <c r="K90" s="118">
        <f t="shared" si="12"/>
        <v>0</v>
      </c>
      <c r="L90" s="120">
        <f t="shared" si="13"/>
        <v>0</v>
      </c>
      <c r="M90" s="119"/>
      <c r="N90" s="119"/>
    </row>
    <row r="91" spans="2:14" x14ac:dyDescent="0.3">
      <c r="B91" s="115">
        <v>7</v>
      </c>
      <c r="C91" s="1131" t="str">
        <f>IF(ISBLANK('Descarte (ORÇ)'!C138)," ",'Descarte (ORÇ)'!C138)</f>
        <v xml:space="preserve"> </v>
      </c>
      <c r="D91" s="1132"/>
      <c r="E91" s="1132"/>
      <c r="F91" s="1132"/>
      <c r="G91" s="1132"/>
      <c r="H91" s="1133"/>
      <c r="I91" s="521">
        <f>'Descarte (ORÇ)'!I138</f>
        <v>0</v>
      </c>
      <c r="J91" s="118">
        <f>'Descarte (ORÇ)'!J138</f>
        <v>0</v>
      </c>
      <c r="K91" s="118">
        <f t="shared" si="12"/>
        <v>0</v>
      </c>
      <c r="L91" s="120">
        <f t="shared" si="13"/>
        <v>0</v>
      </c>
      <c r="M91" s="119"/>
      <c r="N91" s="119"/>
    </row>
    <row r="92" spans="2:14" x14ac:dyDescent="0.3">
      <c r="B92" s="115">
        <v>8</v>
      </c>
      <c r="C92" s="1131" t="str">
        <f>IF(ISBLANK('Descarte (ORÇ)'!C139)," ",'Descarte (ORÇ)'!C139)</f>
        <v xml:space="preserve"> </v>
      </c>
      <c r="D92" s="1132"/>
      <c r="E92" s="1132"/>
      <c r="F92" s="1132"/>
      <c r="G92" s="1132"/>
      <c r="H92" s="1133"/>
      <c r="I92" s="521">
        <f>'Descarte (ORÇ)'!I139</f>
        <v>0</v>
      </c>
      <c r="J92" s="118">
        <f>'Descarte (ORÇ)'!J139</f>
        <v>0</v>
      </c>
      <c r="K92" s="118">
        <f t="shared" si="12"/>
        <v>0</v>
      </c>
      <c r="L92" s="120">
        <f t="shared" si="13"/>
        <v>0</v>
      </c>
      <c r="M92" s="119"/>
      <c r="N92" s="119"/>
    </row>
    <row r="93" spans="2:14" x14ac:dyDescent="0.3">
      <c r="B93" s="115">
        <v>9</v>
      </c>
      <c r="C93" s="1131" t="str">
        <f>IF(ISBLANK('Descarte (ORÇ)'!C140)," ",'Descarte (ORÇ)'!C140)</f>
        <v xml:space="preserve"> </v>
      </c>
      <c r="D93" s="1132"/>
      <c r="E93" s="1132"/>
      <c r="F93" s="1132"/>
      <c r="G93" s="1132"/>
      <c r="H93" s="1133"/>
      <c r="I93" s="521">
        <f>'Descarte (ORÇ)'!I140</f>
        <v>0</v>
      </c>
      <c r="J93" s="118">
        <f>'Descarte (ORÇ)'!J140</f>
        <v>0</v>
      </c>
      <c r="K93" s="118">
        <f t="shared" si="12"/>
        <v>0</v>
      </c>
      <c r="L93" s="120">
        <f t="shared" si="13"/>
        <v>0</v>
      </c>
      <c r="M93" s="119"/>
      <c r="N93" s="119"/>
    </row>
    <row r="94" spans="2:14" x14ac:dyDescent="0.3">
      <c r="B94" s="115">
        <v>10</v>
      </c>
      <c r="C94" s="1131" t="str">
        <f>IF(ISBLANK('Descarte (ORÇ)'!C141)," ",'Descarte (ORÇ)'!C141)</f>
        <v xml:space="preserve"> </v>
      </c>
      <c r="D94" s="1132"/>
      <c r="E94" s="1132"/>
      <c r="F94" s="1132"/>
      <c r="G94" s="1132"/>
      <c r="H94" s="1133"/>
      <c r="I94" s="521">
        <f>'Descarte (ORÇ)'!I141</f>
        <v>0</v>
      </c>
      <c r="J94" s="118">
        <f>'Descarte (ORÇ)'!J141</f>
        <v>0</v>
      </c>
      <c r="K94" s="118">
        <f t="shared" si="12"/>
        <v>0</v>
      </c>
      <c r="L94" s="120">
        <f t="shared" si="13"/>
        <v>0</v>
      </c>
      <c r="M94" s="119"/>
      <c r="N94" s="119"/>
    </row>
    <row r="95" spans="2:14" x14ac:dyDescent="0.3">
      <c r="B95" s="121"/>
      <c r="C95" s="1139" t="s">
        <v>535</v>
      </c>
      <c r="D95" s="1139"/>
      <c r="E95" s="1139"/>
      <c r="F95" s="1139"/>
      <c r="G95" s="1139"/>
      <c r="H95" s="1139"/>
      <c r="I95" s="1139"/>
      <c r="J95" s="1140"/>
      <c r="K95" s="122">
        <f>SUM(K85:K94)</f>
        <v>0</v>
      </c>
      <c r="L95" s="123">
        <f>SUM(L85:L94)</f>
        <v>0</v>
      </c>
      <c r="M95" s="123">
        <f>SUM(M85:M94)</f>
        <v>0</v>
      </c>
      <c r="N95" s="123">
        <f>SUM(N85:N94)</f>
        <v>0</v>
      </c>
    </row>
    <row r="96" spans="2:14" x14ac:dyDescent="0.3">
      <c r="B96" s="127"/>
      <c r="C96" s="1143" t="s">
        <v>953</v>
      </c>
      <c r="D96" s="1143"/>
      <c r="E96" s="1143"/>
      <c r="F96" s="1143"/>
      <c r="G96" s="1143"/>
      <c r="H96" s="1143"/>
      <c r="I96" s="1143"/>
      <c r="J96" s="1144"/>
      <c r="K96" s="128">
        <f>SUM(K17,K30,K43,K56,K69,K82,K95)</f>
        <v>0</v>
      </c>
      <c r="L96" s="128">
        <f>SUM(L17,L30,L43,L56,L69,L82,L95)</f>
        <v>0</v>
      </c>
      <c r="M96" s="128">
        <f>SUM(M17,M30,M43,M56,M69,M82,M95)</f>
        <v>0</v>
      </c>
      <c r="N96" s="128">
        <f>SUM(N17,N30,N43,N56,N69,N82,N95)</f>
        <v>0</v>
      </c>
    </row>
  </sheetData>
  <mergeCells count="95">
    <mergeCell ref="C96:J96"/>
    <mergeCell ref="C91:H91"/>
    <mergeCell ref="C92:H92"/>
    <mergeCell ref="C93:H93"/>
    <mergeCell ref="C94:H94"/>
    <mergeCell ref="C95:J95"/>
    <mergeCell ref="C86:H86"/>
    <mergeCell ref="C87:H87"/>
    <mergeCell ref="C88:H88"/>
    <mergeCell ref="C89:H89"/>
    <mergeCell ref="C90:H90"/>
    <mergeCell ref="C81:H81"/>
    <mergeCell ref="C82:J82"/>
    <mergeCell ref="B84:H84"/>
    <mergeCell ref="C85:H85"/>
    <mergeCell ref="B83:N83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B70:N70"/>
    <mergeCell ref="C64:H64"/>
    <mergeCell ref="C65:H65"/>
    <mergeCell ref="C66:H66"/>
    <mergeCell ref="C67:H67"/>
    <mergeCell ref="C68:H68"/>
    <mergeCell ref="C69:J69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61:H61"/>
    <mergeCell ref="C62:H62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50:H50"/>
    <mergeCell ref="C51:H51"/>
    <mergeCell ref="C41:H41"/>
    <mergeCell ref="B32:H32"/>
    <mergeCell ref="C33:H33"/>
    <mergeCell ref="C34:H34"/>
    <mergeCell ref="C35:H35"/>
    <mergeCell ref="C36:H36"/>
    <mergeCell ref="C37:H37"/>
    <mergeCell ref="C38:H38"/>
    <mergeCell ref="C39:H39"/>
    <mergeCell ref="C40:H40"/>
    <mergeCell ref="B31:N31"/>
    <mergeCell ref="C25:H25"/>
    <mergeCell ref="C26:H26"/>
    <mergeCell ref="C27:H27"/>
    <mergeCell ref="C28:H28"/>
    <mergeCell ref="C29:H29"/>
    <mergeCell ref="C30:J30"/>
    <mergeCell ref="C24:H24"/>
    <mergeCell ref="C14:H14"/>
    <mergeCell ref="C15:H15"/>
    <mergeCell ref="C16:H16"/>
    <mergeCell ref="C17:J17"/>
    <mergeCell ref="B18:N18"/>
    <mergeCell ref="B19:H19"/>
    <mergeCell ref="C20:H20"/>
    <mergeCell ref="C21:H21"/>
    <mergeCell ref="C22:H22"/>
    <mergeCell ref="C23:H23"/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10:H10"/>
    <mergeCell ref="C11:H11"/>
    <mergeCell ref="C12:H12"/>
  </mergeCells>
  <pageMargins left="0.511811024" right="0.511811024" top="0.78740157499999996" bottom="0.78740157499999996" header="0.31496062000000002" footer="0.3149606200000000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B2:P23"/>
  <sheetViews>
    <sheetView workbookViewId="0">
      <pane xSplit="10" ySplit="4" topLeftCell="K5" activePane="bottomRight" state="frozen"/>
      <selection activeCell="B2" sqref="B2:L2"/>
      <selection pane="topRight" activeCell="B2" sqref="B2:L2"/>
      <selection pane="bottomLeft" activeCell="B2" sqref="B2:L2"/>
      <selection pane="bottomRight"/>
    </sheetView>
  </sheetViews>
  <sheetFormatPr defaultColWidth="9.109375" defaultRowHeight="13.2" x14ac:dyDescent="0.25"/>
  <cols>
    <col min="1" max="1" width="3.44140625" style="485" customWidth="1"/>
    <col min="2" max="2" width="3.6640625" style="485" customWidth="1"/>
    <col min="3" max="8" width="9.109375" style="485"/>
    <col min="9" max="9" width="12.6640625" style="485" customWidth="1"/>
    <col min="10" max="10" width="20.109375" style="485" bestFit="1" customWidth="1"/>
    <col min="11" max="16" width="28.5546875" style="485" customWidth="1"/>
    <col min="17" max="16384" width="9.109375" style="485"/>
  </cols>
  <sheetData>
    <row r="2" spans="2:16" ht="22.5" customHeight="1" x14ac:dyDescent="0.25">
      <c r="B2" s="1104" t="s">
        <v>1168</v>
      </c>
      <c r="C2" s="1088"/>
      <c r="D2" s="1088"/>
      <c r="E2" s="1088"/>
      <c r="F2" s="1088"/>
      <c r="G2" s="1088"/>
      <c r="H2" s="1088"/>
      <c r="I2" s="1088"/>
      <c r="J2" s="1088"/>
      <c r="K2" s="529"/>
      <c r="L2" s="529"/>
      <c r="M2" s="529"/>
      <c r="N2" s="529"/>
      <c r="O2" s="529"/>
      <c r="P2" s="529"/>
    </row>
    <row r="3" spans="2:16" s="486" customFormat="1" ht="15" customHeight="1" x14ac:dyDescent="0.25">
      <c r="B3" s="1083"/>
      <c r="C3" s="1084"/>
      <c r="D3" s="1084"/>
      <c r="E3" s="1084"/>
      <c r="F3" s="1084"/>
      <c r="G3" s="1084"/>
      <c r="H3" s="1084"/>
      <c r="I3" s="1084"/>
      <c r="J3" s="1084"/>
      <c r="K3" s="497" t="s">
        <v>1172</v>
      </c>
      <c r="L3" s="497" t="s">
        <v>1181</v>
      </c>
      <c r="M3" s="497" t="s">
        <v>1182</v>
      </c>
      <c r="N3" s="497" t="s">
        <v>1200</v>
      </c>
      <c r="O3" s="497" t="s">
        <v>1201</v>
      </c>
      <c r="P3" s="497" t="s">
        <v>1202</v>
      </c>
    </row>
    <row r="4" spans="2:16" ht="14.4" x14ac:dyDescent="0.3">
      <c r="B4" s="1085" t="s">
        <v>1169</v>
      </c>
      <c r="C4" s="1086"/>
      <c r="D4" s="1086"/>
      <c r="E4" s="1086"/>
      <c r="F4" s="1086"/>
      <c r="G4" s="1086"/>
      <c r="H4" s="1087"/>
      <c r="I4" s="476" t="s">
        <v>16</v>
      </c>
      <c r="J4" s="476" t="s">
        <v>1171</v>
      </c>
      <c r="K4" s="477" t="s">
        <v>508</v>
      </c>
      <c r="L4" s="477" t="s">
        <v>508</v>
      </c>
      <c r="M4" s="477" t="s">
        <v>508</v>
      </c>
      <c r="N4" s="477" t="s">
        <v>508</v>
      </c>
      <c r="O4" s="477" t="s">
        <v>508</v>
      </c>
      <c r="P4" s="477" t="s">
        <v>508</v>
      </c>
    </row>
    <row r="5" spans="2:16" x14ac:dyDescent="0.25">
      <c r="B5" s="479">
        <v>1</v>
      </c>
      <c r="C5" s="1098" t="s">
        <v>1164</v>
      </c>
      <c r="D5" s="1099"/>
      <c r="E5" s="1099"/>
      <c r="F5" s="1099"/>
      <c r="G5" s="1099"/>
      <c r="H5" s="1100"/>
      <c r="I5" s="490"/>
      <c r="J5" s="496">
        <f>IFERROR(SMALL(K5:P5,1),0)</f>
        <v>0</v>
      </c>
      <c r="K5" s="491"/>
      <c r="L5" s="491"/>
      <c r="M5" s="491"/>
      <c r="N5" s="491"/>
      <c r="O5" s="491"/>
      <c r="P5" s="491"/>
    </row>
    <row r="6" spans="2:16" x14ac:dyDescent="0.25">
      <c r="B6" s="479">
        <v>2</v>
      </c>
      <c r="C6" s="1098" t="s">
        <v>1165</v>
      </c>
      <c r="D6" s="1099"/>
      <c r="E6" s="1099"/>
      <c r="F6" s="1099"/>
      <c r="G6" s="1099"/>
      <c r="H6" s="1100"/>
      <c r="I6" s="490"/>
      <c r="J6" s="496">
        <f t="shared" ref="J6:J14" si="0">IFERROR(SMALL(K6:P6,1),0)</f>
        <v>0</v>
      </c>
      <c r="K6" s="491"/>
      <c r="L6" s="491"/>
      <c r="M6" s="491"/>
      <c r="N6" s="491"/>
      <c r="O6" s="491"/>
      <c r="P6" s="491"/>
    </row>
    <row r="7" spans="2:16" x14ac:dyDescent="0.25">
      <c r="B7" s="479">
        <v>3</v>
      </c>
      <c r="C7" s="1098" t="s">
        <v>1166</v>
      </c>
      <c r="D7" s="1099"/>
      <c r="E7" s="1099"/>
      <c r="F7" s="1099"/>
      <c r="G7" s="1099"/>
      <c r="H7" s="1100"/>
      <c r="I7" s="490"/>
      <c r="J7" s="496">
        <f t="shared" si="0"/>
        <v>0</v>
      </c>
      <c r="K7" s="491"/>
      <c r="L7" s="491"/>
      <c r="M7" s="491"/>
      <c r="N7" s="491"/>
      <c r="O7" s="491"/>
      <c r="P7" s="491"/>
    </row>
    <row r="8" spans="2:16" x14ac:dyDescent="0.25">
      <c r="B8" s="479">
        <v>4</v>
      </c>
      <c r="C8" s="1098" t="s">
        <v>1167</v>
      </c>
      <c r="D8" s="1099"/>
      <c r="E8" s="1099"/>
      <c r="F8" s="1099"/>
      <c r="G8" s="1099"/>
      <c r="H8" s="1100"/>
      <c r="I8" s="490"/>
      <c r="J8" s="496">
        <f t="shared" si="0"/>
        <v>0</v>
      </c>
      <c r="K8" s="491"/>
      <c r="L8" s="491"/>
      <c r="M8" s="491"/>
      <c r="N8" s="491"/>
      <c r="O8" s="491"/>
      <c r="P8" s="491"/>
    </row>
    <row r="9" spans="2:16" x14ac:dyDescent="0.25">
      <c r="B9" s="479">
        <v>5</v>
      </c>
      <c r="C9" s="1161" t="s">
        <v>1327</v>
      </c>
      <c r="D9" s="1162"/>
      <c r="E9" s="1162"/>
      <c r="F9" s="1162"/>
      <c r="G9" s="1162"/>
      <c r="H9" s="1163"/>
      <c r="I9" s="490"/>
      <c r="J9" s="496">
        <f t="shared" si="0"/>
        <v>0</v>
      </c>
      <c r="K9" s="491"/>
      <c r="L9" s="491"/>
      <c r="M9" s="491"/>
      <c r="N9" s="491"/>
      <c r="O9" s="491"/>
      <c r="P9" s="491"/>
    </row>
    <row r="10" spans="2:16" x14ac:dyDescent="0.25">
      <c r="B10" s="479">
        <v>6</v>
      </c>
      <c r="C10" s="1081"/>
      <c r="D10" s="1081"/>
      <c r="E10" s="1081"/>
      <c r="F10" s="1081"/>
      <c r="G10" s="1081"/>
      <c r="H10" s="1082"/>
      <c r="I10" s="490"/>
      <c r="J10" s="496">
        <f t="shared" si="0"/>
        <v>0</v>
      </c>
      <c r="K10" s="491"/>
      <c r="L10" s="491"/>
      <c r="M10" s="491"/>
      <c r="N10" s="491"/>
      <c r="O10" s="491"/>
      <c r="P10" s="491"/>
    </row>
    <row r="11" spans="2:16" x14ac:dyDescent="0.25">
      <c r="B11" s="479">
        <v>7</v>
      </c>
      <c r="C11" s="1081"/>
      <c r="D11" s="1081"/>
      <c r="E11" s="1081"/>
      <c r="F11" s="1081"/>
      <c r="G11" s="1081"/>
      <c r="H11" s="1082"/>
      <c r="I11" s="490"/>
      <c r="J11" s="496">
        <f t="shared" si="0"/>
        <v>0</v>
      </c>
      <c r="K11" s="491"/>
      <c r="L11" s="491"/>
      <c r="M11" s="491"/>
      <c r="N11" s="491"/>
      <c r="O11" s="491"/>
      <c r="P11" s="491"/>
    </row>
    <row r="12" spans="2:16" x14ac:dyDescent="0.25">
      <c r="B12" s="479">
        <v>8</v>
      </c>
      <c r="C12" s="1081"/>
      <c r="D12" s="1081"/>
      <c r="E12" s="1081"/>
      <c r="F12" s="1081"/>
      <c r="G12" s="1081"/>
      <c r="H12" s="1082"/>
      <c r="I12" s="490"/>
      <c r="J12" s="496">
        <f t="shared" si="0"/>
        <v>0</v>
      </c>
      <c r="K12" s="491"/>
      <c r="L12" s="491"/>
      <c r="M12" s="491"/>
      <c r="N12" s="491"/>
      <c r="O12" s="491"/>
      <c r="P12" s="491"/>
    </row>
    <row r="13" spans="2:16" x14ac:dyDescent="0.25">
      <c r="B13" s="479">
        <v>9</v>
      </c>
      <c r="C13" s="1081"/>
      <c r="D13" s="1081"/>
      <c r="E13" s="1081"/>
      <c r="F13" s="1081"/>
      <c r="G13" s="1081"/>
      <c r="H13" s="1082"/>
      <c r="I13" s="490"/>
      <c r="J13" s="496">
        <f t="shared" si="0"/>
        <v>0</v>
      </c>
      <c r="K13" s="491"/>
      <c r="L13" s="491"/>
      <c r="M13" s="491"/>
      <c r="N13" s="491"/>
      <c r="O13" s="491"/>
      <c r="P13" s="491"/>
    </row>
    <row r="14" spans="2:16" x14ac:dyDescent="0.25">
      <c r="B14" s="493">
        <v>10</v>
      </c>
      <c r="C14" s="1159"/>
      <c r="D14" s="1159"/>
      <c r="E14" s="1159"/>
      <c r="F14" s="1159"/>
      <c r="G14" s="1159"/>
      <c r="H14" s="1160"/>
      <c r="I14" s="494"/>
      <c r="J14" s="496">
        <f t="shared" si="0"/>
        <v>0</v>
      </c>
      <c r="K14" s="495"/>
      <c r="L14" s="495"/>
      <c r="M14" s="495"/>
      <c r="N14" s="495"/>
      <c r="O14" s="495"/>
      <c r="P14" s="495"/>
    </row>
    <row r="15" spans="2:16" s="486" customFormat="1" ht="15" customHeight="1" x14ac:dyDescent="0.25">
      <c r="B15" s="492"/>
      <c r="C15" s="949" t="s">
        <v>1183</v>
      </c>
      <c r="D15" s="949"/>
      <c r="E15" s="949"/>
      <c r="F15" s="949"/>
      <c r="G15" s="949"/>
      <c r="H15" s="949"/>
      <c r="I15" s="949"/>
      <c r="J15" s="949"/>
      <c r="K15" s="497" t="s">
        <v>1172</v>
      </c>
      <c r="L15" s="497" t="s">
        <v>1181</v>
      </c>
      <c r="M15" s="497" t="s">
        <v>1182</v>
      </c>
      <c r="N15" s="497" t="s">
        <v>1200</v>
      </c>
      <c r="O15" s="497" t="s">
        <v>1201</v>
      </c>
      <c r="P15" s="497" t="s">
        <v>1202</v>
      </c>
    </row>
    <row r="16" spans="2:16" ht="15" customHeight="1" x14ac:dyDescent="0.25">
      <c r="B16" s="940" t="s">
        <v>1173</v>
      </c>
      <c r="C16" s="941"/>
      <c r="D16" s="941"/>
      <c r="E16" s="941"/>
      <c r="F16" s="941"/>
      <c r="G16" s="941"/>
      <c r="H16" s="941"/>
      <c r="I16" s="941"/>
      <c r="J16" s="942"/>
      <c r="K16" s="498"/>
      <c r="L16" s="498"/>
      <c r="M16" s="498"/>
      <c r="N16" s="498"/>
      <c r="O16" s="498"/>
      <c r="P16" s="498"/>
    </row>
    <row r="17" spans="2:16" ht="15" customHeight="1" x14ac:dyDescent="0.25">
      <c r="B17" s="940" t="s">
        <v>1174</v>
      </c>
      <c r="C17" s="941"/>
      <c r="D17" s="941"/>
      <c r="E17" s="941"/>
      <c r="F17" s="941"/>
      <c r="G17" s="941"/>
      <c r="H17" s="941"/>
      <c r="I17" s="941"/>
      <c r="J17" s="942"/>
      <c r="K17" s="499"/>
      <c r="L17" s="499"/>
      <c r="M17" s="499"/>
      <c r="N17" s="499"/>
      <c r="O17" s="499"/>
      <c r="P17" s="499"/>
    </row>
    <row r="18" spans="2:16" ht="15" customHeight="1" x14ac:dyDescent="0.25">
      <c r="B18" s="940" t="s">
        <v>1175</v>
      </c>
      <c r="C18" s="941"/>
      <c r="D18" s="941"/>
      <c r="E18" s="941"/>
      <c r="F18" s="941"/>
      <c r="G18" s="941"/>
      <c r="H18" s="941"/>
      <c r="I18" s="941"/>
      <c r="J18" s="942"/>
      <c r="K18" s="500"/>
      <c r="L18" s="500"/>
      <c r="M18" s="500"/>
      <c r="N18" s="500"/>
      <c r="O18" s="500"/>
      <c r="P18" s="500"/>
    </row>
    <row r="19" spans="2:16" ht="15" customHeight="1" x14ac:dyDescent="0.25">
      <c r="B19" s="940" t="s">
        <v>1176</v>
      </c>
      <c r="C19" s="941"/>
      <c r="D19" s="941"/>
      <c r="E19" s="941"/>
      <c r="F19" s="941"/>
      <c r="G19" s="941"/>
      <c r="H19" s="941"/>
      <c r="I19" s="941"/>
      <c r="J19" s="942"/>
      <c r="K19" s="500"/>
      <c r="L19" s="500"/>
      <c r="M19" s="500"/>
      <c r="N19" s="500"/>
      <c r="O19" s="500"/>
      <c r="P19" s="500"/>
    </row>
    <row r="20" spans="2:16" ht="15" customHeight="1" x14ac:dyDescent="0.25">
      <c r="B20" s="940" t="s">
        <v>1177</v>
      </c>
      <c r="C20" s="941"/>
      <c r="D20" s="941"/>
      <c r="E20" s="941"/>
      <c r="F20" s="941"/>
      <c r="G20" s="941"/>
      <c r="H20" s="941"/>
      <c r="I20" s="941"/>
      <c r="J20" s="942"/>
      <c r="K20" s="498"/>
      <c r="L20" s="498"/>
      <c r="M20" s="498"/>
      <c r="N20" s="498"/>
      <c r="O20" s="498"/>
      <c r="P20" s="498"/>
    </row>
    <row r="21" spans="2:16" ht="14.4" x14ac:dyDescent="0.25">
      <c r="B21" s="940" t="s">
        <v>1178</v>
      </c>
      <c r="C21" s="941"/>
      <c r="D21" s="941"/>
      <c r="E21" s="941"/>
      <c r="F21" s="941"/>
      <c r="G21" s="941"/>
      <c r="H21" s="941"/>
      <c r="I21" s="941"/>
      <c r="J21" s="942"/>
      <c r="K21" s="501"/>
      <c r="L21" s="501"/>
      <c r="M21" s="501"/>
      <c r="N21" s="501"/>
      <c r="O21" s="501"/>
      <c r="P21" s="501"/>
    </row>
    <row r="22" spans="2:16" ht="14.4" x14ac:dyDescent="0.25">
      <c r="B22" s="940" t="s">
        <v>1179</v>
      </c>
      <c r="C22" s="941"/>
      <c r="D22" s="941"/>
      <c r="E22" s="941"/>
      <c r="F22" s="941"/>
      <c r="G22" s="941"/>
      <c r="H22" s="941"/>
      <c r="I22" s="941"/>
      <c r="J22" s="942"/>
      <c r="K22" s="502"/>
      <c r="L22" s="502"/>
      <c r="M22" s="502"/>
      <c r="N22" s="502"/>
      <c r="O22" s="502"/>
      <c r="P22" s="502"/>
    </row>
    <row r="23" spans="2:16" ht="15" customHeight="1" x14ac:dyDescent="0.25">
      <c r="B23" s="1089" t="s">
        <v>1180</v>
      </c>
      <c r="C23" s="1090"/>
      <c r="D23" s="1090"/>
      <c r="E23" s="1090"/>
      <c r="F23" s="1090"/>
      <c r="G23" s="1090"/>
      <c r="H23" s="1090"/>
      <c r="I23" s="1090"/>
      <c r="J23" s="1091"/>
      <c r="K23" s="1092" t="s">
        <v>1170</v>
      </c>
      <c r="L23" s="1093"/>
      <c r="M23" s="1093"/>
      <c r="N23" s="1093"/>
      <c r="O23" s="1093"/>
      <c r="P23" s="1094"/>
    </row>
  </sheetData>
  <mergeCells count="23"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  <mergeCell ref="C13:H13"/>
    <mergeCell ref="C14:H14"/>
    <mergeCell ref="C7:H7"/>
    <mergeCell ref="C8:H8"/>
    <mergeCell ref="C9:H9"/>
    <mergeCell ref="C10:H10"/>
    <mergeCell ref="C11:H11"/>
    <mergeCell ref="C12:H12"/>
    <mergeCell ref="B3:J3"/>
    <mergeCell ref="B4:H4"/>
    <mergeCell ref="C5:H5"/>
    <mergeCell ref="C6:H6"/>
    <mergeCell ref="B2:J2"/>
  </mergeCells>
  <conditionalFormatting sqref="K5:P14">
    <cfRule type="cellIs" dxfId="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N26"/>
  <sheetViews>
    <sheetView workbookViewId="0"/>
  </sheetViews>
  <sheetFormatPr defaultColWidth="9.109375" defaultRowHeight="13.2" x14ac:dyDescent="0.25"/>
  <cols>
    <col min="1" max="1" width="3.44140625" style="485" customWidth="1"/>
    <col min="2" max="2" width="3.6640625" style="485" customWidth="1"/>
    <col min="3" max="8" width="9.109375" style="485"/>
    <col min="9" max="9" width="12.6640625" style="485" customWidth="1"/>
    <col min="10" max="10" width="13.5546875" style="485" bestFit="1" customWidth="1"/>
    <col min="11" max="12" width="15.6640625" style="485" customWidth="1"/>
    <col min="13" max="14" width="14.6640625" style="485" customWidth="1"/>
    <col min="15" max="16384" width="9.109375" style="485"/>
  </cols>
  <sheetData>
    <row r="2" spans="2:14" ht="22.5" customHeight="1" x14ac:dyDescent="0.25">
      <c r="B2" s="1104" t="s">
        <v>1186</v>
      </c>
      <c r="C2" s="1088"/>
      <c r="D2" s="1088"/>
      <c r="E2" s="1088"/>
      <c r="F2" s="1088"/>
      <c r="G2" s="1088"/>
      <c r="H2" s="1088"/>
      <c r="I2" s="1088"/>
      <c r="J2" s="1088"/>
      <c r="K2" s="1088"/>
      <c r="L2" s="1088"/>
      <c r="M2" s="1088"/>
      <c r="N2" s="1088"/>
    </row>
    <row r="3" spans="2:14" s="486" customFormat="1" ht="15" customHeight="1" x14ac:dyDescent="0.25">
      <c r="B3" s="1083"/>
      <c r="C3" s="1084"/>
      <c r="D3" s="1084"/>
      <c r="E3" s="1084"/>
      <c r="F3" s="1084"/>
      <c r="G3" s="1084"/>
      <c r="H3" s="1084"/>
      <c r="I3" s="1084"/>
      <c r="J3" s="1084"/>
      <c r="K3" s="1097"/>
      <c r="L3" s="1083" t="s">
        <v>487</v>
      </c>
      <c r="M3" s="1084"/>
      <c r="N3" s="1097"/>
    </row>
    <row r="4" spans="2:14" ht="14.4" x14ac:dyDescent="0.3">
      <c r="B4" s="1085" t="s">
        <v>1169</v>
      </c>
      <c r="C4" s="1086"/>
      <c r="D4" s="1086"/>
      <c r="E4" s="1086"/>
      <c r="F4" s="1086"/>
      <c r="G4" s="1086"/>
      <c r="H4" s="1087"/>
      <c r="I4" s="476" t="s">
        <v>16</v>
      </c>
      <c r="J4" s="476" t="s">
        <v>508</v>
      </c>
      <c r="K4" s="478" t="s">
        <v>0</v>
      </c>
      <c r="L4" s="476" t="s">
        <v>1054</v>
      </c>
      <c r="M4" s="477" t="s">
        <v>509</v>
      </c>
      <c r="N4" s="477" t="s">
        <v>510</v>
      </c>
    </row>
    <row r="5" spans="2:14" x14ac:dyDescent="0.25">
      <c r="B5" s="479">
        <v>1</v>
      </c>
      <c r="C5" s="1098" t="str">
        <f>IF(ISBLANK('Marketing (ORÇ)'!C5:H5)," ",'Marketing (ORÇ)'!C5:H5)</f>
        <v>Placa Informativa</v>
      </c>
      <c r="D5" s="1099"/>
      <c r="E5" s="1099"/>
      <c r="F5" s="1099"/>
      <c r="G5" s="1099"/>
      <c r="H5" s="1100"/>
      <c r="I5" s="503">
        <f>'Marketing (ORÇ)'!I5</f>
        <v>0</v>
      </c>
      <c r="J5" s="496">
        <f>'Marketing (ORÇ)'!J5</f>
        <v>0</v>
      </c>
      <c r="K5" s="481">
        <f t="shared" ref="K5:K14" si="0">I5*J5</f>
        <v>0</v>
      </c>
      <c r="L5" s="480">
        <f t="shared" ref="L5:L14" si="1">K5-M5-N5</f>
        <v>0</v>
      </c>
      <c r="M5" s="491"/>
      <c r="N5" s="491"/>
    </row>
    <row r="6" spans="2:14" x14ac:dyDescent="0.25">
      <c r="B6" s="479">
        <v>2</v>
      </c>
      <c r="C6" s="1098" t="str">
        <f>IF(ISBLANK('Marketing (ORÇ)'!C6:H6)," ",'Marketing (ORÇ)'!C6:H6)</f>
        <v>Folders Orientativos</v>
      </c>
      <c r="D6" s="1099"/>
      <c r="E6" s="1099"/>
      <c r="F6" s="1099"/>
      <c r="G6" s="1099"/>
      <c r="H6" s="1100"/>
      <c r="I6" s="503">
        <f>'Marketing (ORÇ)'!I6</f>
        <v>0</v>
      </c>
      <c r="J6" s="496">
        <f>'Marketing (ORÇ)'!J6</f>
        <v>0</v>
      </c>
      <c r="K6" s="481">
        <f t="shared" si="0"/>
        <v>0</v>
      </c>
      <c r="L6" s="480">
        <f t="shared" si="1"/>
        <v>0</v>
      </c>
      <c r="M6" s="491"/>
      <c r="N6" s="491"/>
    </row>
    <row r="7" spans="2:14" x14ac:dyDescent="0.25">
      <c r="B7" s="479">
        <v>3</v>
      </c>
      <c r="C7" s="1098" t="str">
        <f>IF(ISBLANK('Marketing (ORÇ)'!C7:H7)," ",'Marketing (ORÇ)'!C7:H7)</f>
        <v>Adesivos para interruptores e monitores</v>
      </c>
      <c r="D7" s="1099"/>
      <c r="E7" s="1099"/>
      <c r="F7" s="1099"/>
      <c r="G7" s="1099"/>
      <c r="H7" s="1100"/>
      <c r="I7" s="503">
        <f>'Marketing (ORÇ)'!I7</f>
        <v>0</v>
      </c>
      <c r="J7" s="496">
        <f>'Marketing (ORÇ)'!J7</f>
        <v>0</v>
      </c>
      <c r="K7" s="481">
        <f t="shared" si="0"/>
        <v>0</v>
      </c>
      <c r="L7" s="480">
        <f t="shared" si="1"/>
        <v>0</v>
      </c>
      <c r="M7" s="491"/>
      <c r="N7" s="491"/>
    </row>
    <row r="8" spans="2:14" x14ac:dyDescent="0.25">
      <c r="B8" s="479">
        <v>4</v>
      </c>
      <c r="C8" s="1098" t="str">
        <f>IF(ISBLANK('Marketing (ORÇ)'!C8:H8)," ",'Marketing (ORÇ)'!C8:H8)</f>
        <v>Adesivos ou placas para identificação dos eq. eficientizados</v>
      </c>
      <c r="D8" s="1099"/>
      <c r="E8" s="1099"/>
      <c r="F8" s="1099"/>
      <c r="G8" s="1099"/>
      <c r="H8" s="1100"/>
      <c r="I8" s="503">
        <f>'Marketing (ORÇ)'!I8</f>
        <v>0</v>
      </c>
      <c r="J8" s="496">
        <f>'Marketing (ORÇ)'!J8</f>
        <v>0</v>
      </c>
      <c r="K8" s="481">
        <f t="shared" si="0"/>
        <v>0</v>
      </c>
      <c r="L8" s="480">
        <f t="shared" si="1"/>
        <v>0</v>
      </c>
      <c r="M8" s="491"/>
      <c r="N8" s="491"/>
    </row>
    <row r="9" spans="2:14" x14ac:dyDescent="0.25">
      <c r="B9" s="479">
        <v>5</v>
      </c>
      <c r="C9" s="1098" t="str">
        <f>IF(ISBLANK('Marketing (ORÇ)'!C9:H9)," ",'Marketing (ORÇ)'!C9:H9)</f>
        <v>Vídeo do projeto</v>
      </c>
      <c r="D9" s="1099"/>
      <c r="E9" s="1099"/>
      <c r="F9" s="1099"/>
      <c r="G9" s="1099"/>
      <c r="H9" s="1100"/>
      <c r="I9" s="503">
        <f>'Marketing (ORÇ)'!I9</f>
        <v>0</v>
      </c>
      <c r="J9" s="496">
        <f>'Marketing (ORÇ)'!J9</f>
        <v>0</v>
      </c>
      <c r="K9" s="481">
        <f t="shared" si="0"/>
        <v>0</v>
      </c>
      <c r="L9" s="480">
        <f t="shared" si="1"/>
        <v>0</v>
      </c>
      <c r="M9" s="491"/>
      <c r="N9" s="491"/>
    </row>
    <row r="10" spans="2:14" x14ac:dyDescent="0.25">
      <c r="B10" s="479">
        <v>6</v>
      </c>
      <c r="C10" s="1098" t="str">
        <f>IF(ISBLANK('Marketing (ORÇ)'!C10:H10)," ",'Marketing (ORÇ)'!C10:H10)</f>
        <v xml:space="preserve"> </v>
      </c>
      <c r="D10" s="1099"/>
      <c r="E10" s="1099"/>
      <c r="F10" s="1099"/>
      <c r="G10" s="1099"/>
      <c r="H10" s="1100"/>
      <c r="I10" s="503">
        <f>'Marketing (ORÇ)'!I10</f>
        <v>0</v>
      </c>
      <c r="J10" s="496">
        <f>'Marketing (ORÇ)'!J10</f>
        <v>0</v>
      </c>
      <c r="K10" s="481">
        <f t="shared" si="0"/>
        <v>0</v>
      </c>
      <c r="L10" s="480">
        <f t="shared" si="1"/>
        <v>0</v>
      </c>
      <c r="M10" s="491"/>
      <c r="N10" s="491"/>
    </row>
    <row r="11" spans="2:14" x14ac:dyDescent="0.25">
      <c r="B11" s="479">
        <v>7</v>
      </c>
      <c r="C11" s="1098" t="str">
        <f>IF(ISBLANK('Marketing (ORÇ)'!C11:H11)," ",'Marketing (ORÇ)'!C11:H11)</f>
        <v xml:space="preserve"> </v>
      </c>
      <c r="D11" s="1099"/>
      <c r="E11" s="1099"/>
      <c r="F11" s="1099"/>
      <c r="G11" s="1099"/>
      <c r="H11" s="1100"/>
      <c r="I11" s="503">
        <f>'Marketing (ORÇ)'!I11</f>
        <v>0</v>
      </c>
      <c r="J11" s="496">
        <f>'Marketing (ORÇ)'!J11</f>
        <v>0</v>
      </c>
      <c r="K11" s="481">
        <f t="shared" si="0"/>
        <v>0</v>
      </c>
      <c r="L11" s="480">
        <f t="shared" si="1"/>
        <v>0</v>
      </c>
      <c r="M11" s="491"/>
      <c r="N11" s="491"/>
    </row>
    <row r="12" spans="2:14" x14ac:dyDescent="0.25">
      <c r="B12" s="479">
        <v>8</v>
      </c>
      <c r="C12" s="1098" t="str">
        <f>IF(ISBLANK('Marketing (ORÇ)'!C12:H12)," ",'Marketing (ORÇ)'!C12:H12)</f>
        <v xml:space="preserve"> </v>
      </c>
      <c r="D12" s="1099"/>
      <c r="E12" s="1099"/>
      <c r="F12" s="1099"/>
      <c r="G12" s="1099"/>
      <c r="H12" s="1100"/>
      <c r="I12" s="503">
        <f>'Marketing (ORÇ)'!I12</f>
        <v>0</v>
      </c>
      <c r="J12" s="496">
        <f>'Marketing (ORÇ)'!J12</f>
        <v>0</v>
      </c>
      <c r="K12" s="481">
        <f t="shared" si="0"/>
        <v>0</v>
      </c>
      <c r="L12" s="480">
        <f t="shared" si="1"/>
        <v>0</v>
      </c>
      <c r="M12" s="491"/>
      <c r="N12" s="491"/>
    </row>
    <row r="13" spans="2:14" x14ac:dyDescent="0.25">
      <c r="B13" s="479">
        <v>9</v>
      </c>
      <c r="C13" s="1098" t="str">
        <f>IF(ISBLANK('Marketing (ORÇ)'!C13:H13)," ",'Marketing (ORÇ)'!C13:H13)</f>
        <v xml:space="preserve"> </v>
      </c>
      <c r="D13" s="1099"/>
      <c r="E13" s="1099"/>
      <c r="F13" s="1099"/>
      <c r="G13" s="1099"/>
      <c r="H13" s="1100"/>
      <c r="I13" s="503">
        <f>'Marketing (ORÇ)'!I13</f>
        <v>0</v>
      </c>
      <c r="J13" s="496">
        <f>'Marketing (ORÇ)'!J13</f>
        <v>0</v>
      </c>
      <c r="K13" s="481">
        <f t="shared" si="0"/>
        <v>0</v>
      </c>
      <c r="L13" s="480">
        <f t="shared" si="1"/>
        <v>0</v>
      </c>
      <c r="M13" s="491"/>
      <c r="N13" s="491"/>
    </row>
    <row r="14" spans="2:14" x14ac:dyDescent="0.25">
      <c r="B14" s="479">
        <v>10</v>
      </c>
      <c r="C14" s="1098" t="str">
        <f>IF(ISBLANK('Marketing (ORÇ)'!C14:H14)," ",'Marketing (ORÇ)'!C14:H14)</f>
        <v xml:space="preserve"> </v>
      </c>
      <c r="D14" s="1099"/>
      <c r="E14" s="1099"/>
      <c r="F14" s="1099"/>
      <c r="G14" s="1099"/>
      <c r="H14" s="1100"/>
      <c r="I14" s="503">
        <f>'Marketing (ORÇ)'!I14</f>
        <v>0</v>
      </c>
      <c r="J14" s="496">
        <f>'Marketing (ORÇ)'!J14</f>
        <v>0</v>
      </c>
      <c r="K14" s="481">
        <f t="shared" si="0"/>
        <v>0</v>
      </c>
      <c r="L14" s="480">
        <f t="shared" si="1"/>
        <v>0</v>
      </c>
      <c r="M14" s="491"/>
      <c r="N14" s="491"/>
    </row>
    <row r="15" spans="2:14" s="486" customFormat="1" ht="15" customHeight="1" x14ac:dyDescent="0.25">
      <c r="B15" s="1105" t="s">
        <v>1160</v>
      </c>
      <c r="C15" s="1106"/>
      <c r="D15" s="1106"/>
      <c r="E15" s="1106"/>
      <c r="F15" s="1106"/>
      <c r="G15" s="1106"/>
      <c r="H15" s="1106"/>
      <c r="I15" s="1106"/>
      <c r="J15" s="1107"/>
      <c r="K15" s="481">
        <f>SUM(K5:K14)</f>
        <v>0</v>
      </c>
      <c r="L15" s="481">
        <f>SUM(L5:L14)</f>
        <v>0</v>
      </c>
      <c r="M15" s="481">
        <f>SUM(M5:M14)</f>
        <v>0</v>
      </c>
      <c r="N15" s="481">
        <f>SUM(N5:N14)</f>
        <v>0</v>
      </c>
    </row>
    <row r="16" spans="2:14" s="486" customFormat="1" ht="15" customHeight="1" x14ac:dyDescent="0.25">
      <c r="B16" s="1083" t="s">
        <v>1161</v>
      </c>
      <c r="C16" s="1084"/>
      <c r="D16" s="1084"/>
      <c r="E16" s="1084"/>
      <c r="F16" s="1084"/>
      <c r="G16" s="1084"/>
      <c r="H16" s="1084"/>
      <c r="I16" s="1084"/>
      <c r="J16" s="1084"/>
      <c r="K16" s="1097"/>
      <c r="L16" s="1083" t="s">
        <v>487</v>
      </c>
      <c r="M16" s="1084"/>
      <c r="N16" s="1097"/>
    </row>
    <row r="17" spans="2:14" s="486" customFormat="1" ht="15" customHeight="1" x14ac:dyDescent="0.3">
      <c r="B17" s="1108" t="s">
        <v>1163</v>
      </c>
      <c r="C17" s="1109"/>
      <c r="D17" s="1109"/>
      <c r="E17" s="1109"/>
      <c r="F17" s="1109"/>
      <c r="G17" s="1109"/>
      <c r="H17" s="1109"/>
      <c r="I17" s="1109"/>
      <c r="J17" s="1110"/>
      <c r="K17" s="487" t="s">
        <v>0</v>
      </c>
      <c r="L17" s="488" t="s">
        <v>1054</v>
      </c>
      <c r="M17" s="489" t="s">
        <v>509</v>
      </c>
      <c r="N17" s="489" t="s">
        <v>510</v>
      </c>
    </row>
    <row r="18" spans="2:14" ht="14.4" x14ac:dyDescent="0.3">
      <c r="B18" s="482"/>
      <c r="C18" s="1095" t="s">
        <v>59</v>
      </c>
      <c r="D18" s="1095"/>
      <c r="E18" s="1095"/>
      <c r="F18" s="1095"/>
      <c r="G18" s="1095"/>
      <c r="H18" s="1095"/>
      <c r="I18" s="1095"/>
      <c r="J18" s="1096"/>
      <c r="K18" s="483">
        <f>SUM(L18:N18)</f>
        <v>0</v>
      </c>
      <c r="L18" s="483">
        <f>'Custo Contábil'!$D$37*L$15</f>
        <v>0</v>
      </c>
      <c r="M18" s="483">
        <f>'Custo Contábil'!$D$37*M$15</f>
        <v>0</v>
      </c>
      <c r="N18" s="483">
        <f>'Custo Contábil'!$D$37*N$15</f>
        <v>0</v>
      </c>
    </row>
    <row r="19" spans="2:14" ht="14.4" x14ac:dyDescent="0.3">
      <c r="B19" s="482"/>
      <c r="C19" s="1095" t="s">
        <v>476</v>
      </c>
      <c r="D19" s="1095"/>
      <c r="E19" s="1095"/>
      <c r="F19" s="1095"/>
      <c r="G19" s="1095"/>
      <c r="H19" s="1095"/>
      <c r="I19" s="1095"/>
      <c r="J19" s="1096"/>
      <c r="K19" s="483">
        <f t="shared" ref="K19:K24" si="2">SUM(L19:N19)</f>
        <v>0</v>
      </c>
      <c r="L19" s="483">
        <f>'Custo Contábil'!$E$37*L$15</f>
        <v>0</v>
      </c>
      <c r="M19" s="483">
        <f>'Custo Contábil'!$E$37*M$15</f>
        <v>0</v>
      </c>
      <c r="N19" s="483">
        <f>'Custo Contábil'!$E$37*N$15</f>
        <v>0</v>
      </c>
    </row>
    <row r="20" spans="2:14" ht="14.4" x14ac:dyDescent="0.3">
      <c r="B20" s="482"/>
      <c r="C20" s="1095" t="s">
        <v>41</v>
      </c>
      <c r="D20" s="1095"/>
      <c r="E20" s="1095"/>
      <c r="F20" s="1095"/>
      <c r="G20" s="1095"/>
      <c r="H20" s="1095"/>
      <c r="I20" s="1095"/>
      <c r="J20" s="1096"/>
      <c r="K20" s="483">
        <f t="shared" si="2"/>
        <v>0</v>
      </c>
      <c r="L20" s="483">
        <f>'Custo Contábil'!$F$37*L$15</f>
        <v>0</v>
      </c>
      <c r="M20" s="483">
        <f>'Custo Contábil'!$F$37*M$15</f>
        <v>0</v>
      </c>
      <c r="N20" s="483">
        <f>'Custo Contábil'!$F$37*N$15</f>
        <v>0</v>
      </c>
    </row>
    <row r="21" spans="2:14" ht="14.4" x14ac:dyDescent="0.3">
      <c r="B21" s="482"/>
      <c r="C21" s="1095" t="s">
        <v>494</v>
      </c>
      <c r="D21" s="1095"/>
      <c r="E21" s="1095"/>
      <c r="F21" s="1095"/>
      <c r="G21" s="1095"/>
      <c r="H21" s="1095"/>
      <c r="I21" s="1095"/>
      <c r="J21" s="1096"/>
      <c r="K21" s="483">
        <f t="shared" si="2"/>
        <v>0</v>
      </c>
      <c r="L21" s="483">
        <f>'Custo Contábil'!$G$37*L$15</f>
        <v>0</v>
      </c>
      <c r="M21" s="483">
        <f>'Custo Contábil'!$G$37*M$15</f>
        <v>0</v>
      </c>
      <c r="N21" s="483">
        <f>'Custo Contábil'!$G$37*N$15</f>
        <v>0</v>
      </c>
    </row>
    <row r="22" spans="2:14" ht="14.4" x14ac:dyDescent="0.3">
      <c r="B22" s="482"/>
      <c r="C22" s="1095" t="s">
        <v>478</v>
      </c>
      <c r="D22" s="1095"/>
      <c r="E22" s="1095"/>
      <c r="F22" s="1095"/>
      <c r="G22" s="1095"/>
      <c r="H22" s="1095"/>
      <c r="I22" s="1095"/>
      <c r="J22" s="1096"/>
      <c r="K22" s="483">
        <f t="shared" si="2"/>
        <v>0</v>
      </c>
      <c r="L22" s="483">
        <f>'Custo Contábil'!$H$37*L$15</f>
        <v>0</v>
      </c>
      <c r="M22" s="483">
        <f>'Custo Contábil'!$H$37*M$15</f>
        <v>0</v>
      </c>
      <c r="N22" s="483">
        <f>'Custo Contábil'!$H$37*N$15</f>
        <v>0</v>
      </c>
    </row>
    <row r="23" spans="2:14" ht="14.4" x14ac:dyDescent="0.3">
      <c r="B23" s="482"/>
      <c r="C23" s="1095" t="s">
        <v>131</v>
      </c>
      <c r="D23" s="1095"/>
      <c r="E23" s="1095"/>
      <c r="F23" s="1095"/>
      <c r="G23" s="1095"/>
      <c r="H23" s="1095"/>
      <c r="I23" s="1095"/>
      <c r="J23" s="1096"/>
      <c r="K23" s="483">
        <f t="shared" si="2"/>
        <v>0</v>
      </c>
      <c r="L23" s="483">
        <f>'Custo Contábil'!$I$37*L$15</f>
        <v>0</v>
      </c>
      <c r="M23" s="483">
        <f>'Custo Contábil'!$I$37*M$15</f>
        <v>0</v>
      </c>
      <c r="N23" s="483">
        <f>'Custo Contábil'!$I$37*N$15</f>
        <v>0</v>
      </c>
    </row>
    <row r="24" spans="2:14" ht="14.4" x14ac:dyDescent="0.3">
      <c r="B24" s="482"/>
      <c r="C24" s="1095" t="s">
        <v>130</v>
      </c>
      <c r="D24" s="1095"/>
      <c r="E24" s="1095"/>
      <c r="F24" s="1095"/>
      <c r="G24" s="1095"/>
      <c r="H24" s="1095"/>
      <c r="I24" s="1095"/>
      <c r="J24" s="1096"/>
      <c r="K24" s="483">
        <f t="shared" si="2"/>
        <v>0</v>
      </c>
      <c r="L24" s="483">
        <f>'Custo Contábil'!$J$37*L$15</f>
        <v>0</v>
      </c>
      <c r="M24" s="483">
        <f>'Custo Contábil'!$J$37*M$15</f>
        <v>0</v>
      </c>
      <c r="N24" s="483">
        <f>'Custo Contábil'!$J$37*N$15</f>
        <v>0</v>
      </c>
    </row>
    <row r="25" spans="2:14" ht="14.4" x14ac:dyDescent="0.3">
      <c r="B25" s="482"/>
      <c r="C25" s="580" t="s">
        <v>1246</v>
      </c>
      <c r="D25" s="580"/>
      <c r="E25" s="580"/>
      <c r="F25" s="580"/>
      <c r="G25" s="580"/>
      <c r="H25" s="580"/>
      <c r="I25" s="580"/>
      <c r="J25" s="580"/>
      <c r="K25" s="483">
        <f>SUM(L25:N25)</f>
        <v>0</v>
      </c>
      <c r="L25" s="483">
        <f>'Custo Contábil'!$K$37*L$15</f>
        <v>0</v>
      </c>
      <c r="M25" s="483">
        <f>'Custo Contábil'!$K$37*M$15</f>
        <v>0</v>
      </c>
      <c r="N25" s="483">
        <f>'Custo Contábil'!$K$37*N$15</f>
        <v>0</v>
      </c>
    </row>
    <row r="26" spans="2:14" ht="14.4" x14ac:dyDescent="0.3">
      <c r="B26" s="1101" t="s">
        <v>1162</v>
      </c>
      <c r="C26" s="1102"/>
      <c r="D26" s="1102"/>
      <c r="E26" s="1102"/>
      <c r="F26" s="1102"/>
      <c r="G26" s="1102"/>
      <c r="H26" s="1102"/>
      <c r="I26" s="1102"/>
      <c r="J26" s="1103"/>
      <c r="K26" s="484">
        <f>K15</f>
        <v>0</v>
      </c>
      <c r="L26" s="484">
        <f>L15</f>
        <v>0</v>
      </c>
      <c r="M26" s="484">
        <f>M15</f>
        <v>0</v>
      </c>
      <c r="N26" s="484">
        <f>N15</f>
        <v>0</v>
      </c>
    </row>
  </sheetData>
  <mergeCells count="26">
    <mergeCell ref="C24:J24"/>
    <mergeCell ref="B17:J17"/>
    <mergeCell ref="L16:N16"/>
    <mergeCell ref="B16:K16"/>
    <mergeCell ref="B26:J26"/>
    <mergeCell ref="C22:J22"/>
    <mergeCell ref="C23:J23"/>
    <mergeCell ref="B15:J15"/>
    <mergeCell ref="C18:J18"/>
    <mergeCell ref="C19:J19"/>
    <mergeCell ref="C20:J20"/>
    <mergeCell ref="C21:J21"/>
    <mergeCell ref="C14:H14"/>
    <mergeCell ref="L3:N3"/>
    <mergeCell ref="B3:K3"/>
    <mergeCell ref="C7:H7"/>
    <mergeCell ref="C8:H8"/>
    <mergeCell ref="C9:H9"/>
    <mergeCell ref="C10:H10"/>
    <mergeCell ref="C11:H11"/>
    <mergeCell ref="C12:H12"/>
    <mergeCell ref="B2:N2"/>
    <mergeCell ref="B4:H4"/>
    <mergeCell ref="C5:H5"/>
    <mergeCell ref="C6:H6"/>
    <mergeCell ref="C13:H13"/>
  </mergeCells>
  <conditionalFormatting sqref="K5:N15 K18:N26">
    <cfRule type="cellIs" dxfId="14" priority="3" operator="lessThan">
      <formula>0</formula>
    </cfRule>
  </conditionalFormatting>
  <conditionalFormatting sqref="K25:N25">
    <cfRule type="cellIs" dxfId="1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B2:P44"/>
  <sheetViews>
    <sheetView workbookViewId="0">
      <pane xSplit="10" ySplit="4" topLeftCell="K5" activePane="bottomRight" state="frozen"/>
      <selection activeCell="B2" sqref="B2:L2"/>
      <selection pane="topRight" activeCell="B2" sqref="B2:L2"/>
      <selection pane="bottomLeft" activeCell="B2" sqref="B2:L2"/>
      <selection pane="bottomRight"/>
    </sheetView>
  </sheetViews>
  <sheetFormatPr defaultColWidth="9.109375" defaultRowHeight="13.2" x14ac:dyDescent="0.25"/>
  <cols>
    <col min="1" max="1" width="3.44140625" style="485" customWidth="1"/>
    <col min="2" max="2" width="3.6640625" style="485" customWidth="1"/>
    <col min="3" max="8" width="9.109375" style="485"/>
    <col min="9" max="9" width="12.6640625" style="485" customWidth="1"/>
    <col min="10" max="10" width="20.109375" style="485" bestFit="1" customWidth="1"/>
    <col min="11" max="16" width="28.5546875" style="485" customWidth="1"/>
    <col min="17" max="16384" width="9.109375" style="485"/>
  </cols>
  <sheetData>
    <row r="2" spans="2:16" ht="22.5" customHeight="1" x14ac:dyDescent="0.25">
      <c r="B2" s="1104" t="s">
        <v>1191</v>
      </c>
      <c r="C2" s="1088"/>
      <c r="D2" s="1088"/>
      <c r="E2" s="1088"/>
      <c r="F2" s="1088"/>
      <c r="G2" s="1088"/>
      <c r="H2" s="1088"/>
      <c r="I2" s="1088"/>
      <c r="J2" s="1088"/>
      <c r="K2" s="529"/>
      <c r="L2" s="529"/>
      <c r="M2" s="529"/>
      <c r="N2" s="529"/>
      <c r="O2" s="529"/>
      <c r="P2" s="529"/>
    </row>
    <row r="3" spans="2:16" s="486" customFormat="1" ht="15" customHeight="1" x14ac:dyDescent="0.25">
      <c r="B3" s="1083" t="s">
        <v>1192</v>
      </c>
      <c r="C3" s="1084"/>
      <c r="D3" s="1084"/>
      <c r="E3" s="1084"/>
      <c r="F3" s="1084"/>
      <c r="G3" s="1084"/>
      <c r="H3" s="1084"/>
      <c r="I3" s="1084"/>
      <c r="J3" s="1084"/>
      <c r="K3" s="497" t="s">
        <v>1172</v>
      </c>
      <c r="L3" s="497" t="s">
        <v>1181</v>
      </c>
      <c r="M3" s="497" t="s">
        <v>1182</v>
      </c>
      <c r="N3" s="497" t="s">
        <v>1200</v>
      </c>
      <c r="O3" s="497" t="s">
        <v>1201</v>
      </c>
      <c r="P3" s="497" t="s">
        <v>1202</v>
      </c>
    </row>
    <row r="4" spans="2:16" ht="14.4" x14ac:dyDescent="0.3">
      <c r="B4" s="1085" t="s">
        <v>1169</v>
      </c>
      <c r="C4" s="1086"/>
      <c r="D4" s="1086"/>
      <c r="E4" s="1086"/>
      <c r="F4" s="1086"/>
      <c r="G4" s="1086"/>
      <c r="H4" s="1087"/>
      <c r="I4" s="476" t="s">
        <v>16</v>
      </c>
      <c r="J4" s="476" t="s">
        <v>1171</v>
      </c>
      <c r="K4" s="477" t="s">
        <v>508</v>
      </c>
      <c r="L4" s="477" t="s">
        <v>508</v>
      </c>
      <c r="M4" s="477" t="s">
        <v>508</v>
      </c>
      <c r="N4" s="477" t="s">
        <v>508</v>
      </c>
      <c r="O4" s="477" t="s">
        <v>508</v>
      </c>
      <c r="P4" s="477" t="s">
        <v>508</v>
      </c>
    </row>
    <row r="5" spans="2:16" x14ac:dyDescent="0.25">
      <c r="B5" s="479">
        <v>1</v>
      </c>
      <c r="C5" s="1164"/>
      <c r="D5" s="1081"/>
      <c r="E5" s="1081"/>
      <c r="F5" s="1081"/>
      <c r="G5" s="1081"/>
      <c r="H5" s="1082"/>
      <c r="I5" s="490"/>
      <c r="J5" s="496">
        <f>IFERROR(SMALL(K5:P5,1),0)</f>
        <v>0</v>
      </c>
      <c r="K5" s="491"/>
      <c r="L5" s="491"/>
      <c r="M5" s="491"/>
      <c r="N5" s="491"/>
      <c r="O5" s="491"/>
      <c r="P5" s="491"/>
    </row>
    <row r="6" spans="2:16" x14ac:dyDescent="0.25">
      <c r="B6" s="479">
        <v>2</v>
      </c>
      <c r="C6" s="1164"/>
      <c r="D6" s="1081"/>
      <c r="E6" s="1081"/>
      <c r="F6" s="1081"/>
      <c r="G6" s="1081"/>
      <c r="H6" s="1082"/>
      <c r="I6" s="490"/>
      <c r="J6" s="496">
        <f t="shared" ref="J6:J14" si="0">IFERROR(SMALL(K6:P6,1),0)</f>
        <v>0</v>
      </c>
      <c r="K6" s="491"/>
      <c r="L6" s="491"/>
      <c r="M6" s="491"/>
      <c r="N6" s="491"/>
      <c r="O6" s="491"/>
      <c r="P6" s="491"/>
    </row>
    <row r="7" spans="2:16" x14ac:dyDescent="0.25">
      <c r="B7" s="479">
        <v>3</v>
      </c>
      <c r="C7" s="1164"/>
      <c r="D7" s="1081"/>
      <c r="E7" s="1081"/>
      <c r="F7" s="1081"/>
      <c r="G7" s="1081"/>
      <c r="H7" s="1082"/>
      <c r="I7" s="490"/>
      <c r="J7" s="496">
        <f t="shared" si="0"/>
        <v>0</v>
      </c>
      <c r="K7" s="491"/>
      <c r="L7" s="491"/>
      <c r="M7" s="491"/>
      <c r="N7" s="491"/>
      <c r="O7" s="491"/>
      <c r="P7" s="491"/>
    </row>
    <row r="8" spans="2:16" x14ac:dyDescent="0.25">
      <c r="B8" s="479">
        <v>4</v>
      </c>
      <c r="C8" s="1164"/>
      <c r="D8" s="1081"/>
      <c r="E8" s="1081"/>
      <c r="F8" s="1081"/>
      <c r="G8" s="1081"/>
      <c r="H8" s="1082"/>
      <c r="I8" s="490"/>
      <c r="J8" s="496">
        <f t="shared" si="0"/>
        <v>0</v>
      </c>
      <c r="K8" s="491"/>
      <c r="L8" s="491"/>
      <c r="M8" s="491"/>
      <c r="N8" s="491"/>
      <c r="O8" s="491"/>
      <c r="P8" s="491"/>
    </row>
    <row r="9" spans="2:16" x14ac:dyDescent="0.25">
      <c r="B9" s="479">
        <v>5</v>
      </c>
      <c r="C9" s="1081"/>
      <c r="D9" s="1081"/>
      <c r="E9" s="1081"/>
      <c r="F9" s="1081"/>
      <c r="G9" s="1081"/>
      <c r="H9" s="1082"/>
      <c r="I9" s="490"/>
      <c r="J9" s="496">
        <f t="shared" si="0"/>
        <v>0</v>
      </c>
      <c r="K9" s="491"/>
      <c r="L9" s="491"/>
      <c r="M9" s="491"/>
      <c r="N9" s="491"/>
      <c r="O9" s="491"/>
      <c r="P9" s="491"/>
    </row>
    <row r="10" spans="2:16" x14ac:dyDescent="0.25">
      <c r="B10" s="479">
        <v>6</v>
      </c>
      <c r="C10" s="1081"/>
      <c r="D10" s="1081"/>
      <c r="E10" s="1081"/>
      <c r="F10" s="1081"/>
      <c r="G10" s="1081"/>
      <c r="H10" s="1082"/>
      <c r="I10" s="490"/>
      <c r="J10" s="496">
        <f t="shared" si="0"/>
        <v>0</v>
      </c>
      <c r="K10" s="491"/>
      <c r="L10" s="491"/>
      <c r="M10" s="491"/>
      <c r="N10" s="491"/>
      <c r="O10" s="491"/>
      <c r="P10" s="491"/>
    </row>
    <row r="11" spans="2:16" x14ac:dyDescent="0.25">
      <c r="B11" s="479">
        <v>7</v>
      </c>
      <c r="C11" s="1081"/>
      <c r="D11" s="1081"/>
      <c r="E11" s="1081"/>
      <c r="F11" s="1081"/>
      <c r="G11" s="1081"/>
      <c r="H11" s="1082"/>
      <c r="I11" s="490"/>
      <c r="J11" s="496">
        <f t="shared" si="0"/>
        <v>0</v>
      </c>
      <c r="K11" s="491"/>
      <c r="L11" s="491"/>
      <c r="M11" s="491"/>
      <c r="N11" s="491"/>
      <c r="O11" s="491"/>
      <c r="P11" s="491"/>
    </row>
    <row r="12" spans="2:16" x14ac:dyDescent="0.25">
      <c r="B12" s="479">
        <v>8</v>
      </c>
      <c r="C12" s="1081"/>
      <c r="D12" s="1081"/>
      <c r="E12" s="1081"/>
      <c r="F12" s="1081"/>
      <c r="G12" s="1081"/>
      <c r="H12" s="1082"/>
      <c r="I12" s="490"/>
      <c r="J12" s="496">
        <f t="shared" si="0"/>
        <v>0</v>
      </c>
      <c r="K12" s="491"/>
      <c r="L12" s="491"/>
      <c r="M12" s="491"/>
      <c r="N12" s="491"/>
      <c r="O12" s="491"/>
      <c r="P12" s="491"/>
    </row>
    <row r="13" spans="2:16" x14ac:dyDescent="0.25">
      <c r="B13" s="479">
        <v>9</v>
      </c>
      <c r="C13" s="1081"/>
      <c r="D13" s="1081"/>
      <c r="E13" s="1081"/>
      <c r="F13" s="1081"/>
      <c r="G13" s="1081"/>
      <c r="H13" s="1082"/>
      <c r="I13" s="490"/>
      <c r="J13" s="496">
        <f t="shared" si="0"/>
        <v>0</v>
      </c>
      <c r="K13" s="491"/>
      <c r="L13" s="491"/>
      <c r="M13" s="491"/>
      <c r="N13" s="491"/>
      <c r="O13" s="491"/>
      <c r="P13" s="491"/>
    </row>
    <row r="14" spans="2:16" x14ac:dyDescent="0.25">
      <c r="B14" s="493">
        <v>10</v>
      </c>
      <c r="C14" s="1159"/>
      <c r="D14" s="1159"/>
      <c r="E14" s="1159"/>
      <c r="F14" s="1159"/>
      <c r="G14" s="1159"/>
      <c r="H14" s="1160"/>
      <c r="I14" s="494"/>
      <c r="J14" s="496">
        <f t="shared" si="0"/>
        <v>0</v>
      </c>
      <c r="K14" s="495"/>
      <c r="L14" s="495"/>
      <c r="M14" s="495"/>
      <c r="N14" s="495"/>
      <c r="O14" s="495"/>
      <c r="P14" s="495"/>
    </row>
    <row r="15" spans="2:16" s="486" customFormat="1" ht="15" customHeight="1" x14ac:dyDescent="0.25">
      <c r="B15" s="492"/>
      <c r="C15" s="949" t="s">
        <v>1183</v>
      </c>
      <c r="D15" s="949"/>
      <c r="E15" s="949"/>
      <c r="F15" s="949"/>
      <c r="G15" s="949"/>
      <c r="H15" s="949"/>
      <c r="I15" s="949"/>
      <c r="J15" s="949"/>
      <c r="K15" s="497" t="s">
        <v>1172</v>
      </c>
      <c r="L15" s="497" t="s">
        <v>1181</v>
      </c>
      <c r="M15" s="497" t="s">
        <v>1182</v>
      </c>
      <c r="N15" s="497" t="s">
        <v>1200</v>
      </c>
      <c r="O15" s="497" t="s">
        <v>1201</v>
      </c>
      <c r="P15" s="497" t="s">
        <v>1202</v>
      </c>
    </row>
    <row r="16" spans="2:16" ht="15" customHeight="1" x14ac:dyDescent="0.25">
      <c r="B16" s="940" t="s">
        <v>1173</v>
      </c>
      <c r="C16" s="941"/>
      <c r="D16" s="941"/>
      <c r="E16" s="941"/>
      <c r="F16" s="941"/>
      <c r="G16" s="941"/>
      <c r="H16" s="941"/>
      <c r="I16" s="941"/>
      <c r="J16" s="942"/>
      <c r="K16" s="498"/>
      <c r="L16" s="498"/>
      <c r="M16" s="498"/>
      <c r="N16" s="498"/>
      <c r="O16" s="498"/>
      <c r="P16" s="498"/>
    </row>
    <row r="17" spans="2:16" ht="15" customHeight="1" x14ac:dyDescent="0.25">
      <c r="B17" s="940" t="s">
        <v>1174</v>
      </c>
      <c r="C17" s="941"/>
      <c r="D17" s="941"/>
      <c r="E17" s="941"/>
      <c r="F17" s="941"/>
      <c r="G17" s="941"/>
      <c r="H17" s="941"/>
      <c r="I17" s="941"/>
      <c r="J17" s="942"/>
      <c r="K17" s="499"/>
      <c r="L17" s="499"/>
      <c r="M17" s="499"/>
      <c r="N17" s="499"/>
      <c r="O17" s="499"/>
      <c r="P17" s="499"/>
    </row>
    <row r="18" spans="2:16" ht="15" customHeight="1" x14ac:dyDescent="0.25">
      <c r="B18" s="940" t="s">
        <v>1175</v>
      </c>
      <c r="C18" s="941"/>
      <c r="D18" s="941"/>
      <c r="E18" s="941"/>
      <c r="F18" s="941"/>
      <c r="G18" s="941"/>
      <c r="H18" s="941"/>
      <c r="I18" s="941"/>
      <c r="J18" s="942"/>
      <c r="K18" s="500"/>
      <c r="L18" s="500"/>
      <c r="M18" s="500"/>
      <c r="N18" s="500"/>
      <c r="O18" s="500"/>
      <c r="P18" s="500"/>
    </row>
    <row r="19" spans="2:16" ht="15" customHeight="1" x14ac:dyDescent="0.25">
      <c r="B19" s="940" t="s">
        <v>1176</v>
      </c>
      <c r="C19" s="941"/>
      <c r="D19" s="941"/>
      <c r="E19" s="941"/>
      <c r="F19" s="941"/>
      <c r="G19" s="941"/>
      <c r="H19" s="941"/>
      <c r="I19" s="941"/>
      <c r="J19" s="942"/>
      <c r="K19" s="500"/>
      <c r="L19" s="500"/>
      <c r="M19" s="500"/>
      <c r="N19" s="500"/>
      <c r="O19" s="500"/>
      <c r="P19" s="500"/>
    </row>
    <row r="20" spans="2:16" ht="15" customHeight="1" x14ac:dyDescent="0.25">
      <c r="B20" s="940" t="s">
        <v>1177</v>
      </c>
      <c r="C20" s="941"/>
      <c r="D20" s="941"/>
      <c r="E20" s="941"/>
      <c r="F20" s="941"/>
      <c r="G20" s="941"/>
      <c r="H20" s="941"/>
      <c r="I20" s="941"/>
      <c r="J20" s="942"/>
      <c r="K20" s="498"/>
      <c r="L20" s="498"/>
      <c r="M20" s="498"/>
      <c r="N20" s="498"/>
      <c r="O20" s="498"/>
      <c r="P20" s="498"/>
    </row>
    <row r="21" spans="2:16" ht="14.4" x14ac:dyDescent="0.25">
      <c r="B21" s="940" t="s">
        <v>1178</v>
      </c>
      <c r="C21" s="941"/>
      <c r="D21" s="941"/>
      <c r="E21" s="941"/>
      <c r="F21" s="941"/>
      <c r="G21" s="941"/>
      <c r="H21" s="941"/>
      <c r="I21" s="941"/>
      <c r="J21" s="942"/>
      <c r="K21" s="501"/>
      <c r="L21" s="501"/>
      <c r="M21" s="501"/>
      <c r="N21" s="501"/>
      <c r="O21" s="501"/>
      <c r="P21" s="501"/>
    </row>
    <row r="22" spans="2:16" ht="14.4" x14ac:dyDescent="0.25">
      <c r="B22" s="940" t="s">
        <v>1179</v>
      </c>
      <c r="C22" s="941"/>
      <c r="D22" s="941"/>
      <c r="E22" s="941"/>
      <c r="F22" s="941"/>
      <c r="G22" s="941"/>
      <c r="H22" s="941"/>
      <c r="I22" s="941"/>
      <c r="J22" s="942"/>
      <c r="K22" s="502"/>
      <c r="L22" s="502"/>
      <c r="M22" s="502"/>
      <c r="N22" s="502"/>
      <c r="O22" s="502"/>
      <c r="P22" s="502"/>
    </row>
    <row r="23" spans="2:16" ht="15" customHeight="1" x14ac:dyDescent="0.25">
      <c r="B23" s="1089" t="s">
        <v>1180</v>
      </c>
      <c r="C23" s="1090"/>
      <c r="D23" s="1090"/>
      <c r="E23" s="1090"/>
      <c r="F23" s="1090"/>
      <c r="G23" s="1090"/>
      <c r="H23" s="1090"/>
      <c r="I23" s="1090"/>
      <c r="J23" s="1091"/>
      <c r="K23" s="1165" t="s">
        <v>1170</v>
      </c>
      <c r="L23" s="1166"/>
      <c r="M23" s="1167"/>
      <c r="N23" s="1165" t="s">
        <v>1170</v>
      </c>
      <c r="O23" s="1166"/>
      <c r="P23" s="1167"/>
    </row>
    <row r="24" spans="2:16" ht="14.4" x14ac:dyDescent="0.25">
      <c r="B24" s="1083" t="s">
        <v>1193</v>
      </c>
      <c r="C24" s="1084"/>
      <c r="D24" s="1084"/>
      <c r="E24" s="1084"/>
      <c r="F24" s="1084"/>
      <c r="G24" s="1084"/>
      <c r="H24" s="1084"/>
      <c r="I24" s="1084"/>
      <c r="J24" s="1084"/>
      <c r="K24" s="497" t="s">
        <v>1172</v>
      </c>
      <c r="L24" s="497" t="s">
        <v>1181</v>
      </c>
      <c r="M24" s="497" t="s">
        <v>1182</v>
      </c>
      <c r="N24" s="497" t="s">
        <v>1200</v>
      </c>
      <c r="O24" s="497" t="s">
        <v>1201</v>
      </c>
      <c r="P24" s="497" t="s">
        <v>1202</v>
      </c>
    </row>
    <row r="25" spans="2:16" ht="14.4" x14ac:dyDescent="0.3">
      <c r="B25" s="1085" t="s">
        <v>1169</v>
      </c>
      <c r="C25" s="1086"/>
      <c r="D25" s="1086"/>
      <c r="E25" s="1086"/>
      <c r="F25" s="1086"/>
      <c r="G25" s="1086"/>
      <c r="H25" s="1087"/>
      <c r="I25" s="476" t="s">
        <v>16</v>
      </c>
      <c r="J25" s="476" t="s">
        <v>1171</v>
      </c>
      <c r="K25" s="477" t="s">
        <v>508</v>
      </c>
      <c r="L25" s="477" t="s">
        <v>508</v>
      </c>
      <c r="M25" s="477" t="s">
        <v>508</v>
      </c>
      <c r="N25" s="477" t="s">
        <v>508</v>
      </c>
      <c r="O25" s="477" t="s">
        <v>508</v>
      </c>
      <c r="P25" s="477" t="s">
        <v>508</v>
      </c>
    </row>
    <row r="26" spans="2:16" x14ac:dyDescent="0.25">
      <c r="B26" s="479">
        <v>1</v>
      </c>
      <c r="C26" s="1164"/>
      <c r="D26" s="1081"/>
      <c r="E26" s="1081"/>
      <c r="F26" s="1081"/>
      <c r="G26" s="1081"/>
      <c r="H26" s="1082"/>
      <c r="I26" s="490"/>
      <c r="J26" s="496">
        <f>IFERROR(SMALL(K26:P26,1),0)</f>
        <v>0</v>
      </c>
      <c r="K26" s="491"/>
      <c r="L26" s="491"/>
      <c r="M26" s="491"/>
      <c r="N26" s="491"/>
      <c r="O26" s="491"/>
      <c r="P26" s="491"/>
    </row>
    <row r="27" spans="2:16" x14ac:dyDescent="0.25">
      <c r="B27" s="479">
        <v>2</v>
      </c>
      <c r="C27" s="1164"/>
      <c r="D27" s="1081"/>
      <c r="E27" s="1081"/>
      <c r="F27" s="1081"/>
      <c r="G27" s="1081"/>
      <c r="H27" s="1082"/>
      <c r="I27" s="490"/>
      <c r="J27" s="496">
        <f t="shared" ref="J27:J35" si="1">IFERROR(SMALL(K27:P27,1),0)</f>
        <v>0</v>
      </c>
      <c r="K27" s="491"/>
      <c r="L27" s="491"/>
      <c r="M27" s="491"/>
      <c r="N27" s="491"/>
      <c r="O27" s="491"/>
      <c r="P27" s="491"/>
    </row>
    <row r="28" spans="2:16" x14ac:dyDescent="0.25">
      <c r="B28" s="479">
        <v>3</v>
      </c>
      <c r="C28" s="1164"/>
      <c r="D28" s="1081"/>
      <c r="E28" s="1081"/>
      <c r="F28" s="1081"/>
      <c r="G28" s="1081"/>
      <c r="H28" s="1082"/>
      <c r="I28" s="490"/>
      <c r="J28" s="496">
        <f t="shared" si="1"/>
        <v>0</v>
      </c>
      <c r="K28" s="491"/>
      <c r="L28" s="491"/>
      <c r="M28" s="491"/>
      <c r="N28" s="491"/>
      <c r="O28" s="491"/>
      <c r="P28" s="491"/>
    </row>
    <row r="29" spans="2:16" x14ac:dyDescent="0.25">
      <c r="B29" s="479">
        <v>4</v>
      </c>
      <c r="C29" s="1164"/>
      <c r="D29" s="1081"/>
      <c r="E29" s="1081"/>
      <c r="F29" s="1081"/>
      <c r="G29" s="1081"/>
      <c r="H29" s="1082"/>
      <c r="I29" s="490"/>
      <c r="J29" s="496">
        <f t="shared" si="1"/>
        <v>0</v>
      </c>
      <c r="K29" s="491"/>
      <c r="L29" s="491"/>
      <c r="M29" s="491"/>
      <c r="N29" s="491"/>
      <c r="O29" s="491"/>
      <c r="P29" s="491"/>
    </row>
    <row r="30" spans="2:16" x14ac:dyDescent="0.25">
      <c r="B30" s="479">
        <v>5</v>
      </c>
      <c r="C30" s="1081"/>
      <c r="D30" s="1081"/>
      <c r="E30" s="1081"/>
      <c r="F30" s="1081"/>
      <c r="G30" s="1081"/>
      <c r="H30" s="1082"/>
      <c r="I30" s="490"/>
      <c r="J30" s="496">
        <f t="shared" si="1"/>
        <v>0</v>
      </c>
      <c r="K30" s="491"/>
      <c r="L30" s="491"/>
      <c r="M30" s="491"/>
      <c r="N30" s="491"/>
      <c r="O30" s="491"/>
      <c r="P30" s="491"/>
    </row>
    <row r="31" spans="2:16" x14ac:dyDescent="0.25">
      <c r="B31" s="479">
        <v>6</v>
      </c>
      <c r="C31" s="1081"/>
      <c r="D31" s="1081"/>
      <c r="E31" s="1081"/>
      <c r="F31" s="1081"/>
      <c r="G31" s="1081"/>
      <c r="H31" s="1082"/>
      <c r="I31" s="490"/>
      <c r="J31" s="496">
        <f t="shared" si="1"/>
        <v>0</v>
      </c>
      <c r="K31" s="491"/>
      <c r="L31" s="491"/>
      <c r="M31" s="491"/>
      <c r="N31" s="491"/>
      <c r="O31" s="491"/>
      <c r="P31" s="491"/>
    </row>
    <row r="32" spans="2:16" x14ac:dyDescent="0.25">
      <c r="B32" s="479">
        <v>7</v>
      </c>
      <c r="C32" s="1081"/>
      <c r="D32" s="1081"/>
      <c r="E32" s="1081"/>
      <c r="F32" s="1081"/>
      <c r="G32" s="1081"/>
      <c r="H32" s="1082"/>
      <c r="I32" s="490"/>
      <c r="J32" s="496">
        <f t="shared" si="1"/>
        <v>0</v>
      </c>
      <c r="K32" s="491"/>
      <c r="L32" s="491"/>
      <c r="M32" s="491"/>
      <c r="N32" s="491"/>
      <c r="O32" s="491"/>
      <c r="P32" s="491"/>
    </row>
    <row r="33" spans="2:16" x14ac:dyDescent="0.25">
      <c r="B33" s="479">
        <v>8</v>
      </c>
      <c r="C33" s="1081"/>
      <c r="D33" s="1081"/>
      <c r="E33" s="1081"/>
      <c r="F33" s="1081"/>
      <c r="G33" s="1081"/>
      <c r="H33" s="1082"/>
      <c r="I33" s="490"/>
      <c r="J33" s="496">
        <f t="shared" si="1"/>
        <v>0</v>
      </c>
      <c r="K33" s="491"/>
      <c r="L33" s="491"/>
      <c r="M33" s="491"/>
      <c r="N33" s="491"/>
      <c r="O33" s="491"/>
      <c r="P33" s="491"/>
    </row>
    <row r="34" spans="2:16" x14ac:dyDescent="0.25">
      <c r="B34" s="479">
        <v>9</v>
      </c>
      <c r="C34" s="1081"/>
      <c r="D34" s="1081"/>
      <c r="E34" s="1081"/>
      <c r="F34" s="1081"/>
      <c r="G34" s="1081"/>
      <c r="H34" s="1082"/>
      <c r="I34" s="490"/>
      <c r="J34" s="496">
        <f t="shared" si="1"/>
        <v>0</v>
      </c>
      <c r="K34" s="491"/>
      <c r="L34" s="491"/>
      <c r="M34" s="491"/>
      <c r="N34" s="491"/>
      <c r="O34" s="491"/>
      <c r="P34" s="491"/>
    </row>
    <row r="35" spans="2:16" x14ac:dyDescent="0.25">
      <c r="B35" s="493">
        <v>10</v>
      </c>
      <c r="C35" s="1159"/>
      <c r="D35" s="1159"/>
      <c r="E35" s="1159"/>
      <c r="F35" s="1159"/>
      <c r="G35" s="1159"/>
      <c r="H35" s="1160"/>
      <c r="I35" s="494"/>
      <c r="J35" s="496">
        <f t="shared" si="1"/>
        <v>0</v>
      </c>
      <c r="K35" s="495"/>
      <c r="L35" s="495"/>
      <c r="M35" s="495"/>
      <c r="N35" s="495"/>
      <c r="O35" s="495"/>
      <c r="P35" s="495"/>
    </row>
    <row r="36" spans="2:16" ht="14.4" x14ac:dyDescent="0.25">
      <c r="B36" s="492"/>
      <c r="C36" s="949" t="s">
        <v>1183</v>
      </c>
      <c r="D36" s="949"/>
      <c r="E36" s="949"/>
      <c r="F36" s="949"/>
      <c r="G36" s="949"/>
      <c r="H36" s="949"/>
      <c r="I36" s="949"/>
      <c r="J36" s="949"/>
      <c r="K36" s="497" t="s">
        <v>1172</v>
      </c>
      <c r="L36" s="497" t="s">
        <v>1181</v>
      </c>
      <c r="M36" s="497" t="s">
        <v>1182</v>
      </c>
      <c r="N36" s="497" t="s">
        <v>1200</v>
      </c>
      <c r="O36" s="497" t="s">
        <v>1201</v>
      </c>
      <c r="P36" s="497" t="s">
        <v>1202</v>
      </c>
    </row>
    <row r="37" spans="2:16" ht="14.4" x14ac:dyDescent="0.25">
      <c r="B37" s="940" t="s">
        <v>1173</v>
      </c>
      <c r="C37" s="941"/>
      <c r="D37" s="941"/>
      <c r="E37" s="941"/>
      <c r="F37" s="941"/>
      <c r="G37" s="941"/>
      <c r="H37" s="941"/>
      <c r="I37" s="941"/>
      <c r="J37" s="942"/>
      <c r="K37" s="498"/>
      <c r="L37" s="498"/>
      <c r="M37" s="498"/>
      <c r="N37" s="498"/>
      <c r="O37" s="498"/>
      <c r="P37" s="498"/>
    </row>
    <row r="38" spans="2:16" ht="14.4" x14ac:dyDescent="0.25">
      <c r="B38" s="940" t="s">
        <v>1174</v>
      </c>
      <c r="C38" s="941"/>
      <c r="D38" s="941"/>
      <c r="E38" s="941"/>
      <c r="F38" s="941"/>
      <c r="G38" s="941"/>
      <c r="H38" s="941"/>
      <c r="I38" s="941"/>
      <c r="J38" s="942"/>
      <c r="K38" s="499"/>
      <c r="L38" s="499"/>
      <c r="M38" s="499"/>
      <c r="N38" s="499"/>
      <c r="O38" s="499"/>
      <c r="P38" s="499"/>
    </row>
    <row r="39" spans="2:16" ht="14.4" x14ac:dyDescent="0.25">
      <c r="B39" s="940" t="s">
        <v>1175</v>
      </c>
      <c r="C39" s="941"/>
      <c r="D39" s="941"/>
      <c r="E39" s="941"/>
      <c r="F39" s="941"/>
      <c r="G39" s="941"/>
      <c r="H39" s="941"/>
      <c r="I39" s="941"/>
      <c r="J39" s="942"/>
      <c r="K39" s="500"/>
      <c r="L39" s="500"/>
      <c r="M39" s="500"/>
      <c r="N39" s="500"/>
      <c r="O39" s="500"/>
      <c r="P39" s="500"/>
    </row>
    <row r="40" spans="2:16" ht="14.4" x14ac:dyDescent="0.25">
      <c r="B40" s="940" t="s">
        <v>1176</v>
      </c>
      <c r="C40" s="941"/>
      <c r="D40" s="941"/>
      <c r="E40" s="941"/>
      <c r="F40" s="941"/>
      <c r="G40" s="941"/>
      <c r="H40" s="941"/>
      <c r="I40" s="941"/>
      <c r="J40" s="942"/>
      <c r="K40" s="500"/>
      <c r="L40" s="500"/>
      <c r="M40" s="500"/>
      <c r="N40" s="500"/>
      <c r="O40" s="500"/>
      <c r="P40" s="500"/>
    </row>
    <row r="41" spans="2:16" ht="14.4" x14ac:dyDescent="0.25">
      <c r="B41" s="940" t="s">
        <v>1177</v>
      </c>
      <c r="C41" s="941"/>
      <c r="D41" s="941"/>
      <c r="E41" s="941"/>
      <c r="F41" s="941"/>
      <c r="G41" s="941"/>
      <c r="H41" s="941"/>
      <c r="I41" s="941"/>
      <c r="J41" s="942"/>
      <c r="K41" s="498"/>
      <c r="L41" s="498"/>
      <c r="M41" s="498"/>
      <c r="N41" s="498"/>
      <c r="O41" s="498"/>
      <c r="P41" s="498"/>
    </row>
    <row r="42" spans="2:16" ht="14.4" x14ac:dyDescent="0.25">
      <c r="B42" s="940" t="s">
        <v>1178</v>
      </c>
      <c r="C42" s="941"/>
      <c r="D42" s="941"/>
      <c r="E42" s="941"/>
      <c r="F42" s="941"/>
      <c r="G42" s="941"/>
      <c r="H42" s="941"/>
      <c r="I42" s="941"/>
      <c r="J42" s="942"/>
      <c r="K42" s="501"/>
      <c r="L42" s="501"/>
      <c r="M42" s="501"/>
      <c r="N42" s="501"/>
      <c r="O42" s="501"/>
      <c r="P42" s="501"/>
    </row>
    <row r="43" spans="2:16" ht="14.4" x14ac:dyDescent="0.25">
      <c r="B43" s="940" t="s">
        <v>1179</v>
      </c>
      <c r="C43" s="941"/>
      <c r="D43" s="941"/>
      <c r="E43" s="941"/>
      <c r="F43" s="941"/>
      <c r="G43" s="941"/>
      <c r="H43" s="941"/>
      <c r="I43" s="941"/>
      <c r="J43" s="942"/>
      <c r="K43" s="502"/>
      <c r="L43" s="502"/>
      <c r="M43" s="502"/>
      <c r="N43" s="502"/>
      <c r="O43" s="502"/>
      <c r="P43" s="502"/>
    </row>
    <row r="44" spans="2:16" ht="15" customHeight="1" x14ac:dyDescent="0.25">
      <c r="B44" s="1089" t="s">
        <v>1180</v>
      </c>
      <c r="C44" s="1090"/>
      <c r="D44" s="1090"/>
      <c r="E44" s="1090"/>
      <c r="F44" s="1090"/>
      <c r="G44" s="1090"/>
      <c r="H44" s="1090"/>
      <c r="I44" s="1090"/>
      <c r="J44" s="1091"/>
      <c r="K44" s="1165" t="s">
        <v>1170</v>
      </c>
      <c r="L44" s="1166"/>
      <c r="M44" s="1167"/>
      <c r="N44" s="1165" t="s">
        <v>1170</v>
      </c>
      <c r="O44" s="1166"/>
      <c r="P44" s="1167"/>
    </row>
  </sheetData>
  <mergeCells count="47"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  <mergeCell ref="B42:J42"/>
    <mergeCell ref="K23:M23"/>
    <mergeCell ref="C36:J36"/>
    <mergeCell ref="C33:H33"/>
    <mergeCell ref="C34:H34"/>
    <mergeCell ref="B25:H25"/>
    <mergeCell ref="C35:H35"/>
    <mergeCell ref="B24:J24"/>
    <mergeCell ref="C28:H28"/>
    <mergeCell ref="C29:H29"/>
    <mergeCell ref="C32:H32"/>
    <mergeCell ref="C26:H26"/>
    <mergeCell ref="C27:H27"/>
    <mergeCell ref="C30:H30"/>
    <mergeCell ref="C31:H31"/>
    <mergeCell ref="C14:H14"/>
    <mergeCell ref="C15:J15"/>
    <mergeCell ref="B16:J16"/>
    <mergeCell ref="B17:J17"/>
    <mergeCell ref="B18:J18"/>
    <mergeCell ref="B19:J19"/>
    <mergeCell ref="B20:J20"/>
    <mergeCell ref="B21:J21"/>
    <mergeCell ref="B22:J22"/>
    <mergeCell ref="B23:J23"/>
    <mergeCell ref="C13:H13"/>
    <mergeCell ref="B2:J2"/>
    <mergeCell ref="B3:J3"/>
    <mergeCell ref="B4:H4"/>
    <mergeCell ref="C5:H5"/>
    <mergeCell ref="C6:H6"/>
    <mergeCell ref="C7:H7"/>
    <mergeCell ref="C8:H8"/>
    <mergeCell ref="C9:H9"/>
    <mergeCell ref="C10:H10"/>
    <mergeCell ref="C11:H11"/>
    <mergeCell ref="C12:H12"/>
  </mergeCells>
  <conditionalFormatting sqref="K5:P14">
    <cfRule type="cellIs" dxfId="12" priority="2" operator="lessThan">
      <formula>0</formula>
    </cfRule>
  </conditionalFormatting>
  <conditionalFormatting sqref="K26:P35">
    <cfRule type="cellIs" dxfId="11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N40"/>
  <sheetViews>
    <sheetView workbookViewId="0"/>
  </sheetViews>
  <sheetFormatPr defaultColWidth="9.109375" defaultRowHeight="13.2" x14ac:dyDescent="0.25"/>
  <cols>
    <col min="1" max="1" width="3.44140625" style="485" customWidth="1"/>
    <col min="2" max="2" width="3.6640625" style="485" customWidth="1"/>
    <col min="3" max="8" width="9.109375" style="485"/>
    <col min="9" max="9" width="12.6640625" style="485" customWidth="1"/>
    <col min="10" max="10" width="13.5546875" style="485" bestFit="1" customWidth="1"/>
    <col min="11" max="12" width="15.6640625" style="485" customWidth="1"/>
    <col min="13" max="14" width="14.6640625" style="485" customWidth="1"/>
    <col min="15" max="16384" width="9.109375" style="485"/>
  </cols>
  <sheetData>
    <row r="2" spans="2:14" ht="22.5" customHeight="1" x14ac:dyDescent="0.25">
      <c r="B2" s="1104" t="s">
        <v>1208</v>
      </c>
      <c r="C2" s="1088"/>
      <c r="D2" s="1088"/>
      <c r="E2" s="1088"/>
      <c r="F2" s="1088"/>
      <c r="G2" s="1088"/>
      <c r="H2" s="1088"/>
      <c r="I2" s="1088"/>
      <c r="J2" s="1088"/>
      <c r="K2" s="1088"/>
      <c r="L2" s="1088"/>
      <c r="M2" s="1088"/>
      <c r="N2" s="1088"/>
    </row>
    <row r="3" spans="2:14" s="486" customFormat="1" ht="15" customHeight="1" x14ac:dyDescent="0.25">
      <c r="B3" s="1083" t="s">
        <v>1328</v>
      </c>
      <c r="C3" s="1084"/>
      <c r="D3" s="1084"/>
      <c r="E3" s="1084"/>
      <c r="F3" s="1084"/>
      <c r="G3" s="1084"/>
      <c r="H3" s="1084"/>
      <c r="I3" s="1084"/>
      <c r="J3" s="1084"/>
      <c r="K3" s="1097"/>
      <c r="L3" s="1083" t="s">
        <v>487</v>
      </c>
      <c r="M3" s="1084"/>
      <c r="N3" s="1097"/>
    </row>
    <row r="4" spans="2:14" ht="14.4" x14ac:dyDescent="0.3">
      <c r="B4" s="1085" t="s">
        <v>1169</v>
      </c>
      <c r="C4" s="1086"/>
      <c r="D4" s="1086"/>
      <c r="E4" s="1086"/>
      <c r="F4" s="1086"/>
      <c r="G4" s="1086"/>
      <c r="H4" s="1087"/>
      <c r="I4" s="476" t="s">
        <v>16</v>
      </c>
      <c r="J4" s="476" t="s">
        <v>508</v>
      </c>
      <c r="K4" s="478" t="s">
        <v>0</v>
      </c>
      <c r="L4" s="476" t="s">
        <v>1054</v>
      </c>
      <c r="M4" s="477" t="s">
        <v>509</v>
      </c>
      <c r="N4" s="477" t="s">
        <v>510</v>
      </c>
    </row>
    <row r="5" spans="2:14" x14ac:dyDescent="0.25">
      <c r="B5" s="479">
        <v>1</v>
      </c>
      <c r="C5" s="1098" t="str">
        <f>IF(ISBLANK('Treinamento (ORÇ)'!C5:H5)," ",'Treinamento (ORÇ)'!C5:H5)</f>
        <v xml:space="preserve"> </v>
      </c>
      <c r="D5" s="1099"/>
      <c r="E5" s="1099"/>
      <c r="F5" s="1099"/>
      <c r="G5" s="1099"/>
      <c r="H5" s="1100"/>
      <c r="I5" s="503">
        <f>'Treinamento (ORÇ)'!I5</f>
        <v>0</v>
      </c>
      <c r="J5" s="496">
        <f>'Treinamento (ORÇ)'!J5</f>
        <v>0</v>
      </c>
      <c r="K5" s="481">
        <f t="shared" ref="K5:K14" si="0">I5*J5</f>
        <v>0</v>
      </c>
      <c r="L5" s="480">
        <f t="shared" ref="L5:L14" si="1">K5-M5-N5</f>
        <v>0</v>
      </c>
      <c r="M5" s="491"/>
      <c r="N5" s="491"/>
    </row>
    <row r="6" spans="2:14" x14ac:dyDescent="0.25">
      <c r="B6" s="479">
        <v>2</v>
      </c>
      <c r="C6" s="1098" t="str">
        <f>IF(ISBLANK('Treinamento (ORÇ)'!C6:H6)," ",'Treinamento (ORÇ)'!C6:H6)</f>
        <v xml:space="preserve"> </v>
      </c>
      <c r="D6" s="1099"/>
      <c r="E6" s="1099"/>
      <c r="F6" s="1099"/>
      <c r="G6" s="1099"/>
      <c r="H6" s="1100"/>
      <c r="I6" s="503">
        <f>'Treinamento (ORÇ)'!I6</f>
        <v>0</v>
      </c>
      <c r="J6" s="496">
        <f>'Treinamento (ORÇ)'!J6</f>
        <v>0</v>
      </c>
      <c r="K6" s="481">
        <f t="shared" si="0"/>
        <v>0</v>
      </c>
      <c r="L6" s="480">
        <f t="shared" si="1"/>
        <v>0</v>
      </c>
      <c r="M6" s="491"/>
      <c r="N6" s="491"/>
    </row>
    <row r="7" spans="2:14" x14ac:dyDescent="0.25">
      <c r="B7" s="479">
        <v>3</v>
      </c>
      <c r="C7" s="1098" t="str">
        <f>IF(ISBLANK('Treinamento (ORÇ)'!C7:H7)," ",'Treinamento (ORÇ)'!C7:H7)</f>
        <v xml:space="preserve"> </v>
      </c>
      <c r="D7" s="1099"/>
      <c r="E7" s="1099"/>
      <c r="F7" s="1099"/>
      <c r="G7" s="1099"/>
      <c r="H7" s="1100"/>
      <c r="I7" s="503">
        <f>'Treinamento (ORÇ)'!I7</f>
        <v>0</v>
      </c>
      <c r="J7" s="496">
        <f>'Treinamento (ORÇ)'!J7</f>
        <v>0</v>
      </c>
      <c r="K7" s="481">
        <f t="shared" si="0"/>
        <v>0</v>
      </c>
      <c r="L7" s="480">
        <f t="shared" si="1"/>
        <v>0</v>
      </c>
      <c r="M7" s="491"/>
      <c r="N7" s="491"/>
    </row>
    <row r="8" spans="2:14" x14ac:dyDescent="0.25">
      <c r="B8" s="479">
        <v>4</v>
      </c>
      <c r="C8" s="1098" t="str">
        <f>IF(ISBLANK('Treinamento (ORÇ)'!C8:H8)," ",'Treinamento (ORÇ)'!C8:H8)</f>
        <v xml:space="preserve"> </v>
      </c>
      <c r="D8" s="1099"/>
      <c r="E8" s="1099"/>
      <c r="F8" s="1099"/>
      <c r="G8" s="1099"/>
      <c r="H8" s="1100"/>
      <c r="I8" s="503">
        <f>'Treinamento (ORÇ)'!I8</f>
        <v>0</v>
      </c>
      <c r="J8" s="496">
        <f>'Treinamento (ORÇ)'!J8</f>
        <v>0</v>
      </c>
      <c r="K8" s="481">
        <f t="shared" si="0"/>
        <v>0</v>
      </c>
      <c r="L8" s="480">
        <f t="shared" si="1"/>
        <v>0</v>
      </c>
      <c r="M8" s="491"/>
      <c r="N8" s="491"/>
    </row>
    <row r="9" spans="2:14" x14ac:dyDescent="0.25">
      <c r="B9" s="479">
        <v>5</v>
      </c>
      <c r="C9" s="1098" t="str">
        <f>IF(ISBLANK('Treinamento (ORÇ)'!C9:H9)," ",'Treinamento (ORÇ)'!C9:H9)</f>
        <v xml:space="preserve"> </v>
      </c>
      <c r="D9" s="1099"/>
      <c r="E9" s="1099"/>
      <c r="F9" s="1099"/>
      <c r="G9" s="1099"/>
      <c r="H9" s="1100"/>
      <c r="I9" s="503">
        <f>'Treinamento (ORÇ)'!I9</f>
        <v>0</v>
      </c>
      <c r="J9" s="496">
        <f>'Treinamento (ORÇ)'!J9</f>
        <v>0</v>
      </c>
      <c r="K9" s="481">
        <f t="shared" si="0"/>
        <v>0</v>
      </c>
      <c r="L9" s="480">
        <f t="shared" si="1"/>
        <v>0</v>
      </c>
      <c r="M9" s="491"/>
      <c r="N9" s="491"/>
    </row>
    <row r="10" spans="2:14" x14ac:dyDescent="0.25">
      <c r="B10" s="479">
        <v>6</v>
      </c>
      <c r="C10" s="1098" t="str">
        <f>IF(ISBLANK('Treinamento (ORÇ)'!C10:H10)," ",'Treinamento (ORÇ)'!C10:H10)</f>
        <v xml:space="preserve"> </v>
      </c>
      <c r="D10" s="1099"/>
      <c r="E10" s="1099"/>
      <c r="F10" s="1099"/>
      <c r="G10" s="1099"/>
      <c r="H10" s="1100"/>
      <c r="I10" s="503">
        <f>'Treinamento (ORÇ)'!I10</f>
        <v>0</v>
      </c>
      <c r="J10" s="496">
        <f>'Treinamento (ORÇ)'!J10</f>
        <v>0</v>
      </c>
      <c r="K10" s="481">
        <f t="shared" si="0"/>
        <v>0</v>
      </c>
      <c r="L10" s="480">
        <f t="shared" si="1"/>
        <v>0</v>
      </c>
      <c r="M10" s="491"/>
      <c r="N10" s="491"/>
    </row>
    <row r="11" spans="2:14" x14ac:dyDescent="0.25">
      <c r="B11" s="479">
        <v>7</v>
      </c>
      <c r="C11" s="1098" t="str">
        <f>IF(ISBLANK('Treinamento (ORÇ)'!C11:H11)," ",'Treinamento (ORÇ)'!C11:H11)</f>
        <v xml:space="preserve"> </v>
      </c>
      <c r="D11" s="1099"/>
      <c r="E11" s="1099"/>
      <c r="F11" s="1099"/>
      <c r="G11" s="1099"/>
      <c r="H11" s="1100"/>
      <c r="I11" s="503">
        <f>'Treinamento (ORÇ)'!I11</f>
        <v>0</v>
      </c>
      <c r="J11" s="496">
        <f>'Treinamento (ORÇ)'!J11</f>
        <v>0</v>
      </c>
      <c r="K11" s="481">
        <f t="shared" si="0"/>
        <v>0</v>
      </c>
      <c r="L11" s="480">
        <f t="shared" si="1"/>
        <v>0</v>
      </c>
      <c r="M11" s="491"/>
      <c r="N11" s="491"/>
    </row>
    <row r="12" spans="2:14" x14ac:dyDescent="0.25">
      <c r="B12" s="479">
        <v>8</v>
      </c>
      <c r="C12" s="1098" t="str">
        <f>IF(ISBLANK('Treinamento (ORÇ)'!C12:H12)," ",'Treinamento (ORÇ)'!C12:H12)</f>
        <v xml:space="preserve"> </v>
      </c>
      <c r="D12" s="1099"/>
      <c r="E12" s="1099"/>
      <c r="F12" s="1099"/>
      <c r="G12" s="1099"/>
      <c r="H12" s="1100"/>
      <c r="I12" s="503">
        <f>'Treinamento (ORÇ)'!I12</f>
        <v>0</v>
      </c>
      <c r="J12" s="496">
        <f>'Treinamento (ORÇ)'!J12</f>
        <v>0</v>
      </c>
      <c r="K12" s="481">
        <f t="shared" si="0"/>
        <v>0</v>
      </c>
      <c r="L12" s="480">
        <f t="shared" si="1"/>
        <v>0</v>
      </c>
      <c r="M12" s="491"/>
      <c r="N12" s="491"/>
    </row>
    <row r="13" spans="2:14" x14ac:dyDescent="0.25">
      <c r="B13" s="479">
        <v>9</v>
      </c>
      <c r="C13" s="1098" t="str">
        <f>IF(ISBLANK('Treinamento (ORÇ)'!C13:H13)," ",'Treinamento (ORÇ)'!C13:H13)</f>
        <v xml:space="preserve"> </v>
      </c>
      <c r="D13" s="1099"/>
      <c r="E13" s="1099"/>
      <c r="F13" s="1099"/>
      <c r="G13" s="1099"/>
      <c r="H13" s="1100"/>
      <c r="I13" s="503">
        <f>'Treinamento (ORÇ)'!I13</f>
        <v>0</v>
      </c>
      <c r="J13" s="496">
        <f>'Treinamento (ORÇ)'!J13</f>
        <v>0</v>
      </c>
      <c r="K13" s="481">
        <f t="shared" si="0"/>
        <v>0</v>
      </c>
      <c r="L13" s="480">
        <f t="shared" si="1"/>
        <v>0</v>
      </c>
      <c r="M13" s="491"/>
      <c r="N13" s="491"/>
    </row>
    <row r="14" spans="2:14" x14ac:dyDescent="0.25">
      <c r="B14" s="479">
        <v>10</v>
      </c>
      <c r="C14" s="1098" t="str">
        <f>IF(ISBLANK('Treinamento (ORÇ)'!C14:H14)," ",'Treinamento (ORÇ)'!C14:H14)</f>
        <v xml:space="preserve"> </v>
      </c>
      <c r="D14" s="1099"/>
      <c r="E14" s="1099"/>
      <c r="F14" s="1099"/>
      <c r="G14" s="1099"/>
      <c r="H14" s="1100"/>
      <c r="I14" s="503">
        <f>'Treinamento (ORÇ)'!I14</f>
        <v>0</v>
      </c>
      <c r="J14" s="496">
        <f>'Treinamento (ORÇ)'!J14</f>
        <v>0</v>
      </c>
      <c r="K14" s="481">
        <f t="shared" si="0"/>
        <v>0</v>
      </c>
      <c r="L14" s="480">
        <f t="shared" si="1"/>
        <v>0</v>
      </c>
      <c r="M14" s="491"/>
      <c r="N14" s="491"/>
    </row>
    <row r="15" spans="2:14" s="486" customFormat="1" ht="15" customHeight="1" x14ac:dyDescent="0.25">
      <c r="B15" s="1168" t="s">
        <v>1195</v>
      </c>
      <c r="C15" s="1169"/>
      <c r="D15" s="1169"/>
      <c r="E15" s="1169"/>
      <c r="F15" s="1169"/>
      <c r="G15" s="1169"/>
      <c r="H15" s="1169"/>
      <c r="I15" s="1169"/>
      <c r="J15" s="1170"/>
      <c r="K15" s="533">
        <f>SUM(K5:K14)</f>
        <v>0</v>
      </c>
      <c r="L15" s="533">
        <f>SUM(L5:L14)</f>
        <v>0</v>
      </c>
      <c r="M15" s="533">
        <f>SUM(M5:M14)</f>
        <v>0</v>
      </c>
      <c r="N15" s="533">
        <f>SUM(N5:N14)</f>
        <v>0</v>
      </c>
    </row>
    <row r="16" spans="2:14" s="486" customFormat="1" ht="15" customHeight="1" x14ac:dyDescent="0.25">
      <c r="B16" s="1083" t="s">
        <v>1193</v>
      </c>
      <c r="C16" s="1084"/>
      <c r="D16" s="1084"/>
      <c r="E16" s="1084"/>
      <c r="F16" s="1084"/>
      <c r="G16" s="1084"/>
      <c r="H16" s="1084"/>
      <c r="I16" s="1084"/>
      <c r="J16" s="1084"/>
      <c r="K16" s="1097"/>
      <c r="L16" s="1083" t="s">
        <v>487</v>
      </c>
      <c r="M16" s="1084"/>
      <c r="N16" s="1097"/>
    </row>
    <row r="17" spans="2:14" ht="14.4" x14ac:dyDescent="0.3">
      <c r="B17" s="1085" t="s">
        <v>1169</v>
      </c>
      <c r="C17" s="1086"/>
      <c r="D17" s="1086"/>
      <c r="E17" s="1086"/>
      <c r="F17" s="1086"/>
      <c r="G17" s="1086"/>
      <c r="H17" s="1087"/>
      <c r="I17" s="476" t="s">
        <v>16</v>
      </c>
      <c r="J17" s="476" t="s">
        <v>508</v>
      </c>
      <c r="K17" s="478" t="s">
        <v>0</v>
      </c>
      <c r="L17" s="476" t="s">
        <v>1054</v>
      </c>
      <c r="M17" s="477" t="s">
        <v>509</v>
      </c>
      <c r="N17" s="477" t="s">
        <v>510</v>
      </c>
    </row>
    <row r="18" spans="2:14" x14ac:dyDescent="0.25">
      <c r="B18" s="479">
        <v>1</v>
      </c>
      <c r="C18" s="1098" t="str">
        <f>IF(ISBLANK('Treinamento (ORÇ)'!C26:H26)," ",'Treinamento (ORÇ)'!C18:H18)</f>
        <v xml:space="preserve"> </v>
      </c>
      <c r="D18" s="1099"/>
      <c r="E18" s="1099"/>
      <c r="F18" s="1099"/>
      <c r="G18" s="1099"/>
      <c r="H18" s="1100"/>
      <c r="I18" s="503">
        <f>'Treinamento (ORÇ)'!I26</f>
        <v>0</v>
      </c>
      <c r="J18" s="503">
        <f>'Treinamento (ORÇ)'!J26</f>
        <v>0</v>
      </c>
      <c r="K18" s="481">
        <f t="shared" ref="K18:K27" si="2">I18*J18</f>
        <v>0</v>
      </c>
      <c r="L18" s="480">
        <f t="shared" ref="L18:L27" si="3">K18-M18-N18</f>
        <v>0</v>
      </c>
      <c r="M18" s="491"/>
      <c r="N18" s="491"/>
    </row>
    <row r="19" spans="2:14" x14ac:dyDescent="0.25">
      <c r="B19" s="479">
        <v>2</v>
      </c>
      <c r="C19" s="1098" t="str">
        <f>IF(ISBLANK('Treinamento (ORÇ)'!C27:H27)," ",'Treinamento (ORÇ)'!C19:H19)</f>
        <v xml:space="preserve"> </v>
      </c>
      <c r="D19" s="1099"/>
      <c r="E19" s="1099"/>
      <c r="F19" s="1099"/>
      <c r="G19" s="1099"/>
      <c r="H19" s="1100"/>
      <c r="I19" s="503">
        <f>'Treinamento (ORÇ)'!I27</f>
        <v>0</v>
      </c>
      <c r="J19" s="503">
        <f>'Treinamento (ORÇ)'!J27</f>
        <v>0</v>
      </c>
      <c r="K19" s="481">
        <f t="shared" si="2"/>
        <v>0</v>
      </c>
      <c r="L19" s="480">
        <f t="shared" si="3"/>
        <v>0</v>
      </c>
      <c r="M19" s="491"/>
      <c r="N19" s="491"/>
    </row>
    <row r="20" spans="2:14" x14ac:dyDescent="0.25">
      <c r="B20" s="479">
        <v>3</v>
      </c>
      <c r="C20" s="1098" t="str">
        <f>IF(ISBLANK('Treinamento (ORÇ)'!C28:H28)," ",'Treinamento (ORÇ)'!C20:H20)</f>
        <v xml:space="preserve"> </v>
      </c>
      <c r="D20" s="1099"/>
      <c r="E20" s="1099"/>
      <c r="F20" s="1099"/>
      <c r="G20" s="1099"/>
      <c r="H20" s="1100"/>
      <c r="I20" s="503">
        <f>'Treinamento (ORÇ)'!I28</f>
        <v>0</v>
      </c>
      <c r="J20" s="503">
        <f>'Treinamento (ORÇ)'!J28</f>
        <v>0</v>
      </c>
      <c r="K20" s="481">
        <f t="shared" si="2"/>
        <v>0</v>
      </c>
      <c r="L20" s="480">
        <f t="shared" si="3"/>
        <v>0</v>
      </c>
      <c r="M20" s="491"/>
      <c r="N20" s="491"/>
    </row>
    <row r="21" spans="2:14" x14ac:dyDescent="0.25">
      <c r="B21" s="479">
        <v>4</v>
      </c>
      <c r="C21" s="1098" t="str">
        <f>IF(ISBLANK('Treinamento (ORÇ)'!C29:H29)," ",'Treinamento (ORÇ)'!C21:H21)</f>
        <v xml:space="preserve"> </v>
      </c>
      <c r="D21" s="1099"/>
      <c r="E21" s="1099"/>
      <c r="F21" s="1099"/>
      <c r="G21" s="1099"/>
      <c r="H21" s="1100"/>
      <c r="I21" s="503">
        <f>'Treinamento (ORÇ)'!I29</f>
        <v>0</v>
      </c>
      <c r="J21" s="503">
        <f>'Treinamento (ORÇ)'!J29</f>
        <v>0</v>
      </c>
      <c r="K21" s="481">
        <f t="shared" si="2"/>
        <v>0</v>
      </c>
      <c r="L21" s="480">
        <f t="shared" si="3"/>
        <v>0</v>
      </c>
      <c r="M21" s="491"/>
      <c r="N21" s="491"/>
    </row>
    <row r="22" spans="2:14" x14ac:dyDescent="0.25">
      <c r="B22" s="479">
        <v>5</v>
      </c>
      <c r="C22" s="1098" t="str">
        <f>IF(ISBLANK('Treinamento (ORÇ)'!C30:H30)," ",'Treinamento (ORÇ)'!C22:H22)</f>
        <v xml:space="preserve"> </v>
      </c>
      <c r="D22" s="1099"/>
      <c r="E22" s="1099"/>
      <c r="F22" s="1099"/>
      <c r="G22" s="1099"/>
      <c r="H22" s="1100"/>
      <c r="I22" s="503">
        <f>'Treinamento (ORÇ)'!I30</f>
        <v>0</v>
      </c>
      <c r="J22" s="503">
        <f>'Treinamento (ORÇ)'!J30</f>
        <v>0</v>
      </c>
      <c r="K22" s="481">
        <f t="shared" si="2"/>
        <v>0</v>
      </c>
      <c r="L22" s="480">
        <f t="shared" si="3"/>
        <v>0</v>
      </c>
      <c r="M22" s="491"/>
      <c r="N22" s="491"/>
    </row>
    <row r="23" spans="2:14" x14ac:dyDescent="0.25">
      <c r="B23" s="479">
        <v>6</v>
      </c>
      <c r="C23" s="1098" t="str">
        <f>IF(ISBLANK('Treinamento (ORÇ)'!C31:H31)," ",'Treinamento (ORÇ)'!C23:H23)</f>
        <v xml:space="preserve"> </v>
      </c>
      <c r="D23" s="1099"/>
      <c r="E23" s="1099"/>
      <c r="F23" s="1099"/>
      <c r="G23" s="1099"/>
      <c r="H23" s="1100"/>
      <c r="I23" s="503">
        <f>'Treinamento (ORÇ)'!I31</f>
        <v>0</v>
      </c>
      <c r="J23" s="503">
        <f>'Treinamento (ORÇ)'!J31</f>
        <v>0</v>
      </c>
      <c r="K23" s="481">
        <f t="shared" si="2"/>
        <v>0</v>
      </c>
      <c r="L23" s="480">
        <f t="shared" si="3"/>
        <v>0</v>
      </c>
      <c r="M23" s="491"/>
      <c r="N23" s="491"/>
    </row>
    <row r="24" spans="2:14" x14ac:dyDescent="0.25">
      <c r="B24" s="479">
        <v>7</v>
      </c>
      <c r="C24" s="1098" t="str">
        <f>IF(ISBLANK('Treinamento (ORÇ)'!C32:H32)," ",'Treinamento (ORÇ)'!C24:H24)</f>
        <v xml:space="preserve"> </v>
      </c>
      <c r="D24" s="1099"/>
      <c r="E24" s="1099"/>
      <c r="F24" s="1099"/>
      <c r="G24" s="1099"/>
      <c r="H24" s="1100"/>
      <c r="I24" s="503">
        <f>'Treinamento (ORÇ)'!I32</f>
        <v>0</v>
      </c>
      <c r="J24" s="503">
        <f>'Treinamento (ORÇ)'!J32</f>
        <v>0</v>
      </c>
      <c r="K24" s="481">
        <f t="shared" si="2"/>
        <v>0</v>
      </c>
      <c r="L24" s="480">
        <f t="shared" si="3"/>
        <v>0</v>
      </c>
      <c r="M24" s="491"/>
      <c r="N24" s="491"/>
    </row>
    <row r="25" spans="2:14" x14ac:dyDescent="0.25">
      <c r="B25" s="479">
        <v>8</v>
      </c>
      <c r="C25" s="1098" t="str">
        <f>IF(ISBLANK('Treinamento (ORÇ)'!C33:H33)," ",'Treinamento (ORÇ)'!C25:H25)</f>
        <v xml:space="preserve"> </v>
      </c>
      <c r="D25" s="1099"/>
      <c r="E25" s="1099"/>
      <c r="F25" s="1099"/>
      <c r="G25" s="1099"/>
      <c r="H25" s="1100"/>
      <c r="I25" s="503">
        <f>'Treinamento (ORÇ)'!I33</f>
        <v>0</v>
      </c>
      <c r="J25" s="503">
        <f>'Treinamento (ORÇ)'!J33</f>
        <v>0</v>
      </c>
      <c r="K25" s="481">
        <f t="shared" si="2"/>
        <v>0</v>
      </c>
      <c r="L25" s="480">
        <f t="shared" si="3"/>
        <v>0</v>
      </c>
      <c r="M25" s="491"/>
      <c r="N25" s="491"/>
    </row>
    <row r="26" spans="2:14" x14ac:dyDescent="0.25">
      <c r="B26" s="479">
        <v>9</v>
      </c>
      <c r="C26" s="1098" t="str">
        <f>IF(ISBLANK('Treinamento (ORÇ)'!C34:H34)," ",'Treinamento (ORÇ)'!C26:H26)</f>
        <v xml:space="preserve"> </v>
      </c>
      <c r="D26" s="1099"/>
      <c r="E26" s="1099"/>
      <c r="F26" s="1099"/>
      <c r="G26" s="1099"/>
      <c r="H26" s="1100"/>
      <c r="I26" s="503">
        <f>'Treinamento (ORÇ)'!I34</f>
        <v>0</v>
      </c>
      <c r="J26" s="503">
        <f>'Treinamento (ORÇ)'!J34</f>
        <v>0</v>
      </c>
      <c r="K26" s="481">
        <f t="shared" si="2"/>
        <v>0</v>
      </c>
      <c r="L26" s="480">
        <f t="shared" si="3"/>
        <v>0</v>
      </c>
      <c r="M26" s="491"/>
      <c r="N26" s="491"/>
    </row>
    <row r="27" spans="2:14" x14ac:dyDescent="0.25">
      <c r="B27" s="479">
        <v>10</v>
      </c>
      <c r="C27" s="1098" t="str">
        <f>IF(ISBLANK('Treinamento (ORÇ)'!C35:H35)," ",'Treinamento (ORÇ)'!C27:H27)</f>
        <v xml:space="preserve"> </v>
      </c>
      <c r="D27" s="1099"/>
      <c r="E27" s="1099"/>
      <c r="F27" s="1099"/>
      <c r="G27" s="1099"/>
      <c r="H27" s="1100"/>
      <c r="I27" s="503">
        <f>'Treinamento (ORÇ)'!I35</f>
        <v>0</v>
      </c>
      <c r="J27" s="503">
        <f>'Treinamento (ORÇ)'!J35</f>
        <v>0</v>
      </c>
      <c r="K27" s="481">
        <f t="shared" si="2"/>
        <v>0</v>
      </c>
      <c r="L27" s="480">
        <f t="shared" si="3"/>
        <v>0</v>
      </c>
      <c r="M27" s="491"/>
      <c r="N27" s="491"/>
    </row>
    <row r="28" spans="2:14" s="486" customFormat="1" ht="15" customHeight="1" x14ac:dyDescent="0.25">
      <c r="B28" s="1168" t="s">
        <v>1194</v>
      </c>
      <c r="C28" s="1169"/>
      <c r="D28" s="1169"/>
      <c r="E28" s="1169"/>
      <c r="F28" s="1169"/>
      <c r="G28" s="1169"/>
      <c r="H28" s="1169"/>
      <c r="I28" s="1169"/>
      <c r="J28" s="1170"/>
      <c r="K28" s="533">
        <f>SUM(K18:K27)</f>
        <v>0</v>
      </c>
      <c r="L28" s="533">
        <f>SUM(L18:L27)</f>
        <v>0</v>
      </c>
      <c r="M28" s="533">
        <f>SUM(M18:M27)</f>
        <v>0</v>
      </c>
      <c r="N28" s="533">
        <f>SUM(N18:N27)</f>
        <v>0</v>
      </c>
    </row>
    <row r="29" spans="2:14" s="486" customFormat="1" ht="15" customHeight="1" x14ac:dyDescent="0.25">
      <c r="B29" s="1171" t="s">
        <v>1196</v>
      </c>
      <c r="C29" s="1172"/>
      <c r="D29" s="1172"/>
      <c r="E29" s="1172"/>
      <c r="F29" s="1172"/>
      <c r="G29" s="1172"/>
      <c r="H29" s="1172"/>
      <c r="I29" s="1172"/>
      <c r="J29" s="1173"/>
      <c r="K29" s="534">
        <f>SUM(K28,K15)</f>
        <v>0</v>
      </c>
      <c r="L29" s="534">
        <f>SUM(L28,L15)</f>
        <v>0</v>
      </c>
      <c r="M29" s="534">
        <f t="shared" ref="M29:N29" si="4">SUM(M28,M15)</f>
        <v>0</v>
      </c>
      <c r="N29" s="534">
        <f t="shared" si="4"/>
        <v>0</v>
      </c>
    </row>
    <row r="30" spans="2:14" s="486" customFormat="1" ht="15" customHeight="1" x14ac:dyDescent="0.25">
      <c r="B30" s="1083" t="s">
        <v>1161</v>
      </c>
      <c r="C30" s="1084"/>
      <c r="D30" s="1084"/>
      <c r="E30" s="1084"/>
      <c r="F30" s="1084"/>
      <c r="G30" s="1084"/>
      <c r="H30" s="1084"/>
      <c r="I30" s="1084"/>
      <c r="J30" s="1084"/>
      <c r="K30" s="1097"/>
      <c r="L30" s="1083" t="s">
        <v>487</v>
      </c>
      <c r="M30" s="1084"/>
      <c r="N30" s="1097"/>
    </row>
    <row r="31" spans="2:14" s="486" customFormat="1" ht="15" customHeight="1" x14ac:dyDescent="0.3">
      <c r="B31" s="1108" t="s">
        <v>1163</v>
      </c>
      <c r="C31" s="1109"/>
      <c r="D31" s="1109"/>
      <c r="E31" s="1109"/>
      <c r="F31" s="1109"/>
      <c r="G31" s="1109"/>
      <c r="H31" s="1109"/>
      <c r="I31" s="1109"/>
      <c r="J31" s="1110"/>
      <c r="K31" s="487" t="s">
        <v>0</v>
      </c>
      <c r="L31" s="488" t="s">
        <v>1054</v>
      </c>
      <c r="M31" s="489" t="s">
        <v>509</v>
      </c>
      <c r="N31" s="489" t="s">
        <v>510</v>
      </c>
    </row>
    <row r="32" spans="2:14" ht="14.4" x14ac:dyDescent="0.3">
      <c r="B32" s="482"/>
      <c r="C32" s="1095" t="s">
        <v>59</v>
      </c>
      <c r="D32" s="1095"/>
      <c r="E32" s="1095"/>
      <c r="F32" s="1095"/>
      <c r="G32" s="1095"/>
      <c r="H32" s="1095"/>
      <c r="I32" s="1095"/>
      <c r="J32" s="1096"/>
      <c r="K32" s="483">
        <f>SUM(L32:N32)</f>
        <v>0</v>
      </c>
      <c r="L32" s="483">
        <f>'Custo Contábil'!$D$37*L$29</f>
        <v>0</v>
      </c>
      <c r="M32" s="483">
        <f>'Custo Contábil'!$D$37*M$29</f>
        <v>0</v>
      </c>
      <c r="N32" s="483">
        <f>'Custo Contábil'!$D$37*N$29</f>
        <v>0</v>
      </c>
    </row>
    <row r="33" spans="2:14" ht="14.4" x14ac:dyDescent="0.3">
      <c r="B33" s="482"/>
      <c r="C33" s="1095" t="s">
        <v>476</v>
      </c>
      <c r="D33" s="1095"/>
      <c r="E33" s="1095"/>
      <c r="F33" s="1095"/>
      <c r="G33" s="1095"/>
      <c r="H33" s="1095"/>
      <c r="I33" s="1095"/>
      <c r="J33" s="1096"/>
      <c r="K33" s="483">
        <f t="shared" ref="K33:K39" si="5">SUM(L33:N33)</f>
        <v>0</v>
      </c>
      <c r="L33" s="483">
        <f>'Custo Contábil'!$E$37*L$29</f>
        <v>0</v>
      </c>
      <c r="M33" s="483">
        <f>'Custo Contábil'!$E$37*M$29</f>
        <v>0</v>
      </c>
      <c r="N33" s="483">
        <f>'Custo Contábil'!$E$37*N$29</f>
        <v>0</v>
      </c>
    </row>
    <row r="34" spans="2:14" ht="14.4" x14ac:dyDescent="0.3">
      <c r="B34" s="482"/>
      <c r="C34" s="1095" t="s">
        <v>41</v>
      </c>
      <c r="D34" s="1095"/>
      <c r="E34" s="1095"/>
      <c r="F34" s="1095"/>
      <c r="G34" s="1095"/>
      <c r="H34" s="1095"/>
      <c r="I34" s="1095"/>
      <c r="J34" s="1096"/>
      <c r="K34" s="483">
        <f t="shared" si="5"/>
        <v>0</v>
      </c>
      <c r="L34" s="483">
        <f>'Custo Contábil'!$F$37*L$29</f>
        <v>0</v>
      </c>
      <c r="M34" s="483">
        <f>'Custo Contábil'!$F$37*M$29</f>
        <v>0</v>
      </c>
      <c r="N34" s="483">
        <f>'Custo Contábil'!$F$37*N$29</f>
        <v>0</v>
      </c>
    </row>
    <row r="35" spans="2:14" ht="14.4" x14ac:dyDescent="0.3">
      <c r="B35" s="482"/>
      <c r="C35" s="1095" t="s">
        <v>494</v>
      </c>
      <c r="D35" s="1095"/>
      <c r="E35" s="1095"/>
      <c r="F35" s="1095"/>
      <c r="G35" s="1095"/>
      <c r="H35" s="1095"/>
      <c r="I35" s="1095"/>
      <c r="J35" s="1096"/>
      <c r="K35" s="483">
        <f t="shared" si="5"/>
        <v>0</v>
      </c>
      <c r="L35" s="483">
        <f>'Custo Contábil'!$G$37*L$29</f>
        <v>0</v>
      </c>
      <c r="M35" s="483">
        <f>'Custo Contábil'!$G$37*M$29</f>
        <v>0</v>
      </c>
      <c r="N35" s="483">
        <f>'Custo Contábil'!$G$37*N$29</f>
        <v>0</v>
      </c>
    </row>
    <row r="36" spans="2:14" ht="14.4" x14ac:dyDescent="0.3">
      <c r="B36" s="482"/>
      <c r="C36" s="1095" t="s">
        <v>478</v>
      </c>
      <c r="D36" s="1095"/>
      <c r="E36" s="1095"/>
      <c r="F36" s="1095"/>
      <c r="G36" s="1095"/>
      <c r="H36" s="1095"/>
      <c r="I36" s="1095"/>
      <c r="J36" s="1096"/>
      <c r="K36" s="483">
        <f t="shared" si="5"/>
        <v>0</v>
      </c>
      <c r="L36" s="483">
        <f>'Custo Contábil'!$H$37*L$29</f>
        <v>0</v>
      </c>
      <c r="M36" s="483">
        <f>'Custo Contábil'!$H$37*M$29</f>
        <v>0</v>
      </c>
      <c r="N36" s="483">
        <f>'Custo Contábil'!$H$37*N$29</f>
        <v>0</v>
      </c>
    </row>
    <row r="37" spans="2:14" ht="14.4" x14ac:dyDescent="0.3">
      <c r="B37" s="482"/>
      <c r="C37" s="1095" t="s">
        <v>131</v>
      </c>
      <c r="D37" s="1095"/>
      <c r="E37" s="1095"/>
      <c r="F37" s="1095"/>
      <c r="G37" s="1095"/>
      <c r="H37" s="1095"/>
      <c r="I37" s="1095"/>
      <c r="J37" s="1096"/>
      <c r="K37" s="483">
        <f t="shared" si="5"/>
        <v>0</v>
      </c>
      <c r="L37" s="483">
        <f>'Custo Contábil'!$I$37*L$29</f>
        <v>0</v>
      </c>
      <c r="M37" s="483">
        <f>'Custo Contábil'!$I$37*M$29</f>
        <v>0</v>
      </c>
      <c r="N37" s="483">
        <f>'Custo Contábil'!$I$37*N$29</f>
        <v>0</v>
      </c>
    </row>
    <row r="38" spans="2:14" ht="14.4" x14ac:dyDescent="0.3">
      <c r="B38" s="482"/>
      <c r="C38" s="1095" t="s">
        <v>130</v>
      </c>
      <c r="D38" s="1095"/>
      <c r="E38" s="1095"/>
      <c r="F38" s="1095"/>
      <c r="G38" s="1095"/>
      <c r="H38" s="1095"/>
      <c r="I38" s="1095"/>
      <c r="J38" s="1096"/>
      <c r="K38" s="483">
        <f t="shared" si="5"/>
        <v>0</v>
      </c>
      <c r="L38" s="483">
        <f>'Custo Contábil'!$J$37*L$29</f>
        <v>0</v>
      </c>
      <c r="M38" s="483">
        <f>'Custo Contábil'!$J$37*M$29</f>
        <v>0</v>
      </c>
      <c r="N38" s="483">
        <f>'Custo Contábil'!$J$37*N$29</f>
        <v>0</v>
      </c>
    </row>
    <row r="39" spans="2:14" ht="14.4" x14ac:dyDescent="0.3">
      <c r="B39" s="482"/>
      <c r="C39" s="1095" t="s">
        <v>1246</v>
      </c>
      <c r="D39" s="1095"/>
      <c r="E39" s="1095"/>
      <c r="F39" s="1095"/>
      <c r="G39" s="1095"/>
      <c r="H39" s="1095"/>
      <c r="I39" s="1095"/>
      <c r="J39" s="1096"/>
      <c r="K39" s="483">
        <f t="shared" si="5"/>
        <v>0</v>
      </c>
      <c r="L39" s="483">
        <f>'Custo Contábil'!$K$37*L$29</f>
        <v>0</v>
      </c>
      <c r="M39" s="483">
        <f>'Custo Contábil'!$K$37*M$29</f>
        <v>0</v>
      </c>
      <c r="N39" s="483">
        <f>'Custo Contábil'!$K$37*N$29</f>
        <v>0</v>
      </c>
    </row>
    <row r="40" spans="2:14" ht="14.4" x14ac:dyDescent="0.3">
      <c r="B40" s="1101" t="s">
        <v>1192</v>
      </c>
      <c r="C40" s="1102"/>
      <c r="D40" s="1102"/>
      <c r="E40" s="1102"/>
      <c r="F40" s="1102"/>
      <c r="G40" s="1102"/>
      <c r="H40" s="1102"/>
      <c r="I40" s="1102"/>
      <c r="J40" s="1103"/>
      <c r="K40" s="484">
        <f>K15</f>
        <v>0</v>
      </c>
      <c r="L40" s="484">
        <f>L15</f>
        <v>0</v>
      </c>
      <c r="M40" s="484">
        <f>M15</f>
        <v>0</v>
      </c>
      <c r="N40" s="484">
        <f>N15</f>
        <v>0</v>
      </c>
    </row>
  </sheetData>
  <mergeCells count="42">
    <mergeCell ref="C38:J38"/>
    <mergeCell ref="B40:J40"/>
    <mergeCell ref="C34:J34"/>
    <mergeCell ref="C35:J35"/>
    <mergeCell ref="C36:J36"/>
    <mergeCell ref="C37:J37"/>
    <mergeCell ref="C39:J39"/>
    <mergeCell ref="C32:J32"/>
    <mergeCell ref="C33:J33"/>
    <mergeCell ref="B31:J31"/>
    <mergeCell ref="B16:K16"/>
    <mergeCell ref="L16:N16"/>
    <mergeCell ref="B17:H17"/>
    <mergeCell ref="C18:H18"/>
    <mergeCell ref="C19:H19"/>
    <mergeCell ref="C27:H27"/>
    <mergeCell ref="B28:J28"/>
    <mergeCell ref="B29:J29"/>
    <mergeCell ref="C13:H13"/>
    <mergeCell ref="C14:H14"/>
    <mergeCell ref="B15:J15"/>
    <mergeCell ref="B30:K30"/>
    <mergeCell ref="L30:N30"/>
    <mergeCell ref="C23:H23"/>
    <mergeCell ref="C24:H24"/>
    <mergeCell ref="C25:H25"/>
    <mergeCell ref="C26:H26"/>
    <mergeCell ref="C20:H20"/>
    <mergeCell ref="C21:H21"/>
    <mergeCell ref="C22:H22"/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  <mergeCell ref="C10:H10"/>
    <mergeCell ref="C11:H11"/>
  </mergeCells>
  <conditionalFormatting sqref="K5:N29 K32:N40">
    <cfRule type="cellIs" dxfId="1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2:P31"/>
  <sheetViews>
    <sheetView workbookViewId="0">
      <selection activeCell="B2" sqref="B2:P2"/>
    </sheetView>
  </sheetViews>
  <sheetFormatPr defaultColWidth="9.109375" defaultRowHeight="13.2" x14ac:dyDescent="0.25"/>
  <cols>
    <col min="1" max="1" width="3.6640625" style="581" customWidth="1"/>
    <col min="2" max="2" width="3" style="581" bestFit="1" customWidth="1"/>
    <col min="3" max="3" width="41.33203125" style="581" customWidth="1"/>
    <col min="4" max="4" width="13.33203125" style="581" bestFit="1" customWidth="1"/>
    <col min="5" max="16384" width="9.109375" style="581"/>
  </cols>
  <sheetData>
    <row r="2" spans="2:16" ht="22.5" customHeight="1" x14ac:dyDescent="0.25">
      <c r="B2" s="1174" t="s">
        <v>925</v>
      </c>
      <c r="C2" s="1175"/>
      <c r="D2" s="1175"/>
      <c r="E2" s="1175"/>
      <c r="F2" s="1175"/>
      <c r="G2" s="1175"/>
      <c r="H2" s="1175"/>
      <c r="I2" s="1175"/>
      <c r="J2" s="1175"/>
      <c r="K2" s="1175"/>
      <c r="L2" s="1175"/>
      <c r="M2" s="1175"/>
      <c r="N2" s="1175"/>
      <c r="O2" s="1175"/>
      <c r="P2" s="1176"/>
    </row>
    <row r="3" spans="2:16" ht="14.4" x14ac:dyDescent="0.25">
      <c r="B3" s="583"/>
      <c r="C3" s="718" t="s">
        <v>1147</v>
      </c>
      <c r="D3" s="719" t="s">
        <v>1153</v>
      </c>
      <c r="E3" s="308" t="s">
        <v>926</v>
      </c>
      <c r="F3" s="308" t="s">
        <v>927</v>
      </c>
      <c r="G3" s="308" t="s">
        <v>928</v>
      </c>
      <c r="H3" s="308" t="s">
        <v>929</v>
      </c>
      <c r="I3" s="308" t="s">
        <v>930</v>
      </c>
      <c r="J3" s="308" t="s">
        <v>931</v>
      </c>
      <c r="K3" s="308" t="s">
        <v>932</v>
      </c>
      <c r="L3" s="308" t="s">
        <v>933</v>
      </c>
      <c r="M3" s="308" t="s">
        <v>934</v>
      </c>
      <c r="N3" s="308" t="s">
        <v>935</v>
      </c>
      <c r="O3" s="308" t="s">
        <v>936</v>
      </c>
      <c r="P3" s="308" t="s">
        <v>937</v>
      </c>
    </row>
    <row r="4" spans="2:16" ht="15" customHeight="1" x14ac:dyDescent="0.25">
      <c r="B4" s="1042">
        <v>1</v>
      </c>
      <c r="C4" s="1044" t="s">
        <v>1146</v>
      </c>
      <c r="D4" s="1186" t="s">
        <v>1152</v>
      </c>
      <c r="E4" s="1178"/>
      <c r="F4" s="1178"/>
      <c r="G4" s="1178"/>
      <c r="H4" s="1178"/>
      <c r="I4" s="1178"/>
      <c r="J4" s="1178"/>
      <c r="K4" s="1178"/>
      <c r="L4" s="1178"/>
      <c r="M4" s="1178"/>
      <c r="N4" s="1178"/>
      <c r="O4" s="1178"/>
      <c r="P4" s="1178"/>
    </row>
    <row r="5" spans="2:16" ht="15" customHeight="1" x14ac:dyDescent="0.25">
      <c r="B5" s="1043"/>
      <c r="C5" s="1045"/>
      <c r="D5" s="1187"/>
      <c r="E5" s="1179"/>
      <c r="F5" s="1179"/>
      <c r="G5" s="1179"/>
      <c r="H5" s="1179"/>
      <c r="I5" s="1179"/>
      <c r="J5" s="1179"/>
      <c r="K5" s="1179"/>
      <c r="L5" s="1179"/>
      <c r="M5" s="1179"/>
      <c r="N5" s="1179"/>
      <c r="O5" s="1179"/>
      <c r="P5" s="1179"/>
    </row>
    <row r="6" spans="2:16" ht="15" customHeight="1" x14ac:dyDescent="0.25">
      <c r="B6" s="997">
        <f>B4+1</f>
        <v>2</v>
      </c>
      <c r="C6" s="1177" t="s">
        <v>1148</v>
      </c>
      <c r="D6" s="1180" t="s">
        <v>510</v>
      </c>
      <c r="E6" s="1178"/>
      <c r="F6" s="1178"/>
      <c r="G6" s="1178"/>
      <c r="H6" s="1178"/>
      <c r="I6" s="1178"/>
      <c r="J6" s="1178"/>
      <c r="K6" s="1178"/>
      <c r="L6" s="1178"/>
      <c r="M6" s="1178"/>
      <c r="N6" s="1178"/>
      <c r="O6" s="1178"/>
      <c r="P6" s="1178"/>
    </row>
    <row r="7" spans="2:16" ht="15" customHeight="1" x14ac:dyDescent="0.25">
      <c r="B7" s="999"/>
      <c r="C7" s="1059"/>
      <c r="D7" s="1181"/>
      <c r="E7" s="1179"/>
      <c r="F7" s="1179"/>
      <c r="G7" s="1179"/>
      <c r="H7" s="1179"/>
      <c r="I7" s="1179"/>
      <c r="J7" s="1179"/>
      <c r="K7" s="1179"/>
      <c r="L7" s="1179"/>
      <c r="M7" s="1179"/>
      <c r="N7" s="1179"/>
      <c r="O7" s="1179"/>
      <c r="P7" s="1179"/>
    </row>
    <row r="8" spans="2:16" ht="15" customHeight="1" x14ac:dyDescent="0.25">
      <c r="B8" s="1042">
        <f>B6+1</f>
        <v>3</v>
      </c>
      <c r="C8" s="1050" t="s">
        <v>1157</v>
      </c>
      <c r="D8" s="1182" t="s">
        <v>510</v>
      </c>
      <c r="E8" s="1178"/>
      <c r="F8" s="1178"/>
      <c r="G8" s="1178"/>
      <c r="H8" s="1178"/>
      <c r="I8" s="1178"/>
      <c r="J8" s="1178"/>
      <c r="K8" s="1178"/>
      <c r="L8" s="1178"/>
      <c r="M8" s="1178"/>
      <c r="N8" s="1178"/>
      <c r="O8" s="1178"/>
      <c r="P8" s="1178"/>
    </row>
    <row r="9" spans="2:16" ht="15" customHeight="1" x14ac:dyDescent="0.25">
      <c r="B9" s="1043"/>
      <c r="C9" s="1045"/>
      <c r="D9" s="1183"/>
      <c r="E9" s="1179"/>
      <c r="F9" s="1179"/>
      <c r="G9" s="1179"/>
      <c r="H9" s="1179"/>
      <c r="I9" s="1179"/>
      <c r="J9" s="1179"/>
      <c r="K9" s="1179"/>
      <c r="L9" s="1179"/>
      <c r="M9" s="1179"/>
      <c r="N9" s="1179"/>
      <c r="O9" s="1179"/>
      <c r="P9" s="1179"/>
    </row>
    <row r="10" spans="2:16" ht="15" customHeight="1" x14ac:dyDescent="0.25">
      <c r="B10" s="997">
        <f>B8+1</f>
        <v>4</v>
      </c>
      <c r="C10" s="1177" t="s">
        <v>1034</v>
      </c>
      <c r="D10" s="1180" t="s">
        <v>510</v>
      </c>
      <c r="E10" s="1178"/>
      <c r="F10" s="1178"/>
      <c r="G10" s="1178"/>
      <c r="H10" s="1178"/>
      <c r="I10" s="1178"/>
      <c r="J10" s="1178"/>
      <c r="K10" s="1178"/>
      <c r="L10" s="1178"/>
      <c r="M10" s="1178"/>
      <c r="N10" s="1178"/>
      <c r="O10" s="1178"/>
      <c r="P10" s="1178"/>
    </row>
    <row r="11" spans="2:16" ht="15" customHeight="1" x14ac:dyDescent="0.25">
      <c r="B11" s="999"/>
      <c r="C11" s="1059"/>
      <c r="D11" s="1181"/>
      <c r="E11" s="1179"/>
      <c r="F11" s="1179"/>
      <c r="G11" s="1179"/>
      <c r="H11" s="1179"/>
      <c r="I11" s="1179"/>
      <c r="J11" s="1179"/>
      <c r="K11" s="1179"/>
      <c r="L11" s="1179"/>
      <c r="M11" s="1179"/>
      <c r="N11" s="1179"/>
      <c r="O11" s="1179"/>
      <c r="P11" s="1179"/>
    </row>
    <row r="12" spans="2:16" ht="15" customHeight="1" x14ac:dyDescent="0.25">
      <c r="B12" s="1042">
        <f>B10+1</f>
        <v>5</v>
      </c>
      <c r="C12" s="1050" t="s">
        <v>1156</v>
      </c>
      <c r="D12" s="1182" t="s">
        <v>510</v>
      </c>
      <c r="E12" s="1178"/>
      <c r="F12" s="1178"/>
      <c r="G12" s="1178"/>
      <c r="H12" s="1178"/>
      <c r="I12" s="1178"/>
      <c r="J12" s="1178"/>
      <c r="K12" s="1178"/>
      <c r="L12" s="1178"/>
      <c r="M12" s="1178"/>
      <c r="N12" s="1178"/>
      <c r="O12" s="1178"/>
      <c r="P12" s="1178"/>
    </row>
    <row r="13" spans="2:16" ht="15" customHeight="1" x14ac:dyDescent="0.25">
      <c r="B13" s="1043"/>
      <c r="C13" s="1045"/>
      <c r="D13" s="1183"/>
      <c r="E13" s="1179"/>
      <c r="F13" s="1179"/>
      <c r="G13" s="1179"/>
      <c r="H13" s="1179"/>
      <c r="I13" s="1179"/>
      <c r="J13" s="1179"/>
      <c r="K13" s="1179"/>
      <c r="L13" s="1179"/>
      <c r="M13" s="1179"/>
      <c r="N13" s="1179"/>
      <c r="O13" s="1179"/>
      <c r="P13" s="1179"/>
    </row>
    <row r="14" spans="2:16" ht="15" customHeight="1" x14ac:dyDescent="0.25">
      <c r="B14" s="997">
        <f>B12+1</f>
        <v>6</v>
      </c>
      <c r="C14" s="1063" t="s">
        <v>1035</v>
      </c>
      <c r="D14" s="1180" t="s">
        <v>510</v>
      </c>
      <c r="E14" s="1178"/>
      <c r="F14" s="1178"/>
      <c r="G14" s="1178"/>
      <c r="H14" s="1178"/>
      <c r="I14" s="1178"/>
      <c r="J14" s="1178"/>
      <c r="K14" s="1178"/>
      <c r="L14" s="1178"/>
      <c r="M14" s="1178"/>
      <c r="N14" s="1178"/>
      <c r="O14" s="1178"/>
      <c r="P14" s="1178"/>
    </row>
    <row r="15" spans="2:16" ht="15" customHeight="1" x14ac:dyDescent="0.25">
      <c r="B15" s="999"/>
      <c r="C15" s="1059"/>
      <c r="D15" s="1181"/>
      <c r="E15" s="1179"/>
      <c r="F15" s="1179"/>
      <c r="G15" s="1179"/>
      <c r="H15" s="1179"/>
      <c r="I15" s="1179"/>
      <c r="J15" s="1179"/>
      <c r="K15" s="1179"/>
      <c r="L15" s="1179"/>
      <c r="M15" s="1179"/>
      <c r="N15" s="1179"/>
      <c r="O15" s="1179"/>
      <c r="P15" s="1179"/>
    </row>
    <row r="16" spans="2:16" ht="15" customHeight="1" x14ac:dyDescent="0.25">
      <c r="B16" s="1042">
        <f>B14+1</f>
        <v>7</v>
      </c>
      <c r="C16" s="1050" t="s">
        <v>451</v>
      </c>
      <c r="D16" s="1182" t="s">
        <v>510</v>
      </c>
      <c r="E16" s="1178"/>
      <c r="F16" s="1178"/>
      <c r="G16" s="1178"/>
      <c r="H16" s="1178"/>
      <c r="I16" s="1178"/>
      <c r="J16" s="1178"/>
      <c r="K16" s="1178"/>
      <c r="L16" s="1178"/>
      <c r="M16" s="1178"/>
      <c r="N16" s="1178"/>
      <c r="O16" s="1178"/>
      <c r="P16" s="1178"/>
    </row>
    <row r="17" spans="2:16" ht="15" customHeight="1" x14ac:dyDescent="0.25">
      <c r="B17" s="1043"/>
      <c r="C17" s="1045"/>
      <c r="D17" s="1183"/>
      <c r="E17" s="1179"/>
      <c r="F17" s="1179"/>
      <c r="G17" s="1179"/>
      <c r="H17" s="1179"/>
      <c r="I17" s="1179"/>
      <c r="J17" s="1179"/>
      <c r="K17" s="1179"/>
      <c r="L17" s="1179"/>
      <c r="M17" s="1179"/>
      <c r="N17" s="1179"/>
      <c r="O17" s="1179"/>
      <c r="P17" s="1179"/>
    </row>
    <row r="18" spans="2:16" ht="15" customHeight="1" x14ac:dyDescent="0.25">
      <c r="B18" s="997">
        <f>B16+1</f>
        <v>8</v>
      </c>
      <c r="C18" s="1063" t="s">
        <v>1036</v>
      </c>
      <c r="D18" s="1180" t="s">
        <v>510</v>
      </c>
      <c r="E18" s="1178"/>
      <c r="F18" s="1178"/>
      <c r="G18" s="1178"/>
      <c r="H18" s="1178"/>
      <c r="I18" s="1178"/>
      <c r="J18" s="1178"/>
      <c r="K18" s="1178"/>
      <c r="L18" s="1178"/>
      <c r="M18" s="1178"/>
      <c r="N18" s="1178"/>
      <c r="O18" s="1178"/>
      <c r="P18" s="1178"/>
    </row>
    <row r="19" spans="2:16" ht="15" customHeight="1" x14ac:dyDescent="0.25">
      <c r="B19" s="999"/>
      <c r="C19" s="1059"/>
      <c r="D19" s="1181"/>
      <c r="E19" s="1179"/>
      <c r="F19" s="1179"/>
      <c r="G19" s="1179"/>
      <c r="H19" s="1179"/>
      <c r="I19" s="1179"/>
      <c r="J19" s="1179"/>
      <c r="K19" s="1179"/>
      <c r="L19" s="1179"/>
      <c r="M19" s="1179"/>
      <c r="N19" s="1179"/>
      <c r="O19" s="1179"/>
      <c r="P19" s="1179"/>
    </row>
    <row r="20" spans="2:16" ht="15" customHeight="1" x14ac:dyDescent="0.25">
      <c r="B20" s="1042">
        <f>B18+1</f>
        <v>9</v>
      </c>
      <c r="C20" s="1184" t="s">
        <v>1037</v>
      </c>
      <c r="D20" s="1182" t="s">
        <v>510</v>
      </c>
      <c r="E20" s="1178"/>
      <c r="F20" s="1178"/>
      <c r="G20" s="1178"/>
      <c r="H20" s="1178"/>
      <c r="I20" s="1178"/>
      <c r="J20" s="1178"/>
      <c r="K20" s="1178"/>
      <c r="L20" s="1178"/>
      <c r="M20" s="1178"/>
      <c r="N20" s="1178"/>
      <c r="O20" s="1178"/>
      <c r="P20" s="1178"/>
    </row>
    <row r="21" spans="2:16" ht="15" customHeight="1" x14ac:dyDescent="0.25">
      <c r="B21" s="1043"/>
      <c r="C21" s="1045"/>
      <c r="D21" s="1183"/>
      <c r="E21" s="1179"/>
      <c r="F21" s="1179"/>
      <c r="G21" s="1179"/>
      <c r="H21" s="1179"/>
      <c r="I21" s="1179"/>
      <c r="J21" s="1179"/>
      <c r="K21" s="1179"/>
      <c r="L21" s="1179"/>
      <c r="M21" s="1179"/>
      <c r="N21" s="1179"/>
      <c r="O21" s="1179"/>
      <c r="P21" s="1179"/>
    </row>
    <row r="22" spans="2:16" ht="15" customHeight="1" x14ac:dyDescent="0.25">
      <c r="B22" s="997">
        <f>B20+1</f>
        <v>10</v>
      </c>
      <c r="C22" s="1063" t="s">
        <v>453</v>
      </c>
      <c r="D22" s="1180" t="s">
        <v>510</v>
      </c>
      <c r="E22" s="1178"/>
      <c r="F22" s="1178"/>
      <c r="G22" s="1178"/>
      <c r="H22" s="1178"/>
      <c r="I22" s="1178"/>
      <c r="J22" s="1178"/>
      <c r="K22" s="1178"/>
      <c r="L22" s="1178"/>
      <c r="M22" s="1178"/>
      <c r="N22" s="1178"/>
      <c r="O22" s="1178"/>
      <c r="P22" s="1178"/>
    </row>
    <row r="23" spans="2:16" ht="15" customHeight="1" x14ac:dyDescent="0.25">
      <c r="B23" s="999"/>
      <c r="C23" s="1059"/>
      <c r="D23" s="1181"/>
      <c r="E23" s="1179"/>
      <c r="F23" s="1179"/>
      <c r="G23" s="1179"/>
      <c r="H23" s="1179"/>
      <c r="I23" s="1179"/>
      <c r="J23" s="1179"/>
      <c r="K23" s="1179"/>
      <c r="L23" s="1179"/>
      <c r="M23" s="1179"/>
      <c r="N23" s="1179"/>
      <c r="O23" s="1179"/>
      <c r="P23" s="1179"/>
    </row>
    <row r="24" spans="2:16" ht="15" customHeight="1" x14ac:dyDescent="0.25">
      <c r="B24" s="1042">
        <f>B22+1</f>
        <v>11</v>
      </c>
      <c r="C24" s="1184" t="s">
        <v>1038</v>
      </c>
      <c r="D24" s="1185" t="s">
        <v>510</v>
      </c>
      <c r="E24" s="1178"/>
      <c r="F24" s="1178"/>
      <c r="G24" s="1178"/>
      <c r="H24" s="1178"/>
      <c r="I24" s="1178"/>
      <c r="J24" s="1178"/>
      <c r="K24" s="1178"/>
      <c r="L24" s="1178"/>
      <c r="M24" s="1178"/>
      <c r="N24" s="1178"/>
      <c r="O24" s="1178"/>
      <c r="P24" s="1178"/>
    </row>
    <row r="25" spans="2:16" ht="15" customHeight="1" x14ac:dyDescent="0.25">
      <c r="B25" s="1043"/>
      <c r="C25" s="1045"/>
      <c r="D25" s="1183"/>
      <c r="E25" s="1179"/>
      <c r="F25" s="1179"/>
      <c r="G25" s="1179"/>
      <c r="H25" s="1179"/>
      <c r="I25" s="1179"/>
      <c r="J25" s="1179"/>
      <c r="K25" s="1179"/>
      <c r="L25" s="1179"/>
      <c r="M25" s="1179"/>
      <c r="N25" s="1179"/>
      <c r="O25" s="1179"/>
      <c r="P25" s="1179"/>
    </row>
    <row r="26" spans="2:16" ht="15" customHeight="1" x14ac:dyDescent="0.25">
      <c r="B26" s="997">
        <f>B24+1</f>
        <v>12</v>
      </c>
      <c r="C26" s="1063" t="s">
        <v>1039</v>
      </c>
      <c r="D26" s="1180" t="s">
        <v>510</v>
      </c>
      <c r="E26" s="1178"/>
      <c r="F26" s="1178"/>
      <c r="G26" s="1178"/>
      <c r="H26" s="1178"/>
      <c r="I26" s="1178"/>
      <c r="J26" s="1178"/>
      <c r="K26" s="1178"/>
      <c r="L26" s="1178"/>
      <c r="M26" s="1178"/>
      <c r="N26" s="1178"/>
      <c r="O26" s="1178"/>
      <c r="P26" s="1178"/>
    </row>
    <row r="27" spans="2:16" ht="15" customHeight="1" x14ac:dyDescent="0.25">
      <c r="B27" s="999"/>
      <c r="C27" s="1059"/>
      <c r="D27" s="1181"/>
      <c r="E27" s="1179"/>
      <c r="F27" s="1179"/>
      <c r="G27" s="1179"/>
      <c r="H27" s="1179"/>
      <c r="I27" s="1179"/>
      <c r="J27" s="1179"/>
      <c r="K27" s="1179"/>
      <c r="L27" s="1179"/>
      <c r="M27" s="1179"/>
      <c r="N27" s="1179"/>
      <c r="O27" s="1179"/>
      <c r="P27" s="1179"/>
    </row>
    <row r="28" spans="2:16" ht="15" customHeight="1" x14ac:dyDescent="0.25">
      <c r="B28" s="1042">
        <f>B26+1</f>
        <v>13</v>
      </c>
      <c r="C28" s="1184" t="s">
        <v>1159</v>
      </c>
      <c r="D28" s="1185" t="s">
        <v>1151</v>
      </c>
      <c r="E28" s="1178"/>
      <c r="F28" s="1178"/>
      <c r="G28" s="1178"/>
      <c r="H28" s="1178"/>
      <c r="I28" s="1178"/>
      <c r="J28" s="1178"/>
      <c r="K28" s="1178"/>
      <c r="L28" s="1178"/>
      <c r="M28" s="1178"/>
      <c r="N28" s="1178"/>
      <c r="O28" s="1178"/>
      <c r="P28" s="1178"/>
    </row>
    <row r="29" spans="2:16" ht="15" customHeight="1" x14ac:dyDescent="0.25">
      <c r="B29" s="1043"/>
      <c r="C29" s="1045"/>
      <c r="D29" s="1183"/>
      <c r="E29" s="1179"/>
      <c r="F29" s="1179"/>
      <c r="G29" s="1179"/>
      <c r="H29" s="1179"/>
      <c r="I29" s="1179"/>
      <c r="J29" s="1179"/>
      <c r="K29" s="1179"/>
      <c r="L29" s="1179"/>
      <c r="M29" s="1179"/>
      <c r="N29" s="1179"/>
      <c r="O29" s="1179"/>
      <c r="P29" s="1179"/>
    </row>
    <row r="30" spans="2:16" ht="15" customHeight="1" x14ac:dyDescent="0.25">
      <c r="B30" s="997">
        <f>B28+1</f>
        <v>14</v>
      </c>
      <c r="C30" s="1063" t="s">
        <v>1040</v>
      </c>
      <c r="D30" s="1180" t="s">
        <v>1151</v>
      </c>
      <c r="E30" s="1178"/>
      <c r="F30" s="1178"/>
      <c r="G30" s="1178"/>
      <c r="H30" s="1178"/>
      <c r="I30" s="1178"/>
      <c r="J30" s="1178"/>
      <c r="K30" s="1178"/>
      <c r="L30" s="1178"/>
      <c r="M30" s="1178"/>
      <c r="N30" s="1178"/>
      <c r="O30" s="1178"/>
      <c r="P30" s="1178"/>
    </row>
    <row r="31" spans="2:16" ht="15" customHeight="1" x14ac:dyDescent="0.25">
      <c r="B31" s="999"/>
      <c r="C31" s="1059"/>
      <c r="D31" s="1181"/>
      <c r="E31" s="1179"/>
      <c r="F31" s="1179"/>
      <c r="G31" s="1179"/>
      <c r="H31" s="1179"/>
      <c r="I31" s="1179"/>
      <c r="J31" s="1179"/>
      <c r="K31" s="1179"/>
      <c r="L31" s="1179"/>
      <c r="M31" s="1179"/>
      <c r="N31" s="1179"/>
      <c r="O31" s="1179"/>
      <c r="P31" s="1179"/>
    </row>
  </sheetData>
  <mergeCells count="211">
    <mergeCell ref="P4:P5"/>
    <mergeCell ref="J4:J5"/>
    <mergeCell ref="K4:K5"/>
    <mergeCell ref="L4:L5"/>
    <mergeCell ref="M4:M5"/>
    <mergeCell ref="N4:N5"/>
    <mergeCell ref="O4:O5"/>
    <mergeCell ref="D4:D5"/>
    <mergeCell ref="E4:E5"/>
    <mergeCell ref="F4:F5"/>
    <mergeCell ref="G4:G5"/>
    <mergeCell ref="H4:H5"/>
    <mergeCell ref="I4:I5"/>
    <mergeCell ref="K30:K31"/>
    <mergeCell ref="L30:L31"/>
    <mergeCell ref="M30:M31"/>
    <mergeCell ref="N30:N31"/>
    <mergeCell ref="O30:O31"/>
    <mergeCell ref="P30:P31"/>
    <mergeCell ref="E30:E31"/>
    <mergeCell ref="F30:F31"/>
    <mergeCell ref="G30:G31"/>
    <mergeCell ref="H30:H31"/>
    <mergeCell ref="I30:I31"/>
    <mergeCell ref="J30:J31"/>
    <mergeCell ref="J26:J27"/>
    <mergeCell ref="K28:K29"/>
    <mergeCell ref="L28:L29"/>
    <mergeCell ref="M28:M29"/>
    <mergeCell ref="N28:N29"/>
    <mergeCell ref="O28:O29"/>
    <mergeCell ref="P28:P29"/>
    <mergeCell ref="E28:E29"/>
    <mergeCell ref="F28:F29"/>
    <mergeCell ref="G28:G29"/>
    <mergeCell ref="H28:H29"/>
    <mergeCell ref="I28:I29"/>
    <mergeCell ref="J28:J29"/>
    <mergeCell ref="K26:K27"/>
    <mergeCell ref="L26:L27"/>
    <mergeCell ref="M26:M27"/>
    <mergeCell ref="N26:N27"/>
    <mergeCell ref="O26:O27"/>
    <mergeCell ref="P26:P27"/>
    <mergeCell ref="E26:E27"/>
    <mergeCell ref="F26:F27"/>
    <mergeCell ref="G26:G27"/>
    <mergeCell ref="H26:H27"/>
    <mergeCell ref="I26:I27"/>
    <mergeCell ref="K24:K25"/>
    <mergeCell ref="L24:L25"/>
    <mergeCell ref="M24:M25"/>
    <mergeCell ref="N24:N25"/>
    <mergeCell ref="O24:O25"/>
    <mergeCell ref="P24:P25"/>
    <mergeCell ref="E24:E25"/>
    <mergeCell ref="F24:F25"/>
    <mergeCell ref="G24:G25"/>
    <mergeCell ref="H24:H25"/>
    <mergeCell ref="I24:I25"/>
    <mergeCell ref="J24:J25"/>
    <mergeCell ref="K22:K23"/>
    <mergeCell ref="L22:L23"/>
    <mergeCell ref="M22:M23"/>
    <mergeCell ref="N22:N23"/>
    <mergeCell ref="O22:O23"/>
    <mergeCell ref="P22:P23"/>
    <mergeCell ref="E22:E23"/>
    <mergeCell ref="F22:F23"/>
    <mergeCell ref="G22:G23"/>
    <mergeCell ref="H22:H23"/>
    <mergeCell ref="I22:I23"/>
    <mergeCell ref="J22:J23"/>
    <mergeCell ref="K20:K21"/>
    <mergeCell ref="L20:L21"/>
    <mergeCell ref="M20:M21"/>
    <mergeCell ref="N20:N21"/>
    <mergeCell ref="O20:O21"/>
    <mergeCell ref="P20:P21"/>
    <mergeCell ref="E20:E21"/>
    <mergeCell ref="F20:F21"/>
    <mergeCell ref="G20:G21"/>
    <mergeCell ref="H20:H21"/>
    <mergeCell ref="I20:I21"/>
    <mergeCell ref="J20:J21"/>
    <mergeCell ref="K18:K19"/>
    <mergeCell ref="L18:L19"/>
    <mergeCell ref="M18:M19"/>
    <mergeCell ref="N18:N19"/>
    <mergeCell ref="O18:O19"/>
    <mergeCell ref="P18:P19"/>
    <mergeCell ref="E18:E19"/>
    <mergeCell ref="F18:F19"/>
    <mergeCell ref="G18:G19"/>
    <mergeCell ref="H18:H19"/>
    <mergeCell ref="I18:I19"/>
    <mergeCell ref="J18:J19"/>
    <mergeCell ref="N16:N17"/>
    <mergeCell ref="O16:O17"/>
    <mergeCell ref="P16:P17"/>
    <mergeCell ref="E16:E17"/>
    <mergeCell ref="F16:F17"/>
    <mergeCell ref="G16:G17"/>
    <mergeCell ref="H16:H17"/>
    <mergeCell ref="I16:I17"/>
    <mergeCell ref="J16:J17"/>
    <mergeCell ref="E14:E15"/>
    <mergeCell ref="F14:F15"/>
    <mergeCell ref="G14:G15"/>
    <mergeCell ref="H14:H15"/>
    <mergeCell ref="I14:I15"/>
    <mergeCell ref="J14:J15"/>
    <mergeCell ref="K16:K17"/>
    <mergeCell ref="L16:L17"/>
    <mergeCell ref="M16:M17"/>
    <mergeCell ref="O12:O13"/>
    <mergeCell ref="P12:P13"/>
    <mergeCell ref="M10:M11"/>
    <mergeCell ref="N10:N11"/>
    <mergeCell ref="O10:O11"/>
    <mergeCell ref="P10:P11"/>
    <mergeCell ref="K14:K15"/>
    <mergeCell ref="L14:L15"/>
    <mergeCell ref="M14:M15"/>
    <mergeCell ref="N14:N15"/>
    <mergeCell ref="O14:O15"/>
    <mergeCell ref="P14:P15"/>
    <mergeCell ref="K10:K11"/>
    <mergeCell ref="L10:L11"/>
    <mergeCell ref="I8:I9"/>
    <mergeCell ref="J8:J9"/>
    <mergeCell ref="K8:K9"/>
    <mergeCell ref="L8:L9"/>
    <mergeCell ref="M8:M9"/>
    <mergeCell ref="N8:N9"/>
    <mergeCell ref="K12:K13"/>
    <mergeCell ref="L12:L13"/>
    <mergeCell ref="M12:M13"/>
    <mergeCell ref="N12:N13"/>
    <mergeCell ref="D28:D29"/>
    <mergeCell ref="D26:D27"/>
    <mergeCell ref="E6:E7"/>
    <mergeCell ref="F6:F7"/>
    <mergeCell ref="G6:G7"/>
    <mergeCell ref="H6:H7"/>
    <mergeCell ref="E8:E9"/>
    <mergeCell ref="F8:F9"/>
    <mergeCell ref="G8:G9"/>
    <mergeCell ref="H8:H9"/>
    <mergeCell ref="D12:D13"/>
    <mergeCell ref="D14:D15"/>
    <mergeCell ref="D16:D17"/>
    <mergeCell ref="D18:D19"/>
    <mergeCell ref="D20:D21"/>
    <mergeCell ref="D22:D23"/>
    <mergeCell ref="D24:D25"/>
    <mergeCell ref="E12:E13"/>
    <mergeCell ref="F12:F13"/>
    <mergeCell ref="G12:G13"/>
    <mergeCell ref="H12:H13"/>
    <mergeCell ref="E10:E11"/>
    <mergeCell ref="F10:F11"/>
    <mergeCell ref="G10:G11"/>
    <mergeCell ref="D30:D31"/>
    <mergeCell ref="D6:D7"/>
    <mergeCell ref="D8:D9"/>
    <mergeCell ref="D10:D11"/>
    <mergeCell ref="B28:B29"/>
    <mergeCell ref="C28:C29"/>
    <mergeCell ref="B26:B27"/>
    <mergeCell ref="C26:C27"/>
    <mergeCell ref="B30:B31"/>
    <mergeCell ref="C30:C31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8:B9"/>
    <mergeCell ref="C8:C9"/>
    <mergeCell ref="B2:P2"/>
    <mergeCell ref="B10:B11"/>
    <mergeCell ref="C10:C11"/>
    <mergeCell ref="B12:B13"/>
    <mergeCell ref="C12:C13"/>
    <mergeCell ref="B4:B5"/>
    <mergeCell ref="C4:C5"/>
    <mergeCell ref="B6:B7"/>
    <mergeCell ref="C6:C7"/>
    <mergeCell ref="I6:I7"/>
    <mergeCell ref="J6:J7"/>
    <mergeCell ref="K6:K7"/>
    <mergeCell ref="L6:L7"/>
    <mergeCell ref="M6:M7"/>
    <mergeCell ref="N6:N7"/>
    <mergeCell ref="O6:O7"/>
    <mergeCell ref="P6:P7"/>
    <mergeCell ref="I12:I13"/>
    <mergeCell ref="J12:J13"/>
    <mergeCell ref="O8:O9"/>
    <mergeCell ref="P8:P9"/>
    <mergeCell ref="H10:H11"/>
    <mergeCell ref="I10:I11"/>
    <mergeCell ref="J10:J11"/>
  </mergeCells>
  <conditionalFormatting sqref="E6:P6 E8:P8 E10:P10 E12:P12 E14:P14 E16:P16 E18:P18 E20:P20 E22:P22 E24:P24 E28:P28 E26:P26 E30:P30 E4:P4">
    <cfRule type="cellIs" dxfId="9" priority="4" operator="notEqual">
      <formula>""</formula>
    </cfRule>
  </conditionalFormatting>
  <conditionalFormatting sqref="E7:P7 E9:P9 E11:P11 E13:P13 E15:P15 E17:P17 E19:P19 E21:P21 E23:P23 E25:P25 E29:P29 E27:P27 E31:P31 E5:P5">
    <cfRule type="cellIs" dxfId="8" priority="3" operator="notEqual">
      <formula>""</formula>
    </cfRule>
  </conditionalFormatting>
  <conditionalFormatting sqref="E6:P6 E8:P8 E10:P10 E12:P12 E14:P14 E16:P16 E18:P18 E20:P20 E22:P22 E24:P24 E28:P28 E26:P26 E30:P30 E4:P4">
    <cfRule type="cellIs" dxfId="7" priority="2" operator="notEqual">
      <formula>""</formula>
    </cfRule>
  </conditionalFormatting>
  <conditionalFormatting sqref="E7:P7 E9:P9 E11:P11 E13:P13 E15:P15 E17:P17 E19:P19 E21:P21 E23:P23 E25:P25 E29:P29 E27:P27 E31:P31 E5:P5">
    <cfRule type="cellIs" dxfId="6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2:Q36"/>
  <sheetViews>
    <sheetView zoomScale="110" zoomScaleNormal="110" workbookViewId="0">
      <selection activeCell="E30" sqref="E30"/>
    </sheetView>
  </sheetViews>
  <sheetFormatPr defaultColWidth="9.109375" defaultRowHeight="13.2" x14ac:dyDescent="0.25"/>
  <cols>
    <col min="1" max="1" width="3.6640625" style="581" customWidth="1"/>
    <col min="2" max="2" width="3" style="581" bestFit="1" customWidth="1"/>
    <col min="3" max="3" width="41.33203125" style="581" customWidth="1"/>
    <col min="4" max="4" width="13.33203125" style="581" bestFit="1" customWidth="1"/>
    <col min="5" max="16" width="9.109375" style="581"/>
    <col min="17" max="17" width="19.33203125" style="581" customWidth="1"/>
    <col min="18" max="16384" width="9.109375" style="581"/>
  </cols>
  <sheetData>
    <row r="2" spans="2:17" ht="22.5" customHeight="1" x14ac:dyDescent="0.25">
      <c r="B2" s="1188" t="s">
        <v>2185</v>
      </c>
      <c r="C2" s="1189"/>
      <c r="D2" s="1189"/>
      <c r="E2" s="1189"/>
      <c r="F2" s="1189"/>
      <c r="G2" s="1189"/>
      <c r="H2" s="1189"/>
      <c r="I2" s="1189"/>
      <c r="J2" s="1189"/>
      <c r="K2" s="1189"/>
      <c r="L2" s="1189"/>
      <c r="M2" s="1189"/>
      <c r="N2" s="1189"/>
      <c r="O2" s="1189"/>
      <c r="P2" s="1189"/>
      <c r="Q2" s="1190"/>
    </row>
    <row r="3" spans="2:17" ht="15" customHeight="1" x14ac:dyDescent="0.25">
      <c r="B3" s="582"/>
      <c r="C3" s="1073" t="s">
        <v>1147</v>
      </c>
      <c r="D3" s="1191" t="s">
        <v>1154</v>
      </c>
      <c r="E3" s="1039" t="s">
        <v>1149</v>
      </c>
      <c r="F3" s="1040"/>
      <c r="G3" s="1040"/>
      <c r="H3" s="1040"/>
      <c r="I3" s="1040"/>
      <c r="J3" s="1040"/>
      <c r="K3" s="1040"/>
      <c r="L3" s="1040"/>
      <c r="M3" s="1040"/>
      <c r="N3" s="1040"/>
      <c r="O3" s="1040"/>
      <c r="P3" s="1041"/>
      <c r="Q3" s="1068" t="s">
        <v>1155</v>
      </c>
    </row>
    <row r="4" spans="2:17" ht="14.4" x14ac:dyDescent="0.25">
      <c r="B4" s="583"/>
      <c r="C4" s="1076"/>
      <c r="D4" s="1192"/>
      <c r="E4" s="308" t="s">
        <v>926</v>
      </c>
      <c r="F4" s="308" t="s">
        <v>927</v>
      </c>
      <c r="G4" s="308" t="s">
        <v>928</v>
      </c>
      <c r="H4" s="308" t="s">
        <v>929</v>
      </c>
      <c r="I4" s="308" t="s">
        <v>930</v>
      </c>
      <c r="J4" s="308" t="s">
        <v>931</v>
      </c>
      <c r="K4" s="308" t="s">
        <v>932</v>
      </c>
      <c r="L4" s="308" t="s">
        <v>933</v>
      </c>
      <c r="M4" s="308" t="s">
        <v>934</v>
      </c>
      <c r="N4" s="308" t="s">
        <v>935</v>
      </c>
      <c r="O4" s="308" t="s">
        <v>936</v>
      </c>
      <c r="P4" s="308" t="s">
        <v>937</v>
      </c>
      <c r="Q4" s="1069"/>
    </row>
    <row r="5" spans="2:17" ht="15" customHeight="1" x14ac:dyDescent="0.3">
      <c r="B5" s="1042">
        <v>1</v>
      </c>
      <c r="C5" s="1044" t="s">
        <v>1146</v>
      </c>
      <c r="D5" s="703" t="s">
        <v>2122</v>
      </c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312">
        <f>SUM(E5:P5)</f>
        <v>0</v>
      </c>
    </row>
    <row r="6" spans="2:17" ht="14.4" x14ac:dyDescent="0.3">
      <c r="B6" s="1043"/>
      <c r="C6" s="1045"/>
      <c r="D6" s="704" t="s">
        <v>1150</v>
      </c>
      <c r="E6" s="466"/>
      <c r="F6" s="466"/>
      <c r="G6" s="466"/>
      <c r="H6" s="466"/>
      <c r="I6" s="466"/>
      <c r="J6" s="466"/>
      <c r="K6" s="466"/>
      <c r="L6" s="466"/>
      <c r="M6" s="466"/>
      <c r="N6" s="466"/>
      <c r="O6" s="466"/>
      <c r="P6" s="466"/>
      <c r="Q6" s="312">
        <f t="shared" ref="Q6:Q26" si="0">SUM(E6:P6)</f>
        <v>0</v>
      </c>
    </row>
    <row r="7" spans="2:17" ht="15" customHeight="1" x14ac:dyDescent="0.3">
      <c r="B7" s="997">
        <f>B5+1</f>
        <v>2</v>
      </c>
      <c r="C7" s="1177" t="s">
        <v>1148</v>
      </c>
      <c r="D7" s="472" t="s">
        <v>2122</v>
      </c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470"/>
      <c r="P7" s="470"/>
      <c r="Q7" s="312">
        <f t="shared" si="0"/>
        <v>0</v>
      </c>
    </row>
    <row r="8" spans="2:17" ht="14.4" x14ac:dyDescent="0.3">
      <c r="B8" s="999"/>
      <c r="C8" s="1059"/>
      <c r="D8" s="467" t="s">
        <v>1150</v>
      </c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  <c r="Q8" s="312">
        <f t="shared" si="0"/>
        <v>0</v>
      </c>
    </row>
    <row r="9" spans="2:17" ht="15" customHeight="1" x14ac:dyDescent="0.3">
      <c r="B9" s="1042">
        <f>B7+1</f>
        <v>3</v>
      </c>
      <c r="C9" s="1050" t="s">
        <v>1157</v>
      </c>
      <c r="D9" s="473" t="s">
        <v>2122</v>
      </c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312">
        <f t="shared" si="0"/>
        <v>0</v>
      </c>
    </row>
    <row r="10" spans="2:17" ht="14.4" x14ac:dyDescent="0.3">
      <c r="B10" s="1043"/>
      <c r="C10" s="1045"/>
      <c r="D10" s="468" t="s">
        <v>1150</v>
      </c>
      <c r="E10" s="471"/>
      <c r="F10" s="471"/>
      <c r="G10" s="471"/>
      <c r="H10" s="471"/>
      <c r="I10" s="471"/>
      <c r="J10" s="471"/>
      <c r="K10" s="471"/>
      <c r="L10" s="471"/>
      <c r="M10" s="471"/>
      <c r="N10" s="471"/>
      <c r="O10" s="471"/>
      <c r="P10" s="471"/>
      <c r="Q10" s="312">
        <f t="shared" si="0"/>
        <v>0</v>
      </c>
    </row>
    <row r="11" spans="2:17" ht="15" customHeight="1" x14ac:dyDescent="0.3">
      <c r="B11" s="997">
        <f>B9+1</f>
        <v>4</v>
      </c>
      <c r="C11" s="1177" t="s">
        <v>1034</v>
      </c>
      <c r="D11" s="472" t="s">
        <v>2122</v>
      </c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470"/>
      <c r="P11" s="470"/>
      <c r="Q11" s="312">
        <f t="shared" si="0"/>
        <v>0</v>
      </c>
    </row>
    <row r="12" spans="2:17" ht="14.4" x14ac:dyDescent="0.3">
      <c r="B12" s="999"/>
      <c r="C12" s="1059"/>
      <c r="D12" s="467" t="s">
        <v>1150</v>
      </c>
      <c r="E12" s="471"/>
      <c r="F12" s="471"/>
      <c r="G12" s="471"/>
      <c r="H12" s="471"/>
      <c r="I12" s="471"/>
      <c r="J12" s="471"/>
      <c r="K12" s="471"/>
      <c r="L12" s="471"/>
      <c r="M12" s="471"/>
      <c r="N12" s="471"/>
      <c r="O12" s="471"/>
      <c r="P12" s="471"/>
      <c r="Q12" s="312">
        <f t="shared" si="0"/>
        <v>0</v>
      </c>
    </row>
    <row r="13" spans="2:17" ht="14.4" x14ac:dyDescent="0.3">
      <c r="B13" s="1042">
        <f>B11+1</f>
        <v>5</v>
      </c>
      <c r="C13" s="1050" t="s">
        <v>1156</v>
      </c>
      <c r="D13" s="473" t="s">
        <v>2122</v>
      </c>
      <c r="E13" s="470"/>
      <c r="F13" s="470"/>
      <c r="G13" s="470"/>
      <c r="H13" s="470"/>
      <c r="I13" s="470"/>
      <c r="J13" s="470"/>
      <c r="K13" s="470"/>
      <c r="L13" s="470"/>
      <c r="M13" s="470"/>
      <c r="N13" s="470"/>
      <c r="O13" s="470"/>
      <c r="P13" s="470"/>
      <c r="Q13" s="312">
        <f t="shared" si="0"/>
        <v>0</v>
      </c>
    </row>
    <row r="14" spans="2:17" ht="14.4" x14ac:dyDescent="0.3">
      <c r="B14" s="1043"/>
      <c r="C14" s="1045"/>
      <c r="D14" s="468" t="s">
        <v>1150</v>
      </c>
      <c r="E14" s="471"/>
      <c r="F14" s="471"/>
      <c r="G14" s="471"/>
      <c r="H14" s="471"/>
      <c r="I14" s="471"/>
      <c r="J14" s="471"/>
      <c r="K14" s="471"/>
      <c r="L14" s="471"/>
      <c r="M14" s="471"/>
      <c r="N14" s="471"/>
      <c r="O14" s="471"/>
      <c r="P14" s="471"/>
      <c r="Q14" s="312">
        <f t="shared" si="0"/>
        <v>0</v>
      </c>
    </row>
    <row r="15" spans="2:17" ht="14.4" x14ac:dyDescent="0.3">
      <c r="B15" s="997">
        <f>B13+1</f>
        <v>6</v>
      </c>
      <c r="C15" s="1063" t="s">
        <v>1035</v>
      </c>
      <c r="D15" s="472" t="s">
        <v>2122</v>
      </c>
      <c r="E15" s="470"/>
      <c r="F15" s="470"/>
      <c r="G15" s="470"/>
      <c r="H15" s="470"/>
      <c r="I15" s="470"/>
      <c r="J15" s="470"/>
      <c r="K15" s="470"/>
      <c r="L15" s="470"/>
      <c r="M15" s="470"/>
      <c r="N15" s="470"/>
      <c r="O15" s="470"/>
      <c r="P15" s="470"/>
      <c r="Q15" s="312">
        <f t="shared" si="0"/>
        <v>0</v>
      </c>
    </row>
    <row r="16" spans="2:17" ht="14.4" x14ac:dyDescent="0.3">
      <c r="B16" s="999"/>
      <c r="C16" s="1059"/>
      <c r="D16" s="467" t="s">
        <v>1150</v>
      </c>
      <c r="E16" s="471"/>
      <c r="F16" s="471"/>
      <c r="G16" s="471"/>
      <c r="H16" s="471"/>
      <c r="I16" s="471"/>
      <c r="J16" s="471"/>
      <c r="K16" s="471"/>
      <c r="L16" s="471"/>
      <c r="M16" s="471"/>
      <c r="N16" s="471"/>
      <c r="O16" s="471"/>
      <c r="P16" s="471"/>
      <c r="Q16" s="312">
        <f t="shared" si="0"/>
        <v>0</v>
      </c>
    </row>
    <row r="17" spans="2:17" ht="14.4" x14ac:dyDescent="0.3">
      <c r="B17" s="1042">
        <f>B15+1</f>
        <v>7</v>
      </c>
      <c r="C17" s="1050" t="s">
        <v>451</v>
      </c>
      <c r="D17" s="473" t="s">
        <v>2122</v>
      </c>
      <c r="E17" s="470"/>
      <c r="F17" s="470"/>
      <c r="G17" s="470"/>
      <c r="H17" s="470"/>
      <c r="I17" s="470"/>
      <c r="J17" s="470"/>
      <c r="K17" s="470"/>
      <c r="L17" s="470"/>
      <c r="M17" s="470"/>
      <c r="N17" s="470"/>
      <c r="O17" s="470"/>
      <c r="P17" s="470"/>
      <c r="Q17" s="312">
        <f t="shared" si="0"/>
        <v>0</v>
      </c>
    </row>
    <row r="18" spans="2:17" ht="14.4" x14ac:dyDescent="0.3">
      <c r="B18" s="1043"/>
      <c r="C18" s="1045"/>
      <c r="D18" s="468" t="s">
        <v>1150</v>
      </c>
      <c r="E18" s="471"/>
      <c r="F18" s="471"/>
      <c r="G18" s="471"/>
      <c r="H18" s="471"/>
      <c r="I18" s="471"/>
      <c r="J18" s="471"/>
      <c r="K18" s="471"/>
      <c r="L18" s="471"/>
      <c r="M18" s="471"/>
      <c r="N18" s="471"/>
      <c r="O18" s="471"/>
      <c r="P18" s="471"/>
      <c r="Q18" s="312">
        <f t="shared" si="0"/>
        <v>0</v>
      </c>
    </row>
    <row r="19" spans="2:17" ht="15" customHeight="1" x14ac:dyDescent="0.3">
      <c r="B19" s="997">
        <f>B17+1</f>
        <v>8</v>
      </c>
      <c r="C19" s="1063" t="s">
        <v>1036</v>
      </c>
      <c r="D19" s="472" t="s">
        <v>2122</v>
      </c>
      <c r="E19" s="470"/>
      <c r="F19" s="470"/>
      <c r="G19" s="470"/>
      <c r="H19" s="470"/>
      <c r="I19" s="470"/>
      <c r="J19" s="470"/>
      <c r="K19" s="470"/>
      <c r="L19" s="470"/>
      <c r="M19" s="470"/>
      <c r="N19" s="470"/>
      <c r="O19" s="470"/>
      <c r="P19" s="470"/>
      <c r="Q19" s="312">
        <f t="shared" si="0"/>
        <v>0</v>
      </c>
    </row>
    <row r="20" spans="2:17" ht="14.4" x14ac:dyDescent="0.3">
      <c r="B20" s="999"/>
      <c r="C20" s="1059"/>
      <c r="D20" s="467" t="s">
        <v>1150</v>
      </c>
      <c r="E20" s="471"/>
      <c r="F20" s="471"/>
      <c r="G20" s="471"/>
      <c r="H20" s="471"/>
      <c r="I20" s="471"/>
      <c r="J20" s="471"/>
      <c r="K20" s="471"/>
      <c r="L20" s="471"/>
      <c r="M20" s="471"/>
      <c r="N20" s="471"/>
      <c r="O20" s="471"/>
      <c r="P20" s="471"/>
      <c r="Q20" s="312">
        <f t="shared" si="0"/>
        <v>0</v>
      </c>
    </row>
    <row r="21" spans="2:17" ht="14.4" x14ac:dyDescent="0.3">
      <c r="B21" s="1042">
        <f>B19+1</f>
        <v>9</v>
      </c>
      <c r="C21" s="1184" t="s">
        <v>1037</v>
      </c>
      <c r="D21" s="473" t="s">
        <v>2122</v>
      </c>
      <c r="E21" s="470"/>
      <c r="F21" s="470"/>
      <c r="G21" s="470"/>
      <c r="H21" s="470"/>
      <c r="I21" s="470"/>
      <c r="J21" s="470"/>
      <c r="K21" s="470"/>
      <c r="L21" s="470"/>
      <c r="M21" s="470"/>
      <c r="N21" s="470"/>
      <c r="O21" s="470"/>
      <c r="P21" s="470"/>
      <c r="Q21" s="312">
        <f t="shared" si="0"/>
        <v>0</v>
      </c>
    </row>
    <row r="22" spans="2:17" ht="14.4" x14ac:dyDescent="0.3">
      <c r="B22" s="1043"/>
      <c r="C22" s="1045"/>
      <c r="D22" s="468" t="s">
        <v>1150</v>
      </c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71"/>
      <c r="P22" s="471"/>
      <c r="Q22" s="312">
        <f t="shared" si="0"/>
        <v>0</v>
      </c>
    </row>
    <row r="23" spans="2:17" ht="14.4" x14ac:dyDescent="0.3">
      <c r="B23" s="997">
        <f>B21+1</f>
        <v>10</v>
      </c>
      <c r="C23" s="1063" t="s">
        <v>453</v>
      </c>
      <c r="D23" s="472" t="s">
        <v>2122</v>
      </c>
      <c r="E23" s="470"/>
      <c r="F23" s="470"/>
      <c r="G23" s="470"/>
      <c r="H23" s="470"/>
      <c r="I23" s="470"/>
      <c r="J23" s="470"/>
      <c r="K23" s="470"/>
      <c r="L23" s="470"/>
      <c r="M23" s="470"/>
      <c r="N23" s="470"/>
      <c r="O23" s="470"/>
      <c r="P23" s="470"/>
      <c r="Q23" s="312">
        <f t="shared" si="0"/>
        <v>0</v>
      </c>
    </row>
    <row r="24" spans="2:17" ht="14.4" x14ac:dyDescent="0.3">
      <c r="B24" s="999"/>
      <c r="C24" s="1059"/>
      <c r="D24" s="467" t="s">
        <v>1150</v>
      </c>
      <c r="E24" s="471"/>
      <c r="F24" s="471"/>
      <c r="G24" s="471"/>
      <c r="H24" s="471"/>
      <c r="I24" s="471"/>
      <c r="J24" s="471"/>
      <c r="K24" s="471"/>
      <c r="L24" s="471"/>
      <c r="M24" s="471"/>
      <c r="N24" s="471"/>
      <c r="O24" s="471"/>
      <c r="P24" s="471"/>
      <c r="Q24" s="312">
        <f t="shared" si="0"/>
        <v>0</v>
      </c>
    </row>
    <row r="25" spans="2:17" ht="15" customHeight="1" x14ac:dyDescent="0.3">
      <c r="B25" s="1042">
        <f>B23+1</f>
        <v>11</v>
      </c>
      <c r="C25" s="1184" t="s">
        <v>1038</v>
      </c>
      <c r="D25" s="473" t="s">
        <v>2122</v>
      </c>
      <c r="E25" s="470"/>
      <c r="F25" s="470"/>
      <c r="G25" s="470"/>
      <c r="H25" s="470"/>
      <c r="I25" s="470"/>
      <c r="J25" s="470"/>
      <c r="K25" s="470"/>
      <c r="L25" s="470"/>
      <c r="M25" s="470"/>
      <c r="N25" s="470"/>
      <c r="O25" s="470"/>
      <c r="P25" s="470"/>
      <c r="Q25" s="312">
        <f t="shared" si="0"/>
        <v>0</v>
      </c>
    </row>
    <row r="26" spans="2:17" ht="14.4" x14ac:dyDescent="0.3">
      <c r="B26" s="1043"/>
      <c r="C26" s="1045"/>
      <c r="D26" s="468" t="s">
        <v>1150</v>
      </c>
      <c r="E26" s="471"/>
      <c r="F26" s="471"/>
      <c r="G26" s="471"/>
      <c r="H26" s="471"/>
      <c r="I26" s="471"/>
      <c r="J26" s="471"/>
      <c r="K26" s="471"/>
      <c r="L26" s="471"/>
      <c r="M26" s="471"/>
      <c r="N26" s="471"/>
      <c r="O26" s="471"/>
      <c r="P26" s="471"/>
      <c r="Q26" s="312">
        <f t="shared" si="0"/>
        <v>0</v>
      </c>
    </row>
    <row r="27" spans="2:17" ht="14.4" x14ac:dyDescent="0.3">
      <c r="B27" s="997">
        <f>B25+1</f>
        <v>12</v>
      </c>
      <c r="C27" s="1063" t="s">
        <v>1039</v>
      </c>
      <c r="D27" s="472" t="s">
        <v>2122</v>
      </c>
      <c r="E27" s="470"/>
      <c r="F27" s="470"/>
      <c r="G27" s="470"/>
      <c r="H27" s="470"/>
      <c r="I27" s="470"/>
      <c r="J27" s="470"/>
      <c r="K27" s="470"/>
      <c r="L27" s="470"/>
      <c r="M27" s="470"/>
      <c r="N27" s="470"/>
      <c r="O27" s="470"/>
      <c r="P27" s="470"/>
      <c r="Q27" s="312">
        <f t="shared" ref="Q27:Q28" si="1">SUM(E27:P27)</f>
        <v>0</v>
      </c>
    </row>
    <row r="28" spans="2:17" ht="14.4" x14ac:dyDescent="0.3">
      <c r="B28" s="999"/>
      <c r="C28" s="1059"/>
      <c r="D28" s="467" t="s">
        <v>1150</v>
      </c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312">
        <f t="shared" si="1"/>
        <v>0</v>
      </c>
    </row>
    <row r="29" spans="2:17" ht="15" customHeight="1" x14ac:dyDescent="0.25">
      <c r="B29" s="1042">
        <f>B27+1</f>
        <v>13</v>
      </c>
      <c r="C29" s="1184" t="s">
        <v>1159</v>
      </c>
      <c r="D29" s="787" t="s">
        <v>2122</v>
      </c>
      <c r="E29" s="789">
        <f>E30</f>
        <v>0</v>
      </c>
      <c r="F29" s="789">
        <f t="shared" ref="F29:P29" si="2">F30</f>
        <v>0</v>
      </c>
      <c r="G29" s="789">
        <f t="shared" si="2"/>
        <v>0</v>
      </c>
      <c r="H29" s="789">
        <f t="shared" si="2"/>
        <v>0</v>
      </c>
      <c r="I29" s="789">
        <f t="shared" si="2"/>
        <v>0</v>
      </c>
      <c r="J29" s="789">
        <f t="shared" si="2"/>
        <v>0</v>
      </c>
      <c r="K29" s="789">
        <f t="shared" si="2"/>
        <v>0</v>
      </c>
      <c r="L29" s="789">
        <f t="shared" si="2"/>
        <v>0</v>
      </c>
      <c r="M29" s="789">
        <f t="shared" si="2"/>
        <v>0</v>
      </c>
      <c r="N29" s="789">
        <f t="shared" si="2"/>
        <v>0</v>
      </c>
      <c r="O29" s="789">
        <f t="shared" si="2"/>
        <v>0</v>
      </c>
      <c r="P29" s="789">
        <f t="shared" si="2"/>
        <v>0</v>
      </c>
      <c r="Q29" s="788">
        <f>SUM(E29:P29)</f>
        <v>0</v>
      </c>
    </row>
    <row r="30" spans="2:17" ht="15" customHeight="1" x14ac:dyDescent="0.25">
      <c r="B30" s="1043"/>
      <c r="C30" s="1045"/>
      <c r="D30" s="786" t="s">
        <v>1150</v>
      </c>
      <c r="E30" s="785"/>
      <c r="F30" s="785"/>
      <c r="G30" s="785"/>
      <c r="H30" s="785"/>
      <c r="I30" s="785"/>
      <c r="J30" s="785"/>
      <c r="K30" s="785"/>
      <c r="L30" s="785"/>
      <c r="M30" s="785"/>
      <c r="N30" s="785"/>
      <c r="O30" s="785"/>
      <c r="P30" s="785"/>
      <c r="Q30" s="788">
        <f>SUM(E30:P30)</f>
        <v>0</v>
      </c>
    </row>
    <row r="31" spans="2:17" ht="15" customHeight="1" x14ac:dyDescent="0.25">
      <c r="B31" s="997">
        <f>B29+1</f>
        <v>14</v>
      </c>
      <c r="C31" s="1063" t="s">
        <v>1040</v>
      </c>
      <c r="D31" s="1180" t="s">
        <v>1150</v>
      </c>
      <c r="E31" s="1193">
        <f>SUMIF($D$5:$D$28,$D$31,E$5:E$28)</f>
        <v>0</v>
      </c>
      <c r="F31" s="1193">
        <f t="shared" ref="F31:P31" si="3">SUMIF($D$5:$D$28,$D$31,F$5:F$28)</f>
        <v>0</v>
      </c>
      <c r="G31" s="1193">
        <f t="shared" si="3"/>
        <v>0</v>
      </c>
      <c r="H31" s="1193">
        <f t="shared" si="3"/>
        <v>0</v>
      </c>
      <c r="I31" s="1193">
        <f t="shared" si="3"/>
        <v>0</v>
      </c>
      <c r="J31" s="1193">
        <f t="shared" si="3"/>
        <v>0</v>
      </c>
      <c r="K31" s="1193">
        <f t="shared" si="3"/>
        <v>0</v>
      </c>
      <c r="L31" s="1193">
        <f t="shared" si="3"/>
        <v>0</v>
      </c>
      <c r="M31" s="1193">
        <f t="shared" si="3"/>
        <v>0</v>
      </c>
      <c r="N31" s="1193">
        <f t="shared" si="3"/>
        <v>0</v>
      </c>
      <c r="O31" s="1193">
        <f t="shared" si="3"/>
        <v>0</v>
      </c>
      <c r="P31" s="1193">
        <f t="shared" si="3"/>
        <v>0</v>
      </c>
      <c r="Q31" s="1195">
        <f>SUM(E31:P32)</f>
        <v>0</v>
      </c>
    </row>
    <row r="32" spans="2:17" ht="15" customHeight="1" x14ac:dyDescent="0.25">
      <c r="B32" s="999"/>
      <c r="C32" s="1059"/>
      <c r="D32" s="1181"/>
      <c r="E32" s="1194"/>
      <c r="F32" s="1194"/>
      <c r="G32" s="1194"/>
      <c r="H32" s="1194"/>
      <c r="I32" s="1194"/>
      <c r="J32" s="1194"/>
      <c r="K32" s="1194"/>
      <c r="L32" s="1194"/>
      <c r="M32" s="1194"/>
      <c r="N32" s="1194"/>
      <c r="O32" s="1194"/>
      <c r="P32" s="1194"/>
      <c r="Q32" s="1196"/>
    </row>
    <row r="33" spans="2:17" ht="14.4" x14ac:dyDescent="0.3">
      <c r="B33" s="1052">
        <f>B31+1</f>
        <v>15</v>
      </c>
      <c r="C33" s="1055" t="s">
        <v>939</v>
      </c>
      <c r="D33" s="310" t="s">
        <v>2122</v>
      </c>
      <c r="E33" s="311">
        <f>SUMIF($D$5:$D$30,$D33,E$5:E$30)</f>
        <v>0</v>
      </c>
      <c r="F33" s="311">
        <f t="shared" ref="F33:P34" si="4">SUMIF($D$5:$D$30,$D33,F$5:F$30)</f>
        <v>0</v>
      </c>
      <c r="G33" s="311">
        <f t="shared" si="4"/>
        <v>0</v>
      </c>
      <c r="H33" s="311">
        <f t="shared" si="4"/>
        <v>0</v>
      </c>
      <c r="I33" s="311">
        <f t="shared" si="4"/>
        <v>0</v>
      </c>
      <c r="J33" s="311">
        <f t="shared" si="4"/>
        <v>0</v>
      </c>
      <c r="K33" s="311">
        <f t="shared" si="4"/>
        <v>0</v>
      </c>
      <c r="L33" s="311">
        <f t="shared" si="4"/>
        <v>0</v>
      </c>
      <c r="M33" s="311">
        <f t="shared" si="4"/>
        <v>0</v>
      </c>
      <c r="N33" s="311">
        <f t="shared" si="4"/>
        <v>0</v>
      </c>
      <c r="O33" s="311">
        <f t="shared" si="4"/>
        <v>0</v>
      </c>
      <c r="P33" s="311">
        <f t="shared" si="4"/>
        <v>0</v>
      </c>
      <c r="Q33" s="312">
        <f>SUM(E33:P33)</f>
        <v>0</v>
      </c>
    </row>
    <row r="34" spans="2:17" ht="14.4" x14ac:dyDescent="0.3">
      <c r="B34" s="1054"/>
      <c r="C34" s="1057"/>
      <c r="D34" s="310" t="s">
        <v>1150</v>
      </c>
      <c r="E34" s="311">
        <f>SUMIF($D$5:$D$30,$D34,E$5:E$30)</f>
        <v>0</v>
      </c>
      <c r="F34" s="311">
        <f t="shared" si="4"/>
        <v>0</v>
      </c>
      <c r="G34" s="311">
        <f t="shared" si="4"/>
        <v>0</v>
      </c>
      <c r="H34" s="311">
        <f t="shared" si="4"/>
        <v>0</v>
      </c>
      <c r="I34" s="311">
        <f t="shared" si="4"/>
        <v>0</v>
      </c>
      <c r="J34" s="311">
        <f t="shared" si="4"/>
        <v>0</v>
      </c>
      <c r="K34" s="311">
        <f t="shared" si="4"/>
        <v>0</v>
      </c>
      <c r="L34" s="311">
        <f t="shared" si="4"/>
        <v>0</v>
      </c>
      <c r="M34" s="311">
        <f t="shared" si="4"/>
        <v>0</v>
      </c>
      <c r="N34" s="311">
        <f t="shared" si="4"/>
        <v>0</v>
      </c>
      <c r="O34" s="311">
        <f t="shared" si="4"/>
        <v>0</v>
      </c>
      <c r="P34" s="311">
        <f t="shared" si="4"/>
        <v>0</v>
      </c>
      <c r="Q34" s="312">
        <f t="shared" ref="Q34" si="5">SUM(E34:P34)</f>
        <v>0</v>
      </c>
    </row>
    <row r="35" spans="2:17" ht="14.4" x14ac:dyDescent="0.3">
      <c r="B35" s="1052">
        <f>B33+1</f>
        <v>16</v>
      </c>
      <c r="C35" s="1055" t="s">
        <v>940</v>
      </c>
      <c r="D35" s="310" t="s">
        <v>2122</v>
      </c>
      <c r="E35" s="311">
        <f>E33</f>
        <v>0</v>
      </c>
      <c r="F35" s="311">
        <f>E35+F33</f>
        <v>0</v>
      </c>
      <c r="G35" s="311">
        <f>F35+G33</f>
        <v>0</v>
      </c>
      <c r="H35" s="311">
        <f t="shared" ref="H35:P35" si="6">G35+H33</f>
        <v>0</v>
      </c>
      <c r="I35" s="311">
        <f t="shared" si="6"/>
        <v>0</v>
      </c>
      <c r="J35" s="311">
        <f t="shared" si="6"/>
        <v>0</v>
      </c>
      <c r="K35" s="311">
        <f t="shared" si="6"/>
        <v>0</v>
      </c>
      <c r="L35" s="311">
        <f t="shared" si="6"/>
        <v>0</v>
      </c>
      <c r="M35" s="311">
        <f t="shared" si="6"/>
        <v>0</v>
      </c>
      <c r="N35" s="311">
        <f t="shared" si="6"/>
        <v>0</v>
      </c>
      <c r="O35" s="311">
        <f t="shared" si="6"/>
        <v>0</v>
      </c>
      <c r="P35" s="311">
        <f t="shared" si="6"/>
        <v>0</v>
      </c>
      <c r="Q35" s="312">
        <f>P35</f>
        <v>0</v>
      </c>
    </row>
    <row r="36" spans="2:17" ht="14.4" x14ac:dyDescent="0.3">
      <c r="B36" s="1054"/>
      <c r="C36" s="1057"/>
      <c r="D36" s="310" t="s">
        <v>1150</v>
      </c>
      <c r="E36" s="311">
        <f>E34</f>
        <v>0</v>
      </c>
      <c r="F36" s="311">
        <f>E36+F34</f>
        <v>0</v>
      </c>
      <c r="G36" s="311">
        <f>F36+G34</f>
        <v>0</v>
      </c>
      <c r="H36" s="311">
        <f t="shared" ref="H36:P36" si="7">G36+H34</f>
        <v>0</v>
      </c>
      <c r="I36" s="311">
        <f t="shared" si="7"/>
        <v>0</v>
      </c>
      <c r="J36" s="311">
        <f t="shared" si="7"/>
        <v>0</v>
      </c>
      <c r="K36" s="311">
        <f t="shared" si="7"/>
        <v>0</v>
      </c>
      <c r="L36" s="311">
        <f t="shared" si="7"/>
        <v>0</v>
      </c>
      <c r="M36" s="311">
        <f t="shared" si="7"/>
        <v>0</v>
      </c>
      <c r="N36" s="311">
        <f t="shared" si="7"/>
        <v>0</v>
      </c>
      <c r="O36" s="311">
        <f t="shared" si="7"/>
        <v>0</v>
      </c>
      <c r="P36" s="311">
        <f t="shared" si="7"/>
        <v>0</v>
      </c>
      <c r="Q36" s="312">
        <f>P36</f>
        <v>0</v>
      </c>
    </row>
  </sheetData>
  <mergeCells count="51">
    <mergeCell ref="P31:P32"/>
    <mergeCell ref="Q31:Q32"/>
    <mergeCell ref="C3:C4"/>
    <mergeCell ref="E31:E32"/>
    <mergeCell ref="F31:F32"/>
    <mergeCell ref="G31:G32"/>
    <mergeCell ref="H31:H32"/>
    <mergeCell ref="I31:I32"/>
    <mergeCell ref="J31:J32"/>
    <mergeCell ref="K31:K32"/>
    <mergeCell ref="L31:L32"/>
    <mergeCell ref="M31:M32"/>
    <mergeCell ref="N31:N32"/>
    <mergeCell ref="O31:O32"/>
    <mergeCell ref="B33:B34"/>
    <mergeCell ref="C33:C34"/>
    <mergeCell ref="B35:B36"/>
    <mergeCell ref="C35:C36"/>
    <mergeCell ref="B31:B32"/>
    <mergeCell ref="C31:C32"/>
    <mergeCell ref="B25:B26"/>
    <mergeCell ref="C25:C26"/>
    <mergeCell ref="B23:B24"/>
    <mergeCell ref="C23:C24"/>
    <mergeCell ref="D31:D32"/>
    <mergeCell ref="B27:B28"/>
    <mergeCell ref="C27:C28"/>
    <mergeCell ref="B29:B30"/>
    <mergeCell ref="C29:C30"/>
    <mergeCell ref="B21:B22"/>
    <mergeCell ref="C21:C22"/>
    <mergeCell ref="B19:B20"/>
    <mergeCell ref="C19:C20"/>
    <mergeCell ref="B17:B18"/>
    <mergeCell ref="C17:C18"/>
    <mergeCell ref="B15:B16"/>
    <mergeCell ref="C15:C16"/>
    <mergeCell ref="B13:B14"/>
    <mergeCell ref="C13:C14"/>
    <mergeCell ref="B11:B12"/>
    <mergeCell ref="C11:C12"/>
    <mergeCell ref="B9:B10"/>
    <mergeCell ref="C9:C10"/>
    <mergeCell ref="B7:B8"/>
    <mergeCell ref="C7:C8"/>
    <mergeCell ref="D3:D4"/>
    <mergeCell ref="B2:Q2"/>
    <mergeCell ref="E3:P3"/>
    <mergeCell ref="Q3:Q4"/>
    <mergeCell ref="B5:B6"/>
    <mergeCell ref="C5:C6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theme="6" tint="-0.249977111117893"/>
  </sheetPr>
  <dimension ref="B2:Y40"/>
  <sheetViews>
    <sheetView showGridLines="0" topLeftCell="J1" zoomScaleNormal="100" workbookViewId="0">
      <selection activeCell="O18" sqref="O18"/>
    </sheetView>
  </sheetViews>
  <sheetFormatPr defaultColWidth="9.109375" defaultRowHeight="15" customHeight="1" x14ac:dyDescent="0.3"/>
  <cols>
    <col min="1" max="2" width="3.6640625" style="394" customWidth="1"/>
    <col min="3" max="3" width="11.109375" style="394" customWidth="1"/>
    <col min="4" max="4" width="14.6640625" style="394" bestFit="1" customWidth="1"/>
    <col min="5" max="6" width="16.5546875" style="394" customWidth="1"/>
    <col min="7" max="7" width="2.88671875" style="394" customWidth="1"/>
    <col min="8" max="8" width="11.109375" style="394" customWidth="1"/>
    <col min="9" max="9" width="14.6640625" style="394" bestFit="1" customWidth="1"/>
    <col min="10" max="11" width="16.5546875" style="394" customWidth="1"/>
    <col min="12" max="12" width="2.88671875" style="394" customWidth="1"/>
    <col min="13" max="13" width="3.6640625" style="394" bestFit="1" customWidth="1"/>
    <col min="14" max="14" width="21.88671875" style="394" bestFit="1" customWidth="1"/>
    <col min="15" max="16" width="15" style="394" customWidth="1"/>
    <col min="17" max="17" width="16.109375" style="394" customWidth="1"/>
    <col min="18" max="22" width="15" style="394" customWidth="1"/>
    <col min="23" max="23" width="10.33203125" style="394" bestFit="1" customWidth="1"/>
    <col min="24" max="24" width="15.33203125" style="394" bestFit="1" customWidth="1"/>
    <col min="25" max="16384" width="9.109375" style="394"/>
  </cols>
  <sheetData>
    <row r="2" spans="2:25" ht="22.5" customHeight="1" x14ac:dyDescent="0.3">
      <c r="B2" s="1210" t="s">
        <v>2147</v>
      </c>
      <c r="C2" s="1211"/>
      <c r="D2" s="1211"/>
      <c r="E2" s="1211"/>
      <c r="F2" s="1211"/>
      <c r="G2" s="1211"/>
      <c r="H2" s="1211"/>
      <c r="I2" s="1211"/>
      <c r="J2" s="1211"/>
      <c r="K2" s="1211"/>
      <c r="L2" s="1212"/>
      <c r="M2" s="1029" t="s">
        <v>1043</v>
      </c>
      <c r="N2" s="1030"/>
      <c r="O2" s="1030"/>
      <c r="P2" s="1030"/>
      <c r="Q2" s="1030"/>
      <c r="R2" s="1030"/>
      <c r="S2" s="1030"/>
      <c r="T2" s="1030"/>
      <c r="U2" s="1030"/>
      <c r="V2" s="1030"/>
      <c r="W2" s="1030"/>
      <c r="X2" s="1030"/>
      <c r="Y2" s="1031"/>
    </row>
    <row r="3" spans="2:25" ht="28.8" x14ac:dyDescent="0.3">
      <c r="B3" s="731"/>
      <c r="C3" s="732"/>
      <c r="D3" s="732"/>
      <c r="E3" s="732"/>
      <c r="F3" s="732"/>
      <c r="G3" s="732"/>
      <c r="H3" s="732"/>
      <c r="I3" s="732"/>
      <c r="J3" s="732"/>
      <c r="K3" s="732"/>
      <c r="L3" s="733"/>
      <c r="M3" s="129"/>
      <c r="N3" s="130"/>
      <c r="O3" s="766" t="s">
        <v>59</v>
      </c>
      <c r="P3" s="767" t="s">
        <v>2165</v>
      </c>
      <c r="Q3" s="768" t="s">
        <v>41</v>
      </c>
      <c r="R3" s="767" t="s">
        <v>60</v>
      </c>
      <c r="S3" s="769" t="s">
        <v>2166</v>
      </c>
      <c r="T3" s="767" t="s">
        <v>2167</v>
      </c>
      <c r="U3" s="767" t="s">
        <v>130</v>
      </c>
      <c r="V3" s="767" t="s">
        <v>2168</v>
      </c>
      <c r="W3" s="131"/>
      <c r="X3" s="708" t="s">
        <v>1041</v>
      </c>
      <c r="Y3" s="132"/>
    </row>
    <row r="4" spans="2:25" ht="17.25" customHeight="1" x14ac:dyDescent="0.3">
      <c r="B4" s="734"/>
      <c r="C4" s="1000" t="s">
        <v>2151</v>
      </c>
      <c r="D4" s="1000"/>
      <c r="E4" s="1000"/>
      <c r="F4" s="1000"/>
      <c r="G4" s="735"/>
      <c r="H4" s="1000" t="s">
        <v>2153</v>
      </c>
      <c r="I4" s="1000"/>
      <c r="J4" s="1000"/>
      <c r="K4" s="1000"/>
      <c r="L4" s="736"/>
      <c r="M4" s="1203" t="s">
        <v>143</v>
      </c>
      <c r="N4" s="714" t="s">
        <v>537</v>
      </c>
      <c r="O4" s="133">
        <f>IlumBenef!G62</f>
        <v>0</v>
      </c>
      <c r="P4" s="133">
        <f>CondAmbBenef!G64</f>
        <v>0</v>
      </c>
      <c r="Q4" s="133">
        <f>MotorBenef!G64</f>
        <v>0</v>
      </c>
      <c r="R4" s="133">
        <f>RefrigBenef!G60</f>
        <v>0</v>
      </c>
      <c r="S4" s="133">
        <f>SolarBenef!G42</f>
        <v>0</v>
      </c>
      <c r="T4" s="133">
        <f>HospBenef!G64</f>
        <v>0</v>
      </c>
      <c r="U4" s="133">
        <f>OutrosBenef!G58</f>
        <v>0</v>
      </c>
      <c r="V4" s="133">
        <f>FIBenef!G42</f>
        <v>0</v>
      </c>
      <c r="W4" s="134" t="s">
        <v>980</v>
      </c>
      <c r="X4" s="709">
        <f>Apoio!AP7+Apoio!AT7</f>
        <v>0</v>
      </c>
      <c r="Y4" s="135" t="s">
        <v>32</v>
      </c>
    </row>
    <row r="5" spans="2:25" ht="28.8" x14ac:dyDescent="0.3">
      <c r="B5" s="734"/>
      <c r="C5" s="740" t="s">
        <v>2146</v>
      </c>
      <c r="D5" s="740" t="s">
        <v>2152</v>
      </c>
      <c r="E5" s="741" t="s">
        <v>2148</v>
      </c>
      <c r="F5" s="741" t="s">
        <v>2149</v>
      </c>
      <c r="G5" s="735"/>
      <c r="H5" s="740" t="s">
        <v>2146</v>
      </c>
      <c r="I5" s="740" t="s">
        <v>2152</v>
      </c>
      <c r="J5" s="741" t="s">
        <v>2148</v>
      </c>
      <c r="K5" s="741" t="s">
        <v>2149</v>
      </c>
      <c r="L5" s="736"/>
      <c r="M5" s="1203"/>
      <c r="N5" s="714" t="s">
        <v>539</v>
      </c>
      <c r="O5" s="133">
        <f>IlumBenef!G63</f>
        <v>0</v>
      </c>
      <c r="P5" s="133">
        <f>CondAmbBenef!G65</f>
        <v>0</v>
      </c>
      <c r="Q5" s="133">
        <f>MotorBenef!G65</f>
        <v>0</v>
      </c>
      <c r="R5" s="133">
        <f>RefrigBenef!G61</f>
        <v>0</v>
      </c>
      <c r="S5" s="133">
        <f>SolarBenef!G43</f>
        <v>0</v>
      </c>
      <c r="T5" s="133">
        <f>HospBenef!G65</f>
        <v>0</v>
      </c>
      <c r="U5" s="133">
        <f>OutrosBenef!G59</f>
        <v>0</v>
      </c>
      <c r="V5" s="133">
        <f>FIBenef!G43</f>
        <v>0</v>
      </c>
      <c r="W5" s="134" t="s">
        <v>980</v>
      </c>
      <c r="X5" s="709">
        <f>Apoio!AQ7+Apoio!AU7</f>
        <v>0</v>
      </c>
      <c r="Y5" s="135" t="s">
        <v>32</v>
      </c>
    </row>
    <row r="6" spans="2:25" ht="17.25" customHeight="1" x14ac:dyDescent="0.3">
      <c r="B6" s="734"/>
      <c r="C6" s="737" t="s">
        <v>926</v>
      </c>
      <c r="D6" s="742"/>
      <c r="E6" s="739"/>
      <c r="F6" s="739"/>
      <c r="G6" s="735"/>
      <c r="H6" s="737" t="s">
        <v>926</v>
      </c>
      <c r="I6" s="743" t="str">
        <f>IF(ISBLANK(D6)," ",D6+365)</f>
        <v xml:space="preserve"> </v>
      </c>
      <c r="J6" s="744" t="str">
        <f>IF(ISBLANK(E6)," ",E6-SUM($O$6:$V$6)*1000)</f>
        <v xml:space="preserve"> </v>
      </c>
      <c r="K6" s="744" t="str">
        <f t="shared" ref="K6:K17" si="0">IF(ISBLANK(F6)," ",F6-SUM($O$7:$V$7))</f>
        <v xml:space="preserve"> </v>
      </c>
      <c r="L6" s="736"/>
      <c r="M6" s="1213"/>
      <c r="N6" s="587" t="s">
        <v>540</v>
      </c>
      <c r="O6" s="133">
        <f t="shared" ref="O6:U6" si="1">SUM(O4:O5)</f>
        <v>0</v>
      </c>
      <c r="P6" s="133">
        <f t="shared" si="1"/>
        <v>0</v>
      </c>
      <c r="Q6" s="133">
        <f t="shared" si="1"/>
        <v>0</v>
      </c>
      <c r="R6" s="133">
        <f t="shared" si="1"/>
        <v>0</v>
      </c>
      <c r="S6" s="133">
        <f t="shared" si="1"/>
        <v>0</v>
      </c>
      <c r="T6" s="133">
        <f t="shared" si="1"/>
        <v>0</v>
      </c>
      <c r="U6" s="133">
        <f t="shared" si="1"/>
        <v>0</v>
      </c>
      <c r="V6" s="133">
        <f>SUM(V4:V5)</f>
        <v>0</v>
      </c>
      <c r="W6" s="134" t="s">
        <v>980</v>
      </c>
      <c r="X6" s="708" t="s">
        <v>1033</v>
      </c>
      <c r="Y6" s="132"/>
    </row>
    <row r="7" spans="2:25" ht="17.25" customHeight="1" x14ac:dyDescent="0.3">
      <c r="B7" s="734"/>
      <c r="C7" s="738" t="s">
        <v>927</v>
      </c>
      <c r="D7" s="742"/>
      <c r="E7" s="739"/>
      <c r="F7" s="739"/>
      <c r="G7" s="735"/>
      <c r="H7" s="738" t="s">
        <v>927</v>
      </c>
      <c r="I7" s="743" t="str">
        <f t="shared" ref="I7:I17" si="2">IF(ISBLANK(D7)," ",D7+365)</f>
        <v xml:space="preserve"> </v>
      </c>
      <c r="J7" s="744" t="str">
        <f t="shared" ref="J7:J17" si="3">IF(ISBLANK(E7)," ",E7-SUM($O$6:$V$6)*1000)</f>
        <v xml:space="preserve"> </v>
      </c>
      <c r="K7" s="744" t="str">
        <f t="shared" si="0"/>
        <v xml:space="preserve"> </v>
      </c>
      <c r="L7" s="736"/>
      <c r="M7" s="1202" t="s">
        <v>979</v>
      </c>
      <c r="N7" s="588" t="s">
        <v>537</v>
      </c>
      <c r="O7" s="133">
        <f>IlumBenef!G65</f>
        <v>0</v>
      </c>
      <c r="P7" s="133">
        <f>CondAmbBenef!G67</f>
        <v>0</v>
      </c>
      <c r="Q7" s="133">
        <f>MotorBenef!G67</f>
        <v>0</v>
      </c>
      <c r="R7" s="133">
        <f>RefrigBenef!G63</f>
        <v>0</v>
      </c>
      <c r="S7" s="133">
        <f>SolarBenef!G45</f>
        <v>0</v>
      </c>
      <c r="T7" s="133">
        <f>HospBenef!G67</f>
        <v>0</v>
      </c>
      <c r="U7" s="133">
        <f>OutrosBenef!G61</f>
        <v>0</v>
      </c>
      <c r="V7" s="133">
        <f>FIBenef!G45</f>
        <v>0</v>
      </c>
      <c r="W7" s="134" t="s">
        <v>636</v>
      </c>
      <c r="X7" s="709">
        <f>Apoio!AR7</f>
        <v>0</v>
      </c>
      <c r="Y7" s="135" t="s">
        <v>492</v>
      </c>
    </row>
    <row r="8" spans="2:25" ht="17.25" customHeight="1" x14ac:dyDescent="0.3">
      <c r="B8" s="734"/>
      <c r="C8" s="738" t="s">
        <v>928</v>
      </c>
      <c r="D8" s="742"/>
      <c r="E8" s="739"/>
      <c r="F8" s="739"/>
      <c r="G8" s="735"/>
      <c r="H8" s="738" t="s">
        <v>928</v>
      </c>
      <c r="I8" s="743" t="str">
        <f t="shared" si="2"/>
        <v xml:space="preserve"> </v>
      </c>
      <c r="J8" s="744" t="str">
        <f>IF(ISBLANK(E8)," ",E8-SUM($O$6:$V$6)*1000)</f>
        <v xml:space="preserve"> </v>
      </c>
      <c r="K8" s="744" t="str">
        <f t="shared" si="0"/>
        <v xml:space="preserve"> </v>
      </c>
      <c r="L8" s="736"/>
      <c r="M8" s="1203"/>
      <c r="N8" s="714" t="s">
        <v>539</v>
      </c>
      <c r="O8" s="133">
        <f>IlumBenef!G66</f>
        <v>0</v>
      </c>
      <c r="P8" s="133">
        <f>CondAmbBenef!G68</f>
        <v>0</v>
      </c>
      <c r="Q8" s="133">
        <f>MotorBenef!G68</f>
        <v>0</v>
      </c>
      <c r="R8" s="133">
        <f>RefrigBenef!G64</f>
        <v>0</v>
      </c>
      <c r="S8" s="133">
        <f>SolarBenef!G46</f>
        <v>0</v>
      </c>
      <c r="T8" s="133">
        <f>HospBenef!G68</f>
        <v>0</v>
      </c>
      <c r="U8" s="133">
        <f>OutrosBenef!G62</f>
        <v>0</v>
      </c>
      <c r="V8" s="133">
        <f>FIBenef!G46</f>
        <v>0</v>
      </c>
      <c r="W8" s="134" t="s">
        <v>636</v>
      </c>
      <c r="X8" s="709">
        <f>Apoio!AS7</f>
        <v>0</v>
      </c>
      <c r="Y8" s="135" t="s">
        <v>492</v>
      </c>
    </row>
    <row r="9" spans="2:25" ht="17.25" customHeight="1" x14ac:dyDescent="0.3">
      <c r="B9" s="734"/>
      <c r="C9" s="738" t="s">
        <v>929</v>
      </c>
      <c r="D9" s="742"/>
      <c r="E9" s="739"/>
      <c r="F9" s="739"/>
      <c r="G9" s="735"/>
      <c r="H9" s="738" t="s">
        <v>929</v>
      </c>
      <c r="I9" s="743" t="str">
        <f t="shared" si="2"/>
        <v xml:space="preserve"> </v>
      </c>
      <c r="J9" s="744" t="str">
        <f t="shared" si="3"/>
        <v xml:space="preserve"> </v>
      </c>
      <c r="K9" s="744" t="str">
        <f t="shared" si="0"/>
        <v xml:space="preserve"> </v>
      </c>
      <c r="L9" s="736"/>
      <c r="M9" s="1203"/>
      <c r="N9" s="714" t="s">
        <v>540</v>
      </c>
      <c r="O9" s="133">
        <f>IlumBenef!G64</f>
        <v>0</v>
      </c>
      <c r="P9" s="133">
        <f>CondAmbBenef!G66</f>
        <v>0</v>
      </c>
      <c r="Q9" s="133">
        <f>MotorBenef!G66</f>
        <v>0</v>
      </c>
      <c r="R9" s="133">
        <f>RefrigBenef!G62</f>
        <v>0</v>
      </c>
      <c r="S9" s="133">
        <f>SolarBenef!G44</f>
        <v>0</v>
      </c>
      <c r="T9" s="133">
        <f>HospBenef!G66</f>
        <v>0</v>
      </c>
      <c r="U9" s="133">
        <f>OutrosBenef!G60</f>
        <v>0</v>
      </c>
      <c r="V9" s="133">
        <f>FIBenef!G44</f>
        <v>0</v>
      </c>
      <c r="W9" s="727"/>
      <c r="X9" s="1220" t="s">
        <v>1044</v>
      </c>
      <c r="Y9" s="306"/>
    </row>
    <row r="10" spans="2:25" ht="17.25" customHeight="1" x14ac:dyDescent="0.3">
      <c r="B10" s="734"/>
      <c r="C10" s="738" t="s">
        <v>930</v>
      </c>
      <c r="D10" s="742"/>
      <c r="E10" s="739"/>
      <c r="F10" s="739"/>
      <c r="G10" s="735"/>
      <c r="H10" s="738" t="s">
        <v>930</v>
      </c>
      <c r="I10" s="743" t="str">
        <f t="shared" si="2"/>
        <v xml:space="preserve"> </v>
      </c>
      <c r="J10" s="744" t="str">
        <f t="shared" si="3"/>
        <v xml:space="preserve"> </v>
      </c>
      <c r="K10" s="744" t="str">
        <f t="shared" si="0"/>
        <v xml:space="preserve"> </v>
      </c>
      <c r="L10" s="736"/>
      <c r="M10" s="710"/>
      <c r="N10" s="713"/>
      <c r="O10" s="284"/>
      <c r="P10" s="136"/>
      <c r="Q10" s="136"/>
      <c r="R10" s="136"/>
      <c r="S10" s="136"/>
      <c r="T10" s="136"/>
      <c r="U10" s="136"/>
      <c r="V10" s="136"/>
      <c r="W10" s="727"/>
      <c r="X10" s="1221"/>
      <c r="Y10" s="306"/>
    </row>
    <row r="11" spans="2:25" ht="17.25" customHeight="1" x14ac:dyDescent="0.3">
      <c r="B11" s="734"/>
      <c r="C11" s="738" t="s">
        <v>931</v>
      </c>
      <c r="D11" s="742"/>
      <c r="E11" s="739"/>
      <c r="F11" s="739"/>
      <c r="G11" s="735"/>
      <c r="H11" s="738" t="s">
        <v>931</v>
      </c>
      <c r="I11" s="743" t="str">
        <f t="shared" si="2"/>
        <v xml:space="preserve"> </v>
      </c>
      <c r="J11" s="744" t="str">
        <f t="shared" si="3"/>
        <v xml:space="preserve"> </v>
      </c>
      <c r="K11" s="744" t="str">
        <f t="shared" si="0"/>
        <v xml:space="preserve"> </v>
      </c>
      <c r="L11" s="736"/>
      <c r="M11" s="129"/>
      <c r="N11" s="714" t="s">
        <v>541</v>
      </c>
      <c r="O11" s="137">
        <f t="shared" ref="O11:V11" si="4">(O4*$X$4)+(O5*$X$5)+(O7*$X$7)+(O8*$X$8)</f>
        <v>0</v>
      </c>
      <c r="P11" s="137">
        <f t="shared" si="4"/>
        <v>0</v>
      </c>
      <c r="Q11" s="137">
        <f t="shared" si="4"/>
        <v>0</v>
      </c>
      <c r="R11" s="137">
        <f t="shared" si="4"/>
        <v>0</v>
      </c>
      <c r="S11" s="137">
        <f t="shared" si="4"/>
        <v>0</v>
      </c>
      <c r="T11" s="137">
        <f t="shared" si="4"/>
        <v>0</v>
      </c>
      <c r="U11" s="137">
        <f t="shared" si="4"/>
        <v>0</v>
      </c>
      <c r="V11" s="137">
        <f t="shared" si="4"/>
        <v>0</v>
      </c>
      <c r="W11" s="134"/>
      <c r="X11" s="711">
        <f>SUM(O11:V11)</f>
        <v>0</v>
      </c>
      <c r="Y11" s="132"/>
    </row>
    <row r="12" spans="2:25" ht="17.25" customHeight="1" x14ac:dyDescent="0.3">
      <c r="B12" s="734"/>
      <c r="C12" s="738" t="s">
        <v>932</v>
      </c>
      <c r="D12" s="742"/>
      <c r="E12" s="739"/>
      <c r="F12" s="739"/>
      <c r="G12" s="735"/>
      <c r="H12" s="738" t="s">
        <v>932</v>
      </c>
      <c r="I12" s="743" t="str">
        <f t="shared" si="2"/>
        <v xml:space="preserve"> </v>
      </c>
      <c r="J12" s="744" t="str">
        <f t="shared" si="3"/>
        <v xml:space="preserve"> </v>
      </c>
      <c r="K12" s="744" t="str">
        <f t="shared" si="0"/>
        <v xml:space="preserve"> </v>
      </c>
      <c r="L12" s="736"/>
      <c r="M12" s="129"/>
      <c r="N12" s="714" t="s">
        <v>542</v>
      </c>
      <c r="O12" s="138">
        <f>IlumCusto!V512</f>
        <v>0</v>
      </c>
      <c r="P12" s="138">
        <f>CondAmbCusto!V112</f>
        <v>0</v>
      </c>
      <c r="Q12" s="138">
        <f>MotorCusto!V212</f>
        <v>0</v>
      </c>
      <c r="R12" s="138">
        <f>RefrigCusto!V112</f>
        <v>0</v>
      </c>
      <c r="S12" s="138">
        <f>SolarCusto!V52</f>
        <v>0</v>
      </c>
      <c r="T12" s="138">
        <f>HospCusto!V52</f>
        <v>0</v>
      </c>
      <c r="U12" s="138">
        <f>OutrosCusto!V52</f>
        <v>0</v>
      </c>
      <c r="V12" s="138">
        <f>FICusto!V52</f>
        <v>0</v>
      </c>
      <c r="W12" s="134" t="s">
        <v>543</v>
      </c>
      <c r="X12" s="712">
        <f>IFERROR(SUM(O13:V13)/SUM(O6:V6),0)</f>
        <v>0</v>
      </c>
      <c r="Y12" s="135" t="s">
        <v>543</v>
      </c>
    </row>
    <row r="13" spans="2:25" ht="17.25" customHeight="1" x14ac:dyDescent="0.3">
      <c r="B13" s="734"/>
      <c r="C13" s="738" t="s">
        <v>933</v>
      </c>
      <c r="D13" s="742"/>
      <c r="E13" s="739"/>
      <c r="F13" s="739"/>
      <c r="G13" s="735"/>
      <c r="H13" s="738" t="s">
        <v>933</v>
      </c>
      <c r="I13" s="743" t="str">
        <f t="shared" si="2"/>
        <v xml:space="preserve"> </v>
      </c>
      <c r="J13" s="744" t="str">
        <f t="shared" si="3"/>
        <v xml:space="preserve"> </v>
      </c>
      <c r="K13" s="744" t="str">
        <f t="shared" si="0"/>
        <v xml:space="preserve"> </v>
      </c>
      <c r="L13" s="736"/>
      <c r="M13" s="146"/>
      <c r="N13" s="147"/>
      <c r="O13" s="728">
        <f t="shared" ref="O13:V13" si="5">O12*O6</f>
        <v>0</v>
      </c>
      <c r="P13" s="728">
        <f t="shared" si="5"/>
        <v>0</v>
      </c>
      <c r="Q13" s="728">
        <f t="shared" si="5"/>
        <v>0</v>
      </c>
      <c r="R13" s="728">
        <f t="shared" si="5"/>
        <v>0</v>
      </c>
      <c r="S13" s="728">
        <f t="shared" si="5"/>
        <v>0</v>
      </c>
      <c r="T13" s="728">
        <f t="shared" si="5"/>
        <v>0</v>
      </c>
      <c r="U13" s="728">
        <f t="shared" si="5"/>
        <v>0</v>
      </c>
      <c r="V13" s="728">
        <f t="shared" si="5"/>
        <v>0</v>
      </c>
      <c r="W13" s="148"/>
      <c r="X13" s="729"/>
      <c r="Y13" s="730"/>
    </row>
    <row r="14" spans="2:25" ht="17.25" customHeight="1" x14ac:dyDescent="0.3">
      <c r="B14" s="734"/>
      <c r="C14" s="738" t="s">
        <v>934</v>
      </c>
      <c r="D14" s="742"/>
      <c r="E14" s="739"/>
      <c r="F14" s="739"/>
      <c r="G14" s="735"/>
      <c r="H14" s="738" t="s">
        <v>934</v>
      </c>
      <c r="I14" s="743" t="str">
        <f t="shared" si="2"/>
        <v xml:space="preserve"> </v>
      </c>
      <c r="J14" s="744" t="str">
        <f t="shared" si="3"/>
        <v xml:space="preserve"> </v>
      </c>
      <c r="K14" s="744" t="str">
        <f t="shared" si="0"/>
        <v xml:space="preserve"> </v>
      </c>
      <c r="L14" s="736"/>
      <c r="M14" s="1199" t="s">
        <v>1042</v>
      </c>
      <c r="N14" s="1200"/>
      <c r="O14" s="1200"/>
      <c r="P14" s="1200"/>
      <c r="Q14" s="1200"/>
      <c r="R14" s="1200"/>
      <c r="S14" s="1200"/>
      <c r="T14" s="1200"/>
      <c r="U14" s="1200"/>
      <c r="V14" s="1200"/>
      <c r="W14" s="1200"/>
      <c r="X14" s="1200"/>
      <c r="Y14" s="1201"/>
    </row>
    <row r="15" spans="2:25" ht="17.25" customHeight="1" x14ac:dyDescent="0.3">
      <c r="B15" s="734"/>
      <c r="C15" s="738" t="s">
        <v>935</v>
      </c>
      <c r="D15" s="742"/>
      <c r="E15" s="739"/>
      <c r="F15" s="739"/>
      <c r="G15" s="735"/>
      <c r="H15" s="738" t="s">
        <v>935</v>
      </c>
      <c r="I15" s="743" t="str">
        <f t="shared" si="2"/>
        <v xml:space="preserve"> </v>
      </c>
      <c r="J15" s="744" t="str">
        <f t="shared" si="3"/>
        <v xml:space="preserve"> </v>
      </c>
      <c r="K15" s="744" t="str">
        <f t="shared" si="0"/>
        <v xml:space="preserve"> </v>
      </c>
      <c r="L15" s="736"/>
      <c r="M15" s="139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42"/>
    </row>
    <row r="16" spans="2:25" ht="17.25" customHeight="1" x14ac:dyDescent="0.3">
      <c r="B16" s="734"/>
      <c r="C16" s="738" t="s">
        <v>936</v>
      </c>
      <c r="D16" s="742"/>
      <c r="E16" s="739"/>
      <c r="F16" s="739"/>
      <c r="G16" s="735"/>
      <c r="H16" s="738" t="s">
        <v>936</v>
      </c>
      <c r="I16" s="743" t="str">
        <f t="shared" si="2"/>
        <v xml:space="preserve"> </v>
      </c>
      <c r="J16" s="744" t="str">
        <f t="shared" si="3"/>
        <v xml:space="preserve"> </v>
      </c>
      <c r="K16" s="744" t="str">
        <f t="shared" si="0"/>
        <v xml:space="preserve"> </v>
      </c>
      <c r="L16" s="736"/>
      <c r="M16" s="1204" t="s">
        <v>544</v>
      </c>
      <c r="N16" s="1205"/>
      <c r="O16" s="140">
        <f>Apoio!J38</f>
        <v>1</v>
      </c>
      <c r="P16" s="130"/>
      <c r="Q16" s="1197" t="s">
        <v>545</v>
      </c>
      <c r="R16" s="1198"/>
      <c r="S16" s="141">
        <f>IFERROR(SUM(O13:V13)/SUM(O6:V6),0)</f>
        <v>0</v>
      </c>
      <c r="T16" s="136" t="s">
        <v>543</v>
      </c>
      <c r="U16" s="1206" t="s">
        <v>954</v>
      </c>
      <c r="V16" s="1207"/>
      <c r="W16" s="720" t="s">
        <v>2126</v>
      </c>
      <c r="X16" s="130"/>
      <c r="Y16" s="142"/>
    </row>
    <row r="17" spans="2:25" ht="17.25" customHeight="1" x14ac:dyDescent="0.3">
      <c r="B17" s="734"/>
      <c r="C17" s="738" t="s">
        <v>937</v>
      </c>
      <c r="D17" s="742"/>
      <c r="E17" s="739"/>
      <c r="F17" s="739"/>
      <c r="G17" s="735"/>
      <c r="H17" s="738" t="s">
        <v>937</v>
      </c>
      <c r="I17" s="743" t="str">
        <f t="shared" si="2"/>
        <v xml:space="preserve"> </v>
      </c>
      <c r="J17" s="744" t="str">
        <f t="shared" si="3"/>
        <v xml:space="preserve"> </v>
      </c>
      <c r="K17" s="744" t="str">
        <f t="shared" si="0"/>
        <v xml:space="preserve"> </v>
      </c>
      <c r="L17" s="736"/>
      <c r="M17" s="129"/>
      <c r="N17" s="585" t="s">
        <v>546</v>
      </c>
      <c r="O17" s="137">
        <f>'Custo Contábil'!F19-SUM('Custo Contábil'!F6,'Custo Contábil'!F8,'Custo Contábil'!F18,'Custo Contábil'!F13)</f>
        <v>10868.160000000003</v>
      </c>
      <c r="P17" s="130"/>
      <c r="Q17" s="1197" t="s">
        <v>547</v>
      </c>
      <c r="R17" s="1198"/>
      <c r="S17" s="143">
        <f>IFERROR(ROUNDUP(O18/S19,0),0)</f>
        <v>0</v>
      </c>
      <c r="T17" s="131" t="s">
        <v>548</v>
      </c>
      <c r="U17" s="131"/>
      <c r="V17" s="585" t="s">
        <v>984</v>
      </c>
      <c r="W17" s="395">
        <v>0</v>
      </c>
      <c r="X17" s="130" t="s">
        <v>549</v>
      </c>
      <c r="Y17" s="142"/>
    </row>
    <row r="18" spans="2:25" ht="17.25" customHeight="1" x14ac:dyDescent="0.3">
      <c r="B18" s="734"/>
      <c r="C18" s="1214" t="s">
        <v>2150</v>
      </c>
      <c r="D18" s="1215"/>
      <c r="E18" s="744">
        <f>IFERROR(AVERAGE(E6:E17),0)</f>
        <v>0</v>
      </c>
      <c r="F18" s="744">
        <f>IFERROR(AVERAGE(F6:F17),0)</f>
        <v>0</v>
      </c>
      <c r="G18" s="735"/>
      <c r="H18" s="1214" t="s">
        <v>2150</v>
      </c>
      <c r="I18" s="1215"/>
      <c r="J18" s="744">
        <f>IFERROR(AVERAGE(J6:J17),0)</f>
        <v>0</v>
      </c>
      <c r="K18" s="744">
        <f>IFERROR(AVERAGE(K6:K17),0)</f>
        <v>0</v>
      </c>
      <c r="L18" s="736"/>
      <c r="M18" s="129"/>
      <c r="N18" s="585" t="s">
        <v>550</v>
      </c>
      <c r="O18" s="137">
        <f>Economia!O17*O16</f>
        <v>10868.160000000003</v>
      </c>
      <c r="P18" s="130"/>
      <c r="Q18" s="1197" t="s">
        <v>551</v>
      </c>
      <c r="R18" s="1198"/>
      <c r="S18" s="143">
        <f>ROUNDUP($S$16*12,0)</f>
        <v>0</v>
      </c>
      <c r="T18" s="136" t="s">
        <v>548</v>
      </c>
      <c r="U18" s="136"/>
      <c r="V18" s="131"/>
      <c r="W18" s="136"/>
      <c r="X18" s="144"/>
      <c r="Y18" s="145"/>
    </row>
    <row r="19" spans="2:25" ht="17.25" customHeight="1" x14ac:dyDescent="0.3">
      <c r="B19" s="734"/>
      <c r="C19" s="735"/>
      <c r="D19" s="735"/>
      <c r="E19" s="735"/>
      <c r="F19" s="735"/>
      <c r="G19" s="735"/>
      <c r="H19" s="1214" t="s">
        <v>2154</v>
      </c>
      <c r="I19" s="1215"/>
      <c r="J19" s="745" t="str">
        <f>IFERROR((E18-J18)/E18," ")</f>
        <v xml:space="preserve"> </v>
      </c>
      <c r="K19" s="745" t="str">
        <f>IFERROR((F18-K18)/F18," ")</f>
        <v xml:space="preserve"> </v>
      </c>
      <c r="L19" s="736"/>
      <c r="M19" s="139"/>
      <c r="N19" s="586" t="s">
        <v>1127</v>
      </c>
      <c r="O19" s="137">
        <f>IFERROR(O18/S17,0)</f>
        <v>0</v>
      </c>
      <c r="P19" s="130"/>
      <c r="Q19" s="1197" t="s">
        <v>541</v>
      </c>
      <c r="R19" s="1198"/>
      <c r="S19" s="137">
        <f>SUM($O$11:$V$11)</f>
        <v>0</v>
      </c>
      <c r="T19" s="305"/>
      <c r="U19" s="305"/>
      <c r="V19" s="304"/>
      <c r="W19" s="131"/>
      <c r="X19" s="131"/>
      <c r="Y19" s="145"/>
    </row>
    <row r="20" spans="2:25" ht="17.25" customHeight="1" x14ac:dyDescent="0.3">
      <c r="B20" s="734"/>
      <c r="C20" s="735"/>
      <c r="D20" s="735"/>
      <c r="E20" s="735"/>
      <c r="F20" s="735"/>
      <c r="G20" s="735"/>
      <c r="H20" s="735"/>
      <c r="I20" s="735"/>
      <c r="J20" s="735"/>
      <c r="K20" s="735"/>
      <c r="L20" s="736"/>
      <c r="M20" s="146"/>
      <c r="N20" s="147"/>
      <c r="O20" s="147"/>
      <c r="P20" s="147"/>
      <c r="Q20" s="148"/>
      <c r="R20" s="148"/>
      <c r="S20" s="148"/>
      <c r="T20" s="148"/>
      <c r="U20" s="148"/>
      <c r="V20" s="148"/>
      <c r="W20" s="149"/>
      <c r="X20" s="150"/>
      <c r="Y20" s="151"/>
    </row>
    <row r="21" spans="2:25" ht="17.25" customHeight="1" x14ac:dyDescent="0.3">
      <c r="B21" s="734"/>
      <c r="C21" s="1216" t="s">
        <v>2155</v>
      </c>
      <c r="D21" s="1217"/>
      <c r="E21" s="1217"/>
      <c r="F21" s="1218"/>
      <c r="G21" s="752"/>
      <c r="H21" s="1219" t="s">
        <v>2156</v>
      </c>
      <c r="I21" s="1219"/>
      <c r="J21" s="1219"/>
      <c r="K21" s="1219"/>
      <c r="L21" s="736"/>
    </row>
    <row r="22" spans="2:25" ht="28.8" x14ac:dyDescent="0.3">
      <c r="B22" s="734"/>
      <c r="C22" s="1208" t="s">
        <v>2136</v>
      </c>
      <c r="D22" s="1209"/>
      <c r="E22" s="757" t="s">
        <v>2157</v>
      </c>
      <c r="F22" s="747" t="s">
        <v>2158</v>
      </c>
      <c r="G22" s="753"/>
      <c r="H22" s="1208" t="s">
        <v>2136</v>
      </c>
      <c r="I22" s="1209"/>
      <c r="J22" s="747" t="s">
        <v>2157</v>
      </c>
      <c r="K22" s="747" t="s">
        <v>2159</v>
      </c>
      <c r="L22" s="736"/>
      <c r="O22" s="783"/>
      <c r="P22" s="783"/>
      <c r="Q22" s="783"/>
      <c r="R22" s="783"/>
      <c r="S22" s="783"/>
      <c r="T22" s="783"/>
      <c r="U22" s="783"/>
      <c r="V22" s="783"/>
    </row>
    <row r="23" spans="2:25" ht="17.25" customHeight="1" x14ac:dyDescent="0.3">
      <c r="B23" s="734"/>
      <c r="C23" s="748" t="s">
        <v>59</v>
      </c>
      <c r="D23" s="749"/>
      <c r="E23" s="758">
        <f>(IlumBenef!$G$19/12)*1000</f>
        <v>0</v>
      </c>
      <c r="F23" s="756">
        <f t="shared" ref="F23:F29" si="6">IFERROR(J23/$E$18,0)</f>
        <v>0</v>
      </c>
      <c r="G23" s="746"/>
      <c r="H23" s="748" t="s">
        <v>59</v>
      </c>
      <c r="I23" s="749"/>
      <c r="J23" s="761">
        <f>E23-($O$6*1000)</f>
        <v>0</v>
      </c>
      <c r="K23" s="754">
        <f>IFERROR((E23-J23)/E23,0)</f>
        <v>0</v>
      </c>
      <c r="L23" s="736"/>
      <c r="O23" s="783"/>
      <c r="P23" s="783"/>
      <c r="Q23" s="783"/>
      <c r="R23" s="783"/>
      <c r="S23" s="783"/>
      <c r="T23" s="783"/>
      <c r="U23" s="783"/>
      <c r="V23" s="783"/>
    </row>
    <row r="24" spans="2:25" ht="17.25" customHeight="1" x14ac:dyDescent="0.3">
      <c r="B24" s="734"/>
      <c r="C24" s="748" t="s">
        <v>2160</v>
      </c>
      <c r="D24" s="749"/>
      <c r="E24" s="759">
        <f>(CondAmbBenef!$G$20/12)*1000</f>
        <v>0</v>
      </c>
      <c r="F24" s="756">
        <f t="shared" si="6"/>
        <v>0</v>
      </c>
      <c r="G24" s="746"/>
      <c r="H24" s="748" t="s">
        <v>2160</v>
      </c>
      <c r="I24" s="749"/>
      <c r="J24" s="761">
        <f>E24-($P$6*1000)</f>
        <v>0</v>
      </c>
      <c r="K24" s="754">
        <f t="shared" ref="K24:K29" si="7">IFERROR((E24-J24)/E24,0)</f>
        <v>0</v>
      </c>
      <c r="L24" s="736"/>
    </row>
    <row r="25" spans="2:25" ht="17.25" customHeight="1" x14ac:dyDescent="0.3">
      <c r="B25" s="734"/>
      <c r="C25" s="748" t="s">
        <v>2161</v>
      </c>
      <c r="D25" s="749"/>
      <c r="E25" s="759">
        <f>(MotorBenef!$G$20/12)*1000</f>
        <v>0</v>
      </c>
      <c r="F25" s="756">
        <f t="shared" si="6"/>
        <v>0</v>
      </c>
      <c r="G25" s="746"/>
      <c r="H25" s="748" t="s">
        <v>2161</v>
      </c>
      <c r="I25" s="749"/>
      <c r="J25" s="761">
        <f>E25-($Q$6*1000)</f>
        <v>0</v>
      </c>
      <c r="K25" s="754">
        <f t="shared" si="7"/>
        <v>0</v>
      </c>
      <c r="L25" s="736"/>
    </row>
    <row r="26" spans="2:25" ht="17.25" customHeight="1" x14ac:dyDescent="0.3">
      <c r="B26" s="734"/>
      <c r="C26" s="748" t="s">
        <v>2162</v>
      </c>
      <c r="D26" s="749"/>
      <c r="E26" s="759">
        <f>(RefrigBenef!$G$18/12)*1000</f>
        <v>0</v>
      </c>
      <c r="F26" s="756">
        <f t="shared" si="6"/>
        <v>0</v>
      </c>
      <c r="G26" s="746"/>
      <c r="H26" s="748" t="s">
        <v>2162</v>
      </c>
      <c r="I26" s="749"/>
      <c r="J26" s="761">
        <f>E26-($R$6*1000)</f>
        <v>0</v>
      </c>
      <c r="K26" s="754">
        <f t="shared" si="7"/>
        <v>0</v>
      </c>
      <c r="L26" s="736"/>
    </row>
    <row r="27" spans="2:25" ht="17.25" customHeight="1" x14ac:dyDescent="0.3">
      <c r="B27" s="734"/>
      <c r="C27" s="748" t="s">
        <v>2163</v>
      </c>
      <c r="D27" s="749"/>
      <c r="E27" s="759">
        <f>(SolarBenef!$N$5*SolarBenef!$N$7*(SolarBenef!$N$11*30)*(SolarBenef!$N$12/60))/1000</f>
        <v>0</v>
      </c>
      <c r="F27" s="756">
        <f t="shared" si="6"/>
        <v>0</v>
      </c>
      <c r="G27" s="746"/>
      <c r="H27" s="748" t="s">
        <v>2163</v>
      </c>
      <c r="I27" s="749"/>
      <c r="J27" s="761">
        <f>E27-($S$6*1000)</f>
        <v>0</v>
      </c>
      <c r="K27" s="754">
        <f t="shared" si="7"/>
        <v>0</v>
      </c>
      <c r="L27" s="736"/>
    </row>
    <row r="28" spans="2:25" ht="17.25" customHeight="1" x14ac:dyDescent="0.3">
      <c r="B28" s="734"/>
      <c r="C28" s="748" t="s">
        <v>2164</v>
      </c>
      <c r="D28" s="749"/>
      <c r="E28" s="759">
        <f>(HospBenef!$G$20/12)*1000</f>
        <v>0</v>
      </c>
      <c r="F28" s="756">
        <f t="shared" si="6"/>
        <v>0</v>
      </c>
      <c r="G28" s="746"/>
      <c r="H28" s="748" t="s">
        <v>2164</v>
      </c>
      <c r="I28" s="749"/>
      <c r="J28" s="761">
        <f>E28-($T$6*1000)</f>
        <v>0</v>
      </c>
      <c r="K28" s="754">
        <f t="shared" si="7"/>
        <v>0</v>
      </c>
      <c r="L28" s="736"/>
    </row>
    <row r="29" spans="2:25" ht="17.25" customHeight="1" x14ac:dyDescent="0.3">
      <c r="B29" s="734"/>
      <c r="C29" s="750" t="s">
        <v>130</v>
      </c>
      <c r="D29" s="751"/>
      <c r="E29" s="760">
        <f>(OutrosBenef!$G$17/12)*1000</f>
        <v>0</v>
      </c>
      <c r="F29" s="756">
        <f t="shared" si="6"/>
        <v>0</v>
      </c>
      <c r="G29" s="746"/>
      <c r="H29" s="750" t="s">
        <v>130</v>
      </c>
      <c r="I29" s="751"/>
      <c r="J29" s="761">
        <f>E29-($U$6*1000)</f>
        <v>0</v>
      </c>
      <c r="K29" s="754">
        <f t="shared" si="7"/>
        <v>0</v>
      </c>
      <c r="L29" s="736"/>
    </row>
    <row r="30" spans="2:25" ht="17.25" customHeight="1" x14ac:dyDescent="0.3">
      <c r="B30" s="734"/>
      <c r="C30" s="1208" t="s">
        <v>31</v>
      </c>
      <c r="D30" s="1209"/>
      <c r="E30" s="762">
        <f>SUM(E23:E29)</f>
        <v>0</v>
      </c>
      <c r="F30" s="755">
        <f t="shared" ref="F30" si="8">IFERROR(E30/$E$18,0)</f>
        <v>0</v>
      </c>
      <c r="G30" s="746"/>
      <c r="H30" s="1208" t="s">
        <v>31</v>
      </c>
      <c r="I30" s="1209"/>
      <c r="J30" s="784">
        <f>SUM(J23:J29)</f>
        <v>0</v>
      </c>
      <c r="K30" s="755">
        <f t="shared" ref="K30" si="9">IFERROR(J30/$E$18,0)</f>
        <v>0</v>
      </c>
      <c r="L30" s="736"/>
    </row>
    <row r="31" spans="2:25" ht="17.25" customHeight="1" x14ac:dyDescent="0.3">
      <c r="B31" s="763"/>
      <c r="C31" s="764"/>
      <c r="D31" s="764"/>
      <c r="E31" s="764"/>
      <c r="F31" s="764"/>
      <c r="G31" s="764"/>
      <c r="H31" s="764"/>
      <c r="I31" s="764"/>
      <c r="J31" s="764"/>
      <c r="K31" s="764"/>
      <c r="L31" s="765"/>
    </row>
    <row r="32" spans="2:25" ht="22.5" customHeight="1" x14ac:dyDescent="0.3"/>
    <row r="34" ht="17.25" customHeight="1" x14ac:dyDescent="0.3"/>
    <row r="35" ht="17.25" customHeight="1" x14ac:dyDescent="0.3"/>
    <row r="36" ht="17.25" customHeight="1" x14ac:dyDescent="0.3"/>
    <row r="37" ht="17.25" customHeight="1" x14ac:dyDescent="0.3"/>
    <row r="38" ht="17.25" customHeight="1" x14ac:dyDescent="0.3"/>
    <row r="39" ht="17.25" customHeight="1" x14ac:dyDescent="0.3"/>
    <row r="40" ht="8.25" customHeight="1" x14ac:dyDescent="0.3"/>
  </sheetData>
  <mergeCells count="23">
    <mergeCell ref="C30:D30"/>
    <mergeCell ref="H30:I30"/>
    <mergeCell ref="B2:L2"/>
    <mergeCell ref="M4:M6"/>
    <mergeCell ref="M2:Y2"/>
    <mergeCell ref="C18:D18"/>
    <mergeCell ref="C4:F4"/>
    <mergeCell ref="H4:K4"/>
    <mergeCell ref="H18:I18"/>
    <mergeCell ref="H19:I19"/>
    <mergeCell ref="C21:F21"/>
    <mergeCell ref="H21:K21"/>
    <mergeCell ref="C22:D22"/>
    <mergeCell ref="H22:I22"/>
    <mergeCell ref="Q19:R19"/>
    <mergeCell ref="X9:X10"/>
    <mergeCell ref="Q17:R17"/>
    <mergeCell ref="Q18:R18"/>
    <mergeCell ref="M14:Y14"/>
    <mergeCell ref="M7:M9"/>
    <mergeCell ref="M16:N16"/>
    <mergeCell ref="U16:V16"/>
    <mergeCell ref="Q16:R1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2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B2" sqref="B2:L2"/>
      <selection pane="bottomLeft" activeCell="F17" sqref="F17"/>
    </sheetView>
  </sheetViews>
  <sheetFormatPr defaultColWidth="9.109375" defaultRowHeight="13.8" x14ac:dyDescent="0.3"/>
  <cols>
    <col min="1" max="1" width="2.88671875" style="361" customWidth="1"/>
    <col min="2" max="2" width="46.44140625" style="361" customWidth="1"/>
    <col min="3" max="3" width="8.5546875" style="361" bestFit="1" customWidth="1"/>
    <col min="4" max="4" width="19.109375" style="361" bestFit="1" customWidth="1"/>
    <col min="5" max="5" width="19.109375" style="361" customWidth="1"/>
    <col min="6" max="7" width="19.109375" style="361" bestFit="1" customWidth="1"/>
    <col min="8" max="8" width="19.5546875" style="361" bestFit="1" customWidth="1"/>
    <col min="9" max="9" width="19.109375" style="361" bestFit="1" customWidth="1"/>
    <col min="10" max="11" width="19.109375" style="361" customWidth="1"/>
    <col min="12" max="12" width="18.5546875" style="361" customWidth="1"/>
    <col min="13" max="13" width="19.109375" style="362" customWidth="1"/>
    <col min="14" max="14" width="15.88671875" style="361" bestFit="1" customWidth="1"/>
    <col min="15" max="19" width="14.6640625" style="361" customWidth="1"/>
    <col min="20" max="16384" width="9.109375" style="361"/>
  </cols>
  <sheetData>
    <row r="2" spans="2:17" ht="22.5" customHeight="1" x14ac:dyDescent="0.3">
      <c r="B2" s="868" t="s">
        <v>1045</v>
      </c>
      <c r="C2" s="868"/>
      <c r="D2" s="868"/>
      <c r="E2" s="868"/>
      <c r="F2" s="868"/>
      <c r="G2" s="868"/>
      <c r="H2" s="868"/>
    </row>
    <row r="3" spans="2:17" x14ac:dyDescent="0.3">
      <c r="B3" s="1234" t="s">
        <v>1</v>
      </c>
      <c r="C3" s="1235"/>
      <c r="D3" s="1231" t="s">
        <v>486</v>
      </c>
      <c r="E3" s="1232"/>
      <c r="F3" s="1233" t="s">
        <v>487</v>
      </c>
      <c r="G3" s="1233"/>
      <c r="H3" s="1233"/>
      <c r="M3" s="363"/>
    </row>
    <row r="4" spans="2:17" ht="27.6" x14ac:dyDescent="0.3">
      <c r="B4" s="1236"/>
      <c r="C4" s="1237"/>
      <c r="D4" s="74" t="s">
        <v>2</v>
      </c>
      <c r="E4" s="74" t="s">
        <v>3</v>
      </c>
      <c r="F4" s="74" t="s">
        <v>970</v>
      </c>
      <c r="G4" s="74" t="s">
        <v>4</v>
      </c>
      <c r="H4" s="75" t="s">
        <v>5</v>
      </c>
      <c r="M4" s="364"/>
      <c r="N4" s="364"/>
      <c r="O4" s="364"/>
      <c r="P4" s="364"/>
      <c r="Q4" s="364"/>
    </row>
    <row r="5" spans="2:17" x14ac:dyDescent="0.3">
      <c r="B5" s="1238" t="s">
        <v>6</v>
      </c>
      <c r="C5" s="1239"/>
      <c r="D5" s="1239"/>
      <c r="E5" s="1239"/>
      <c r="F5" s="1239"/>
      <c r="G5" s="1239"/>
      <c r="H5" s="1240"/>
      <c r="M5" s="361"/>
    </row>
    <row r="6" spans="2:17" x14ac:dyDescent="0.3">
      <c r="B6" s="59" t="s">
        <v>1133</v>
      </c>
      <c r="C6" s="59" t="s">
        <v>7</v>
      </c>
      <c r="D6" s="60">
        <f t="shared" ref="D6:D10" si="0">SUM(F6:H6)</f>
        <v>0</v>
      </c>
      <c r="E6" s="61">
        <f>IFERROR(D6/$D$19,0)</f>
        <v>0</v>
      </c>
      <c r="F6" s="67">
        <f>Diagnóstico!M15</f>
        <v>0</v>
      </c>
      <c r="G6" s="67">
        <f>Diagnóstico!N15</f>
        <v>0</v>
      </c>
      <c r="H6" s="67">
        <f>Diagnóstico!O15</f>
        <v>0</v>
      </c>
      <c r="M6" s="361"/>
    </row>
    <row r="7" spans="2:17" x14ac:dyDescent="0.3">
      <c r="B7" s="62" t="s">
        <v>138</v>
      </c>
      <c r="C7" s="62" t="s">
        <v>7</v>
      </c>
      <c r="D7" s="63">
        <f t="shared" si="0"/>
        <v>0</v>
      </c>
      <c r="E7" s="64">
        <f>IFERROR(D7/$D$19,0)</f>
        <v>0</v>
      </c>
      <c r="F7" s="65">
        <f>SUM(IlumCusto!L509,CondAmbCusto!L109,MotorCusto!L209,RefrigCusto!L109,SolarCusto!L49,HospCusto!L49,OutrosCusto!L49,FICusto!L49)</f>
        <v>0</v>
      </c>
      <c r="G7" s="65">
        <f>SUM(IlumCusto!M509,CondAmbCusto!M109,MotorCusto!M209,RefrigCusto!M109,SolarCusto!M49,HospCusto!M49,OutrosCusto!M49,FICusto!M49)</f>
        <v>0</v>
      </c>
      <c r="H7" s="65">
        <f>SUM(IlumCusto!N509,CondAmbCusto!N109,MotorCusto!N209,RefrigCusto!N109,SolarCusto!N49,HospCusto!N49,OutrosCusto!N49,FICusto!N49)</f>
        <v>0</v>
      </c>
      <c r="M7" s="361"/>
    </row>
    <row r="8" spans="2:17" x14ac:dyDescent="0.3">
      <c r="B8" s="59" t="s">
        <v>1131</v>
      </c>
      <c r="C8" s="59" t="s">
        <v>7</v>
      </c>
      <c r="D8" s="60">
        <f t="shared" si="0"/>
        <v>55115.587368421053</v>
      </c>
      <c r="E8" s="61">
        <f>IFERROR(D8/$D$19,0)</f>
        <v>0.77645361666184221</v>
      </c>
      <c r="F8" s="66">
        <f>(F19*0.05)+480*107.43</f>
        <v>55115.587368421053</v>
      </c>
      <c r="G8" s="67">
        <v>0</v>
      </c>
      <c r="H8" s="67">
        <v>0</v>
      </c>
      <c r="M8" s="361"/>
    </row>
    <row r="9" spans="2:17" x14ac:dyDescent="0.3">
      <c r="B9" s="62" t="s">
        <v>1130</v>
      </c>
      <c r="C9" s="62" t="s">
        <v>7</v>
      </c>
      <c r="D9" s="63">
        <f t="shared" si="0"/>
        <v>0</v>
      </c>
      <c r="E9" s="64">
        <f>IFERROR(D9/$D$19,0)</f>
        <v>0</v>
      </c>
      <c r="F9" s="65">
        <f>SUM(IlumCusto!L535,CondAmbCusto!L135,MotorCusto!L235,RefrigCusto!L135,SolarCusto!L75,HospCusto!L75,OutrosCusto!L75,FICusto!L75)</f>
        <v>0</v>
      </c>
      <c r="G9" s="65">
        <f>SUM(IlumCusto!M535,CondAmbCusto!M135,MotorCusto!M235,RefrigCusto!M135,SolarCusto!M75,HospCusto!M75,OutrosCusto!M75,FICusto!M75)</f>
        <v>0</v>
      </c>
      <c r="H9" s="65">
        <f>SUM(IlumCusto!N535,CondAmbCusto!N135,MotorCusto!N235,RefrigCusto!N135,SolarCusto!N75,HospCusto!N75,OutrosCusto!N75,FICusto!N75)</f>
        <v>0</v>
      </c>
      <c r="M9" s="361"/>
    </row>
    <row r="10" spans="2:17" x14ac:dyDescent="0.3">
      <c r="B10" s="59" t="s">
        <v>9</v>
      </c>
      <c r="C10" s="59" t="s">
        <v>7</v>
      </c>
      <c r="D10" s="60">
        <f t="shared" si="0"/>
        <v>10868.160000000002</v>
      </c>
      <c r="E10" s="61">
        <f>IFERROR(D10/$D$19,0)</f>
        <v>0.1531077239919709</v>
      </c>
      <c r="F10" s="66">
        <f>Transporte!O4</f>
        <v>10868.160000000002</v>
      </c>
      <c r="G10" s="66">
        <v>0</v>
      </c>
      <c r="H10" s="66">
        <v>0</v>
      </c>
      <c r="M10" s="361"/>
    </row>
    <row r="11" spans="2:17" x14ac:dyDescent="0.3">
      <c r="B11" s="1238" t="s">
        <v>10</v>
      </c>
      <c r="C11" s="1239"/>
      <c r="D11" s="1239"/>
      <c r="E11" s="1239"/>
      <c r="F11" s="1239"/>
      <c r="G11" s="1239"/>
      <c r="H11" s="1240"/>
      <c r="M11" s="361"/>
    </row>
    <row r="12" spans="2:17" x14ac:dyDescent="0.3">
      <c r="B12" s="59" t="s">
        <v>11</v>
      </c>
      <c r="C12" s="59" t="s">
        <v>7</v>
      </c>
      <c r="D12" s="60">
        <f t="shared" ref="D12:D16" si="1">SUM(F12:H12)</f>
        <v>0</v>
      </c>
      <c r="E12" s="61">
        <f t="shared" ref="E12:E19" si="2">IFERROR(D12/$D$19,0)</f>
        <v>0</v>
      </c>
      <c r="F12" s="66">
        <v>0</v>
      </c>
      <c r="G12" s="66">
        <v>0</v>
      </c>
      <c r="H12" s="66">
        <v>0</v>
      </c>
      <c r="M12" s="361"/>
    </row>
    <row r="13" spans="2:17" x14ac:dyDescent="0.3">
      <c r="B13" s="62" t="s">
        <v>451</v>
      </c>
      <c r="C13" s="62" t="s">
        <v>7</v>
      </c>
      <c r="D13" s="63">
        <f>SUM(F13:H13)</f>
        <v>0</v>
      </c>
      <c r="E13" s="64">
        <f t="shared" si="2"/>
        <v>0</v>
      </c>
      <c r="F13" s="65">
        <f>Marketing!L15</f>
        <v>0</v>
      </c>
      <c r="G13" s="65">
        <f>Marketing!M15</f>
        <v>0</v>
      </c>
      <c r="H13" s="65">
        <f>Marketing!N15</f>
        <v>0</v>
      </c>
      <c r="M13" s="361"/>
    </row>
    <row r="14" spans="2:17" x14ac:dyDescent="0.3">
      <c r="B14" s="699" t="s">
        <v>453</v>
      </c>
      <c r="C14" s="699" t="s">
        <v>7</v>
      </c>
      <c r="D14" s="60">
        <f>SUM(F14:H14)</f>
        <v>0</v>
      </c>
      <c r="E14" s="61">
        <f t="shared" si="2"/>
        <v>0</v>
      </c>
      <c r="F14" s="66">
        <f>Treinamento!L29</f>
        <v>0</v>
      </c>
      <c r="G14" s="66">
        <f>Treinamento!M29</f>
        <v>0</v>
      </c>
      <c r="H14" s="66">
        <f>Treinamento!N29</f>
        <v>0</v>
      </c>
      <c r="M14" s="361"/>
    </row>
    <row r="15" spans="2:17" x14ac:dyDescent="0.3">
      <c r="B15" s="62" t="s">
        <v>13</v>
      </c>
      <c r="C15" s="62" t="s">
        <v>7</v>
      </c>
      <c r="D15" s="63">
        <f t="shared" si="1"/>
        <v>0</v>
      </c>
      <c r="E15" s="64">
        <f t="shared" si="2"/>
        <v>0</v>
      </c>
      <c r="F15" s="65">
        <f>Descarte!L96</f>
        <v>0</v>
      </c>
      <c r="G15" s="65">
        <f>Descarte!M96</f>
        <v>0</v>
      </c>
      <c r="H15" s="65">
        <f>Descarte!N96</f>
        <v>0</v>
      </c>
      <c r="M15" s="361"/>
    </row>
    <row r="16" spans="2:17" x14ac:dyDescent="0.3">
      <c r="B16" s="699" t="s">
        <v>1132</v>
      </c>
      <c r="C16" s="699" t="s">
        <v>7</v>
      </c>
      <c r="D16" s="60">
        <f t="shared" si="1"/>
        <v>0</v>
      </c>
      <c r="E16" s="61">
        <f t="shared" si="2"/>
        <v>0</v>
      </c>
      <c r="F16" s="66">
        <f>'M&amp;V'!N467</f>
        <v>0</v>
      </c>
      <c r="G16" s="66">
        <f>'M&amp;V'!O467</f>
        <v>0</v>
      </c>
      <c r="H16" s="66">
        <f>'M&amp;V'!P467</f>
        <v>0</v>
      </c>
      <c r="M16" s="361"/>
    </row>
    <row r="17" spans="2:13" x14ac:dyDescent="0.3">
      <c r="B17" s="62" t="s">
        <v>15</v>
      </c>
      <c r="C17" s="62" t="s">
        <v>7</v>
      </c>
      <c r="D17" s="63">
        <f>SUM(F17:H17)</f>
        <v>0</v>
      </c>
      <c r="E17" s="64">
        <f t="shared" si="2"/>
        <v>0</v>
      </c>
      <c r="F17" s="65">
        <f>SUM(IlumCusto!L552,CondAmbCusto!L152,MotorCusto!L252,RefrigCusto!L152,SolarCusto!L92,HospCusto!L92,OutrosCusto!L92,FICusto!L92)</f>
        <v>0</v>
      </c>
      <c r="G17" s="65">
        <f>SUM(IlumCusto!M552,CondAmbCusto!M152,MotorCusto!M252,RefrigCusto!M152,SolarCusto!M92,HospCusto!M92,OutrosCusto!M92,FICusto!M92)</f>
        <v>0</v>
      </c>
      <c r="H17" s="65">
        <f>SUM(IlumCusto!N552,CondAmbCusto!N152,MotorCusto!N252,RefrigCusto!N152,SolarCusto!N92,HospCusto!N92,OutrosCusto!N92,FICusto!N92)</f>
        <v>0</v>
      </c>
      <c r="M17" s="361"/>
    </row>
    <row r="18" spans="2:13" x14ac:dyDescent="0.3">
      <c r="B18" s="699" t="s">
        <v>12</v>
      </c>
      <c r="C18" s="699" t="s">
        <v>7</v>
      </c>
      <c r="D18" s="60">
        <f>F18</f>
        <v>5000</v>
      </c>
      <c r="E18" s="61">
        <f t="shared" si="2"/>
        <v>7.0438659346186872E-2</v>
      </c>
      <c r="F18" s="66">
        <v>5000</v>
      </c>
      <c r="G18" s="66">
        <v>0</v>
      </c>
      <c r="H18" s="66">
        <v>0</v>
      </c>
      <c r="M18" s="361"/>
    </row>
    <row r="19" spans="2:13" x14ac:dyDescent="0.3">
      <c r="B19" s="1233" t="s">
        <v>0</v>
      </c>
      <c r="C19" s="1233"/>
      <c r="D19" s="319">
        <f>SUM(D12:D18,D6:D10)</f>
        <v>70983.747368421056</v>
      </c>
      <c r="E19" s="320">
        <f t="shared" si="2"/>
        <v>1</v>
      </c>
      <c r="F19" s="319">
        <f>SUM(F6,F7,F9:F10,F12:F18,480*107.43)/(1-0.05)</f>
        <v>70983.747368421056</v>
      </c>
      <c r="G19" s="319">
        <f>SUM(G12:G18,G6:G10)</f>
        <v>0</v>
      </c>
      <c r="H19" s="319">
        <f>SUM(H12:H18,H6:H10)</f>
        <v>0</v>
      </c>
      <c r="M19" s="361"/>
    </row>
    <row r="20" spans="2:13" ht="6" customHeight="1" x14ac:dyDescent="0.3">
      <c r="L20" s="362"/>
      <c r="M20" s="361"/>
    </row>
    <row r="21" spans="2:13" x14ac:dyDescent="0.3">
      <c r="B21" s="1222" t="s">
        <v>43</v>
      </c>
      <c r="C21" s="1222"/>
      <c r="D21" s="68">
        <f>D19-D7</f>
        <v>70983.747368421056</v>
      </c>
      <c r="G21" s="362"/>
      <c r="L21" s="362"/>
      <c r="M21" s="361"/>
    </row>
    <row r="22" spans="2:13" x14ac:dyDescent="0.3">
      <c r="B22" s="1222" t="s">
        <v>102</v>
      </c>
      <c r="C22" s="1222"/>
      <c r="D22" s="68">
        <f>D21-D18</f>
        <v>65983.747368421056</v>
      </c>
      <c r="L22" s="362"/>
      <c r="M22" s="361"/>
    </row>
    <row r="23" spans="2:13" ht="6" customHeight="1" x14ac:dyDescent="0.3"/>
    <row r="24" spans="2:13" x14ac:dyDescent="0.3">
      <c r="B24" s="1223" t="s">
        <v>137</v>
      </c>
      <c r="C24" s="1224"/>
      <c r="D24" s="1224"/>
      <c r="E24" s="1225"/>
    </row>
    <row r="25" spans="2:13" x14ac:dyDescent="0.3">
      <c r="B25" s="1228" t="s">
        <v>1128</v>
      </c>
      <c r="C25" s="1229"/>
      <c r="D25" s="1230"/>
      <c r="E25" s="76" t="s">
        <v>139</v>
      </c>
      <c r="F25" s="77" t="s">
        <v>140</v>
      </c>
    </row>
    <row r="26" spans="2:13" x14ac:dyDescent="0.3">
      <c r="B26" s="1226" t="s">
        <v>1122</v>
      </c>
      <c r="C26" s="1227"/>
      <c r="D26" s="555">
        <f>SUM(IlumCusto!K508,CondAmbCusto!K108,MotorCusto!K208,RefrigCusto!K108,SolarCusto!K48,HospCusto!K48,OutrosCusto!K48,FICusto!K48)</f>
        <v>0</v>
      </c>
      <c r="E26" s="69">
        <v>0.01</v>
      </c>
      <c r="F26" s="70">
        <f>IFERROR(D26/F7,)</f>
        <v>0</v>
      </c>
      <c r="I26" s="465"/>
    </row>
    <row r="27" spans="2:13" x14ac:dyDescent="0.3">
      <c r="B27" s="1253" t="s">
        <v>1129</v>
      </c>
      <c r="C27" s="1253"/>
      <c r="D27" s="1253"/>
      <c r="E27" s="69">
        <v>0.05</v>
      </c>
      <c r="F27" s="70">
        <f>IFERROR(E13,0)</f>
        <v>0</v>
      </c>
    </row>
    <row r="28" spans="2:13" x14ac:dyDescent="0.3">
      <c r="B28" s="1254" t="s">
        <v>1134</v>
      </c>
      <c r="C28" s="1254"/>
      <c r="D28" s="1254"/>
      <c r="E28" s="69">
        <v>0.5</v>
      </c>
      <c r="F28" s="70">
        <f>IFERROR(SUM(F6,F9,F16,F15)/F7,0)</f>
        <v>0</v>
      </c>
    </row>
    <row r="29" spans="2:13" x14ac:dyDescent="0.3">
      <c r="B29" s="1253" t="s">
        <v>1135</v>
      </c>
      <c r="C29" s="1253"/>
      <c r="D29" s="1253"/>
      <c r="E29" s="69">
        <v>0.1</v>
      </c>
      <c r="F29" s="70">
        <f>IFERROR(F16/F19,0)</f>
        <v>0</v>
      </c>
    </row>
    <row r="30" spans="2:13" x14ac:dyDescent="0.3">
      <c r="B30" s="1254" t="s">
        <v>1123</v>
      </c>
      <c r="C30" s="1254"/>
      <c r="D30" s="1254"/>
      <c r="E30" s="69">
        <v>0.05</v>
      </c>
      <c r="F30" s="70">
        <f>IFERROR(F14/F19,0)</f>
        <v>0</v>
      </c>
    </row>
    <row r="31" spans="2:13" ht="6" customHeight="1" x14ac:dyDescent="0.3"/>
    <row r="32" spans="2:13" x14ac:dyDescent="0.3">
      <c r="B32" s="1242" t="s">
        <v>103</v>
      </c>
      <c r="C32" s="1242"/>
      <c r="D32" s="1242"/>
      <c r="E32" s="1242"/>
      <c r="F32" s="1242"/>
      <c r="G32" s="1242"/>
      <c r="H32" s="1242"/>
      <c r="I32" s="1242"/>
      <c r="J32" s="1242"/>
      <c r="K32" s="1242"/>
      <c r="L32" s="1242"/>
    </row>
    <row r="33" spans="2:14" ht="15" customHeight="1" x14ac:dyDescent="0.3">
      <c r="B33" s="1244" t="s">
        <v>1060</v>
      </c>
      <c r="C33" s="1245"/>
      <c r="D33" s="1248" t="s">
        <v>59</v>
      </c>
      <c r="E33" s="1250" t="s">
        <v>983</v>
      </c>
      <c r="F33" s="1248" t="s">
        <v>41</v>
      </c>
      <c r="G33" s="1250" t="s">
        <v>479</v>
      </c>
      <c r="H33" s="1250" t="s">
        <v>480</v>
      </c>
      <c r="I33" s="1250" t="s">
        <v>481</v>
      </c>
      <c r="J33" s="1248" t="s">
        <v>130</v>
      </c>
      <c r="K33" s="1248" t="s">
        <v>1246</v>
      </c>
      <c r="L33" s="1248" t="s">
        <v>31</v>
      </c>
    </row>
    <row r="34" spans="2:14" ht="14.25" customHeight="1" x14ac:dyDescent="0.3">
      <c r="B34" s="1246"/>
      <c r="C34" s="1247"/>
      <c r="D34" s="1249"/>
      <c r="E34" s="1251"/>
      <c r="F34" s="1249"/>
      <c r="G34" s="1249"/>
      <c r="H34" s="1249"/>
      <c r="I34" s="1249"/>
      <c r="J34" s="1249"/>
      <c r="K34" s="1249"/>
      <c r="L34" s="1249"/>
    </row>
    <row r="35" spans="2:14" x14ac:dyDescent="0.3">
      <c r="B35" s="1238" t="s">
        <v>6</v>
      </c>
      <c r="C35" s="1239"/>
      <c r="D35" s="1239"/>
      <c r="E35" s="1239"/>
      <c r="F35" s="1239"/>
      <c r="G35" s="1239"/>
      <c r="H35" s="1239"/>
      <c r="I35" s="1239"/>
      <c r="J35" s="1239"/>
      <c r="K35" s="1239"/>
      <c r="L35" s="1240"/>
    </row>
    <row r="36" spans="2:14" x14ac:dyDescent="0.3">
      <c r="B36" s="1243" t="s">
        <v>138</v>
      </c>
      <c r="C36" s="62" t="s">
        <v>7</v>
      </c>
      <c r="D36" s="63">
        <f>IlumCusto!K509</f>
        <v>0</v>
      </c>
      <c r="E36" s="63">
        <f>CondAmbCusto!K109</f>
        <v>0</v>
      </c>
      <c r="F36" s="63">
        <f>MotorCusto!K209</f>
        <v>0</v>
      </c>
      <c r="G36" s="63">
        <f>RefrigCusto!K109</f>
        <v>0</v>
      </c>
      <c r="H36" s="63">
        <f>SolarCusto!K49</f>
        <v>0</v>
      </c>
      <c r="I36" s="63">
        <f>HospCusto!K49</f>
        <v>0</v>
      </c>
      <c r="J36" s="63">
        <f>OutrosCusto!K49</f>
        <v>0</v>
      </c>
      <c r="K36" s="63">
        <f>FICusto!K49</f>
        <v>0</v>
      </c>
      <c r="L36" s="63">
        <f>SUM(D36:K36)</f>
        <v>0</v>
      </c>
      <c r="N36" s="362"/>
    </row>
    <row r="37" spans="2:14" x14ac:dyDescent="0.3">
      <c r="B37" s="1243"/>
      <c r="C37" s="62" t="s">
        <v>3</v>
      </c>
      <c r="D37" s="71">
        <f t="shared" ref="D37:L37" si="3">IFERROR(D36/$L$36,0)</f>
        <v>0</v>
      </c>
      <c r="E37" s="71">
        <f t="shared" si="3"/>
        <v>0</v>
      </c>
      <c r="F37" s="71">
        <f t="shared" si="3"/>
        <v>0</v>
      </c>
      <c r="G37" s="71">
        <f t="shared" si="3"/>
        <v>0</v>
      </c>
      <c r="H37" s="71">
        <f t="shared" si="3"/>
        <v>0</v>
      </c>
      <c r="I37" s="71">
        <f t="shared" si="3"/>
        <v>0</v>
      </c>
      <c r="J37" s="71">
        <f t="shared" si="3"/>
        <v>0</v>
      </c>
      <c r="K37" s="71">
        <f t="shared" si="3"/>
        <v>0</v>
      </c>
      <c r="L37" s="71">
        <f t="shared" si="3"/>
        <v>0</v>
      </c>
    </row>
    <row r="38" spans="2:14" x14ac:dyDescent="0.3">
      <c r="B38" s="59" t="s">
        <v>452</v>
      </c>
      <c r="C38" s="59" t="s">
        <v>7</v>
      </c>
      <c r="D38" s="60">
        <f>Diagnóstico!L18</f>
        <v>0</v>
      </c>
      <c r="E38" s="60">
        <f>Diagnóstico!L19</f>
        <v>0</v>
      </c>
      <c r="F38" s="60">
        <f>Diagnóstico!L20</f>
        <v>0</v>
      </c>
      <c r="G38" s="60">
        <f>Diagnóstico!L21</f>
        <v>0</v>
      </c>
      <c r="H38" s="60">
        <f>Diagnóstico!L22</f>
        <v>0</v>
      </c>
      <c r="I38" s="60">
        <f>Diagnóstico!L23</f>
        <v>0</v>
      </c>
      <c r="J38" s="60">
        <f>Diagnóstico!L24</f>
        <v>0</v>
      </c>
      <c r="K38" s="60">
        <f>Diagnóstico!L25</f>
        <v>0</v>
      </c>
      <c r="L38" s="60">
        <f>SUM(D38:K38)</f>
        <v>0</v>
      </c>
    </row>
    <row r="39" spans="2:14" x14ac:dyDescent="0.3">
      <c r="B39" s="62" t="s">
        <v>136</v>
      </c>
      <c r="C39" s="62" t="s">
        <v>7</v>
      </c>
      <c r="D39" s="63">
        <f>D37*$D$8</f>
        <v>0</v>
      </c>
      <c r="E39" s="63">
        <f t="shared" ref="E39:I39" si="4">E37*$D$8</f>
        <v>0</v>
      </c>
      <c r="F39" s="63">
        <f t="shared" si="4"/>
        <v>0</v>
      </c>
      <c r="G39" s="63">
        <f t="shared" si="4"/>
        <v>0</v>
      </c>
      <c r="H39" s="63">
        <f t="shared" si="4"/>
        <v>0</v>
      </c>
      <c r="I39" s="63">
        <f t="shared" si="4"/>
        <v>0</v>
      </c>
      <c r="J39" s="63">
        <f>J37*$D$8</f>
        <v>0</v>
      </c>
      <c r="K39" s="63">
        <f>K37*$D$8</f>
        <v>0</v>
      </c>
      <c r="L39" s="63">
        <f t="shared" ref="L39:L41" si="5">SUM(D39:K39)</f>
        <v>0</v>
      </c>
    </row>
    <row r="40" spans="2:14" x14ac:dyDescent="0.3">
      <c r="B40" s="59" t="s">
        <v>8</v>
      </c>
      <c r="C40" s="59" t="s">
        <v>7</v>
      </c>
      <c r="D40" s="60">
        <f>IlumCusto!K535</f>
        <v>0</v>
      </c>
      <c r="E40" s="60">
        <f>CondAmbCusto!K135</f>
        <v>0</v>
      </c>
      <c r="F40" s="60">
        <f>MotorCusto!K235</f>
        <v>0</v>
      </c>
      <c r="G40" s="60">
        <f>RefrigCusto!K135</f>
        <v>0</v>
      </c>
      <c r="H40" s="60">
        <f>SolarCusto!K75</f>
        <v>0</v>
      </c>
      <c r="I40" s="60">
        <f>HospCusto!K75</f>
        <v>0</v>
      </c>
      <c r="J40" s="60">
        <f>OutrosCusto!K75</f>
        <v>0</v>
      </c>
      <c r="K40" s="60">
        <f>FICusto!K75</f>
        <v>0</v>
      </c>
      <c r="L40" s="60">
        <f t="shared" si="5"/>
        <v>0</v>
      </c>
    </row>
    <row r="41" spans="2:14" x14ac:dyDescent="0.3">
      <c r="B41" s="62" t="s">
        <v>9</v>
      </c>
      <c r="C41" s="62" t="s">
        <v>7</v>
      </c>
      <c r="D41" s="63">
        <f>D37*$D$10</f>
        <v>0</v>
      </c>
      <c r="E41" s="63">
        <f t="shared" ref="E41:K41" si="6">E37*$D$10</f>
        <v>0</v>
      </c>
      <c r="F41" s="63">
        <f t="shared" si="6"/>
        <v>0</v>
      </c>
      <c r="G41" s="63">
        <f t="shared" si="6"/>
        <v>0</v>
      </c>
      <c r="H41" s="63">
        <f t="shared" si="6"/>
        <v>0</v>
      </c>
      <c r="I41" s="63">
        <f t="shared" si="6"/>
        <v>0</v>
      </c>
      <c r="J41" s="63">
        <f t="shared" si="6"/>
        <v>0</v>
      </c>
      <c r="K41" s="63">
        <f t="shared" si="6"/>
        <v>0</v>
      </c>
      <c r="L41" s="63">
        <f t="shared" si="5"/>
        <v>0</v>
      </c>
    </row>
    <row r="42" spans="2:14" x14ac:dyDescent="0.3">
      <c r="B42" s="1238" t="s">
        <v>10</v>
      </c>
      <c r="C42" s="1239"/>
      <c r="D42" s="1239"/>
      <c r="E42" s="1239"/>
      <c r="F42" s="1239"/>
      <c r="G42" s="1239"/>
      <c r="H42" s="1239"/>
      <c r="I42" s="1239"/>
      <c r="J42" s="1239"/>
      <c r="K42" s="1239"/>
      <c r="L42" s="1240"/>
    </row>
    <row r="43" spans="2:14" x14ac:dyDescent="0.3">
      <c r="B43" s="59" t="s">
        <v>11</v>
      </c>
      <c r="C43" s="59" t="s">
        <v>7</v>
      </c>
      <c r="D43" s="60">
        <f>D37*D12</f>
        <v>0</v>
      </c>
      <c r="E43" s="60">
        <f t="shared" ref="E43:K43" si="7">E37*$D$12</f>
        <v>0</v>
      </c>
      <c r="F43" s="60">
        <f t="shared" si="7"/>
        <v>0</v>
      </c>
      <c r="G43" s="60">
        <f t="shared" si="7"/>
        <v>0</v>
      </c>
      <c r="H43" s="60">
        <f t="shared" si="7"/>
        <v>0</v>
      </c>
      <c r="I43" s="60">
        <f t="shared" si="7"/>
        <v>0</v>
      </c>
      <c r="J43" s="60">
        <f t="shared" si="7"/>
        <v>0</v>
      </c>
      <c r="K43" s="60">
        <f t="shared" si="7"/>
        <v>0</v>
      </c>
      <c r="L43" s="60">
        <f>SUM(D43:K43)</f>
        <v>0</v>
      </c>
    </row>
    <row r="44" spans="2:14" x14ac:dyDescent="0.3">
      <c r="B44" s="62" t="s">
        <v>451</v>
      </c>
      <c r="C44" s="62" t="s">
        <v>7</v>
      </c>
      <c r="D44" s="63">
        <f>Marketing!K18</f>
        <v>0</v>
      </c>
      <c r="E44" s="63">
        <f>Marketing!K19</f>
        <v>0</v>
      </c>
      <c r="F44" s="63">
        <f>Marketing!K20</f>
        <v>0</v>
      </c>
      <c r="G44" s="63">
        <f>Marketing!K21</f>
        <v>0</v>
      </c>
      <c r="H44" s="63">
        <f>Marketing!K22</f>
        <v>0</v>
      </c>
      <c r="I44" s="63">
        <f>Marketing!K23</f>
        <v>0</v>
      </c>
      <c r="J44" s="63">
        <f>Marketing!K24</f>
        <v>0</v>
      </c>
      <c r="K44" s="63">
        <f>Marketing!K25</f>
        <v>0</v>
      </c>
      <c r="L44" s="63">
        <f t="shared" ref="L44:L48" si="8">SUM(D44:K44)</f>
        <v>0</v>
      </c>
    </row>
    <row r="45" spans="2:14" x14ac:dyDescent="0.3">
      <c r="B45" s="699" t="s">
        <v>453</v>
      </c>
      <c r="C45" s="699" t="s">
        <v>7</v>
      </c>
      <c r="D45" s="60">
        <f>Treinamento!K32</f>
        <v>0</v>
      </c>
      <c r="E45" s="60">
        <f>Treinamento!K33</f>
        <v>0</v>
      </c>
      <c r="F45" s="60">
        <f>Treinamento!K34</f>
        <v>0</v>
      </c>
      <c r="G45" s="60">
        <f>Treinamento!K35</f>
        <v>0</v>
      </c>
      <c r="H45" s="60">
        <f>Treinamento!K36</f>
        <v>0</v>
      </c>
      <c r="I45" s="60">
        <f>Treinamento!K37</f>
        <v>0</v>
      </c>
      <c r="J45" s="60">
        <f>Treinamento!K38</f>
        <v>0</v>
      </c>
      <c r="K45" s="60">
        <f>Treinamento!K39</f>
        <v>0</v>
      </c>
      <c r="L45" s="60">
        <f>SUM(D45:K45)</f>
        <v>0</v>
      </c>
      <c r="M45" s="365"/>
    </row>
    <row r="46" spans="2:14" x14ac:dyDescent="0.3">
      <c r="B46" s="62" t="s">
        <v>13</v>
      </c>
      <c r="C46" s="62" t="s">
        <v>7</v>
      </c>
      <c r="D46" s="63">
        <f>IlumCusto!K545</f>
        <v>0</v>
      </c>
      <c r="E46" s="63">
        <f>CondAmbCusto!K145</f>
        <v>0</v>
      </c>
      <c r="F46" s="63">
        <f>MotorCusto!K245</f>
        <v>0</v>
      </c>
      <c r="G46" s="63">
        <f>RefrigCusto!K145</f>
        <v>0</v>
      </c>
      <c r="H46" s="63">
        <f>SolarCusto!K85</f>
        <v>0</v>
      </c>
      <c r="I46" s="63">
        <f>HospCusto!K85</f>
        <v>0</v>
      </c>
      <c r="J46" s="63">
        <f>OutrosCusto!K85</f>
        <v>0</v>
      </c>
      <c r="K46" s="63">
        <v>0</v>
      </c>
      <c r="L46" s="63">
        <f t="shared" si="8"/>
        <v>0</v>
      </c>
      <c r="M46" s="365"/>
    </row>
    <row r="47" spans="2:14" x14ac:dyDescent="0.3">
      <c r="B47" s="699" t="s">
        <v>14</v>
      </c>
      <c r="C47" s="699" t="s">
        <v>7</v>
      </c>
      <c r="D47" s="60">
        <f>IlumCusto!K546</f>
        <v>0</v>
      </c>
      <c r="E47" s="60">
        <f>CondAmbCusto!K146</f>
        <v>0</v>
      </c>
      <c r="F47" s="60">
        <f>MotorCusto!K246</f>
        <v>0</v>
      </c>
      <c r="G47" s="60">
        <f>RefrigCusto!K146</f>
        <v>0</v>
      </c>
      <c r="H47" s="60">
        <f>SolarCusto!K86</f>
        <v>0</v>
      </c>
      <c r="I47" s="60">
        <f>HospCusto!K86</f>
        <v>0</v>
      </c>
      <c r="J47" s="60">
        <f>OutrosCusto!K86</f>
        <v>0</v>
      </c>
      <c r="K47" s="60">
        <f>FICusto!K86</f>
        <v>0</v>
      </c>
      <c r="L47" s="60">
        <f t="shared" si="8"/>
        <v>0</v>
      </c>
      <c r="M47" s="365"/>
    </row>
    <row r="48" spans="2:14" x14ac:dyDescent="0.3">
      <c r="B48" s="62" t="s">
        <v>15</v>
      </c>
      <c r="C48" s="62" t="s">
        <v>7</v>
      </c>
      <c r="D48" s="63">
        <f>IlumCusto!K552</f>
        <v>0</v>
      </c>
      <c r="E48" s="63">
        <f>CondAmbCusto!K152</f>
        <v>0</v>
      </c>
      <c r="F48" s="63">
        <f>MotorCusto!K252</f>
        <v>0</v>
      </c>
      <c r="G48" s="63">
        <f>RefrigCusto!K152</f>
        <v>0</v>
      </c>
      <c r="H48" s="63">
        <f>SolarCusto!K92</f>
        <v>0</v>
      </c>
      <c r="I48" s="63">
        <f>HospCusto!K92</f>
        <v>0</v>
      </c>
      <c r="J48" s="63">
        <f>OutrosCusto!K92</f>
        <v>0</v>
      </c>
      <c r="K48" s="63">
        <f>FICusto!K92</f>
        <v>0</v>
      </c>
      <c r="L48" s="63">
        <f t="shared" si="8"/>
        <v>0</v>
      </c>
      <c r="M48" s="365"/>
    </row>
    <row r="49" spans="2:13" x14ac:dyDescent="0.3">
      <c r="B49" s="699" t="s">
        <v>12</v>
      </c>
      <c r="C49" s="699" t="s">
        <v>7</v>
      </c>
      <c r="D49" s="60">
        <f>D37*$D$18</f>
        <v>0</v>
      </c>
      <c r="E49" s="60">
        <f t="shared" ref="E49:K49" si="9">E37*$D$18</f>
        <v>0</v>
      </c>
      <c r="F49" s="60">
        <f t="shared" si="9"/>
        <v>0</v>
      </c>
      <c r="G49" s="60">
        <f t="shared" si="9"/>
        <v>0</v>
      </c>
      <c r="H49" s="60">
        <f t="shared" si="9"/>
        <v>0</v>
      </c>
      <c r="I49" s="60">
        <f t="shared" si="9"/>
        <v>0</v>
      </c>
      <c r="J49" s="60">
        <f t="shared" si="9"/>
        <v>0</v>
      </c>
      <c r="K49" s="60">
        <f t="shared" si="9"/>
        <v>0</v>
      </c>
      <c r="L49" s="60">
        <f>SUM(D49:K49)</f>
        <v>0</v>
      </c>
    </row>
    <row r="50" spans="2:13" x14ac:dyDescent="0.3">
      <c r="B50" s="1233" t="s">
        <v>0</v>
      </c>
      <c r="C50" s="1233"/>
      <c r="D50" s="319">
        <f>SUM(D43:D49,D38:D41,D36)</f>
        <v>0</v>
      </c>
      <c r="E50" s="319">
        <f t="shared" ref="E50:L50" si="10">SUM(E43:E49,E38:E41,E36)</f>
        <v>0</v>
      </c>
      <c r="F50" s="319">
        <f t="shared" si="10"/>
        <v>0</v>
      </c>
      <c r="G50" s="319">
        <f t="shared" si="10"/>
        <v>0</v>
      </c>
      <c r="H50" s="319">
        <f t="shared" si="10"/>
        <v>0</v>
      </c>
      <c r="I50" s="319">
        <f t="shared" si="10"/>
        <v>0</v>
      </c>
      <c r="J50" s="319">
        <f t="shared" si="10"/>
        <v>0</v>
      </c>
      <c r="K50" s="319">
        <f t="shared" si="10"/>
        <v>0</v>
      </c>
      <c r="L50" s="319">
        <f t="shared" si="10"/>
        <v>0</v>
      </c>
      <c r="M50" s="365"/>
    </row>
    <row r="51" spans="2:13" x14ac:dyDescent="0.3">
      <c r="B51" s="1252" t="s">
        <v>43</v>
      </c>
      <c r="C51" s="1252"/>
      <c r="D51" s="72">
        <f t="shared" ref="D51:K51" si="11">SUM(D38:D41,D43:D48)</f>
        <v>0</v>
      </c>
      <c r="E51" s="72">
        <f t="shared" si="11"/>
        <v>0</v>
      </c>
      <c r="F51" s="72">
        <f t="shared" si="11"/>
        <v>0</v>
      </c>
      <c r="G51" s="72">
        <f t="shared" si="11"/>
        <v>0</v>
      </c>
      <c r="H51" s="72">
        <f t="shared" si="11"/>
        <v>0</v>
      </c>
      <c r="I51" s="72">
        <f t="shared" si="11"/>
        <v>0</v>
      </c>
      <c r="J51" s="72">
        <f t="shared" si="11"/>
        <v>0</v>
      </c>
      <c r="K51" s="72">
        <f t="shared" si="11"/>
        <v>0</v>
      </c>
      <c r="L51" s="72">
        <f>L50-L36</f>
        <v>0</v>
      </c>
      <c r="M51" s="366"/>
    </row>
    <row r="52" spans="2:13" x14ac:dyDescent="0.3">
      <c r="B52" s="1241" t="s">
        <v>102</v>
      </c>
      <c r="C52" s="1241"/>
      <c r="D52" s="73">
        <f t="shared" ref="D52:L52" si="12">D51-D49</f>
        <v>0</v>
      </c>
      <c r="E52" s="73">
        <f t="shared" si="12"/>
        <v>0</v>
      </c>
      <c r="F52" s="73">
        <f t="shared" si="12"/>
        <v>0</v>
      </c>
      <c r="G52" s="73">
        <f t="shared" si="12"/>
        <v>0</v>
      </c>
      <c r="H52" s="73">
        <f t="shared" si="12"/>
        <v>0</v>
      </c>
      <c r="I52" s="73">
        <f t="shared" si="12"/>
        <v>0</v>
      </c>
      <c r="J52" s="73">
        <f t="shared" si="12"/>
        <v>0</v>
      </c>
      <c r="K52" s="73">
        <f t="shared" si="12"/>
        <v>0</v>
      </c>
      <c r="L52" s="73">
        <f t="shared" si="12"/>
        <v>0</v>
      </c>
      <c r="M52" s="365"/>
    </row>
    <row r="53" spans="2:13" x14ac:dyDescent="0.3">
      <c r="E53" s="367"/>
    </row>
    <row r="54" spans="2:13" x14ac:dyDescent="0.3">
      <c r="D54" s="367"/>
    </row>
  </sheetData>
  <sheetProtection autoFilter="0"/>
  <mergeCells count="33">
    <mergeCell ref="B27:D27"/>
    <mergeCell ref="I33:I34"/>
    <mergeCell ref="B29:D29"/>
    <mergeCell ref="K33:K34"/>
    <mergeCell ref="B28:D28"/>
    <mergeCell ref="B30:D30"/>
    <mergeCell ref="B52:C52"/>
    <mergeCell ref="B32:L32"/>
    <mergeCell ref="B50:C50"/>
    <mergeCell ref="B36:B37"/>
    <mergeCell ref="B35:L35"/>
    <mergeCell ref="B42:L42"/>
    <mergeCell ref="B33:C34"/>
    <mergeCell ref="J33:J34"/>
    <mergeCell ref="L33:L34"/>
    <mergeCell ref="D33:D34"/>
    <mergeCell ref="E33:E34"/>
    <mergeCell ref="F33:F34"/>
    <mergeCell ref="H33:H34"/>
    <mergeCell ref="B51:C51"/>
    <mergeCell ref="G33:G34"/>
    <mergeCell ref="B2:H2"/>
    <mergeCell ref="D3:E3"/>
    <mergeCell ref="B19:C19"/>
    <mergeCell ref="B3:C4"/>
    <mergeCell ref="F3:H3"/>
    <mergeCell ref="B5:H5"/>
    <mergeCell ref="B11:H11"/>
    <mergeCell ref="B21:C21"/>
    <mergeCell ref="B22:C22"/>
    <mergeCell ref="B24:E24"/>
    <mergeCell ref="B26:C26"/>
    <mergeCell ref="B25:D25"/>
  </mergeCells>
  <phoneticPr fontId="24" type="noConversion"/>
  <conditionalFormatting sqref="F26:F30">
    <cfRule type="cellIs" dxfId="5" priority="7" stopIfTrue="1" operator="greaterThan">
      <formula>$E26</formula>
    </cfRule>
    <cfRule type="cellIs" dxfId="4" priority="8" stopIfTrue="1" operator="lessThanOrEqual">
      <formula>$E26</formula>
    </cfRule>
  </conditionalFormatting>
  <dataValidations count="1">
    <dataValidation operator="lessThan" allowBlank="1" showInputMessage="1" showErrorMessage="1" sqref="F12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2" formulaRange="1"/>
  </ignoredErrors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theme="5" tint="-0.499984740745262"/>
  </sheetPr>
  <dimension ref="B2:K33"/>
  <sheetViews>
    <sheetView showGridLines="0" workbookViewId="0">
      <selection activeCell="G12" sqref="G12"/>
    </sheetView>
  </sheetViews>
  <sheetFormatPr defaultColWidth="9.109375" defaultRowHeight="13.8" x14ac:dyDescent="0.3"/>
  <cols>
    <col min="1" max="1" width="3.44140625" style="383" customWidth="1"/>
    <col min="2" max="2" width="24" style="383" bestFit="1" customWidth="1"/>
    <col min="3" max="3" width="12.6640625" style="383" bestFit="1" customWidth="1"/>
    <col min="4" max="4" width="17.6640625" style="383" bestFit="1" customWidth="1"/>
    <col min="5" max="5" width="16.88671875" style="383" bestFit="1" customWidth="1"/>
    <col min="6" max="6" width="18" style="383" bestFit="1" customWidth="1"/>
    <col min="7" max="7" width="9.109375" style="383"/>
    <col min="8" max="8" width="10" style="383" bestFit="1" customWidth="1"/>
    <col min="9" max="9" width="16.88671875" style="383" bestFit="1" customWidth="1"/>
    <col min="10" max="10" width="7.6640625" style="383" bestFit="1" customWidth="1"/>
    <col min="11" max="11" width="11.44140625" style="383" bestFit="1" customWidth="1"/>
    <col min="12" max="16384" width="9.109375" style="383"/>
  </cols>
  <sheetData>
    <row r="2" spans="2:11" ht="22.5" customHeight="1" x14ac:dyDescent="0.3">
      <c r="B2" s="1188" t="s">
        <v>1138</v>
      </c>
      <c r="C2" s="1189"/>
      <c r="D2" s="1189"/>
      <c r="E2" s="1189"/>
      <c r="F2" s="1189"/>
      <c r="G2" s="1189"/>
      <c r="H2" s="1189"/>
      <c r="I2" s="1189"/>
      <c r="J2" s="1189"/>
      <c r="K2" s="1190"/>
    </row>
    <row r="3" spans="2:11" ht="14.4" x14ac:dyDescent="0.3">
      <c r="B3" s="1271" t="s">
        <v>2109</v>
      </c>
      <c r="C3" s="1271"/>
      <c r="D3" s="1271"/>
      <c r="E3" s="1271"/>
      <c r="F3" s="1271"/>
      <c r="G3" s="1271"/>
      <c r="H3" s="1271"/>
      <c r="I3" s="1271" t="s">
        <v>2110</v>
      </c>
      <c r="J3" s="1271"/>
      <c r="K3" s="1271"/>
    </row>
    <row r="4" spans="2:11" s="384" customFormat="1" ht="57.6" x14ac:dyDescent="0.25">
      <c r="B4" s="84" t="s">
        <v>488</v>
      </c>
      <c r="C4" s="85" t="s">
        <v>496</v>
      </c>
      <c r="D4" s="85" t="s">
        <v>497</v>
      </c>
      <c r="E4" s="85" t="s">
        <v>2114</v>
      </c>
      <c r="F4" s="85" t="s">
        <v>498</v>
      </c>
      <c r="G4" s="85" t="s">
        <v>499</v>
      </c>
      <c r="H4" s="86" t="s">
        <v>495</v>
      </c>
      <c r="I4" s="85" t="s">
        <v>2113</v>
      </c>
      <c r="J4" s="85" t="s">
        <v>499</v>
      </c>
      <c r="K4" s="86" t="s">
        <v>2115</v>
      </c>
    </row>
    <row r="5" spans="2:11" x14ac:dyDescent="0.3">
      <c r="B5" s="59" t="s">
        <v>59</v>
      </c>
      <c r="C5" s="81">
        <f>IlumBenef!G45</f>
        <v>0</v>
      </c>
      <c r="D5" s="81">
        <f>IlumBenef!G43</f>
        <v>0</v>
      </c>
      <c r="E5" s="82">
        <f>IlumCusto!X510</f>
        <v>0</v>
      </c>
      <c r="F5" s="82">
        <f>IlumBenef!G47</f>
        <v>0</v>
      </c>
      <c r="G5" s="83">
        <f>IF(F5=0,0,E5/F5)</f>
        <v>0</v>
      </c>
      <c r="H5" s="1272">
        <f>$G$13</f>
        <v>0</v>
      </c>
      <c r="I5" s="82">
        <f>IlumCusto!X509</f>
        <v>0</v>
      </c>
      <c r="J5" s="83">
        <f>IF(F5=0,0,I5/F5)</f>
        <v>0</v>
      </c>
      <c r="K5" s="1272">
        <f>$J$13</f>
        <v>0</v>
      </c>
    </row>
    <row r="6" spans="2:11" x14ac:dyDescent="0.3">
      <c r="B6" s="62" t="s">
        <v>983</v>
      </c>
      <c r="C6" s="78">
        <f>CondAmbBenef!G47</f>
        <v>0</v>
      </c>
      <c r="D6" s="78">
        <f>CondAmbBenef!G45</f>
        <v>0</v>
      </c>
      <c r="E6" s="79">
        <f>CondAmbCusto!X110</f>
        <v>0</v>
      </c>
      <c r="F6" s="79">
        <f>CondAmbBenef!G49</f>
        <v>0</v>
      </c>
      <c r="G6" s="80">
        <f t="shared" ref="G6:G13" si="0">IF(F6=0,0,E6/F6)</f>
        <v>0</v>
      </c>
      <c r="H6" s="1273"/>
      <c r="I6" s="79">
        <f>CondAmbCusto!X109</f>
        <v>0</v>
      </c>
      <c r="J6" s="80">
        <f t="shared" ref="J6:J12" si="1">IF(F6=0,0,I6/F6)</f>
        <v>0</v>
      </c>
      <c r="K6" s="1273"/>
    </row>
    <row r="7" spans="2:11" x14ac:dyDescent="0.3">
      <c r="B7" s="59" t="s">
        <v>41</v>
      </c>
      <c r="C7" s="81">
        <f>MotorBenef!G47</f>
        <v>0</v>
      </c>
      <c r="D7" s="81">
        <f>MotorBenef!G45</f>
        <v>0</v>
      </c>
      <c r="E7" s="82">
        <f>MotorCusto!X210</f>
        <v>0</v>
      </c>
      <c r="F7" s="82">
        <f>MotorBenef!G49</f>
        <v>0</v>
      </c>
      <c r="G7" s="83">
        <f t="shared" si="0"/>
        <v>0</v>
      </c>
      <c r="H7" s="1273"/>
      <c r="I7" s="82">
        <f>MotorCusto!X209</f>
        <v>0</v>
      </c>
      <c r="J7" s="83">
        <f t="shared" si="1"/>
        <v>0</v>
      </c>
      <c r="K7" s="1273"/>
    </row>
    <row r="8" spans="2:11" x14ac:dyDescent="0.3">
      <c r="B8" s="62" t="s">
        <v>60</v>
      </c>
      <c r="C8" s="78">
        <f>RefrigBenef!G43</f>
        <v>0</v>
      </c>
      <c r="D8" s="78">
        <f>RefrigBenef!G41</f>
        <v>0</v>
      </c>
      <c r="E8" s="79">
        <f>RefrigCusto!X110</f>
        <v>0</v>
      </c>
      <c r="F8" s="79">
        <f>RefrigBenef!G45</f>
        <v>0</v>
      </c>
      <c r="G8" s="80">
        <f t="shared" si="0"/>
        <v>0</v>
      </c>
      <c r="H8" s="1273"/>
      <c r="I8" s="79">
        <f>RefrigCusto!X109</f>
        <v>0</v>
      </c>
      <c r="J8" s="80">
        <f t="shared" si="1"/>
        <v>0</v>
      </c>
      <c r="K8" s="1273"/>
    </row>
    <row r="9" spans="2:11" x14ac:dyDescent="0.3">
      <c r="B9" s="584" t="s">
        <v>1322</v>
      </c>
      <c r="C9" s="81">
        <f>SolarBenef!G23</f>
        <v>0</v>
      </c>
      <c r="D9" s="81">
        <f>SolarBenef!G25</f>
        <v>0</v>
      </c>
      <c r="E9" s="82">
        <f>SolarCusto!X50</f>
        <v>0</v>
      </c>
      <c r="F9" s="82">
        <f>SolarBenef!G27</f>
        <v>0</v>
      </c>
      <c r="G9" s="83">
        <f t="shared" si="0"/>
        <v>0</v>
      </c>
      <c r="H9" s="1273"/>
      <c r="I9" s="82">
        <f>SolarCusto!X49</f>
        <v>0</v>
      </c>
      <c r="J9" s="83">
        <f t="shared" si="1"/>
        <v>0</v>
      </c>
      <c r="K9" s="1273"/>
    </row>
    <row r="10" spans="2:11" x14ac:dyDescent="0.3">
      <c r="B10" s="62" t="s">
        <v>1321</v>
      </c>
      <c r="C10" s="78">
        <f>HospBenef!G47</f>
        <v>0</v>
      </c>
      <c r="D10" s="78">
        <f>HospBenef!G45</f>
        <v>0</v>
      </c>
      <c r="E10" s="79">
        <f>HospCusto!X50</f>
        <v>0</v>
      </c>
      <c r="F10" s="79">
        <f>HospBenef!G49</f>
        <v>0</v>
      </c>
      <c r="G10" s="80">
        <f t="shared" si="0"/>
        <v>0</v>
      </c>
      <c r="H10" s="1273"/>
      <c r="I10" s="79">
        <f>HospCusto!X49</f>
        <v>0</v>
      </c>
      <c r="J10" s="80">
        <f t="shared" si="1"/>
        <v>0</v>
      </c>
      <c r="K10" s="1273"/>
    </row>
    <row r="11" spans="2:11" x14ac:dyDescent="0.3">
      <c r="B11" s="59" t="s">
        <v>130</v>
      </c>
      <c r="C11" s="81">
        <f>OutrosBenef!G41</f>
        <v>0</v>
      </c>
      <c r="D11" s="81">
        <f>OutrosBenef!G39</f>
        <v>0</v>
      </c>
      <c r="E11" s="82">
        <f>OutrosCusto!X50</f>
        <v>0</v>
      </c>
      <c r="F11" s="82">
        <f>OutrosBenef!G43</f>
        <v>0</v>
      </c>
      <c r="G11" s="83">
        <f t="shared" si="0"/>
        <v>0</v>
      </c>
      <c r="H11" s="1273"/>
      <c r="I11" s="82">
        <f>OutrosCusto!X49</f>
        <v>0</v>
      </c>
      <c r="J11" s="83">
        <f t="shared" si="1"/>
        <v>0</v>
      </c>
      <c r="K11" s="1273"/>
    </row>
    <row r="12" spans="2:11" x14ac:dyDescent="0.3">
      <c r="B12" s="62" t="s">
        <v>1239</v>
      </c>
      <c r="C12" s="566">
        <f>FIBenef!G26</f>
        <v>0</v>
      </c>
      <c r="D12" s="566">
        <f>FIBenef!G19</f>
        <v>0</v>
      </c>
      <c r="E12" s="567">
        <f>FICusto!X50</f>
        <v>0</v>
      </c>
      <c r="F12" s="567">
        <f>FIBenef!G27</f>
        <v>0</v>
      </c>
      <c r="G12" s="568">
        <f t="shared" si="0"/>
        <v>0</v>
      </c>
      <c r="H12" s="1273"/>
      <c r="I12" s="567">
        <f>FICusto!X49</f>
        <v>0</v>
      </c>
      <c r="J12" s="568">
        <f t="shared" si="1"/>
        <v>0</v>
      </c>
      <c r="K12" s="1273"/>
    </row>
    <row r="13" spans="2:11" ht="14.4" x14ac:dyDescent="0.3">
      <c r="B13" s="87" t="s">
        <v>31</v>
      </c>
      <c r="C13" s="88">
        <f>SUM(C5:C12)</f>
        <v>0</v>
      </c>
      <c r="D13" s="88">
        <f>SUM(D5:D12)</f>
        <v>0</v>
      </c>
      <c r="E13" s="89">
        <f>SUM(E5:E12)</f>
        <v>0</v>
      </c>
      <c r="F13" s="89">
        <f>SUM(F5:F12)</f>
        <v>0</v>
      </c>
      <c r="G13" s="90">
        <f t="shared" si="0"/>
        <v>0</v>
      </c>
      <c r="H13" s="1274"/>
      <c r="I13" s="91">
        <f>SUM(I5:I12)</f>
        <v>0</v>
      </c>
      <c r="J13" s="92">
        <f>IF(F13=0,0,I13/F13)</f>
        <v>0</v>
      </c>
      <c r="K13" s="1274"/>
    </row>
    <row r="14" spans="2:11" ht="4.5" customHeight="1" x14ac:dyDescent="0.3"/>
    <row r="15" spans="2:11" ht="15" customHeight="1" x14ac:dyDescent="0.3">
      <c r="B15" s="1267" t="s">
        <v>489</v>
      </c>
      <c r="C15" s="1268"/>
      <c r="D15" s="1275" t="str">
        <f>IF(H5=0,"-",IF(OR(H5&lt;0,SMALL(G5:G11,1)&lt;0),"AO MENOS UMA RCB NEGATIVA, OS CÁLCULOS DEVEM SER REVISADOS",IF(H5&gt;Identificação!D54,"RCB NÃO PERMITIDA",IF(AND(H5&lt;=Identificação!D54,LARGE(G5:G11,1)&gt;Identificação!D54),"RCB PERMITIDA, MAS AO MENOS UM USO FINAL POSSUI RCB ACIMA DO LIMITE PERMITIDO","RCB PERMITIDA"))))</f>
        <v>-</v>
      </c>
      <c r="E15" s="1276"/>
      <c r="F15" s="1276"/>
      <c r="G15" s="1276"/>
      <c r="H15" s="1276"/>
      <c r="I15" s="1276"/>
      <c r="J15" s="1276"/>
      <c r="K15" s="1277"/>
    </row>
    <row r="16" spans="2:11" x14ac:dyDescent="0.3">
      <c r="B16" s="1269"/>
      <c r="C16" s="1270"/>
      <c r="D16" s="1278"/>
      <c r="E16" s="1279"/>
      <c r="F16" s="1279"/>
      <c r="G16" s="1279"/>
      <c r="H16" s="1279"/>
      <c r="I16" s="1279"/>
      <c r="J16" s="1279"/>
      <c r="K16" s="1280"/>
    </row>
    <row r="17" spans="2:11" ht="5.25" customHeight="1" x14ac:dyDescent="0.3">
      <c r="B17" s="385"/>
    </row>
    <row r="18" spans="2:11" x14ac:dyDescent="0.3">
      <c r="B18" s="386"/>
      <c r="C18" s="386"/>
      <c r="D18" s="1259" t="s">
        <v>968</v>
      </c>
      <c r="E18" s="1259"/>
      <c r="F18" s="1264" t="s">
        <v>2111</v>
      </c>
      <c r="G18" s="1265"/>
      <c r="H18" s="1266"/>
    </row>
    <row r="19" spans="2:11" ht="14.4" x14ac:dyDescent="0.3">
      <c r="B19" s="1255" t="s">
        <v>490</v>
      </c>
      <c r="C19" s="1256"/>
      <c r="D19" s="93">
        <f>IFERROR(ROUND(E13/C13,2),0)</f>
        <v>0</v>
      </c>
      <c r="E19" s="94" t="s">
        <v>32</v>
      </c>
      <c r="F19" s="1260">
        <f>IFERROR(ROUND(I13/C13,2),0)</f>
        <v>0</v>
      </c>
      <c r="G19" s="1261"/>
      <c r="H19" s="94" t="s">
        <v>32</v>
      </c>
    </row>
    <row r="20" spans="2:11" ht="14.4" x14ac:dyDescent="0.3">
      <c r="B20" s="1257" t="s">
        <v>491</v>
      </c>
      <c r="C20" s="1258"/>
      <c r="D20" s="95">
        <f>IFERROR(ROUND(E13/D13,2),0)</f>
        <v>0</v>
      </c>
      <c r="E20" s="96" t="s">
        <v>492</v>
      </c>
      <c r="F20" s="1262">
        <f>IFERROR(ROUND(I13/D13,2),0)</f>
        <v>0</v>
      </c>
      <c r="G20" s="1263"/>
      <c r="H20" s="96" t="s">
        <v>492</v>
      </c>
    </row>
    <row r="22" spans="2:11" ht="14.4" x14ac:dyDescent="0.3">
      <c r="B22" s="1188" t="s">
        <v>1139</v>
      </c>
      <c r="C22" s="1189"/>
      <c r="D22" s="1189"/>
      <c r="E22" s="1189"/>
      <c r="F22" s="1189"/>
      <c r="G22" s="1189"/>
      <c r="H22" s="1189"/>
      <c r="I22" s="1189"/>
      <c r="J22" s="1189"/>
      <c r="K22" s="1190"/>
    </row>
    <row r="23" spans="2:11" ht="14.4" x14ac:dyDescent="0.3">
      <c r="B23" s="1271" t="s">
        <v>2109</v>
      </c>
      <c r="C23" s="1271"/>
      <c r="D23" s="1271"/>
      <c r="E23" s="1271"/>
      <c r="F23" s="1271"/>
      <c r="G23" s="1271"/>
      <c r="H23" s="1271"/>
      <c r="I23" s="1271" t="s">
        <v>2110</v>
      </c>
      <c r="J23" s="1271"/>
      <c r="K23" s="1271"/>
    </row>
    <row r="24" spans="2:11" ht="57.6" x14ac:dyDescent="0.3">
      <c r="B24" s="84" t="s">
        <v>488</v>
      </c>
      <c r="C24" s="85" t="s">
        <v>496</v>
      </c>
      <c r="D24" s="85" t="s">
        <v>497</v>
      </c>
      <c r="E24" s="85" t="s">
        <v>2114</v>
      </c>
      <c r="F24" s="85" t="s">
        <v>498</v>
      </c>
      <c r="G24" s="85" t="s">
        <v>499</v>
      </c>
      <c r="H24" s="86" t="s">
        <v>495</v>
      </c>
      <c r="I24" s="85" t="s">
        <v>2113</v>
      </c>
      <c r="J24" s="85" t="s">
        <v>499</v>
      </c>
      <c r="K24" s="86" t="s">
        <v>2115</v>
      </c>
    </row>
    <row r="25" spans="2:11" x14ac:dyDescent="0.3">
      <c r="B25" s="59" t="str">
        <f t="shared" ref="B25:B31" si="2">B5</f>
        <v>Iluminação</v>
      </c>
      <c r="C25" s="81">
        <f>C5</f>
        <v>0</v>
      </c>
      <c r="D25" s="81">
        <f>D5</f>
        <v>0</v>
      </c>
      <c r="E25" s="82">
        <f>E5</f>
        <v>0</v>
      </c>
      <c r="F25" s="82">
        <f>12*(Economia!O4*Economia!X4+Economia!O5*Economia!X5)+Economia!O7*Economia!X7</f>
        <v>0</v>
      </c>
      <c r="G25" s="83">
        <f>IF(F25=0,0,E25/F25)</f>
        <v>0</v>
      </c>
      <c r="H25" s="1272">
        <f>$G$33</f>
        <v>0</v>
      </c>
      <c r="I25" s="82">
        <f>I5</f>
        <v>0</v>
      </c>
      <c r="J25" s="83">
        <f>IF(F25=0,0,I25/F25)</f>
        <v>0</v>
      </c>
      <c r="K25" s="1272">
        <f>$J$33</f>
        <v>0</v>
      </c>
    </row>
    <row r="26" spans="2:11" x14ac:dyDescent="0.3">
      <c r="B26" s="62" t="str">
        <f t="shared" si="2"/>
        <v>Cond. Ambiental</v>
      </c>
      <c r="C26" s="78">
        <f t="shared" ref="C26:C32" si="3">C6</f>
        <v>0</v>
      </c>
      <c r="D26" s="78">
        <f t="shared" ref="D26:E32" si="4">D6</f>
        <v>0</v>
      </c>
      <c r="E26" s="79">
        <f t="shared" si="4"/>
        <v>0</v>
      </c>
      <c r="F26" s="79">
        <f>12*(Economia!P4*Economia!X4+Economia!P5*Economia!X5)+Economia!P7*Economia!X7</f>
        <v>0</v>
      </c>
      <c r="G26" s="80">
        <f t="shared" ref="G26:G33" si="5">IF(F26=0,0,E26/F26)</f>
        <v>0</v>
      </c>
      <c r="H26" s="1273"/>
      <c r="I26" s="79">
        <f t="shared" ref="I26:I32" si="6">I6</f>
        <v>0</v>
      </c>
      <c r="J26" s="80">
        <f t="shared" ref="J26:J33" si="7">IF(F26=0,0,I26/F26)</f>
        <v>0</v>
      </c>
      <c r="K26" s="1273"/>
    </row>
    <row r="27" spans="2:11" x14ac:dyDescent="0.3">
      <c r="B27" s="59" t="str">
        <f t="shared" si="2"/>
        <v>Motores</v>
      </c>
      <c r="C27" s="81">
        <f t="shared" si="3"/>
        <v>0</v>
      </c>
      <c r="D27" s="81">
        <f t="shared" si="4"/>
        <v>0</v>
      </c>
      <c r="E27" s="82">
        <f t="shared" si="4"/>
        <v>0</v>
      </c>
      <c r="F27" s="82">
        <f>12*(Economia!Q4*Economia!X4+Economia!Q5*Economia!X5)+Economia!Q7*Economia!X7</f>
        <v>0</v>
      </c>
      <c r="G27" s="83">
        <f>IF(F27=0,0,E27/F27)</f>
        <v>0</v>
      </c>
      <c r="H27" s="1273"/>
      <c r="I27" s="82">
        <f t="shared" si="6"/>
        <v>0</v>
      </c>
      <c r="J27" s="83">
        <f t="shared" si="7"/>
        <v>0</v>
      </c>
      <c r="K27" s="1273"/>
    </row>
    <row r="28" spans="2:11" x14ac:dyDescent="0.3">
      <c r="B28" s="62" t="str">
        <f t="shared" si="2"/>
        <v>Refrigeração</v>
      </c>
      <c r="C28" s="78">
        <f t="shared" si="3"/>
        <v>0</v>
      </c>
      <c r="D28" s="78">
        <f t="shared" si="4"/>
        <v>0</v>
      </c>
      <c r="E28" s="79">
        <f t="shared" si="4"/>
        <v>0</v>
      </c>
      <c r="F28" s="79">
        <f>12*(Economia!R4*Economia!X4+Economia!R5*Economia!X5)+Economia!R7*Economia!X7</f>
        <v>0</v>
      </c>
      <c r="G28" s="80">
        <f t="shared" si="5"/>
        <v>0</v>
      </c>
      <c r="H28" s="1273"/>
      <c r="I28" s="79">
        <f t="shared" si="6"/>
        <v>0</v>
      </c>
      <c r="J28" s="80">
        <f t="shared" si="7"/>
        <v>0</v>
      </c>
      <c r="K28" s="1273"/>
    </row>
    <row r="29" spans="2:11" x14ac:dyDescent="0.3">
      <c r="B29" s="59" t="str">
        <f t="shared" si="2"/>
        <v>Aquecimento Solar</v>
      </c>
      <c r="C29" s="81">
        <f t="shared" si="3"/>
        <v>0</v>
      </c>
      <c r="D29" s="81">
        <f t="shared" si="4"/>
        <v>0</v>
      </c>
      <c r="E29" s="82">
        <f t="shared" si="4"/>
        <v>0</v>
      </c>
      <c r="F29" s="82">
        <f>12*(Economia!S4*Economia!X4+Economia!S5*Economia!X5)+Economia!S7*Economia!X7</f>
        <v>0</v>
      </c>
      <c r="G29" s="83">
        <f t="shared" si="5"/>
        <v>0</v>
      </c>
      <c r="H29" s="1273"/>
      <c r="I29" s="82">
        <f t="shared" si="6"/>
        <v>0</v>
      </c>
      <c r="J29" s="83">
        <f t="shared" si="7"/>
        <v>0</v>
      </c>
      <c r="K29" s="1273"/>
    </row>
    <row r="30" spans="2:11" x14ac:dyDescent="0.3">
      <c r="B30" s="62" t="str">
        <f t="shared" si="2"/>
        <v>Equip. hospitalar</v>
      </c>
      <c r="C30" s="78">
        <f t="shared" si="3"/>
        <v>0</v>
      </c>
      <c r="D30" s="78">
        <f t="shared" si="4"/>
        <v>0</v>
      </c>
      <c r="E30" s="79">
        <f t="shared" si="4"/>
        <v>0</v>
      </c>
      <c r="F30" s="79">
        <f>12*(Economia!T4*Economia!X4+Economia!T5*Economia!X5)+Economia!T7*Economia!X7</f>
        <v>0</v>
      </c>
      <c r="G30" s="80">
        <f t="shared" si="5"/>
        <v>0</v>
      </c>
      <c r="H30" s="1273"/>
      <c r="I30" s="79">
        <f t="shared" si="6"/>
        <v>0</v>
      </c>
      <c r="J30" s="80">
        <f t="shared" si="7"/>
        <v>0</v>
      </c>
      <c r="K30" s="1273"/>
    </row>
    <row r="31" spans="2:11" x14ac:dyDescent="0.3">
      <c r="B31" s="59" t="str">
        <f t="shared" si="2"/>
        <v>Outros</v>
      </c>
      <c r="C31" s="81">
        <f t="shared" si="3"/>
        <v>0</v>
      </c>
      <c r="D31" s="81">
        <f t="shared" si="4"/>
        <v>0</v>
      </c>
      <c r="E31" s="82">
        <f t="shared" si="4"/>
        <v>0</v>
      </c>
      <c r="F31" s="82">
        <f>12*(Economia!U4*Economia!X4+Economia!U5*Economia!X5)+Economia!U7*Economia!X7</f>
        <v>0</v>
      </c>
      <c r="G31" s="83">
        <f t="shared" si="5"/>
        <v>0</v>
      </c>
      <c r="H31" s="1273"/>
      <c r="I31" s="82">
        <f t="shared" si="6"/>
        <v>0</v>
      </c>
      <c r="J31" s="83">
        <f t="shared" si="7"/>
        <v>0</v>
      </c>
      <c r="K31" s="1273"/>
    </row>
    <row r="32" spans="2:11" x14ac:dyDescent="0.3">
      <c r="B32" s="62" t="str">
        <f>B12</f>
        <v>Fontes Incentivadas</v>
      </c>
      <c r="C32" s="566">
        <f t="shared" si="3"/>
        <v>0</v>
      </c>
      <c r="D32" s="566">
        <f t="shared" si="4"/>
        <v>0</v>
      </c>
      <c r="E32" s="567">
        <f t="shared" si="4"/>
        <v>0</v>
      </c>
      <c r="F32" s="567">
        <f>12*(Economia!V4*Economia!X4+Economia!V5*Economia!X5)+Economia!V7*Economia!X7</f>
        <v>0</v>
      </c>
      <c r="G32" s="568">
        <f t="shared" si="5"/>
        <v>0</v>
      </c>
      <c r="H32" s="1273"/>
      <c r="I32" s="567">
        <f t="shared" si="6"/>
        <v>0</v>
      </c>
      <c r="J32" s="568">
        <f t="shared" ref="J32" si="8">IF(F32=0,0,I32/F32)</f>
        <v>0</v>
      </c>
      <c r="K32" s="1273"/>
    </row>
    <row r="33" spans="2:11" ht="14.4" x14ac:dyDescent="0.3">
      <c r="B33" s="87" t="s">
        <v>31</v>
      </c>
      <c r="C33" s="88">
        <f>SUM(C25:C32)</f>
        <v>0</v>
      </c>
      <c r="D33" s="88">
        <f>SUM(D25:D32)</f>
        <v>0</v>
      </c>
      <c r="E33" s="89">
        <f>SUM(E25:E32)</f>
        <v>0</v>
      </c>
      <c r="F33" s="89">
        <f>SUM(F25:F32)</f>
        <v>0</v>
      </c>
      <c r="G33" s="90">
        <f t="shared" si="5"/>
        <v>0</v>
      </c>
      <c r="H33" s="1274"/>
      <c r="I33" s="91">
        <f>SUM(I25:I32)</f>
        <v>0</v>
      </c>
      <c r="J33" s="92">
        <f t="shared" si="7"/>
        <v>0</v>
      </c>
      <c r="K33" s="1274"/>
    </row>
  </sheetData>
  <mergeCells count="18">
    <mergeCell ref="B22:K22"/>
    <mergeCell ref="B23:H23"/>
    <mergeCell ref="I23:K23"/>
    <mergeCell ref="H25:H33"/>
    <mergeCell ref="K25:K33"/>
    <mergeCell ref="B2:K2"/>
    <mergeCell ref="B19:C19"/>
    <mergeCell ref="B20:C20"/>
    <mergeCell ref="D18:E18"/>
    <mergeCell ref="F19:G19"/>
    <mergeCell ref="F20:G20"/>
    <mergeCell ref="F18:H18"/>
    <mergeCell ref="B15:C16"/>
    <mergeCell ref="B3:H3"/>
    <mergeCell ref="I3:K3"/>
    <mergeCell ref="H5:H13"/>
    <mergeCell ref="K5:K13"/>
    <mergeCell ref="D15:K16"/>
  </mergeCells>
  <conditionalFormatting sqref="D15">
    <cfRule type="containsText" dxfId="3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2" priority="6" stopIfTrue="1" operator="containsText" text="RCB PERMITIDA">
      <formula>NOT(ISERROR(SEARCH("RCB PERMITIDA",D15)))</formula>
    </cfRule>
    <cfRule type="containsText" dxfId="1" priority="7" stopIfTrue="1" operator="containsText" text="RCB NÃO PERMITIDA">
      <formula>NOT(ISERROR(SEARCH("RCB NÃO PERMITIDA",D15)))</formula>
    </cfRule>
    <cfRule type="containsText" dxfId="0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N22"/>
  <sheetViews>
    <sheetView workbookViewId="0">
      <selection activeCell="C4" sqref="C4"/>
    </sheetView>
  </sheetViews>
  <sheetFormatPr defaultColWidth="9.109375" defaultRowHeight="13.2" x14ac:dyDescent="0.25"/>
  <cols>
    <col min="1" max="2" width="2.88671875" style="581" customWidth="1"/>
    <col min="3" max="4" width="9.109375" style="581"/>
    <col min="5" max="5" width="11.5546875" style="581" customWidth="1"/>
    <col min="6" max="7" width="12.88671875" style="581" customWidth="1"/>
    <col min="8" max="8" width="1.88671875" style="581" customWidth="1"/>
    <col min="9" max="11" width="9.109375" style="581"/>
    <col min="12" max="13" width="12.88671875" style="581" customWidth="1"/>
    <col min="14" max="14" width="2.88671875" style="581" customWidth="1"/>
    <col min="15" max="16384" width="9.109375" style="581"/>
  </cols>
  <sheetData>
    <row r="2" spans="2:14" ht="22.5" customHeight="1" x14ac:dyDescent="0.25">
      <c r="B2" s="869" t="s">
        <v>2123</v>
      </c>
      <c r="C2" s="870"/>
      <c r="D2" s="870"/>
      <c r="E2" s="870"/>
      <c r="F2" s="870"/>
      <c r="G2" s="870"/>
      <c r="H2" s="870"/>
      <c r="I2" s="870"/>
      <c r="J2" s="870"/>
      <c r="K2" s="870"/>
      <c r="L2" s="870"/>
      <c r="M2" s="870"/>
      <c r="N2" s="871"/>
    </row>
    <row r="3" spans="2:14" ht="14.4" x14ac:dyDescent="0.25">
      <c r="B3" s="623"/>
      <c r="C3" s="624" t="s">
        <v>2175</v>
      </c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7"/>
    </row>
    <row r="4" spans="2:14" ht="14.4" x14ac:dyDescent="0.25">
      <c r="B4" s="589"/>
      <c r="C4" s="656" t="s">
        <v>50</v>
      </c>
      <c r="D4" s="874" t="str">
        <f>IF(Identificação!E11="","",Identificação!E11)</f>
        <v/>
      </c>
      <c r="E4" s="874"/>
      <c r="F4" s="874"/>
      <c r="G4" s="874"/>
      <c r="H4" s="874"/>
      <c r="I4" s="874"/>
      <c r="J4" s="874"/>
      <c r="K4" s="874"/>
      <c r="L4" s="874"/>
      <c r="M4" s="874"/>
      <c r="N4" s="592"/>
    </row>
    <row r="5" spans="2:14" ht="15" customHeight="1" x14ac:dyDescent="0.25">
      <c r="B5" s="589"/>
      <c r="C5" s="656" t="s">
        <v>51</v>
      </c>
      <c r="D5" s="874" t="str">
        <f>IF(Identificação!E12="","",Identificação!E12)</f>
        <v/>
      </c>
      <c r="E5" s="874"/>
      <c r="F5" s="874"/>
      <c r="G5" s="874"/>
      <c r="H5" s="874"/>
      <c r="I5" s="874"/>
      <c r="J5" s="874"/>
      <c r="K5" s="874"/>
      <c r="L5" s="874"/>
      <c r="M5" s="874"/>
      <c r="N5" s="592"/>
    </row>
    <row r="6" spans="2:14" ht="14.4" x14ac:dyDescent="0.3">
      <c r="B6" s="589"/>
      <c r="C6" s="656" t="s">
        <v>52</v>
      </c>
      <c r="D6" s="875" t="str">
        <f>IF(Identificação!E13="","",Identificação!E13)</f>
        <v/>
      </c>
      <c r="E6" s="875"/>
      <c r="F6" s="875"/>
      <c r="G6" s="875"/>
      <c r="H6" s="875"/>
      <c r="I6" s="594"/>
      <c r="J6" s="658"/>
      <c r="K6" s="594"/>
      <c r="L6" s="658"/>
      <c r="M6" s="658"/>
      <c r="N6" s="592"/>
    </row>
    <row r="7" spans="2:14" ht="6" customHeight="1" x14ac:dyDescent="0.3">
      <c r="B7" s="589"/>
      <c r="C7" s="658"/>
      <c r="D7" s="658"/>
      <c r="E7" s="658"/>
      <c r="F7" s="658"/>
      <c r="G7" s="658"/>
      <c r="H7" s="658"/>
      <c r="I7" s="658"/>
      <c r="J7" s="658"/>
      <c r="K7" s="658"/>
      <c r="L7" s="658"/>
      <c r="M7" s="658"/>
      <c r="N7" s="592"/>
    </row>
    <row r="8" spans="2:14" ht="18.75" customHeight="1" x14ac:dyDescent="0.3">
      <c r="B8" s="659"/>
      <c r="C8" s="872" t="s">
        <v>1287</v>
      </c>
      <c r="D8" s="872"/>
      <c r="E8" s="872"/>
      <c r="F8" s="873"/>
      <c r="G8" s="873"/>
      <c r="H8" s="660"/>
      <c r="I8" s="872" t="s">
        <v>1291</v>
      </c>
      <c r="J8" s="872"/>
      <c r="K8" s="872"/>
      <c r="L8" s="873"/>
      <c r="M8" s="873"/>
      <c r="N8" s="661"/>
    </row>
    <row r="9" spans="2:14" ht="3" customHeight="1" x14ac:dyDescent="0.3">
      <c r="B9" s="659"/>
      <c r="C9" s="658"/>
      <c r="D9" s="658"/>
      <c r="E9" s="658"/>
      <c r="F9" s="658"/>
      <c r="G9" s="658"/>
      <c r="H9" s="658"/>
      <c r="I9" s="658"/>
      <c r="J9" s="658"/>
      <c r="K9" s="658"/>
      <c r="L9" s="658"/>
      <c r="M9" s="658"/>
      <c r="N9" s="661"/>
    </row>
    <row r="10" spans="2:14" ht="18.75" customHeight="1" x14ac:dyDescent="0.3">
      <c r="B10" s="659"/>
      <c r="C10" s="872" t="s">
        <v>1288</v>
      </c>
      <c r="D10" s="872"/>
      <c r="E10" s="872"/>
      <c r="F10" s="873"/>
      <c r="G10" s="873"/>
      <c r="H10" s="660"/>
      <c r="I10" s="872" t="s">
        <v>1292</v>
      </c>
      <c r="J10" s="872"/>
      <c r="K10" s="872"/>
      <c r="L10" s="873"/>
      <c r="M10" s="873"/>
      <c r="N10" s="661"/>
    </row>
    <row r="11" spans="2:14" ht="3" customHeight="1" x14ac:dyDescent="0.3">
      <c r="B11" s="659"/>
      <c r="C11" s="658"/>
      <c r="D11" s="658"/>
      <c r="E11" s="658"/>
      <c r="F11" s="658"/>
      <c r="G11" s="658"/>
      <c r="H11" s="658"/>
      <c r="I11" s="658"/>
      <c r="J11" s="658"/>
      <c r="K11" s="658"/>
      <c r="L11" s="658"/>
      <c r="M11" s="658"/>
      <c r="N11" s="661"/>
    </row>
    <row r="12" spans="2:14" ht="18.75" customHeight="1" x14ac:dyDescent="0.3">
      <c r="B12" s="659"/>
      <c r="C12" s="872" t="s">
        <v>1290</v>
      </c>
      <c r="D12" s="872"/>
      <c r="E12" s="872"/>
      <c r="F12" s="873"/>
      <c r="G12" s="873"/>
      <c r="H12" s="660"/>
      <c r="I12" s="872" t="s">
        <v>1289</v>
      </c>
      <c r="J12" s="872"/>
      <c r="K12" s="872"/>
      <c r="L12" s="873"/>
      <c r="M12" s="873"/>
      <c r="N12" s="661"/>
    </row>
    <row r="13" spans="2:14" ht="14.4" x14ac:dyDescent="0.3">
      <c r="B13" s="659"/>
      <c r="C13" s="658"/>
      <c r="D13" s="658"/>
      <c r="E13" s="658"/>
      <c r="F13" s="658"/>
      <c r="G13" s="658"/>
      <c r="H13" s="658"/>
      <c r="I13" s="658"/>
      <c r="J13" s="658"/>
      <c r="K13" s="658"/>
      <c r="L13" s="658"/>
      <c r="M13" s="658"/>
      <c r="N13" s="661"/>
    </row>
    <row r="14" spans="2:14" ht="18.75" customHeight="1" x14ac:dyDescent="0.3">
      <c r="B14" s="659"/>
      <c r="C14" s="872" t="s">
        <v>1293</v>
      </c>
      <c r="D14" s="872"/>
      <c r="E14" s="872"/>
      <c r="F14" s="878" t="str">
        <f>IF(F10="","",IFERROR((F10+F12)/(L8+L10),""))</f>
        <v/>
      </c>
      <c r="G14" s="878"/>
      <c r="H14" s="662"/>
      <c r="I14" s="876" t="s">
        <v>1296</v>
      </c>
      <c r="J14" s="876"/>
      <c r="K14" s="876"/>
      <c r="L14" s="876"/>
      <c r="M14" s="876"/>
      <c r="N14" s="661"/>
    </row>
    <row r="15" spans="2:14" ht="3" customHeight="1" x14ac:dyDescent="0.3">
      <c r="B15" s="659"/>
      <c r="C15" s="658"/>
      <c r="D15" s="658"/>
      <c r="E15" s="658"/>
      <c r="F15" s="658"/>
      <c r="G15" s="658"/>
      <c r="H15" s="658"/>
      <c r="I15" s="877" t="str">
        <f>IF(F8="","",IF(F8&lt;(0.1*'Custo Contábil'!D19),"Patrimônio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877"/>
      <c r="K15" s="877"/>
      <c r="L15" s="877"/>
      <c r="M15" s="877"/>
      <c r="N15" s="661"/>
    </row>
    <row r="16" spans="2:14" ht="18.75" customHeight="1" x14ac:dyDescent="0.3">
      <c r="B16" s="659"/>
      <c r="C16" s="872" t="s">
        <v>1294</v>
      </c>
      <c r="D16" s="872"/>
      <c r="E16" s="872"/>
      <c r="F16" s="878" t="str">
        <f>IF(F10="","",IFERROR((F10)/(L8),""))</f>
        <v/>
      </c>
      <c r="G16" s="878"/>
      <c r="H16" s="658"/>
      <c r="I16" s="877"/>
      <c r="J16" s="877"/>
      <c r="K16" s="877"/>
      <c r="L16" s="877"/>
      <c r="M16" s="877"/>
      <c r="N16" s="661"/>
    </row>
    <row r="17" spans="2:14" ht="3" customHeight="1" x14ac:dyDescent="0.3">
      <c r="B17" s="659"/>
      <c r="C17" s="658"/>
      <c r="D17" s="658"/>
      <c r="E17" s="658"/>
      <c r="F17" s="658"/>
      <c r="G17" s="658"/>
      <c r="H17" s="658"/>
      <c r="I17" s="877"/>
      <c r="J17" s="877"/>
      <c r="K17" s="877"/>
      <c r="L17" s="877"/>
      <c r="M17" s="877"/>
      <c r="N17" s="661"/>
    </row>
    <row r="18" spans="2:14" ht="18.75" customHeight="1" x14ac:dyDescent="0.3">
      <c r="B18" s="659"/>
      <c r="C18" s="872" t="s">
        <v>1295</v>
      </c>
      <c r="D18" s="872"/>
      <c r="E18" s="872"/>
      <c r="F18" s="878" t="str">
        <f>IF(F10="","",IFERROR((L12)/(L8+L10),""))</f>
        <v/>
      </c>
      <c r="G18" s="878"/>
      <c r="H18" s="658"/>
      <c r="I18" s="877"/>
      <c r="J18" s="877"/>
      <c r="K18" s="877"/>
      <c r="L18" s="877"/>
      <c r="M18" s="877"/>
      <c r="N18" s="661"/>
    </row>
    <row r="19" spans="2:14" ht="3" customHeight="1" x14ac:dyDescent="0.3">
      <c r="B19" s="663"/>
      <c r="C19" s="664"/>
      <c r="D19" s="664"/>
      <c r="E19" s="664"/>
      <c r="F19" s="664"/>
      <c r="G19" s="664"/>
      <c r="H19" s="664"/>
      <c r="I19" s="664"/>
      <c r="J19" s="664"/>
      <c r="K19" s="664"/>
      <c r="L19" s="664"/>
      <c r="M19" s="664"/>
      <c r="N19" s="665"/>
    </row>
    <row r="20" spans="2:14" ht="14.4" x14ac:dyDescent="0.3">
      <c r="B20" s="657"/>
      <c r="C20" s="657"/>
      <c r="D20" s="657"/>
      <c r="E20" s="657"/>
      <c r="F20" s="657"/>
      <c r="G20" s="657"/>
      <c r="H20" s="657"/>
      <c r="I20" s="657"/>
      <c r="J20" s="657"/>
      <c r="K20" s="657"/>
      <c r="L20" s="657"/>
      <c r="M20" s="657"/>
      <c r="N20" s="657"/>
    </row>
    <row r="21" spans="2:14" ht="14.4" x14ac:dyDescent="0.3">
      <c r="B21" s="657"/>
      <c r="C21" s="657"/>
      <c r="D21" s="657"/>
      <c r="E21" s="657"/>
      <c r="F21" s="657"/>
      <c r="G21" s="657"/>
      <c r="H21" s="657"/>
      <c r="I21" s="657"/>
      <c r="J21" s="657"/>
      <c r="K21" s="657"/>
      <c r="L21" s="657"/>
      <c r="M21" s="657"/>
      <c r="N21" s="657"/>
    </row>
    <row r="22" spans="2:14" ht="14.4" x14ac:dyDescent="0.3">
      <c r="B22" s="657"/>
      <c r="C22" s="657"/>
      <c r="D22" s="657"/>
      <c r="E22" s="657"/>
      <c r="F22" s="657"/>
      <c r="G22" s="657"/>
      <c r="H22" s="657"/>
      <c r="I22" s="657"/>
      <c r="J22" s="657"/>
      <c r="K22" s="657"/>
      <c r="L22" s="657"/>
      <c r="M22" s="657"/>
      <c r="N22" s="657"/>
    </row>
  </sheetData>
  <mergeCells count="24">
    <mergeCell ref="C16:E16"/>
    <mergeCell ref="C18:E18"/>
    <mergeCell ref="F14:G14"/>
    <mergeCell ref="F16:G16"/>
    <mergeCell ref="F18:G18"/>
    <mergeCell ref="C14:E14"/>
    <mergeCell ref="I14:M14"/>
    <mergeCell ref="I15:M18"/>
    <mergeCell ref="F10:G10"/>
    <mergeCell ref="F12:G12"/>
    <mergeCell ref="L8:M8"/>
    <mergeCell ref="L10:M10"/>
    <mergeCell ref="L12:M12"/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D6:H6"/>
  </mergeCells>
  <conditionalFormatting sqref="F14:G14">
    <cfRule type="cellIs" dxfId="153" priority="8" operator="lessThanOrEqual">
      <formula>1</formula>
    </cfRule>
    <cfRule type="cellIs" dxfId="152" priority="9" operator="greaterThan">
      <formula>1</formula>
    </cfRule>
  </conditionalFormatting>
  <conditionalFormatting sqref="F16:G16">
    <cfRule type="cellIs" dxfId="151" priority="6" operator="lessThanOrEqual">
      <formula>1</formula>
    </cfRule>
    <cfRule type="cellIs" dxfId="150" priority="7" operator="greaterThan">
      <formula>1</formula>
    </cfRule>
  </conditionalFormatting>
  <conditionalFormatting sqref="F18:G18">
    <cfRule type="cellIs" dxfId="149" priority="4" operator="lessThanOrEqual">
      <formula>1</formula>
    </cfRule>
    <cfRule type="cellIs" dxfId="148" priority="5" operator="greaterThan">
      <formula>1</formula>
    </cfRule>
  </conditionalFormatting>
  <conditionalFormatting sqref="I15:M18">
    <cfRule type="cellIs" dxfId="147" priority="1" operator="equal">
      <formula>"Patrimônio Líquido é menor do que o exigido pelo Edital da Chamada Pública"</formula>
    </cfRule>
    <cfRule type="cellIs" dxfId="146" priority="2" operator="equal">
      <formula>"Situação Financeira OK"</formula>
    </cfRule>
    <cfRule type="cellIs" dxfId="145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/>
    <dataValidation allowBlank="1" showErrorMessage="1" prompt="Informe o número do CNPJ do proponente" sqref="D6:H6"/>
    <dataValidation allowBlank="1" showErrorMessage="1" prompt="Digite o nome do consumidor proponente do projeto" sqref="D4:M4"/>
    <dataValidation allowBlank="1" showInputMessage="1" showErrorMessage="1" error="Escolha uma das opções determinadas na célula" sqref="K3"/>
  </dataValidation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">
    <tabColor theme="2" tint="-0.89999084444715716"/>
  </sheetPr>
  <dimension ref="A2:BD312"/>
  <sheetViews>
    <sheetView topLeftCell="Q96" zoomScaleNormal="100" workbookViewId="0">
      <selection activeCell="W125" sqref="W125"/>
    </sheetView>
  </sheetViews>
  <sheetFormatPr defaultColWidth="9.109375" defaultRowHeight="13.8" x14ac:dyDescent="0.3"/>
  <cols>
    <col min="1" max="1" width="5.5546875" style="17" customWidth="1"/>
    <col min="2" max="2" width="18.88671875" style="17" bestFit="1" customWidth="1"/>
    <col min="3" max="3" width="6.5546875" style="17" customWidth="1"/>
    <col min="4" max="4" width="6.6640625" style="17" bestFit="1" customWidth="1"/>
    <col min="5" max="6" width="9.6640625" style="17" bestFit="1" customWidth="1"/>
    <col min="7" max="7" width="9.109375" style="18"/>
    <col min="8" max="8" width="13.44140625" style="17" bestFit="1" customWidth="1"/>
    <col min="9" max="9" width="7.44140625" style="17" bestFit="1" customWidth="1"/>
    <col min="10" max="12" width="8" style="17" bestFit="1" customWidth="1"/>
    <col min="13" max="14" width="8.5546875" style="17" bestFit="1" customWidth="1"/>
    <col min="15" max="16" width="8.5546875" style="17" customWidth="1"/>
    <col min="17" max="17" width="9.109375" style="18"/>
    <col min="18" max="18" width="8.33203125" style="17" customWidth="1"/>
    <col min="19" max="20" width="8.33203125" style="17" bestFit="1" customWidth="1"/>
    <col min="21" max="21" width="18.88671875" style="17" bestFit="1" customWidth="1"/>
    <col min="22" max="23" width="8.44140625" style="17" customWidth="1"/>
    <col min="24" max="25" width="7.6640625" style="17" bestFit="1" customWidth="1"/>
    <col min="26" max="27" width="11" style="17" bestFit="1" customWidth="1"/>
    <col min="28" max="28" width="46.33203125" style="17" bestFit="1" customWidth="1"/>
    <col min="29" max="29" width="9.109375" style="17"/>
    <col min="30" max="30" width="10.44140625" style="17" customWidth="1"/>
    <col min="31" max="31" width="9.109375" style="17"/>
    <col min="32" max="32" width="6.88671875" style="17" bestFit="1" customWidth="1"/>
    <col min="33" max="33" width="9.109375" style="17"/>
    <col min="34" max="34" width="4" style="17" bestFit="1" customWidth="1"/>
    <col min="35" max="35" width="35.44140625" style="17" bestFit="1" customWidth="1"/>
    <col min="36" max="36" width="7.44140625" style="17" bestFit="1" customWidth="1"/>
    <col min="37" max="38" width="9.109375" style="18"/>
    <col min="39" max="42" width="8.33203125" style="17" bestFit="1" customWidth="1"/>
    <col min="43" max="43" width="17.88671875" style="17" bestFit="1" customWidth="1"/>
    <col min="44" max="44" width="21.6640625" style="17" customWidth="1"/>
    <col min="45" max="45" width="11.33203125" style="17" bestFit="1" customWidth="1"/>
    <col min="46" max="46" width="10.109375" style="17" bestFit="1" customWidth="1"/>
    <col min="47" max="47" width="7.5546875" style="17" bestFit="1" customWidth="1"/>
    <col min="48" max="48" width="8.6640625" style="17" bestFit="1" customWidth="1"/>
    <col min="49" max="49" width="7.5546875" style="17" bestFit="1" customWidth="1"/>
    <col min="50" max="50" width="8.6640625" style="17" bestFit="1" customWidth="1"/>
    <col min="51" max="16384" width="9.109375" style="17"/>
  </cols>
  <sheetData>
    <row r="2" spans="1:56" ht="21" customHeight="1" x14ac:dyDescent="0.3">
      <c r="B2" s="666" t="s">
        <v>1304</v>
      </c>
      <c r="C2" s="667" t="s">
        <v>1158</v>
      </c>
      <c r="D2" s="667" t="s">
        <v>1305</v>
      </c>
      <c r="E2" s="667" t="s">
        <v>1306</v>
      </c>
      <c r="F2" s="667" t="s">
        <v>1307</v>
      </c>
      <c r="G2" s="667" t="s">
        <v>1308</v>
      </c>
      <c r="H2" s="667" t="s">
        <v>1309</v>
      </c>
      <c r="I2" s="667" t="s">
        <v>1310</v>
      </c>
      <c r="J2" s="667" t="s">
        <v>1297</v>
      </c>
      <c r="K2" s="667" t="s">
        <v>1298</v>
      </c>
      <c r="L2" s="667" t="s">
        <v>1318</v>
      </c>
      <c r="M2" s="667" t="s">
        <v>1319</v>
      </c>
      <c r="N2" s="667" t="s">
        <v>1320</v>
      </c>
      <c r="O2" s="667" t="s">
        <v>1299</v>
      </c>
      <c r="P2" s="667" t="s">
        <v>1300</v>
      </c>
      <c r="Q2" s="667" t="s">
        <v>1301</v>
      </c>
      <c r="R2" s="667" t="s">
        <v>1302</v>
      </c>
      <c r="S2" s="667" t="s">
        <v>1303</v>
      </c>
      <c r="V2"/>
      <c r="W2"/>
      <c r="X2"/>
      <c r="Y2"/>
      <c r="Z2"/>
      <c r="AA2"/>
      <c r="AB2"/>
    </row>
    <row r="3" spans="1:56" ht="14.4" x14ac:dyDescent="0.3">
      <c r="B3" s="668" t="str">
        <f>VLOOKUP(Identificação!M5,Apoio!A13:F21,2,FALSE)</f>
        <v>Selecione a Tipologia (item 5 do Edital)</v>
      </c>
      <c r="C3" s="669" t="str">
        <f>VLOOKUP(Identificação!E16,Apoio!A47:F49,2,FALSE)</f>
        <v>Selecione a modalidade (itens 12 e 13 do Edital)</v>
      </c>
      <c r="D3" s="670">
        <f>IndFinanceiro!F8</f>
        <v>0</v>
      </c>
      <c r="E3" s="670">
        <f>IndFinanceiro!F10</f>
        <v>0</v>
      </c>
      <c r="F3" s="670">
        <f>IndFinanceiro!F12</f>
        <v>0</v>
      </c>
      <c r="G3" s="670">
        <f>IndFinanceiro!L8</f>
        <v>0</v>
      </c>
      <c r="H3" s="670">
        <f>IndFinanceiro!L10</f>
        <v>0</v>
      </c>
      <c r="I3" s="670">
        <f>IndFinanceiro!L12</f>
        <v>0</v>
      </c>
      <c r="J3" s="670">
        <f>'Custo Contábil'!D19</f>
        <v>70983.747368421056</v>
      </c>
      <c r="K3" s="670">
        <f>'Custo Contábil'!F19</f>
        <v>70983.747368421056</v>
      </c>
      <c r="L3" s="671">
        <f>RCB!F13</f>
        <v>0</v>
      </c>
      <c r="M3" s="671">
        <f>RCB!E13</f>
        <v>0</v>
      </c>
      <c r="N3" s="670">
        <f>'Custo Contábil'!F7</f>
        <v>0</v>
      </c>
      <c r="O3" s="671">
        <f>Treinamento!K15</f>
        <v>0</v>
      </c>
      <c r="P3" s="671">
        <f>Marketing!K15</f>
        <v>0</v>
      </c>
      <c r="Q3" s="671">
        <f>Treinamento!K28</f>
        <v>0</v>
      </c>
      <c r="R3" s="672">
        <f>RCB!C13</f>
        <v>0</v>
      </c>
      <c r="S3" s="672">
        <f>RCB!D13</f>
        <v>0</v>
      </c>
      <c r="V3"/>
      <c r="W3"/>
      <c r="X3"/>
      <c r="Y3"/>
      <c r="Z3"/>
      <c r="AA3"/>
      <c r="AB3"/>
      <c r="AC3"/>
      <c r="AD3"/>
      <c r="AE3"/>
      <c r="AF3"/>
      <c r="AG3"/>
    </row>
    <row r="4" spans="1:56" ht="12.75" customHeight="1" x14ac:dyDescent="0.3">
      <c r="U4" s="910" t="s">
        <v>122</v>
      </c>
      <c r="V4" s="910" t="s">
        <v>460</v>
      </c>
      <c r="W4" s="910" t="s">
        <v>461</v>
      </c>
      <c r="X4" s="910" t="s">
        <v>462</v>
      </c>
      <c r="Y4" s="910" t="s">
        <v>463</v>
      </c>
      <c r="Z4" s="910" t="s">
        <v>1125</v>
      </c>
      <c r="AA4" s="910" t="s">
        <v>1126</v>
      </c>
    </row>
    <row r="5" spans="1:56" x14ac:dyDescent="0.3">
      <c r="U5" s="910"/>
      <c r="V5" s="910"/>
      <c r="W5" s="910"/>
      <c r="X5" s="910"/>
      <c r="Y5" s="910"/>
      <c r="Z5" s="910"/>
      <c r="AA5" s="910"/>
      <c r="AF5" s="19"/>
      <c r="AG5" s="19"/>
      <c r="AH5" s="19"/>
      <c r="AI5" s="19"/>
      <c r="AJ5" s="19"/>
    </row>
    <row r="6" spans="1:56" x14ac:dyDescent="0.3">
      <c r="B6" s="882" t="s">
        <v>447</v>
      </c>
      <c r="C6" s="883"/>
      <c r="D6" s="883"/>
      <c r="E6" s="883"/>
      <c r="F6" s="884"/>
      <c r="G6" s="20"/>
      <c r="H6" s="882" t="s">
        <v>126</v>
      </c>
      <c r="I6" s="883"/>
      <c r="J6" s="883"/>
      <c r="K6" s="883"/>
      <c r="L6" s="883"/>
      <c r="M6" s="883"/>
      <c r="N6" s="883"/>
      <c r="O6" s="883"/>
      <c r="P6" s="884"/>
      <c r="Q6" s="19"/>
      <c r="R6" s="799" t="s">
        <v>124</v>
      </c>
      <c r="S6" s="799" t="s">
        <v>123</v>
      </c>
      <c r="T6" s="799"/>
      <c r="U6" s="910"/>
      <c r="V6" s="910"/>
      <c r="W6" s="910"/>
      <c r="X6" s="910"/>
      <c r="Y6" s="910"/>
      <c r="Z6" s="910"/>
      <c r="AA6" s="910"/>
      <c r="AC6" s="19"/>
      <c r="AD6" s="19"/>
      <c r="AE6" s="19"/>
      <c r="AF6" s="905" t="s">
        <v>125</v>
      </c>
      <c r="AG6" s="19"/>
      <c r="AH6" s="904" t="s">
        <v>129</v>
      </c>
      <c r="AI6" s="904"/>
      <c r="AJ6" s="904"/>
      <c r="AK6" s="19"/>
      <c r="AL6" s="19"/>
      <c r="AM6" s="19" t="s">
        <v>124</v>
      </c>
      <c r="AN6" s="19" t="s">
        <v>123</v>
      </c>
      <c r="AO6" s="19" t="s">
        <v>150</v>
      </c>
      <c r="AP6" s="19" t="s">
        <v>152</v>
      </c>
      <c r="AQ6" s="19" t="s">
        <v>151</v>
      </c>
      <c r="AR6" s="19" t="s">
        <v>154</v>
      </c>
      <c r="AS6" s="19" t="s">
        <v>153</v>
      </c>
      <c r="AT6" s="19" t="s">
        <v>474</v>
      </c>
      <c r="AU6" s="19" t="s">
        <v>475</v>
      </c>
      <c r="AV6" s="19"/>
      <c r="AW6" s="19"/>
      <c r="AX6" s="19"/>
    </row>
    <row r="7" spans="1:56" x14ac:dyDescent="0.3">
      <c r="A7" s="17">
        <v>1</v>
      </c>
      <c r="B7" s="885" t="s">
        <v>467</v>
      </c>
      <c r="C7" s="886"/>
      <c r="D7" s="886"/>
      <c r="E7" s="886"/>
      <c r="F7" s="887"/>
      <c r="G7" s="20"/>
      <c r="H7" s="906" t="s">
        <v>81</v>
      </c>
      <c r="I7" s="906" t="s">
        <v>82</v>
      </c>
      <c r="J7" s="906" t="s">
        <v>83</v>
      </c>
      <c r="K7" s="906" t="s">
        <v>84</v>
      </c>
      <c r="L7" s="906" t="s">
        <v>85</v>
      </c>
      <c r="M7" s="906" t="s">
        <v>86</v>
      </c>
      <c r="N7" s="906" t="s">
        <v>87</v>
      </c>
      <c r="O7" s="906" t="s">
        <v>458</v>
      </c>
      <c r="P7" s="906" t="s">
        <v>459</v>
      </c>
      <c r="Q7" s="19"/>
      <c r="R7" s="799">
        <f>Identificação!E8</f>
        <v>11</v>
      </c>
      <c r="S7" s="799">
        <f>Identificação!E19</f>
        <v>1</v>
      </c>
      <c r="T7" s="799"/>
      <c r="U7" s="799">
        <f t="shared" ref="U7:AA7" si="0">IFERROR(DGET($R$10:$AD$122,U4,$R$6:$S$7),0)</f>
        <v>0</v>
      </c>
      <c r="V7" s="799">
        <f t="shared" si="0"/>
        <v>0</v>
      </c>
      <c r="W7" s="799">
        <f t="shared" si="0"/>
        <v>0</v>
      </c>
      <c r="X7" s="799">
        <f t="shared" si="0"/>
        <v>0</v>
      </c>
      <c r="Y7" s="799">
        <f t="shared" si="0"/>
        <v>0</v>
      </c>
      <c r="Z7" s="799">
        <f t="shared" si="0"/>
        <v>0</v>
      </c>
      <c r="AA7" s="799">
        <f t="shared" si="0"/>
        <v>0</v>
      </c>
      <c r="AB7" s="19"/>
      <c r="AC7" s="19"/>
      <c r="AD7" s="19"/>
      <c r="AE7" s="19"/>
      <c r="AF7" s="905"/>
      <c r="AG7" s="19"/>
      <c r="AH7" s="21">
        <v>1</v>
      </c>
      <c r="AI7" s="22" t="s">
        <v>159</v>
      </c>
      <c r="AJ7" s="21">
        <v>0</v>
      </c>
      <c r="AK7" s="19"/>
      <c r="AL7" s="19"/>
      <c r="AM7" s="19">
        <f>Identificação!E8</f>
        <v>11</v>
      </c>
      <c r="AN7" s="19">
        <f>IF(Identificação!E18=6,3,Identificação!E18)</f>
        <v>1</v>
      </c>
      <c r="AO7" s="19">
        <f>Identificação!E19</f>
        <v>1</v>
      </c>
      <c r="AP7" s="19">
        <f t="shared" ref="AP7:AU7" si="1">IFERROR(DGET($AN$12:$AX$222,AP6,$AM$6:$AO$7),0)</f>
        <v>0</v>
      </c>
      <c r="AQ7" s="19">
        <f t="shared" si="1"/>
        <v>0</v>
      </c>
      <c r="AR7" s="19">
        <f t="shared" si="1"/>
        <v>0</v>
      </c>
      <c r="AS7" s="19">
        <f t="shared" si="1"/>
        <v>0</v>
      </c>
      <c r="AT7" s="19">
        <f t="shared" si="1"/>
        <v>0</v>
      </c>
      <c r="AU7" s="19">
        <f t="shared" si="1"/>
        <v>0</v>
      </c>
      <c r="AV7" s="19"/>
      <c r="AW7" s="19"/>
      <c r="AX7" s="19"/>
    </row>
    <row r="8" spans="1:56" x14ac:dyDescent="0.3">
      <c r="A8" s="17">
        <v>2</v>
      </c>
      <c r="B8" s="885" t="s">
        <v>448</v>
      </c>
      <c r="C8" s="886"/>
      <c r="D8" s="886"/>
      <c r="E8" s="886"/>
      <c r="F8" s="887"/>
      <c r="G8" s="20"/>
      <c r="H8" s="906"/>
      <c r="I8" s="906"/>
      <c r="J8" s="906"/>
      <c r="K8" s="906"/>
      <c r="L8" s="906"/>
      <c r="M8" s="906"/>
      <c r="N8" s="906"/>
      <c r="O8" s="909"/>
      <c r="P8" s="906" t="s">
        <v>459</v>
      </c>
      <c r="Q8" s="19"/>
      <c r="R8" s="19"/>
      <c r="S8" s="19"/>
      <c r="T8" s="19"/>
      <c r="U8" s="19"/>
      <c r="V8" s="23"/>
      <c r="W8" s="23"/>
      <c r="X8" s="23"/>
      <c r="Y8" s="23"/>
      <c r="Z8" s="19"/>
      <c r="AA8" s="19"/>
      <c r="AB8" s="19"/>
      <c r="AC8" s="19"/>
      <c r="AD8" s="19"/>
      <c r="AE8" s="19"/>
      <c r="AF8" s="905"/>
      <c r="AG8" s="19"/>
      <c r="AH8" s="21">
        <v>2</v>
      </c>
      <c r="AI8" s="22" t="s">
        <v>160</v>
      </c>
      <c r="AJ8" s="695">
        <f>ROUND(AVERAGE(AJ9:AJ294),2)</f>
        <v>361.2</v>
      </c>
      <c r="AK8" s="19"/>
      <c r="AL8" s="19"/>
      <c r="AM8" s="19"/>
      <c r="AN8" s="19"/>
      <c r="AO8" s="19"/>
      <c r="AP8" s="24"/>
      <c r="AQ8" s="24"/>
      <c r="AR8" s="24"/>
      <c r="AS8" s="24"/>
      <c r="AT8" s="24"/>
      <c r="AU8" s="24"/>
      <c r="AV8" s="19"/>
      <c r="AW8" s="19"/>
      <c r="AX8" s="19"/>
    </row>
    <row r="9" spans="1:56" ht="12.75" customHeight="1" x14ac:dyDescent="0.3">
      <c r="A9" s="17">
        <v>3</v>
      </c>
      <c r="B9" s="885" t="s">
        <v>449</v>
      </c>
      <c r="C9" s="886"/>
      <c r="D9" s="886"/>
      <c r="E9" s="886"/>
      <c r="F9" s="887"/>
      <c r="G9" s="20"/>
      <c r="H9" s="25">
        <v>0.1</v>
      </c>
      <c r="I9" s="25">
        <v>0.1444</v>
      </c>
      <c r="J9" s="25">
        <v>0.20585999999999999</v>
      </c>
      <c r="K9" s="25">
        <v>0.23139000000000001</v>
      </c>
      <c r="L9" s="25">
        <v>0.16197</v>
      </c>
      <c r="M9" s="25">
        <v>-0.1099</v>
      </c>
      <c r="N9" s="25">
        <v>-7.7600000000000002E-2</v>
      </c>
      <c r="O9" s="25">
        <f>(7*K9+5*L9)/12</f>
        <v>0.20246500000000001</v>
      </c>
      <c r="P9" s="25">
        <f>(7*M9+5*N9)/12</f>
        <v>-9.6441666666666662E-2</v>
      </c>
      <c r="Q9" s="19"/>
      <c r="R9" s="911" t="s">
        <v>464</v>
      </c>
      <c r="S9" s="911"/>
      <c r="T9" s="911"/>
      <c r="U9" s="911"/>
      <c r="V9" s="911"/>
      <c r="W9" s="911"/>
      <c r="X9" s="911"/>
      <c r="Y9" s="911"/>
      <c r="Z9" s="911"/>
      <c r="AA9" s="911"/>
      <c r="AB9" s="911"/>
      <c r="AC9" s="911"/>
      <c r="AD9" s="911"/>
      <c r="AE9" s="19"/>
      <c r="AF9" s="905"/>
      <c r="AG9" s="19"/>
      <c r="AH9" s="21">
        <v>3</v>
      </c>
      <c r="AI9" s="22" t="s">
        <v>161</v>
      </c>
      <c r="AJ9" s="21">
        <v>356</v>
      </c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</row>
    <row r="10" spans="1:56" x14ac:dyDescent="0.3">
      <c r="B10" s="20"/>
      <c r="C10" s="20"/>
      <c r="D10" s="20"/>
      <c r="E10" s="26"/>
      <c r="F10" s="20"/>
      <c r="G10" s="20"/>
      <c r="H10" s="25">
        <v>0.15</v>
      </c>
      <c r="I10" s="25">
        <v>0.1681</v>
      </c>
      <c r="J10" s="25">
        <v>0.36464000000000002</v>
      </c>
      <c r="K10" s="25">
        <v>0.24102000000000001</v>
      </c>
      <c r="L10" s="25">
        <v>0.16871</v>
      </c>
      <c r="M10" s="25">
        <v>-2.6429999999999999E-2</v>
      </c>
      <c r="N10" s="25">
        <v>-1.8669999999999999E-2</v>
      </c>
      <c r="O10" s="25">
        <f t="shared" ref="O10:O25" si="2">(7*K10+5*L10)/12</f>
        <v>0.21089083333333333</v>
      </c>
      <c r="P10" s="25">
        <f t="shared" ref="P10:P25" si="3">(7*M10+5*N10)/12</f>
        <v>-2.3196666666666661E-2</v>
      </c>
      <c r="Q10" s="27"/>
      <c r="R10" s="913" t="s">
        <v>124</v>
      </c>
      <c r="S10" s="913" t="s">
        <v>123</v>
      </c>
      <c r="T10" s="913" t="s">
        <v>88</v>
      </c>
      <c r="U10" s="913" t="s">
        <v>122</v>
      </c>
      <c r="V10" s="914" t="s">
        <v>460</v>
      </c>
      <c r="W10" s="917" t="s">
        <v>461</v>
      </c>
      <c r="X10" s="917" t="s">
        <v>462</v>
      </c>
      <c r="Y10" s="917" t="s">
        <v>463</v>
      </c>
      <c r="Z10" s="913" t="s">
        <v>89</v>
      </c>
      <c r="AA10" s="913"/>
      <c r="AB10" s="913" t="s">
        <v>2189</v>
      </c>
      <c r="AC10" s="912" t="s">
        <v>1125</v>
      </c>
      <c r="AD10" s="912" t="s">
        <v>1126</v>
      </c>
      <c r="AE10" s="19"/>
      <c r="AF10" s="28" t="s">
        <v>466</v>
      </c>
      <c r="AG10" s="19"/>
      <c r="AH10" s="21">
        <v>4</v>
      </c>
      <c r="AI10" s="22" t="s">
        <v>162</v>
      </c>
      <c r="AJ10" s="21">
        <v>595</v>
      </c>
      <c r="AK10" s="19"/>
      <c r="AL10" s="19"/>
      <c r="AM10" s="29" t="s">
        <v>88</v>
      </c>
      <c r="AN10" s="29" t="s">
        <v>124</v>
      </c>
      <c r="AO10" s="29" t="s">
        <v>123</v>
      </c>
      <c r="AP10" s="29" t="s">
        <v>150</v>
      </c>
      <c r="AQ10" s="29" t="s">
        <v>144</v>
      </c>
      <c r="AR10" s="29" t="s">
        <v>122</v>
      </c>
      <c r="AS10" s="899" t="s">
        <v>471</v>
      </c>
      <c r="AT10" s="901"/>
      <c r="AU10" s="899" t="s">
        <v>143</v>
      </c>
      <c r="AV10" s="900"/>
      <c r="AW10" s="900"/>
      <c r="AX10" s="901"/>
      <c r="AY10" s="904" t="s">
        <v>152</v>
      </c>
      <c r="AZ10" s="904" t="s">
        <v>151</v>
      </c>
      <c r="BA10"/>
      <c r="BB10"/>
      <c r="BC10"/>
      <c r="BD10"/>
    </row>
    <row r="11" spans="1:56" ht="12.75" customHeight="1" x14ac:dyDescent="0.3">
      <c r="B11" s="20"/>
      <c r="C11" s="20"/>
      <c r="D11" s="20"/>
      <c r="E11" s="26"/>
      <c r="F11" s="20"/>
      <c r="G11" s="19"/>
      <c r="H11" s="25">
        <v>0.2</v>
      </c>
      <c r="I11" s="25">
        <v>0.19359999999999999</v>
      </c>
      <c r="J11" s="25">
        <v>0.56064000000000003</v>
      </c>
      <c r="K11" s="25">
        <v>0.25119000000000002</v>
      </c>
      <c r="L11" s="25">
        <v>0.17582999999999999</v>
      </c>
      <c r="M11" s="25">
        <v>7.8320000000000001E-2</v>
      </c>
      <c r="N11" s="25">
        <v>5.5300000000000002E-2</v>
      </c>
      <c r="O11" s="25">
        <f t="shared" si="2"/>
        <v>0.21979000000000001</v>
      </c>
      <c r="P11" s="25">
        <f t="shared" si="3"/>
        <v>6.8728333333333336E-2</v>
      </c>
      <c r="Q11" s="27"/>
      <c r="R11" s="913"/>
      <c r="S11" s="913"/>
      <c r="T11" s="913"/>
      <c r="U11" s="913"/>
      <c r="V11" s="915"/>
      <c r="W11" s="918"/>
      <c r="X11" s="918"/>
      <c r="Y11" s="918"/>
      <c r="Z11" s="913"/>
      <c r="AA11" s="913"/>
      <c r="AB11" s="913"/>
      <c r="AC11" s="912"/>
      <c r="AD11" s="912"/>
      <c r="AE11" s="19"/>
      <c r="AF11" s="28">
        <v>2013</v>
      </c>
      <c r="AG11" s="19"/>
      <c r="AH11" s="21">
        <v>5</v>
      </c>
      <c r="AI11" s="22" t="s">
        <v>163</v>
      </c>
      <c r="AJ11" s="21">
        <v>228</v>
      </c>
      <c r="AK11" s="19"/>
      <c r="AL11" s="19"/>
      <c r="AM11" s="31"/>
      <c r="AN11" s="31"/>
      <c r="AO11" s="31"/>
      <c r="AP11" s="31"/>
      <c r="AQ11" s="31"/>
      <c r="AR11" s="31"/>
      <c r="AS11" s="902" t="s">
        <v>470</v>
      </c>
      <c r="AT11" s="903"/>
      <c r="AU11" s="32" t="s">
        <v>472</v>
      </c>
      <c r="AV11" s="33" t="s">
        <v>473</v>
      </c>
      <c r="AW11" s="32" t="s">
        <v>472</v>
      </c>
      <c r="AX11" s="33" t="s">
        <v>473</v>
      </c>
      <c r="AY11" s="904"/>
      <c r="AZ11" s="904"/>
      <c r="BA11"/>
      <c r="BB11"/>
      <c r="BC11"/>
      <c r="BD11"/>
    </row>
    <row r="12" spans="1:56" x14ac:dyDescent="0.3">
      <c r="B12" s="882" t="s">
        <v>96</v>
      </c>
      <c r="C12" s="883"/>
      <c r="D12" s="883"/>
      <c r="E12" s="883"/>
      <c r="F12" s="884"/>
      <c r="G12" s="19"/>
      <c r="H12" s="25">
        <v>0.25</v>
      </c>
      <c r="I12" s="25">
        <v>0.22090000000000001</v>
      </c>
      <c r="J12" s="25">
        <v>0.79388000000000003</v>
      </c>
      <c r="K12" s="25">
        <v>0.26190000000000002</v>
      </c>
      <c r="L12" s="25">
        <v>0.18332999999999999</v>
      </c>
      <c r="M12" s="25">
        <v>0.20435</v>
      </c>
      <c r="N12" s="25">
        <v>0.14430000000000001</v>
      </c>
      <c r="O12" s="25">
        <f t="shared" si="2"/>
        <v>0.22916250000000002</v>
      </c>
      <c r="P12" s="25">
        <f t="shared" si="3"/>
        <v>0.17932916666666668</v>
      </c>
      <c r="Q12" s="27"/>
      <c r="R12" s="913"/>
      <c r="S12" s="913"/>
      <c r="T12" s="913"/>
      <c r="U12" s="913"/>
      <c r="V12" s="916"/>
      <c r="W12" s="919"/>
      <c r="X12" s="919"/>
      <c r="Y12" s="919"/>
      <c r="Z12" s="30" t="s">
        <v>90</v>
      </c>
      <c r="AA12" s="30" t="s">
        <v>91</v>
      </c>
      <c r="AB12" s="913"/>
      <c r="AC12" s="912"/>
      <c r="AD12" s="912"/>
      <c r="AE12" s="19"/>
      <c r="AF12" s="28">
        <v>2014</v>
      </c>
      <c r="AG12" s="19"/>
      <c r="AH12" s="21">
        <v>6</v>
      </c>
      <c r="AI12" s="22" t="s">
        <v>164</v>
      </c>
      <c r="AJ12" s="21">
        <v>199</v>
      </c>
      <c r="AK12" s="19"/>
      <c r="AL12" s="19"/>
      <c r="AM12" s="37" t="s">
        <v>88</v>
      </c>
      <c r="AN12" s="37" t="s">
        <v>124</v>
      </c>
      <c r="AO12" s="37" t="s">
        <v>123</v>
      </c>
      <c r="AP12" s="37" t="s">
        <v>150</v>
      </c>
      <c r="AQ12" s="37" t="s">
        <v>144</v>
      </c>
      <c r="AR12" s="37" t="s">
        <v>122</v>
      </c>
      <c r="AS12" s="37" t="s">
        <v>154</v>
      </c>
      <c r="AT12" s="37" t="s">
        <v>153</v>
      </c>
      <c r="AU12" s="38" t="s">
        <v>474</v>
      </c>
      <c r="AV12" s="38" t="s">
        <v>152</v>
      </c>
      <c r="AW12" s="38" t="s">
        <v>475</v>
      </c>
      <c r="AX12" s="38" t="s">
        <v>151</v>
      </c>
      <c r="AY12" s="904"/>
      <c r="AZ12" s="904"/>
      <c r="BA12"/>
      <c r="BB12"/>
      <c r="BC12"/>
      <c r="BD12"/>
    </row>
    <row r="13" spans="1:56" ht="12" customHeight="1" x14ac:dyDescent="0.3">
      <c r="A13" s="17">
        <v>1</v>
      </c>
      <c r="B13" s="885" t="s">
        <v>2125</v>
      </c>
      <c r="C13" s="886"/>
      <c r="D13" s="886"/>
      <c r="E13" s="886"/>
      <c r="F13" s="887"/>
      <c r="G13" s="19"/>
      <c r="H13" s="39">
        <v>0.3</v>
      </c>
      <c r="I13" s="39">
        <v>0.25</v>
      </c>
      <c r="J13" s="39">
        <v>1.0643400000000001</v>
      </c>
      <c r="K13" s="39">
        <v>0.27315</v>
      </c>
      <c r="L13" s="39">
        <v>0.19120999999999999</v>
      </c>
      <c r="M13" s="39">
        <v>0.35165999999999997</v>
      </c>
      <c r="N13" s="39">
        <v>0.24832000000000001</v>
      </c>
      <c r="O13" s="39">
        <f t="shared" si="2"/>
        <v>0.23900833333333335</v>
      </c>
      <c r="P13" s="39">
        <f t="shared" si="3"/>
        <v>0.30860166666666666</v>
      </c>
      <c r="Q13" s="27"/>
      <c r="R13" s="34">
        <v>2</v>
      </c>
      <c r="S13" s="34">
        <v>2</v>
      </c>
      <c r="T13" s="893">
        <v>2013</v>
      </c>
      <c r="U13" s="35" t="s">
        <v>157</v>
      </c>
      <c r="V13" s="455">
        <f>AS21</f>
        <v>1.39</v>
      </c>
      <c r="W13" s="455">
        <f>AT21</f>
        <v>1.42</v>
      </c>
      <c r="X13" s="455">
        <f>AY21</f>
        <v>10.06</v>
      </c>
      <c r="Y13" s="455">
        <f>AZ21</f>
        <v>10.06</v>
      </c>
      <c r="Z13" s="888">
        <v>41493</v>
      </c>
      <c r="AA13" s="888">
        <v>41857</v>
      </c>
      <c r="AB13" s="795" t="s">
        <v>465</v>
      </c>
      <c r="AC13" s="796">
        <f>765/12</f>
        <v>63.75</v>
      </c>
      <c r="AD13" s="796">
        <f>(4686+3309)/12</f>
        <v>666.25</v>
      </c>
      <c r="AE13" s="19"/>
      <c r="AF13" s="28" t="s">
        <v>1143</v>
      </c>
      <c r="AG13" s="19"/>
      <c r="AH13" s="21">
        <v>7</v>
      </c>
      <c r="AI13" s="22" t="s">
        <v>165</v>
      </c>
      <c r="AJ13" s="21">
        <v>462</v>
      </c>
      <c r="AK13" s="19"/>
      <c r="AL13" s="19"/>
      <c r="AM13" s="896">
        <v>2013</v>
      </c>
      <c r="AN13" s="461">
        <v>2</v>
      </c>
      <c r="AO13" s="40">
        <v>2</v>
      </c>
      <c r="AP13" s="41">
        <v>5</v>
      </c>
      <c r="AQ13" s="879" t="s">
        <v>148</v>
      </c>
      <c r="AR13" s="35" t="s">
        <v>118</v>
      </c>
      <c r="AS13" s="42">
        <v>24.4</v>
      </c>
      <c r="AT13" s="42">
        <v>24.4</v>
      </c>
      <c r="AU13" s="42">
        <v>20.82</v>
      </c>
      <c r="AV13" s="42">
        <v>171.86</v>
      </c>
      <c r="AW13" s="42">
        <v>20.82</v>
      </c>
      <c r="AX13" s="42">
        <v>171.86</v>
      </c>
      <c r="AY13" s="794">
        <f>AU13+AV13</f>
        <v>192.68</v>
      </c>
      <c r="AZ13" s="794">
        <f>AW13+AX13</f>
        <v>192.68</v>
      </c>
      <c r="BA13"/>
      <c r="BB13"/>
      <c r="BC13"/>
      <c r="BD13"/>
    </row>
    <row r="14" spans="1:56" ht="12.75" customHeight="1" x14ac:dyDescent="0.3">
      <c r="A14" s="17">
        <v>2</v>
      </c>
      <c r="B14" s="885" t="s">
        <v>1311</v>
      </c>
      <c r="C14" s="886"/>
      <c r="D14" s="886"/>
      <c r="E14" s="886"/>
      <c r="F14" s="887"/>
      <c r="G14" s="19"/>
      <c r="H14" s="39">
        <v>0.35</v>
      </c>
      <c r="I14" s="39">
        <v>0.28089999999999998</v>
      </c>
      <c r="J14" s="39">
        <v>1.3720399999999999</v>
      </c>
      <c r="K14" s="39">
        <v>0.28494000000000003</v>
      </c>
      <c r="L14" s="39">
        <v>0.19946</v>
      </c>
      <c r="M14" s="39">
        <v>0.52025999999999994</v>
      </c>
      <c r="N14" s="39">
        <v>0.36737999999999998</v>
      </c>
      <c r="O14" s="39">
        <f t="shared" si="2"/>
        <v>0.24932333333333334</v>
      </c>
      <c r="P14" s="39">
        <f t="shared" si="3"/>
        <v>0.45655999999999991</v>
      </c>
      <c r="Q14" s="27"/>
      <c r="R14" s="34">
        <v>2</v>
      </c>
      <c r="S14" s="34">
        <v>3</v>
      </c>
      <c r="T14" s="894"/>
      <c r="U14" s="35" t="s">
        <v>120</v>
      </c>
      <c r="V14" s="455">
        <f t="shared" ref="V14:W17" si="4">AS22</f>
        <v>6.24</v>
      </c>
      <c r="W14" s="455">
        <f t="shared" si="4"/>
        <v>2.3199999999999998</v>
      </c>
      <c r="X14" s="455">
        <f t="shared" ref="X14:Y17" si="5">AY22</f>
        <v>281.56</v>
      </c>
      <c r="Y14" s="455">
        <f t="shared" si="5"/>
        <v>176.32</v>
      </c>
      <c r="Z14" s="891"/>
      <c r="AA14" s="891"/>
      <c r="AB14" s="795" t="str">
        <f>AB13</f>
        <v>Resolução ANEEL Nº 1.574 de 30 de julho de 2013</v>
      </c>
      <c r="AC14" s="797">
        <f t="shared" ref="AC14:AC77" si="6">765/12</f>
        <v>63.75</v>
      </c>
      <c r="AD14" s="797">
        <f t="shared" ref="AD14:AD77" si="7">(4686+3309)/12</f>
        <v>666.25</v>
      </c>
      <c r="AE14" s="19"/>
      <c r="AF14" s="28">
        <v>2015</v>
      </c>
      <c r="AG14" s="19"/>
      <c r="AH14" s="21">
        <v>8</v>
      </c>
      <c r="AI14" s="22" t="s">
        <v>166</v>
      </c>
      <c r="AJ14" s="21">
        <v>635</v>
      </c>
      <c r="AK14" s="19"/>
      <c r="AL14" s="19"/>
      <c r="AM14" s="897"/>
      <c r="AN14" s="462">
        <f>AN13</f>
        <v>2</v>
      </c>
      <c r="AO14" s="43">
        <f>AO13</f>
        <v>2</v>
      </c>
      <c r="AP14" s="41">
        <v>6</v>
      </c>
      <c r="AQ14" s="880"/>
      <c r="AR14" s="35" t="s">
        <v>61</v>
      </c>
      <c r="AS14" s="42">
        <v>24.4</v>
      </c>
      <c r="AT14" s="42">
        <v>24.4</v>
      </c>
      <c r="AU14" s="42">
        <v>20.8</v>
      </c>
      <c r="AV14" s="42">
        <v>171.86</v>
      </c>
      <c r="AW14" s="42">
        <v>20.82</v>
      </c>
      <c r="AX14" s="42">
        <v>171.86</v>
      </c>
      <c r="AY14" s="794">
        <f t="shared" ref="AY14:AY77" si="8">AU14+AV14</f>
        <v>192.66000000000003</v>
      </c>
      <c r="AZ14" s="794">
        <f t="shared" ref="AZ14:AZ77" si="9">AW14+AX14</f>
        <v>192.68</v>
      </c>
      <c r="BA14"/>
      <c r="BB14"/>
      <c r="BC14"/>
      <c r="BD14"/>
    </row>
    <row r="15" spans="1:56" x14ac:dyDescent="0.3">
      <c r="A15" s="17">
        <v>3</v>
      </c>
      <c r="B15" s="885" t="s">
        <v>1312</v>
      </c>
      <c r="C15" s="886"/>
      <c r="D15" s="886"/>
      <c r="E15" s="886"/>
      <c r="F15" s="887"/>
      <c r="G15" s="19"/>
      <c r="H15" s="39">
        <v>0.4</v>
      </c>
      <c r="I15" s="39">
        <v>0.31359999999999999</v>
      </c>
      <c r="J15" s="39">
        <v>1.71696</v>
      </c>
      <c r="K15" s="39">
        <v>0.29726999999999998</v>
      </c>
      <c r="L15" s="39">
        <v>0.20809</v>
      </c>
      <c r="M15" s="39">
        <v>0.71013999999999999</v>
      </c>
      <c r="N15" s="39">
        <v>0.50146000000000002</v>
      </c>
      <c r="O15" s="39">
        <f t="shared" si="2"/>
        <v>0.26011166666666663</v>
      </c>
      <c r="P15" s="39">
        <f t="shared" si="3"/>
        <v>0.62319000000000002</v>
      </c>
      <c r="Q15" s="27"/>
      <c r="R15" s="34">
        <v>2</v>
      </c>
      <c r="S15" s="34">
        <v>4</v>
      </c>
      <c r="T15" s="894"/>
      <c r="U15" s="35" t="s">
        <v>119</v>
      </c>
      <c r="V15" s="455">
        <f t="shared" si="4"/>
        <v>9.08</v>
      </c>
      <c r="W15" s="455">
        <f t="shared" si="4"/>
        <v>3.18</v>
      </c>
      <c r="X15" s="455">
        <f t="shared" si="5"/>
        <v>285.19</v>
      </c>
      <c r="Y15" s="455">
        <f t="shared" si="5"/>
        <v>179.95</v>
      </c>
      <c r="Z15" s="891"/>
      <c r="AA15" s="891"/>
      <c r="AB15" s="795" t="str">
        <f>AB14</f>
        <v>Resolução ANEEL Nº 1.574 de 30 de julho de 2013</v>
      </c>
      <c r="AC15" s="797">
        <f t="shared" si="6"/>
        <v>63.75</v>
      </c>
      <c r="AD15" s="797">
        <f t="shared" si="7"/>
        <v>666.25</v>
      </c>
      <c r="AE15" s="19"/>
      <c r="AF15" s="28">
        <v>2016</v>
      </c>
      <c r="AG15" s="27"/>
      <c r="AH15" s="21">
        <v>9</v>
      </c>
      <c r="AI15" s="22" t="s">
        <v>167</v>
      </c>
      <c r="AJ15" s="21">
        <v>624</v>
      </c>
      <c r="AK15" s="19"/>
      <c r="AL15" s="19"/>
      <c r="AM15" s="897"/>
      <c r="AN15" s="462">
        <f t="shared" ref="AN15:AN20" si="10">AN14</f>
        <v>2</v>
      </c>
      <c r="AO15" s="43">
        <f>AO13</f>
        <v>2</v>
      </c>
      <c r="AP15" s="41">
        <v>7</v>
      </c>
      <c r="AQ15" s="880"/>
      <c r="AR15" s="35" t="s">
        <v>62</v>
      </c>
      <c r="AS15" s="42">
        <v>0</v>
      </c>
      <c r="AT15" s="42">
        <v>0</v>
      </c>
      <c r="AU15" s="42">
        <v>116.82</v>
      </c>
      <c r="AV15" s="42">
        <v>171.86</v>
      </c>
      <c r="AW15" s="42">
        <v>116.82</v>
      </c>
      <c r="AX15" s="42">
        <v>171.86</v>
      </c>
      <c r="AY15" s="794">
        <f t="shared" si="8"/>
        <v>288.68</v>
      </c>
      <c r="AZ15" s="794">
        <f t="shared" si="9"/>
        <v>288.68</v>
      </c>
      <c r="BA15"/>
      <c r="BB15"/>
      <c r="BC15"/>
      <c r="BD15"/>
    </row>
    <row r="16" spans="1:56" x14ac:dyDescent="0.3">
      <c r="A16" s="17">
        <v>4</v>
      </c>
      <c r="B16" s="885" t="s">
        <v>1313</v>
      </c>
      <c r="C16" s="886"/>
      <c r="D16" s="886"/>
      <c r="E16" s="886"/>
      <c r="F16" s="887"/>
      <c r="G16" s="19"/>
      <c r="H16" s="39">
        <v>0.45</v>
      </c>
      <c r="I16" s="39">
        <v>0.34810000000000002</v>
      </c>
      <c r="J16" s="39">
        <v>2.0991200000000001</v>
      </c>
      <c r="K16" s="39">
        <v>0.31014000000000003</v>
      </c>
      <c r="L16" s="39">
        <v>0.21709999999999999</v>
      </c>
      <c r="M16" s="39">
        <v>0.92130000000000001</v>
      </c>
      <c r="N16" s="39">
        <v>0.65056999999999998</v>
      </c>
      <c r="O16" s="39">
        <f t="shared" si="2"/>
        <v>0.2713733333333333</v>
      </c>
      <c r="P16" s="39">
        <f t="shared" si="3"/>
        <v>0.8084958333333333</v>
      </c>
      <c r="Q16" s="27"/>
      <c r="R16" s="34">
        <v>2</v>
      </c>
      <c r="S16" s="34">
        <v>5</v>
      </c>
      <c r="T16" s="894"/>
      <c r="U16" s="35" t="s">
        <v>118</v>
      </c>
      <c r="V16" s="455">
        <f t="shared" si="4"/>
        <v>22.82</v>
      </c>
      <c r="W16" s="455">
        <f t="shared" si="4"/>
        <v>7.97</v>
      </c>
      <c r="X16" s="455">
        <f t="shared" si="5"/>
        <v>289.14999999999998</v>
      </c>
      <c r="Y16" s="455">
        <f t="shared" si="5"/>
        <v>183.91</v>
      </c>
      <c r="Z16" s="891"/>
      <c r="AA16" s="891"/>
      <c r="AB16" s="795" t="str">
        <f t="shared" ref="AB16:AB23" si="11">AB15</f>
        <v>Resolução ANEEL Nº 1.574 de 30 de julho de 2013</v>
      </c>
      <c r="AC16" s="797">
        <f t="shared" si="6"/>
        <v>63.75</v>
      </c>
      <c r="AD16" s="797">
        <f t="shared" si="7"/>
        <v>666.25</v>
      </c>
      <c r="AE16" s="19"/>
      <c r="AF16" s="28" t="s">
        <v>1330</v>
      </c>
      <c r="AG16" s="19"/>
      <c r="AH16" s="21">
        <v>10</v>
      </c>
      <c r="AI16" s="22" t="s">
        <v>168</v>
      </c>
      <c r="AJ16" s="21">
        <v>36</v>
      </c>
      <c r="AK16" s="19"/>
      <c r="AL16" s="19"/>
      <c r="AM16" s="897"/>
      <c r="AN16" s="462">
        <f t="shared" si="10"/>
        <v>2</v>
      </c>
      <c r="AO16" s="43">
        <f>AO13</f>
        <v>2</v>
      </c>
      <c r="AP16" s="41">
        <v>8</v>
      </c>
      <c r="AQ16" s="880"/>
      <c r="AR16" s="35" t="s">
        <v>145</v>
      </c>
      <c r="AS16" s="42">
        <v>0</v>
      </c>
      <c r="AT16" s="42">
        <v>0</v>
      </c>
      <c r="AU16" s="42">
        <v>76.459999999999994</v>
      </c>
      <c r="AV16" s="42">
        <v>112.48</v>
      </c>
      <c r="AW16" s="42">
        <v>76.459999999999994</v>
      </c>
      <c r="AX16" s="42">
        <v>112.48</v>
      </c>
      <c r="AY16" s="794">
        <f t="shared" si="8"/>
        <v>188.94</v>
      </c>
      <c r="AZ16" s="794">
        <f t="shared" si="9"/>
        <v>188.94</v>
      </c>
      <c r="BA16"/>
      <c r="BB16"/>
      <c r="BC16"/>
      <c r="BD16"/>
    </row>
    <row r="17" spans="1:56" x14ac:dyDescent="0.3">
      <c r="A17" s="17">
        <v>5</v>
      </c>
      <c r="B17" s="885" t="s">
        <v>1314</v>
      </c>
      <c r="C17" s="886"/>
      <c r="D17" s="886"/>
      <c r="E17" s="886"/>
      <c r="F17" s="887"/>
      <c r="G17" s="19"/>
      <c r="H17" s="39">
        <v>0.5</v>
      </c>
      <c r="I17" s="39">
        <v>0.38440000000000002</v>
      </c>
      <c r="J17" s="39">
        <v>2.5185</v>
      </c>
      <c r="K17" s="39">
        <v>0.32355</v>
      </c>
      <c r="L17" s="39">
        <v>0.22649</v>
      </c>
      <c r="M17" s="39">
        <v>1.1537500000000001</v>
      </c>
      <c r="N17" s="39">
        <v>0.81472</v>
      </c>
      <c r="O17" s="39">
        <f t="shared" si="2"/>
        <v>0.28310833333333335</v>
      </c>
      <c r="P17" s="39">
        <f t="shared" si="3"/>
        <v>1.0124875</v>
      </c>
      <c r="Q17" s="27"/>
      <c r="R17" s="34">
        <v>2</v>
      </c>
      <c r="S17" s="34">
        <v>6</v>
      </c>
      <c r="T17" s="894"/>
      <c r="U17" s="35" t="s">
        <v>61</v>
      </c>
      <c r="V17" s="455">
        <f t="shared" si="4"/>
        <v>22.82</v>
      </c>
      <c r="W17" s="455">
        <f t="shared" si="4"/>
        <v>7.97</v>
      </c>
      <c r="X17" s="455">
        <f t="shared" si="5"/>
        <v>289.13</v>
      </c>
      <c r="Y17" s="455">
        <f t="shared" si="5"/>
        <v>183.89000000000001</v>
      </c>
      <c r="Z17" s="891"/>
      <c r="AA17" s="891"/>
      <c r="AB17" s="795" t="str">
        <f t="shared" si="11"/>
        <v>Resolução ANEEL Nº 1.574 de 30 de julho de 2013</v>
      </c>
      <c r="AC17" s="797">
        <f t="shared" si="6"/>
        <v>63.75</v>
      </c>
      <c r="AD17" s="797">
        <f t="shared" si="7"/>
        <v>666.25</v>
      </c>
      <c r="AE17" s="19"/>
      <c r="AF17" s="28">
        <v>2017</v>
      </c>
      <c r="AG17" s="19"/>
      <c r="AH17" s="21">
        <v>11</v>
      </c>
      <c r="AI17" s="22" t="s">
        <v>169</v>
      </c>
      <c r="AJ17" s="21">
        <v>110</v>
      </c>
      <c r="AK17" s="19"/>
      <c r="AL17" s="19"/>
      <c r="AM17" s="897"/>
      <c r="AN17" s="462">
        <f t="shared" si="10"/>
        <v>2</v>
      </c>
      <c r="AO17" s="43">
        <f>AO13</f>
        <v>2</v>
      </c>
      <c r="AP17" s="41">
        <v>9</v>
      </c>
      <c r="AQ17" s="880"/>
      <c r="AR17" s="35" t="s">
        <v>455</v>
      </c>
      <c r="AS17" s="42">
        <v>0</v>
      </c>
      <c r="AT17" s="42">
        <v>0</v>
      </c>
      <c r="AU17" s="42">
        <v>76.459999999999994</v>
      </c>
      <c r="AV17" s="42">
        <v>112.48</v>
      </c>
      <c r="AW17" s="42">
        <v>76.459999999999994</v>
      </c>
      <c r="AX17" s="42">
        <v>112.48</v>
      </c>
      <c r="AY17" s="794">
        <f t="shared" si="8"/>
        <v>188.94</v>
      </c>
      <c r="AZ17" s="794">
        <f t="shared" si="9"/>
        <v>188.94</v>
      </c>
      <c r="BA17"/>
      <c r="BB17"/>
      <c r="BC17"/>
      <c r="BD17"/>
    </row>
    <row r="18" spans="1:56" x14ac:dyDescent="0.3">
      <c r="A18" s="17">
        <v>6</v>
      </c>
      <c r="B18" s="885" t="s">
        <v>1315</v>
      </c>
      <c r="C18" s="886"/>
      <c r="D18" s="886"/>
      <c r="E18" s="886"/>
      <c r="F18" s="887"/>
      <c r="G18" s="19"/>
      <c r="H18" s="39">
        <v>0.55000000000000004</v>
      </c>
      <c r="I18" s="39">
        <v>0.42249999999999999</v>
      </c>
      <c r="J18" s="39">
        <v>2.97512</v>
      </c>
      <c r="K18" s="39">
        <v>0.33750000000000002</v>
      </c>
      <c r="L18" s="39">
        <v>0.23624999999999999</v>
      </c>
      <c r="M18" s="39">
        <v>1.4074800000000001</v>
      </c>
      <c r="N18" s="39">
        <v>0.99389000000000005</v>
      </c>
      <c r="O18" s="39">
        <f t="shared" si="2"/>
        <v>0.29531250000000003</v>
      </c>
      <c r="P18" s="39">
        <f t="shared" si="3"/>
        <v>1.2351508333333334</v>
      </c>
      <c r="Q18" s="27"/>
      <c r="R18" s="34">
        <v>2</v>
      </c>
      <c r="S18" s="34">
        <v>7</v>
      </c>
      <c r="T18" s="894"/>
      <c r="U18" s="44" t="s">
        <v>62</v>
      </c>
      <c r="V18" s="456">
        <f>AU28</f>
        <v>273.77</v>
      </c>
      <c r="W18" s="456">
        <f>AW28</f>
        <v>78.459999999999994</v>
      </c>
      <c r="X18" s="456">
        <f>AY28</f>
        <v>542.09999999999991</v>
      </c>
      <c r="Y18" s="456">
        <f>AZ28</f>
        <v>241.55</v>
      </c>
      <c r="Z18" s="891"/>
      <c r="AA18" s="891"/>
      <c r="AB18" s="795" t="str">
        <f t="shared" si="11"/>
        <v>Resolução ANEEL Nº 1.574 de 30 de julho de 2013</v>
      </c>
      <c r="AC18" s="797">
        <f t="shared" si="6"/>
        <v>63.75</v>
      </c>
      <c r="AD18" s="797">
        <f t="shared" si="7"/>
        <v>666.25</v>
      </c>
      <c r="AE18" s="19"/>
      <c r="AF18" s="28">
        <v>2018</v>
      </c>
      <c r="AG18" s="19"/>
      <c r="AH18" s="21">
        <v>12</v>
      </c>
      <c r="AI18" s="22" t="s">
        <v>170</v>
      </c>
      <c r="AJ18" s="21">
        <v>516</v>
      </c>
      <c r="AK18" s="19"/>
      <c r="AL18" s="19"/>
      <c r="AM18" s="897"/>
      <c r="AN18" s="462">
        <f t="shared" si="10"/>
        <v>2</v>
      </c>
      <c r="AO18" s="43">
        <f>AO14</f>
        <v>2</v>
      </c>
      <c r="AP18" s="45">
        <v>10</v>
      </c>
      <c r="AQ18" s="880"/>
      <c r="AR18" s="35" t="s">
        <v>456</v>
      </c>
      <c r="AS18" s="42">
        <v>0</v>
      </c>
      <c r="AT18" s="42">
        <v>0</v>
      </c>
      <c r="AU18" s="42">
        <v>70.09</v>
      </c>
      <c r="AV18" s="42">
        <v>103.12</v>
      </c>
      <c r="AW18" s="42">
        <v>70.09</v>
      </c>
      <c r="AX18" s="42">
        <v>103.12</v>
      </c>
      <c r="AY18" s="794">
        <f t="shared" si="8"/>
        <v>173.21</v>
      </c>
      <c r="AZ18" s="794">
        <f t="shared" si="9"/>
        <v>173.21</v>
      </c>
      <c r="BA18"/>
      <c r="BB18"/>
      <c r="BC18"/>
      <c r="BD18"/>
    </row>
    <row r="19" spans="1:56" x14ac:dyDescent="0.3">
      <c r="A19" s="17">
        <v>7</v>
      </c>
      <c r="B19" s="885" t="s">
        <v>1316</v>
      </c>
      <c r="C19" s="886"/>
      <c r="D19" s="886"/>
      <c r="E19" s="886"/>
      <c r="F19" s="887"/>
      <c r="G19" s="19"/>
      <c r="H19" s="39">
        <v>0.6</v>
      </c>
      <c r="I19" s="39">
        <v>0.46239999999999998</v>
      </c>
      <c r="J19" s="39">
        <v>3.46896</v>
      </c>
      <c r="K19" s="39">
        <v>0.35199000000000003</v>
      </c>
      <c r="L19" s="39">
        <v>0.24639</v>
      </c>
      <c r="M19" s="39">
        <v>1.68249</v>
      </c>
      <c r="N19" s="39">
        <v>1.18808</v>
      </c>
      <c r="O19" s="39">
        <f t="shared" si="2"/>
        <v>0.30799000000000004</v>
      </c>
      <c r="P19" s="39">
        <f t="shared" si="3"/>
        <v>1.4764858333333333</v>
      </c>
      <c r="Q19" s="27"/>
      <c r="R19" s="34">
        <v>2</v>
      </c>
      <c r="S19" s="34">
        <v>8</v>
      </c>
      <c r="T19" s="894"/>
      <c r="U19" s="44" t="s">
        <v>145</v>
      </c>
      <c r="V19" s="456">
        <f>AU29</f>
        <v>196.31</v>
      </c>
      <c r="W19" s="456">
        <f>AW29</f>
        <v>54.78</v>
      </c>
      <c r="X19" s="456">
        <f>AY29</f>
        <v>371.93</v>
      </c>
      <c r="Y19" s="456">
        <f>AZ29</f>
        <v>161.51999999999998</v>
      </c>
      <c r="Z19" s="891"/>
      <c r="AA19" s="891"/>
      <c r="AB19" s="795" t="str">
        <f t="shared" si="11"/>
        <v>Resolução ANEEL Nº 1.574 de 30 de julho de 2013</v>
      </c>
      <c r="AC19" s="797">
        <f t="shared" si="6"/>
        <v>63.75</v>
      </c>
      <c r="AD19" s="797">
        <f t="shared" si="7"/>
        <v>666.25</v>
      </c>
      <c r="AE19" s="19"/>
      <c r="AF19" s="28">
        <v>2019</v>
      </c>
      <c r="AG19" s="19"/>
      <c r="AH19" s="21">
        <v>13</v>
      </c>
      <c r="AI19" s="22" t="s">
        <v>171</v>
      </c>
      <c r="AJ19" s="21">
        <v>748</v>
      </c>
      <c r="AK19" s="19"/>
      <c r="AL19" s="19"/>
      <c r="AM19" s="897"/>
      <c r="AN19" s="462">
        <f t="shared" si="10"/>
        <v>2</v>
      </c>
      <c r="AO19" s="43">
        <f>AO15</f>
        <v>2</v>
      </c>
      <c r="AP19" s="45">
        <v>11</v>
      </c>
      <c r="AQ19" s="880"/>
      <c r="AR19" s="35" t="s">
        <v>146</v>
      </c>
      <c r="AS19" s="42">
        <v>0</v>
      </c>
      <c r="AT19" s="42">
        <v>0</v>
      </c>
      <c r="AU19" s="42">
        <v>116.82</v>
      </c>
      <c r="AV19" s="42">
        <v>171.86</v>
      </c>
      <c r="AW19" s="42">
        <v>116.82</v>
      </c>
      <c r="AX19" s="42">
        <v>171.86</v>
      </c>
      <c r="AY19" s="794">
        <f t="shared" si="8"/>
        <v>288.68</v>
      </c>
      <c r="AZ19" s="794">
        <f t="shared" si="9"/>
        <v>288.68</v>
      </c>
      <c r="BA19"/>
      <c r="BB19"/>
      <c r="BC19"/>
      <c r="BD19"/>
    </row>
    <row r="20" spans="1:56" x14ac:dyDescent="0.3">
      <c r="A20" s="17">
        <v>8</v>
      </c>
      <c r="B20" s="885" t="s">
        <v>2124</v>
      </c>
      <c r="C20" s="886"/>
      <c r="D20" s="886"/>
      <c r="E20" s="886"/>
      <c r="F20" s="887"/>
      <c r="G20" s="19"/>
      <c r="H20" s="39">
        <v>0.65</v>
      </c>
      <c r="I20" s="39">
        <v>0.50409999999999999</v>
      </c>
      <c r="J20" s="39">
        <v>4.0000400000000003</v>
      </c>
      <c r="K20" s="39">
        <v>0.3695</v>
      </c>
      <c r="L20" s="39">
        <v>0.25864999999999999</v>
      </c>
      <c r="M20" s="39">
        <v>1.9763200000000001</v>
      </c>
      <c r="N20" s="39">
        <v>1.39557</v>
      </c>
      <c r="O20" s="39">
        <f t="shared" si="2"/>
        <v>0.3233125</v>
      </c>
      <c r="P20" s="39">
        <f t="shared" si="3"/>
        <v>1.7343408333333334</v>
      </c>
      <c r="Q20" s="27"/>
      <c r="R20" s="34">
        <v>2</v>
      </c>
      <c r="S20" s="34">
        <v>9</v>
      </c>
      <c r="T20" s="894"/>
      <c r="U20" s="44" t="s">
        <v>455</v>
      </c>
      <c r="V20" s="456">
        <f>V19</f>
        <v>196.31</v>
      </c>
      <c r="W20" s="456">
        <f>W19</f>
        <v>54.78</v>
      </c>
      <c r="X20" s="456">
        <f>X19</f>
        <v>371.93</v>
      </c>
      <c r="Y20" s="456">
        <f>Y19</f>
        <v>161.51999999999998</v>
      </c>
      <c r="Z20" s="891"/>
      <c r="AA20" s="891"/>
      <c r="AB20" s="795" t="str">
        <f t="shared" si="11"/>
        <v>Resolução ANEEL Nº 1.574 de 30 de julho de 2013</v>
      </c>
      <c r="AC20" s="797">
        <f t="shared" si="6"/>
        <v>63.75</v>
      </c>
      <c r="AD20" s="797">
        <f t="shared" si="7"/>
        <v>666.25</v>
      </c>
      <c r="AE20" s="19"/>
      <c r="AF20" s="46">
        <v>2020</v>
      </c>
      <c r="AG20" s="19"/>
      <c r="AH20" s="21">
        <v>14</v>
      </c>
      <c r="AI20" s="22" t="s">
        <v>172</v>
      </c>
      <c r="AJ20" s="21">
        <v>63</v>
      </c>
      <c r="AK20" s="19"/>
      <c r="AL20" s="19"/>
      <c r="AM20" s="897"/>
      <c r="AN20" s="462">
        <f t="shared" si="10"/>
        <v>2</v>
      </c>
      <c r="AO20" s="43">
        <f>AO16</f>
        <v>2</v>
      </c>
      <c r="AP20" s="45">
        <v>12</v>
      </c>
      <c r="AQ20" s="881"/>
      <c r="AR20" s="35" t="s">
        <v>457</v>
      </c>
      <c r="AS20" s="42">
        <v>0</v>
      </c>
      <c r="AT20" s="42">
        <v>0</v>
      </c>
      <c r="AU20" s="42">
        <v>62.85</v>
      </c>
      <c r="AV20" s="42">
        <v>92.46</v>
      </c>
      <c r="AW20" s="42">
        <v>62.85</v>
      </c>
      <c r="AX20" s="42">
        <v>92.46</v>
      </c>
      <c r="AY20" s="794">
        <f t="shared" si="8"/>
        <v>155.31</v>
      </c>
      <c r="AZ20" s="794">
        <f t="shared" si="9"/>
        <v>155.31</v>
      </c>
      <c r="BA20"/>
      <c r="BB20"/>
      <c r="BC20"/>
      <c r="BD20"/>
    </row>
    <row r="21" spans="1:56" x14ac:dyDescent="0.3">
      <c r="A21" s="17">
        <v>9</v>
      </c>
      <c r="B21" s="885" t="s">
        <v>1317</v>
      </c>
      <c r="C21" s="886"/>
      <c r="D21" s="886"/>
      <c r="E21" s="886"/>
      <c r="F21" s="887"/>
      <c r="G21" s="19"/>
      <c r="H21" s="39">
        <v>0.7</v>
      </c>
      <c r="I21" s="39">
        <v>0.54759999999999998</v>
      </c>
      <c r="J21" s="39">
        <v>4.5683400000000001</v>
      </c>
      <c r="K21" s="39">
        <v>0.38516</v>
      </c>
      <c r="L21" s="39">
        <v>0.26961000000000002</v>
      </c>
      <c r="M21" s="39">
        <v>2.2938100000000001</v>
      </c>
      <c r="N21" s="39">
        <v>1.6197699999999999</v>
      </c>
      <c r="O21" s="39">
        <f>(7*K21+5*L21)/12</f>
        <v>0.33701416666666667</v>
      </c>
      <c r="P21" s="39">
        <f>(7*M21+5*N21)/12</f>
        <v>2.0129600000000001</v>
      </c>
      <c r="Q21" s="27"/>
      <c r="R21" s="34">
        <v>2</v>
      </c>
      <c r="S21" s="34">
        <v>10</v>
      </c>
      <c r="T21" s="894"/>
      <c r="U21" s="44" t="s">
        <v>456</v>
      </c>
      <c r="V21" s="456">
        <f>V19</f>
        <v>196.31</v>
      </c>
      <c r="W21" s="456">
        <f>W19</f>
        <v>54.78</v>
      </c>
      <c r="X21" s="456">
        <f>X19</f>
        <v>371.93</v>
      </c>
      <c r="Y21" s="456">
        <f>Y19</f>
        <v>161.51999999999998</v>
      </c>
      <c r="Z21" s="891"/>
      <c r="AA21" s="891"/>
      <c r="AB21" s="795" t="str">
        <f t="shared" si="11"/>
        <v>Resolução ANEEL Nº 1.574 de 30 de julho de 2013</v>
      </c>
      <c r="AC21" s="797">
        <f t="shared" si="6"/>
        <v>63.75</v>
      </c>
      <c r="AD21" s="797">
        <f t="shared" si="7"/>
        <v>666.25</v>
      </c>
      <c r="AE21" s="19"/>
      <c r="AF21" s="19"/>
      <c r="AG21" s="19"/>
      <c r="AH21" s="21">
        <v>15</v>
      </c>
      <c r="AI21" s="22" t="s">
        <v>173</v>
      </c>
      <c r="AJ21" s="21">
        <v>342</v>
      </c>
      <c r="AK21" s="19"/>
      <c r="AL21" s="19"/>
      <c r="AM21" s="897"/>
      <c r="AN21" s="462">
        <f>AN17</f>
        <v>2</v>
      </c>
      <c r="AO21" s="40">
        <v>3</v>
      </c>
      <c r="AP21" s="45">
        <v>2</v>
      </c>
      <c r="AQ21" s="879" t="s">
        <v>445</v>
      </c>
      <c r="AR21" s="35" t="s">
        <v>157</v>
      </c>
      <c r="AS21" s="42">
        <v>1.39</v>
      </c>
      <c r="AT21" s="42">
        <v>1.42</v>
      </c>
      <c r="AU21" s="42">
        <v>10.06</v>
      </c>
      <c r="AV21" s="42">
        <v>0</v>
      </c>
      <c r="AW21" s="42">
        <v>10.06</v>
      </c>
      <c r="AX21" s="42">
        <v>0</v>
      </c>
      <c r="AY21" s="794">
        <f t="shared" si="8"/>
        <v>10.06</v>
      </c>
      <c r="AZ21" s="794">
        <f t="shared" si="9"/>
        <v>10.06</v>
      </c>
      <c r="BA21"/>
      <c r="BB21"/>
      <c r="BC21"/>
      <c r="BD21"/>
    </row>
    <row r="22" spans="1:56" x14ac:dyDescent="0.3">
      <c r="B22" s="20"/>
      <c r="C22" s="20"/>
      <c r="D22" s="20"/>
      <c r="E22" s="20"/>
      <c r="F22" s="19"/>
      <c r="G22" s="19"/>
      <c r="H22" s="25">
        <v>0.75</v>
      </c>
      <c r="I22" s="25">
        <v>0.59289999999999998</v>
      </c>
      <c r="J22" s="25">
        <v>5.1738799999999996</v>
      </c>
      <c r="K22" s="25">
        <v>0.40135999999999999</v>
      </c>
      <c r="L22" s="25">
        <v>0.28094999999999998</v>
      </c>
      <c r="M22" s="25">
        <v>2.6325799999999999</v>
      </c>
      <c r="N22" s="25">
        <v>1.8589899999999999</v>
      </c>
      <c r="O22" s="25">
        <f t="shared" si="2"/>
        <v>0.35118916666666666</v>
      </c>
      <c r="P22" s="25">
        <f t="shared" si="3"/>
        <v>2.3102508333333334</v>
      </c>
      <c r="Q22" s="27"/>
      <c r="R22" s="34">
        <v>2</v>
      </c>
      <c r="S22" s="34">
        <v>11</v>
      </c>
      <c r="T22" s="894"/>
      <c r="U22" s="44" t="s">
        <v>146</v>
      </c>
      <c r="V22" s="456">
        <f>AU32</f>
        <v>330.45</v>
      </c>
      <c r="W22" s="456">
        <f>AW32</f>
        <v>89.79</v>
      </c>
      <c r="X22" s="456">
        <f>AY32</f>
        <v>598.78</v>
      </c>
      <c r="Y22" s="456">
        <f>AZ32</f>
        <v>252.88</v>
      </c>
      <c r="Z22" s="891"/>
      <c r="AA22" s="891"/>
      <c r="AB22" s="795" t="str">
        <f t="shared" si="11"/>
        <v>Resolução ANEEL Nº 1.574 de 30 de julho de 2013</v>
      </c>
      <c r="AC22" s="797">
        <f t="shared" si="6"/>
        <v>63.75</v>
      </c>
      <c r="AD22" s="797">
        <f t="shared" si="7"/>
        <v>666.25</v>
      </c>
      <c r="AE22" s="19"/>
      <c r="AF22" s="19"/>
      <c r="AG22" s="19"/>
      <c r="AH22" s="21">
        <v>16</v>
      </c>
      <c r="AI22" s="22" t="s">
        <v>174</v>
      </c>
      <c r="AJ22" s="21">
        <v>50</v>
      </c>
      <c r="AK22" s="19"/>
      <c r="AL22" s="19"/>
      <c r="AM22" s="897"/>
      <c r="AN22" s="462">
        <f>AN17</f>
        <v>2</v>
      </c>
      <c r="AO22" s="43">
        <f>AO21</f>
        <v>3</v>
      </c>
      <c r="AP22" s="45">
        <v>3</v>
      </c>
      <c r="AQ22" s="880"/>
      <c r="AR22" s="35" t="s">
        <v>120</v>
      </c>
      <c r="AS22" s="42">
        <v>6.24</v>
      </c>
      <c r="AT22" s="42">
        <v>2.3199999999999998</v>
      </c>
      <c r="AU22" s="42">
        <v>13.23</v>
      </c>
      <c r="AV22" s="42">
        <v>268.33</v>
      </c>
      <c r="AW22" s="42">
        <v>13.23</v>
      </c>
      <c r="AX22" s="42">
        <v>163.09</v>
      </c>
      <c r="AY22" s="794">
        <f t="shared" si="8"/>
        <v>281.56</v>
      </c>
      <c r="AZ22" s="794">
        <f t="shared" si="9"/>
        <v>176.32</v>
      </c>
      <c r="BA22"/>
      <c r="BB22"/>
      <c r="BC22"/>
      <c r="BD22"/>
    </row>
    <row r="23" spans="1:56" x14ac:dyDescent="0.3">
      <c r="B23" s="882" t="s">
        <v>95</v>
      </c>
      <c r="C23" s="883"/>
      <c r="D23" s="883"/>
      <c r="E23" s="883"/>
      <c r="F23" s="884"/>
      <c r="G23" s="19"/>
      <c r="H23" s="25">
        <v>0.8</v>
      </c>
      <c r="I23" s="25">
        <v>0.64</v>
      </c>
      <c r="J23" s="25">
        <v>5.8166399999999996</v>
      </c>
      <c r="K23" s="25">
        <v>0.41810000000000003</v>
      </c>
      <c r="L23" s="25">
        <v>0.29266999999999999</v>
      </c>
      <c r="M23" s="25">
        <v>2.9926400000000002</v>
      </c>
      <c r="N23" s="25">
        <v>2.1132399999999998</v>
      </c>
      <c r="O23" s="25">
        <f t="shared" si="2"/>
        <v>0.36583750000000004</v>
      </c>
      <c r="P23" s="25">
        <f t="shared" si="3"/>
        <v>2.6262233333333334</v>
      </c>
      <c r="Q23" s="27"/>
      <c r="R23" s="34">
        <v>2</v>
      </c>
      <c r="S23" s="34">
        <v>12</v>
      </c>
      <c r="T23" s="895"/>
      <c r="U23" s="44" t="s">
        <v>457</v>
      </c>
      <c r="V23" s="453">
        <f>V22</f>
        <v>330.45</v>
      </c>
      <c r="W23" s="453">
        <f>W22</f>
        <v>89.79</v>
      </c>
      <c r="X23" s="453">
        <f>X22</f>
        <v>598.78</v>
      </c>
      <c r="Y23" s="453">
        <f>Y22</f>
        <v>252.88</v>
      </c>
      <c r="Z23" s="892"/>
      <c r="AA23" s="892"/>
      <c r="AB23" s="795" t="str">
        <f t="shared" si="11"/>
        <v>Resolução ANEEL Nº 1.574 de 30 de julho de 2013</v>
      </c>
      <c r="AC23" s="798">
        <f t="shared" si="6"/>
        <v>63.75</v>
      </c>
      <c r="AD23" s="798">
        <f t="shared" si="7"/>
        <v>666.25</v>
      </c>
      <c r="AE23" s="19"/>
      <c r="AF23" s="19"/>
      <c r="AG23" s="19"/>
      <c r="AH23" s="21">
        <v>17</v>
      </c>
      <c r="AI23" s="22" t="s">
        <v>175</v>
      </c>
      <c r="AJ23" s="21">
        <v>208</v>
      </c>
      <c r="AK23" s="19"/>
      <c r="AL23" s="19"/>
      <c r="AM23" s="897"/>
      <c r="AN23" s="462">
        <f>AN22</f>
        <v>2</v>
      </c>
      <c r="AO23" s="43">
        <f>AO21</f>
        <v>3</v>
      </c>
      <c r="AP23" s="45">
        <v>4</v>
      </c>
      <c r="AQ23" s="880"/>
      <c r="AR23" s="35" t="s">
        <v>119</v>
      </c>
      <c r="AS23" s="42">
        <v>9.08</v>
      </c>
      <c r="AT23" s="42">
        <v>3.18</v>
      </c>
      <c r="AU23" s="42">
        <v>16.86</v>
      </c>
      <c r="AV23" s="42">
        <v>268.33</v>
      </c>
      <c r="AW23" s="42">
        <v>16.86</v>
      </c>
      <c r="AX23" s="42">
        <v>163.09</v>
      </c>
      <c r="AY23" s="794">
        <f t="shared" si="8"/>
        <v>285.19</v>
      </c>
      <c r="AZ23" s="794">
        <f t="shared" si="9"/>
        <v>179.95</v>
      </c>
      <c r="BA23"/>
      <c r="BB23"/>
      <c r="BC23"/>
      <c r="BD23"/>
    </row>
    <row r="24" spans="1:56" x14ac:dyDescent="0.3">
      <c r="B24" s="47" t="s">
        <v>122</v>
      </c>
      <c r="C24" s="97"/>
      <c r="D24" s="47" t="s">
        <v>121</v>
      </c>
      <c r="E24" s="47" t="s">
        <v>94</v>
      </c>
      <c r="F24" s="47" t="s">
        <v>93</v>
      </c>
      <c r="G24" s="19"/>
      <c r="H24" s="25">
        <v>0.85</v>
      </c>
      <c r="I24" s="25">
        <v>0.68889999999999996</v>
      </c>
      <c r="J24" s="25">
        <v>6.4966400000000002</v>
      </c>
      <c r="K24" s="25">
        <v>0.43537999999999999</v>
      </c>
      <c r="L24" s="25">
        <v>0.30475999999999998</v>
      </c>
      <c r="M24" s="25">
        <v>3.37398</v>
      </c>
      <c r="N24" s="25">
        <v>2.38252</v>
      </c>
      <c r="O24" s="25">
        <f t="shared" si="2"/>
        <v>0.38095499999999999</v>
      </c>
      <c r="P24" s="25">
        <f t="shared" si="3"/>
        <v>2.9608716666666663</v>
      </c>
      <c r="Q24" s="27"/>
      <c r="R24" s="34">
        <v>3</v>
      </c>
      <c r="S24" s="34">
        <v>2</v>
      </c>
      <c r="T24" s="893">
        <v>2014</v>
      </c>
      <c r="U24" s="35" t="s">
        <v>157</v>
      </c>
      <c r="V24" s="455">
        <f>AS42</f>
        <v>2.4700000000000002</v>
      </c>
      <c r="W24" s="455">
        <f>AT42</f>
        <v>2.52</v>
      </c>
      <c r="X24" s="455">
        <f>AY42</f>
        <v>364.69</v>
      </c>
      <c r="Y24" s="455">
        <f>AZ42</f>
        <v>220.34</v>
      </c>
      <c r="Z24" s="888">
        <v>41858</v>
      </c>
      <c r="AA24" s="888">
        <v>42064</v>
      </c>
      <c r="AB24" s="36" t="s">
        <v>1137</v>
      </c>
      <c r="AC24" s="796">
        <f t="shared" si="6"/>
        <v>63.75</v>
      </c>
      <c r="AD24" s="796">
        <f t="shared" si="7"/>
        <v>666.25</v>
      </c>
      <c r="AE24" s="19"/>
      <c r="AF24" s="19"/>
      <c r="AG24" s="19"/>
      <c r="AH24" s="21">
        <v>18</v>
      </c>
      <c r="AI24" s="22" t="s">
        <v>176</v>
      </c>
      <c r="AJ24" s="21">
        <v>523</v>
      </c>
      <c r="AK24" s="19"/>
      <c r="AL24" s="19"/>
      <c r="AM24" s="897"/>
      <c r="AN24" s="462">
        <f>AN23</f>
        <v>2</v>
      </c>
      <c r="AO24" s="43">
        <f>AO23</f>
        <v>3</v>
      </c>
      <c r="AP24" s="45">
        <v>5</v>
      </c>
      <c r="AQ24" s="880"/>
      <c r="AR24" s="35" t="s">
        <v>118</v>
      </c>
      <c r="AS24" s="42">
        <v>22.82</v>
      </c>
      <c r="AT24" s="42">
        <v>7.97</v>
      </c>
      <c r="AU24" s="42">
        <v>20.82</v>
      </c>
      <c r="AV24" s="42">
        <v>268.33</v>
      </c>
      <c r="AW24" s="42">
        <v>20.82</v>
      </c>
      <c r="AX24" s="42">
        <v>163.09</v>
      </c>
      <c r="AY24" s="794">
        <f t="shared" si="8"/>
        <v>289.14999999999998</v>
      </c>
      <c r="AZ24" s="794">
        <f t="shared" si="9"/>
        <v>183.91</v>
      </c>
      <c r="BA24"/>
      <c r="BB24"/>
      <c r="BC24"/>
      <c r="BD24"/>
    </row>
    <row r="25" spans="1:56" x14ac:dyDescent="0.3">
      <c r="B25" s="35" t="s">
        <v>469</v>
      </c>
      <c r="C25" s="35"/>
      <c r="D25" s="46">
        <v>1</v>
      </c>
      <c r="E25" s="48"/>
      <c r="F25" s="48"/>
      <c r="G25" s="19"/>
      <c r="H25" s="25">
        <v>0.9</v>
      </c>
      <c r="I25" s="25">
        <v>0.73960000000000004</v>
      </c>
      <c r="J25" s="25">
        <v>7.2138600000000004</v>
      </c>
      <c r="K25" s="25">
        <v>0.45319999999999999</v>
      </c>
      <c r="L25" s="25">
        <v>0.31724000000000002</v>
      </c>
      <c r="M25" s="25">
        <v>3.7766000000000002</v>
      </c>
      <c r="N25" s="25">
        <v>2.66683</v>
      </c>
      <c r="O25" s="25">
        <f t="shared" si="2"/>
        <v>0.39655000000000001</v>
      </c>
      <c r="P25" s="25">
        <f t="shared" si="3"/>
        <v>3.3141958333333332</v>
      </c>
      <c r="Q25" s="27"/>
      <c r="R25" s="34">
        <v>3</v>
      </c>
      <c r="S25" s="34">
        <v>3</v>
      </c>
      <c r="T25" s="894"/>
      <c r="U25" s="35" t="s">
        <v>120</v>
      </c>
      <c r="V25" s="455">
        <f t="shared" ref="V25:W28" si="12">AS43</f>
        <v>7.58</v>
      </c>
      <c r="W25" s="455">
        <f t="shared" si="12"/>
        <v>3.15</v>
      </c>
      <c r="X25" s="455">
        <f t="shared" ref="X25:Y28" si="13">AY43</f>
        <v>367.86</v>
      </c>
      <c r="Y25" s="455">
        <f t="shared" si="13"/>
        <v>223.51000000000002</v>
      </c>
      <c r="Z25" s="889"/>
      <c r="AA25" s="889"/>
      <c r="AB25" s="36" t="str">
        <f>AB24</f>
        <v>Resolução ANEEL Nº 1.770 de 05 de agosto de 2014</v>
      </c>
      <c r="AC25" s="797">
        <f t="shared" si="6"/>
        <v>63.75</v>
      </c>
      <c r="AD25" s="797">
        <f t="shared" si="7"/>
        <v>666.25</v>
      </c>
      <c r="AE25" s="19"/>
      <c r="AF25" s="19"/>
      <c r="AG25" s="19"/>
      <c r="AH25" s="21">
        <v>19</v>
      </c>
      <c r="AI25" s="22" t="s">
        <v>177</v>
      </c>
      <c r="AJ25" s="21">
        <v>173</v>
      </c>
      <c r="AK25" s="19"/>
      <c r="AL25" s="19"/>
      <c r="AM25" s="897"/>
      <c r="AN25" s="462">
        <f>AN24</f>
        <v>2</v>
      </c>
      <c r="AO25" s="49">
        <f>AO24</f>
        <v>3</v>
      </c>
      <c r="AP25" s="45">
        <v>6</v>
      </c>
      <c r="AQ25" s="881"/>
      <c r="AR25" s="35" t="s">
        <v>61</v>
      </c>
      <c r="AS25" s="42">
        <v>22.82</v>
      </c>
      <c r="AT25" s="42">
        <v>7.97</v>
      </c>
      <c r="AU25" s="42">
        <v>20.8</v>
      </c>
      <c r="AV25" s="42">
        <v>268.33</v>
      </c>
      <c r="AW25" s="42">
        <v>20.8</v>
      </c>
      <c r="AX25" s="42">
        <v>163.09</v>
      </c>
      <c r="AY25" s="794">
        <f t="shared" si="8"/>
        <v>289.13</v>
      </c>
      <c r="AZ25" s="794">
        <f t="shared" si="9"/>
        <v>183.89000000000001</v>
      </c>
      <c r="BA25"/>
      <c r="BB25"/>
      <c r="BC25"/>
      <c r="BD25"/>
    </row>
    <row r="26" spans="1:56" x14ac:dyDescent="0.3">
      <c r="B26" s="35" t="s">
        <v>157</v>
      </c>
      <c r="C26" s="35"/>
      <c r="D26" s="46">
        <v>2</v>
      </c>
      <c r="E26" s="48">
        <v>1</v>
      </c>
      <c r="F26" s="48">
        <v>1</v>
      </c>
      <c r="G26" s="19"/>
      <c r="H26" s="27"/>
      <c r="I26" s="50"/>
      <c r="J26" s="50"/>
      <c r="K26" s="50"/>
      <c r="L26" s="50"/>
      <c r="M26" s="50"/>
      <c r="N26" s="50"/>
      <c r="O26" s="50"/>
      <c r="P26" s="50"/>
      <c r="Q26" s="27"/>
      <c r="R26" s="34">
        <v>3</v>
      </c>
      <c r="S26" s="34">
        <v>4</v>
      </c>
      <c r="T26" s="894"/>
      <c r="U26" s="35" t="s">
        <v>119</v>
      </c>
      <c r="V26" s="455">
        <f t="shared" si="12"/>
        <v>10.44</v>
      </c>
      <c r="W26" s="455">
        <f t="shared" si="12"/>
        <v>4.0199999999999996</v>
      </c>
      <c r="X26" s="455">
        <f t="shared" si="13"/>
        <v>372.99</v>
      </c>
      <c r="Y26" s="455">
        <f t="shared" si="13"/>
        <v>228.64000000000001</v>
      </c>
      <c r="Z26" s="889"/>
      <c r="AA26" s="889"/>
      <c r="AB26" s="36" t="str">
        <f>AB25</f>
        <v>Resolução ANEEL Nº 1.770 de 05 de agosto de 2014</v>
      </c>
      <c r="AC26" s="797">
        <f t="shared" si="6"/>
        <v>63.75</v>
      </c>
      <c r="AD26" s="797">
        <f t="shared" si="7"/>
        <v>666.25</v>
      </c>
      <c r="AE26" s="19"/>
      <c r="AF26" s="19"/>
      <c r="AG26" s="19"/>
      <c r="AH26" s="21">
        <v>20</v>
      </c>
      <c r="AI26" s="22" t="s">
        <v>178</v>
      </c>
      <c r="AJ26" s="21">
        <v>221</v>
      </c>
      <c r="AK26" s="19"/>
      <c r="AL26" s="19"/>
      <c r="AM26" s="897"/>
      <c r="AN26" s="462">
        <f>AN25</f>
        <v>2</v>
      </c>
      <c r="AO26" s="43">
        <v>4</v>
      </c>
      <c r="AP26" s="41">
        <v>5</v>
      </c>
      <c r="AQ26" s="879" t="s">
        <v>446</v>
      </c>
      <c r="AR26" s="35" t="s">
        <v>118</v>
      </c>
      <c r="AS26" s="42">
        <v>7.97</v>
      </c>
      <c r="AT26" s="42">
        <v>7.97</v>
      </c>
      <c r="AU26" s="42">
        <v>569.63</v>
      </c>
      <c r="AV26" s="42">
        <v>268.33</v>
      </c>
      <c r="AW26" s="42">
        <v>20.82</v>
      </c>
      <c r="AX26" s="42">
        <v>163.09</v>
      </c>
      <c r="AY26" s="794">
        <f t="shared" si="8"/>
        <v>837.96</v>
      </c>
      <c r="AZ26" s="794">
        <f t="shared" si="9"/>
        <v>183.91</v>
      </c>
      <c r="BA26"/>
      <c r="BB26"/>
      <c r="BC26"/>
      <c r="BD26"/>
    </row>
    <row r="27" spans="1:56" x14ac:dyDescent="0.3">
      <c r="B27" s="35" t="s">
        <v>120</v>
      </c>
      <c r="C27" s="35"/>
      <c r="D27" s="46">
        <v>3</v>
      </c>
      <c r="E27" s="48">
        <v>1</v>
      </c>
      <c r="F27" s="48">
        <v>1</v>
      </c>
      <c r="G27" s="19"/>
      <c r="H27" s="51" t="s">
        <v>81</v>
      </c>
      <c r="I27" s="51" t="s">
        <v>82</v>
      </c>
      <c r="J27" s="51" t="s">
        <v>83</v>
      </c>
      <c r="K27" s="51" t="s">
        <v>84</v>
      </c>
      <c r="L27" s="51" t="s">
        <v>85</v>
      </c>
      <c r="M27" s="51" t="s">
        <v>86</v>
      </c>
      <c r="N27" s="51" t="s">
        <v>87</v>
      </c>
      <c r="O27" s="51" t="s">
        <v>458</v>
      </c>
      <c r="P27" s="51" t="s">
        <v>459</v>
      </c>
      <c r="Q27" s="27"/>
      <c r="R27" s="34">
        <v>3</v>
      </c>
      <c r="S27" s="34">
        <v>5</v>
      </c>
      <c r="T27" s="894"/>
      <c r="U27" s="35" t="s">
        <v>118</v>
      </c>
      <c r="V27" s="455">
        <f t="shared" si="12"/>
        <v>24.31</v>
      </c>
      <c r="W27" s="455">
        <f t="shared" si="12"/>
        <v>8.92</v>
      </c>
      <c r="X27" s="455">
        <f t="shared" si="13"/>
        <v>378.5</v>
      </c>
      <c r="Y27" s="455">
        <f t="shared" si="13"/>
        <v>234.15</v>
      </c>
      <c r="Z27" s="889"/>
      <c r="AA27" s="889"/>
      <c r="AB27" s="36" t="str">
        <f t="shared" ref="AB27:AB34" si="14">AB26</f>
        <v>Resolução ANEEL Nº 1.770 de 05 de agosto de 2014</v>
      </c>
      <c r="AC27" s="797">
        <f t="shared" si="6"/>
        <v>63.75</v>
      </c>
      <c r="AD27" s="797">
        <f t="shared" si="7"/>
        <v>666.25</v>
      </c>
      <c r="AE27" s="19"/>
      <c r="AF27" s="19"/>
      <c r="AG27" s="19"/>
      <c r="AH27" s="21">
        <v>21</v>
      </c>
      <c r="AI27" s="22" t="s">
        <v>179</v>
      </c>
      <c r="AJ27" s="21">
        <v>170</v>
      </c>
      <c r="AK27" s="19"/>
      <c r="AL27" s="19"/>
      <c r="AM27" s="897"/>
      <c r="AN27" s="462">
        <f>AN26</f>
        <v>2</v>
      </c>
      <c r="AO27" s="49">
        <v>4</v>
      </c>
      <c r="AP27" s="41">
        <v>6</v>
      </c>
      <c r="AQ27" s="881"/>
      <c r="AR27" s="35" t="s">
        <v>61</v>
      </c>
      <c r="AS27" s="42">
        <v>7.97</v>
      </c>
      <c r="AT27" s="42">
        <v>7.97</v>
      </c>
      <c r="AU27" s="42">
        <v>569.6</v>
      </c>
      <c r="AV27" s="42">
        <v>268.33</v>
      </c>
      <c r="AW27" s="42">
        <v>20.8</v>
      </c>
      <c r="AX27" s="42">
        <v>163.09</v>
      </c>
      <c r="AY27" s="794">
        <f t="shared" si="8"/>
        <v>837.93000000000006</v>
      </c>
      <c r="AZ27" s="794">
        <f t="shared" si="9"/>
        <v>183.89000000000001</v>
      </c>
      <c r="BA27"/>
      <c r="BB27"/>
      <c r="BC27"/>
      <c r="BD27"/>
    </row>
    <row r="28" spans="1:56" x14ac:dyDescent="0.3">
      <c r="B28" s="35" t="s">
        <v>119</v>
      </c>
      <c r="C28" s="35"/>
      <c r="D28" s="46">
        <v>4</v>
      </c>
      <c r="E28" s="48">
        <v>1</v>
      </c>
      <c r="F28" s="48">
        <v>1</v>
      </c>
      <c r="G28" s="19"/>
      <c r="H28" s="52">
        <f>Identificação!N8</f>
        <v>0.7</v>
      </c>
      <c r="I28" s="53">
        <f>VLOOKUP($H$28,$H$9:$P$25,2,FALSE)</f>
        <v>0.54759999999999998</v>
      </c>
      <c r="J28" s="53">
        <f>VLOOKUP($H$28,$H$9:$P$25,3,FALSE)</f>
        <v>4.5683400000000001</v>
      </c>
      <c r="K28" s="53">
        <f>VLOOKUP($H$28,$H$9:$P$25,4,FALSE)</f>
        <v>0.38516</v>
      </c>
      <c r="L28" s="53">
        <f>VLOOKUP($H$28,$H$9:$P$25,5,FALSE)</f>
        <v>0.26961000000000002</v>
      </c>
      <c r="M28" s="53">
        <f>VLOOKUP($H$28,$H$9:$P$25,6,FALSE)</f>
        <v>2.2938100000000001</v>
      </c>
      <c r="N28" s="53">
        <f>VLOOKUP($H$28,$H$9:$P$25,7,FALSE)</f>
        <v>1.6197699999999999</v>
      </c>
      <c r="O28" s="53">
        <f>VLOOKUP($H$28,$H$9:$P$25,8,FALSE)</f>
        <v>0.33701416666666667</v>
      </c>
      <c r="P28" s="53">
        <f>VLOOKUP($H$28,$H$9:$P$25,9,FALSE)</f>
        <v>2.0129600000000001</v>
      </c>
      <c r="Q28" s="27"/>
      <c r="R28" s="34">
        <v>3</v>
      </c>
      <c r="S28" s="34">
        <v>6</v>
      </c>
      <c r="T28" s="894"/>
      <c r="U28" s="35" t="s">
        <v>61</v>
      </c>
      <c r="V28" s="455">
        <f t="shared" si="12"/>
        <v>24.31</v>
      </c>
      <c r="W28" s="455">
        <f t="shared" si="12"/>
        <v>8.92</v>
      </c>
      <c r="X28" s="455">
        <f t="shared" si="13"/>
        <v>378.65</v>
      </c>
      <c r="Y28" s="455">
        <f t="shared" si="13"/>
        <v>234.3</v>
      </c>
      <c r="Z28" s="889"/>
      <c r="AA28" s="889"/>
      <c r="AB28" s="36" t="str">
        <f t="shared" si="14"/>
        <v>Resolução ANEEL Nº 1.770 de 05 de agosto de 2014</v>
      </c>
      <c r="AC28" s="797">
        <f t="shared" si="6"/>
        <v>63.75</v>
      </c>
      <c r="AD28" s="797">
        <f t="shared" si="7"/>
        <v>666.25</v>
      </c>
      <c r="AE28" s="19"/>
      <c r="AF28" s="19"/>
      <c r="AG28" s="19"/>
      <c r="AH28" s="21">
        <v>22</v>
      </c>
      <c r="AI28" s="22" t="s">
        <v>180</v>
      </c>
      <c r="AJ28" s="21">
        <v>435</v>
      </c>
      <c r="AK28" s="19"/>
      <c r="AL28" s="19"/>
      <c r="AM28" s="897"/>
      <c r="AN28" s="462">
        <f t="shared" ref="AN28:AN33" si="15">AN27</f>
        <v>2</v>
      </c>
      <c r="AO28" s="43">
        <v>5</v>
      </c>
      <c r="AP28" s="41">
        <v>7</v>
      </c>
      <c r="AQ28" s="879" t="s">
        <v>444</v>
      </c>
      <c r="AR28" s="35" t="s">
        <v>62</v>
      </c>
      <c r="AS28" s="42">
        <v>0</v>
      </c>
      <c r="AT28" s="42">
        <v>0</v>
      </c>
      <c r="AU28" s="42">
        <v>273.77</v>
      </c>
      <c r="AV28" s="42">
        <v>268.33</v>
      </c>
      <c r="AW28" s="42">
        <v>78.459999999999994</v>
      </c>
      <c r="AX28" s="42">
        <v>163.09</v>
      </c>
      <c r="AY28" s="794">
        <f t="shared" si="8"/>
        <v>542.09999999999991</v>
      </c>
      <c r="AZ28" s="794">
        <f t="shared" si="9"/>
        <v>241.55</v>
      </c>
      <c r="BA28"/>
      <c r="BB28"/>
      <c r="BC28"/>
      <c r="BD28"/>
    </row>
    <row r="29" spans="1:56" x14ac:dyDescent="0.3">
      <c r="B29" s="35" t="s">
        <v>118</v>
      </c>
      <c r="C29" s="35"/>
      <c r="D29" s="46">
        <v>5</v>
      </c>
      <c r="E29" s="48">
        <v>1</v>
      </c>
      <c r="F29" s="48">
        <v>1</v>
      </c>
      <c r="G29" s="19"/>
      <c r="O29" s="54"/>
      <c r="P29" s="54"/>
      <c r="Q29" s="27"/>
      <c r="R29" s="34">
        <v>3</v>
      </c>
      <c r="S29" s="34">
        <v>7</v>
      </c>
      <c r="T29" s="894"/>
      <c r="U29" s="44" t="s">
        <v>62</v>
      </c>
      <c r="V29" s="456">
        <f>AU49</f>
        <v>304.5</v>
      </c>
      <c r="W29" s="456">
        <f>AW49</f>
        <v>91.95</v>
      </c>
      <c r="X29" s="456">
        <f>AY49</f>
        <v>656.62</v>
      </c>
      <c r="Y29" s="456">
        <f>AZ49</f>
        <v>299.72000000000003</v>
      </c>
      <c r="Z29" s="889"/>
      <c r="AA29" s="889"/>
      <c r="AB29" s="36" t="str">
        <f t="shared" si="14"/>
        <v>Resolução ANEEL Nº 1.770 de 05 de agosto de 2014</v>
      </c>
      <c r="AC29" s="797">
        <f t="shared" si="6"/>
        <v>63.75</v>
      </c>
      <c r="AD29" s="797">
        <f t="shared" si="7"/>
        <v>666.25</v>
      </c>
      <c r="AE29" s="19"/>
      <c r="AF29" s="19"/>
      <c r="AG29" s="19"/>
      <c r="AH29" s="21">
        <v>23</v>
      </c>
      <c r="AI29" s="22" t="s">
        <v>181</v>
      </c>
      <c r="AJ29" s="21">
        <v>567</v>
      </c>
      <c r="AK29" s="19"/>
      <c r="AL29" s="19"/>
      <c r="AM29" s="897"/>
      <c r="AN29" s="462">
        <f t="shared" si="15"/>
        <v>2</v>
      </c>
      <c r="AO29" s="43">
        <v>5</v>
      </c>
      <c r="AP29" s="41">
        <v>8</v>
      </c>
      <c r="AQ29" s="880"/>
      <c r="AR29" s="35" t="s">
        <v>145</v>
      </c>
      <c r="AS29" s="42">
        <v>0</v>
      </c>
      <c r="AT29" s="42">
        <v>0</v>
      </c>
      <c r="AU29" s="42">
        <v>196.31</v>
      </c>
      <c r="AV29" s="42">
        <v>175.62</v>
      </c>
      <c r="AW29" s="42">
        <v>54.78</v>
      </c>
      <c r="AX29" s="42">
        <v>106.74</v>
      </c>
      <c r="AY29" s="794">
        <f t="shared" si="8"/>
        <v>371.93</v>
      </c>
      <c r="AZ29" s="794">
        <f t="shared" si="9"/>
        <v>161.51999999999998</v>
      </c>
      <c r="BA29"/>
      <c r="BB29"/>
      <c r="BC29"/>
      <c r="BD29"/>
    </row>
    <row r="30" spans="1:56" x14ac:dyDescent="0.3">
      <c r="B30" s="35" t="s">
        <v>61</v>
      </c>
      <c r="C30" s="35"/>
      <c r="D30" s="46">
        <v>6</v>
      </c>
      <c r="E30" s="48">
        <v>1</v>
      </c>
      <c r="F30" s="48">
        <v>1</v>
      </c>
      <c r="G30" s="19"/>
      <c r="H30" s="27"/>
      <c r="I30" s="50"/>
      <c r="J30" s="50"/>
      <c r="K30" s="50"/>
      <c r="L30" s="50"/>
      <c r="M30" s="55"/>
      <c r="N30" s="50"/>
      <c r="O30" s="50"/>
      <c r="P30" s="50"/>
      <c r="Q30" s="27"/>
      <c r="R30" s="34">
        <v>3</v>
      </c>
      <c r="S30" s="34">
        <v>8</v>
      </c>
      <c r="T30" s="894"/>
      <c r="U30" s="44" t="s">
        <v>145</v>
      </c>
      <c r="V30" s="456">
        <f>AU50</f>
        <v>223.09</v>
      </c>
      <c r="W30" s="456">
        <f>AW50</f>
        <v>65.42</v>
      </c>
      <c r="X30" s="456">
        <f>AY50</f>
        <v>459.01</v>
      </c>
      <c r="Y30" s="456">
        <f>AZ50</f>
        <v>204.62</v>
      </c>
      <c r="Z30" s="889"/>
      <c r="AA30" s="889"/>
      <c r="AB30" s="36" t="str">
        <f t="shared" si="14"/>
        <v>Resolução ANEEL Nº 1.770 de 05 de agosto de 2014</v>
      </c>
      <c r="AC30" s="797">
        <f t="shared" si="6"/>
        <v>63.75</v>
      </c>
      <c r="AD30" s="797">
        <f t="shared" si="7"/>
        <v>666.25</v>
      </c>
      <c r="AE30" s="19"/>
      <c r="AF30" s="19"/>
      <c r="AG30" s="19"/>
      <c r="AH30" s="21">
        <v>24</v>
      </c>
      <c r="AI30" s="22" t="s">
        <v>182</v>
      </c>
      <c r="AJ30" s="21">
        <v>194</v>
      </c>
      <c r="AK30" s="19"/>
      <c r="AL30" s="19"/>
      <c r="AM30" s="897"/>
      <c r="AN30" s="462">
        <f t="shared" si="15"/>
        <v>2</v>
      </c>
      <c r="AO30" s="43">
        <v>5</v>
      </c>
      <c r="AP30" s="41">
        <v>9</v>
      </c>
      <c r="AQ30" s="880"/>
      <c r="AR30" s="35" t="s">
        <v>455</v>
      </c>
      <c r="AS30" s="42">
        <v>0</v>
      </c>
      <c r="AT30" s="42">
        <v>0</v>
      </c>
      <c r="AU30" s="42">
        <v>196.31</v>
      </c>
      <c r="AV30" s="42">
        <v>175.62</v>
      </c>
      <c r="AW30" s="42">
        <v>54.78</v>
      </c>
      <c r="AX30" s="42">
        <v>106.74</v>
      </c>
      <c r="AY30" s="794">
        <f t="shared" si="8"/>
        <v>371.93</v>
      </c>
      <c r="AZ30" s="794">
        <f t="shared" si="9"/>
        <v>161.51999999999998</v>
      </c>
      <c r="BA30"/>
      <c r="BB30"/>
      <c r="BC30"/>
      <c r="BD30"/>
    </row>
    <row r="31" spans="1:56" x14ac:dyDescent="0.3">
      <c r="B31" s="35" t="s">
        <v>62</v>
      </c>
      <c r="C31" s="35"/>
      <c r="D31" s="46">
        <v>7</v>
      </c>
      <c r="E31" s="48">
        <v>1.2</v>
      </c>
      <c r="F31" s="48">
        <v>1.08</v>
      </c>
      <c r="G31" s="19"/>
      <c r="H31" s="907" t="s">
        <v>97</v>
      </c>
      <c r="I31" s="907"/>
      <c r="J31" s="907"/>
      <c r="K31" s="907"/>
      <c r="L31" s="907"/>
      <c r="M31" s="907"/>
      <c r="N31" s="907"/>
      <c r="O31" s="907"/>
      <c r="P31" s="50"/>
      <c r="Q31" s="27"/>
      <c r="R31" s="34">
        <v>3</v>
      </c>
      <c r="S31" s="34">
        <v>9</v>
      </c>
      <c r="T31" s="894"/>
      <c r="U31" s="44" t="s">
        <v>455</v>
      </c>
      <c r="V31" s="456">
        <f>V30</f>
        <v>223.09</v>
      </c>
      <c r="W31" s="456">
        <f>W30</f>
        <v>65.42</v>
      </c>
      <c r="X31" s="456">
        <f>X30</f>
        <v>459.01</v>
      </c>
      <c r="Y31" s="456">
        <f>Y30</f>
        <v>204.62</v>
      </c>
      <c r="Z31" s="889"/>
      <c r="AA31" s="889"/>
      <c r="AB31" s="36" t="str">
        <f t="shared" si="14"/>
        <v>Resolução ANEEL Nº 1.770 de 05 de agosto de 2014</v>
      </c>
      <c r="AC31" s="797">
        <f t="shared" si="6"/>
        <v>63.75</v>
      </c>
      <c r="AD31" s="797">
        <f t="shared" si="7"/>
        <v>666.25</v>
      </c>
      <c r="AE31" s="19"/>
      <c r="AF31" s="19"/>
      <c r="AG31" s="19"/>
      <c r="AH31" s="21">
        <v>25</v>
      </c>
      <c r="AI31" s="22" t="s">
        <v>183</v>
      </c>
      <c r="AJ31" s="21">
        <v>233</v>
      </c>
      <c r="AK31" s="19"/>
      <c r="AL31" s="19"/>
      <c r="AM31" s="897"/>
      <c r="AN31" s="462">
        <f t="shared" si="15"/>
        <v>2</v>
      </c>
      <c r="AO31" s="43">
        <v>5</v>
      </c>
      <c r="AP31" s="41">
        <v>10</v>
      </c>
      <c r="AQ31" s="880"/>
      <c r="AR31" s="35" t="s">
        <v>456</v>
      </c>
      <c r="AS31" s="42">
        <v>0</v>
      </c>
      <c r="AT31" s="42">
        <v>0</v>
      </c>
      <c r="AU31" s="42">
        <v>179.96</v>
      </c>
      <c r="AV31" s="42">
        <v>161</v>
      </c>
      <c r="AW31" s="42">
        <v>50.21</v>
      </c>
      <c r="AX31" s="42">
        <v>97.85</v>
      </c>
      <c r="AY31" s="794">
        <f t="shared" si="8"/>
        <v>340.96000000000004</v>
      </c>
      <c r="AZ31" s="794">
        <f t="shared" si="9"/>
        <v>148.06</v>
      </c>
      <c r="BA31"/>
      <c r="BB31"/>
      <c r="BC31"/>
      <c r="BD31"/>
    </row>
    <row r="32" spans="1:56" x14ac:dyDescent="0.3">
      <c r="B32" s="35" t="s">
        <v>145</v>
      </c>
      <c r="C32" s="35"/>
      <c r="D32" s="46">
        <v>8</v>
      </c>
      <c r="E32" s="48">
        <v>1.2</v>
      </c>
      <c r="F32" s="48">
        <v>1.08</v>
      </c>
      <c r="G32" s="19"/>
      <c r="H32" s="907" t="s">
        <v>98</v>
      </c>
      <c r="I32" s="907"/>
      <c r="J32" s="907"/>
      <c r="K32" s="907"/>
      <c r="L32" s="907"/>
      <c r="M32" s="907"/>
      <c r="N32" s="907"/>
      <c r="O32" s="19"/>
      <c r="P32" s="19"/>
      <c r="Q32" s="27"/>
      <c r="R32" s="34">
        <v>3</v>
      </c>
      <c r="S32" s="34">
        <v>10</v>
      </c>
      <c r="T32" s="894"/>
      <c r="U32" s="44" t="s">
        <v>456</v>
      </c>
      <c r="V32" s="456">
        <f>V30</f>
        <v>223.09</v>
      </c>
      <c r="W32" s="456">
        <f>W30</f>
        <v>65.42</v>
      </c>
      <c r="X32" s="456">
        <f>X30</f>
        <v>459.01</v>
      </c>
      <c r="Y32" s="456">
        <f>Y30</f>
        <v>204.62</v>
      </c>
      <c r="Z32" s="889"/>
      <c r="AA32" s="889"/>
      <c r="AB32" s="36" t="str">
        <f t="shared" si="14"/>
        <v>Resolução ANEEL Nº 1.770 de 05 de agosto de 2014</v>
      </c>
      <c r="AC32" s="797">
        <f t="shared" si="6"/>
        <v>63.75</v>
      </c>
      <c r="AD32" s="797">
        <f t="shared" si="7"/>
        <v>666.25</v>
      </c>
      <c r="AE32" s="19"/>
      <c r="AF32" s="19"/>
      <c r="AG32" s="19"/>
      <c r="AH32" s="21">
        <v>26</v>
      </c>
      <c r="AI32" s="22" t="s">
        <v>184</v>
      </c>
      <c r="AJ32" s="21">
        <v>175</v>
      </c>
      <c r="AK32" s="19"/>
      <c r="AL32" s="19"/>
      <c r="AM32" s="897"/>
      <c r="AN32" s="462">
        <f t="shared" si="15"/>
        <v>2</v>
      </c>
      <c r="AO32" s="43">
        <v>5</v>
      </c>
      <c r="AP32" s="41">
        <v>11</v>
      </c>
      <c r="AQ32" s="880"/>
      <c r="AR32" s="35" t="s">
        <v>146</v>
      </c>
      <c r="AS32" s="42">
        <v>0</v>
      </c>
      <c r="AT32" s="42">
        <v>0</v>
      </c>
      <c r="AU32" s="42">
        <v>330.45</v>
      </c>
      <c r="AV32" s="42">
        <v>268.33</v>
      </c>
      <c r="AW32" s="42">
        <v>89.79</v>
      </c>
      <c r="AX32" s="42">
        <v>163.09</v>
      </c>
      <c r="AY32" s="794">
        <f t="shared" si="8"/>
        <v>598.78</v>
      </c>
      <c r="AZ32" s="794">
        <f t="shared" si="9"/>
        <v>252.88</v>
      </c>
      <c r="BA32"/>
      <c r="BB32"/>
      <c r="BC32"/>
      <c r="BD32"/>
    </row>
    <row r="33" spans="1:56" x14ac:dyDescent="0.3">
      <c r="B33" s="35" t="s">
        <v>455</v>
      </c>
      <c r="C33" s="35"/>
      <c r="D33" s="46">
        <v>9</v>
      </c>
      <c r="E33" s="48">
        <v>1.2</v>
      </c>
      <c r="F33" s="48">
        <v>1.08</v>
      </c>
      <c r="G33" s="19"/>
      <c r="H33" s="907" t="s">
        <v>99</v>
      </c>
      <c r="I33" s="907"/>
      <c r="J33" s="907"/>
      <c r="K33" s="907"/>
      <c r="L33" s="907"/>
      <c r="M33" s="907"/>
      <c r="N33" s="907"/>
      <c r="O33" s="19"/>
      <c r="P33" s="19"/>
      <c r="Q33" s="27"/>
      <c r="R33" s="34">
        <v>3</v>
      </c>
      <c r="S33" s="34">
        <v>11</v>
      </c>
      <c r="T33" s="894"/>
      <c r="U33" s="44" t="s">
        <v>146</v>
      </c>
      <c r="V33" s="456">
        <f>AU53</f>
        <v>366.18</v>
      </c>
      <c r="W33" s="456">
        <f>AW53</f>
        <v>104.29</v>
      </c>
      <c r="X33" s="456">
        <f>AY53</f>
        <v>718.3</v>
      </c>
      <c r="Y33" s="456">
        <f>AZ53</f>
        <v>312.06</v>
      </c>
      <c r="Z33" s="889"/>
      <c r="AA33" s="889"/>
      <c r="AB33" s="36" t="str">
        <f t="shared" si="14"/>
        <v>Resolução ANEEL Nº 1.770 de 05 de agosto de 2014</v>
      </c>
      <c r="AC33" s="797">
        <f t="shared" si="6"/>
        <v>63.75</v>
      </c>
      <c r="AD33" s="797">
        <f t="shared" si="7"/>
        <v>666.25</v>
      </c>
      <c r="AE33" s="19"/>
      <c r="AF33" s="19"/>
      <c r="AG33" s="19"/>
      <c r="AH33" s="21">
        <v>27</v>
      </c>
      <c r="AI33" s="22" t="s">
        <v>185</v>
      </c>
      <c r="AJ33" s="21">
        <v>233</v>
      </c>
      <c r="AK33" s="19"/>
      <c r="AL33" s="19"/>
      <c r="AM33" s="898"/>
      <c r="AN33" s="463">
        <f t="shared" si="15"/>
        <v>2</v>
      </c>
      <c r="AO33" s="49">
        <v>5</v>
      </c>
      <c r="AP33" s="41">
        <v>12</v>
      </c>
      <c r="AQ33" s="881"/>
      <c r="AR33" s="35" t="s">
        <v>457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794">
        <f t="shared" si="8"/>
        <v>0</v>
      </c>
      <c r="AZ33" s="794">
        <f t="shared" si="9"/>
        <v>0</v>
      </c>
      <c r="BA33"/>
      <c r="BB33"/>
      <c r="BC33"/>
      <c r="BD33"/>
    </row>
    <row r="34" spans="1:56" x14ac:dyDescent="0.3">
      <c r="B34" s="35" t="s">
        <v>456</v>
      </c>
      <c r="C34" s="35"/>
      <c r="D34" s="46">
        <v>10</v>
      </c>
      <c r="E34" s="48">
        <v>1.2</v>
      </c>
      <c r="F34" s="48">
        <v>1.08</v>
      </c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27"/>
      <c r="R34" s="34">
        <v>3</v>
      </c>
      <c r="S34" s="34">
        <v>12</v>
      </c>
      <c r="T34" s="895"/>
      <c r="U34" s="44" t="s">
        <v>457</v>
      </c>
      <c r="V34" s="453">
        <f>V33</f>
        <v>366.18</v>
      </c>
      <c r="W34" s="453">
        <f>W33</f>
        <v>104.29</v>
      </c>
      <c r="X34" s="453">
        <f>X33</f>
        <v>718.3</v>
      </c>
      <c r="Y34" s="453">
        <f>Y33</f>
        <v>312.06</v>
      </c>
      <c r="Z34" s="890"/>
      <c r="AA34" s="890"/>
      <c r="AB34" s="36" t="str">
        <f t="shared" si="14"/>
        <v>Resolução ANEEL Nº 1.770 de 05 de agosto de 2014</v>
      </c>
      <c r="AC34" s="798">
        <f t="shared" si="6"/>
        <v>63.75</v>
      </c>
      <c r="AD34" s="798">
        <f t="shared" si="7"/>
        <v>666.25</v>
      </c>
      <c r="AE34" s="19"/>
      <c r="AF34" s="19"/>
      <c r="AG34" s="19"/>
      <c r="AH34" s="21">
        <v>28</v>
      </c>
      <c r="AI34" s="22" t="s">
        <v>186</v>
      </c>
      <c r="AJ34" s="21">
        <v>191</v>
      </c>
      <c r="AK34" s="19"/>
      <c r="AL34" s="19"/>
      <c r="AM34" s="896">
        <v>2014</v>
      </c>
      <c r="AN34" s="461">
        <v>3</v>
      </c>
      <c r="AO34" s="40">
        <v>2</v>
      </c>
      <c r="AP34" s="41">
        <v>5</v>
      </c>
      <c r="AQ34" s="879" t="s">
        <v>148</v>
      </c>
      <c r="AR34" s="35" t="s">
        <v>118</v>
      </c>
      <c r="AS34" s="42">
        <v>26.42</v>
      </c>
      <c r="AT34" s="42">
        <v>26.42</v>
      </c>
      <c r="AU34" s="42">
        <v>26.38</v>
      </c>
      <c r="AV34" s="42">
        <v>219.79</v>
      </c>
      <c r="AW34" s="42">
        <v>26.38</v>
      </c>
      <c r="AX34" s="42">
        <v>219.79</v>
      </c>
      <c r="AY34" s="794">
        <f t="shared" si="8"/>
        <v>246.17</v>
      </c>
      <c r="AZ34" s="794">
        <f t="shared" si="9"/>
        <v>246.17</v>
      </c>
      <c r="BA34"/>
      <c r="BB34"/>
      <c r="BC34"/>
      <c r="BD34"/>
    </row>
    <row r="35" spans="1:56" x14ac:dyDescent="0.3">
      <c r="B35" s="35" t="s">
        <v>146</v>
      </c>
      <c r="C35" s="35"/>
      <c r="D35" s="46">
        <v>11</v>
      </c>
      <c r="E35" s="48">
        <v>1.2</v>
      </c>
      <c r="F35" s="48">
        <v>1.08</v>
      </c>
      <c r="G35" s="19"/>
      <c r="H35" s="19" t="s">
        <v>36</v>
      </c>
      <c r="I35" s="800">
        <f>IFERROR((($X$7*$O$28)+($Y$7*$P$28))/($O$28+$P$28),0)</f>
        <v>0</v>
      </c>
      <c r="J35" s="19"/>
      <c r="K35" s="19"/>
      <c r="L35" s="19"/>
      <c r="M35" s="19"/>
      <c r="N35" s="19"/>
      <c r="O35" s="19"/>
      <c r="P35" s="19"/>
      <c r="Q35" s="27"/>
      <c r="R35" s="34">
        <v>4</v>
      </c>
      <c r="S35" s="34">
        <v>2</v>
      </c>
      <c r="T35" s="893" t="s">
        <v>1143</v>
      </c>
      <c r="U35" s="35" t="s">
        <v>157</v>
      </c>
      <c r="V35" s="455">
        <f>AS63</f>
        <v>2.4700000000000002</v>
      </c>
      <c r="W35" s="455">
        <f>AT63</f>
        <v>2.52</v>
      </c>
      <c r="X35" s="455">
        <f>AY63</f>
        <v>444.11</v>
      </c>
      <c r="Y35" s="455">
        <f>AZ63</f>
        <v>293.02</v>
      </c>
      <c r="Z35" s="888">
        <v>42065</v>
      </c>
      <c r="AA35" s="888">
        <v>42222</v>
      </c>
      <c r="AB35" s="36" t="s">
        <v>1144</v>
      </c>
      <c r="AC35" s="796">
        <f t="shared" si="6"/>
        <v>63.75</v>
      </c>
      <c r="AD35" s="796">
        <f t="shared" si="7"/>
        <v>666.25</v>
      </c>
      <c r="AE35" s="19"/>
      <c r="AF35" s="19"/>
      <c r="AG35" s="19"/>
      <c r="AH35" s="21">
        <v>29</v>
      </c>
      <c r="AI35" s="22" t="s">
        <v>187</v>
      </c>
      <c r="AJ35" s="21">
        <v>83</v>
      </c>
      <c r="AK35" s="19"/>
      <c r="AL35" s="19"/>
      <c r="AM35" s="897"/>
      <c r="AN35" s="462">
        <f t="shared" ref="AN35:AO41" si="16">AN34</f>
        <v>3</v>
      </c>
      <c r="AO35" s="43">
        <f t="shared" si="16"/>
        <v>2</v>
      </c>
      <c r="AP35" s="41">
        <v>6</v>
      </c>
      <c r="AQ35" s="880"/>
      <c r="AR35" s="35" t="s">
        <v>61</v>
      </c>
      <c r="AS35" s="42">
        <v>26.42</v>
      </c>
      <c r="AT35" s="42">
        <v>26.42</v>
      </c>
      <c r="AU35" s="42">
        <v>26.53</v>
      </c>
      <c r="AV35" s="42">
        <v>219.79</v>
      </c>
      <c r="AW35" s="42">
        <v>26.53</v>
      </c>
      <c r="AX35" s="42">
        <v>219.79</v>
      </c>
      <c r="AY35" s="794">
        <f t="shared" si="8"/>
        <v>246.32</v>
      </c>
      <c r="AZ35" s="794">
        <f t="shared" si="9"/>
        <v>246.32</v>
      </c>
      <c r="BA35"/>
      <c r="BB35"/>
      <c r="BC35"/>
      <c r="BD35"/>
    </row>
    <row r="36" spans="1:56" x14ac:dyDescent="0.3">
      <c r="B36" s="35" t="s">
        <v>457</v>
      </c>
      <c r="C36" s="35"/>
      <c r="D36" s="46">
        <v>12</v>
      </c>
      <c r="E36" s="48">
        <v>1.2</v>
      </c>
      <c r="F36" s="48">
        <v>1.08</v>
      </c>
      <c r="G36" s="19"/>
      <c r="H36" s="19" t="s">
        <v>34</v>
      </c>
      <c r="I36" s="800">
        <f>IFERROR(IF(Identificação!$E$19&gt;Apoio!$D$30,(((Apoio!$V$7*12*Apoio!$Z$7*Apoio!$H$28)/1000)+((Apoio!$W$7*12*Apoio!$AA$7*Apoio!$H$28*Apoio!$I$28)/1000)),((12*Apoio!$V$7)+(12*Apoio!$W$7*Apoio!$I$28))),0)</f>
        <v>0</v>
      </c>
      <c r="J36" s="19"/>
      <c r="K36" s="19"/>
      <c r="L36" s="19"/>
      <c r="M36" s="19"/>
      <c r="N36" s="19"/>
      <c r="O36" s="19"/>
      <c r="P36" s="19"/>
      <c r="Q36" s="19"/>
      <c r="R36" s="34">
        <v>4</v>
      </c>
      <c r="S36" s="34">
        <v>3</v>
      </c>
      <c r="T36" s="894"/>
      <c r="U36" s="35" t="s">
        <v>120</v>
      </c>
      <c r="V36" s="455">
        <f t="shared" ref="V36:W39" si="17">AS64</f>
        <v>7.58</v>
      </c>
      <c r="W36" s="455">
        <f t="shared" si="17"/>
        <v>3.15</v>
      </c>
      <c r="X36" s="455">
        <f t="shared" ref="X36:Y39" si="18">AY64</f>
        <v>447.47</v>
      </c>
      <c r="Y36" s="455">
        <f t="shared" si="18"/>
        <v>296.38</v>
      </c>
      <c r="Z36" s="891"/>
      <c r="AA36" s="891"/>
      <c r="AB36" s="36" t="str">
        <f t="shared" ref="AB36:AB67" si="19">AB35</f>
        <v>Resolução ANEEL Nº 1.858 de 27 de fevereiro de 2015</v>
      </c>
      <c r="AC36" s="797">
        <f t="shared" si="6"/>
        <v>63.75</v>
      </c>
      <c r="AD36" s="797">
        <f t="shared" si="7"/>
        <v>666.25</v>
      </c>
      <c r="AE36" s="19"/>
      <c r="AF36" s="19"/>
      <c r="AG36" s="19"/>
      <c r="AH36" s="21">
        <v>30</v>
      </c>
      <c r="AI36" s="22" t="s">
        <v>188</v>
      </c>
      <c r="AJ36" s="21">
        <v>253</v>
      </c>
      <c r="AK36" s="19"/>
      <c r="AL36" s="19"/>
      <c r="AM36" s="897"/>
      <c r="AN36" s="462">
        <f t="shared" si="16"/>
        <v>3</v>
      </c>
      <c r="AO36" s="43">
        <f>AO34</f>
        <v>2</v>
      </c>
      <c r="AP36" s="41">
        <v>7</v>
      </c>
      <c r="AQ36" s="880"/>
      <c r="AR36" s="35" t="s">
        <v>62</v>
      </c>
      <c r="AS36" s="42">
        <v>0</v>
      </c>
      <c r="AT36" s="42">
        <v>0</v>
      </c>
      <c r="AU36" s="42">
        <v>133.69999999999999</v>
      </c>
      <c r="AV36" s="42">
        <v>219.79</v>
      </c>
      <c r="AW36" s="42">
        <v>133.69999999999999</v>
      </c>
      <c r="AX36" s="42">
        <v>219.79</v>
      </c>
      <c r="AY36" s="794">
        <f t="shared" si="8"/>
        <v>353.49</v>
      </c>
      <c r="AZ36" s="794">
        <f t="shared" si="9"/>
        <v>353.49</v>
      </c>
      <c r="BA36"/>
      <c r="BB36"/>
      <c r="BC36"/>
      <c r="BD36"/>
    </row>
    <row r="37" spans="1:56" x14ac:dyDescent="0.3">
      <c r="B37" s="20"/>
      <c r="C37" s="20"/>
      <c r="D37" s="20"/>
      <c r="E37" s="20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34">
        <v>4</v>
      </c>
      <c r="S37" s="34">
        <v>4</v>
      </c>
      <c r="T37" s="894"/>
      <c r="U37" s="35" t="s">
        <v>119</v>
      </c>
      <c r="V37" s="455">
        <f t="shared" si="17"/>
        <v>10.44</v>
      </c>
      <c r="W37" s="455">
        <f t="shared" si="17"/>
        <v>4.0199999999999996</v>
      </c>
      <c r="X37" s="455">
        <f t="shared" si="18"/>
        <v>452.89</v>
      </c>
      <c r="Y37" s="455">
        <f t="shared" si="18"/>
        <v>301.8</v>
      </c>
      <c r="Z37" s="891"/>
      <c r="AA37" s="891"/>
      <c r="AB37" s="36" t="str">
        <f t="shared" si="19"/>
        <v>Resolução ANEEL Nº 1.858 de 27 de fevereiro de 2015</v>
      </c>
      <c r="AC37" s="797">
        <f t="shared" si="6"/>
        <v>63.75</v>
      </c>
      <c r="AD37" s="797">
        <f t="shared" si="7"/>
        <v>666.25</v>
      </c>
      <c r="AE37" s="19"/>
      <c r="AF37" s="19"/>
      <c r="AG37" s="19"/>
      <c r="AH37" s="21">
        <v>31</v>
      </c>
      <c r="AI37" s="22" t="s">
        <v>189</v>
      </c>
      <c r="AJ37" s="21">
        <v>118</v>
      </c>
      <c r="AK37" s="19"/>
      <c r="AL37" s="19"/>
      <c r="AM37" s="897"/>
      <c r="AN37" s="462">
        <f t="shared" si="16"/>
        <v>3</v>
      </c>
      <c r="AO37" s="43">
        <f>AO34</f>
        <v>2</v>
      </c>
      <c r="AP37" s="41">
        <v>8</v>
      </c>
      <c r="AQ37" s="880"/>
      <c r="AR37" s="35" t="s">
        <v>145</v>
      </c>
      <c r="AS37" s="42">
        <v>0</v>
      </c>
      <c r="AT37" s="42">
        <v>0</v>
      </c>
      <c r="AU37" s="42">
        <v>89.58</v>
      </c>
      <c r="AV37" s="42">
        <v>147.26</v>
      </c>
      <c r="AW37" s="42">
        <v>89.58</v>
      </c>
      <c r="AX37" s="42">
        <v>147.26</v>
      </c>
      <c r="AY37" s="794">
        <f t="shared" si="8"/>
        <v>236.83999999999997</v>
      </c>
      <c r="AZ37" s="794">
        <f t="shared" si="9"/>
        <v>236.83999999999997</v>
      </c>
      <c r="BA37"/>
      <c r="BB37"/>
      <c r="BC37"/>
      <c r="BD37"/>
    </row>
    <row r="38" spans="1:56" x14ac:dyDescent="0.3">
      <c r="B38" s="882" t="s">
        <v>147</v>
      </c>
      <c r="C38" s="883"/>
      <c r="D38" s="883"/>
      <c r="E38" s="883"/>
      <c r="F38" s="884"/>
      <c r="G38" s="19"/>
      <c r="H38" s="908" t="s">
        <v>981</v>
      </c>
      <c r="I38" s="908"/>
      <c r="J38" s="283">
        <f>IF(Identificação!E16=3,0,IF(Identificação!E17=1,0,IF(Identificação!E17=2,0.8,1)))</f>
        <v>1</v>
      </c>
      <c r="K38" s="19"/>
      <c r="L38" s="19"/>
      <c r="M38" s="19"/>
      <c r="N38" s="19"/>
      <c r="O38" s="19"/>
      <c r="P38" s="19"/>
      <c r="Q38" s="19"/>
      <c r="R38" s="34">
        <v>4</v>
      </c>
      <c r="S38" s="34">
        <v>5</v>
      </c>
      <c r="T38" s="894"/>
      <c r="U38" s="35" t="s">
        <v>118</v>
      </c>
      <c r="V38" s="455">
        <f t="shared" si="17"/>
        <v>24.31</v>
      </c>
      <c r="W38" s="455">
        <f t="shared" si="17"/>
        <v>8.92</v>
      </c>
      <c r="X38" s="455">
        <f t="shared" si="18"/>
        <v>458.68</v>
      </c>
      <c r="Y38" s="455">
        <f t="shared" si="18"/>
        <v>307.58999999999997</v>
      </c>
      <c r="Z38" s="891"/>
      <c r="AA38" s="891"/>
      <c r="AB38" s="36" t="str">
        <f t="shared" si="19"/>
        <v>Resolução ANEEL Nº 1.858 de 27 de fevereiro de 2015</v>
      </c>
      <c r="AC38" s="797">
        <f t="shared" si="6"/>
        <v>63.75</v>
      </c>
      <c r="AD38" s="797">
        <f t="shared" si="7"/>
        <v>666.25</v>
      </c>
      <c r="AE38" s="19"/>
      <c r="AF38" s="19"/>
      <c r="AG38" s="19"/>
      <c r="AH38" s="21">
        <v>32</v>
      </c>
      <c r="AI38" s="22" t="s">
        <v>190</v>
      </c>
      <c r="AJ38" s="21">
        <v>198</v>
      </c>
      <c r="AK38" s="19"/>
      <c r="AL38" s="19"/>
      <c r="AM38" s="897"/>
      <c r="AN38" s="462">
        <f t="shared" si="16"/>
        <v>3</v>
      </c>
      <c r="AO38" s="43">
        <f>AO34</f>
        <v>2</v>
      </c>
      <c r="AP38" s="41">
        <v>9</v>
      </c>
      <c r="AQ38" s="880"/>
      <c r="AR38" s="35" t="s">
        <v>455</v>
      </c>
      <c r="AS38" s="42">
        <v>0</v>
      </c>
      <c r="AT38" s="42">
        <v>0</v>
      </c>
      <c r="AU38" s="42">
        <v>89.58</v>
      </c>
      <c r="AV38" s="42">
        <v>147.26</v>
      </c>
      <c r="AW38" s="42">
        <v>89.58</v>
      </c>
      <c r="AX38" s="42">
        <v>147.26</v>
      </c>
      <c r="AY38" s="794">
        <f t="shared" si="8"/>
        <v>236.83999999999997</v>
      </c>
      <c r="AZ38" s="794">
        <f t="shared" si="9"/>
        <v>236.83999999999997</v>
      </c>
      <c r="BA38"/>
      <c r="BB38"/>
      <c r="BC38"/>
      <c r="BD38"/>
    </row>
    <row r="39" spans="1:56" x14ac:dyDescent="0.3">
      <c r="A39" s="17">
        <v>1</v>
      </c>
      <c r="B39" s="56" t="s">
        <v>468</v>
      </c>
      <c r="C39" s="98"/>
      <c r="D39" s="57"/>
      <c r="E39" s="57"/>
      <c r="F39" s="58"/>
      <c r="G39" s="19"/>
      <c r="H39" s="19"/>
      <c r="I39" s="281"/>
      <c r="J39" s="19"/>
      <c r="K39" s="19"/>
      <c r="L39" s="19"/>
      <c r="M39" s="19"/>
      <c r="N39" s="19"/>
      <c r="O39" s="19"/>
      <c r="P39" s="19"/>
      <c r="Q39" s="19"/>
      <c r="R39" s="34">
        <v>4</v>
      </c>
      <c r="S39" s="34">
        <v>6</v>
      </c>
      <c r="T39" s="894"/>
      <c r="U39" s="35" t="s">
        <v>61</v>
      </c>
      <c r="V39" s="455">
        <f t="shared" si="17"/>
        <v>24.31</v>
      </c>
      <c r="W39" s="455">
        <f t="shared" si="17"/>
        <v>8.92</v>
      </c>
      <c r="X39" s="455">
        <f t="shared" si="18"/>
        <v>458.84</v>
      </c>
      <c r="Y39" s="455">
        <f t="shared" si="18"/>
        <v>307.75</v>
      </c>
      <c r="Z39" s="891"/>
      <c r="AA39" s="891"/>
      <c r="AB39" s="36" t="str">
        <f t="shared" si="19"/>
        <v>Resolução ANEEL Nº 1.858 de 27 de fevereiro de 2015</v>
      </c>
      <c r="AC39" s="797">
        <f t="shared" si="6"/>
        <v>63.75</v>
      </c>
      <c r="AD39" s="797">
        <f t="shared" si="7"/>
        <v>666.25</v>
      </c>
      <c r="AE39" s="19"/>
      <c r="AF39" s="19"/>
      <c r="AG39" s="19"/>
      <c r="AH39" s="21">
        <v>33</v>
      </c>
      <c r="AI39" s="22" t="s">
        <v>191</v>
      </c>
      <c r="AJ39" s="21">
        <v>716</v>
      </c>
      <c r="AK39" s="19"/>
      <c r="AL39" s="19"/>
      <c r="AM39" s="897"/>
      <c r="AN39" s="462">
        <f t="shared" si="16"/>
        <v>3</v>
      </c>
      <c r="AO39" s="43">
        <f>AO35</f>
        <v>2</v>
      </c>
      <c r="AP39" s="45">
        <v>10</v>
      </c>
      <c r="AQ39" s="880"/>
      <c r="AR39" s="35" t="s">
        <v>456</v>
      </c>
      <c r="AS39" s="42">
        <v>0</v>
      </c>
      <c r="AT39" s="42">
        <v>0</v>
      </c>
      <c r="AU39" s="42">
        <v>80.22</v>
      </c>
      <c r="AV39" s="42">
        <v>131.88</v>
      </c>
      <c r="AW39" s="42">
        <v>80.22</v>
      </c>
      <c r="AX39" s="42">
        <v>131.88</v>
      </c>
      <c r="AY39" s="794">
        <f t="shared" si="8"/>
        <v>212.1</v>
      </c>
      <c r="AZ39" s="794">
        <f t="shared" si="9"/>
        <v>212.1</v>
      </c>
      <c r="BA39"/>
      <c r="BB39"/>
      <c r="BC39"/>
      <c r="BD39"/>
    </row>
    <row r="40" spans="1:56" x14ac:dyDescent="0.3">
      <c r="A40" s="17">
        <v>2</v>
      </c>
      <c r="B40" s="885" t="s">
        <v>148</v>
      </c>
      <c r="C40" s="886"/>
      <c r="D40" s="886"/>
      <c r="E40" s="886"/>
      <c r="F40" s="887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34">
        <v>4</v>
      </c>
      <c r="S40" s="34">
        <v>7</v>
      </c>
      <c r="T40" s="894"/>
      <c r="U40" s="44" t="s">
        <v>62</v>
      </c>
      <c r="V40" s="456">
        <f>AU70</f>
        <v>357.07</v>
      </c>
      <c r="W40" s="456">
        <f>AW70</f>
        <v>143.13999999999999</v>
      </c>
      <c r="X40" s="456">
        <f>AY70</f>
        <v>739.2</v>
      </c>
      <c r="Y40" s="456">
        <f>AZ70</f>
        <v>374.17999999999995</v>
      </c>
      <c r="Z40" s="891"/>
      <c r="AA40" s="891"/>
      <c r="AB40" s="36" t="str">
        <f t="shared" si="19"/>
        <v>Resolução ANEEL Nº 1.858 de 27 de fevereiro de 2015</v>
      </c>
      <c r="AC40" s="797">
        <f t="shared" si="6"/>
        <v>63.75</v>
      </c>
      <c r="AD40" s="797">
        <f t="shared" si="7"/>
        <v>666.25</v>
      </c>
      <c r="AE40" s="19"/>
      <c r="AF40" s="19"/>
      <c r="AG40" s="19"/>
      <c r="AH40" s="21">
        <v>34</v>
      </c>
      <c r="AI40" s="22" t="s">
        <v>192</v>
      </c>
      <c r="AJ40" s="21">
        <v>716</v>
      </c>
      <c r="AK40" s="19"/>
      <c r="AL40" s="19"/>
      <c r="AM40" s="897"/>
      <c r="AN40" s="462">
        <f t="shared" si="16"/>
        <v>3</v>
      </c>
      <c r="AO40" s="43">
        <f>AO36</f>
        <v>2</v>
      </c>
      <c r="AP40" s="45">
        <v>11</v>
      </c>
      <c r="AQ40" s="880"/>
      <c r="AR40" s="35" t="s">
        <v>146</v>
      </c>
      <c r="AS40" s="42">
        <v>0</v>
      </c>
      <c r="AT40" s="42">
        <v>0</v>
      </c>
      <c r="AU40" s="42">
        <v>133.69999999999999</v>
      </c>
      <c r="AV40" s="42">
        <v>219.79</v>
      </c>
      <c r="AW40" s="42">
        <v>133.69999999999999</v>
      </c>
      <c r="AX40" s="42">
        <v>219.79</v>
      </c>
      <c r="AY40" s="794">
        <f t="shared" si="8"/>
        <v>353.49</v>
      </c>
      <c r="AZ40" s="794">
        <f t="shared" si="9"/>
        <v>353.49</v>
      </c>
      <c r="BA40"/>
      <c r="BB40"/>
      <c r="BC40"/>
      <c r="BD40"/>
    </row>
    <row r="41" spans="1:56" x14ac:dyDescent="0.3">
      <c r="A41" s="17">
        <v>3</v>
      </c>
      <c r="B41" s="885" t="s">
        <v>445</v>
      </c>
      <c r="C41" s="886"/>
      <c r="D41" s="886"/>
      <c r="E41" s="886"/>
      <c r="F41" s="887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34">
        <v>4</v>
      </c>
      <c r="S41" s="34">
        <v>8</v>
      </c>
      <c r="T41" s="894"/>
      <c r="U41" s="44" t="s">
        <v>145</v>
      </c>
      <c r="V41" s="456">
        <f>AU71</f>
        <v>258.43</v>
      </c>
      <c r="W41" s="456">
        <f>AW71</f>
        <v>99.75</v>
      </c>
      <c r="X41" s="456">
        <f t="shared" ref="X41:Y44" si="20">AY71</f>
        <v>514.46</v>
      </c>
      <c r="Y41" s="456">
        <f t="shared" si="20"/>
        <v>254.55</v>
      </c>
      <c r="Z41" s="891"/>
      <c r="AA41" s="891"/>
      <c r="AB41" s="36" t="str">
        <f t="shared" si="19"/>
        <v>Resolução ANEEL Nº 1.858 de 27 de fevereiro de 2015</v>
      </c>
      <c r="AC41" s="797">
        <f t="shared" si="6"/>
        <v>63.75</v>
      </c>
      <c r="AD41" s="797">
        <f t="shared" si="7"/>
        <v>666.25</v>
      </c>
      <c r="AE41" s="19"/>
      <c r="AF41" s="19"/>
      <c r="AG41" s="19"/>
      <c r="AH41" s="21">
        <v>35</v>
      </c>
      <c r="AI41" s="22" t="s">
        <v>193</v>
      </c>
      <c r="AJ41" s="21">
        <v>133</v>
      </c>
      <c r="AK41" s="19"/>
      <c r="AL41" s="19"/>
      <c r="AM41" s="897"/>
      <c r="AN41" s="462">
        <f t="shared" si="16"/>
        <v>3</v>
      </c>
      <c r="AO41" s="43">
        <f>AO37</f>
        <v>2</v>
      </c>
      <c r="AP41" s="45">
        <v>12</v>
      </c>
      <c r="AQ41" s="881"/>
      <c r="AR41" s="35" t="s">
        <v>457</v>
      </c>
      <c r="AS41" s="42">
        <v>0</v>
      </c>
      <c r="AT41" s="42">
        <v>0</v>
      </c>
      <c r="AU41" s="42">
        <v>73.540000000000006</v>
      </c>
      <c r="AV41" s="42">
        <v>120.89</v>
      </c>
      <c r="AW41" s="42">
        <v>73.540000000000006</v>
      </c>
      <c r="AX41" s="42">
        <v>120.89</v>
      </c>
      <c r="AY41" s="794">
        <f t="shared" si="8"/>
        <v>194.43</v>
      </c>
      <c r="AZ41" s="794">
        <f t="shared" si="9"/>
        <v>194.43</v>
      </c>
      <c r="BA41"/>
      <c r="BB41"/>
      <c r="BC41"/>
      <c r="BD41"/>
    </row>
    <row r="42" spans="1:56" x14ac:dyDescent="0.3">
      <c r="A42" s="17">
        <v>4</v>
      </c>
      <c r="B42" s="885" t="s">
        <v>446</v>
      </c>
      <c r="C42" s="886"/>
      <c r="D42" s="886"/>
      <c r="E42" s="886"/>
      <c r="F42" s="887"/>
      <c r="G42" s="19"/>
      <c r="H42" s="19"/>
      <c r="I42"/>
      <c r="J42" s="19"/>
      <c r="K42" s="19"/>
      <c r="L42" s="19"/>
      <c r="M42" s="19"/>
      <c r="N42" s="19"/>
      <c r="O42" s="19"/>
      <c r="P42" s="19"/>
      <c r="Q42" s="19"/>
      <c r="R42" s="34">
        <v>4</v>
      </c>
      <c r="S42" s="34">
        <v>9</v>
      </c>
      <c r="T42" s="894"/>
      <c r="U42" s="44" t="s">
        <v>455</v>
      </c>
      <c r="V42" s="456">
        <f>AU72</f>
        <v>258.43</v>
      </c>
      <c r="W42" s="456">
        <f>AW72</f>
        <v>99.75</v>
      </c>
      <c r="X42" s="456">
        <f t="shared" si="20"/>
        <v>514.46</v>
      </c>
      <c r="Y42" s="456">
        <f t="shared" si="20"/>
        <v>254.55</v>
      </c>
      <c r="Z42" s="891"/>
      <c r="AA42" s="891"/>
      <c r="AB42" s="36" t="str">
        <f t="shared" si="19"/>
        <v>Resolução ANEEL Nº 1.858 de 27 de fevereiro de 2015</v>
      </c>
      <c r="AC42" s="797">
        <f t="shared" si="6"/>
        <v>63.75</v>
      </c>
      <c r="AD42" s="797">
        <f t="shared" si="7"/>
        <v>666.25</v>
      </c>
      <c r="AE42" s="19"/>
      <c r="AF42" s="19"/>
      <c r="AG42" s="19"/>
      <c r="AH42" s="21">
        <v>36</v>
      </c>
      <c r="AI42" s="22" t="s">
        <v>194</v>
      </c>
      <c r="AJ42" s="21">
        <v>382</v>
      </c>
      <c r="AK42" s="19"/>
      <c r="AL42" s="19"/>
      <c r="AM42" s="897"/>
      <c r="AN42" s="462">
        <f>AN38</f>
        <v>3</v>
      </c>
      <c r="AO42" s="40">
        <v>3</v>
      </c>
      <c r="AP42" s="45">
        <v>2</v>
      </c>
      <c r="AQ42" s="879" t="s">
        <v>445</v>
      </c>
      <c r="AR42" s="35" t="s">
        <v>157</v>
      </c>
      <c r="AS42" s="42">
        <v>2.4700000000000002</v>
      </c>
      <c r="AT42" s="42">
        <v>2.52</v>
      </c>
      <c r="AU42" s="42">
        <v>12.57</v>
      </c>
      <c r="AV42" s="42">
        <v>352.12</v>
      </c>
      <c r="AW42" s="42">
        <v>12.57</v>
      </c>
      <c r="AX42" s="42">
        <v>207.77</v>
      </c>
      <c r="AY42" s="794">
        <f t="shared" si="8"/>
        <v>364.69</v>
      </c>
      <c r="AZ42" s="794">
        <f t="shared" si="9"/>
        <v>220.34</v>
      </c>
      <c r="BA42"/>
      <c r="BB42"/>
      <c r="BC42"/>
      <c r="BD42"/>
    </row>
    <row r="43" spans="1:56" x14ac:dyDescent="0.3">
      <c r="A43" s="17">
        <v>5</v>
      </c>
      <c r="B43" s="885" t="s">
        <v>444</v>
      </c>
      <c r="C43" s="886"/>
      <c r="D43" s="886"/>
      <c r="E43" s="886"/>
      <c r="F43" s="887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34">
        <v>4</v>
      </c>
      <c r="S43" s="34">
        <v>10</v>
      </c>
      <c r="T43" s="894"/>
      <c r="U43" s="44" t="s">
        <v>456</v>
      </c>
      <c r="V43" s="456">
        <f>AU73</f>
        <v>231.43</v>
      </c>
      <c r="W43" s="456">
        <f>AW73</f>
        <v>89.32</v>
      </c>
      <c r="X43" s="456">
        <f t="shared" si="20"/>
        <v>460.71000000000004</v>
      </c>
      <c r="Y43" s="456">
        <f t="shared" si="20"/>
        <v>227.95</v>
      </c>
      <c r="Z43" s="891"/>
      <c r="AA43" s="891"/>
      <c r="AB43" s="36" t="str">
        <f t="shared" si="19"/>
        <v>Resolução ANEEL Nº 1.858 de 27 de fevereiro de 2015</v>
      </c>
      <c r="AC43" s="797">
        <f t="shared" si="6"/>
        <v>63.75</v>
      </c>
      <c r="AD43" s="797">
        <f t="shared" si="7"/>
        <v>666.25</v>
      </c>
      <c r="AE43" s="19"/>
      <c r="AF43" s="19"/>
      <c r="AG43" s="19"/>
      <c r="AH43" s="21">
        <v>37</v>
      </c>
      <c r="AI43" s="22" t="s">
        <v>195</v>
      </c>
      <c r="AJ43" s="21">
        <v>713</v>
      </c>
      <c r="AK43" s="19"/>
      <c r="AL43" s="19"/>
      <c r="AM43" s="897"/>
      <c r="AN43" s="462">
        <f>AN38</f>
        <v>3</v>
      </c>
      <c r="AO43" s="43">
        <f>AO42</f>
        <v>3</v>
      </c>
      <c r="AP43" s="45">
        <v>3</v>
      </c>
      <c r="AQ43" s="880"/>
      <c r="AR43" s="35" t="s">
        <v>120</v>
      </c>
      <c r="AS43" s="42">
        <v>7.58</v>
      </c>
      <c r="AT43" s="42">
        <v>3.15</v>
      </c>
      <c r="AU43" s="42">
        <v>15.74</v>
      </c>
      <c r="AV43" s="42">
        <v>352.12</v>
      </c>
      <c r="AW43" s="42">
        <v>15.74</v>
      </c>
      <c r="AX43" s="42">
        <v>207.77</v>
      </c>
      <c r="AY43" s="794">
        <f t="shared" si="8"/>
        <v>367.86</v>
      </c>
      <c r="AZ43" s="794">
        <f t="shared" si="9"/>
        <v>223.51000000000002</v>
      </c>
      <c r="BA43"/>
      <c r="BB43"/>
      <c r="BC43"/>
      <c r="BD43"/>
    </row>
    <row r="44" spans="1:56" x14ac:dyDescent="0.3">
      <c r="A44" s="17">
        <v>6</v>
      </c>
      <c r="B44" s="885" t="s">
        <v>156</v>
      </c>
      <c r="C44" s="886"/>
      <c r="D44" s="886"/>
      <c r="E44" s="886"/>
      <c r="F44" s="887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34">
        <v>4</v>
      </c>
      <c r="S44" s="34">
        <v>11</v>
      </c>
      <c r="T44" s="894"/>
      <c r="U44" s="44" t="s">
        <v>146</v>
      </c>
      <c r="V44" s="456">
        <f>AU74</f>
        <v>419.14</v>
      </c>
      <c r="W44" s="456">
        <f>AW74</f>
        <v>155.56</v>
      </c>
      <c r="X44" s="456">
        <f t="shared" si="20"/>
        <v>801.27</v>
      </c>
      <c r="Y44" s="456">
        <f t="shared" si="20"/>
        <v>386.6</v>
      </c>
      <c r="Z44" s="891"/>
      <c r="AA44" s="891"/>
      <c r="AB44" s="36" t="str">
        <f t="shared" si="19"/>
        <v>Resolução ANEEL Nº 1.858 de 27 de fevereiro de 2015</v>
      </c>
      <c r="AC44" s="797">
        <f t="shared" si="6"/>
        <v>63.75</v>
      </c>
      <c r="AD44" s="797">
        <f t="shared" si="7"/>
        <v>666.25</v>
      </c>
      <c r="AE44" s="19"/>
      <c r="AF44" s="19"/>
      <c r="AG44" s="19"/>
      <c r="AH44" s="21">
        <v>38</v>
      </c>
      <c r="AI44" s="22" t="s">
        <v>196</v>
      </c>
      <c r="AJ44" s="21">
        <v>189</v>
      </c>
      <c r="AK44" s="19"/>
      <c r="AL44" s="19"/>
      <c r="AM44" s="897"/>
      <c r="AN44" s="462">
        <f t="shared" ref="AN44:AO54" si="21">AN43</f>
        <v>3</v>
      </c>
      <c r="AO44" s="43">
        <f>AO42</f>
        <v>3</v>
      </c>
      <c r="AP44" s="45">
        <v>4</v>
      </c>
      <c r="AQ44" s="880"/>
      <c r="AR44" s="35" t="s">
        <v>119</v>
      </c>
      <c r="AS44" s="42">
        <v>10.44</v>
      </c>
      <c r="AT44" s="42">
        <v>4.0199999999999996</v>
      </c>
      <c r="AU44" s="42">
        <v>20.87</v>
      </c>
      <c r="AV44" s="42">
        <v>352.12</v>
      </c>
      <c r="AW44" s="42">
        <v>20.87</v>
      </c>
      <c r="AX44" s="42">
        <v>207.77</v>
      </c>
      <c r="AY44" s="794">
        <f t="shared" si="8"/>
        <v>372.99</v>
      </c>
      <c r="AZ44" s="794">
        <f t="shared" si="9"/>
        <v>228.64000000000001</v>
      </c>
      <c r="BA44"/>
      <c r="BB44"/>
      <c r="BC44"/>
      <c r="BD44"/>
    </row>
    <row r="45" spans="1:56" x14ac:dyDescent="0.3">
      <c r="B45" s="19"/>
      <c r="C45" s="19"/>
      <c r="D45" s="19"/>
      <c r="E45" s="20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34">
        <v>4</v>
      </c>
      <c r="S45" s="34">
        <v>12</v>
      </c>
      <c r="T45" s="895"/>
      <c r="U45" s="44" t="s">
        <v>457</v>
      </c>
      <c r="V45" s="453">
        <f>V44</f>
        <v>419.14</v>
      </c>
      <c r="W45" s="453">
        <f>W44</f>
        <v>155.56</v>
      </c>
      <c r="X45" s="453">
        <f>X44</f>
        <v>801.27</v>
      </c>
      <c r="Y45" s="453">
        <f>Y44</f>
        <v>386.6</v>
      </c>
      <c r="Z45" s="892"/>
      <c r="AA45" s="892"/>
      <c r="AB45" s="36" t="str">
        <f t="shared" si="19"/>
        <v>Resolução ANEEL Nº 1.858 de 27 de fevereiro de 2015</v>
      </c>
      <c r="AC45" s="798">
        <f t="shared" si="6"/>
        <v>63.75</v>
      </c>
      <c r="AD45" s="798">
        <f t="shared" si="7"/>
        <v>666.25</v>
      </c>
      <c r="AE45" s="19"/>
      <c r="AF45" s="19"/>
      <c r="AG45" s="19"/>
      <c r="AH45" s="21">
        <v>39</v>
      </c>
      <c r="AI45" s="22" t="s">
        <v>197</v>
      </c>
      <c r="AJ45" s="21">
        <v>23</v>
      </c>
      <c r="AK45" s="19"/>
      <c r="AL45" s="19"/>
      <c r="AM45" s="897"/>
      <c r="AN45" s="462">
        <f t="shared" si="21"/>
        <v>3</v>
      </c>
      <c r="AO45" s="43">
        <f t="shared" si="21"/>
        <v>3</v>
      </c>
      <c r="AP45" s="45">
        <v>5</v>
      </c>
      <c r="AQ45" s="880"/>
      <c r="AR45" s="35" t="s">
        <v>118</v>
      </c>
      <c r="AS45" s="42">
        <v>24.31</v>
      </c>
      <c r="AT45" s="42">
        <v>8.92</v>
      </c>
      <c r="AU45" s="42">
        <v>26.38</v>
      </c>
      <c r="AV45" s="42">
        <v>352.12</v>
      </c>
      <c r="AW45" s="42">
        <v>26.38</v>
      </c>
      <c r="AX45" s="42">
        <v>207.77</v>
      </c>
      <c r="AY45" s="794">
        <f t="shared" si="8"/>
        <v>378.5</v>
      </c>
      <c r="AZ45" s="794">
        <f t="shared" si="9"/>
        <v>234.15</v>
      </c>
      <c r="BA45"/>
      <c r="BB45"/>
      <c r="BC45"/>
      <c r="BD45"/>
    </row>
    <row r="46" spans="1:56" x14ac:dyDescent="0.3">
      <c r="B46" s="882" t="s">
        <v>2097</v>
      </c>
      <c r="C46" s="883"/>
      <c r="D46" s="883"/>
      <c r="E46" s="883"/>
      <c r="F46" s="884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34">
        <v>5</v>
      </c>
      <c r="S46" s="34">
        <v>2</v>
      </c>
      <c r="T46" s="893">
        <v>2015</v>
      </c>
      <c r="U46" s="35" t="s">
        <v>157</v>
      </c>
      <c r="V46" s="455">
        <f>AS84</f>
        <v>2.04</v>
      </c>
      <c r="W46" s="455">
        <f>AT84</f>
        <v>2.12</v>
      </c>
      <c r="X46" s="455">
        <f>AY84</f>
        <v>455.97</v>
      </c>
      <c r="Y46" s="455">
        <f>AZ84</f>
        <v>308.45999999999998</v>
      </c>
      <c r="Z46" s="888">
        <v>42223</v>
      </c>
      <c r="AA46" s="888">
        <v>42603</v>
      </c>
      <c r="AB46" s="36" t="s">
        <v>1326</v>
      </c>
      <c r="AC46" s="796">
        <f t="shared" si="6"/>
        <v>63.75</v>
      </c>
      <c r="AD46" s="796">
        <f t="shared" si="7"/>
        <v>666.25</v>
      </c>
      <c r="AE46" s="19"/>
      <c r="AF46" s="19"/>
      <c r="AG46" s="19"/>
      <c r="AH46" s="21">
        <v>40</v>
      </c>
      <c r="AI46" s="22" t="s">
        <v>198</v>
      </c>
      <c r="AJ46" s="21">
        <v>157</v>
      </c>
      <c r="AK46" s="19"/>
      <c r="AL46" s="19"/>
      <c r="AM46" s="897"/>
      <c r="AN46" s="462">
        <f t="shared" si="21"/>
        <v>3</v>
      </c>
      <c r="AO46" s="49">
        <f t="shared" si="21"/>
        <v>3</v>
      </c>
      <c r="AP46" s="45">
        <v>6</v>
      </c>
      <c r="AQ46" s="881"/>
      <c r="AR46" s="35" t="s">
        <v>61</v>
      </c>
      <c r="AS46" s="42">
        <v>24.31</v>
      </c>
      <c r="AT46" s="42">
        <v>8.92</v>
      </c>
      <c r="AU46" s="42">
        <v>26.53</v>
      </c>
      <c r="AV46" s="42">
        <v>352.12</v>
      </c>
      <c r="AW46" s="42">
        <v>26.53</v>
      </c>
      <c r="AX46" s="42">
        <v>207.77</v>
      </c>
      <c r="AY46" s="794">
        <f t="shared" si="8"/>
        <v>378.65</v>
      </c>
      <c r="AZ46" s="794">
        <f t="shared" si="9"/>
        <v>234.3</v>
      </c>
      <c r="BA46"/>
      <c r="BB46"/>
      <c r="BC46"/>
      <c r="BD46"/>
    </row>
    <row r="47" spans="1:56" x14ac:dyDescent="0.3">
      <c r="A47" s="17">
        <v>1</v>
      </c>
      <c r="B47" s="885" t="s">
        <v>2098</v>
      </c>
      <c r="C47" s="886"/>
      <c r="D47" s="886"/>
      <c r="E47" s="886"/>
      <c r="F47" s="887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34">
        <v>5</v>
      </c>
      <c r="S47" s="34">
        <v>3</v>
      </c>
      <c r="T47" s="894"/>
      <c r="U47" s="35" t="s">
        <v>120</v>
      </c>
      <c r="V47" s="455">
        <f t="shared" ref="V47:W47" si="22">AS85</f>
        <v>7.48</v>
      </c>
      <c r="W47" s="455">
        <f t="shared" si="22"/>
        <v>2.98</v>
      </c>
      <c r="X47" s="455">
        <f t="shared" ref="X47:Y47" si="23">AY85</f>
        <v>459.11</v>
      </c>
      <c r="Y47" s="455">
        <f t="shared" si="23"/>
        <v>311.60000000000002</v>
      </c>
      <c r="Z47" s="889"/>
      <c r="AA47" s="889"/>
      <c r="AB47" s="36" t="str">
        <f>AB46</f>
        <v>Resolução ANEEL Nº 1.927 de 04 de agosto de 2015</v>
      </c>
      <c r="AC47" s="797">
        <f t="shared" si="6"/>
        <v>63.75</v>
      </c>
      <c r="AD47" s="797">
        <f t="shared" si="7"/>
        <v>666.25</v>
      </c>
      <c r="AE47" s="19"/>
      <c r="AF47" s="19"/>
      <c r="AG47" s="19"/>
      <c r="AH47" s="21">
        <v>41</v>
      </c>
      <c r="AI47" s="22" t="s">
        <v>199</v>
      </c>
      <c r="AJ47" s="21">
        <v>188</v>
      </c>
      <c r="AK47" s="19"/>
      <c r="AL47" s="19"/>
      <c r="AM47" s="897"/>
      <c r="AN47" s="462">
        <f t="shared" si="21"/>
        <v>3</v>
      </c>
      <c r="AO47" s="43">
        <v>4</v>
      </c>
      <c r="AP47" s="41">
        <v>5</v>
      </c>
      <c r="AQ47" s="879" t="s">
        <v>446</v>
      </c>
      <c r="AR47" s="35" t="s">
        <v>118</v>
      </c>
      <c r="AS47" s="42">
        <v>8.92</v>
      </c>
      <c r="AT47" s="42">
        <v>8.92</v>
      </c>
      <c r="AU47" s="42">
        <v>618.78</v>
      </c>
      <c r="AV47" s="42">
        <v>352.12</v>
      </c>
      <c r="AW47" s="42">
        <v>26.38</v>
      </c>
      <c r="AX47" s="42">
        <v>207.77</v>
      </c>
      <c r="AY47" s="794">
        <f t="shared" si="8"/>
        <v>970.9</v>
      </c>
      <c r="AZ47" s="794">
        <f t="shared" si="9"/>
        <v>234.15</v>
      </c>
      <c r="BA47"/>
      <c r="BB47"/>
      <c r="BC47"/>
      <c r="BD47"/>
    </row>
    <row r="48" spans="1:56" x14ac:dyDescent="0.3">
      <c r="A48" s="17">
        <v>2</v>
      </c>
      <c r="B48" s="885" t="s">
        <v>2099</v>
      </c>
      <c r="C48" s="886"/>
      <c r="D48" s="886"/>
      <c r="E48" s="886"/>
      <c r="F48" s="887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34">
        <v>5</v>
      </c>
      <c r="S48" s="34">
        <v>4</v>
      </c>
      <c r="T48" s="894"/>
      <c r="U48" s="35" t="s">
        <v>119</v>
      </c>
      <c r="V48" s="455">
        <f t="shared" ref="V48:W48" si="24">AS86</f>
        <v>10.53</v>
      </c>
      <c r="W48" s="455">
        <f t="shared" si="24"/>
        <v>3.91</v>
      </c>
      <c r="X48" s="455">
        <f t="shared" ref="X48:Y48" si="25">AY86</f>
        <v>464.18</v>
      </c>
      <c r="Y48" s="455">
        <f t="shared" si="25"/>
        <v>316.66999999999996</v>
      </c>
      <c r="Z48" s="889"/>
      <c r="AA48" s="889"/>
      <c r="AB48" s="36" t="str">
        <f>AB47</f>
        <v>Resolução ANEEL Nº 1.927 de 04 de agosto de 2015</v>
      </c>
      <c r="AC48" s="797">
        <f t="shared" si="6"/>
        <v>63.75</v>
      </c>
      <c r="AD48" s="797">
        <f t="shared" si="7"/>
        <v>666.25</v>
      </c>
      <c r="AE48" s="19"/>
      <c r="AF48" s="19"/>
      <c r="AG48" s="19"/>
      <c r="AH48" s="21">
        <v>42</v>
      </c>
      <c r="AI48" s="22" t="s">
        <v>200</v>
      </c>
      <c r="AJ48" s="21">
        <v>244</v>
      </c>
      <c r="AK48" s="19"/>
      <c r="AL48" s="19"/>
      <c r="AM48" s="897"/>
      <c r="AN48" s="462">
        <f t="shared" si="21"/>
        <v>3</v>
      </c>
      <c r="AO48" s="49">
        <v>4</v>
      </c>
      <c r="AP48" s="41">
        <v>6</v>
      </c>
      <c r="AQ48" s="881"/>
      <c r="AR48" s="35" t="s">
        <v>61</v>
      </c>
      <c r="AS48" s="42">
        <v>8.92</v>
      </c>
      <c r="AT48" s="42">
        <v>8.92</v>
      </c>
      <c r="AU48" s="42">
        <v>618.92999999999995</v>
      </c>
      <c r="AV48" s="42">
        <v>352.12</v>
      </c>
      <c r="AW48" s="42">
        <v>26.53</v>
      </c>
      <c r="AX48" s="42">
        <v>207.77</v>
      </c>
      <c r="AY48" s="794">
        <f t="shared" si="8"/>
        <v>971.05</v>
      </c>
      <c r="AZ48" s="794">
        <f t="shared" si="9"/>
        <v>234.3</v>
      </c>
      <c r="BA48"/>
      <c r="BB48"/>
      <c r="BC48"/>
      <c r="BD48"/>
    </row>
    <row r="49" spans="1:56" x14ac:dyDescent="0.3">
      <c r="A49" s="17">
        <v>3</v>
      </c>
      <c r="B49" s="885" t="s">
        <v>2100</v>
      </c>
      <c r="C49" s="886"/>
      <c r="D49" s="886"/>
      <c r="E49" s="886"/>
      <c r="F49" s="887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34">
        <v>5</v>
      </c>
      <c r="S49" s="34">
        <v>5</v>
      </c>
      <c r="T49" s="894"/>
      <c r="U49" s="35" t="s">
        <v>118</v>
      </c>
      <c r="V49" s="455">
        <f t="shared" ref="V49:W49" si="26">AS87</f>
        <v>25.31</v>
      </c>
      <c r="W49" s="455">
        <f t="shared" si="26"/>
        <v>9.11</v>
      </c>
      <c r="X49" s="455">
        <f t="shared" ref="X49:Y49" si="27">AY87</f>
        <v>469.44</v>
      </c>
      <c r="Y49" s="455">
        <f t="shared" si="27"/>
        <v>321.93</v>
      </c>
      <c r="Z49" s="889"/>
      <c r="AA49" s="889"/>
      <c r="AB49" s="36" t="str">
        <f t="shared" si="19"/>
        <v>Resolução ANEEL Nº 1.927 de 04 de agosto de 2015</v>
      </c>
      <c r="AC49" s="797">
        <f t="shared" si="6"/>
        <v>63.75</v>
      </c>
      <c r="AD49" s="797">
        <f t="shared" si="7"/>
        <v>666.25</v>
      </c>
      <c r="AE49" s="19"/>
      <c r="AF49" s="19"/>
      <c r="AG49" s="19"/>
      <c r="AH49" s="21">
        <v>43</v>
      </c>
      <c r="AI49" s="22" t="s">
        <v>201</v>
      </c>
      <c r="AJ49" s="21">
        <v>653</v>
      </c>
      <c r="AK49" s="19"/>
      <c r="AL49" s="19"/>
      <c r="AM49" s="897"/>
      <c r="AN49" s="462">
        <f t="shared" si="21"/>
        <v>3</v>
      </c>
      <c r="AO49" s="43">
        <v>5</v>
      </c>
      <c r="AP49" s="41">
        <v>7</v>
      </c>
      <c r="AQ49" s="879" t="s">
        <v>444</v>
      </c>
      <c r="AR49" s="35" t="s">
        <v>62</v>
      </c>
      <c r="AS49" s="42">
        <v>0</v>
      </c>
      <c r="AT49" s="42">
        <v>0</v>
      </c>
      <c r="AU49" s="42">
        <v>304.5</v>
      </c>
      <c r="AV49" s="42">
        <v>352.12</v>
      </c>
      <c r="AW49" s="42">
        <v>91.95</v>
      </c>
      <c r="AX49" s="42">
        <v>207.77</v>
      </c>
      <c r="AY49" s="794">
        <f t="shared" si="8"/>
        <v>656.62</v>
      </c>
      <c r="AZ49" s="794">
        <f t="shared" si="9"/>
        <v>299.72000000000003</v>
      </c>
      <c r="BA49"/>
      <c r="BB49"/>
      <c r="BC49"/>
      <c r="BD49"/>
    </row>
    <row r="50" spans="1:56" x14ac:dyDescent="0.3">
      <c r="B50"/>
      <c r="C50"/>
      <c r="D50"/>
      <c r="E50"/>
      <c r="F50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34">
        <v>5</v>
      </c>
      <c r="S50" s="34">
        <v>6</v>
      </c>
      <c r="T50" s="894"/>
      <c r="U50" s="35" t="s">
        <v>61</v>
      </c>
      <c r="V50" s="455">
        <f t="shared" ref="V50:W50" si="28">AS88</f>
        <v>25.31</v>
      </c>
      <c r="W50" s="455">
        <f t="shared" si="28"/>
        <v>9.11</v>
      </c>
      <c r="X50" s="455">
        <f t="shared" ref="X50:Y50" si="29">AY88</f>
        <v>469.44</v>
      </c>
      <c r="Y50" s="455">
        <f t="shared" si="29"/>
        <v>321.93</v>
      </c>
      <c r="Z50" s="889"/>
      <c r="AA50" s="889"/>
      <c r="AB50" s="36" t="str">
        <f t="shared" si="19"/>
        <v>Resolução ANEEL Nº 1.927 de 04 de agosto de 2015</v>
      </c>
      <c r="AC50" s="797">
        <f t="shared" si="6"/>
        <v>63.75</v>
      </c>
      <c r="AD50" s="797">
        <f t="shared" si="7"/>
        <v>666.25</v>
      </c>
      <c r="AE50" s="19"/>
      <c r="AF50" s="19"/>
      <c r="AG50" s="19"/>
      <c r="AH50" s="21">
        <v>44</v>
      </c>
      <c r="AI50" s="22" t="s">
        <v>202</v>
      </c>
      <c r="AJ50" s="21">
        <v>570</v>
      </c>
      <c r="AK50" s="19"/>
      <c r="AL50" s="19"/>
      <c r="AM50" s="897"/>
      <c r="AN50" s="462">
        <f t="shared" si="21"/>
        <v>3</v>
      </c>
      <c r="AO50" s="43">
        <v>5</v>
      </c>
      <c r="AP50" s="41">
        <v>8</v>
      </c>
      <c r="AQ50" s="880"/>
      <c r="AR50" s="35" t="s">
        <v>145</v>
      </c>
      <c r="AS50" s="42">
        <v>0</v>
      </c>
      <c r="AT50" s="42">
        <v>0</v>
      </c>
      <c r="AU50" s="42">
        <v>223.09</v>
      </c>
      <c r="AV50" s="42">
        <v>235.92</v>
      </c>
      <c r="AW50" s="42">
        <v>65.42</v>
      </c>
      <c r="AX50" s="42">
        <v>139.19999999999999</v>
      </c>
      <c r="AY50" s="794">
        <f t="shared" si="8"/>
        <v>459.01</v>
      </c>
      <c r="AZ50" s="794">
        <f t="shared" si="9"/>
        <v>204.62</v>
      </c>
      <c r="BA50"/>
      <c r="BB50"/>
      <c r="BC50"/>
      <c r="BD50"/>
    </row>
    <row r="51" spans="1:56" x14ac:dyDescent="0.3"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34">
        <v>5</v>
      </c>
      <c r="S51" s="34">
        <v>7</v>
      </c>
      <c r="T51" s="894"/>
      <c r="U51" s="44" t="s">
        <v>62</v>
      </c>
      <c r="V51" s="456">
        <f>AU91</f>
        <v>361.15</v>
      </c>
      <c r="W51" s="456">
        <f>AW91</f>
        <v>141.49</v>
      </c>
      <c r="X51" s="456">
        <f>AY91</f>
        <v>756.07999999999993</v>
      </c>
      <c r="Y51" s="456">
        <f>AZ91</f>
        <v>388.90999999999997</v>
      </c>
      <c r="Z51" s="889"/>
      <c r="AA51" s="889"/>
      <c r="AB51" s="36" t="str">
        <f t="shared" si="19"/>
        <v>Resolução ANEEL Nº 1.927 de 04 de agosto de 2015</v>
      </c>
      <c r="AC51" s="797">
        <f t="shared" si="6"/>
        <v>63.75</v>
      </c>
      <c r="AD51" s="797">
        <f t="shared" si="7"/>
        <v>666.25</v>
      </c>
      <c r="AE51" s="19"/>
      <c r="AF51" s="19"/>
      <c r="AG51" s="19"/>
      <c r="AH51" s="21">
        <v>45</v>
      </c>
      <c r="AI51" s="22" t="s">
        <v>203</v>
      </c>
      <c r="AJ51" s="21">
        <v>134</v>
      </c>
      <c r="AK51" s="19"/>
      <c r="AL51" s="19"/>
      <c r="AM51" s="897"/>
      <c r="AN51" s="462">
        <f t="shared" si="21"/>
        <v>3</v>
      </c>
      <c r="AO51" s="43">
        <v>5</v>
      </c>
      <c r="AP51" s="41">
        <v>9</v>
      </c>
      <c r="AQ51" s="880"/>
      <c r="AR51" s="35" t="s">
        <v>455</v>
      </c>
      <c r="AS51" s="42">
        <v>0</v>
      </c>
      <c r="AT51" s="42">
        <v>0</v>
      </c>
      <c r="AU51" s="42">
        <v>223.09</v>
      </c>
      <c r="AV51" s="42">
        <v>235.92</v>
      </c>
      <c r="AW51" s="42">
        <v>65.42</v>
      </c>
      <c r="AX51" s="42">
        <v>139.19999999999999</v>
      </c>
      <c r="AY51" s="794">
        <f t="shared" si="8"/>
        <v>459.01</v>
      </c>
      <c r="AZ51" s="794">
        <f t="shared" si="9"/>
        <v>204.62</v>
      </c>
      <c r="BA51"/>
      <c r="BB51"/>
      <c r="BC51"/>
      <c r="BD51"/>
    </row>
    <row r="52" spans="1:56" x14ac:dyDescent="0.3"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34">
        <v>5</v>
      </c>
      <c r="S52" s="34">
        <v>8</v>
      </c>
      <c r="T52" s="894"/>
      <c r="U52" s="44" t="s">
        <v>145</v>
      </c>
      <c r="V52" s="456">
        <f t="shared" ref="V52:V55" si="30">AU92</f>
        <v>261.68</v>
      </c>
      <c r="W52" s="456">
        <f t="shared" ref="W52:W55" si="31">AW92</f>
        <v>98.74</v>
      </c>
      <c r="X52" s="456">
        <f t="shared" ref="X52:Y52" si="32">AY92</f>
        <v>526.29</v>
      </c>
      <c r="Y52" s="456">
        <f t="shared" si="32"/>
        <v>264.51</v>
      </c>
      <c r="Z52" s="889"/>
      <c r="AA52" s="889"/>
      <c r="AB52" s="36" t="str">
        <f t="shared" si="19"/>
        <v>Resolução ANEEL Nº 1.927 de 04 de agosto de 2015</v>
      </c>
      <c r="AC52" s="797">
        <f t="shared" si="6"/>
        <v>63.75</v>
      </c>
      <c r="AD52" s="797">
        <f t="shared" si="7"/>
        <v>666.25</v>
      </c>
      <c r="AE52" s="19"/>
      <c r="AF52" s="19"/>
      <c r="AG52" s="19"/>
      <c r="AH52" s="21">
        <v>46</v>
      </c>
      <c r="AI52" s="22" t="s">
        <v>204</v>
      </c>
      <c r="AJ52" s="21">
        <v>78</v>
      </c>
      <c r="AK52" s="19"/>
      <c r="AL52" s="19"/>
      <c r="AM52" s="897"/>
      <c r="AN52" s="462">
        <f t="shared" si="21"/>
        <v>3</v>
      </c>
      <c r="AO52" s="43">
        <v>5</v>
      </c>
      <c r="AP52" s="41">
        <v>10</v>
      </c>
      <c r="AQ52" s="880"/>
      <c r="AR52" s="35" t="s">
        <v>456</v>
      </c>
      <c r="AS52" s="42">
        <v>0</v>
      </c>
      <c r="AT52" s="42">
        <v>0</v>
      </c>
      <c r="AU52" s="42">
        <v>199.78</v>
      </c>
      <c r="AV52" s="42">
        <v>211.27</v>
      </c>
      <c r="AW52" s="42">
        <v>58.59</v>
      </c>
      <c r="AX52" s="42">
        <v>124.66</v>
      </c>
      <c r="AY52" s="794">
        <f t="shared" si="8"/>
        <v>411.05</v>
      </c>
      <c r="AZ52" s="794">
        <f t="shared" si="9"/>
        <v>183.25</v>
      </c>
      <c r="BA52"/>
      <c r="BB52"/>
      <c r="BC52"/>
      <c r="BD52"/>
    </row>
    <row r="53" spans="1:56" x14ac:dyDescent="0.3">
      <c r="B53" s="19"/>
      <c r="C53" s="19"/>
      <c r="D53" s="19"/>
      <c r="E53" s="20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34">
        <v>5</v>
      </c>
      <c r="S53" s="34">
        <v>9</v>
      </c>
      <c r="T53" s="894"/>
      <c r="U53" s="44" t="s">
        <v>455</v>
      </c>
      <c r="V53" s="456">
        <f t="shared" si="30"/>
        <v>261.68</v>
      </c>
      <c r="W53" s="456">
        <f t="shared" si="31"/>
        <v>98.74</v>
      </c>
      <c r="X53" s="456">
        <f t="shared" ref="X53:Y53" si="33">AY93</f>
        <v>526.29</v>
      </c>
      <c r="Y53" s="456">
        <f t="shared" si="33"/>
        <v>264.51</v>
      </c>
      <c r="Z53" s="889"/>
      <c r="AA53" s="889"/>
      <c r="AB53" s="36" t="str">
        <f t="shared" si="19"/>
        <v>Resolução ANEEL Nº 1.927 de 04 de agosto de 2015</v>
      </c>
      <c r="AC53" s="797">
        <f t="shared" si="6"/>
        <v>63.75</v>
      </c>
      <c r="AD53" s="797">
        <f t="shared" si="7"/>
        <v>666.25</v>
      </c>
      <c r="AE53" s="19"/>
      <c r="AF53" s="19"/>
      <c r="AG53" s="19"/>
      <c r="AH53" s="21">
        <v>47</v>
      </c>
      <c r="AI53" s="22" t="s">
        <v>205</v>
      </c>
      <c r="AJ53" s="21">
        <v>124</v>
      </c>
      <c r="AK53" s="19"/>
      <c r="AL53" s="19"/>
      <c r="AM53" s="897"/>
      <c r="AN53" s="462">
        <f t="shared" si="21"/>
        <v>3</v>
      </c>
      <c r="AO53" s="43">
        <v>5</v>
      </c>
      <c r="AP53" s="41">
        <v>11</v>
      </c>
      <c r="AQ53" s="880"/>
      <c r="AR53" s="35" t="s">
        <v>146</v>
      </c>
      <c r="AS53" s="42">
        <v>0</v>
      </c>
      <c r="AT53" s="42">
        <v>0</v>
      </c>
      <c r="AU53" s="42">
        <v>366.18</v>
      </c>
      <c r="AV53" s="42">
        <v>352.12</v>
      </c>
      <c r="AW53" s="42">
        <v>104.29</v>
      </c>
      <c r="AX53" s="42">
        <v>207.77</v>
      </c>
      <c r="AY53" s="794">
        <f t="shared" si="8"/>
        <v>718.3</v>
      </c>
      <c r="AZ53" s="794">
        <f t="shared" si="9"/>
        <v>312.06</v>
      </c>
      <c r="BA53"/>
      <c r="BB53"/>
      <c r="BC53"/>
      <c r="BD53"/>
    </row>
    <row r="54" spans="1:56" ht="14.4" x14ac:dyDescent="0.3">
      <c r="B54" s="288" t="s">
        <v>946</v>
      </c>
      <c r="C54" s="288"/>
      <c r="D54" s="288"/>
      <c r="E54" s="20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34">
        <v>5</v>
      </c>
      <c r="S54" s="34">
        <v>10</v>
      </c>
      <c r="T54" s="894"/>
      <c r="U54" s="44" t="s">
        <v>456</v>
      </c>
      <c r="V54" s="456">
        <f t="shared" si="30"/>
        <v>234.34</v>
      </c>
      <c r="W54" s="456">
        <f t="shared" si="31"/>
        <v>88.43</v>
      </c>
      <c r="X54" s="456">
        <f t="shared" ref="X54:Y54" si="34">AY94</f>
        <v>471.3</v>
      </c>
      <c r="Y54" s="456">
        <f t="shared" si="34"/>
        <v>236.88</v>
      </c>
      <c r="Z54" s="889"/>
      <c r="AA54" s="889"/>
      <c r="AB54" s="36" t="str">
        <f t="shared" si="19"/>
        <v>Resolução ANEEL Nº 1.927 de 04 de agosto de 2015</v>
      </c>
      <c r="AC54" s="797">
        <f t="shared" si="6"/>
        <v>63.75</v>
      </c>
      <c r="AD54" s="797">
        <f t="shared" si="7"/>
        <v>666.25</v>
      </c>
      <c r="AE54" s="19"/>
      <c r="AF54" s="19"/>
      <c r="AG54" s="19"/>
      <c r="AH54" s="21">
        <v>48</v>
      </c>
      <c r="AI54" s="22" t="s">
        <v>206</v>
      </c>
      <c r="AJ54" s="21">
        <v>175</v>
      </c>
      <c r="AK54" s="19"/>
      <c r="AL54" s="19"/>
      <c r="AM54" s="898"/>
      <c r="AN54" s="463">
        <f t="shared" si="21"/>
        <v>3</v>
      </c>
      <c r="AO54" s="49">
        <v>5</v>
      </c>
      <c r="AP54" s="41">
        <v>12</v>
      </c>
      <c r="AQ54" s="881"/>
      <c r="AR54" s="35" t="s">
        <v>457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0</v>
      </c>
      <c r="AY54" s="794">
        <f t="shared" si="8"/>
        <v>0</v>
      </c>
      <c r="AZ54" s="794">
        <f t="shared" si="9"/>
        <v>0</v>
      </c>
      <c r="BA54"/>
      <c r="BB54"/>
      <c r="BC54"/>
      <c r="BD54"/>
    </row>
    <row r="55" spans="1:56" ht="14.4" x14ac:dyDescent="0.3">
      <c r="B55" s="289" t="s">
        <v>1000</v>
      </c>
      <c r="C55" s="289"/>
      <c r="D55" s="289" t="s">
        <v>845</v>
      </c>
      <c r="E55" s="20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34">
        <v>5</v>
      </c>
      <c r="S55" s="34">
        <v>11</v>
      </c>
      <c r="T55" s="894"/>
      <c r="U55" s="44" t="s">
        <v>146</v>
      </c>
      <c r="V55" s="456">
        <f t="shared" si="30"/>
        <v>424.9</v>
      </c>
      <c r="W55" s="456">
        <f t="shared" si="31"/>
        <v>154.24</v>
      </c>
      <c r="X55" s="456">
        <f t="shared" ref="X55:Y55" si="35">AY95</f>
        <v>819.82999999999993</v>
      </c>
      <c r="Y55" s="456">
        <f t="shared" si="35"/>
        <v>401.65999999999997</v>
      </c>
      <c r="Z55" s="889"/>
      <c r="AA55" s="889"/>
      <c r="AB55" s="36" t="str">
        <f t="shared" si="19"/>
        <v>Resolução ANEEL Nº 1.927 de 04 de agosto de 2015</v>
      </c>
      <c r="AC55" s="797">
        <f t="shared" si="6"/>
        <v>63.75</v>
      </c>
      <c r="AD55" s="797">
        <f t="shared" si="7"/>
        <v>666.25</v>
      </c>
      <c r="AE55" s="19"/>
      <c r="AF55" s="19"/>
      <c r="AG55" s="19"/>
      <c r="AH55" s="21">
        <v>49</v>
      </c>
      <c r="AI55" s="22" t="s">
        <v>207</v>
      </c>
      <c r="AJ55" s="21">
        <v>228</v>
      </c>
      <c r="AK55" s="19"/>
      <c r="AL55" s="19"/>
      <c r="AM55" s="896" t="s">
        <v>1143</v>
      </c>
      <c r="AN55" s="461">
        <v>4</v>
      </c>
      <c r="AO55" s="40">
        <v>2</v>
      </c>
      <c r="AP55" s="41">
        <v>5</v>
      </c>
      <c r="AQ55" s="879" t="s">
        <v>148</v>
      </c>
      <c r="AR55" s="35" t="s">
        <v>118</v>
      </c>
      <c r="AS55" s="42">
        <v>26.42</v>
      </c>
      <c r="AT55" s="42">
        <v>26.42</v>
      </c>
      <c r="AU55" s="42">
        <v>76.55</v>
      </c>
      <c r="AV55" s="42">
        <v>243.64</v>
      </c>
      <c r="AW55" s="42">
        <v>76.55</v>
      </c>
      <c r="AX55" s="42">
        <v>243.64</v>
      </c>
      <c r="AY55" s="794">
        <f t="shared" si="8"/>
        <v>320.19</v>
      </c>
      <c r="AZ55" s="794">
        <f t="shared" si="9"/>
        <v>320.19</v>
      </c>
      <c r="BA55"/>
      <c r="BB55"/>
      <c r="BC55"/>
      <c r="BD55"/>
    </row>
    <row r="56" spans="1:56" x14ac:dyDescent="0.3">
      <c r="B56" s="290" t="s">
        <v>1001</v>
      </c>
      <c r="C56" s="290">
        <v>1</v>
      </c>
      <c r="D56" s="291">
        <v>0.84</v>
      </c>
      <c r="E56" s="20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34">
        <v>5</v>
      </c>
      <c r="S56" s="34">
        <v>12</v>
      </c>
      <c r="T56" s="895"/>
      <c r="U56" s="44" t="s">
        <v>457</v>
      </c>
      <c r="V56" s="453">
        <f>V55</f>
        <v>424.9</v>
      </c>
      <c r="W56" s="453">
        <f>W55</f>
        <v>154.24</v>
      </c>
      <c r="X56" s="453">
        <f>X55</f>
        <v>819.82999999999993</v>
      </c>
      <c r="Y56" s="453">
        <f>Y55</f>
        <v>401.65999999999997</v>
      </c>
      <c r="Z56" s="890"/>
      <c r="AA56" s="890"/>
      <c r="AB56" s="36" t="str">
        <f t="shared" si="19"/>
        <v>Resolução ANEEL Nº 1.927 de 04 de agosto de 2015</v>
      </c>
      <c r="AC56" s="798">
        <f t="shared" si="6"/>
        <v>63.75</v>
      </c>
      <c r="AD56" s="798">
        <f t="shared" si="7"/>
        <v>666.25</v>
      </c>
      <c r="AE56" s="19"/>
      <c r="AF56" s="19"/>
      <c r="AG56" s="19"/>
      <c r="AH56" s="21">
        <v>50</v>
      </c>
      <c r="AI56" s="22" t="s">
        <v>208</v>
      </c>
      <c r="AJ56" s="21">
        <v>331</v>
      </c>
      <c r="AK56" s="19"/>
      <c r="AL56" s="19"/>
      <c r="AM56" s="897"/>
      <c r="AN56" s="462">
        <f t="shared" ref="AN56:AO62" si="36">AN55</f>
        <v>4</v>
      </c>
      <c r="AO56" s="43">
        <f t="shared" si="36"/>
        <v>2</v>
      </c>
      <c r="AP56" s="41">
        <v>6</v>
      </c>
      <c r="AQ56" s="880"/>
      <c r="AR56" s="35" t="s">
        <v>61</v>
      </c>
      <c r="AS56" s="42">
        <v>26.42</v>
      </c>
      <c r="AT56" s="42">
        <v>26.42</v>
      </c>
      <c r="AU56" s="42">
        <v>76.709999999999994</v>
      </c>
      <c r="AV56" s="42">
        <v>243.64</v>
      </c>
      <c r="AW56" s="42">
        <v>76.709999999999994</v>
      </c>
      <c r="AX56" s="42">
        <v>243.64</v>
      </c>
      <c r="AY56" s="794">
        <f t="shared" si="8"/>
        <v>320.34999999999997</v>
      </c>
      <c r="AZ56" s="794">
        <f t="shared" si="9"/>
        <v>320.34999999999997</v>
      </c>
      <c r="BA56"/>
      <c r="BB56"/>
      <c r="BC56"/>
      <c r="BD56"/>
    </row>
    <row r="57" spans="1:56" x14ac:dyDescent="0.3">
      <c r="B57" s="290" t="s">
        <v>1002</v>
      </c>
      <c r="C57" s="290">
        <v>2</v>
      </c>
      <c r="D57" s="291">
        <v>0.65</v>
      </c>
      <c r="E57" s="20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34">
        <v>6</v>
      </c>
      <c r="S57" s="34">
        <v>2</v>
      </c>
      <c r="T57" s="893">
        <v>2016</v>
      </c>
      <c r="U57" s="35" t="s">
        <v>157</v>
      </c>
      <c r="V57" s="454">
        <v>2.08</v>
      </c>
      <c r="W57" s="454">
        <v>2.2200000000000002</v>
      </c>
      <c r="X57" s="455">
        <f>AY105</f>
        <v>421.8</v>
      </c>
      <c r="Y57" s="455">
        <f>AZ105</f>
        <v>291.22000000000003</v>
      </c>
      <c r="Z57" s="888">
        <v>42604</v>
      </c>
      <c r="AA57" s="888">
        <v>42968</v>
      </c>
      <c r="AB57" s="36" t="s">
        <v>1329</v>
      </c>
      <c r="AC57" s="796">
        <f t="shared" si="6"/>
        <v>63.75</v>
      </c>
      <c r="AD57" s="796">
        <f t="shared" si="7"/>
        <v>666.25</v>
      </c>
      <c r="AE57" s="19"/>
      <c r="AF57" s="19"/>
      <c r="AG57" s="19"/>
      <c r="AH57" s="21">
        <v>51</v>
      </c>
      <c r="AI57" s="22" t="s">
        <v>209</v>
      </c>
      <c r="AJ57" s="21">
        <v>101</v>
      </c>
      <c r="AK57" s="19"/>
      <c r="AL57" s="19"/>
      <c r="AM57" s="897"/>
      <c r="AN57" s="462">
        <f t="shared" si="36"/>
        <v>4</v>
      </c>
      <c r="AO57" s="43">
        <f>AO55</f>
        <v>2</v>
      </c>
      <c r="AP57" s="41">
        <v>7</v>
      </c>
      <c r="AQ57" s="880"/>
      <c r="AR57" s="35" t="s">
        <v>62</v>
      </c>
      <c r="AS57" s="42">
        <v>0</v>
      </c>
      <c r="AT57" s="42">
        <v>0</v>
      </c>
      <c r="AU57" s="42">
        <v>185.17</v>
      </c>
      <c r="AV57" s="42">
        <v>243.64</v>
      </c>
      <c r="AW57" s="42">
        <v>185.17</v>
      </c>
      <c r="AX57" s="42">
        <v>243.64</v>
      </c>
      <c r="AY57" s="794">
        <f t="shared" si="8"/>
        <v>428.80999999999995</v>
      </c>
      <c r="AZ57" s="794">
        <f t="shared" si="9"/>
        <v>428.80999999999995</v>
      </c>
      <c r="BA57"/>
      <c r="BB57"/>
      <c r="BC57"/>
      <c r="BD57"/>
    </row>
    <row r="58" spans="1:56" x14ac:dyDescent="0.3">
      <c r="B58" s="290" t="s">
        <v>1003</v>
      </c>
      <c r="C58" s="290">
        <v>3</v>
      </c>
      <c r="D58" s="291">
        <v>0.68</v>
      </c>
      <c r="E58" s="20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34">
        <v>6</v>
      </c>
      <c r="S58" s="34">
        <v>3</v>
      </c>
      <c r="T58" s="894"/>
      <c r="U58" s="35" t="s">
        <v>120</v>
      </c>
      <c r="V58" s="454">
        <v>8.64</v>
      </c>
      <c r="W58" s="454">
        <v>3.47</v>
      </c>
      <c r="X58" s="454">
        <f t="shared" ref="X58:Y58" si="37">AY106</f>
        <v>424.15</v>
      </c>
      <c r="Y58" s="454">
        <f t="shared" si="37"/>
        <v>293.57</v>
      </c>
      <c r="Z58" s="891"/>
      <c r="AA58" s="891"/>
      <c r="AB58" s="36" t="str">
        <f>AB57</f>
        <v>Resolução ANEEL Nº 2.120 de 16 de agosto de 2016</v>
      </c>
      <c r="AC58" s="797">
        <f t="shared" si="6"/>
        <v>63.75</v>
      </c>
      <c r="AD58" s="797">
        <f t="shared" si="7"/>
        <v>666.25</v>
      </c>
      <c r="AE58" s="19"/>
      <c r="AF58" s="19"/>
      <c r="AG58" s="19"/>
      <c r="AH58" s="21">
        <v>52</v>
      </c>
      <c r="AI58" s="22" t="s">
        <v>210</v>
      </c>
      <c r="AJ58" s="21">
        <v>395</v>
      </c>
      <c r="AK58" s="19"/>
      <c r="AL58" s="19"/>
      <c r="AM58" s="897"/>
      <c r="AN58" s="462">
        <f t="shared" si="36"/>
        <v>4</v>
      </c>
      <c r="AO58" s="43">
        <f>AO55</f>
        <v>2</v>
      </c>
      <c r="AP58" s="41">
        <v>8</v>
      </c>
      <c r="AQ58" s="880"/>
      <c r="AR58" s="35" t="s">
        <v>145</v>
      </c>
      <c r="AS58" s="42">
        <v>0</v>
      </c>
      <c r="AT58" s="42">
        <v>0</v>
      </c>
      <c r="AU58" s="42">
        <v>124.06</v>
      </c>
      <c r="AV58" s="42">
        <v>163.24</v>
      </c>
      <c r="AW58" s="42">
        <v>124.06</v>
      </c>
      <c r="AX58" s="42">
        <v>163.24</v>
      </c>
      <c r="AY58" s="794">
        <f t="shared" si="8"/>
        <v>287.3</v>
      </c>
      <c r="AZ58" s="794">
        <f t="shared" si="9"/>
        <v>287.3</v>
      </c>
      <c r="BA58"/>
      <c r="BB58"/>
      <c r="BC58"/>
      <c r="BD58"/>
    </row>
    <row r="59" spans="1:56" x14ac:dyDescent="0.3">
      <c r="B59" s="290" t="s">
        <v>1004</v>
      </c>
      <c r="C59" s="290">
        <v>4</v>
      </c>
      <c r="D59" s="291">
        <v>0.7</v>
      </c>
      <c r="E59" s="20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34">
        <v>6</v>
      </c>
      <c r="S59" s="34">
        <v>4</v>
      </c>
      <c r="T59" s="894"/>
      <c r="U59" s="35" t="s">
        <v>119</v>
      </c>
      <c r="V59" s="454">
        <v>14.04</v>
      </c>
      <c r="W59" s="454">
        <v>5.22</v>
      </c>
      <c r="X59" s="454">
        <f t="shared" ref="X59:Y59" si="38">AY107</f>
        <v>427.22</v>
      </c>
      <c r="Y59" s="454">
        <f t="shared" si="38"/>
        <v>296.64</v>
      </c>
      <c r="Z59" s="891"/>
      <c r="AA59" s="891"/>
      <c r="AB59" s="36" t="str">
        <f>AB58</f>
        <v>Resolução ANEEL Nº 2.120 de 16 de agosto de 2016</v>
      </c>
      <c r="AC59" s="797">
        <f t="shared" si="6"/>
        <v>63.75</v>
      </c>
      <c r="AD59" s="797">
        <f t="shared" si="7"/>
        <v>666.25</v>
      </c>
      <c r="AE59" s="19"/>
      <c r="AF59" s="19"/>
      <c r="AG59" s="19"/>
      <c r="AH59" s="21">
        <v>53</v>
      </c>
      <c r="AI59" s="22" t="s">
        <v>211</v>
      </c>
      <c r="AJ59" s="21">
        <v>665</v>
      </c>
      <c r="AK59" s="19"/>
      <c r="AL59" s="19"/>
      <c r="AM59" s="897"/>
      <c r="AN59" s="462">
        <f t="shared" si="36"/>
        <v>4</v>
      </c>
      <c r="AO59" s="43">
        <f>AO55</f>
        <v>2</v>
      </c>
      <c r="AP59" s="41">
        <v>9</v>
      </c>
      <c r="AQ59" s="880"/>
      <c r="AR59" s="35" t="s">
        <v>455</v>
      </c>
      <c r="AS59" s="42">
        <v>0</v>
      </c>
      <c r="AT59" s="42">
        <v>0</v>
      </c>
      <c r="AU59" s="42">
        <v>124.06</v>
      </c>
      <c r="AV59" s="42">
        <v>163.24</v>
      </c>
      <c r="AW59" s="42">
        <v>124.06</v>
      </c>
      <c r="AX59" s="42">
        <v>163.24</v>
      </c>
      <c r="AY59" s="794">
        <f t="shared" si="8"/>
        <v>287.3</v>
      </c>
      <c r="AZ59" s="794">
        <f t="shared" si="9"/>
        <v>287.3</v>
      </c>
      <c r="BA59"/>
      <c r="BB59"/>
      <c r="BC59"/>
      <c r="BD59"/>
    </row>
    <row r="60" spans="1:56" x14ac:dyDescent="0.3">
      <c r="B60" s="290" t="s">
        <v>1005</v>
      </c>
      <c r="C60" s="290">
        <v>5</v>
      </c>
      <c r="D60" s="291">
        <v>0.73</v>
      </c>
      <c r="E60" s="20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34">
        <v>6</v>
      </c>
      <c r="S60" s="34">
        <v>5</v>
      </c>
      <c r="T60" s="894"/>
      <c r="U60" s="35" t="s">
        <v>118</v>
      </c>
      <c r="V60" s="454">
        <v>25.19</v>
      </c>
      <c r="W60" s="454">
        <v>9.09</v>
      </c>
      <c r="X60" s="454">
        <f t="shared" ref="X60:Y60" si="39">AY108</f>
        <v>431.84</v>
      </c>
      <c r="Y60" s="454">
        <f t="shared" si="39"/>
        <v>301.26</v>
      </c>
      <c r="Z60" s="891"/>
      <c r="AA60" s="891"/>
      <c r="AB60" s="36" t="str">
        <f t="shared" si="19"/>
        <v>Resolução ANEEL Nº 2.120 de 16 de agosto de 2016</v>
      </c>
      <c r="AC60" s="797">
        <f t="shared" si="6"/>
        <v>63.75</v>
      </c>
      <c r="AD60" s="797">
        <f t="shared" si="7"/>
        <v>666.25</v>
      </c>
      <c r="AE60" s="19"/>
      <c r="AF60" s="19"/>
      <c r="AG60" s="19"/>
      <c r="AH60" s="21">
        <v>54</v>
      </c>
      <c r="AI60" s="22" t="s">
        <v>212</v>
      </c>
      <c r="AJ60" s="21">
        <v>427</v>
      </c>
      <c r="AK60" s="19"/>
      <c r="AL60" s="19"/>
      <c r="AM60" s="897"/>
      <c r="AN60" s="462">
        <f t="shared" si="36"/>
        <v>4</v>
      </c>
      <c r="AO60" s="43">
        <f>AO56</f>
        <v>2</v>
      </c>
      <c r="AP60" s="45">
        <v>10</v>
      </c>
      <c r="AQ60" s="880"/>
      <c r="AR60" s="35" t="s">
        <v>456</v>
      </c>
      <c r="AS60" s="42">
        <v>0</v>
      </c>
      <c r="AT60" s="42">
        <v>0</v>
      </c>
      <c r="AU60" s="42">
        <v>111.1</v>
      </c>
      <c r="AV60" s="42">
        <v>146.18</v>
      </c>
      <c r="AW60" s="42">
        <v>111.1</v>
      </c>
      <c r="AX60" s="42">
        <v>146.18</v>
      </c>
      <c r="AY60" s="794">
        <f t="shared" si="8"/>
        <v>257.27999999999997</v>
      </c>
      <c r="AZ60" s="794">
        <f t="shared" si="9"/>
        <v>257.27999999999997</v>
      </c>
      <c r="BA60"/>
      <c r="BB60"/>
      <c r="BC60"/>
      <c r="BD60"/>
    </row>
    <row r="61" spans="1:56" x14ac:dyDescent="0.3">
      <c r="B61" s="290" t="s">
        <v>1006</v>
      </c>
      <c r="C61" s="290">
        <v>6</v>
      </c>
      <c r="D61" s="291">
        <v>0.74</v>
      </c>
      <c r="E61" s="20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34">
        <v>6</v>
      </c>
      <c r="S61" s="34">
        <v>6</v>
      </c>
      <c r="T61" s="894"/>
      <c r="U61" s="35" t="s">
        <v>61</v>
      </c>
      <c r="V61" s="454">
        <v>25.19</v>
      </c>
      <c r="W61" s="454">
        <v>9.09</v>
      </c>
      <c r="X61" s="454">
        <f t="shared" ref="X61:Y61" si="40">AY109</f>
        <v>431.84</v>
      </c>
      <c r="Y61" s="454">
        <f t="shared" si="40"/>
        <v>301.26</v>
      </c>
      <c r="Z61" s="891"/>
      <c r="AA61" s="891"/>
      <c r="AB61" s="36" t="str">
        <f t="shared" si="19"/>
        <v>Resolução ANEEL Nº 2.120 de 16 de agosto de 2016</v>
      </c>
      <c r="AC61" s="797">
        <f t="shared" si="6"/>
        <v>63.75</v>
      </c>
      <c r="AD61" s="797">
        <f t="shared" si="7"/>
        <v>666.25</v>
      </c>
      <c r="AE61" s="19"/>
      <c r="AF61" s="19"/>
      <c r="AG61" s="19"/>
      <c r="AH61" s="21">
        <v>55</v>
      </c>
      <c r="AI61" s="22" t="s">
        <v>213</v>
      </c>
      <c r="AJ61" s="21">
        <v>82</v>
      </c>
      <c r="AK61" s="19"/>
      <c r="AL61" s="19"/>
      <c r="AM61" s="897"/>
      <c r="AN61" s="462">
        <f t="shared" si="36"/>
        <v>4</v>
      </c>
      <c r="AO61" s="43">
        <f>AO57</f>
        <v>2</v>
      </c>
      <c r="AP61" s="45">
        <v>11</v>
      </c>
      <c r="AQ61" s="880"/>
      <c r="AR61" s="35" t="s">
        <v>146</v>
      </c>
      <c r="AS61" s="42">
        <v>0</v>
      </c>
      <c r="AT61" s="42">
        <v>0</v>
      </c>
      <c r="AU61" s="42">
        <v>185.17</v>
      </c>
      <c r="AV61" s="42">
        <v>243.64</v>
      </c>
      <c r="AW61" s="42">
        <v>185.17</v>
      </c>
      <c r="AX61" s="42">
        <v>243.64</v>
      </c>
      <c r="AY61" s="794">
        <f t="shared" si="8"/>
        <v>428.80999999999995</v>
      </c>
      <c r="AZ61" s="794">
        <f t="shared" si="9"/>
        <v>428.80999999999995</v>
      </c>
      <c r="BA61"/>
      <c r="BB61"/>
      <c r="BC61"/>
      <c r="BD61"/>
    </row>
    <row r="62" spans="1:56" x14ac:dyDescent="0.3">
      <c r="B62" s="290" t="s">
        <v>1007</v>
      </c>
      <c r="C62" s="290">
        <v>7</v>
      </c>
      <c r="D62" s="291">
        <v>0.49</v>
      </c>
      <c r="E62" s="20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34">
        <v>6</v>
      </c>
      <c r="S62" s="34">
        <v>7</v>
      </c>
      <c r="T62" s="894"/>
      <c r="U62" s="44" t="s">
        <v>62</v>
      </c>
      <c r="V62" s="453">
        <v>355.17</v>
      </c>
      <c r="W62" s="453">
        <v>128.13999999999999</v>
      </c>
      <c r="X62" s="456">
        <f>AY112</f>
        <v>729.8</v>
      </c>
      <c r="Y62" s="456">
        <f>AZ112</f>
        <v>372.19</v>
      </c>
      <c r="Z62" s="891"/>
      <c r="AA62" s="891"/>
      <c r="AB62" s="36" t="str">
        <f t="shared" si="19"/>
        <v>Resolução ANEEL Nº 2.120 de 16 de agosto de 2016</v>
      </c>
      <c r="AC62" s="797">
        <f t="shared" si="6"/>
        <v>63.75</v>
      </c>
      <c r="AD62" s="797">
        <f t="shared" si="7"/>
        <v>666.25</v>
      </c>
      <c r="AE62" s="19"/>
      <c r="AF62" s="19"/>
      <c r="AG62" s="19"/>
      <c r="AH62" s="21">
        <v>56</v>
      </c>
      <c r="AI62" s="22" t="s">
        <v>214</v>
      </c>
      <c r="AJ62" s="21">
        <v>235</v>
      </c>
      <c r="AK62" s="19"/>
      <c r="AL62" s="19"/>
      <c r="AM62" s="897"/>
      <c r="AN62" s="462">
        <f t="shared" si="36"/>
        <v>4</v>
      </c>
      <c r="AO62" s="43">
        <f>AO58</f>
        <v>2</v>
      </c>
      <c r="AP62" s="45">
        <v>12</v>
      </c>
      <c r="AQ62" s="881"/>
      <c r="AR62" s="35" t="s">
        <v>457</v>
      </c>
      <c r="AS62" s="42">
        <v>0</v>
      </c>
      <c r="AT62" s="42">
        <v>0</v>
      </c>
      <c r="AU62" s="42">
        <v>0</v>
      </c>
      <c r="AV62" s="42">
        <v>0</v>
      </c>
      <c r="AW62" s="42">
        <v>0</v>
      </c>
      <c r="AX62" s="42">
        <v>0</v>
      </c>
      <c r="AY62" s="794">
        <f t="shared" si="8"/>
        <v>0</v>
      </c>
      <c r="AZ62" s="794">
        <f t="shared" si="9"/>
        <v>0</v>
      </c>
      <c r="BA62"/>
      <c r="BB62"/>
      <c r="BC62"/>
      <c r="BD62"/>
    </row>
    <row r="63" spans="1:56" x14ac:dyDescent="0.3">
      <c r="B63" s="290" t="s">
        <v>1008</v>
      </c>
      <c r="C63" s="290">
        <v>8</v>
      </c>
      <c r="D63" s="291">
        <v>0.55000000000000004</v>
      </c>
      <c r="E63" s="20"/>
      <c r="F63" s="19"/>
      <c r="G63" s="19"/>
      <c r="H63" s="20"/>
      <c r="I63" s="20"/>
      <c r="J63" s="20"/>
      <c r="K63" s="19"/>
      <c r="L63" s="19"/>
      <c r="M63" s="19"/>
      <c r="N63" s="19"/>
      <c r="O63" s="19"/>
      <c r="P63" s="19"/>
      <c r="Q63" s="19"/>
      <c r="R63" s="34">
        <v>6</v>
      </c>
      <c r="S63" s="34">
        <v>8</v>
      </c>
      <c r="T63" s="894"/>
      <c r="U63" s="44" t="s">
        <v>145</v>
      </c>
      <c r="V63" s="453">
        <v>267.01</v>
      </c>
      <c r="W63" s="453">
        <v>93.38</v>
      </c>
      <c r="X63" s="456">
        <f t="shared" ref="X63:Y63" si="41">AY113</f>
        <v>529.25</v>
      </c>
      <c r="Y63" s="456">
        <f t="shared" si="41"/>
        <v>264.21000000000004</v>
      </c>
      <c r="Z63" s="891"/>
      <c r="AA63" s="891"/>
      <c r="AB63" s="36" t="str">
        <f t="shared" si="19"/>
        <v>Resolução ANEEL Nº 2.120 de 16 de agosto de 2016</v>
      </c>
      <c r="AC63" s="797">
        <f t="shared" si="6"/>
        <v>63.75</v>
      </c>
      <c r="AD63" s="797">
        <f t="shared" si="7"/>
        <v>666.25</v>
      </c>
      <c r="AE63" s="19"/>
      <c r="AF63" s="19"/>
      <c r="AG63" s="19"/>
      <c r="AH63" s="21">
        <v>57</v>
      </c>
      <c r="AI63" s="22" t="s">
        <v>215</v>
      </c>
      <c r="AJ63" s="21">
        <v>288</v>
      </c>
      <c r="AK63" s="19"/>
      <c r="AL63" s="19"/>
      <c r="AM63" s="897"/>
      <c r="AN63" s="462">
        <f>AN59</f>
        <v>4</v>
      </c>
      <c r="AO63" s="40">
        <v>3</v>
      </c>
      <c r="AP63" s="45">
        <v>2</v>
      </c>
      <c r="AQ63" s="879" t="s">
        <v>445</v>
      </c>
      <c r="AR63" s="35" t="s">
        <v>157</v>
      </c>
      <c r="AS63" s="42">
        <v>2.4700000000000002</v>
      </c>
      <c r="AT63" s="42">
        <v>2.52</v>
      </c>
      <c r="AU63" s="42">
        <v>61.98</v>
      </c>
      <c r="AV63" s="42">
        <v>382.13</v>
      </c>
      <c r="AW63" s="42">
        <v>61.98</v>
      </c>
      <c r="AX63" s="42">
        <v>231.04</v>
      </c>
      <c r="AY63" s="794">
        <f t="shared" si="8"/>
        <v>444.11</v>
      </c>
      <c r="AZ63" s="794">
        <f t="shared" si="9"/>
        <v>293.02</v>
      </c>
      <c r="BA63"/>
      <c r="BB63"/>
      <c r="BC63"/>
      <c r="BD63"/>
    </row>
    <row r="64" spans="1:56" x14ac:dyDescent="0.3">
      <c r="B64" s="290" t="s">
        <v>1009</v>
      </c>
      <c r="C64" s="290">
        <v>9</v>
      </c>
      <c r="D64" s="291">
        <v>0.82</v>
      </c>
      <c r="E64" s="20"/>
      <c r="F64" s="19"/>
      <c r="G64" s="19"/>
      <c r="H64" s="20"/>
      <c r="I64" s="20"/>
      <c r="J64" s="20"/>
      <c r="K64" s="19"/>
      <c r="L64" s="19"/>
      <c r="M64" s="19"/>
      <c r="N64" s="19"/>
      <c r="O64" s="19"/>
      <c r="P64" s="19"/>
      <c r="Q64" s="19"/>
      <c r="R64" s="34">
        <v>6</v>
      </c>
      <c r="S64" s="34">
        <v>9</v>
      </c>
      <c r="T64" s="894"/>
      <c r="U64" s="44" t="s">
        <v>455</v>
      </c>
      <c r="V64" s="453">
        <v>267.01</v>
      </c>
      <c r="W64" s="453">
        <v>93.38</v>
      </c>
      <c r="X64" s="456">
        <f t="shared" ref="X64:Y64" si="42">AY114</f>
        <v>529.25</v>
      </c>
      <c r="Y64" s="456">
        <f t="shared" si="42"/>
        <v>264.21000000000004</v>
      </c>
      <c r="Z64" s="891"/>
      <c r="AA64" s="891"/>
      <c r="AB64" s="36" t="str">
        <f t="shared" si="19"/>
        <v>Resolução ANEEL Nº 2.120 de 16 de agosto de 2016</v>
      </c>
      <c r="AC64" s="797">
        <f t="shared" si="6"/>
        <v>63.75</v>
      </c>
      <c r="AD64" s="797">
        <f t="shared" si="7"/>
        <v>666.25</v>
      </c>
      <c r="AE64" s="19"/>
      <c r="AF64" s="19"/>
      <c r="AG64" s="19"/>
      <c r="AH64" s="21">
        <v>58</v>
      </c>
      <c r="AI64" s="22" t="s">
        <v>216</v>
      </c>
      <c r="AJ64" s="21">
        <v>714</v>
      </c>
      <c r="AK64" s="19"/>
      <c r="AL64" s="19"/>
      <c r="AM64" s="897"/>
      <c r="AN64" s="462">
        <f>AN59</f>
        <v>4</v>
      </c>
      <c r="AO64" s="43">
        <f>AO63</f>
        <v>3</v>
      </c>
      <c r="AP64" s="45">
        <v>3</v>
      </c>
      <c r="AQ64" s="880"/>
      <c r="AR64" s="35" t="s">
        <v>120</v>
      </c>
      <c r="AS64" s="42">
        <v>7.58</v>
      </c>
      <c r="AT64" s="42">
        <v>3.15</v>
      </c>
      <c r="AU64" s="42">
        <v>65.34</v>
      </c>
      <c r="AV64" s="42">
        <v>382.13</v>
      </c>
      <c r="AW64" s="42">
        <v>65.34</v>
      </c>
      <c r="AX64" s="42">
        <v>231.04</v>
      </c>
      <c r="AY64" s="794">
        <f t="shared" si="8"/>
        <v>447.47</v>
      </c>
      <c r="AZ64" s="794">
        <f t="shared" si="9"/>
        <v>296.38</v>
      </c>
      <c r="BA64"/>
      <c r="BB64"/>
      <c r="BC64"/>
      <c r="BD64"/>
    </row>
    <row r="65" spans="2:56" x14ac:dyDescent="0.3">
      <c r="B65" s="290" t="s">
        <v>1010</v>
      </c>
      <c r="C65" s="290">
        <v>10</v>
      </c>
      <c r="D65" s="291">
        <v>0.78</v>
      </c>
      <c r="E65" s="20"/>
      <c r="F65" s="19"/>
      <c r="G65" s="19"/>
      <c r="H65" s="20"/>
      <c r="I65" s="20"/>
      <c r="J65" s="20"/>
      <c r="K65" s="19"/>
      <c r="L65" s="19"/>
      <c r="M65" s="19"/>
      <c r="N65" s="19"/>
      <c r="O65" s="19"/>
      <c r="P65" s="19"/>
      <c r="Q65" s="19"/>
      <c r="R65" s="34">
        <v>6</v>
      </c>
      <c r="S65" s="34">
        <v>10</v>
      </c>
      <c r="T65" s="894"/>
      <c r="U65" s="44" t="s">
        <v>456</v>
      </c>
      <c r="V65" s="453">
        <v>228.86</v>
      </c>
      <c r="W65" s="453">
        <v>80.040000000000006</v>
      </c>
      <c r="X65" s="456">
        <f t="shared" ref="X65:Y65" si="43">AY115</f>
        <v>453.64</v>
      </c>
      <c r="Y65" s="456">
        <f t="shared" si="43"/>
        <v>226.47000000000003</v>
      </c>
      <c r="Z65" s="891"/>
      <c r="AA65" s="891"/>
      <c r="AB65" s="36" t="str">
        <f t="shared" si="19"/>
        <v>Resolução ANEEL Nº 2.120 de 16 de agosto de 2016</v>
      </c>
      <c r="AC65" s="797">
        <f t="shared" si="6"/>
        <v>63.75</v>
      </c>
      <c r="AD65" s="797">
        <f t="shared" si="7"/>
        <v>666.25</v>
      </c>
      <c r="AE65" s="19"/>
      <c r="AF65" s="19"/>
      <c r="AG65" s="19"/>
      <c r="AH65" s="21">
        <v>59</v>
      </c>
      <c r="AI65" s="22" t="s">
        <v>217</v>
      </c>
      <c r="AJ65" s="21">
        <v>380</v>
      </c>
      <c r="AK65" s="19"/>
      <c r="AL65" s="19"/>
      <c r="AM65" s="897"/>
      <c r="AN65" s="462">
        <f t="shared" ref="AN65:AO75" si="44">AN64</f>
        <v>4</v>
      </c>
      <c r="AO65" s="43">
        <f>AO63</f>
        <v>3</v>
      </c>
      <c r="AP65" s="45">
        <v>4</v>
      </c>
      <c r="AQ65" s="880"/>
      <c r="AR65" s="35" t="s">
        <v>119</v>
      </c>
      <c r="AS65" s="42">
        <v>10.44</v>
      </c>
      <c r="AT65" s="42">
        <v>4.0199999999999996</v>
      </c>
      <c r="AU65" s="42">
        <v>70.760000000000005</v>
      </c>
      <c r="AV65" s="42">
        <v>382.13</v>
      </c>
      <c r="AW65" s="42">
        <v>70.760000000000005</v>
      </c>
      <c r="AX65" s="42">
        <v>231.04</v>
      </c>
      <c r="AY65" s="794">
        <f t="shared" si="8"/>
        <v>452.89</v>
      </c>
      <c r="AZ65" s="794">
        <f t="shared" si="9"/>
        <v>301.8</v>
      </c>
      <c r="BA65"/>
      <c r="BB65"/>
      <c r="BC65"/>
      <c r="BD65"/>
    </row>
    <row r="66" spans="2:56" x14ac:dyDescent="0.3">
      <c r="B66" s="290" t="s">
        <v>1011</v>
      </c>
      <c r="C66" s="290">
        <v>11</v>
      </c>
      <c r="D66" s="291">
        <v>0.76</v>
      </c>
      <c r="E66" s="20"/>
      <c r="F66" s="19"/>
      <c r="G66" s="19"/>
      <c r="H66" s="20"/>
      <c r="I66" s="20"/>
      <c r="J66" s="20"/>
      <c r="K66" s="19"/>
      <c r="L66" s="19"/>
      <c r="M66" s="19"/>
      <c r="N66" s="19"/>
      <c r="O66" s="19"/>
      <c r="P66" s="19"/>
      <c r="Q66" s="19"/>
      <c r="R66" s="34">
        <v>6</v>
      </c>
      <c r="S66" s="34">
        <v>11</v>
      </c>
      <c r="T66" s="894"/>
      <c r="U66" s="44" t="s">
        <v>146</v>
      </c>
      <c r="V66" s="453">
        <v>433.99</v>
      </c>
      <c r="W66" s="453">
        <v>143.91</v>
      </c>
      <c r="X66" s="456">
        <f t="shared" ref="X66:Y66" si="45">AY116</f>
        <v>808.62</v>
      </c>
      <c r="Y66" s="456">
        <f t="shared" si="45"/>
        <v>387.96000000000004</v>
      </c>
      <c r="Z66" s="891"/>
      <c r="AA66" s="891"/>
      <c r="AB66" s="36" t="str">
        <f t="shared" si="19"/>
        <v>Resolução ANEEL Nº 2.120 de 16 de agosto de 2016</v>
      </c>
      <c r="AC66" s="797">
        <f t="shared" si="6"/>
        <v>63.75</v>
      </c>
      <c r="AD66" s="797">
        <f t="shared" si="7"/>
        <v>666.25</v>
      </c>
      <c r="AE66" s="19"/>
      <c r="AF66" s="19"/>
      <c r="AG66" s="19"/>
      <c r="AH66" s="21">
        <v>60</v>
      </c>
      <c r="AI66" s="22" t="s">
        <v>218</v>
      </c>
      <c r="AJ66" s="21">
        <v>62</v>
      </c>
      <c r="AK66" s="19"/>
      <c r="AL66" s="19"/>
      <c r="AM66" s="897"/>
      <c r="AN66" s="462">
        <f t="shared" si="44"/>
        <v>4</v>
      </c>
      <c r="AO66" s="43">
        <f t="shared" si="44"/>
        <v>3</v>
      </c>
      <c r="AP66" s="45">
        <v>5</v>
      </c>
      <c r="AQ66" s="880"/>
      <c r="AR66" s="35" t="s">
        <v>118</v>
      </c>
      <c r="AS66" s="42">
        <v>24.31</v>
      </c>
      <c r="AT66" s="42">
        <v>8.92</v>
      </c>
      <c r="AU66" s="42">
        <v>76.55</v>
      </c>
      <c r="AV66" s="42">
        <v>382.13</v>
      </c>
      <c r="AW66" s="42">
        <v>76.55</v>
      </c>
      <c r="AX66" s="42">
        <v>231.04</v>
      </c>
      <c r="AY66" s="794">
        <f t="shared" si="8"/>
        <v>458.68</v>
      </c>
      <c r="AZ66" s="794">
        <f t="shared" si="9"/>
        <v>307.58999999999997</v>
      </c>
      <c r="BA66"/>
      <c r="BB66"/>
      <c r="BC66"/>
      <c r="BD66"/>
    </row>
    <row r="67" spans="2:56" x14ac:dyDescent="0.3">
      <c r="B67" s="290" t="s">
        <v>1012</v>
      </c>
      <c r="C67" s="290">
        <v>12</v>
      </c>
      <c r="D67" s="291">
        <v>0.7</v>
      </c>
      <c r="E67" s="20"/>
      <c r="F67" s="19"/>
      <c r="G67" s="19"/>
      <c r="H67" s="20"/>
      <c r="I67" s="20"/>
      <c r="J67" s="20"/>
      <c r="K67" s="19"/>
      <c r="L67" s="19"/>
      <c r="M67" s="19"/>
      <c r="N67" s="19"/>
      <c r="O67" s="19"/>
      <c r="P67" s="19"/>
      <c r="Q67" s="19"/>
      <c r="R67" s="34">
        <v>6</v>
      </c>
      <c r="S67" s="34">
        <v>12</v>
      </c>
      <c r="T67" s="895"/>
      <c r="U67" s="44" t="s">
        <v>457</v>
      </c>
      <c r="V67" s="453">
        <f>V66</f>
        <v>433.99</v>
      </c>
      <c r="W67" s="453">
        <f>W66</f>
        <v>143.91</v>
      </c>
      <c r="X67" s="453">
        <f>X66</f>
        <v>808.62</v>
      </c>
      <c r="Y67" s="453">
        <f>Y66</f>
        <v>387.96000000000004</v>
      </c>
      <c r="Z67" s="892"/>
      <c r="AA67" s="892"/>
      <c r="AB67" s="36" t="str">
        <f t="shared" si="19"/>
        <v>Resolução ANEEL Nº 2.120 de 16 de agosto de 2016</v>
      </c>
      <c r="AC67" s="798">
        <f t="shared" si="6"/>
        <v>63.75</v>
      </c>
      <c r="AD67" s="798">
        <f t="shared" si="7"/>
        <v>666.25</v>
      </c>
      <c r="AE67" s="19"/>
      <c r="AF67" s="19"/>
      <c r="AG67" s="19"/>
      <c r="AH67" s="21">
        <v>61</v>
      </c>
      <c r="AI67" s="22" t="s">
        <v>219</v>
      </c>
      <c r="AJ67" s="21">
        <v>373</v>
      </c>
      <c r="AK67" s="19"/>
      <c r="AL67" s="19"/>
      <c r="AM67" s="897"/>
      <c r="AN67" s="462">
        <f t="shared" si="44"/>
        <v>4</v>
      </c>
      <c r="AO67" s="49">
        <f t="shared" si="44"/>
        <v>3</v>
      </c>
      <c r="AP67" s="45">
        <v>6</v>
      </c>
      <c r="AQ67" s="881"/>
      <c r="AR67" s="35" t="s">
        <v>61</v>
      </c>
      <c r="AS67" s="42">
        <v>24.31</v>
      </c>
      <c r="AT67" s="42">
        <v>8.92</v>
      </c>
      <c r="AU67" s="42">
        <v>76.709999999999994</v>
      </c>
      <c r="AV67" s="42">
        <v>382.13</v>
      </c>
      <c r="AW67" s="42">
        <v>76.709999999999994</v>
      </c>
      <c r="AX67" s="42">
        <v>231.04</v>
      </c>
      <c r="AY67" s="794">
        <f t="shared" si="8"/>
        <v>458.84</v>
      </c>
      <c r="AZ67" s="794">
        <f t="shared" si="9"/>
        <v>307.75</v>
      </c>
      <c r="BA67"/>
      <c r="BB67"/>
      <c r="BC67"/>
      <c r="BD67"/>
    </row>
    <row r="68" spans="2:56" x14ac:dyDescent="0.3">
      <c r="B68" s="290" t="s">
        <v>1013</v>
      </c>
      <c r="C68" s="290">
        <v>13</v>
      </c>
      <c r="D68" s="291">
        <v>0.8</v>
      </c>
      <c r="E68" s="20"/>
      <c r="F68" s="19"/>
      <c r="G68" s="20"/>
      <c r="H68" s="20"/>
      <c r="I68" s="20"/>
      <c r="J68" s="20"/>
      <c r="K68" s="19"/>
      <c r="L68" s="19"/>
      <c r="M68" s="19"/>
      <c r="N68" s="19"/>
      <c r="O68" s="19"/>
      <c r="P68" s="19"/>
      <c r="Q68" s="19"/>
      <c r="R68" s="34">
        <v>7</v>
      </c>
      <c r="S68" s="34">
        <v>2</v>
      </c>
      <c r="T68" s="893" t="s">
        <v>1330</v>
      </c>
      <c r="U68" s="35" t="s">
        <v>157</v>
      </c>
      <c r="V68" s="454">
        <v>2.08</v>
      </c>
      <c r="W68" s="454">
        <v>2.2200000000000002</v>
      </c>
      <c r="X68" s="455">
        <f>AY126</f>
        <v>416.72</v>
      </c>
      <c r="Y68" s="455">
        <f>AZ126</f>
        <v>286.13</v>
      </c>
      <c r="Z68" s="888">
        <v>42826</v>
      </c>
      <c r="AA68" s="888">
        <v>42968</v>
      </c>
      <c r="AB68" s="36" t="s">
        <v>1331</v>
      </c>
      <c r="AC68" s="796">
        <f t="shared" si="6"/>
        <v>63.75</v>
      </c>
      <c r="AD68" s="796">
        <f t="shared" si="7"/>
        <v>666.25</v>
      </c>
      <c r="AE68" s="19"/>
      <c r="AF68" s="19"/>
      <c r="AG68" s="19"/>
      <c r="AH68" s="21">
        <v>62</v>
      </c>
      <c r="AI68" s="22" t="s">
        <v>220</v>
      </c>
      <c r="AJ68" s="21">
        <v>259</v>
      </c>
      <c r="AK68" s="19"/>
      <c r="AL68" s="19"/>
      <c r="AM68" s="897"/>
      <c r="AN68" s="462">
        <f t="shared" si="44"/>
        <v>4</v>
      </c>
      <c r="AO68" s="43">
        <v>4</v>
      </c>
      <c r="AP68" s="41">
        <v>5</v>
      </c>
      <c r="AQ68" s="879" t="s">
        <v>446</v>
      </c>
      <c r="AR68" s="35" t="s">
        <v>118</v>
      </c>
      <c r="AS68" s="42">
        <v>8.92</v>
      </c>
      <c r="AT68" s="42">
        <v>8.92</v>
      </c>
      <c r="AU68" s="42">
        <v>672.8</v>
      </c>
      <c r="AV68" s="42">
        <v>382.13</v>
      </c>
      <c r="AW68" s="42">
        <v>76.55</v>
      </c>
      <c r="AX68" s="42">
        <v>231.04</v>
      </c>
      <c r="AY68" s="794">
        <f t="shared" si="8"/>
        <v>1054.9299999999998</v>
      </c>
      <c r="AZ68" s="794">
        <f t="shared" si="9"/>
        <v>307.58999999999997</v>
      </c>
      <c r="BA68"/>
      <c r="BB68"/>
      <c r="BC68"/>
      <c r="BD68"/>
    </row>
    <row r="69" spans="2:56" x14ac:dyDescent="0.3">
      <c r="B69" s="290" t="s">
        <v>1014</v>
      </c>
      <c r="C69" s="290">
        <v>14</v>
      </c>
      <c r="D69" s="291">
        <v>0.55000000000000004</v>
      </c>
      <c r="E69" s="20"/>
      <c r="F69" s="19"/>
      <c r="G69" s="20"/>
      <c r="H69" s="20"/>
      <c r="I69" s="20"/>
      <c r="J69" s="20"/>
      <c r="K69" s="19"/>
      <c r="L69" s="19"/>
      <c r="M69" s="19"/>
      <c r="N69" s="19"/>
      <c r="O69" s="19"/>
      <c r="P69" s="19"/>
      <c r="Q69" s="19"/>
      <c r="R69" s="34">
        <v>7</v>
      </c>
      <c r="S69" s="34">
        <v>3</v>
      </c>
      <c r="T69" s="894"/>
      <c r="U69" s="35" t="s">
        <v>120</v>
      </c>
      <c r="V69" s="454">
        <v>8.64</v>
      </c>
      <c r="W69" s="454">
        <v>3.47</v>
      </c>
      <c r="X69" s="455">
        <f t="shared" ref="X69:Y72" si="46">AY127</f>
        <v>419.07</v>
      </c>
      <c r="Y69" s="455">
        <f t="shared" si="46"/>
        <v>288.48</v>
      </c>
      <c r="Z69" s="889"/>
      <c r="AA69" s="889"/>
      <c r="AB69" s="36" t="str">
        <f>AB68</f>
        <v>Resolução ANEEL Nº 2.214 de 28 de março de 2017</v>
      </c>
      <c r="AC69" s="797">
        <f t="shared" si="6"/>
        <v>63.75</v>
      </c>
      <c r="AD69" s="797">
        <f t="shared" si="7"/>
        <v>666.25</v>
      </c>
      <c r="AE69" s="19"/>
      <c r="AF69" s="19"/>
      <c r="AG69" s="19"/>
      <c r="AH69" s="21">
        <v>63</v>
      </c>
      <c r="AI69" s="22" t="s">
        <v>221</v>
      </c>
      <c r="AJ69" s="21">
        <v>460</v>
      </c>
      <c r="AK69" s="19"/>
      <c r="AL69" s="19"/>
      <c r="AM69" s="897"/>
      <c r="AN69" s="462">
        <f t="shared" si="44"/>
        <v>4</v>
      </c>
      <c r="AO69" s="49">
        <v>4</v>
      </c>
      <c r="AP69" s="41">
        <v>6</v>
      </c>
      <c r="AQ69" s="881"/>
      <c r="AR69" s="35" t="s">
        <v>61</v>
      </c>
      <c r="AS69" s="42">
        <v>8.92</v>
      </c>
      <c r="AT69" s="42">
        <v>8.92</v>
      </c>
      <c r="AU69" s="42">
        <v>672.96</v>
      </c>
      <c r="AV69" s="42">
        <v>382.13</v>
      </c>
      <c r="AW69" s="42">
        <v>76.709999999999994</v>
      </c>
      <c r="AX69" s="42">
        <v>231.04</v>
      </c>
      <c r="AY69" s="794">
        <f t="shared" si="8"/>
        <v>1055.0900000000001</v>
      </c>
      <c r="AZ69" s="794">
        <f t="shared" si="9"/>
        <v>307.75</v>
      </c>
      <c r="BA69"/>
      <c r="BB69"/>
      <c r="BC69"/>
      <c r="BD69"/>
    </row>
    <row r="70" spans="2:56" x14ac:dyDescent="0.3">
      <c r="B70" s="290" t="s">
        <v>1015</v>
      </c>
      <c r="C70" s="290">
        <v>15</v>
      </c>
      <c r="D70" s="291">
        <v>0.81</v>
      </c>
      <c r="E70" s="20"/>
      <c r="F70" s="19"/>
      <c r="G70" s="20"/>
      <c r="H70" s="20"/>
      <c r="I70" s="20"/>
      <c r="J70" s="20"/>
      <c r="K70" s="19"/>
      <c r="L70" s="19"/>
      <c r="M70" s="19"/>
      <c r="N70" s="19"/>
      <c r="O70" s="19"/>
      <c r="P70" s="19"/>
      <c r="Q70" s="19"/>
      <c r="R70" s="34">
        <v>7</v>
      </c>
      <c r="S70" s="34">
        <v>4</v>
      </c>
      <c r="T70" s="894"/>
      <c r="U70" s="35" t="s">
        <v>119</v>
      </c>
      <c r="V70" s="454">
        <v>14.04</v>
      </c>
      <c r="W70" s="454">
        <v>5.22</v>
      </c>
      <c r="X70" s="455">
        <f t="shared" si="46"/>
        <v>422.14</v>
      </c>
      <c r="Y70" s="455">
        <f t="shared" si="46"/>
        <v>291.55</v>
      </c>
      <c r="Z70" s="889"/>
      <c r="AA70" s="889"/>
      <c r="AB70" s="36" t="str">
        <f>AB69</f>
        <v>Resolução ANEEL Nº 2.214 de 28 de março de 2017</v>
      </c>
      <c r="AC70" s="797">
        <f t="shared" si="6"/>
        <v>63.75</v>
      </c>
      <c r="AD70" s="797">
        <f t="shared" si="7"/>
        <v>666.25</v>
      </c>
      <c r="AE70" s="19"/>
      <c r="AF70" s="19"/>
      <c r="AG70" s="19"/>
      <c r="AH70" s="21">
        <v>64</v>
      </c>
      <c r="AI70" s="22" t="s">
        <v>222</v>
      </c>
      <c r="AJ70" s="21">
        <v>139</v>
      </c>
      <c r="AK70" s="19"/>
      <c r="AL70" s="19"/>
      <c r="AM70" s="897"/>
      <c r="AN70" s="462">
        <f t="shared" si="44"/>
        <v>4</v>
      </c>
      <c r="AO70" s="43">
        <v>5</v>
      </c>
      <c r="AP70" s="41">
        <v>7</v>
      </c>
      <c r="AQ70" s="879" t="s">
        <v>444</v>
      </c>
      <c r="AR70" s="35" t="s">
        <v>62</v>
      </c>
      <c r="AS70" s="42">
        <v>0</v>
      </c>
      <c r="AT70" s="42">
        <v>0</v>
      </c>
      <c r="AU70" s="42">
        <v>357.07</v>
      </c>
      <c r="AV70" s="42">
        <v>382.13</v>
      </c>
      <c r="AW70" s="42">
        <v>143.13999999999999</v>
      </c>
      <c r="AX70" s="42">
        <v>231.04</v>
      </c>
      <c r="AY70" s="794">
        <f t="shared" si="8"/>
        <v>739.2</v>
      </c>
      <c r="AZ70" s="794">
        <f t="shared" si="9"/>
        <v>374.17999999999995</v>
      </c>
      <c r="BA70"/>
      <c r="BB70"/>
      <c r="BC70"/>
      <c r="BD70"/>
    </row>
    <row r="71" spans="2:56" x14ac:dyDescent="0.3">
      <c r="B71" s="290" t="s">
        <v>1016</v>
      </c>
      <c r="C71" s="290">
        <v>16</v>
      </c>
      <c r="D71" s="291">
        <v>0.56999999999999995</v>
      </c>
      <c r="E71" s="26"/>
      <c r="F71" s="20"/>
      <c r="G71" s="20"/>
      <c r="H71" s="20"/>
      <c r="I71" s="20"/>
      <c r="J71" s="20"/>
      <c r="K71" s="19"/>
      <c r="L71" s="19"/>
      <c r="M71" s="19"/>
      <c r="N71" s="19"/>
      <c r="O71" s="19"/>
      <c r="P71" s="19"/>
      <c r="Q71" s="19"/>
      <c r="R71" s="34">
        <v>7</v>
      </c>
      <c r="S71" s="34">
        <v>5</v>
      </c>
      <c r="T71" s="894"/>
      <c r="U71" s="35" t="s">
        <v>118</v>
      </c>
      <c r="V71" s="454">
        <v>25.19</v>
      </c>
      <c r="W71" s="454">
        <v>9.09</v>
      </c>
      <c r="X71" s="455">
        <f t="shared" si="46"/>
        <v>426.76</v>
      </c>
      <c r="Y71" s="455">
        <f t="shared" si="46"/>
        <v>296.17</v>
      </c>
      <c r="Z71" s="889"/>
      <c r="AA71" s="889"/>
      <c r="AB71" s="36" t="str">
        <f t="shared" ref="AB71:AB111" si="47">AB70</f>
        <v>Resolução ANEEL Nº 2.214 de 28 de março de 2017</v>
      </c>
      <c r="AC71" s="797">
        <f t="shared" si="6"/>
        <v>63.75</v>
      </c>
      <c r="AD71" s="797">
        <f t="shared" si="7"/>
        <v>666.25</v>
      </c>
      <c r="AE71" s="19"/>
      <c r="AF71" s="19"/>
      <c r="AG71" s="19"/>
      <c r="AH71" s="21">
        <v>65</v>
      </c>
      <c r="AI71" s="22" t="s">
        <v>223</v>
      </c>
      <c r="AJ71" s="21">
        <v>455</v>
      </c>
      <c r="AK71" s="19"/>
      <c r="AL71" s="19"/>
      <c r="AM71" s="897"/>
      <c r="AN71" s="462">
        <f t="shared" si="44"/>
        <v>4</v>
      </c>
      <c r="AO71" s="43">
        <v>5</v>
      </c>
      <c r="AP71" s="41">
        <v>8</v>
      </c>
      <c r="AQ71" s="880"/>
      <c r="AR71" s="35" t="s">
        <v>145</v>
      </c>
      <c r="AS71" s="42">
        <v>0</v>
      </c>
      <c r="AT71" s="42">
        <v>0</v>
      </c>
      <c r="AU71" s="42">
        <v>258.43</v>
      </c>
      <c r="AV71" s="42">
        <v>256.02999999999997</v>
      </c>
      <c r="AW71" s="42">
        <v>99.75</v>
      </c>
      <c r="AX71" s="42">
        <v>154.80000000000001</v>
      </c>
      <c r="AY71" s="794">
        <f t="shared" si="8"/>
        <v>514.46</v>
      </c>
      <c r="AZ71" s="794">
        <f t="shared" si="9"/>
        <v>254.55</v>
      </c>
      <c r="BA71"/>
      <c r="BB71"/>
      <c r="BC71"/>
      <c r="BD71"/>
    </row>
    <row r="72" spans="2:56" x14ac:dyDescent="0.3">
      <c r="B72" s="290" t="s">
        <v>1017</v>
      </c>
      <c r="C72" s="290">
        <v>17</v>
      </c>
      <c r="D72" s="291">
        <v>0.74</v>
      </c>
      <c r="E72" s="26"/>
      <c r="F72" s="20"/>
      <c r="G72" s="20"/>
      <c r="H72" s="20"/>
      <c r="I72" s="20"/>
      <c r="J72" s="20"/>
      <c r="K72" s="19"/>
      <c r="L72" s="19"/>
      <c r="M72" s="19"/>
      <c r="N72" s="19"/>
      <c r="O72" s="19"/>
      <c r="P72" s="19"/>
      <c r="Q72" s="19"/>
      <c r="R72" s="34">
        <v>7</v>
      </c>
      <c r="S72" s="34">
        <v>6</v>
      </c>
      <c r="T72" s="894"/>
      <c r="U72" s="35" t="s">
        <v>61</v>
      </c>
      <c r="V72" s="454">
        <v>25.19</v>
      </c>
      <c r="W72" s="454">
        <v>9.09</v>
      </c>
      <c r="X72" s="455">
        <f t="shared" si="46"/>
        <v>426.76</v>
      </c>
      <c r="Y72" s="455">
        <f t="shared" si="46"/>
        <v>296.17</v>
      </c>
      <c r="Z72" s="889"/>
      <c r="AA72" s="889"/>
      <c r="AB72" s="36" t="str">
        <f t="shared" si="47"/>
        <v>Resolução ANEEL Nº 2.214 de 28 de março de 2017</v>
      </c>
      <c r="AC72" s="797">
        <f t="shared" si="6"/>
        <v>63.75</v>
      </c>
      <c r="AD72" s="797">
        <f t="shared" si="7"/>
        <v>666.25</v>
      </c>
      <c r="AE72" s="19"/>
      <c r="AF72" s="19"/>
      <c r="AG72" s="19"/>
      <c r="AH72" s="21">
        <v>66</v>
      </c>
      <c r="AI72" s="22" t="s">
        <v>224</v>
      </c>
      <c r="AJ72" s="21">
        <v>634</v>
      </c>
      <c r="AK72" s="19"/>
      <c r="AL72" s="19"/>
      <c r="AM72" s="897"/>
      <c r="AN72" s="462">
        <f t="shared" si="44"/>
        <v>4</v>
      </c>
      <c r="AO72" s="43">
        <v>5</v>
      </c>
      <c r="AP72" s="41">
        <v>9</v>
      </c>
      <c r="AQ72" s="880"/>
      <c r="AR72" s="35" t="s">
        <v>455</v>
      </c>
      <c r="AS72" s="42">
        <v>0</v>
      </c>
      <c r="AT72" s="42">
        <v>0</v>
      </c>
      <c r="AU72" s="42">
        <v>258.43</v>
      </c>
      <c r="AV72" s="42">
        <v>256.02999999999997</v>
      </c>
      <c r="AW72" s="42">
        <v>99.75</v>
      </c>
      <c r="AX72" s="42">
        <v>154.80000000000001</v>
      </c>
      <c r="AY72" s="794">
        <f t="shared" si="8"/>
        <v>514.46</v>
      </c>
      <c r="AZ72" s="794">
        <f t="shared" si="9"/>
        <v>254.55</v>
      </c>
      <c r="BA72"/>
      <c r="BB72"/>
      <c r="BC72"/>
      <c r="BD72"/>
    </row>
    <row r="73" spans="2:56" x14ac:dyDescent="0.3">
      <c r="B73" s="290" t="s">
        <v>1018</v>
      </c>
      <c r="C73" s="290">
        <v>18</v>
      </c>
      <c r="D73" s="291">
        <v>0.6</v>
      </c>
      <c r="E73" s="26"/>
      <c r="F73" s="20"/>
      <c r="G73" s="20"/>
      <c r="H73" s="20"/>
      <c r="I73" s="20"/>
      <c r="J73" s="20"/>
      <c r="K73" s="19"/>
      <c r="L73" s="19"/>
      <c r="M73" s="19"/>
      <c r="N73" s="19"/>
      <c r="O73" s="19"/>
      <c r="P73" s="19"/>
      <c r="Q73" s="19"/>
      <c r="R73" s="34">
        <v>7</v>
      </c>
      <c r="S73" s="34">
        <v>7</v>
      </c>
      <c r="T73" s="894"/>
      <c r="U73" s="44" t="s">
        <v>62</v>
      </c>
      <c r="V73" s="453">
        <v>355.17</v>
      </c>
      <c r="W73" s="453">
        <v>128.13999999999999</v>
      </c>
      <c r="X73" s="456">
        <f>AY133</f>
        <v>724.72</v>
      </c>
      <c r="Y73" s="456">
        <f>AZ133</f>
        <v>367.1</v>
      </c>
      <c r="Z73" s="889"/>
      <c r="AA73" s="889"/>
      <c r="AB73" s="36" t="str">
        <f t="shared" si="47"/>
        <v>Resolução ANEEL Nº 2.214 de 28 de março de 2017</v>
      </c>
      <c r="AC73" s="797">
        <f t="shared" si="6"/>
        <v>63.75</v>
      </c>
      <c r="AD73" s="797">
        <f t="shared" si="7"/>
        <v>666.25</v>
      </c>
      <c r="AE73" s="19"/>
      <c r="AF73" s="19"/>
      <c r="AG73" s="19"/>
      <c r="AH73" s="21">
        <v>67</v>
      </c>
      <c r="AI73" s="22" t="s">
        <v>225</v>
      </c>
      <c r="AJ73" s="21">
        <v>372</v>
      </c>
      <c r="AK73" s="19"/>
      <c r="AL73" s="19"/>
      <c r="AM73" s="897"/>
      <c r="AN73" s="462">
        <f t="shared" si="44"/>
        <v>4</v>
      </c>
      <c r="AO73" s="43">
        <v>5</v>
      </c>
      <c r="AP73" s="41">
        <v>10</v>
      </c>
      <c r="AQ73" s="880"/>
      <c r="AR73" s="35" t="s">
        <v>456</v>
      </c>
      <c r="AS73" s="42">
        <v>0</v>
      </c>
      <c r="AT73" s="42">
        <v>0</v>
      </c>
      <c r="AU73" s="42">
        <v>231.43</v>
      </c>
      <c r="AV73" s="42">
        <v>229.28</v>
      </c>
      <c r="AW73" s="42">
        <v>89.32</v>
      </c>
      <c r="AX73" s="42">
        <v>138.63</v>
      </c>
      <c r="AY73" s="794">
        <f t="shared" si="8"/>
        <v>460.71000000000004</v>
      </c>
      <c r="AZ73" s="794">
        <f t="shared" si="9"/>
        <v>227.95</v>
      </c>
      <c r="BA73"/>
      <c r="BB73"/>
      <c r="BC73"/>
      <c r="BD73"/>
    </row>
    <row r="74" spans="2:56" x14ac:dyDescent="0.3">
      <c r="B74" s="290" t="s">
        <v>1019</v>
      </c>
      <c r="C74" s="290">
        <v>19</v>
      </c>
      <c r="D74" s="291">
        <v>0.77</v>
      </c>
      <c r="E74" s="26"/>
      <c r="F74" s="20"/>
      <c r="G74" s="20"/>
      <c r="H74" s="20"/>
      <c r="I74" s="20"/>
      <c r="J74" s="20"/>
      <c r="K74" s="19"/>
      <c r="L74" s="19"/>
      <c r="M74" s="19"/>
      <c r="N74" s="19"/>
      <c r="O74" s="19"/>
      <c r="P74" s="19"/>
      <c r="Q74" s="19"/>
      <c r="R74" s="34">
        <v>7</v>
      </c>
      <c r="S74" s="34">
        <v>8</v>
      </c>
      <c r="T74" s="894"/>
      <c r="U74" s="44" t="s">
        <v>145</v>
      </c>
      <c r="V74" s="453">
        <v>267.01</v>
      </c>
      <c r="W74" s="453">
        <v>93.38</v>
      </c>
      <c r="X74" s="456">
        <f t="shared" ref="X74:Y77" si="48">AY134</f>
        <v>525.69000000000005</v>
      </c>
      <c r="Y74" s="456">
        <f t="shared" si="48"/>
        <v>260.64999999999998</v>
      </c>
      <c r="Z74" s="889"/>
      <c r="AA74" s="889"/>
      <c r="AB74" s="36" t="str">
        <f t="shared" si="47"/>
        <v>Resolução ANEEL Nº 2.214 de 28 de março de 2017</v>
      </c>
      <c r="AC74" s="797">
        <f t="shared" si="6"/>
        <v>63.75</v>
      </c>
      <c r="AD74" s="797">
        <f t="shared" si="7"/>
        <v>666.25</v>
      </c>
      <c r="AE74" s="19"/>
      <c r="AF74" s="19"/>
      <c r="AG74" s="19"/>
      <c r="AH74" s="21">
        <v>68</v>
      </c>
      <c r="AI74" s="22" t="s">
        <v>226</v>
      </c>
      <c r="AJ74" s="21">
        <v>310</v>
      </c>
      <c r="AK74" s="19"/>
      <c r="AL74" s="19"/>
      <c r="AM74" s="897"/>
      <c r="AN74" s="462">
        <f t="shared" si="44"/>
        <v>4</v>
      </c>
      <c r="AO74" s="43">
        <v>5</v>
      </c>
      <c r="AP74" s="41">
        <v>11</v>
      </c>
      <c r="AQ74" s="880"/>
      <c r="AR74" s="35" t="s">
        <v>146</v>
      </c>
      <c r="AS74" s="42">
        <v>0</v>
      </c>
      <c r="AT74" s="42">
        <v>0</v>
      </c>
      <c r="AU74" s="42">
        <v>419.14</v>
      </c>
      <c r="AV74" s="42">
        <v>382.13</v>
      </c>
      <c r="AW74" s="42">
        <v>155.56</v>
      </c>
      <c r="AX74" s="42">
        <v>231.04</v>
      </c>
      <c r="AY74" s="794">
        <f t="shared" si="8"/>
        <v>801.27</v>
      </c>
      <c r="AZ74" s="794">
        <f t="shared" si="9"/>
        <v>386.6</v>
      </c>
      <c r="BA74"/>
      <c r="BB74"/>
      <c r="BC74"/>
      <c r="BD74"/>
    </row>
    <row r="75" spans="2:56" x14ac:dyDescent="0.3">
      <c r="B75" s="290" t="s">
        <v>1020</v>
      </c>
      <c r="C75" s="290">
        <v>20</v>
      </c>
      <c r="D75" s="291">
        <v>0.69</v>
      </c>
      <c r="E75" s="26"/>
      <c r="F75" s="20"/>
      <c r="G75" s="20"/>
      <c r="H75" s="20"/>
      <c r="I75" s="20"/>
      <c r="J75" s="20"/>
      <c r="K75" s="19"/>
      <c r="L75" s="19"/>
      <c r="M75" s="19"/>
      <c r="N75" s="19"/>
      <c r="O75" s="19"/>
      <c r="P75" s="19"/>
      <c r="Q75" s="19"/>
      <c r="R75" s="34">
        <v>7</v>
      </c>
      <c r="S75" s="34">
        <v>9</v>
      </c>
      <c r="T75" s="894"/>
      <c r="U75" s="44" t="s">
        <v>455</v>
      </c>
      <c r="V75" s="453">
        <v>267.01</v>
      </c>
      <c r="W75" s="453">
        <v>93.38</v>
      </c>
      <c r="X75" s="456">
        <f t="shared" si="48"/>
        <v>525.69000000000005</v>
      </c>
      <c r="Y75" s="456">
        <f t="shared" si="48"/>
        <v>260.64999999999998</v>
      </c>
      <c r="Z75" s="889"/>
      <c r="AA75" s="889"/>
      <c r="AB75" s="36" t="str">
        <f t="shared" si="47"/>
        <v>Resolução ANEEL Nº 2.214 de 28 de março de 2017</v>
      </c>
      <c r="AC75" s="797">
        <f t="shared" si="6"/>
        <v>63.75</v>
      </c>
      <c r="AD75" s="797">
        <f t="shared" si="7"/>
        <v>666.25</v>
      </c>
      <c r="AE75" s="19"/>
      <c r="AF75" s="19"/>
      <c r="AG75" s="19"/>
      <c r="AH75" s="21">
        <v>69</v>
      </c>
      <c r="AI75" s="22" t="s">
        <v>227</v>
      </c>
      <c r="AJ75" s="21">
        <v>194</v>
      </c>
      <c r="AK75" s="19"/>
      <c r="AL75" s="19"/>
      <c r="AM75" s="898"/>
      <c r="AN75" s="463">
        <f t="shared" si="44"/>
        <v>4</v>
      </c>
      <c r="AO75" s="49">
        <v>5</v>
      </c>
      <c r="AP75" s="41">
        <v>12</v>
      </c>
      <c r="AQ75" s="881"/>
      <c r="AR75" s="35" t="s">
        <v>457</v>
      </c>
      <c r="AS75" s="42">
        <v>0</v>
      </c>
      <c r="AT75" s="42">
        <v>0</v>
      </c>
      <c r="AU75" s="42"/>
      <c r="AV75" s="42"/>
      <c r="AW75" s="42"/>
      <c r="AX75" s="42"/>
      <c r="AY75" s="794">
        <f t="shared" si="8"/>
        <v>0</v>
      </c>
      <c r="AZ75" s="794">
        <f t="shared" si="9"/>
        <v>0</v>
      </c>
      <c r="BA75"/>
      <c r="BB75"/>
      <c r="BC75"/>
      <c r="BD75"/>
    </row>
    <row r="76" spans="2:56" x14ac:dyDescent="0.3">
      <c r="B76" s="290" t="s">
        <v>1021</v>
      </c>
      <c r="C76" s="290">
        <v>21</v>
      </c>
      <c r="D76" s="291">
        <v>0.6</v>
      </c>
      <c r="E76" s="26"/>
      <c r="F76" s="20"/>
      <c r="G76" s="20"/>
      <c r="H76" s="20"/>
      <c r="I76" s="20"/>
      <c r="J76" s="20"/>
      <c r="K76" s="19"/>
      <c r="L76" s="19"/>
      <c r="M76" s="19"/>
      <c r="N76" s="19"/>
      <c r="O76" s="19"/>
      <c r="P76" s="19"/>
      <c r="Q76" s="19"/>
      <c r="R76" s="34">
        <v>7</v>
      </c>
      <c r="S76" s="34">
        <v>10</v>
      </c>
      <c r="T76" s="894"/>
      <c r="U76" s="44" t="s">
        <v>456</v>
      </c>
      <c r="V76" s="453">
        <v>228.86</v>
      </c>
      <c r="W76" s="453">
        <v>80.040000000000006</v>
      </c>
      <c r="X76" s="456">
        <f t="shared" si="48"/>
        <v>450.59000000000003</v>
      </c>
      <c r="Y76" s="456">
        <f t="shared" si="48"/>
        <v>223.42000000000002</v>
      </c>
      <c r="Z76" s="889"/>
      <c r="AA76" s="889"/>
      <c r="AB76" s="36" t="str">
        <f t="shared" si="47"/>
        <v>Resolução ANEEL Nº 2.214 de 28 de março de 2017</v>
      </c>
      <c r="AC76" s="797">
        <f t="shared" si="6"/>
        <v>63.75</v>
      </c>
      <c r="AD76" s="797">
        <f t="shared" si="7"/>
        <v>666.25</v>
      </c>
      <c r="AE76" s="19"/>
      <c r="AF76" s="19"/>
      <c r="AG76" s="19"/>
      <c r="AH76" s="21">
        <v>70</v>
      </c>
      <c r="AI76" s="22" t="s">
        <v>228</v>
      </c>
      <c r="AJ76" s="21">
        <v>588</v>
      </c>
      <c r="AK76" s="19"/>
      <c r="AL76" s="19"/>
      <c r="AM76" s="896">
        <v>2015</v>
      </c>
      <c r="AN76" s="461">
        <v>5</v>
      </c>
      <c r="AO76" s="40">
        <v>2</v>
      </c>
      <c r="AP76" s="41">
        <v>5</v>
      </c>
      <c r="AQ76" s="879" t="s">
        <v>148</v>
      </c>
      <c r="AR76" s="35" t="s">
        <v>118</v>
      </c>
      <c r="AS76" s="42">
        <v>27.33</v>
      </c>
      <c r="AT76" s="42">
        <v>27.33</v>
      </c>
      <c r="AU76" s="42">
        <v>74.510000000000005</v>
      </c>
      <c r="AV76" s="42">
        <v>259.72000000000003</v>
      </c>
      <c r="AW76" s="42">
        <v>74.510000000000005</v>
      </c>
      <c r="AX76" s="42">
        <v>259.72000000000003</v>
      </c>
      <c r="AY76" s="794">
        <f t="shared" si="8"/>
        <v>334.23</v>
      </c>
      <c r="AZ76" s="794">
        <f t="shared" si="9"/>
        <v>334.23</v>
      </c>
      <c r="BA76"/>
      <c r="BB76"/>
      <c r="BC76"/>
      <c r="BD76"/>
    </row>
    <row r="77" spans="2:56" x14ac:dyDescent="0.3">
      <c r="B77" s="290" t="s">
        <v>1022</v>
      </c>
      <c r="C77" s="290">
        <v>22</v>
      </c>
      <c r="D77" s="291">
        <v>0.7</v>
      </c>
      <c r="E77" s="26"/>
      <c r="F77" s="20"/>
      <c r="G77" s="20"/>
      <c r="H77" s="20"/>
      <c r="I77" s="20"/>
      <c r="J77" s="20"/>
      <c r="K77" s="19"/>
      <c r="L77" s="19"/>
      <c r="M77" s="19"/>
      <c r="N77" s="19"/>
      <c r="O77" s="19"/>
      <c r="P77" s="19"/>
      <c r="Q77" s="19"/>
      <c r="R77" s="34">
        <v>7</v>
      </c>
      <c r="S77" s="34">
        <v>11</v>
      </c>
      <c r="T77" s="894"/>
      <c r="U77" s="44" t="s">
        <v>146</v>
      </c>
      <c r="V77" s="453">
        <v>433.99</v>
      </c>
      <c r="W77" s="453">
        <v>143.91</v>
      </c>
      <c r="X77" s="456">
        <f t="shared" si="48"/>
        <v>803.54</v>
      </c>
      <c r="Y77" s="456">
        <f t="shared" si="48"/>
        <v>382.87</v>
      </c>
      <c r="Z77" s="889"/>
      <c r="AA77" s="889"/>
      <c r="AB77" s="36" t="str">
        <f t="shared" si="47"/>
        <v>Resolução ANEEL Nº 2.214 de 28 de março de 2017</v>
      </c>
      <c r="AC77" s="797">
        <f t="shared" si="6"/>
        <v>63.75</v>
      </c>
      <c r="AD77" s="797">
        <f t="shared" si="7"/>
        <v>666.25</v>
      </c>
      <c r="AE77" s="19"/>
      <c r="AF77" s="19"/>
      <c r="AG77" s="19"/>
      <c r="AH77" s="21">
        <v>71</v>
      </c>
      <c r="AI77" s="22" t="s">
        <v>229</v>
      </c>
      <c r="AJ77" s="21">
        <v>214</v>
      </c>
      <c r="AK77" s="19"/>
      <c r="AL77" s="19"/>
      <c r="AM77" s="897"/>
      <c r="AN77" s="462">
        <f t="shared" ref="AN77:AO83" si="49">AN76</f>
        <v>5</v>
      </c>
      <c r="AO77" s="43">
        <f t="shared" si="49"/>
        <v>2</v>
      </c>
      <c r="AP77" s="41">
        <v>6</v>
      </c>
      <c r="AQ77" s="880"/>
      <c r="AR77" s="35" t="s">
        <v>61</v>
      </c>
      <c r="AS77" s="42">
        <v>27.33</v>
      </c>
      <c r="AT77" s="42">
        <v>27.33</v>
      </c>
      <c r="AU77" s="42">
        <v>74.510000000000005</v>
      </c>
      <c r="AV77" s="42">
        <v>259.72000000000003</v>
      </c>
      <c r="AW77" s="42">
        <v>74.510000000000005</v>
      </c>
      <c r="AX77" s="42">
        <v>259.72000000000003</v>
      </c>
      <c r="AY77" s="794">
        <f t="shared" si="8"/>
        <v>334.23</v>
      </c>
      <c r="AZ77" s="794">
        <f t="shared" si="9"/>
        <v>334.23</v>
      </c>
      <c r="BA77"/>
      <c r="BB77"/>
      <c r="BC77"/>
      <c r="BD77"/>
    </row>
    <row r="78" spans="2:56" x14ac:dyDescent="0.3">
      <c r="B78" s="290" t="s">
        <v>1023</v>
      </c>
      <c r="C78" s="290">
        <v>23</v>
      </c>
      <c r="D78" s="291">
        <v>0.73</v>
      </c>
      <c r="E78" s="26"/>
      <c r="F78" s="20"/>
      <c r="G78" s="20"/>
      <c r="H78" s="20"/>
      <c r="I78" s="20"/>
      <c r="J78" s="20"/>
      <c r="K78" s="19"/>
      <c r="L78" s="19"/>
      <c r="M78" s="19"/>
      <c r="N78" s="19"/>
      <c r="O78" s="19"/>
      <c r="P78" s="19"/>
      <c r="Q78" s="19"/>
      <c r="R78" s="34">
        <v>7</v>
      </c>
      <c r="S78" s="34">
        <v>12</v>
      </c>
      <c r="T78" s="895"/>
      <c r="U78" s="44" t="s">
        <v>457</v>
      </c>
      <c r="V78" s="453">
        <f>V77</f>
        <v>433.99</v>
      </c>
      <c r="W78" s="453">
        <f>W77</f>
        <v>143.91</v>
      </c>
      <c r="X78" s="453">
        <f>X77</f>
        <v>803.54</v>
      </c>
      <c r="Y78" s="453">
        <f>Y77</f>
        <v>382.87</v>
      </c>
      <c r="Z78" s="890"/>
      <c r="AA78" s="890"/>
      <c r="AB78" s="36" t="str">
        <f t="shared" si="47"/>
        <v>Resolução ANEEL Nº 2.214 de 28 de março de 2017</v>
      </c>
      <c r="AC78" s="798">
        <f t="shared" ref="AC78:AC111" si="50">765/12</f>
        <v>63.75</v>
      </c>
      <c r="AD78" s="798">
        <f t="shared" ref="AD78:AD111" si="51">(4686+3309)/12</f>
        <v>666.25</v>
      </c>
      <c r="AE78" s="19"/>
      <c r="AF78" s="19"/>
      <c r="AG78" s="19"/>
      <c r="AH78" s="21">
        <v>72</v>
      </c>
      <c r="AI78" s="22" t="s">
        <v>230</v>
      </c>
      <c r="AJ78" s="21">
        <v>503</v>
      </c>
      <c r="AK78" s="19"/>
      <c r="AL78" s="19"/>
      <c r="AM78" s="897"/>
      <c r="AN78" s="462">
        <f t="shared" si="49"/>
        <v>5</v>
      </c>
      <c r="AO78" s="43">
        <f>AO76</f>
        <v>2</v>
      </c>
      <c r="AP78" s="41">
        <v>7</v>
      </c>
      <c r="AQ78" s="880"/>
      <c r="AR78" s="35" t="s">
        <v>62</v>
      </c>
      <c r="AS78" s="42">
        <v>0</v>
      </c>
      <c r="AT78" s="42">
        <v>0</v>
      </c>
      <c r="AU78" s="42">
        <v>184.64</v>
      </c>
      <c r="AV78" s="42">
        <v>259.72000000000003</v>
      </c>
      <c r="AW78" s="42">
        <v>184.64</v>
      </c>
      <c r="AX78" s="42">
        <v>259.72000000000003</v>
      </c>
      <c r="AY78" s="794">
        <f t="shared" ref="AY78:AY141" si="52">AU78+AV78</f>
        <v>444.36</v>
      </c>
      <c r="AZ78" s="794">
        <f t="shared" ref="AZ78:AZ141" si="53">AW78+AX78</f>
        <v>444.36</v>
      </c>
      <c r="BA78"/>
      <c r="BB78"/>
      <c r="BC78"/>
      <c r="BD78"/>
    </row>
    <row r="79" spans="2:56" x14ac:dyDescent="0.3">
      <c r="B79" s="290" t="s">
        <v>1024</v>
      </c>
      <c r="C79" s="290">
        <v>24</v>
      </c>
      <c r="D79" s="291">
        <v>0.5</v>
      </c>
      <c r="E79" s="26"/>
      <c r="F79" s="20"/>
      <c r="G79" s="20"/>
      <c r="H79" s="20"/>
      <c r="I79" s="20"/>
      <c r="J79" s="20"/>
      <c r="K79" s="19"/>
      <c r="L79" s="19"/>
      <c r="M79" s="19"/>
      <c r="N79" s="19"/>
      <c r="O79" s="19"/>
      <c r="P79" s="19"/>
      <c r="Q79" s="19"/>
      <c r="R79" s="34">
        <v>8</v>
      </c>
      <c r="S79" s="34">
        <v>2</v>
      </c>
      <c r="T79" s="893">
        <v>2017</v>
      </c>
      <c r="U79" s="35" t="s">
        <v>157</v>
      </c>
      <c r="V79" s="455">
        <f>AS147</f>
        <v>5</v>
      </c>
      <c r="W79" s="455">
        <f>AT147</f>
        <v>5.0599999999999996</v>
      </c>
      <c r="X79" s="455">
        <f>AY147</f>
        <v>441.99</v>
      </c>
      <c r="Y79" s="455">
        <f>AZ147</f>
        <v>296.86</v>
      </c>
      <c r="Z79" s="888">
        <v>42969</v>
      </c>
      <c r="AA79" s="888">
        <v>43333</v>
      </c>
      <c r="AB79" s="36" t="s">
        <v>1332</v>
      </c>
      <c r="AC79" s="796">
        <f t="shared" si="50"/>
        <v>63.75</v>
      </c>
      <c r="AD79" s="796">
        <f t="shared" si="51"/>
        <v>666.25</v>
      </c>
      <c r="AE79" s="19"/>
      <c r="AF79" s="19"/>
      <c r="AG79" s="19"/>
      <c r="AH79" s="21">
        <v>73</v>
      </c>
      <c r="AI79" s="22" t="s">
        <v>231</v>
      </c>
      <c r="AJ79" s="21">
        <v>579</v>
      </c>
      <c r="AK79" s="19"/>
      <c r="AL79" s="19"/>
      <c r="AM79" s="897"/>
      <c r="AN79" s="462">
        <f t="shared" si="49"/>
        <v>5</v>
      </c>
      <c r="AO79" s="43">
        <f>AO76</f>
        <v>2</v>
      </c>
      <c r="AP79" s="41">
        <v>8</v>
      </c>
      <c r="AQ79" s="880"/>
      <c r="AR79" s="35" t="s">
        <v>145</v>
      </c>
      <c r="AS79" s="42">
        <v>0</v>
      </c>
      <c r="AT79" s="42">
        <v>0</v>
      </c>
      <c r="AU79" s="42">
        <v>123.71</v>
      </c>
      <c r="AV79" s="42">
        <v>174.01</v>
      </c>
      <c r="AW79" s="42">
        <v>123.71</v>
      </c>
      <c r="AX79" s="42">
        <v>174.01</v>
      </c>
      <c r="AY79" s="794">
        <f t="shared" si="52"/>
        <v>297.71999999999997</v>
      </c>
      <c r="AZ79" s="794">
        <f t="shared" si="53"/>
        <v>297.71999999999997</v>
      </c>
      <c r="BA79"/>
      <c r="BB79"/>
      <c r="BC79"/>
      <c r="BD79"/>
    </row>
    <row r="80" spans="2:56" x14ac:dyDescent="0.3">
      <c r="B80" s="290" t="s">
        <v>1025</v>
      </c>
      <c r="C80" s="290">
        <v>25</v>
      </c>
      <c r="D80" s="291">
        <v>0.86</v>
      </c>
      <c r="E80" s="26"/>
      <c r="F80" s="20"/>
      <c r="G80" s="20"/>
      <c r="H80" s="20"/>
      <c r="I80" s="20"/>
      <c r="J80" s="20"/>
      <c r="K80" s="19"/>
      <c r="L80" s="19"/>
      <c r="M80" s="19"/>
      <c r="N80" s="19"/>
      <c r="O80" s="19"/>
      <c r="P80" s="19"/>
      <c r="Q80" s="19"/>
      <c r="R80" s="34">
        <v>8</v>
      </c>
      <c r="S80" s="34">
        <v>3</v>
      </c>
      <c r="T80" s="894"/>
      <c r="U80" s="35" t="s">
        <v>120</v>
      </c>
      <c r="V80" s="455">
        <f t="shared" ref="V80:W83" si="54">AS148</f>
        <v>12.49</v>
      </c>
      <c r="W80" s="455">
        <f t="shared" si="54"/>
        <v>7.05</v>
      </c>
      <c r="X80" s="455">
        <f t="shared" ref="X80:Y80" si="55">AY148</f>
        <v>444.98</v>
      </c>
      <c r="Y80" s="455">
        <f t="shared" si="55"/>
        <v>299.85000000000002</v>
      </c>
      <c r="Z80" s="891"/>
      <c r="AA80" s="891"/>
      <c r="AB80" s="36" t="str">
        <f>AB79</f>
        <v>Resolução ANEEL Nº 2.286 de 15 de agosto de 2017</v>
      </c>
      <c r="AC80" s="797">
        <f t="shared" si="50"/>
        <v>63.75</v>
      </c>
      <c r="AD80" s="797">
        <f t="shared" si="51"/>
        <v>666.25</v>
      </c>
      <c r="AE80" s="19"/>
      <c r="AF80" s="19"/>
      <c r="AG80" s="19"/>
      <c r="AH80" s="21">
        <v>74</v>
      </c>
      <c r="AI80" s="22" t="s">
        <v>232</v>
      </c>
      <c r="AJ80" s="21">
        <v>599</v>
      </c>
      <c r="AK80" s="19"/>
      <c r="AL80" s="19"/>
      <c r="AM80" s="897"/>
      <c r="AN80" s="462">
        <f t="shared" si="49"/>
        <v>5</v>
      </c>
      <c r="AO80" s="43">
        <f>AO76</f>
        <v>2</v>
      </c>
      <c r="AP80" s="41">
        <v>9</v>
      </c>
      <c r="AQ80" s="880"/>
      <c r="AR80" s="35" t="s">
        <v>455</v>
      </c>
      <c r="AS80" s="42">
        <v>0</v>
      </c>
      <c r="AT80" s="42">
        <v>0</v>
      </c>
      <c r="AU80" s="42">
        <v>123.71</v>
      </c>
      <c r="AV80" s="42">
        <v>174.01</v>
      </c>
      <c r="AW80" s="42">
        <v>123.71</v>
      </c>
      <c r="AX80" s="42">
        <v>174.01</v>
      </c>
      <c r="AY80" s="794">
        <f t="shared" si="52"/>
        <v>297.71999999999997</v>
      </c>
      <c r="AZ80" s="794">
        <f t="shared" si="53"/>
        <v>297.71999999999997</v>
      </c>
      <c r="BA80"/>
      <c r="BB80"/>
      <c r="BC80"/>
      <c r="BD80"/>
    </row>
    <row r="81" spans="2:56" x14ac:dyDescent="0.3">
      <c r="B81" s="290" t="s">
        <v>1026</v>
      </c>
      <c r="C81" s="290">
        <v>26</v>
      </c>
      <c r="D81" s="291">
        <v>0.65</v>
      </c>
      <c r="E81" s="26"/>
      <c r="F81" s="20"/>
      <c r="G81" s="20"/>
      <c r="H81" s="20"/>
      <c r="I81" s="20"/>
      <c r="J81" s="20"/>
      <c r="K81" s="19"/>
      <c r="L81" s="19"/>
      <c r="M81" s="19"/>
      <c r="N81" s="19"/>
      <c r="O81" s="19"/>
      <c r="P81" s="19"/>
      <c r="Q81" s="19"/>
      <c r="R81" s="34">
        <v>8</v>
      </c>
      <c r="S81" s="34">
        <v>4</v>
      </c>
      <c r="T81" s="894"/>
      <c r="U81" s="35" t="s">
        <v>119</v>
      </c>
      <c r="V81" s="455">
        <f t="shared" si="54"/>
        <v>17.88</v>
      </c>
      <c r="W81" s="455">
        <f t="shared" si="54"/>
        <v>8.82</v>
      </c>
      <c r="X81" s="455">
        <f t="shared" ref="X81:Y81" si="56">AY149</f>
        <v>448.55</v>
      </c>
      <c r="Y81" s="455">
        <f t="shared" si="56"/>
        <v>303.42</v>
      </c>
      <c r="Z81" s="891"/>
      <c r="AA81" s="891"/>
      <c r="AB81" s="36" t="str">
        <f>AB80</f>
        <v>Resolução ANEEL Nº 2.286 de 15 de agosto de 2017</v>
      </c>
      <c r="AC81" s="797">
        <f t="shared" si="50"/>
        <v>63.75</v>
      </c>
      <c r="AD81" s="797">
        <f t="shared" si="51"/>
        <v>666.25</v>
      </c>
      <c r="AE81" s="19"/>
      <c r="AF81" s="19"/>
      <c r="AG81" s="19"/>
      <c r="AH81" s="21">
        <v>75</v>
      </c>
      <c r="AI81" s="22" t="s">
        <v>233</v>
      </c>
      <c r="AJ81" s="21">
        <v>616</v>
      </c>
      <c r="AK81" s="19"/>
      <c r="AL81" s="19"/>
      <c r="AM81" s="897"/>
      <c r="AN81" s="462">
        <f t="shared" si="49"/>
        <v>5</v>
      </c>
      <c r="AO81" s="43">
        <f>AO77</f>
        <v>2</v>
      </c>
      <c r="AP81" s="45">
        <v>10</v>
      </c>
      <c r="AQ81" s="880"/>
      <c r="AR81" s="35" t="s">
        <v>456</v>
      </c>
      <c r="AS81" s="42">
        <v>0</v>
      </c>
      <c r="AT81" s="42">
        <v>0</v>
      </c>
      <c r="AU81" s="42">
        <v>110.78</v>
      </c>
      <c r="AV81" s="42">
        <v>155.83000000000001</v>
      </c>
      <c r="AW81" s="42">
        <v>110.78</v>
      </c>
      <c r="AX81" s="42">
        <v>155.83000000000001</v>
      </c>
      <c r="AY81" s="794">
        <f t="shared" si="52"/>
        <v>266.61</v>
      </c>
      <c r="AZ81" s="794">
        <f t="shared" si="53"/>
        <v>266.61</v>
      </c>
      <c r="BA81"/>
      <c r="BB81"/>
      <c r="BC81"/>
      <c r="BD81"/>
    </row>
    <row r="82" spans="2:56" x14ac:dyDescent="0.3">
      <c r="B82" s="292" t="s">
        <v>1027</v>
      </c>
      <c r="C82" s="292"/>
      <c r="D82" s="293"/>
      <c r="E82" s="26"/>
      <c r="F82" s="20"/>
      <c r="G82" s="20"/>
      <c r="H82" s="20"/>
      <c r="I82" s="20"/>
      <c r="J82" s="20"/>
      <c r="K82" s="19"/>
      <c r="L82" s="19"/>
      <c r="M82" s="19"/>
      <c r="N82" s="19"/>
      <c r="O82" s="19"/>
      <c r="P82" s="19"/>
      <c r="Q82" s="19"/>
      <c r="R82" s="34">
        <v>8</v>
      </c>
      <c r="S82" s="34">
        <v>5</v>
      </c>
      <c r="T82" s="894"/>
      <c r="U82" s="35" t="s">
        <v>118</v>
      </c>
      <c r="V82" s="455">
        <f t="shared" si="54"/>
        <v>28.88</v>
      </c>
      <c r="W82" s="455">
        <f t="shared" si="54"/>
        <v>12.65</v>
      </c>
      <c r="X82" s="455">
        <f t="shared" ref="X82:Y82" si="57">AY150</f>
        <v>455.81</v>
      </c>
      <c r="Y82" s="455">
        <f t="shared" si="57"/>
        <v>310.68</v>
      </c>
      <c r="Z82" s="891"/>
      <c r="AA82" s="891"/>
      <c r="AB82" s="36" t="str">
        <f t="shared" si="47"/>
        <v>Resolução ANEEL Nº 2.286 de 15 de agosto de 2017</v>
      </c>
      <c r="AC82" s="797">
        <f t="shared" si="50"/>
        <v>63.75</v>
      </c>
      <c r="AD82" s="797">
        <f t="shared" si="51"/>
        <v>666.25</v>
      </c>
      <c r="AE82" s="19"/>
      <c r="AF82" s="19"/>
      <c r="AG82" s="19"/>
      <c r="AH82" s="21">
        <v>76</v>
      </c>
      <c r="AI82" s="22" t="s">
        <v>234</v>
      </c>
      <c r="AJ82" s="21">
        <v>256</v>
      </c>
      <c r="AK82" s="19"/>
      <c r="AL82" s="19"/>
      <c r="AM82" s="897"/>
      <c r="AN82" s="462">
        <f t="shared" si="49"/>
        <v>5</v>
      </c>
      <c r="AO82" s="43">
        <f>AO78</f>
        <v>2</v>
      </c>
      <c r="AP82" s="45">
        <v>11</v>
      </c>
      <c r="AQ82" s="880"/>
      <c r="AR82" s="35" t="s">
        <v>146</v>
      </c>
      <c r="AS82" s="42">
        <v>0</v>
      </c>
      <c r="AT82" s="42">
        <v>0</v>
      </c>
      <c r="AU82" s="42">
        <v>184.64</v>
      </c>
      <c r="AV82" s="42">
        <v>259.72000000000003</v>
      </c>
      <c r="AW82" s="42">
        <v>184.64</v>
      </c>
      <c r="AX82" s="42">
        <v>259.72000000000003</v>
      </c>
      <c r="AY82" s="794">
        <f t="shared" si="52"/>
        <v>444.36</v>
      </c>
      <c r="AZ82" s="794">
        <f t="shared" si="53"/>
        <v>444.36</v>
      </c>
      <c r="BA82"/>
      <c r="BB82"/>
      <c r="BC82"/>
      <c r="BD82"/>
    </row>
    <row r="83" spans="2:56" x14ac:dyDescent="0.3">
      <c r="B83" s="292" t="s">
        <v>1028</v>
      </c>
      <c r="C83" s="292"/>
      <c r="D83" s="293"/>
      <c r="E83" s="26"/>
      <c r="F83" s="20"/>
      <c r="G83" s="20"/>
      <c r="H83" s="20"/>
      <c r="I83" s="20"/>
      <c r="J83" s="20"/>
      <c r="K83" s="19"/>
      <c r="L83" s="19"/>
      <c r="M83" s="19"/>
      <c r="N83" s="19"/>
      <c r="O83" s="19"/>
      <c r="P83" s="19"/>
      <c r="Q83" s="19"/>
      <c r="R83" s="34">
        <v>8</v>
      </c>
      <c r="S83" s="34">
        <v>6</v>
      </c>
      <c r="T83" s="894"/>
      <c r="U83" s="35" t="s">
        <v>61</v>
      </c>
      <c r="V83" s="455">
        <f t="shared" si="54"/>
        <v>28.88</v>
      </c>
      <c r="W83" s="455">
        <f t="shared" si="54"/>
        <v>12.65</v>
      </c>
      <c r="X83" s="455">
        <f t="shared" ref="X83:Y83" si="58">AY151</f>
        <v>455.81</v>
      </c>
      <c r="Y83" s="455">
        <f t="shared" si="58"/>
        <v>310.68</v>
      </c>
      <c r="Z83" s="891"/>
      <c r="AA83" s="891"/>
      <c r="AB83" s="36" t="str">
        <f t="shared" si="47"/>
        <v>Resolução ANEEL Nº 2.286 de 15 de agosto de 2017</v>
      </c>
      <c r="AC83" s="797">
        <f t="shared" si="50"/>
        <v>63.75</v>
      </c>
      <c r="AD83" s="797">
        <f t="shared" si="51"/>
        <v>666.25</v>
      </c>
      <c r="AE83" s="19"/>
      <c r="AF83" s="19"/>
      <c r="AG83" s="19"/>
      <c r="AH83" s="21">
        <v>77</v>
      </c>
      <c r="AI83" s="22" t="s">
        <v>235</v>
      </c>
      <c r="AJ83" s="21">
        <v>210</v>
      </c>
      <c r="AK83" s="19"/>
      <c r="AL83" s="19"/>
      <c r="AM83" s="897"/>
      <c r="AN83" s="462">
        <f t="shared" si="49"/>
        <v>5</v>
      </c>
      <c r="AO83" s="43">
        <f>AO79</f>
        <v>2</v>
      </c>
      <c r="AP83" s="45">
        <v>12</v>
      </c>
      <c r="AQ83" s="881"/>
      <c r="AR83" s="35" t="s">
        <v>457</v>
      </c>
      <c r="AS83" s="42">
        <v>0</v>
      </c>
      <c r="AT83" s="42">
        <v>0</v>
      </c>
      <c r="AU83" s="42">
        <v>101.55</v>
      </c>
      <c r="AV83" s="42">
        <v>142.84</v>
      </c>
      <c r="AW83" s="42">
        <v>101.55</v>
      </c>
      <c r="AX83" s="42">
        <v>142.84</v>
      </c>
      <c r="AY83" s="794">
        <f t="shared" si="52"/>
        <v>244.39</v>
      </c>
      <c r="AZ83" s="794">
        <f t="shared" si="53"/>
        <v>244.39</v>
      </c>
      <c r="BA83"/>
      <c r="BB83"/>
      <c r="BC83"/>
      <c r="BD83"/>
    </row>
    <row r="84" spans="2:56" x14ac:dyDescent="0.3">
      <c r="B84" s="292" t="s">
        <v>1029</v>
      </c>
      <c r="C84" s="292"/>
      <c r="D84" s="293"/>
      <c r="E84" s="26"/>
      <c r="F84" s="20"/>
      <c r="G84" s="20"/>
      <c r="H84" s="20"/>
      <c r="I84" s="20"/>
      <c r="J84" s="20"/>
      <c r="K84" s="19"/>
      <c r="L84" s="19"/>
      <c r="M84" s="19"/>
      <c r="N84" s="19"/>
      <c r="O84" s="19"/>
      <c r="P84" s="19"/>
      <c r="Q84" s="19"/>
      <c r="R84" s="34">
        <v>8</v>
      </c>
      <c r="S84" s="34">
        <v>7</v>
      </c>
      <c r="T84" s="894"/>
      <c r="U84" s="44" t="s">
        <v>62</v>
      </c>
      <c r="V84" s="456">
        <f>AU154</f>
        <v>387.29</v>
      </c>
      <c r="W84" s="456">
        <f>AW154</f>
        <v>127.81</v>
      </c>
      <c r="X84" s="456">
        <f>AY154</f>
        <v>797.1</v>
      </c>
      <c r="Y84" s="456">
        <f>AZ154</f>
        <v>392.49</v>
      </c>
      <c r="Z84" s="891"/>
      <c r="AA84" s="891"/>
      <c r="AB84" s="36" t="str">
        <f t="shared" si="47"/>
        <v>Resolução ANEEL Nº 2.286 de 15 de agosto de 2017</v>
      </c>
      <c r="AC84" s="797">
        <f t="shared" si="50"/>
        <v>63.75</v>
      </c>
      <c r="AD84" s="797">
        <f t="shared" si="51"/>
        <v>666.25</v>
      </c>
      <c r="AE84" s="19"/>
      <c r="AF84" s="19"/>
      <c r="AG84" s="19"/>
      <c r="AH84" s="21">
        <v>78</v>
      </c>
      <c r="AI84" s="22" t="s">
        <v>236</v>
      </c>
      <c r="AJ84" s="21">
        <v>197</v>
      </c>
      <c r="AK84" s="19"/>
      <c r="AL84" s="19"/>
      <c r="AM84" s="897"/>
      <c r="AN84" s="462">
        <f>AN80</f>
        <v>5</v>
      </c>
      <c r="AO84" s="40">
        <v>3</v>
      </c>
      <c r="AP84" s="45">
        <v>2</v>
      </c>
      <c r="AQ84" s="879" t="s">
        <v>445</v>
      </c>
      <c r="AR84" s="35" t="s">
        <v>157</v>
      </c>
      <c r="AS84" s="42">
        <v>2.04</v>
      </c>
      <c r="AT84" s="42">
        <v>2.12</v>
      </c>
      <c r="AU84" s="42">
        <v>61.04</v>
      </c>
      <c r="AV84" s="42">
        <v>394.93</v>
      </c>
      <c r="AW84" s="42">
        <v>61.04</v>
      </c>
      <c r="AX84" s="42">
        <v>247.42</v>
      </c>
      <c r="AY84" s="794">
        <f t="shared" si="52"/>
        <v>455.97</v>
      </c>
      <c r="AZ84" s="794">
        <f t="shared" si="53"/>
        <v>308.45999999999998</v>
      </c>
      <c r="BA84"/>
      <c r="BB84"/>
      <c r="BC84"/>
      <c r="BD84"/>
    </row>
    <row r="85" spans="2:56" x14ac:dyDescent="0.3">
      <c r="B85" s="20"/>
      <c r="C85" s="20"/>
      <c r="D85" s="20"/>
      <c r="E85" s="26"/>
      <c r="F85" s="20"/>
      <c r="G85" s="20"/>
      <c r="H85" s="20"/>
      <c r="I85" s="20"/>
      <c r="J85" s="20"/>
      <c r="K85" s="19"/>
      <c r="L85" s="19"/>
      <c r="M85" s="19"/>
      <c r="N85" s="19"/>
      <c r="O85" s="19"/>
      <c r="P85" s="19"/>
      <c r="Q85" s="19"/>
      <c r="R85" s="34">
        <v>8</v>
      </c>
      <c r="S85" s="34">
        <v>8</v>
      </c>
      <c r="T85" s="894"/>
      <c r="U85" s="44" t="s">
        <v>145</v>
      </c>
      <c r="V85" s="456">
        <f t="shared" ref="V85:V88" si="59">AU155</f>
        <v>292.12</v>
      </c>
      <c r="W85" s="456">
        <f t="shared" ref="W85:W88" si="60">AW155</f>
        <v>93.67</v>
      </c>
      <c r="X85" s="456">
        <f t="shared" ref="X85:Y85" si="61">AY155</f>
        <v>578.99</v>
      </c>
      <c r="Y85" s="456">
        <f t="shared" si="61"/>
        <v>278.95</v>
      </c>
      <c r="Z85" s="891"/>
      <c r="AA85" s="891"/>
      <c r="AB85" s="36" t="str">
        <f t="shared" si="47"/>
        <v>Resolução ANEEL Nº 2.286 de 15 de agosto de 2017</v>
      </c>
      <c r="AC85" s="797">
        <f t="shared" si="50"/>
        <v>63.75</v>
      </c>
      <c r="AD85" s="797">
        <f t="shared" si="51"/>
        <v>666.25</v>
      </c>
      <c r="AE85" s="19"/>
      <c r="AF85" s="19"/>
      <c r="AG85" s="19"/>
      <c r="AH85" s="21">
        <v>79</v>
      </c>
      <c r="AI85" s="22" t="s">
        <v>237</v>
      </c>
      <c r="AJ85" s="21">
        <v>662</v>
      </c>
      <c r="AK85" s="19"/>
      <c r="AL85" s="19"/>
      <c r="AM85" s="897"/>
      <c r="AN85" s="462">
        <f>AN80</f>
        <v>5</v>
      </c>
      <c r="AO85" s="43">
        <f>AO84</f>
        <v>3</v>
      </c>
      <c r="AP85" s="45">
        <v>3</v>
      </c>
      <c r="AQ85" s="880"/>
      <c r="AR85" s="35" t="s">
        <v>120</v>
      </c>
      <c r="AS85" s="42">
        <v>7.48</v>
      </c>
      <c r="AT85" s="42">
        <v>2.98</v>
      </c>
      <c r="AU85" s="42">
        <v>64.180000000000007</v>
      </c>
      <c r="AV85" s="42">
        <v>394.93</v>
      </c>
      <c r="AW85" s="42">
        <v>64.180000000000007</v>
      </c>
      <c r="AX85" s="42">
        <v>247.42</v>
      </c>
      <c r="AY85" s="794">
        <f t="shared" si="52"/>
        <v>459.11</v>
      </c>
      <c r="AZ85" s="794">
        <f t="shared" si="53"/>
        <v>311.60000000000002</v>
      </c>
      <c r="BA85"/>
      <c r="BB85"/>
      <c r="BC85"/>
      <c r="BD85"/>
    </row>
    <row r="86" spans="2:56" x14ac:dyDescent="0.3">
      <c r="B86" s="20">
        <f>SolarBenef!M14</f>
        <v>8</v>
      </c>
      <c r="C86" s="20">
        <f>VLOOKUP(B86,C55:D81,2,FALSE)</f>
        <v>0.55000000000000004</v>
      </c>
      <c r="D86" s="20"/>
      <c r="E86" s="26"/>
      <c r="F86" s="20"/>
      <c r="G86" s="20"/>
      <c r="H86" s="20"/>
      <c r="I86" s="20"/>
      <c r="J86" s="20"/>
      <c r="K86" s="19"/>
      <c r="L86" s="19"/>
      <c r="M86" s="19"/>
      <c r="N86" s="19"/>
      <c r="O86" s="19"/>
      <c r="P86" s="19"/>
      <c r="Q86" s="19"/>
      <c r="R86" s="34">
        <v>8</v>
      </c>
      <c r="S86" s="34">
        <v>9</v>
      </c>
      <c r="T86" s="894"/>
      <c r="U86" s="44" t="s">
        <v>455</v>
      </c>
      <c r="V86" s="456">
        <f t="shared" si="59"/>
        <v>292.12</v>
      </c>
      <c r="W86" s="456">
        <f t="shared" si="60"/>
        <v>93.67</v>
      </c>
      <c r="X86" s="456">
        <f t="shared" ref="X86:Y86" si="62">AY156</f>
        <v>578.99</v>
      </c>
      <c r="Y86" s="456">
        <f t="shared" si="62"/>
        <v>278.95</v>
      </c>
      <c r="Z86" s="891"/>
      <c r="AA86" s="891"/>
      <c r="AB86" s="36" t="str">
        <f t="shared" si="47"/>
        <v>Resolução ANEEL Nº 2.286 de 15 de agosto de 2017</v>
      </c>
      <c r="AC86" s="797">
        <f t="shared" si="50"/>
        <v>63.75</v>
      </c>
      <c r="AD86" s="797">
        <f t="shared" si="51"/>
        <v>666.25</v>
      </c>
      <c r="AE86" s="19"/>
      <c r="AF86" s="19"/>
      <c r="AG86" s="19"/>
      <c r="AH86" s="21">
        <v>80</v>
      </c>
      <c r="AI86" s="22" t="s">
        <v>238</v>
      </c>
      <c r="AJ86" s="21">
        <v>653</v>
      </c>
      <c r="AK86" s="19"/>
      <c r="AL86" s="19"/>
      <c r="AM86" s="897"/>
      <c r="AN86" s="462">
        <f t="shared" ref="AN86:AO96" si="63">AN85</f>
        <v>5</v>
      </c>
      <c r="AO86" s="43">
        <f>AO84</f>
        <v>3</v>
      </c>
      <c r="AP86" s="45">
        <v>4</v>
      </c>
      <c r="AQ86" s="880"/>
      <c r="AR86" s="35" t="s">
        <v>119</v>
      </c>
      <c r="AS86" s="42">
        <v>10.53</v>
      </c>
      <c r="AT86" s="42">
        <v>3.91</v>
      </c>
      <c r="AU86" s="42">
        <v>69.25</v>
      </c>
      <c r="AV86" s="42">
        <v>394.93</v>
      </c>
      <c r="AW86" s="42">
        <v>69.25</v>
      </c>
      <c r="AX86" s="42">
        <v>247.42</v>
      </c>
      <c r="AY86" s="794">
        <f t="shared" si="52"/>
        <v>464.18</v>
      </c>
      <c r="AZ86" s="794">
        <f t="shared" si="53"/>
        <v>316.66999999999996</v>
      </c>
      <c r="BA86"/>
      <c r="BB86"/>
      <c r="BC86"/>
      <c r="BD86"/>
    </row>
    <row r="87" spans="2:56" x14ac:dyDescent="0.3">
      <c r="B87" s="20"/>
      <c r="C87" s="20"/>
      <c r="D87" s="20"/>
      <c r="E87" s="26"/>
      <c r="F87" s="20"/>
      <c r="G87" s="20"/>
      <c r="H87" s="20"/>
      <c r="I87" s="20"/>
      <c r="J87" s="20"/>
      <c r="K87" s="19"/>
      <c r="L87" s="19"/>
      <c r="M87" s="19"/>
      <c r="N87" s="19"/>
      <c r="O87" s="19"/>
      <c r="P87" s="19"/>
      <c r="Q87" s="19"/>
      <c r="R87" s="34">
        <v>8</v>
      </c>
      <c r="S87" s="34">
        <v>10</v>
      </c>
      <c r="T87" s="894"/>
      <c r="U87" s="44" t="s">
        <v>456</v>
      </c>
      <c r="V87" s="456">
        <f t="shared" si="59"/>
        <v>250.39</v>
      </c>
      <c r="W87" s="456">
        <f t="shared" si="60"/>
        <v>80.290000000000006</v>
      </c>
      <c r="X87" s="456">
        <f t="shared" ref="X87:Y87" si="64">AY157</f>
        <v>496.28</v>
      </c>
      <c r="Y87" s="456">
        <f t="shared" si="64"/>
        <v>239.10000000000002</v>
      </c>
      <c r="Z87" s="891"/>
      <c r="AA87" s="891"/>
      <c r="AB87" s="36" t="str">
        <f t="shared" si="47"/>
        <v>Resolução ANEEL Nº 2.286 de 15 de agosto de 2017</v>
      </c>
      <c r="AC87" s="797">
        <f t="shared" si="50"/>
        <v>63.75</v>
      </c>
      <c r="AD87" s="797">
        <f t="shared" si="51"/>
        <v>666.25</v>
      </c>
      <c r="AE87" s="19"/>
      <c r="AF87" s="19"/>
      <c r="AG87" s="19"/>
      <c r="AH87" s="21">
        <v>81</v>
      </c>
      <c r="AI87" s="22" t="s">
        <v>239</v>
      </c>
      <c r="AJ87" s="21">
        <v>302</v>
      </c>
      <c r="AK87" s="19"/>
      <c r="AL87" s="19"/>
      <c r="AM87" s="897"/>
      <c r="AN87" s="462">
        <f t="shared" si="63"/>
        <v>5</v>
      </c>
      <c r="AO87" s="43">
        <f t="shared" si="63"/>
        <v>3</v>
      </c>
      <c r="AP87" s="45">
        <v>5</v>
      </c>
      <c r="AQ87" s="880"/>
      <c r="AR87" s="35" t="s">
        <v>118</v>
      </c>
      <c r="AS87" s="42">
        <v>25.31</v>
      </c>
      <c r="AT87" s="42">
        <v>9.11</v>
      </c>
      <c r="AU87" s="42">
        <v>74.510000000000005</v>
      </c>
      <c r="AV87" s="42">
        <v>394.93</v>
      </c>
      <c r="AW87" s="42">
        <v>74.510000000000005</v>
      </c>
      <c r="AX87" s="42">
        <v>247.42</v>
      </c>
      <c r="AY87" s="794">
        <f t="shared" si="52"/>
        <v>469.44</v>
      </c>
      <c r="AZ87" s="794">
        <f t="shared" si="53"/>
        <v>321.93</v>
      </c>
      <c r="BA87"/>
      <c r="BB87"/>
      <c r="BC87"/>
      <c r="BD87"/>
    </row>
    <row r="88" spans="2:56" x14ac:dyDescent="0.3">
      <c r="B88" s="20"/>
      <c r="C88" s="20"/>
      <c r="D88" s="20"/>
      <c r="E88" s="26"/>
      <c r="F88" s="20"/>
      <c r="G88" s="20"/>
      <c r="H88" s="20"/>
      <c r="I88" s="20"/>
      <c r="J88" s="20"/>
      <c r="K88" s="19"/>
      <c r="L88" s="19"/>
      <c r="M88" s="19"/>
      <c r="N88" s="19"/>
      <c r="O88" s="19"/>
      <c r="P88" s="19"/>
      <c r="Q88" s="19"/>
      <c r="R88" s="34">
        <v>8</v>
      </c>
      <c r="S88" s="34">
        <v>11</v>
      </c>
      <c r="T88" s="894"/>
      <c r="U88" s="44" t="s">
        <v>146</v>
      </c>
      <c r="V88" s="456">
        <f t="shared" si="59"/>
        <v>477.38</v>
      </c>
      <c r="W88" s="456">
        <f t="shared" si="60"/>
        <v>145.83000000000001</v>
      </c>
      <c r="X88" s="456">
        <f t="shared" ref="X88:Y88" si="65">AY158</f>
        <v>887.19</v>
      </c>
      <c r="Y88" s="456">
        <f t="shared" si="65"/>
        <v>410.51</v>
      </c>
      <c r="Z88" s="891"/>
      <c r="AA88" s="891"/>
      <c r="AB88" s="36" t="str">
        <f t="shared" si="47"/>
        <v>Resolução ANEEL Nº 2.286 de 15 de agosto de 2017</v>
      </c>
      <c r="AC88" s="797">
        <f t="shared" si="50"/>
        <v>63.75</v>
      </c>
      <c r="AD88" s="797">
        <f t="shared" si="51"/>
        <v>666.25</v>
      </c>
      <c r="AE88" s="19"/>
      <c r="AF88" s="19"/>
      <c r="AG88" s="19"/>
      <c r="AH88" s="21">
        <v>82</v>
      </c>
      <c r="AI88" s="22" t="s">
        <v>240</v>
      </c>
      <c r="AJ88" s="21">
        <v>705</v>
      </c>
      <c r="AK88" s="19"/>
      <c r="AL88" s="19"/>
      <c r="AM88" s="897"/>
      <c r="AN88" s="462">
        <f t="shared" si="63"/>
        <v>5</v>
      </c>
      <c r="AO88" s="49">
        <f t="shared" si="63"/>
        <v>3</v>
      </c>
      <c r="AP88" s="45">
        <v>6</v>
      </c>
      <c r="AQ88" s="881"/>
      <c r="AR88" s="35" t="s">
        <v>61</v>
      </c>
      <c r="AS88" s="42">
        <v>25.31</v>
      </c>
      <c r="AT88" s="42">
        <v>9.11</v>
      </c>
      <c r="AU88" s="42">
        <v>74.510000000000005</v>
      </c>
      <c r="AV88" s="42">
        <v>394.93</v>
      </c>
      <c r="AW88" s="42">
        <v>74.510000000000005</v>
      </c>
      <c r="AX88" s="42">
        <v>247.42</v>
      </c>
      <c r="AY88" s="794">
        <f t="shared" si="52"/>
        <v>469.44</v>
      </c>
      <c r="AZ88" s="794">
        <f t="shared" si="53"/>
        <v>321.93</v>
      </c>
      <c r="BA88"/>
      <c r="BB88"/>
      <c r="BC88"/>
      <c r="BD88"/>
    </row>
    <row r="89" spans="2:56" x14ac:dyDescent="0.3">
      <c r="B89" s="20"/>
      <c r="C89" s="20"/>
      <c r="D89" s="20"/>
      <c r="E89" s="26"/>
      <c r="F89" s="20"/>
      <c r="G89" s="20"/>
      <c r="H89" s="20"/>
      <c r="I89" s="20"/>
      <c r="J89" s="20"/>
      <c r="K89" s="19"/>
      <c r="L89" s="19"/>
      <c r="M89" s="19"/>
      <c r="N89" s="19"/>
      <c r="O89" s="19"/>
      <c r="P89" s="19"/>
      <c r="Q89" s="19"/>
      <c r="R89" s="34">
        <v>8</v>
      </c>
      <c r="S89" s="34">
        <v>12</v>
      </c>
      <c r="T89" s="895"/>
      <c r="U89" s="44" t="s">
        <v>457</v>
      </c>
      <c r="V89" s="453">
        <f>V88</f>
        <v>477.38</v>
      </c>
      <c r="W89" s="453">
        <f>W88</f>
        <v>145.83000000000001</v>
      </c>
      <c r="X89" s="453">
        <f>X88</f>
        <v>887.19</v>
      </c>
      <c r="Y89" s="453">
        <f>Y88</f>
        <v>410.51</v>
      </c>
      <c r="Z89" s="892"/>
      <c r="AA89" s="892"/>
      <c r="AB89" s="36" t="str">
        <f t="shared" si="47"/>
        <v>Resolução ANEEL Nº 2.286 de 15 de agosto de 2017</v>
      </c>
      <c r="AC89" s="798">
        <f t="shared" si="50"/>
        <v>63.75</v>
      </c>
      <c r="AD89" s="798">
        <f t="shared" si="51"/>
        <v>666.25</v>
      </c>
      <c r="AE89" s="19"/>
      <c r="AF89" s="19"/>
      <c r="AG89" s="19"/>
      <c r="AH89" s="21">
        <v>83</v>
      </c>
      <c r="AI89" s="22" t="s">
        <v>241</v>
      </c>
      <c r="AJ89" s="21">
        <v>768</v>
      </c>
      <c r="AK89" s="19"/>
      <c r="AL89" s="19"/>
      <c r="AM89" s="897"/>
      <c r="AN89" s="462">
        <f t="shared" si="63"/>
        <v>5</v>
      </c>
      <c r="AO89" s="43">
        <v>4</v>
      </c>
      <c r="AP89" s="41">
        <v>5</v>
      </c>
      <c r="AQ89" s="879" t="s">
        <v>446</v>
      </c>
      <c r="AR89" s="35" t="s">
        <v>118</v>
      </c>
      <c r="AS89" s="42">
        <v>9.11</v>
      </c>
      <c r="AT89" s="42">
        <v>9.11</v>
      </c>
      <c r="AU89" s="42">
        <v>688.77</v>
      </c>
      <c r="AV89" s="42">
        <v>394.93</v>
      </c>
      <c r="AW89" s="42">
        <v>74.510000000000005</v>
      </c>
      <c r="AX89" s="42">
        <v>247.42</v>
      </c>
      <c r="AY89" s="794">
        <f t="shared" si="52"/>
        <v>1083.7</v>
      </c>
      <c r="AZ89" s="794">
        <f t="shared" si="53"/>
        <v>321.93</v>
      </c>
      <c r="BA89"/>
      <c r="BB89"/>
      <c r="BC89"/>
      <c r="BD89"/>
    </row>
    <row r="90" spans="2:56" x14ac:dyDescent="0.3">
      <c r="B90" s="20"/>
      <c r="C90" s="20"/>
      <c r="D90" s="20"/>
      <c r="E90" s="26"/>
      <c r="F90" s="20"/>
      <c r="G90" s="20"/>
      <c r="H90" s="20"/>
      <c r="I90" s="20"/>
      <c r="J90" s="20"/>
      <c r="K90" s="19"/>
      <c r="L90" s="19"/>
      <c r="M90" s="19"/>
      <c r="N90" s="19"/>
      <c r="O90" s="19"/>
      <c r="P90" s="19"/>
      <c r="Q90" s="19"/>
      <c r="R90" s="34">
        <v>9</v>
      </c>
      <c r="S90" s="34">
        <v>2</v>
      </c>
      <c r="T90" s="893">
        <v>2018</v>
      </c>
      <c r="U90" s="35" t="s">
        <v>157</v>
      </c>
      <c r="V90" s="455">
        <f>AS168</f>
        <v>4.75</v>
      </c>
      <c r="W90" s="455">
        <f>AT168</f>
        <v>5</v>
      </c>
      <c r="X90" s="455">
        <f>AY168</f>
        <v>521.76</v>
      </c>
      <c r="Y90" s="455">
        <f>AZ168</f>
        <v>346.41</v>
      </c>
      <c r="Z90" s="888">
        <f>AA79+1</f>
        <v>43334</v>
      </c>
      <c r="AA90" s="888">
        <f>Z90+364</f>
        <v>43698</v>
      </c>
      <c r="AB90" s="36" t="s">
        <v>2093</v>
      </c>
      <c r="AC90" s="796">
        <f t="shared" si="50"/>
        <v>63.75</v>
      </c>
      <c r="AD90" s="796">
        <f t="shared" si="51"/>
        <v>666.25</v>
      </c>
      <c r="AE90" s="19"/>
      <c r="AF90" s="19"/>
      <c r="AG90" s="19"/>
      <c r="AH90" s="21">
        <v>84</v>
      </c>
      <c r="AI90" s="22" t="s">
        <v>242</v>
      </c>
      <c r="AJ90" s="21">
        <v>245</v>
      </c>
      <c r="AK90" s="19"/>
      <c r="AL90" s="19"/>
      <c r="AM90" s="897"/>
      <c r="AN90" s="462">
        <f t="shared" si="63"/>
        <v>5</v>
      </c>
      <c r="AO90" s="49">
        <v>4</v>
      </c>
      <c r="AP90" s="41">
        <v>6</v>
      </c>
      <c r="AQ90" s="881"/>
      <c r="AR90" s="35" t="s">
        <v>61</v>
      </c>
      <c r="AS90" s="42">
        <v>9.11</v>
      </c>
      <c r="AT90" s="42">
        <v>9.11</v>
      </c>
      <c r="AU90" s="42">
        <v>688.77</v>
      </c>
      <c r="AV90" s="42">
        <v>394.93</v>
      </c>
      <c r="AW90" s="42">
        <v>74.510000000000005</v>
      </c>
      <c r="AX90" s="42">
        <v>247.42</v>
      </c>
      <c r="AY90" s="794">
        <f t="shared" si="52"/>
        <v>1083.7</v>
      </c>
      <c r="AZ90" s="794">
        <f t="shared" si="53"/>
        <v>321.93</v>
      </c>
      <c r="BA90"/>
      <c r="BB90"/>
      <c r="BC90"/>
      <c r="BD90"/>
    </row>
    <row r="91" spans="2:56" x14ac:dyDescent="0.3">
      <c r="B91" s="20"/>
      <c r="C91" s="20"/>
      <c r="D91" s="20"/>
      <c r="E91" s="26"/>
      <c r="F91" s="20"/>
      <c r="G91" s="20"/>
      <c r="H91" s="20"/>
      <c r="I91" s="20"/>
      <c r="J91" s="20"/>
      <c r="K91" s="19"/>
      <c r="L91" s="19"/>
      <c r="M91" s="19"/>
      <c r="N91" s="19"/>
      <c r="O91" s="19"/>
      <c r="P91" s="19"/>
      <c r="Q91" s="19"/>
      <c r="R91" s="34">
        <v>9</v>
      </c>
      <c r="S91" s="34">
        <v>3</v>
      </c>
      <c r="T91" s="894"/>
      <c r="U91" s="35" t="s">
        <v>120</v>
      </c>
      <c r="V91" s="455">
        <f t="shared" ref="V91:W91" si="66">AS169</f>
        <v>12.09</v>
      </c>
      <c r="W91" s="455">
        <f t="shared" si="66"/>
        <v>6.62</v>
      </c>
      <c r="X91" s="455">
        <f t="shared" ref="X91:Y91" si="67">AY169</f>
        <v>525.16999999999996</v>
      </c>
      <c r="Y91" s="455">
        <f t="shared" si="67"/>
        <v>349.82000000000005</v>
      </c>
      <c r="Z91" s="889"/>
      <c r="AA91" s="889"/>
      <c r="AB91" s="36" t="str">
        <f>AB90</f>
        <v>Resolução ANEEL Nº 2.436 de 13 de agosto de 2018</v>
      </c>
      <c r="AC91" s="797">
        <f t="shared" si="50"/>
        <v>63.75</v>
      </c>
      <c r="AD91" s="797">
        <f t="shared" si="51"/>
        <v>666.25</v>
      </c>
      <c r="AE91" s="19"/>
      <c r="AF91" s="19"/>
      <c r="AG91" s="19"/>
      <c r="AH91" s="21">
        <v>85</v>
      </c>
      <c r="AI91" s="22" t="s">
        <v>243</v>
      </c>
      <c r="AJ91" s="21">
        <v>212</v>
      </c>
      <c r="AK91" s="19"/>
      <c r="AL91" s="19"/>
      <c r="AM91" s="897"/>
      <c r="AN91" s="462">
        <f t="shared" si="63"/>
        <v>5</v>
      </c>
      <c r="AO91" s="43">
        <v>5</v>
      </c>
      <c r="AP91" s="41">
        <v>7</v>
      </c>
      <c r="AQ91" s="879" t="s">
        <v>444</v>
      </c>
      <c r="AR91" s="35" t="s">
        <v>62</v>
      </c>
      <c r="AS91" s="42">
        <v>0</v>
      </c>
      <c r="AT91" s="42">
        <v>0</v>
      </c>
      <c r="AU91" s="42">
        <v>361.15</v>
      </c>
      <c r="AV91" s="42">
        <v>394.93</v>
      </c>
      <c r="AW91" s="42">
        <v>141.49</v>
      </c>
      <c r="AX91" s="42">
        <v>247.42</v>
      </c>
      <c r="AY91" s="794">
        <f t="shared" si="52"/>
        <v>756.07999999999993</v>
      </c>
      <c r="AZ91" s="794">
        <f t="shared" si="53"/>
        <v>388.90999999999997</v>
      </c>
      <c r="BA91"/>
      <c r="BB91"/>
      <c r="BC91"/>
      <c r="BD91"/>
    </row>
    <row r="92" spans="2:56" x14ac:dyDescent="0.3">
      <c r="B92" s="20"/>
      <c r="C92" s="20"/>
      <c r="D92" s="20"/>
      <c r="E92" s="26"/>
      <c r="F92" s="20"/>
      <c r="G92" s="20"/>
      <c r="H92" s="20"/>
      <c r="I92" s="20"/>
      <c r="J92" s="20"/>
      <c r="K92" s="19"/>
      <c r="L92" s="19"/>
      <c r="M92" s="19"/>
      <c r="N92" s="19"/>
      <c r="O92" s="19"/>
      <c r="P92" s="19"/>
      <c r="Q92" s="19"/>
      <c r="R92" s="34">
        <v>9</v>
      </c>
      <c r="S92" s="34">
        <v>4</v>
      </c>
      <c r="T92" s="894"/>
      <c r="U92" s="35" t="s">
        <v>119</v>
      </c>
      <c r="V92" s="455">
        <f t="shared" ref="V92:W92" si="68">AS170</f>
        <v>17.57</v>
      </c>
      <c r="W92" s="455">
        <f t="shared" si="68"/>
        <v>8.43</v>
      </c>
      <c r="X92" s="455">
        <f t="shared" ref="X92:Y92" si="69">AY170</f>
        <v>529.39</v>
      </c>
      <c r="Y92" s="455">
        <f t="shared" si="69"/>
        <v>349.82000000000005</v>
      </c>
      <c r="Z92" s="889"/>
      <c r="AA92" s="889"/>
      <c r="AB92" s="36" t="str">
        <f>AB91</f>
        <v>Resolução ANEEL Nº 2.436 de 13 de agosto de 2018</v>
      </c>
      <c r="AC92" s="797">
        <f t="shared" si="50"/>
        <v>63.75</v>
      </c>
      <c r="AD92" s="797">
        <f t="shared" si="51"/>
        <v>666.25</v>
      </c>
      <c r="AE92" s="19"/>
      <c r="AF92" s="19"/>
      <c r="AG92" s="19"/>
      <c r="AH92" s="21">
        <v>86</v>
      </c>
      <c r="AI92" s="22" t="s">
        <v>244</v>
      </c>
      <c r="AJ92" s="21">
        <v>242</v>
      </c>
      <c r="AK92" s="19"/>
      <c r="AL92" s="19"/>
      <c r="AM92" s="897"/>
      <c r="AN92" s="462">
        <f t="shared" si="63"/>
        <v>5</v>
      </c>
      <c r="AO92" s="43">
        <v>5</v>
      </c>
      <c r="AP92" s="41">
        <v>8</v>
      </c>
      <c r="AQ92" s="880"/>
      <c r="AR92" s="35" t="s">
        <v>145</v>
      </c>
      <c r="AS92" s="42">
        <v>0</v>
      </c>
      <c r="AT92" s="42">
        <v>0</v>
      </c>
      <c r="AU92" s="42">
        <v>261.68</v>
      </c>
      <c r="AV92" s="42">
        <v>264.61</v>
      </c>
      <c r="AW92" s="42">
        <v>98.74</v>
      </c>
      <c r="AX92" s="42">
        <v>165.77</v>
      </c>
      <c r="AY92" s="794">
        <f t="shared" si="52"/>
        <v>526.29</v>
      </c>
      <c r="AZ92" s="794">
        <f t="shared" si="53"/>
        <v>264.51</v>
      </c>
      <c r="BA92"/>
      <c r="BB92"/>
      <c r="BC92"/>
      <c r="BD92"/>
    </row>
    <row r="93" spans="2:56" x14ac:dyDescent="0.3">
      <c r="B93" s="20"/>
      <c r="C93" s="20"/>
      <c r="D93" s="20"/>
      <c r="E93" s="26"/>
      <c r="F93" s="20"/>
      <c r="G93" s="20"/>
      <c r="H93" s="20"/>
      <c r="I93" s="20"/>
      <c r="J93" s="20"/>
      <c r="K93" s="19"/>
      <c r="L93" s="19"/>
      <c r="M93" s="19"/>
      <c r="N93" s="19"/>
      <c r="O93" s="19"/>
      <c r="P93" s="19"/>
      <c r="Q93" s="19"/>
      <c r="R93" s="34">
        <v>9</v>
      </c>
      <c r="S93" s="34">
        <v>5</v>
      </c>
      <c r="T93" s="894"/>
      <c r="U93" s="35" t="s">
        <v>118</v>
      </c>
      <c r="V93" s="455">
        <f t="shared" ref="V93:W93" si="70">AS171</f>
        <v>28.72</v>
      </c>
      <c r="W93" s="455">
        <f t="shared" si="70"/>
        <v>12.3</v>
      </c>
      <c r="X93" s="455">
        <f t="shared" ref="X93:Y93" si="71">AY171</f>
        <v>540.41</v>
      </c>
      <c r="Y93" s="455">
        <f t="shared" si="71"/>
        <v>365.06000000000006</v>
      </c>
      <c r="Z93" s="889"/>
      <c r="AA93" s="889"/>
      <c r="AB93" s="36" t="str">
        <f t="shared" si="47"/>
        <v>Resolução ANEEL Nº 2.436 de 13 de agosto de 2018</v>
      </c>
      <c r="AC93" s="797">
        <f t="shared" si="50"/>
        <v>63.75</v>
      </c>
      <c r="AD93" s="797">
        <f t="shared" si="51"/>
        <v>666.25</v>
      </c>
      <c r="AE93" s="19"/>
      <c r="AF93" s="19"/>
      <c r="AG93" s="19"/>
      <c r="AH93" s="21">
        <v>87</v>
      </c>
      <c r="AI93" s="22" t="s">
        <v>245</v>
      </c>
      <c r="AJ93" s="21">
        <v>407</v>
      </c>
      <c r="AK93" s="19"/>
      <c r="AL93" s="19"/>
      <c r="AM93" s="897"/>
      <c r="AN93" s="462">
        <f t="shared" si="63"/>
        <v>5</v>
      </c>
      <c r="AO93" s="43">
        <v>5</v>
      </c>
      <c r="AP93" s="41">
        <v>9</v>
      </c>
      <c r="AQ93" s="880"/>
      <c r="AR93" s="35" t="s">
        <v>455</v>
      </c>
      <c r="AS93" s="42">
        <v>0</v>
      </c>
      <c r="AT93" s="42">
        <v>0</v>
      </c>
      <c r="AU93" s="42">
        <v>261.68</v>
      </c>
      <c r="AV93" s="42">
        <v>264.61</v>
      </c>
      <c r="AW93" s="42">
        <v>98.74</v>
      </c>
      <c r="AX93" s="42">
        <v>165.77</v>
      </c>
      <c r="AY93" s="794">
        <f t="shared" si="52"/>
        <v>526.29</v>
      </c>
      <c r="AZ93" s="794">
        <f t="shared" si="53"/>
        <v>264.51</v>
      </c>
      <c r="BA93"/>
      <c r="BB93"/>
      <c r="BC93"/>
      <c r="BD93"/>
    </row>
    <row r="94" spans="2:56" x14ac:dyDescent="0.3">
      <c r="B94" s="20"/>
      <c r="C94" s="20"/>
      <c r="D94" s="20"/>
      <c r="E94" s="26"/>
      <c r="F94" s="20"/>
      <c r="G94" s="20"/>
      <c r="H94" s="20"/>
      <c r="I94" s="20"/>
      <c r="J94" s="20"/>
      <c r="K94" s="19"/>
      <c r="L94" s="19"/>
      <c r="M94" s="19"/>
      <c r="N94" s="19"/>
      <c r="O94" s="19"/>
      <c r="P94" s="19"/>
      <c r="Q94" s="19"/>
      <c r="R94" s="34">
        <v>9</v>
      </c>
      <c r="S94" s="34">
        <v>6</v>
      </c>
      <c r="T94" s="894"/>
      <c r="U94" s="35" t="s">
        <v>61</v>
      </c>
      <c r="V94" s="455">
        <f t="shared" ref="V94:W94" si="72">AS172</f>
        <v>28.72</v>
      </c>
      <c r="W94" s="455">
        <f t="shared" si="72"/>
        <v>12.3</v>
      </c>
      <c r="X94" s="455">
        <f t="shared" ref="X94:Y94" si="73">AY172</f>
        <v>540.41</v>
      </c>
      <c r="Y94" s="455">
        <f t="shared" si="73"/>
        <v>365.06000000000006</v>
      </c>
      <c r="Z94" s="889"/>
      <c r="AA94" s="889"/>
      <c r="AB94" s="36" t="str">
        <f t="shared" si="47"/>
        <v>Resolução ANEEL Nº 2.436 de 13 de agosto de 2018</v>
      </c>
      <c r="AC94" s="797">
        <f t="shared" si="50"/>
        <v>63.75</v>
      </c>
      <c r="AD94" s="797">
        <f t="shared" si="51"/>
        <v>666.25</v>
      </c>
      <c r="AE94" s="19"/>
      <c r="AF94" s="19"/>
      <c r="AG94" s="19"/>
      <c r="AH94" s="21">
        <v>88</v>
      </c>
      <c r="AI94" s="22" t="s">
        <v>246</v>
      </c>
      <c r="AJ94" s="21">
        <v>535</v>
      </c>
      <c r="AK94" s="19"/>
      <c r="AL94" s="19"/>
      <c r="AM94" s="897"/>
      <c r="AN94" s="462">
        <f t="shared" si="63"/>
        <v>5</v>
      </c>
      <c r="AO94" s="43">
        <v>5</v>
      </c>
      <c r="AP94" s="41">
        <v>10</v>
      </c>
      <c r="AQ94" s="880"/>
      <c r="AR94" s="35" t="s">
        <v>456</v>
      </c>
      <c r="AS94" s="42">
        <v>0</v>
      </c>
      <c r="AT94" s="42">
        <v>0</v>
      </c>
      <c r="AU94" s="42">
        <v>234.34</v>
      </c>
      <c r="AV94" s="42">
        <v>236.96</v>
      </c>
      <c r="AW94" s="42">
        <v>88.43</v>
      </c>
      <c r="AX94" s="42">
        <v>148.44999999999999</v>
      </c>
      <c r="AY94" s="794">
        <f t="shared" si="52"/>
        <v>471.3</v>
      </c>
      <c r="AZ94" s="794">
        <f t="shared" si="53"/>
        <v>236.88</v>
      </c>
      <c r="BA94"/>
      <c r="BB94"/>
      <c r="BC94"/>
      <c r="BD94"/>
    </row>
    <row r="95" spans="2:56" x14ac:dyDescent="0.3">
      <c r="B95" s="20"/>
      <c r="C95" s="20"/>
      <c r="D95" s="20"/>
      <c r="E95" s="26"/>
      <c r="F95" s="20"/>
      <c r="G95" s="20"/>
      <c r="H95" s="20"/>
      <c r="I95" s="20"/>
      <c r="J95" s="20"/>
      <c r="K95" s="19"/>
      <c r="L95" s="19"/>
      <c r="M95" s="19"/>
      <c r="N95" s="19"/>
      <c r="O95" s="19"/>
      <c r="P95" s="19"/>
      <c r="Q95" s="19"/>
      <c r="R95" s="34">
        <v>9</v>
      </c>
      <c r="S95" s="34">
        <v>7</v>
      </c>
      <c r="T95" s="894"/>
      <c r="U95" s="44" t="s">
        <v>62</v>
      </c>
      <c r="V95" s="456">
        <f>AU175</f>
        <v>410.59</v>
      </c>
      <c r="W95" s="456">
        <f>AW175</f>
        <v>154.1</v>
      </c>
      <c r="X95" s="456">
        <f>AY175</f>
        <v>883.09999999999991</v>
      </c>
      <c r="Y95" s="456">
        <f>AZ175</f>
        <v>451.26</v>
      </c>
      <c r="Z95" s="889"/>
      <c r="AA95" s="889"/>
      <c r="AB95" s="36" t="str">
        <f t="shared" si="47"/>
        <v>Resolução ANEEL Nº 2.436 de 13 de agosto de 2018</v>
      </c>
      <c r="AC95" s="797">
        <f t="shared" si="50"/>
        <v>63.75</v>
      </c>
      <c r="AD95" s="797">
        <f t="shared" si="51"/>
        <v>666.25</v>
      </c>
      <c r="AE95" s="19"/>
      <c r="AF95" s="19"/>
      <c r="AG95" s="19"/>
      <c r="AH95" s="21">
        <v>89</v>
      </c>
      <c r="AI95" s="22" t="s">
        <v>247</v>
      </c>
      <c r="AJ95" s="21">
        <v>676</v>
      </c>
      <c r="AK95" s="19"/>
      <c r="AL95" s="19"/>
      <c r="AM95" s="897"/>
      <c r="AN95" s="462">
        <f t="shared" si="63"/>
        <v>5</v>
      </c>
      <c r="AO95" s="43">
        <v>5</v>
      </c>
      <c r="AP95" s="41">
        <v>11</v>
      </c>
      <c r="AQ95" s="880"/>
      <c r="AR95" s="35" t="s">
        <v>146</v>
      </c>
      <c r="AS95" s="42">
        <v>0</v>
      </c>
      <c r="AT95" s="42">
        <v>0</v>
      </c>
      <c r="AU95" s="42">
        <v>424.9</v>
      </c>
      <c r="AV95" s="42">
        <v>394.93</v>
      </c>
      <c r="AW95" s="42">
        <v>154.24</v>
      </c>
      <c r="AX95" s="42">
        <v>247.42</v>
      </c>
      <c r="AY95" s="794">
        <f t="shared" si="52"/>
        <v>819.82999999999993</v>
      </c>
      <c r="AZ95" s="794">
        <f t="shared" si="53"/>
        <v>401.65999999999997</v>
      </c>
      <c r="BA95"/>
      <c r="BB95"/>
      <c r="BC95"/>
      <c r="BD95"/>
    </row>
    <row r="96" spans="2:56" x14ac:dyDescent="0.3">
      <c r="B96" s="20"/>
      <c r="C96" s="20"/>
      <c r="D96" s="20"/>
      <c r="E96" s="26"/>
      <c r="F96" s="20"/>
      <c r="G96" s="20"/>
      <c r="H96" s="20"/>
      <c r="I96" s="20"/>
      <c r="J96" s="20"/>
      <c r="K96" s="19"/>
      <c r="L96" s="19"/>
      <c r="M96" s="19"/>
      <c r="N96" s="19"/>
      <c r="O96" s="19"/>
      <c r="P96" s="19"/>
      <c r="Q96" s="19"/>
      <c r="R96" s="34">
        <v>9</v>
      </c>
      <c r="S96" s="34">
        <v>8</v>
      </c>
      <c r="T96" s="894"/>
      <c r="U96" s="44" t="s">
        <v>145</v>
      </c>
      <c r="V96" s="456">
        <f t="shared" ref="V96:V99" si="74">AU176</f>
        <v>308.19</v>
      </c>
      <c r="W96" s="456">
        <f t="shared" ref="W96:W99" si="75">AW176</f>
        <v>112.02</v>
      </c>
      <c r="X96" s="456">
        <f t="shared" ref="X96:Y96" si="76">AY176</f>
        <v>638.94000000000005</v>
      </c>
      <c r="Y96" s="456">
        <f t="shared" si="76"/>
        <v>320.02999999999997</v>
      </c>
      <c r="Z96" s="889"/>
      <c r="AA96" s="889"/>
      <c r="AB96" s="36" t="str">
        <f t="shared" si="47"/>
        <v>Resolução ANEEL Nº 2.436 de 13 de agosto de 2018</v>
      </c>
      <c r="AC96" s="797">
        <f t="shared" si="50"/>
        <v>63.75</v>
      </c>
      <c r="AD96" s="797">
        <f t="shared" si="51"/>
        <v>666.25</v>
      </c>
      <c r="AE96" s="19"/>
      <c r="AF96" s="19"/>
      <c r="AG96" s="19"/>
      <c r="AH96" s="21">
        <v>90</v>
      </c>
      <c r="AI96" s="22" t="s">
        <v>248</v>
      </c>
      <c r="AJ96" s="21">
        <v>0</v>
      </c>
      <c r="AK96" s="19"/>
      <c r="AL96" s="19"/>
      <c r="AM96" s="898"/>
      <c r="AN96" s="463">
        <f t="shared" si="63"/>
        <v>5</v>
      </c>
      <c r="AO96" s="49">
        <v>5</v>
      </c>
      <c r="AP96" s="41">
        <v>12</v>
      </c>
      <c r="AQ96" s="881"/>
      <c r="AR96" s="35" t="s">
        <v>457</v>
      </c>
      <c r="AS96" s="42">
        <v>0</v>
      </c>
      <c r="AT96" s="42">
        <v>0</v>
      </c>
      <c r="AU96" s="42">
        <v>0</v>
      </c>
      <c r="AV96" s="42">
        <v>0</v>
      </c>
      <c r="AW96" s="42">
        <v>0</v>
      </c>
      <c r="AX96" s="42">
        <v>0</v>
      </c>
      <c r="AY96" s="794">
        <f t="shared" si="52"/>
        <v>0</v>
      </c>
      <c r="AZ96" s="794">
        <f t="shared" si="53"/>
        <v>0</v>
      </c>
      <c r="BA96"/>
      <c r="BB96"/>
      <c r="BC96"/>
      <c r="BD96"/>
    </row>
    <row r="97" spans="2:56" x14ac:dyDescent="0.3">
      <c r="B97" s="20"/>
      <c r="C97" s="20"/>
      <c r="D97" s="20"/>
      <c r="E97" s="26"/>
      <c r="F97" s="20"/>
      <c r="G97" s="20"/>
      <c r="H97" s="20"/>
      <c r="I97" s="20"/>
      <c r="J97" s="20"/>
      <c r="K97" s="19"/>
      <c r="L97" s="19"/>
      <c r="M97" s="19"/>
      <c r="N97" s="19"/>
      <c r="O97" s="19"/>
      <c r="P97" s="19"/>
      <c r="Q97" s="19"/>
      <c r="R97" s="34">
        <v>9</v>
      </c>
      <c r="S97" s="34">
        <v>9</v>
      </c>
      <c r="T97" s="894"/>
      <c r="U97" s="44" t="s">
        <v>455</v>
      </c>
      <c r="V97" s="456">
        <f t="shared" si="74"/>
        <v>308.19</v>
      </c>
      <c r="W97" s="456">
        <f t="shared" si="75"/>
        <v>112.02</v>
      </c>
      <c r="X97" s="456">
        <f t="shared" ref="X97:Y97" si="77">AY177</f>
        <v>638.94000000000005</v>
      </c>
      <c r="Y97" s="456">
        <f t="shared" si="77"/>
        <v>320.02999999999997</v>
      </c>
      <c r="Z97" s="889"/>
      <c r="AA97" s="889"/>
      <c r="AB97" s="36" t="str">
        <f t="shared" si="47"/>
        <v>Resolução ANEEL Nº 2.436 de 13 de agosto de 2018</v>
      </c>
      <c r="AC97" s="797">
        <f t="shared" si="50"/>
        <v>63.75</v>
      </c>
      <c r="AD97" s="797">
        <f t="shared" si="51"/>
        <v>666.25</v>
      </c>
      <c r="AE97" s="19"/>
      <c r="AF97" s="19"/>
      <c r="AG97" s="19"/>
      <c r="AH97" s="21">
        <v>91</v>
      </c>
      <c r="AI97" s="22" t="s">
        <v>249</v>
      </c>
      <c r="AJ97" s="21">
        <v>638</v>
      </c>
      <c r="AK97" s="19"/>
      <c r="AL97" s="19"/>
      <c r="AM97" s="896">
        <v>2016</v>
      </c>
      <c r="AN97" s="461">
        <v>6</v>
      </c>
      <c r="AO97" s="40">
        <v>2</v>
      </c>
      <c r="AP97" s="41">
        <v>5</v>
      </c>
      <c r="AQ97" s="879" t="s">
        <v>148</v>
      </c>
      <c r="AR97" s="35" t="s">
        <v>118</v>
      </c>
      <c r="AS97" s="42">
        <v>26.42</v>
      </c>
      <c r="AT97" s="42">
        <v>26.42</v>
      </c>
      <c r="AU97" s="42">
        <v>76.55</v>
      </c>
      <c r="AV97" s="42">
        <v>243.64</v>
      </c>
      <c r="AW97" s="42">
        <v>76.55</v>
      </c>
      <c r="AX97" s="42">
        <v>243.64</v>
      </c>
      <c r="AY97" s="794">
        <f t="shared" si="52"/>
        <v>320.19</v>
      </c>
      <c r="AZ97" s="794">
        <f t="shared" si="53"/>
        <v>320.19</v>
      </c>
      <c r="BA97"/>
      <c r="BB97"/>
      <c r="BC97"/>
      <c r="BD97"/>
    </row>
    <row r="98" spans="2:56" x14ac:dyDescent="0.3">
      <c r="B98" s="20"/>
      <c r="C98" s="20"/>
      <c r="D98" s="20"/>
      <c r="E98" s="26"/>
      <c r="F98" s="20"/>
      <c r="G98" s="20"/>
      <c r="H98" s="20"/>
      <c r="I98" s="20"/>
      <c r="J98" s="20"/>
      <c r="K98" s="19"/>
      <c r="L98" s="19"/>
      <c r="M98" s="19"/>
      <c r="N98" s="19"/>
      <c r="O98" s="19"/>
      <c r="P98" s="19"/>
      <c r="Q98" s="19"/>
      <c r="R98" s="34">
        <v>9</v>
      </c>
      <c r="S98" s="34">
        <v>10</v>
      </c>
      <c r="T98" s="894"/>
      <c r="U98" s="44" t="s">
        <v>456</v>
      </c>
      <c r="V98" s="456">
        <f t="shared" si="74"/>
        <v>264.16000000000003</v>
      </c>
      <c r="W98" s="456">
        <f t="shared" si="75"/>
        <v>96.02</v>
      </c>
      <c r="X98" s="456">
        <f t="shared" ref="X98:Y98" si="78">AY178</f>
        <v>547.66000000000008</v>
      </c>
      <c r="Y98" s="456">
        <f t="shared" si="78"/>
        <v>274.31</v>
      </c>
      <c r="Z98" s="889"/>
      <c r="AA98" s="889"/>
      <c r="AB98" s="36" t="str">
        <f t="shared" si="47"/>
        <v>Resolução ANEEL Nº 2.436 de 13 de agosto de 2018</v>
      </c>
      <c r="AC98" s="797">
        <f t="shared" si="50"/>
        <v>63.75</v>
      </c>
      <c r="AD98" s="797">
        <f t="shared" si="51"/>
        <v>666.25</v>
      </c>
      <c r="AE98" s="19"/>
      <c r="AF98" s="19"/>
      <c r="AG98" s="19"/>
      <c r="AH98" s="21">
        <v>92</v>
      </c>
      <c r="AI98" s="22" t="s">
        <v>250</v>
      </c>
      <c r="AJ98" s="21">
        <v>221</v>
      </c>
      <c r="AK98" s="19"/>
      <c r="AL98" s="19"/>
      <c r="AM98" s="897"/>
      <c r="AN98" s="462">
        <f t="shared" ref="AN98:AO104" si="79">AN97</f>
        <v>6</v>
      </c>
      <c r="AO98" s="43">
        <f t="shared" si="79"/>
        <v>2</v>
      </c>
      <c r="AP98" s="41">
        <v>6</v>
      </c>
      <c r="AQ98" s="880"/>
      <c r="AR98" s="35" t="s">
        <v>61</v>
      </c>
      <c r="AS98" s="42">
        <v>26.42</v>
      </c>
      <c r="AT98" s="42">
        <v>26.42</v>
      </c>
      <c r="AU98" s="42">
        <v>76.709999999999994</v>
      </c>
      <c r="AV98" s="42">
        <v>243.64</v>
      </c>
      <c r="AW98" s="42">
        <v>76.709999999999994</v>
      </c>
      <c r="AX98" s="42">
        <v>243.64</v>
      </c>
      <c r="AY98" s="794">
        <f t="shared" si="52"/>
        <v>320.34999999999997</v>
      </c>
      <c r="AZ98" s="794">
        <f t="shared" si="53"/>
        <v>320.34999999999997</v>
      </c>
      <c r="BA98"/>
      <c r="BB98"/>
      <c r="BC98"/>
      <c r="BD98"/>
    </row>
    <row r="99" spans="2:56" x14ac:dyDescent="0.3">
      <c r="B99" s="20"/>
      <c r="C99" s="20"/>
      <c r="D99" s="20"/>
      <c r="E99" s="26"/>
      <c r="F99" s="20"/>
      <c r="G99" s="20"/>
      <c r="H99" s="20"/>
      <c r="I99" s="20"/>
      <c r="J99" s="20"/>
      <c r="K99" s="19"/>
      <c r="L99" s="19"/>
      <c r="M99" s="19"/>
      <c r="N99" s="19"/>
      <c r="O99" s="19"/>
      <c r="P99" s="19"/>
      <c r="Q99" s="19"/>
      <c r="R99" s="34">
        <v>9</v>
      </c>
      <c r="S99" s="34">
        <v>11</v>
      </c>
      <c r="T99" s="894"/>
      <c r="U99" s="44" t="s">
        <v>146</v>
      </c>
      <c r="V99" s="456">
        <f t="shared" si="74"/>
        <v>410.59</v>
      </c>
      <c r="W99" s="456">
        <f t="shared" si="75"/>
        <v>154.1</v>
      </c>
      <c r="X99" s="456">
        <f t="shared" ref="X99:Y99" si="80">AY179</f>
        <v>883.09999999999991</v>
      </c>
      <c r="Y99" s="456">
        <f t="shared" si="80"/>
        <v>451.26</v>
      </c>
      <c r="Z99" s="889"/>
      <c r="AA99" s="889"/>
      <c r="AB99" s="36" t="str">
        <f t="shared" si="47"/>
        <v>Resolução ANEEL Nº 2.436 de 13 de agosto de 2018</v>
      </c>
      <c r="AC99" s="797">
        <f t="shared" si="50"/>
        <v>63.75</v>
      </c>
      <c r="AD99" s="797">
        <f t="shared" si="51"/>
        <v>666.25</v>
      </c>
      <c r="AE99" s="19"/>
      <c r="AF99" s="19"/>
      <c r="AG99" s="19"/>
      <c r="AH99" s="21">
        <v>93</v>
      </c>
      <c r="AI99" s="22" t="s">
        <v>251</v>
      </c>
      <c r="AJ99" s="21">
        <v>390</v>
      </c>
      <c r="AK99" s="19"/>
      <c r="AL99" s="19"/>
      <c r="AM99" s="897"/>
      <c r="AN99" s="462">
        <f t="shared" si="79"/>
        <v>6</v>
      </c>
      <c r="AO99" s="43">
        <f>AO97</f>
        <v>2</v>
      </c>
      <c r="AP99" s="41">
        <v>7</v>
      </c>
      <c r="AQ99" s="880"/>
      <c r="AR99" s="35" t="s">
        <v>62</v>
      </c>
      <c r="AS99" s="42">
        <v>0</v>
      </c>
      <c r="AT99" s="42">
        <v>0</v>
      </c>
      <c r="AU99" s="42">
        <v>176.49</v>
      </c>
      <c r="AV99" s="42">
        <v>254.93</v>
      </c>
      <c r="AW99" s="42">
        <v>176.49</v>
      </c>
      <c r="AX99" s="42">
        <v>254.93</v>
      </c>
      <c r="AY99" s="794">
        <f t="shared" si="52"/>
        <v>431.42</v>
      </c>
      <c r="AZ99" s="794">
        <f t="shared" si="53"/>
        <v>431.42</v>
      </c>
      <c r="BA99"/>
      <c r="BB99"/>
      <c r="BC99"/>
      <c r="BD99"/>
    </row>
    <row r="100" spans="2:56" x14ac:dyDescent="0.3">
      <c r="B100" s="20"/>
      <c r="C100" s="20"/>
      <c r="D100" s="20"/>
      <c r="E100" s="26"/>
      <c r="F100" s="20"/>
      <c r="G100" s="20"/>
      <c r="H100" s="20"/>
      <c r="I100" s="20"/>
      <c r="J100" s="20"/>
      <c r="K100" s="19"/>
      <c r="L100" s="19"/>
      <c r="M100" s="19"/>
      <c r="N100" s="19"/>
      <c r="O100" s="19"/>
      <c r="P100" s="19"/>
      <c r="Q100" s="19"/>
      <c r="R100" s="34">
        <v>9</v>
      </c>
      <c r="S100" s="34">
        <v>12</v>
      </c>
      <c r="T100" s="895"/>
      <c r="U100" s="44" t="s">
        <v>457</v>
      </c>
      <c r="V100" s="453">
        <f>V99</f>
        <v>410.59</v>
      </c>
      <c r="W100" s="453">
        <f>W99</f>
        <v>154.1</v>
      </c>
      <c r="X100" s="453">
        <f>X99</f>
        <v>883.09999999999991</v>
      </c>
      <c r="Y100" s="453">
        <f>Y99</f>
        <v>451.26</v>
      </c>
      <c r="Z100" s="890"/>
      <c r="AA100" s="890"/>
      <c r="AB100" s="36" t="str">
        <f t="shared" si="47"/>
        <v>Resolução ANEEL Nº 2.436 de 13 de agosto de 2018</v>
      </c>
      <c r="AC100" s="798">
        <f t="shared" si="50"/>
        <v>63.75</v>
      </c>
      <c r="AD100" s="798">
        <f t="shared" si="51"/>
        <v>666.25</v>
      </c>
      <c r="AE100" s="19"/>
      <c r="AF100" s="19"/>
      <c r="AG100" s="19"/>
      <c r="AH100" s="21">
        <v>94</v>
      </c>
      <c r="AI100" s="22" t="s">
        <v>252</v>
      </c>
      <c r="AJ100" s="21">
        <v>344</v>
      </c>
      <c r="AK100" s="19"/>
      <c r="AL100" s="19"/>
      <c r="AM100" s="897"/>
      <c r="AN100" s="462">
        <f t="shared" si="79"/>
        <v>6</v>
      </c>
      <c r="AO100" s="43">
        <f>AO97</f>
        <v>2</v>
      </c>
      <c r="AP100" s="41">
        <v>8</v>
      </c>
      <c r="AQ100" s="880"/>
      <c r="AR100" s="35" t="s">
        <v>145</v>
      </c>
      <c r="AS100" s="42">
        <v>0</v>
      </c>
      <c r="AT100" s="42">
        <v>0</v>
      </c>
      <c r="AU100" s="42">
        <v>123.54</v>
      </c>
      <c r="AV100" s="42">
        <v>178.45</v>
      </c>
      <c r="AW100" s="42">
        <v>123.54</v>
      </c>
      <c r="AX100" s="42">
        <v>178.45</v>
      </c>
      <c r="AY100" s="794">
        <f t="shared" si="52"/>
        <v>301.99</v>
      </c>
      <c r="AZ100" s="794">
        <f t="shared" si="53"/>
        <v>301.99</v>
      </c>
      <c r="BA100"/>
      <c r="BB100"/>
      <c r="BC100"/>
      <c r="BD100"/>
    </row>
    <row r="101" spans="2:56" x14ac:dyDescent="0.3">
      <c r="B101" s="20"/>
      <c r="C101" s="20"/>
      <c r="D101" s="20"/>
      <c r="E101" s="26"/>
      <c r="F101" s="20"/>
      <c r="G101" s="20"/>
      <c r="H101" s="20"/>
      <c r="I101" s="20"/>
      <c r="J101" s="20"/>
      <c r="K101" s="19"/>
      <c r="L101" s="19"/>
      <c r="M101" s="19"/>
      <c r="N101" s="19"/>
      <c r="O101" s="19"/>
      <c r="P101" s="19"/>
      <c r="Q101" s="19"/>
      <c r="R101" s="34">
        <v>10</v>
      </c>
      <c r="S101" s="34">
        <v>2</v>
      </c>
      <c r="T101" s="893">
        <v>2019</v>
      </c>
      <c r="U101" s="35" t="s">
        <v>157</v>
      </c>
      <c r="V101" s="455">
        <f>AS189</f>
        <v>4.71</v>
      </c>
      <c r="W101" s="455">
        <f>AT189</f>
        <v>5.1100000000000003</v>
      </c>
      <c r="X101" s="455">
        <f>AY189</f>
        <v>454.38</v>
      </c>
      <c r="Y101" s="455">
        <f>AZ189</f>
        <v>285.45</v>
      </c>
      <c r="Z101" s="888">
        <v>43697</v>
      </c>
      <c r="AA101" s="888">
        <v>44064</v>
      </c>
      <c r="AB101" s="36" t="s">
        <v>2187</v>
      </c>
      <c r="AC101" s="796">
        <f t="shared" si="50"/>
        <v>63.75</v>
      </c>
      <c r="AD101" s="796">
        <f t="shared" si="51"/>
        <v>666.25</v>
      </c>
      <c r="AE101" s="19"/>
      <c r="AF101" s="19"/>
      <c r="AG101" s="19"/>
      <c r="AH101" s="21">
        <v>95</v>
      </c>
      <c r="AI101" s="22" t="s">
        <v>253</v>
      </c>
      <c r="AJ101" s="21">
        <v>618</v>
      </c>
      <c r="AK101" s="19"/>
      <c r="AL101" s="19"/>
      <c r="AM101" s="897"/>
      <c r="AN101" s="462">
        <f t="shared" si="79"/>
        <v>6</v>
      </c>
      <c r="AO101" s="43">
        <f>AO97</f>
        <v>2</v>
      </c>
      <c r="AP101" s="41">
        <v>9</v>
      </c>
      <c r="AQ101" s="880"/>
      <c r="AR101" s="35" t="s">
        <v>455</v>
      </c>
      <c r="AS101" s="42">
        <v>0</v>
      </c>
      <c r="AT101" s="42">
        <v>0</v>
      </c>
      <c r="AU101" s="42">
        <v>123.54</v>
      </c>
      <c r="AV101" s="42">
        <v>178.45</v>
      </c>
      <c r="AW101" s="42">
        <v>123.54</v>
      </c>
      <c r="AX101" s="42">
        <v>178.45</v>
      </c>
      <c r="AY101" s="794">
        <f t="shared" si="52"/>
        <v>301.99</v>
      </c>
      <c r="AZ101" s="794">
        <f t="shared" si="53"/>
        <v>301.99</v>
      </c>
      <c r="BA101"/>
      <c r="BB101"/>
      <c r="BC101"/>
      <c r="BD101"/>
    </row>
    <row r="102" spans="2:56" x14ac:dyDescent="0.3">
      <c r="B102" s="20"/>
      <c r="C102" s="20"/>
      <c r="D102" s="20"/>
      <c r="E102" s="26"/>
      <c r="F102" s="20"/>
      <c r="G102" s="20"/>
      <c r="H102" s="20"/>
      <c r="I102" s="20"/>
      <c r="J102" s="20"/>
      <c r="K102" s="19"/>
      <c r="L102" s="19"/>
      <c r="M102" s="19"/>
      <c r="N102" s="19"/>
      <c r="O102" s="19"/>
      <c r="P102" s="19"/>
      <c r="Q102" s="19"/>
      <c r="R102" s="34">
        <v>10</v>
      </c>
      <c r="S102" s="34">
        <v>3</v>
      </c>
      <c r="T102" s="894"/>
      <c r="U102" s="35" t="s">
        <v>120</v>
      </c>
      <c r="V102" s="455">
        <f t="shared" ref="V102:W102" si="81">AS190</f>
        <v>12.81</v>
      </c>
      <c r="W102" s="455">
        <f t="shared" si="81"/>
        <v>7.08</v>
      </c>
      <c r="X102" s="455">
        <f t="shared" ref="X102:Y102" si="82">AY190</f>
        <v>457.82</v>
      </c>
      <c r="Y102" s="455">
        <f t="shared" si="82"/>
        <v>288.89</v>
      </c>
      <c r="Z102" s="891"/>
      <c r="AA102" s="891"/>
      <c r="AB102" s="36" t="str">
        <f>AB101</f>
        <v>Resolução ANEEL Nº 2593 de 20 de agosto de 2019</v>
      </c>
      <c r="AC102" s="797">
        <f t="shared" si="50"/>
        <v>63.75</v>
      </c>
      <c r="AD102" s="797">
        <f t="shared" si="51"/>
        <v>666.25</v>
      </c>
      <c r="AE102" s="19"/>
      <c r="AF102" s="19"/>
      <c r="AG102" s="19"/>
      <c r="AH102" s="21">
        <v>96</v>
      </c>
      <c r="AI102" s="22" t="s">
        <v>254</v>
      </c>
      <c r="AJ102" s="21">
        <v>92</v>
      </c>
      <c r="AK102" s="19"/>
      <c r="AL102" s="19"/>
      <c r="AM102" s="897"/>
      <c r="AN102" s="462">
        <f t="shared" si="79"/>
        <v>6</v>
      </c>
      <c r="AO102" s="43">
        <f>AO98</f>
        <v>2</v>
      </c>
      <c r="AP102" s="45">
        <v>10</v>
      </c>
      <c r="AQ102" s="880"/>
      <c r="AR102" s="35" t="s">
        <v>456</v>
      </c>
      <c r="AS102" s="42">
        <v>0</v>
      </c>
      <c r="AT102" s="42">
        <v>0</v>
      </c>
      <c r="AU102" s="42">
        <v>105.89</v>
      </c>
      <c r="AV102" s="42">
        <v>152.96</v>
      </c>
      <c r="AW102" s="42">
        <v>105.89</v>
      </c>
      <c r="AX102" s="42">
        <v>152.96</v>
      </c>
      <c r="AY102" s="794">
        <f t="shared" si="52"/>
        <v>258.85000000000002</v>
      </c>
      <c r="AZ102" s="794">
        <f t="shared" si="53"/>
        <v>258.85000000000002</v>
      </c>
      <c r="BA102"/>
      <c r="BB102"/>
      <c r="BC102"/>
      <c r="BD102"/>
    </row>
    <row r="103" spans="2:56" x14ac:dyDescent="0.3">
      <c r="B103" s="20"/>
      <c r="C103" s="20"/>
      <c r="D103" s="20"/>
      <c r="E103" s="26"/>
      <c r="F103" s="20"/>
      <c r="G103" s="20"/>
      <c r="H103" s="20"/>
      <c r="I103" s="20"/>
      <c r="J103" s="20"/>
      <c r="K103" s="19"/>
      <c r="L103" s="19"/>
      <c r="M103" s="19"/>
      <c r="N103" s="19"/>
      <c r="O103" s="19"/>
      <c r="P103" s="19"/>
      <c r="Q103" s="19"/>
      <c r="R103" s="34">
        <v>10</v>
      </c>
      <c r="S103" s="34">
        <v>4</v>
      </c>
      <c r="T103" s="894"/>
      <c r="U103" s="35" t="s">
        <v>119</v>
      </c>
      <c r="V103" s="455">
        <f t="shared" ref="V103:W103" si="83">AS191</f>
        <v>18.53</v>
      </c>
      <c r="W103" s="455">
        <f t="shared" si="83"/>
        <v>8.9499999999999993</v>
      </c>
      <c r="X103" s="455">
        <f t="shared" ref="X103:Y103" si="84">AY191</f>
        <v>461.92999999999995</v>
      </c>
      <c r="Y103" s="455">
        <f t="shared" si="84"/>
        <v>293</v>
      </c>
      <c r="Z103" s="891"/>
      <c r="AA103" s="891"/>
      <c r="AB103" s="36" t="str">
        <f>AB102</f>
        <v>Resolução ANEEL Nº 2593 de 20 de agosto de 2019</v>
      </c>
      <c r="AC103" s="797">
        <f t="shared" si="50"/>
        <v>63.75</v>
      </c>
      <c r="AD103" s="797">
        <f t="shared" si="51"/>
        <v>666.25</v>
      </c>
      <c r="AE103" s="19"/>
      <c r="AF103" s="19"/>
      <c r="AG103" s="19"/>
      <c r="AH103" s="21">
        <v>97</v>
      </c>
      <c r="AI103" s="22" t="s">
        <v>255</v>
      </c>
      <c r="AJ103" s="21">
        <v>210</v>
      </c>
      <c r="AK103" s="19"/>
      <c r="AL103" s="19"/>
      <c r="AM103" s="897"/>
      <c r="AN103" s="462">
        <f t="shared" si="79"/>
        <v>6</v>
      </c>
      <c r="AO103" s="43">
        <f>AO99</f>
        <v>2</v>
      </c>
      <c r="AP103" s="45">
        <v>11</v>
      </c>
      <c r="AQ103" s="880"/>
      <c r="AR103" s="35" t="s">
        <v>146</v>
      </c>
      <c r="AS103" s="42">
        <v>0</v>
      </c>
      <c r="AT103" s="42">
        <v>0</v>
      </c>
      <c r="AU103" s="42">
        <v>176.49</v>
      </c>
      <c r="AV103" s="42">
        <v>254.93</v>
      </c>
      <c r="AW103" s="42">
        <v>176.49</v>
      </c>
      <c r="AX103" s="42">
        <v>254.93</v>
      </c>
      <c r="AY103" s="794">
        <f t="shared" si="52"/>
        <v>431.42</v>
      </c>
      <c r="AZ103" s="794">
        <f t="shared" si="53"/>
        <v>431.42</v>
      </c>
      <c r="BA103"/>
      <c r="BB103"/>
      <c r="BC103"/>
      <c r="BD103"/>
    </row>
    <row r="104" spans="2:56" x14ac:dyDescent="0.3">
      <c r="B104" s="20"/>
      <c r="C104" s="20"/>
      <c r="D104" s="20"/>
      <c r="E104" s="26"/>
      <c r="F104" s="20"/>
      <c r="G104" s="20"/>
      <c r="H104" s="20"/>
      <c r="I104" s="20"/>
      <c r="J104" s="20"/>
      <c r="K104" s="19"/>
      <c r="L104" s="19"/>
      <c r="M104" s="19"/>
      <c r="N104" s="19"/>
      <c r="O104" s="19"/>
      <c r="P104" s="19"/>
      <c r="Q104" s="19"/>
      <c r="R104" s="34">
        <v>10</v>
      </c>
      <c r="S104" s="34">
        <v>5</v>
      </c>
      <c r="T104" s="894"/>
      <c r="U104" s="35" t="s">
        <v>118</v>
      </c>
      <c r="V104" s="455">
        <f t="shared" ref="V104:W104" si="85">AS192</f>
        <v>30.2</v>
      </c>
      <c r="W104" s="455">
        <f t="shared" si="85"/>
        <v>13.02</v>
      </c>
      <c r="X104" s="455">
        <f t="shared" ref="X104:Y104" si="86">AY192</f>
        <v>475.37</v>
      </c>
      <c r="Y104" s="455">
        <f t="shared" si="86"/>
        <v>306.44</v>
      </c>
      <c r="Z104" s="891"/>
      <c r="AA104" s="891"/>
      <c r="AB104" s="36" t="str">
        <f t="shared" si="47"/>
        <v>Resolução ANEEL Nº 2593 de 20 de agosto de 2019</v>
      </c>
      <c r="AC104" s="797">
        <f t="shared" si="50"/>
        <v>63.75</v>
      </c>
      <c r="AD104" s="797">
        <f t="shared" si="51"/>
        <v>666.25</v>
      </c>
      <c r="AE104" s="19"/>
      <c r="AF104" s="19"/>
      <c r="AG104" s="19"/>
      <c r="AH104" s="21">
        <v>98</v>
      </c>
      <c r="AI104" s="22" t="s">
        <v>256</v>
      </c>
      <c r="AJ104" s="21">
        <v>128</v>
      </c>
      <c r="AK104" s="19"/>
      <c r="AL104" s="19"/>
      <c r="AM104" s="897"/>
      <c r="AN104" s="462">
        <f t="shared" si="79"/>
        <v>6</v>
      </c>
      <c r="AO104" s="43">
        <f>AO100</f>
        <v>2</v>
      </c>
      <c r="AP104" s="45">
        <v>12</v>
      </c>
      <c r="AQ104" s="881"/>
      <c r="AR104" s="35" t="s">
        <v>457</v>
      </c>
      <c r="AS104" s="42">
        <v>0</v>
      </c>
      <c r="AT104" s="42">
        <v>0</v>
      </c>
      <c r="AU104" s="42">
        <v>97.07</v>
      </c>
      <c r="AV104" s="42">
        <v>140.21</v>
      </c>
      <c r="AW104" s="42">
        <v>94.72</v>
      </c>
      <c r="AX104" s="42">
        <v>144.47999999999999</v>
      </c>
      <c r="AY104" s="794">
        <f t="shared" si="52"/>
        <v>237.28</v>
      </c>
      <c r="AZ104" s="794">
        <f t="shared" si="53"/>
        <v>239.2</v>
      </c>
      <c r="BA104"/>
      <c r="BB104"/>
      <c r="BC104"/>
      <c r="BD104"/>
    </row>
    <row r="105" spans="2:56" x14ac:dyDescent="0.3">
      <c r="B105" s="20"/>
      <c r="C105" s="20"/>
      <c r="D105" s="20"/>
      <c r="E105" s="26"/>
      <c r="F105" s="20"/>
      <c r="G105" s="20"/>
      <c r="H105" s="20"/>
      <c r="I105" s="20"/>
      <c r="J105" s="20"/>
      <c r="K105" s="19"/>
      <c r="L105" s="19"/>
      <c r="M105" s="19"/>
      <c r="N105" s="19"/>
      <c r="O105" s="19"/>
      <c r="P105" s="19"/>
      <c r="Q105" s="19"/>
      <c r="R105" s="34">
        <v>10</v>
      </c>
      <c r="S105" s="34">
        <v>6</v>
      </c>
      <c r="T105" s="894"/>
      <c r="U105" s="35" t="s">
        <v>61</v>
      </c>
      <c r="V105" s="455">
        <f t="shared" ref="V105:W105" si="87">AS193</f>
        <v>30.2</v>
      </c>
      <c r="W105" s="455">
        <f t="shared" si="87"/>
        <v>13.02</v>
      </c>
      <c r="X105" s="455">
        <f t="shared" ref="X105:Y105" si="88">AY193</f>
        <v>475.37</v>
      </c>
      <c r="Y105" s="455">
        <f t="shared" si="88"/>
        <v>306.44</v>
      </c>
      <c r="Z105" s="891"/>
      <c r="AA105" s="891"/>
      <c r="AB105" s="36" t="str">
        <f t="shared" si="47"/>
        <v>Resolução ANEEL Nº 2593 de 20 de agosto de 2019</v>
      </c>
      <c r="AC105" s="797">
        <f t="shared" si="50"/>
        <v>63.75</v>
      </c>
      <c r="AD105" s="797">
        <f t="shared" si="51"/>
        <v>666.25</v>
      </c>
      <c r="AE105" s="19"/>
      <c r="AF105" s="19"/>
      <c r="AG105" s="19"/>
      <c r="AH105" s="21">
        <v>99</v>
      </c>
      <c r="AI105" s="22" t="s">
        <v>257</v>
      </c>
      <c r="AJ105" s="21">
        <v>54</v>
      </c>
      <c r="AK105" s="19"/>
      <c r="AL105" s="19"/>
      <c r="AM105" s="897"/>
      <c r="AN105" s="462">
        <f>AN101</f>
        <v>6</v>
      </c>
      <c r="AO105" s="40">
        <v>3</v>
      </c>
      <c r="AP105" s="45">
        <v>2</v>
      </c>
      <c r="AQ105" s="879" t="s">
        <v>445</v>
      </c>
      <c r="AR105" s="35" t="s">
        <v>157</v>
      </c>
      <c r="AS105" s="42">
        <v>2.08</v>
      </c>
      <c r="AT105" s="42">
        <v>2.2200000000000002</v>
      </c>
      <c r="AU105" s="42">
        <v>47.17</v>
      </c>
      <c r="AV105" s="42">
        <v>374.63</v>
      </c>
      <c r="AW105" s="42">
        <v>47.17</v>
      </c>
      <c r="AX105" s="42">
        <v>244.05</v>
      </c>
      <c r="AY105" s="794">
        <f t="shared" si="52"/>
        <v>421.8</v>
      </c>
      <c r="AZ105" s="794">
        <f t="shared" si="53"/>
        <v>291.22000000000003</v>
      </c>
      <c r="BA105"/>
      <c r="BB105"/>
      <c r="BC105"/>
      <c r="BD105"/>
    </row>
    <row r="106" spans="2:56" x14ac:dyDescent="0.3">
      <c r="B106" s="20"/>
      <c r="C106" s="20"/>
      <c r="D106" s="20"/>
      <c r="E106" s="26"/>
      <c r="F106" s="20"/>
      <c r="G106" s="20"/>
      <c r="H106" s="20"/>
      <c r="I106" s="20"/>
      <c r="J106" s="20"/>
      <c r="K106" s="19"/>
      <c r="L106" s="19"/>
      <c r="M106" s="19"/>
      <c r="N106" s="19"/>
      <c r="O106" s="19"/>
      <c r="P106" s="19"/>
      <c r="Q106" s="19"/>
      <c r="R106" s="34">
        <v>10</v>
      </c>
      <c r="S106" s="34">
        <v>7</v>
      </c>
      <c r="T106" s="894"/>
      <c r="U106" s="44" t="s">
        <v>62</v>
      </c>
      <c r="V106" s="456">
        <f>AU196</f>
        <v>436.89</v>
      </c>
      <c r="W106" s="456">
        <f>AW196</f>
        <v>164.31</v>
      </c>
      <c r="X106" s="456">
        <f>AY196</f>
        <v>839.16</v>
      </c>
      <c r="Y106" s="456">
        <f>AZ196</f>
        <v>397.65</v>
      </c>
      <c r="Z106" s="891"/>
      <c r="AA106" s="891"/>
      <c r="AB106" s="36" t="str">
        <f t="shared" si="47"/>
        <v>Resolução ANEEL Nº 2593 de 20 de agosto de 2019</v>
      </c>
      <c r="AC106" s="797">
        <f t="shared" si="50"/>
        <v>63.75</v>
      </c>
      <c r="AD106" s="797">
        <f t="shared" si="51"/>
        <v>666.25</v>
      </c>
      <c r="AE106" s="19"/>
      <c r="AF106" s="19"/>
      <c r="AG106" s="19"/>
      <c r="AH106" s="21">
        <v>100</v>
      </c>
      <c r="AI106" s="22" t="s">
        <v>258</v>
      </c>
      <c r="AJ106" s="21">
        <v>159</v>
      </c>
      <c r="AK106" s="19"/>
      <c r="AL106" s="19"/>
      <c r="AM106" s="897"/>
      <c r="AN106" s="462">
        <f>AN101</f>
        <v>6</v>
      </c>
      <c r="AO106" s="43">
        <f>AO105</f>
        <v>3</v>
      </c>
      <c r="AP106" s="45">
        <v>3</v>
      </c>
      <c r="AQ106" s="880"/>
      <c r="AR106" s="35" t="s">
        <v>120</v>
      </c>
      <c r="AS106" s="42">
        <v>8.64</v>
      </c>
      <c r="AT106" s="42">
        <v>3.47</v>
      </c>
      <c r="AU106" s="42">
        <v>49.52</v>
      </c>
      <c r="AV106" s="42">
        <v>374.63</v>
      </c>
      <c r="AW106" s="42">
        <v>49.52</v>
      </c>
      <c r="AX106" s="42">
        <v>244.05</v>
      </c>
      <c r="AY106" s="794">
        <f t="shared" si="52"/>
        <v>424.15</v>
      </c>
      <c r="AZ106" s="794">
        <f t="shared" si="53"/>
        <v>293.57</v>
      </c>
      <c r="BA106"/>
      <c r="BB106"/>
      <c r="BC106"/>
      <c r="BD106"/>
    </row>
    <row r="107" spans="2:56" x14ac:dyDescent="0.3">
      <c r="B107" s="20"/>
      <c r="C107" s="20"/>
      <c r="D107" s="20"/>
      <c r="E107" s="26"/>
      <c r="F107" s="20"/>
      <c r="G107" s="20"/>
      <c r="H107" s="20"/>
      <c r="I107" s="20"/>
      <c r="J107" s="20"/>
      <c r="K107" s="19"/>
      <c r="L107" s="19"/>
      <c r="M107" s="19"/>
      <c r="N107" s="19"/>
      <c r="O107" s="19"/>
      <c r="P107" s="19"/>
      <c r="Q107" s="19"/>
      <c r="R107" s="34">
        <v>10</v>
      </c>
      <c r="S107" s="34">
        <v>8</v>
      </c>
      <c r="T107" s="894"/>
      <c r="U107" s="44" t="s">
        <v>145</v>
      </c>
      <c r="V107" s="456">
        <f t="shared" ref="V107:V110" si="89">AU197</f>
        <v>356.01</v>
      </c>
      <c r="W107" s="456">
        <f t="shared" ref="W107:W110" si="90">AW197</f>
        <v>129.66999999999999</v>
      </c>
      <c r="X107" s="456">
        <f t="shared" ref="X107:Y107" si="91">AY197</f>
        <v>661.73</v>
      </c>
      <c r="Y107" s="456">
        <f t="shared" si="91"/>
        <v>307.01</v>
      </c>
      <c r="Z107" s="891"/>
      <c r="AA107" s="891"/>
      <c r="AB107" s="36" t="str">
        <f t="shared" si="47"/>
        <v>Resolução ANEEL Nº 2593 de 20 de agosto de 2019</v>
      </c>
      <c r="AC107" s="797">
        <f t="shared" si="50"/>
        <v>63.75</v>
      </c>
      <c r="AD107" s="797">
        <f t="shared" si="51"/>
        <v>666.25</v>
      </c>
      <c r="AE107" s="19"/>
      <c r="AF107" s="19"/>
      <c r="AG107" s="19"/>
      <c r="AH107" s="21">
        <v>101</v>
      </c>
      <c r="AI107" s="22" t="s">
        <v>259</v>
      </c>
      <c r="AJ107" s="21">
        <v>110</v>
      </c>
      <c r="AK107" s="19"/>
      <c r="AL107" s="19"/>
      <c r="AM107" s="897"/>
      <c r="AN107" s="462">
        <f t="shared" ref="AN107:AO117" si="92">AN106</f>
        <v>6</v>
      </c>
      <c r="AO107" s="43">
        <f>AO105</f>
        <v>3</v>
      </c>
      <c r="AP107" s="45">
        <v>4</v>
      </c>
      <c r="AQ107" s="880"/>
      <c r="AR107" s="35" t="s">
        <v>119</v>
      </c>
      <c r="AS107" s="42">
        <v>14.04</v>
      </c>
      <c r="AT107" s="42">
        <v>5.22</v>
      </c>
      <c r="AU107" s="42">
        <v>52.59</v>
      </c>
      <c r="AV107" s="42">
        <v>374.63</v>
      </c>
      <c r="AW107" s="42">
        <v>52.59</v>
      </c>
      <c r="AX107" s="42">
        <v>244.05</v>
      </c>
      <c r="AY107" s="794">
        <f t="shared" si="52"/>
        <v>427.22</v>
      </c>
      <c r="AZ107" s="794">
        <f t="shared" si="53"/>
        <v>296.64</v>
      </c>
      <c r="BA107"/>
      <c r="BB107"/>
      <c r="BC107"/>
      <c r="BD107"/>
    </row>
    <row r="108" spans="2:56" x14ac:dyDescent="0.3">
      <c r="B108" s="20"/>
      <c r="C108" s="20"/>
      <c r="D108" s="20"/>
      <c r="E108" s="26"/>
      <c r="F108" s="20"/>
      <c r="G108" s="20"/>
      <c r="H108" s="20"/>
      <c r="I108" s="20"/>
      <c r="J108" s="20"/>
      <c r="K108" s="19"/>
      <c r="L108" s="19"/>
      <c r="M108" s="19"/>
      <c r="N108" s="19"/>
      <c r="O108" s="19"/>
      <c r="P108" s="19"/>
      <c r="Q108" s="19"/>
      <c r="R108" s="34">
        <v>10</v>
      </c>
      <c r="S108" s="34">
        <v>9</v>
      </c>
      <c r="T108" s="894"/>
      <c r="U108" s="44" t="s">
        <v>455</v>
      </c>
      <c r="V108" s="456">
        <f t="shared" si="89"/>
        <v>356.01</v>
      </c>
      <c r="W108" s="456">
        <f t="shared" si="90"/>
        <v>129.66999999999999</v>
      </c>
      <c r="X108" s="456">
        <f t="shared" ref="X108:Y108" si="93">AY198</f>
        <v>661.73</v>
      </c>
      <c r="Y108" s="456">
        <f t="shared" si="93"/>
        <v>307.01</v>
      </c>
      <c r="Z108" s="891"/>
      <c r="AA108" s="891"/>
      <c r="AB108" s="36" t="str">
        <f t="shared" si="47"/>
        <v>Resolução ANEEL Nº 2593 de 20 de agosto de 2019</v>
      </c>
      <c r="AC108" s="797">
        <f t="shared" si="50"/>
        <v>63.75</v>
      </c>
      <c r="AD108" s="797">
        <f t="shared" si="51"/>
        <v>666.25</v>
      </c>
      <c r="AE108" s="19"/>
      <c r="AF108" s="19"/>
      <c r="AG108" s="19"/>
      <c r="AH108" s="21">
        <v>102</v>
      </c>
      <c r="AI108" s="22" t="s">
        <v>260</v>
      </c>
      <c r="AJ108" s="21">
        <v>717</v>
      </c>
      <c r="AK108" s="19"/>
      <c r="AL108" s="19"/>
      <c r="AM108" s="897"/>
      <c r="AN108" s="462">
        <f t="shared" si="92"/>
        <v>6</v>
      </c>
      <c r="AO108" s="43">
        <f t="shared" si="92"/>
        <v>3</v>
      </c>
      <c r="AP108" s="45">
        <v>5</v>
      </c>
      <c r="AQ108" s="880"/>
      <c r="AR108" s="35" t="s">
        <v>118</v>
      </c>
      <c r="AS108" s="42">
        <v>25.19</v>
      </c>
      <c r="AT108" s="42">
        <v>9.09</v>
      </c>
      <c r="AU108" s="42">
        <v>57.21</v>
      </c>
      <c r="AV108" s="42">
        <v>374.63</v>
      </c>
      <c r="AW108" s="42">
        <v>57.21</v>
      </c>
      <c r="AX108" s="42">
        <v>244.05</v>
      </c>
      <c r="AY108" s="794">
        <f t="shared" si="52"/>
        <v>431.84</v>
      </c>
      <c r="AZ108" s="794">
        <f t="shared" si="53"/>
        <v>301.26</v>
      </c>
      <c r="BA108"/>
      <c r="BB108"/>
      <c r="BC108"/>
      <c r="BD108"/>
    </row>
    <row r="109" spans="2:56" x14ac:dyDescent="0.3">
      <c r="B109" s="20"/>
      <c r="C109" s="20"/>
      <c r="D109" s="20"/>
      <c r="E109" s="26"/>
      <c r="F109" s="20"/>
      <c r="G109" s="20"/>
      <c r="H109" s="20"/>
      <c r="I109" s="20"/>
      <c r="J109" s="20"/>
      <c r="K109" s="19"/>
      <c r="L109" s="19"/>
      <c r="M109" s="19"/>
      <c r="N109" s="19"/>
      <c r="O109" s="19"/>
      <c r="P109" s="19"/>
      <c r="Q109" s="19"/>
      <c r="R109" s="34">
        <v>10</v>
      </c>
      <c r="S109" s="34">
        <v>10</v>
      </c>
      <c r="T109" s="894"/>
      <c r="U109" s="44" t="s">
        <v>456</v>
      </c>
      <c r="V109" s="456">
        <f t="shared" si="89"/>
        <v>318.54000000000002</v>
      </c>
      <c r="W109" s="456">
        <f t="shared" si="90"/>
        <v>116.02</v>
      </c>
      <c r="X109" s="456">
        <f t="shared" ref="X109:Y109" si="94">AY199</f>
        <v>592.08000000000004</v>
      </c>
      <c r="Y109" s="456">
        <f t="shared" si="94"/>
        <v>274.69</v>
      </c>
      <c r="Z109" s="891"/>
      <c r="AA109" s="891"/>
      <c r="AB109" s="36" t="str">
        <f t="shared" si="47"/>
        <v>Resolução ANEEL Nº 2593 de 20 de agosto de 2019</v>
      </c>
      <c r="AC109" s="797">
        <f t="shared" si="50"/>
        <v>63.75</v>
      </c>
      <c r="AD109" s="797">
        <f t="shared" si="51"/>
        <v>666.25</v>
      </c>
      <c r="AE109" s="19"/>
      <c r="AF109" s="19"/>
      <c r="AG109" s="19"/>
      <c r="AH109" s="21">
        <v>103</v>
      </c>
      <c r="AI109" s="22" t="s">
        <v>261</v>
      </c>
      <c r="AJ109" s="21">
        <v>181</v>
      </c>
      <c r="AK109" s="19"/>
      <c r="AL109" s="19"/>
      <c r="AM109" s="897"/>
      <c r="AN109" s="462">
        <f t="shared" si="92"/>
        <v>6</v>
      </c>
      <c r="AO109" s="49">
        <f t="shared" si="92"/>
        <v>3</v>
      </c>
      <c r="AP109" s="45">
        <v>6</v>
      </c>
      <c r="AQ109" s="881"/>
      <c r="AR109" s="35" t="s">
        <v>61</v>
      </c>
      <c r="AS109" s="42">
        <v>25.19</v>
      </c>
      <c r="AT109" s="42">
        <v>9.09</v>
      </c>
      <c r="AU109" s="42">
        <v>57.21</v>
      </c>
      <c r="AV109" s="42">
        <v>374.63</v>
      </c>
      <c r="AW109" s="42">
        <v>57.21</v>
      </c>
      <c r="AX109" s="42">
        <v>244.05</v>
      </c>
      <c r="AY109" s="794">
        <f t="shared" si="52"/>
        <v>431.84</v>
      </c>
      <c r="AZ109" s="794">
        <f t="shared" si="53"/>
        <v>301.26</v>
      </c>
      <c r="BA109"/>
      <c r="BB109"/>
      <c r="BC109"/>
      <c r="BD109"/>
    </row>
    <row r="110" spans="2:56" x14ac:dyDescent="0.3">
      <c r="B110" s="20"/>
      <c r="C110" s="20"/>
      <c r="D110" s="20"/>
      <c r="E110" s="26"/>
      <c r="F110" s="20"/>
      <c r="G110" s="20"/>
      <c r="H110" s="20"/>
      <c r="I110" s="20"/>
      <c r="J110" s="20"/>
      <c r="K110" s="19"/>
      <c r="L110" s="19"/>
      <c r="M110" s="19"/>
      <c r="N110" s="19"/>
      <c r="O110" s="19"/>
      <c r="P110" s="19"/>
      <c r="Q110" s="19"/>
      <c r="R110" s="34">
        <v>10</v>
      </c>
      <c r="S110" s="34">
        <v>11</v>
      </c>
      <c r="T110" s="894"/>
      <c r="U110" s="44" t="s">
        <v>146</v>
      </c>
      <c r="V110" s="456">
        <f t="shared" si="89"/>
        <v>531.54</v>
      </c>
      <c r="W110" s="456">
        <f t="shared" si="90"/>
        <v>183.24</v>
      </c>
      <c r="X110" s="456">
        <f t="shared" ref="X110:Y110" si="95">AY200</f>
        <v>933.81</v>
      </c>
      <c r="Y110" s="456">
        <f t="shared" si="95"/>
        <v>416.58000000000004</v>
      </c>
      <c r="Z110" s="891"/>
      <c r="AA110" s="891"/>
      <c r="AB110" s="36" t="str">
        <f t="shared" si="47"/>
        <v>Resolução ANEEL Nº 2593 de 20 de agosto de 2019</v>
      </c>
      <c r="AC110" s="797">
        <f t="shared" si="50"/>
        <v>63.75</v>
      </c>
      <c r="AD110" s="797">
        <f t="shared" si="51"/>
        <v>666.25</v>
      </c>
      <c r="AE110" s="19"/>
      <c r="AF110" s="19"/>
      <c r="AG110" s="19"/>
      <c r="AH110" s="21">
        <v>104</v>
      </c>
      <c r="AI110" s="22" t="s">
        <v>262</v>
      </c>
      <c r="AJ110" s="21">
        <v>744</v>
      </c>
      <c r="AK110" s="19"/>
      <c r="AL110" s="19"/>
      <c r="AM110" s="897"/>
      <c r="AN110" s="462">
        <f t="shared" si="92"/>
        <v>6</v>
      </c>
      <c r="AO110" s="43">
        <v>4</v>
      </c>
      <c r="AP110" s="41">
        <v>5</v>
      </c>
      <c r="AQ110" s="879" t="s">
        <v>446</v>
      </c>
      <c r="AR110" s="35" t="s">
        <v>118</v>
      </c>
      <c r="AS110" s="42">
        <v>9.09</v>
      </c>
      <c r="AT110" s="42">
        <v>9.09</v>
      </c>
      <c r="AU110" s="42">
        <v>667.68</v>
      </c>
      <c r="AV110" s="42">
        <v>374.63</v>
      </c>
      <c r="AW110" s="42">
        <v>57.21</v>
      </c>
      <c r="AX110" s="42">
        <v>244.05</v>
      </c>
      <c r="AY110" s="794">
        <f t="shared" si="52"/>
        <v>1042.31</v>
      </c>
      <c r="AZ110" s="794">
        <f t="shared" si="53"/>
        <v>301.26</v>
      </c>
      <c r="BA110"/>
      <c r="BB110"/>
      <c r="BC110"/>
      <c r="BD110"/>
    </row>
    <row r="111" spans="2:56" x14ac:dyDescent="0.3">
      <c r="B111" s="20"/>
      <c r="C111" s="20"/>
      <c r="D111" s="20"/>
      <c r="E111" s="26"/>
      <c r="F111" s="20"/>
      <c r="G111" s="20"/>
      <c r="H111" s="20"/>
      <c r="I111" s="20"/>
      <c r="J111" s="20"/>
      <c r="K111" s="19"/>
      <c r="L111" s="19"/>
      <c r="M111" s="19"/>
      <c r="N111" s="19"/>
      <c r="O111" s="19"/>
      <c r="P111" s="19"/>
      <c r="Q111" s="19"/>
      <c r="R111" s="34">
        <v>10</v>
      </c>
      <c r="S111" s="34">
        <v>12</v>
      </c>
      <c r="T111" s="895"/>
      <c r="U111" s="44" t="s">
        <v>457</v>
      </c>
      <c r="V111" s="453">
        <f>V110</f>
        <v>531.54</v>
      </c>
      <c r="W111" s="453">
        <f>W110</f>
        <v>183.24</v>
      </c>
      <c r="X111" s="453">
        <f>X110</f>
        <v>933.81</v>
      </c>
      <c r="Y111" s="453">
        <f>Y110</f>
        <v>416.58000000000004</v>
      </c>
      <c r="Z111" s="892"/>
      <c r="AA111" s="892"/>
      <c r="AB111" s="36" t="str">
        <f t="shared" si="47"/>
        <v>Resolução ANEEL Nº 2593 de 20 de agosto de 2019</v>
      </c>
      <c r="AC111" s="798">
        <f t="shared" si="50"/>
        <v>63.75</v>
      </c>
      <c r="AD111" s="798">
        <f t="shared" si="51"/>
        <v>666.25</v>
      </c>
      <c r="AE111" s="19"/>
      <c r="AF111" s="19"/>
      <c r="AG111" s="19"/>
      <c r="AH111" s="21">
        <v>105</v>
      </c>
      <c r="AI111" s="22" t="s">
        <v>263</v>
      </c>
      <c r="AJ111" s="21">
        <v>613</v>
      </c>
      <c r="AK111" s="19"/>
      <c r="AL111" s="19"/>
      <c r="AM111" s="897"/>
      <c r="AN111" s="462">
        <f t="shared" si="92"/>
        <v>6</v>
      </c>
      <c r="AO111" s="49">
        <v>4</v>
      </c>
      <c r="AP111" s="41">
        <v>6</v>
      </c>
      <c r="AQ111" s="881"/>
      <c r="AR111" s="35" t="s">
        <v>61</v>
      </c>
      <c r="AS111" s="42">
        <v>9.09</v>
      </c>
      <c r="AT111" s="42">
        <v>9.09</v>
      </c>
      <c r="AU111" s="42">
        <v>667.68</v>
      </c>
      <c r="AV111" s="42">
        <v>374.63</v>
      </c>
      <c r="AW111" s="42">
        <v>57.21</v>
      </c>
      <c r="AX111" s="42">
        <v>244.05</v>
      </c>
      <c r="AY111" s="794">
        <f t="shared" si="52"/>
        <v>1042.31</v>
      </c>
      <c r="AZ111" s="794">
        <f t="shared" si="53"/>
        <v>301.26</v>
      </c>
      <c r="BA111"/>
      <c r="BB111"/>
      <c r="BC111"/>
      <c r="BD111"/>
    </row>
    <row r="112" spans="2:56" ht="13.8" customHeight="1" x14ac:dyDescent="0.3">
      <c r="B112" s="20"/>
      <c r="C112" s="20"/>
      <c r="D112" s="20"/>
      <c r="E112" s="26"/>
      <c r="F112" s="20"/>
      <c r="G112" s="20"/>
      <c r="H112" s="20"/>
      <c r="I112" s="20"/>
      <c r="J112" s="20"/>
      <c r="K112" s="19"/>
      <c r="L112" s="19"/>
      <c r="M112" s="19"/>
      <c r="N112" s="19"/>
      <c r="O112" s="19"/>
      <c r="P112" s="19"/>
      <c r="Q112" s="19"/>
      <c r="R112" s="34">
        <v>11</v>
      </c>
      <c r="S112" s="34">
        <v>2</v>
      </c>
      <c r="T112" s="893">
        <v>2020</v>
      </c>
      <c r="U112" s="35" t="s">
        <v>157</v>
      </c>
      <c r="V112" s="455">
        <v>6.16</v>
      </c>
      <c r="W112" s="455">
        <v>6.56</v>
      </c>
      <c r="X112" s="455">
        <v>472.81</v>
      </c>
      <c r="Y112" s="455">
        <v>310.74</v>
      </c>
      <c r="Z112" s="888">
        <v>44065</v>
      </c>
      <c r="AA112" s="888">
        <v>44429</v>
      </c>
      <c r="AB112" s="1282" t="s">
        <v>2190</v>
      </c>
      <c r="AC112" s="796">
        <f>765/12</f>
        <v>63.75</v>
      </c>
      <c r="AD112" s="1281">
        <f>(4686+3309)/12</f>
        <v>666.25</v>
      </c>
      <c r="AE112" s="19"/>
      <c r="AF112" s="19"/>
      <c r="AG112" s="19"/>
      <c r="AH112" s="21">
        <v>106</v>
      </c>
      <c r="AI112" s="22" t="s">
        <v>264</v>
      </c>
      <c r="AJ112" s="21">
        <v>425</v>
      </c>
      <c r="AK112" s="19"/>
      <c r="AL112" s="19"/>
      <c r="AM112" s="897"/>
      <c r="AN112" s="462">
        <f t="shared" si="92"/>
        <v>6</v>
      </c>
      <c r="AO112" s="43">
        <v>5</v>
      </c>
      <c r="AP112" s="41">
        <v>7</v>
      </c>
      <c r="AQ112" s="879" t="s">
        <v>444</v>
      </c>
      <c r="AR112" s="35" t="s">
        <v>62</v>
      </c>
      <c r="AS112" s="42">
        <v>0</v>
      </c>
      <c r="AT112" s="42">
        <v>0</v>
      </c>
      <c r="AU112" s="42">
        <v>355.17</v>
      </c>
      <c r="AV112" s="42">
        <v>374.63</v>
      </c>
      <c r="AW112" s="42">
        <v>128.13999999999999</v>
      </c>
      <c r="AX112" s="42">
        <v>244.05</v>
      </c>
      <c r="AY112" s="794">
        <f t="shared" si="52"/>
        <v>729.8</v>
      </c>
      <c r="AZ112" s="794">
        <f t="shared" si="53"/>
        <v>372.19</v>
      </c>
      <c r="BA112"/>
      <c r="BB112"/>
      <c r="BC112"/>
      <c r="BD112"/>
    </row>
    <row r="113" spans="2:56" x14ac:dyDescent="0.3">
      <c r="B113" s="20"/>
      <c r="C113" s="20"/>
      <c r="D113" s="20"/>
      <c r="E113" s="26"/>
      <c r="F113" s="20"/>
      <c r="G113" s="20"/>
      <c r="H113" s="20"/>
      <c r="I113" s="20"/>
      <c r="J113" s="20"/>
      <c r="K113" s="19"/>
      <c r="L113" s="19"/>
      <c r="M113" s="19"/>
      <c r="N113" s="19"/>
      <c r="O113" s="19"/>
      <c r="P113" s="19"/>
      <c r="Q113" s="19"/>
      <c r="R113" s="34">
        <v>11</v>
      </c>
      <c r="S113" s="34">
        <v>3</v>
      </c>
      <c r="T113" s="894"/>
      <c r="U113" s="35" t="s">
        <v>120</v>
      </c>
      <c r="V113" s="455">
        <v>14.57</v>
      </c>
      <c r="W113" s="455">
        <v>8.59</v>
      </c>
      <c r="X113" s="455">
        <v>476.19</v>
      </c>
      <c r="Y113" s="455">
        <v>314.12</v>
      </c>
      <c r="Z113" s="889"/>
      <c r="AA113" s="889"/>
      <c r="AB113" s="36" t="s">
        <v>2190</v>
      </c>
      <c r="AC113" s="797">
        <f>AC112</f>
        <v>63.75</v>
      </c>
      <c r="AD113" s="797">
        <f>AD112</f>
        <v>666.25</v>
      </c>
      <c r="AE113" s="19"/>
      <c r="AF113" s="19"/>
      <c r="AG113" s="19"/>
      <c r="AH113" s="21">
        <v>107</v>
      </c>
      <c r="AI113" s="22" t="s">
        <v>265</v>
      </c>
      <c r="AJ113" s="21">
        <v>407</v>
      </c>
      <c r="AK113" s="19"/>
      <c r="AL113" s="19"/>
      <c r="AM113" s="897"/>
      <c r="AN113" s="462">
        <f t="shared" si="92"/>
        <v>6</v>
      </c>
      <c r="AO113" s="43">
        <v>5</v>
      </c>
      <c r="AP113" s="41">
        <v>8</v>
      </c>
      <c r="AQ113" s="880"/>
      <c r="AR113" s="35" t="s">
        <v>145</v>
      </c>
      <c r="AS113" s="42">
        <v>0</v>
      </c>
      <c r="AT113" s="42">
        <v>0</v>
      </c>
      <c r="AU113" s="42">
        <v>267.01</v>
      </c>
      <c r="AV113" s="42">
        <v>262.24</v>
      </c>
      <c r="AW113" s="42">
        <v>93.38</v>
      </c>
      <c r="AX113" s="42">
        <v>170.83</v>
      </c>
      <c r="AY113" s="794">
        <f t="shared" si="52"/>
        <v>529.25</v>
      </c>
      <c r="AZ113" s="794">
        <f t="shared" si="53"/>
        <v>264.21000000000004</v>
      </c>
      <c r="BA113"/>
      <c r="BB113"/>
      <c r="BC113"/>
      <c r="BD113"/>
    </row>
    <row r="114" spans="2:56" x14ac:dyDescent="0.3">
      <c r="B114" s="20"/>
      <c r="C114" s="20"/>
      <c r="D114" s="20"/>
      <c r="E114" s="26"/>
      <c r="F114" s="20"/>
      <c r="G114" s="20"/>
      <c r="H114" s="20"/>
      <c r="I114" s="20"/>
      <c r="J114" s="20"/>
      <c r="K114" s="19"/>
      <c r="L114" s="19"/>
      <c r="M114" s="19"/>
      <c r="N114" s="19"/>
      <c r="O114" s="19"/>
      <c r="P114" s="19"/>
      <c r="Q114" s="19"/>
      <c r="R114" s="34">
        <v>11</v>
      </c>
      <c r="S114" s="34">
        <v>4</v>
      </c>
      <c r="T114" s="894"/>
      <c r="U114" s="35" t="s">
        <v>119</v>
      </c>
      <c r="V114" s="455">
        <v>20.46</v>
      </c>
      <c r="W114" s="455">
        <v>10.52</v>
      </c>
      <c r="X114" s="455">
        <v>480.16</v>
      </c>
      <c r="Y114" s="455">
        <v>318.08999999999997</v>
      </c>
      <c r="Z114" s="889"/>
      <c r="AA114" s="889"/>
      <c r="AB114" s="36" t="s">
        <v>2190</v>
      </c>
      <c r="AC114" s="797">
        <f t="shared" ref="AC114:AC122" si="96">AC113</f>
        <v>63.75</v>
      </c>
      <c r="AD114" s="797">
        <f t="shared" ref="AD114:AD122" si="97">AD113</f>
        <v>666.25</v>
      </c>
      <c r="AE114" s="19"/>
      <c r="AF114" s="19"/>
      <c r="AG114" s="19"/>
      <c r="AH114" s="21">
        <v>108</v>
      </c>
      <c r="AI114" s="22" t="s">
        <v>266</v>
      </c>
      <c r="AJ114" s="21">
        <v>440</v>
      </c>
      <c r="AK114" s="19"/>
      <c r="AL114" s="19"/>
      <c r="AM114" s="897"/>
      <c r="AN114" s="462">
        <f t="shared" si="92"/>
        <v>6</v>
      </c>
      <c r="AO114" s="43">
        <v>5</v>
      </c>
      <c r="AP114" s="41">
        <v>9</v>
      </c>
      <c r="AQ114" s="880"/>
      <c r="AR114" s="35" t="s">
        <v>455</v>
      </c>
      <c r="AS114" s="42">
        <v>0</v>
      </c>
      <c r="AT114" s="42">
        <v>0</v>
      </c>
      <c r="AU114" s="42">
        <v>267.01</v>
      </c>
      <c r="AV114" s="42">
        <v>262.24</v>
      </c>
      <c r="AW114" s="42">
        <v>93.38</v>
      </c>
      <c r="AX114" s="42">
        <v>170.83</v>
      </c>
      <c r="AY114" s="794">
        <f t="shared" si="52"/>
        <v>529.25</v>
      </c>
      <c r="AZ114" s="794">
        <f t="shared" si="53"/>
        <v>264.21000000000004</v>
      </c>
      <c r="BA114"/>
      <c r="BB114"/>
      <c r="BC114"/>
      <c r="BD114"/>
    </row>
    <row r="115" spans="2:56" x14ac:dyDescent="0.3">
      <c r="B115" s="20"/>
      <c r="C115" s="20"/>
      <c r="D115" s="20"/>
      <c r="E115" s="26"/>
      <c r="F115" s="20"/>
      <c r="G115" s="20"/>
      <c r="H115" s="20"/>
      <c r="I115" s="20"/>
      <c r="J115" s="20"/>
      <c r="K115" s="19"/>
      <c r="L115" s="19"/>
      <c r="M115" s="19"/>
      <c r="N115" s="19"/>
      <c r="O115" s="19"/>
      <c r="P115" s="19"/>
      <c r="Q115" s="19"/>
      <c r="R115" s="34">
        <v>11</v>
      </c>
      <c r="S115" s="34">
        <v>5</v>
      </c>
      <c r="T115" s="894"/>
      <c r="U115" s="35" t="s">
        <v>118</v>
      </c>
      <c r="V115" s="455">
        <v>32.409999999999997</v>
      </c>
      <c r="W115" s="455">
        <v>14.69</v>
      </c>
      <c r="X115" s="455">
        <v>495.62</v>
      </c>
      <c r="Y115" s="455">
        <v>333.55</v>
      </c>
      <c r="Z115" s="889"/>
      <c r="AA115" s="889"/>
      <c r="AB115" s="36" t="s">
        <v>2190</v>
      </c>
      <c r="AC115" s="797">
        <f t="shared" si="96"/>
        <v>63.75</v>
      </c>
      <c r="AD115" s="797">
        <f t="shared" si="97"/>
        <v>666.25</v>
      </c>
      <c r="AE115" s="19"/>
      <c r="AF115" s="19"/>
      <c r="AG115" s="19"/>
      <c r="AH115" s="21">
        <v>109</v>
      </c>
      <c r="AI115" s="22" t="s">
        <v>267</v>
      </c>
      <c r="AJ115" s="21">
        <v>217</v>
      </c>
      <c r="AK115" s="19"/>
      <c r="AL115" s="19"/>
      <c r="AM115" s="897"/>
      <c r="AN115" s="462">
        <f t="shared" si="92"/>
        <v>6</v>
      </c>
      <c r="AO115" s="43">
        <v>5</v>
      </c>
      <c r="AP115" s="41">
        <v>10</v>
      </c>
      <c r="AQ115" s="880"/>
      <c r="AR115" s="35" t="s">
        <v>456</v>
      </c>
      <c r="AS115" s="42">
        <v>0</v>
      </c>
      <c r="AT115" s="42">
        <v>0</v>
      </c>
      <c r="AU115" s="42">
        <v>228.86</v>
      </c>
      <c r="AV115" s="42">
        <v>224.78</v>
      </c>
      <c r="AW115" s="42">
        <v>80.040000000000006</v>
      </c>
      <c r="AX115" s="42">
        <v>146.43</v>
      </c>
      <c r="AY115" s="794">
        <f t="shared" si="52"/>
        <v>453.64</v>
      </c>
      <c r="AZ115" s="794">
        <f t="shared" si="53"/>
        <v>226.47000000000003</v>
      </c>
      <c r="BA115"/>
      <c r="BB115"/>
      <c r="BC115"/>
      <c r="BD115"/>
    </row>
    <row r="116" spans="2:56" x14ac:dyDescent="0.3">
      <c r="B116" s="20"/>
      <c r="C116" s="20"/>
      <c r="D116" s="20"/>
      <c r="E116" s="26"/>
      <c r="F116" s="20"/>
      <c r="G116" s="20"/>
      <c r="H116" s="20"/>
      <c r="I116" s="20"/>
      <c r="J116" s="20"/>
      <c r="K116" s="19"/>
      <c r="L116" s="19"/>
      <c r="M116" s="19"/>
      <c r="N116" s="19"/>
      <c r="O116" s="19"/>
      <c r="P116" s="19"/>
      <c r="Q116" s="19"/>
      <c r="R116" s="34">
        <v>11</v>
      </c>
      <c r="S116" s="34">
        <v>6</v>
      </c>
      <c r="T116" s="894"/>
      <c r="U116" s="35" t="s">
        <v>61</v>
      </c>
      <c r="V116" s="455">
        <v>32.409999999999997</v>
      </c>
      <c r="W116" s="455">
        <v>14.69</v>
      </c>
      <c r="X116" s="455">
        <v>495.62</v>
      </c>
      <c r="Y116" s="455">
        <v>333.55</v>
      </c>
      <c r="Z116" s="889"/>
      <c r="AA116" s="889"/>
      <c r="AB116" s="36" t="s">
        <v>2190</v>
      </c>
      <c r="AC116" s="797">
        <f t="shared" si="96"/>
        <v>63.75</v>
      </c>
      <c r="AD116" s="797">
        <f t="shared" si="97"/>
        <v>666.25</v>
      </c>
      <c r="AE116" s="19"/>
      <c r="AF116" s="19"/>
      <c r="AG116" s="19"/>
      <c r="AH116" s="21">
        <v>110</v>
      </c>
      <c r="AI116" s="22" t="s">
        <v>268</v>
      </c>
      <c r="AJ116" s="21">
        <v>195</v>
      </c>
      <c r="AK116" s="19"/>
      <c r="AL116" s="19"/>
      <c r="AM116" s="897"/>
      <c r="AN116" s="462">
        <f t="shared" si="92"/>
        <v>6</v>
      </c>
      <c r="AO116" s="43">
        <v>5</v>
      </c>
      <c r="AP116" s="41">
        <v>11</v>
      </c>
      <c r="AQ116" s="880"/>
      <c r="AR116" s="35" t="s">
        <v>146</v>
      </c>
      <c r="AS116" s="42">
        <v>0</v>
      </c>
      <c r="AT116" s="42">
        <v>0</v>
      </c>
      <c r="AU116" s="42">
        <v>433.99</v>
      </c>
      <c r="AV116" s="42">
        <v>374.63</v>
      </c>
      <c r="AW116" s="42">
        <v>143.91</v>
      </c>
      <c r="AX116" s="42">
        <v>244.05</v>
      </c>
      <c r="AY116" s="794">
        <f t="shared" si="52"/>
        <v>808.62</v>
      </c>
      <c r="AZ116" s="794">
        <f t="shared" si="53"/>
        <v>387.96000000000004</v>
      </c>
      <c r="BA116"/>
      <c r="BB116"/>
      <c r="BC116"/>
      <c r="BD116"/>
    </row>
    <row r="117" spans="2:56" x14ac:dyDescent="0.3">
      <c r="B117" s="20"/>
      <c r="C117" s="20"/>
      <c r="D117" s="20"/>
      <c r="E117" s="26"/>
      <c r="F117" s="20"/>
      <c r="G117" s="20"/>
      <c r="H117" s="20"/>
      <c r="I117" s="20"/>
      <c r="J117" s="20"/>
      <c r="K117" s="19"/>
      <c r="L117" s="19"/>
      <c r="M117" s="19"/>
      <c r="N117" s="19"/>
      <c r="O117" s="19"/>
      <c r="P117" s="19"/>
      <c r="Q117" s="19"/>
      <c r="R117" s="34">
        <v>11</v>
      </c>
      <c r="S117" s="34">
        <v>7</v>
      </c>
      <c r="T117" s="894"/>
      <c r="U117" s="44" t="s">
        <v>62</v>
      </c>
      <c r="V117" s="456">
        <v>461.28</v>
      </c>
      <c r="W117" s="456">
        <v>169.44</v>
      </c>
      <c r="X117" s="456">
        <v>884.24</v>
      </c>
      <c r="Y117" s="456">
        <v>430.33</v>
      </c>
      <c r="Z117" s="889"/>
      <c r="AA117" s="889"/>
      <c r="AB117" s="36" t="s">
        <v>2190</v>
      </c>
      <c r="AC117" s="797">
        <f t="shared" si="96"/>
        <v>63.75</v>
      </c>
      <c r="AD117" s="797">
        <f t="shared" si="97"/>
        <v>666.25</v>
      </c>
      <c r="AE117" s="19"/>
      <c r="AF117" s="19"/>
      <c r="AG117" s="19"/>
      <c r="AH117" s="21">
        <v>111</v>
      </c>
      <c r="AI117" s="22" t="s">
        <v>269</v>
      </c>
      <c r="AJ117" s="21">
        <v>112</v>
      </c>
      <c r="AK117" s="19"/>
      <c r="AL117" s="19"/>
      <c r="AM117" s="898"/>
      <c r="AN117" s="463">
        <f t="shared" si="92"/>
        <v>6</v>
      </c>
      <c r="AO117" s="49">
        <v>5</v>
      </c>
      <c r="AP117" s="41">
        <v>12</v>
      </c>
      <c r="AQ117" s="881"/>
      <c r="AR117" s="35" t="s">
        <v>457</v>
      </c>
      <c r="AS117" s="42">
        <v>0</v>
      </c>
      <c r="AT117" s="42">
        <v>0</v>
      </c>
      <c r="AU117" s="42">
        <v>0</v>
      </c>
      <c r="AV117" s="42">
        <v>0</v>
      </c>
      <c r="AW117" s="42">
        <v>0</v>
      </c>
      <c r="AX117" s="42">
        <v>0</v>
      </c>
      <c r="AY117" s="794">
        <f t="shared" si="52"/>
        <v>0</v>
      </c>
      <c r="AZ117" s="794">
        <f t="shared" si="53"/>
        <v>0</v>
      </c>
      <c r="BA117"/>
      <c r="BB117"/>
      <c r="BC117"/>
      <c r="BD117"/>
    </row>
    <row r="118" spans="2:56" x14ac:dyDescent="0.3">
      <c r="B118" s="20"/>
      <c r="C118" s="20"/>
      <c r="D118" s="20"/>
      <c r="E118" s="26"/>
      <c r="F118" s="20"/>
      <c r="G118" s="20"/>
      <c r="H118" s="20"/>
      <c r="I118" s="20"/>
      <c r="J118" s="20"/>
      <c r="K118" s="19"/>
      <c r="L118" s="19"/>
      <c r="M118" s="19"/>
      <c r="N118" s="19"/>
      <c r="O118" s="19"/>
      <c r="P118" s="19"/>
      <c r="Q118" s="19"/>
      <c r="R118" s="34">
        <v>11</v>
      </c>
      <c r="S118" s="34">
        <v>8</v>
      </c>
      <c r="T118" s="894"/>
      <c r="U118" s="44" t="s">
        <v>145</v>
      </c>
      <c r="V118" s="456">
        <f>V117</f>
        <v>461.28</v>
      </c>
      <c r="W118" s="456">
        <f t="shared" ref="W118:Y120" si="98">W117</f>
        <v>169.44</v>
      </c>
      <c r="X118" s="456">
        <f t="shared" si="98"/>
        <v>884.24</v>
      </c>
      <c r="Y118" s="456">
        <f t="shared" si="98"/>
        <v>430.33</v>
      </c>
      <c r="Z118" s="889"/>
      <c r="AA118" s="889"/>
      <c r="AB118" s="36" t="s">
        <v>2190</v>
      </c>
      <c r="AC118" s="797">
        <f t="shared" si="96"/>
        <v>63.75</v>
      </c>
      <c r="AD118" s="797">
        <f t="shared" si="97"/>
        <v>666.25</v>
      </c>
      <c r="AE118" s="19"/>
      <c r="AF118" s="19"/>
      <c r="AG118" s="19"/>
      <c r="AH118" s="21">
        <v>112</v>
      </c>
      <c r="AI118" s="22" t="s">
        <v>270</v>
      </c>
      <c r="AJ118" s="21">
        <v>110</v>
      </c>
      <c r="AK118" s="19"/>
      <c r="AL118" s="19"/>
      <c r="AM118" s="896" t="s">
        <v>1330</v>
      </c>
      <c r="AN118" s="681">
        <v>7</v>
      </c>
      <c r="AO118" s="40">
        <v>2</v>
      </c>
      <c r="AP118" s="41">
        <v>5</v>
      </c>
      <c r="AQ118" s="879" t="s">
        <v>148</v>
      </c>
      <c r="AR118" s="35" t="s">
        <v>118</v>
      </c>
      <c r="AS118" s="42">
        <v>26.42</v>
      </c>
      <c r="AT118" s="42">
        <v>26.42</v>
      </c>
      <c r="AU118" s="42">
        <v>76.55</v>
      </c>
      <c r="AV118" s="42">
        <v>243.64</v>
      </c>
      <c r="AW118" s="42">
        <v>76.55</v>
      </c>
      <c r="AX118" s="42">
        <v>243.64</v>
      </c>
      <c r="AY118" s="794">
        <f t="shared" si="52"/>
        <v>320.19</v>
      </c>
      <c r="AZ118" s="794">
        <f t="shared" si="53"/>
        <v>320.19</v>
      </c>
      <c r="BA118"/>
      <c r="BB118"/>
      <c r="BC118"/>
      <c r="BD118"/>
    </row>
    <row r="119" spans="2:56" x14ac:dyDescent="0.3">
      <c r="B119" s="20"/>
      <c r="C119" s="20"/>
      <c r="D119" s="20"/>
      <c r="E119" s="26"/>
      <c r="F119" s="20"/>
      <c r="G119" s="20"/>
      <c r="H119" s="20"/>
      <c r="I119" s="20"/>
      <c r="J119" s="20"/>
      <c r="K119" s="19"/>
      <c r="L119" s="19"/>
      <c r="M119" s="19"/>
      <c r="N119" s="19"/>
      <c r="O119" s="19"/>
      <c r="P119" s="19"/>
      <c r="Q119" s="19"/>
      <c r="R119" s="34">
        <v>11</v>
      </c>
      <c r="S119" s="34">
        <v>9</v>
      </c>
      <c r="T119" s="894"/>
      <c r="U119" s="44" t="s">
        <v>455</v>
      </c>
      <c r="V119" s="456">
        <f t="shared" ref="V119:V120" si="99">V118</f>
        <v>461.28</v>
      </c>
      <c r="W119" s="456">
        <f t="shared" si="98"/>
        <v>169.44</v>
      </c>
      <c r="X119" s="456">
        <f t="shared" si="98"/>
        <v>884.24</v>
      </c>
      <c r="Y119" s="456">
        <f t="shared" si="98"/>
        <v>430.33</v>
      </c>
      <c r="Z119" s="889"/>
      <c r="AA119" s="889"/>
      <c r="AB119" s="36" t="s">
        <v>2190</v>
      </c>
      <c r="AC119" s="797">
        <f t="shared" si="96"/>
        <v>63.75</v>
      </c>
      <c r="AD119" s="797">
        <f t="shared" si="97"/>
        <v>666.25</v>
      </c>
      <c r="AE119" s="19"/>
      <c r="AF119" s="19"/>
      <c r="AG119" s="19"/>
      <c r="AH119" s="21">
        <v>113</v>
      </c>
      <c r="AI119" s="22" t="s">
        <v>271</v>
      </c>
      <c r="AJ119" s="21">
        <v>88</v>
      </c>
      <c r="AK119" s="19"/>
      <c r="AL119" s="19"/>
      <c r="AM119" s="897"/>
      <c r="AN119" s="682">
        <f t="shared" ref="AN119:AO125" si="100">AN118</f>
        <v>7</v>
      </c>
      <c r="AO119" s="43">
        <f t="shared" si="100"/>
        <v>2</v>
      </c>
      <c r="AP119" s="41">
        <v>6</v>
      </c>
      <c r="AQ119" s="880"/>
      <c r="AR119" s="35" t="s">
        <v>61</v>
      </c>
      <c r="AS119" s="42">
        <v>26.42</v>
      </c>
      <c r="AT119" s="42">
        <v>26.42</v>
      </c>
      <c r="AU119" s="42">
        <v>76.709999999999994</v>
      </c>
      <c r="AV119" s="42">
        <v>243.64</v>
      </c>
      <c r="AW119" s="42">
        <v>76.709999999999994</v>
      </c>
      <c r="AX119" s="42">
        <v>243.64</v>
      </c>
      <c r="AY119" s="794">
        <f t="shared" si="52"/>
        <v>320.34999999999997</v>
      </c>
      <c r="AZ119" s="794">
        <f t="shared" si="53"/>
        <v>320.34999999999997</v>
      </c>
      <c r="BA119"/>
      <c r="BB119"/>
      <c r="BC119"/>
      <c r="BD119"/>
    </row>
    <row r="120" spans="2:56" x14ac:dyDescent="0.3">
      <c r="B120" s="20"/>
      <c r="C120" s="20"/>
      <c r="D120" s="20"/>
      <c r="E120" s="26"/>
      <c r="F120" s="20"/>
      <c r="G120" s="20"/>
      <c r="H120" s="20"/>
      <c r="I120" s="20"/>
      <c r="J120" s="20"/>
      <c r="K120" s="19"/>
      <c r="L120" s="19"/>
      <c r="M120" s="19"/>
      <c r="N120" s="19"/>
      <c r="O120" s="19"/>
      <c r="P120" s="19"/>
      <c r="Q120" s="19"/>
      <c r="R120" s="34">
        <v>11</v>
      </c>
      <c r="S120" s="34">
        <v>10</v>
      </c>
      <c r="T120" s="894"/>
      <c r="U120" s="44" t="s">
        <v>456</v>
      </c>
      <c r="V120" s="456">
        <f t="shared" si="99"/>
        <v>461.28</v>
      </c>
      <c r="W120" s="456">
        <f t="shared" si="98"/>
        <v>169.44</v>
      </c>
      <c r="X120" s="456">
        <f t="shared" si="98"/>
        <v>884.24</v>
      </c>
      <c r="Y120" s="456">
        <f t="shared" si="98"/>
        <v>430.33</v>
      </c>
      <c r="Z120" s="889"/>
      <c r="AA120" s="889"/>
      <c r="AB120" s="36" t="s">
        <v>2190</v>
      </c>
      <c r="AC120" s="797">
        <f t="shared" si="96"/>
        <v>63.75</v>
      </c>
      <c r="AD120" s="797">
        <f t="shared" si="97"/>
        <v>666.25</v>
      </c>
      <c r="AE120" s="19"/>
      <c r="AF120" s="19"/>
      <c r="AG120" s="19"/>
      <c r="AH120" s="21">
        <v>114</v>
      </c>
      <c r="AI120" s="22" t="s">
        <v>272</v>
      </c>
      <c r="AJ120" s="21">
        <v>157</v>
      </c>
      <c r="AK120" s="19"/>
      <c r="AL120" s="19"/>
      <c r="AM120" s="897"/>
      <c r="AN120" s="682">
        <f t="shared" si="100"/>
        <v>7</v>
      </c>
      <c r="AO120" s="43">
        <f>AO118</f>
        <v>2</v>
      </c>
      <c r="AP120" s="41">
        <v>7</v>
      </c>
      <c r="AQ120" s="880"/>
      <c r="AR120" s="35" t="s">
        <v>62</v>
      </c>
      <c r="AS120" s="42">
        <v>0</v>
      </c>
      <c r="AT120" s="42">
        <v>0</v>
      </c>
      <c r="AU120" s="42">
        <v>176.49</v>
      </c>
      <c r="AV120" s="42">
        <v>249.85</v>
      </c>
      <c r="AW120" s="42">
        <v>176.49</v>
      </c>
      <c r="AX120" s="42">
        <v>249.85</v>
      </c>
      <c r="AY120" s="794">
        <f t="shared" si="52"/>
        <v>426.34000000000003</v>
      </c>
      <c r="AZ120" s="794">
        <f t="shared" si="53"/>
        <v>426.34000000000003</v>
      </c>
      <c r="BA120"/>
      <c r="BB120"/>
      <c r="BC120"/>
      <c r="BD120"/>
    </row>
    <row r="121" spans="2:56" x14ac:dyDescent="0.3">
      <c r="B121" s="20"/>
      <c r="C121" s="20"/>
      <c r="D121" s="20"/>
      <c r="E121" s="26"/>
      <c r="F121" s="20"/>
      <c r="G121" s="20"/>
      <c r="H121" s="20"/>
      <c r="I121" s="20"/>
      <c r="J121" s="20"/>
      <c r="K121" s="19"/>
      <c r="L121" s="19"/>
      <c r="M121" s="19"/>
      <c r="N121" s="19"/>
      <c r="O121" s="19"/>
      <c r="P121" s="19"/>
      <c r="Q121" s="19"/>
      <c r="R121" s="34">
        <v>11</v>
      </c>
      <c r="S121" s="34">
        <v>11</v>
      </c>
      <c r="T121" s="894"/>
      <c r="U121" s="44" t="s">
        <v>146</v>
      </c>
      <c r="V121" s="456">
        <v>562.62</v>
      </c>
      <c r="W121" s="456">
        <v>189.7</v>
      </c>
      <c r="X121" s="456">
        <v>985.58</v>
      </c>
      <c r="Y121" s="456">
        <v>450.59</v>
      </c>
      <c r="Z121" s="889"/>
      <c r="AA121" s="889"/>
      <c r="AB121" s="36" t="s">
        <v>2190</v>
      </c>
      <c r="AC121" s="797">
        <f t="shared" si="96"/>
        <v>63.75</v>
      </c>
      <c r="AD121" s="797">
        <f t="shared" si="97"/>
        <v>666.25</v>
      </c>
      <c r="AE121" s="19"/>
      <c r="AF121" s="19"/>
      <c r="AG121" s="19"/>
      <c r="AH121" s="21">
        <v>115</v>
      </c>
      <c r="AI121" s="22" t="s">
        <v>273</v>
      </c>
      <c r="AJ121" s="21">
        <v>168</v>
      </c>
      <c r="AK121" s="19"/>
      <c r="AL121" s="19"/>
      <c r="AM121" s="897"/>
      <c r="AN121" s="682">
        <f t="shared" si="100"/>
        <v>7</v>
      </c>
      <c r="AO121" s="43">
        <f>AO118</f>
        <v>2</v>
      </c>
      <c r="AP121" s="41">
        <v>8</v>
      </c>
      <c r="AQ121" s="880"/>
      <c r="AR121" s="35" t="s">
        <v>145</v>
      </c>
      <c r="AS121" s="42">
        <v>0</v>
      </c>
      <c r="AT121" s="42">
        <v>0</v>
      </c>
      <c r="AU121" s="42">
        <v>123.54</v>
      </c>
      <c r="AV121" s="42">
        <v>174.89</v>
      </c>
      <c r="AW121" s="42">
        <v>123.54</v>
      </c>
      <c r="AX121" s="42">
        <v>174.89</v>
      </c>
      <c r="AY121" s="794">
        <f t="shared" si="52"/>
        <v>298.43</v>
      </c>
      <c r="AZ121" s="794">
        <f t="shared" si="53"/>
        <v>298.43</v>
      </c>
      <c r="BA121"/>
      <c r="BB121"/>
      <c r="BC121"/>
      <c r="BD121"/>
    </row>
    <row r="122" spans="2:56" x14ac:dyDescent="0.3">
      <c r="B122" s="20"/>
      <c r="C122" s="20"/>
      <c r="D122" s="20"/>
      <c r="E122" s="26"/>
      <c r="F122" s="20"/>
      <c r="G122" s="20"/>
      <c r="H122" s="20"/>
      <c r="I122" s="20"/>
      <c r="J122" s="20"/>
      <c r="K122" s="19"/>
      <c r="L122" s="19"/>
      <c r="M122" s="19"/>
      <c r="N122" s="19"/>
      <c r="O122" s="19"/>
      <c r="P122" s="19"/>
      <c r="Q122" s="19"/>
      <c r="R122" s="34">
        <v>11</v>
      </c>
      <c r="S122" s="34">
        <v>12</v>
      </c>
      <c r="T122" s="895"/>
      <c r="U122" s="44" t="s">
        <v>457</v>
      </c>
      <c r="V122" s="456">
        <f>V121</f>
        <v>562.62</v>
      </c>
      <c r="W122" s="456">
        <f t="shared" ref="W122:Y122" si="101">W121</f>
        <v>189.7</v>
      </c>
      <c r="X122" s="456">
        <f t="shared" si="101"/>
        <v>985.58</v>
      </c>
      <c r="Y122" s="456">
        <f t="shared" si="101"/>
        <v>450.59</v>
      </c>
      <c r="Z122" s="890"/>
      <c r="AA122" s="890"/>
      <c r="AB122" s="36" t="s">
        <v>2190</v>
      </c>
      <c r="AC122" s="798">
        <f t="shared" si="96"/>
        <v>63.75</v>
      </c>
      <c r="AD122" s="798">
        <f t="shared" si="97"/>
        <v>666.25</v>
      </c>
      <c r="AE122" s="19"/>
      <c r="AF122" s="19"/>
      <c r="AG122" s="19"/>
      <c r="AH122" s="21">
        <v>116</v>
      </c>
      <c r="AI122" s="22" t="s">
        <v>274</v>
      </c>
      <c r="AJ122" s="21">
        <v>425</v>
      </c>
      <c r="AK122" s="19"/>
      <c r="AL122" s="19"/>
      <c r="AM122" s="897"/>
      <c r="AN122" s="682">
        <f t="shared" si="100"/>
        <v>7</v>
      </c>
      <c r="AO122" s="43">
        <f>AO118</f>
        <v>2</v>
      </c>
      <c r="AP122" s="41">
        <v>9</v>
      </c>
      <c r="AQ122" s="880"/>
      <c r="AR122" s="35" t="s">
        <v>455</v>
      </c>
      <c r="AS122" s="42">
        <v>0</v>
      </c>
      <c r="AT122" s="42">
        <v>0</v>
      </c>
      <c r="AU122" s="42">
        <v>123.54</v>
      </c>
      <c r="AV122" s="42">
        <v>174.89</v>
      </c>
      <c r="AW122" s="42">
        <v>123.54</v>
      </c>
      <c r="AX122" s="42">
        <v>174.89</v>
      </c>
      <c r="AY122" s="794">
        <f t="shared" si="52"/>
        <v>298.43</v>
      </c>
      <c r="AZ122" s="794">
        <f t="shared" si="53"/>
        <v>298.43</v>
      </c>
      <c r="BA122"/>
      <c r="BB122"/>
      <c r="BC122"/>
      <c r="BD122"/>
    </row>
    <row r="123" spans="2:56" x14ac:dyDescent="0.3">
      <c r="B123" s="20"/>
      <c r="C123" s="20"/>
      <c r="D123" s="20"/>
      <c r="E123" s="26"/>
      <c r="F123" s="20"/>
      <c r="G123" s="20"/>
      <c r="H123" s="20"/>
      <c r="I123" s="20"/>
      <c r="J123" s="20"/>
      <c r="K123" s="19"/>
      <c r="L123" s="19"/>
      <c r="M123" s="19"/>
      <c r="N123" s="19"/>
      <c r="O123" s="19"/>
      <c r="P123" s="19"/>
      <c r="Q123" s="19"/>
      <c r="R123" s="19"/>
      <c r="S123" s="19"/>
      <c r="AC123" s="19"/>
      <c r="AD123" s="19"/>
      <c r="AE123" s="19"/>
      <c r="AF123" s="19"/>
      <c r="AG123" s="19"/>
      <c r="AH123" s="21">
        <v>117</v>
      </c>
      <c r="AI123" s="22" t="s">
        <v>275</v>
      </c>
      <c r="AJ123" s="21">
        <v>587</v>
      </c>
      <c r="AK123" s="19"/>
      <c r="AL123" s="19"/>
      <c r="AM123" s="897"/>
      <c r="AN123" s="682">
        <f t="shared" si="100"/>
        <v>7</v>
      </c>
      <c r="AO123" s="43">
        <f>AO119</f>
        <v>2</v>
      </c>
      <c r="AP123" s="45">
        <v>10</v>
      </c>
      <c r="AQ123" s="880"/>
      <c r="AR123" s="35" t="s">
        <v>456</v>
      </c>
      <c r="AS123" s="42">
        <v>0</v>
      </c>
      <c r="AT123" s="42">
        <v>0</v>
      </c>
      <c r="AU123" s="42">
        <v>105.89</v>
      </c>
      <c r="AV123" s="42">
        <v>149.91</v>
      </c>
      <c r="AW123" s="42">
        <v>105.89</v>
      </c>
      <c r="AX123" s="42">
        <v>149.91</v>
      </c>
      <c r="AY123" s="794">
        <f t="shared" si="52"/>
        <v>255.8</v>
      </c>
      <c r="AZ123" s="794">
        <f t="shared" si="53"/>
        <v>255.8</v>
      </c>
      <c r="BA123"/>
      <c r="BB123"/>
      <c r="BC123"/>
      <c r="BD123"/>
    </row>
    <row r="124" spans="2:56" x14ac:dyDescent="0.3">
      <c r="B124" s="20"/>
      <c r="C124" s="20"/>
      <c r="D124" s="20"/>
      <c r="E124" s="26"/>
      <c r="F124" s="20"/>
      <c r="G124" s="20"/>
      <c r="H124" s="20"/>
      <c r="I124" s="20"/>
      <c r="J124" s="20"/>
      <c r="K124" s="19"/>
      <c r="L124" s="19"/>
      <c r="M124" s="19"/>
      <c r="N124" s="19"/>
      <c r="O124" s="19"/>
      <c r="P124" s="19"/>
      <c r="Q124" s="19"/>
      <c r="R124" s="19"/>
      <c r="S124" s="19"/>
      <c r="AC124" s="19"/>
      <c r="AD124" s="19"/>
      <c r="AE124" s="19"/>
      <c r="AF124" s="19"/>
      <c r="AG124" s="19"/>
      <c r="AH124" s="21">
        <v>118</v>
      </c>
      <c r="AI124" s="22" t="s">
        <v>276</v>
      </c>
      <c r="AJ124" s="21">
        <v>491</v>
      </c>
      <c r="AK124" s="19"/>
      <c r="AL124" s="19"/>
      <c r="AM124" s="897"/>
      <c r="AN124" s="682">
        <f t="shared" si="100"/>
        <v>7</v>
      </c>
      <c r="AO124" s="43">
        <f>AO120</f>
        <v>2</v>
      </c>
      <c r="AP124" s="45">
        <v>11</v>
      </c>
      <c r="AQ124" s="880"/>
      <c r="AR124" s="35" t="s">
        <v>146</v>
      </c>
      <c r="AS124" s="42">
        <v>0</v>
      </c>
      <c r="AT124" s="42">
        <v>0</v>
      </c>
      <c r="AU124" s="42">
        <v>176.49</v>
      </c>
      <c r="AV124" s="42">
        <v>249.85</v>
      </c>
      <c r="AW124" s="42">
        <v>176.49</v>
      </c>
      <c r="AX124" s="42">
        <v>249.85</v>
      </c>
      <c r="AY124" s="794">
        <f t="shared" si="52"/>
        <v>426.34000000000003</v>
      </c>
      <c r="AZ124" s="794">
        <f t="shared" si="53"/>
        <v>426.34000000000003</v>
      </c>
      <c r="BA124"/>
      <c r="BB124"/>
      <c r="BC124"/>
      <c r="BD124"/>
    </row>
    <row r="125" spans="2:56" x14ac:dyDescent="0.3">
      <c r="B125" s="20"/>
      <c r="C125" s="20"/>
      <c r="D125" s="20"/>
      <c r="E125" s="26"/>
      <c r="F125" s="20"/>
      <c r="G125" s="20"/>
      <c r="H125" s="20"/>
      <c r="I125" s="20"/>
      <c r="J125" s="20"/>
      <c r="K125" s="19"/>
      <c r="L125" s="19"/>
      <c r="M125" s="19"/>
      <c r="N125" s="19"/>
      <c r="O125" s="19"/>
      <c r="P125" s="19"/>
      <c r="Q125" s="19"/>
      <c r="R125" s="19"/>
      <c r="S125" s="19"/>
      <c r="AC125" s="19"/>
      <c r="AD125" s="19"/>
      <c r="AE125" s="19"/>
      <c r="AF125" s="19"/>
      <c r="AG125" s="19"/>
      <c r="AH125" s="21">
        <v>119</v>
      </c>
      <c r="AI125" s="22" t="s">
        <v>277</v>
      </c>
      <c r="AJ125" s="21">
        <v>705</v>
      </c>
      <c r="AK125" s="19"/>
      <c r="AL125" s="19"/>
      <c r="AM125" s="897"/>
      <c r="AN125" s="682">
        <f t="shared" si="100"/>
        <v>7</v>
      </c>
      <c r="AO125" s="43">
        <f>AO121</f>
        <v>2</v>
      </c>
      <c r="AP125" s="45">
        <v>12</v>
      </c>
      <c r="AQ125" s="881"/>
      <c r="AR125" s="35" t="s">
        <v>457</v>
      </c>
      <c r="AS125" s="42">
        <v>0</v>
      </c>
      <c r="AT125" s="42">
        <v>0</v>
      </c>
      <c r="AU125" s="42">
        <v>97.07</v>
      </c>
      <c r="AV125" s="42">
        <v>140.21</v>
      </c>
      <c r="AW125" s="42">
        <v>94.72</v>
      </c>
      <c r="AX125" s="42">
        <v>144.47999999999999</v>
      </c>
      <c r="AY125" s="794">
        <f t="shared" si="52"/>
        <v>237.28</v>
      </c>
      <c r="AZ125" s="794">
        <f t="shared" si="53"/>
        <v>239.2</v>
      </c>
      <c r="BA125"/>
      <c r="BB125"/>
      <c r="BC125"/>
      <c r="BD125"/>
    </row>
    <row r="126" spans="2:56" x14ac:dyDescent="0.3">
      <c r="B126" s="20"/>
      <c r="C126" s="20"/>
      <c r="D126" s="20"/>
      <c r="E126" s="26"/>
      <c r="F126" s="20"/>
      <c r="G126" s="20"/>
      <c r="H126" s="20"/>
      <c r="I126" s="20"/>
      <c r="J126" s="20"/>
      <c r="K126" s="19"/>
      <c r="L126" s="19"/>
      <c r="M126" s="19"/>
      <c r="N126" s="19"/>
      <c r="O126" s="19"/>
      <c r="P126" s="19"/>
      <c r="Q126" s="19"/>
      <c r="R126" s="19"/>
      <c r="S126" s="19"/>
      <c r="AC126" s="19"/>
      <c r="AD126" s="19"/>
      <c r="AE126" s="19"/>
      <c r="AF126" s="19"/>
      <c r="AG126" s="19"/>
      <c r="AH126" s="21">
        <v>120</v>
      </c>
      <c r="AI126" s="22" t="s">
        <v>278</v>
      </c>
      <c r="AJ126" s="21">
        <v>535</v>
      </c>
      <c r="AK126" s="19"/>
      <c r="AL126" s="19"/>
      <c r="AM126" s="897"/>
      <c r="AN126" s="682">
        <f>AN122</f>
        <v>7</v>
      </c>
      <c r="AO126" s="40">
        <v>3</v>
      </c>
      <c r="AP126" s="45">
        <v>2</v>
      </c>
      <c r="AQ126" s="879" t="s">
        <v>445</v>
      </c>
      <c r="AR126" s="35" t="s">
        <v>157</v>
      </c>
      <c r="AS126" s="42">
        <v>2.08</v>
      </c>
      <c r="AT126" s="42">
        <v>2.2200000000000002</v>
      </c>
      <c r="AU126" s="42">
        <v>47.17</v>
      </c>
      <c r="AV126" s="42">
        <v>369.55</v>
      </c>
      <c r="AW126" s="42">
        <v>47.17</v>
      </c>
      <c r="AX126" s="42">
        <v>238.96</v>
      </c>
      <c r="AY126" s="794">
        <f t="shared" si="52"/>
        <v>416.72</v>
      </c>
      <c r="AZ126" s="794">
        <f t="shared" si="53"/>
        <v>286.13</v>
      </c>
      <c r="BA126"/>
      <c r="BB126"/>
      <c r="BC126"/>
      <c r="BD126"/>
    </row>
    <row r="127" spans="2:56" x14ac:dyDescent="0.3">
      <c r="B127" s="20"/>
      <c r="C127" s="20"/>
      <c r="D127" s="20"/>
      <c r="E127" s="26"/>
      <c r="F127" s="20"/>
      <c r="G127" s="20"/>
      <c r="H127" s="20"/>
      <c r="I127" s="20"/>
      <c r="J127" s="20"/>
      <c r="K127" s="19"/>
      <c r="L127" s="19"/>
      <c r="M127" s="19"/>
      <c r="N127" s="19"/>
      <c r="O127" s="19"/>
      <c r="P127" s="19"/>
      <c r="Q127" s="19"/>
      <c r="R127" s="19"/>
      <c r="S127" s="19"/>
      <c r="AC127" s="19"/>
      <c r="AD127" s="19"/>
      <c r="AE127" s="19"/>
      <c r="AF127" s="19"/>
      <c r="AG127" s="19"/>
      <c r="AH127" s="21">
        <v>121</v>
      </c>
      <c r="AI127" s="22" t="s">
        <v>279</v>
      </c>
      <c r="AJ127" s="21">
        <v>672</v>
      </c>
      <c r="AK127" s="19"/>
      <c r="AL127" s="19"/>
      <c r="AM127" s="897"/>
      <c r="AN127" s="682">
        <f>AN122</f>
        <v>7</v>
      </c>
      <c r="AO127" s="43">
        <f>AO126</f>
        <v>3</v>
      </c>
      <c r="AP127" s="45">
        <v>3</v>
      </c>
      <c r="AQ127" s="880"/>
      <c r="AR127" s="35" t="s">
        <v>120</v>
      </c>
      <c r="AS127" s="42">
        <v>8.64</v>
      </c>
      <c r="AT127" s="42">
        <v>3.47</v>
      </c>
      <c r="AU127" s="42">
        <v>49.52</v>
      </c>
      <c r="AV127" s="42">
        <v>369.55</v>
      </c>
      <c r="AW127" s="42">
        <v>49.52</v>
      </c>
      <c r="AX127" s="42">
        <v>238.96</v>
      </c>
      <c r="AY127" s="794">
        <f t="shared" si="52"/>
        <v>419.07</v>
      </c>
      <c r="AZ127" s="794">
        <f t="shared" si="53"/>
        <v>288.48</v>
      </c>
      <c r="BA127"/>
      <c r="BB127"/>
      <c r="BC127"/>
      <c r="BD127"/>
    </row>
    <row r="128" spans="2:56" x14ac:dyDescent="0.3">
      <c r="B128" s="20"/>
      <c r="C128" s="20"/>
      <c r="D128" s="20"/>
      <c r="E128" s="26"/>
      <c r="F128" s="20"/>
      <c r="G128" s="20"/>
      <c r="H128" s="20"/>
      <c r="I128" s="20"/>
      <c r="J128" s="20"/>
      <c r="K128" s="19"/>
      <c r="L128" s="19"/>
      <c r="M128" s="19"/>
      <c r="N128" s="19"/>
      <c r="O128" s="19"/>
      <c r="P128" s="19"/>
      <c r="Q128" s="19"/>
      <c r="R128" s="19"/>
      <c r="S128" s="19"/>
      <c r="AC128" s="19"/>
      <c r="AD128" s="19"/>
      <c r="AE128" s="19"/>
      <c r="AF128" s="19"/>
      <c r="AG128" s="19"/>
      <c r="AH128" s="21">
        <v>122</v>
      </c>
      <c r="AI128" s="22" t="s">
        <v>280</v>
      </c>
      <c r="AJ128" s="21">
        <v>492</v>
      </c>
      <c r="AK128" s="19"/>
      <c r="AL128" s="19"/>
      <c r="AM128" s="897"/>
      <c r="AN128" s="682">
        <f t="shared" ref="AN128:AO138" si="102">AN127</f>
        <v>7</v>
      </c>
      <c r="AO128" s="43">
        <f>AO126</f>
        <v>3</v>
      </c>
      <c r="AP128" s="45">
        <v>4</v>
      </c>
      <c r="AQ128" s="880"/>
      <c r="AR128" s="35" t="s">
        <v>119</v>
      </c>
      <c r="AS128" s="42">
        <v>14.04</v>
      </c>
      <c r="AT128" s="42">
        <v>5.22</v>
      </c>
      <c r="AU128" s="42">
        <v>52.59</v>
      </c>
      <c r="AV128" s="42">
        <v>369.55</v>
      </c>
      <c r="AW128" s="42">
        <v>52.59</v>
      </c>
      <c r="AX128" s="42">
        <v>238.96</v>
      </c>
      <c r="AY128" s="794">
        <f t="shared" si="52"/>
        <v>422.14</v>
      </c>
      <c r="AZ128" s="794">
        <f t="shared" si="53"/>
        <v>291.55</v>
      </c>
      <c r="BA128"/>
      <c r="BB128"/>
      <c r="BC128"/>
      <c r="BD128"/>
    </row>
    <row r="129" spans="2:56" x14ac:dyDescent="0.3">
      <c r="B129" s="20"/>
      <c r="C129" s="20"/>
      <c r="D129" s="20"/>
      <c r="E129" s="26"/>
      <c r="F129" s="20"/>
      <c r="G129" s="20"/>
      <c r="H129" s="20"/>
      <c r="I129" s="20"/>
      <c r="J129" s="20"/>
      <c r="K129" s="19"/>
      <c r="L129" s="19"/>
      <c r="M129" s="19"/>
      <c r="N129" s="19"/>
      <c r="O129" s="19"/>
      <c r="P129" s="19"/>
      <c r="Q129" s="19"/>
      <c r="R129" s="19"/>
      <c r="S129" s="19"/>
      <c r="AC129" s="19"/>
      <c r="AD129" s="19"/>
      <c r="AE129" s="19"/>
      <c r="AF129" s="19"/>
      <c r="AG129" s="19"/>
      <c r="AH129" s="21">
        <v>123</v>
      </c>
      <c r="AI129" s="22" t="s">
        <v>281</v>
      </c>
      <c r="AJ129" s="21">
        <v>651</v>
      </c>
      <c r="AK129" s="19"/>
      <c r="AL129" s="19"/>
      <c r="AM129" s="897"/>
      <c r="AN129" s="682">
        <f t="shared" si="102"/>
        <v>7</v>
      </c>
      <c r="AO129" s="43">
        <f t="shared" si="102"/>
        <v>3</v>
      </c>
      <c r="AP129" s="45">
        <v>5</v>
      </c>
      <c r="AQ129" s="880"/>
      <c r="AR129" s="35" t="s">
        <v>118</v>
      </c>
      <c r="AS129" s="42">
        <v>25.19</v>
      </c>
      <c r="AT129" s="42">
        <v>9.09</v>
      </c>
      <c r="AU129" s="42">
        <v>57.21</v>
      </c>
      <c r="AV129" s="42">
        <v>369.55</v>
      </c>
      <c r="AW129" s="42">
        <v>57.21</v>
      </c>
      <c r="AX129" s="42">
        <v>238.96</v>
      </c>
      <c r="AY129" s="794">
        <f t="shared" si="52"/>
        <v>426.76</v>
      </c>
      <c r="AZ129" s="794">
        <f t="shared" si="53"/>
        <v>296.17</v>
      </c>
      <c r="BA129"/>
      <c r="BB129"/>
      <c r="BC129"/>
      <c r="BD129"/>
    </row>
    <row r="130" spans="2:56" x14ac:dyDescent="0.3">
      <c r="B130" s="20"/>
      <c r="C130" s="20"/>
      <c r="D130" s="20"/>
      <c r="E130" s="26"/>
      <c r="F130" s="20"/>
      <c r="G130" s="20"/>
      <c r="H130" s="20"/>
      <c r="I130" s="20"/>
      <c r="J130" s="20"/>
      <c r="K130" s="19"/>
      <c r="L130" s="19"/>
      <c r="M130" s="19"/>
      <c r="N130" s="19"/>
      <c r="O130" s="19"/>
      <c r="P130" s="19"/>
      <c r="Q130" s="19"/>
      <c r="R130" s="19"/>
      <c r="S130" s="19"/>
      <c r="AC130" s="19"/>
      <c r="AD130" s="19"/>
      <c r="AE130" s="19"/>
      <c r="AF130" s="19"/>
      <c r="AG130" s="19"/>
      <c r="AH130" s="21">
        <v>124</v>
      </c>
      <c r="AI130" s="22" t="s">
        <v>282</v>
      </c>
      <c r="AJ130" s="21">
        <v>415</v>
      </c>
      <c r="AK130" s="19"/>
      <c r="AL130" s="19"/>
      <c r="AM130" s="897"/>
      <c r="AN130" s="682">
        <f t="shared" si="102"/>
        <v>7</v>
      </c>
      <c r="AO130" s="49">
        <f t="shared" si="102"/>
        <v>3</v>
      </c>
      <c r="AP130" s="45">
        <v>6</v>
      </c>
      <c r="AQ130" s="881"/>
      <c r="AR130" s="35" t="s">
        <v>61</v>
      </c>
      <c r="AS130" s="42">
        <v>25.19</v>
      </c>
      <c r="AT130" s="42">
        <v>9.09</v>
      </c>
      <c r="AU130" s="42">
        <v>57.21</v>
      </c>
      <c r="AV130" s="42">
        <v>369.55</v>
      </c>
      <c r="AW130" s="42">
        <v>57.21</v>
      </c>
      <c r="AX130" s="42">
        <v>238.96</v>
      </c>
      <c r="AY130" s="794">
        <f t="shared" si="52"/>
        <v>426.76</v>
      </c>
      <c r="AZ130" s="794">
        <f t="shared" si="53"/>
        <v>296.17</v>
      </c>
      <c r="BA130"/>
      <c r="BB130"/>
      <c r="BC130"/>
      <c r="BD130"/>
    </row>
    <row r="131" spans="2:56" x14ac:dyDescent="0.3">
      <c r="B131" s="20"/>
      <c r="C131" s="20"/>
      <c r="D131" s="20"/>
      <c r="E131" s="26"/>
      <c r="F131" s="20"/>
      <c r="G131" s="20"/>
      <c r="H131" s="20"/>
      <c r="I131" s="20"/>
      <c r="J131" s="20"/>
      <c r="K131" s="19"/>
      <c r="L131" s="19"/>
      <c r="M131" s="19"/>
      <c r="N131" s="19"/>
      <c r="O131" s="19"/>
      <c r="P131" s="19"/>
      <c r="Q131" s="19"/>
      <c r="R131" s="19"/>
      <c r="S131" s="19"/>
      <c r="AC131" s="19"/>
      <c r="AD131" s="19"/>
      <c r="AE131" s="19"/>
      <c r="AF131" s="19"/>
      <c r="AG131" s="19"/>
      <c r="AH131" s="21">
        <v>125</v>
      </c>
      <c r="AI131" s="22" t="s">
        <v>283</v>
      </c>
      <c r="AJ131" s="21">
        <v>547</v>
      </c>
      <c r="AK131" s="19"/>
      <c r="AL131" s="19"/>
      <c r="AM131" s="897"/>
      <c r="AN131" s="682">
        <f t="shared" si="102"/>
        <v>7</v>
      </c>
      <c r="AO131" s="43">
        <v>4</v>
      </c>
      <c r="AP131" s="41">
        <v>5</v>
      </c>
      <c r="AQ131" s="879" t="s">
        <v>446</v>
      </c>
      <c r="AR131" s="35" t="s">
        <v>118</v>
      </c>
      <c r="AS131" s="42">
        <v>9.09</v>
      </c>
      <c r="AT131" s="42">
        <v>9.09</v>
      </c>
      <c r="AU131" s="42">
        <v>667.68</v>
      </c>
      <c r="AV131" s="42">
        <v>369.55</v>
      </c>
      <c r="AW131" s="42">
        <v>57.21</v>
      </c>
      <c r="AX131" s="42">
        <v>238.96</v>
      </c>
      <c r="AY131" s="794">
        <f t="shared" si="52"/>
        <v>1037.23</v>
      </c>
      <c r="AZ131" s="794">
        <f t="shared" si="53"/>
        <v>296.17</v>
      </c>
      <c r="BA131"/>
      <c r="BB131"/>
      <c r="BC131"/>
      <c r="BD131"/>
    </row>
    <row r="132" spans="2:56" x14ac:dyDescent="0.3">
      <c r="B132" s="20"/>
      <c r="C132" s="20"/>
      <c r="D132" s="20"/>
      <c r="E132" s="26"/>
      <c r="F132" s="20"/>
      <c r="G132" s="20"/>
      <c r="H132" s="20"/>
      <c r="I132" s="20"/>
      <c r="J132" s="20"/>
      <c r="K132" s="19"/>
      <c r="L132" s="19"/>
      <c r="M132" s="19"/>
      <c r="N132" s="19"/>
      <c r="O132" s="19"/>
      <c r="P132" s="19"/>
      <c r="Q132" s="19"/>
      <c r="R132" s="19"/>
      <c r="S132" s="19"/>
      <c r="AC132" s="19"/>
      <c r="AD132" s="19"/>
      <c r="AE132" s="19"/>
      <c r="AF132" s="19"/>
      <c r="AG132" s="19"/>
      <c r="AH132" s="21">
        <v>126</v>
      </c>
      <c r="AI132" s="22" t="s">
        <v>284</v>
      </c>
      <c r="AJ132" s="21">
        <v>333</v>
      </c>
      <c r="AK132" s="19"/>
      <c r="AL132" s="19"/>
      <c r="AM132" s="897"/>
      <c r="AN132" s="682">
        <f t="shared" si="102"/>
        <v>7</v>
      </c>
      <c r="AO132" s="49">
        <v>4</v>
      </c>
      <c r="AP132" s="41">
        <v>6</v>
      </c>
      <c r="AQ132" s="881"/>
      <c r="AR132" s="35" t="s">
        <v>61</v>
      </c>
      <c r="AS132" s="42">
        <v>9.09</v>
      </c>
      <c r="AT132" s="42">
        <v>9.09</v>
      </c>
      <c r="AU132" s="42">
        <v>667.68</v>
      </c>
      <c r="AV132" s="42">
        <v>369.55</v>
      </c>
      <c r="AW132" s="42">
        <v>57.21</v>
      </c>
      <c r="AX132" s="42">
        <v>238.96</v>
      </c>
      <c r="AY132" s="794">
        <f t="shared" si="52"/>
        <v>1037.23</v>
      </c>
      <c r="AZ132" s="794">
        <f t="shared" si="53"/>
        <v>296.17</v>
      </c>
      <c r="BA132"/>
      <c r="BB132"/>
      <c r="BC132"/>
      <c r="BD132"/>
    </row>
    <row r="133" spans="2:56" x14ac:dyDescent="0.3">
      <c r="B133" s="20"/>
      <c r="C133" s="20"/>
      <c r="D133" s="20"/>
      <c r="E133" s="26"/>
      <c r="F133" s="20"/>
      <c r="G133" s="20"/>
      <c r="H133" s="20"/>
      <c r="I133" s="20"/>
      <c r="J133" s="20"/>
      <c r="K133" s="19"/>
      <c r="L133" s="19"/>
      <c r="M133" s="19"/>
      <c r="N133" s="19"/>
      <c r="O133" s="19"/>
      <c r="P133" s="19"/>
      <c r="Q133" s="19"/>
      <c r="R133" s="19"/>
      <c r="S133" s="19"/>
      <c r="AC133" s="19"/>
      <c r="AD133" s="19"/>
      <c r="AE133" s="19"/>
      <c r="AF133" s="19"/>
      <c r="AG133" s="19"/>
      <c r="AH133" s="21">
        <v>127</v>
      </c>
      <c r="AI133" s="22" t="s">
        <v>285</v>
      </c>
      <c r="AJ133" s="21">
        <v>98</v>
      </c>
      <c r="AK133" s="19"/>
      <c r="AL133" s="19"/>
      <c r="AM133" s="897"/>
      <c r="AN133" s="682">
        <f t="shared" si="102"/>
        <v>7</v>
      </c>
      <c r="AO133" s="43">
        <v>5</v>
      </c>
      <c r="AP133" s="41">
        <v>7</v>
      </c>
      <c r="AQ133" s="879" t="s">
        <v>444</v>
      </c>
      <c r="AR133" s="35" t="s">
        <v>62</v>
      </c>
      <c r="AS133" s="42">
        <v>0</v>
      </c>
      <c r="AT133" s="42">
        <v>0</v>
      </c>
      <c r="AU133" s="42">
        <v>355.17</v>
      </c>
      <c r="AV133" s="42">
        <v>369.55</v>
      </c>
      <c r="AW133" s="42">
        <v>128.13999999999999</v>
      </c>
      <c r="AX133" s="42">
        <v>238.96</v>
      </c>
      <c r="AY133" s="794">
        <f t="shared" si="52"/>
        <v>724.72</v>
      </c>
      <c r="AZ133" s="794">
        <f t="shared" si="53"/>
        <v>367.1</v>
      </c>
      <c r="BA133"/>
      <c r="BB133"/>
      <c r="BC133"/>
      <c r="BD133"/>
    </row>
    <row r="134" spans="2:56" x14ac:dyDescent="0.3">
      <c r="B134" s="20"/>
      <c r="C134" s="20"/>
      <c r="D134" s="20"/>
      <c r="E134" s="26"/>
      <c r="F134" s="20"/>
      <c r="G134" s="20"/>
      <c r="H134" s="20"/>
      <c r="I134" s="20"/>
      <c r="J134" s="20"/>
      <c r="K134" s="19"/>
      <c r="L134" s="19"/>
      <c r="M134" s="19"/>
      <c r="N134" s="19"/>
      <c r="O134" s="19"/>
      <c r="P134" s="19"/>
      <c r="Q134" s="19"/>
      <c r="AC134" s="19"/>
      <c r="AD134" s="19"/>
      <c r="AE134" s="19"/>
      <c r="AF134" s="19"/>
      <c r="AG134" s="19"/>
      <c r="AH134" s="21">
        <v>128</v>
      </c>
      <c r="AI134" s="22" t="s">
        <v>286</v>
      </c>
      <c r="AJ134" s="21">
        <v>70</v>
      </c>
      <c r="AK134" s="19"/>
      <c r="AL134" s="19"/>
      <c r="AM134" s="897"/>
      <c r="AN134" s="682">
        <f t="shared" si="102"/>
        <v>7</v>
      </c>
      <c r="AO134" s="43">
        <v>5</v>
      </c>
      <c r="AP134" s="41">
        <v>8</v>
      </c>
      <c r="AQ134" s="880"/>
      <c r="AR134" s="35" t="s">
        <v>145</v>
      </c>
      <c r="AS134" s="42">
        <v>0</v>
      </c>
      <c r="AT134" s="42">
        <v>0</v>
      </c>
      <c r="AU134" s="42">
        <v>267.01</v>
      </c>
      <c r="AV134" s="42">
        <v>258.68</v>
      </c>
      <c r="AW134" s="42">
        <v>93.38</v>
      </c>
      <c r="AX134" s="42">
        <v>167.27</v>
      </c>
      <c r="AY134" s="794">
        <f t="shared" si="52"/>
        <v>525.69000000000005</v>
      </c>
      <c r="AZ134" s="794">
        <f t="shared" si="53"/>
        <v>260.64999999999998</v>
      </c>
      <c r="BA134"/>
      <c r="BB134"/>
      <c r="BC134"/>
      <c r="BD134"/>
    </row>
    <row r="135" spans="2:56" x14ac:dyDescent="0.3">
      <c r="B135" s="20"/>
      <c r="C135" s="20"/>
      <c r="D135" s="20"/>
      <c r="E135" s="26"/>
      <c r="F135" s="20"/>
      <c r="G135" s="20"/>
      <c r="H135" s="20"/>
      <c r="I135" s="20"/>
      <c r="J135" s="20"/>
      <c r="K135" s="19"/>
      <c r="L135" s="19"/>
      <c r="M135" s="19"/>
      <c r="N135" s="19"/>
      <c r="O135" s="19"/>
      <c r="P135" s="19"/>
      <c r="Q135" s="19"/>
      <c r="AC135" s="19"/>
      <c r="AD135" s="19"/>
      <c r="AE135" s="19"/>
      <c r="AF135" s="19"/>
      <c r="AG135" s="19"/>
      <c r="AH135" s="21">
        <v>129</v>
      </c>
      <c r="AI135" s="22" t="s">
        <v>287</v>
      </c>
      <c r="AJ135" s="21">
        <v>733</v>
      </c>
      <c r="AK135" s="19"/>
      <c r="AL135" s="19"/>
      <c r="AM135" s="897"/>
      <c r="AN135" s="682">
        <f t="shared" si="102"/>
        <v>7</v>
      </c>
      <c r="AO135" s="43">
        <v>5</v>
      </c>
      <c r="AP135" s="41">
        <v>9</v>
      </c>
      <c r="AQ135" s="880"/>
      <c r="AR135" s="35" t="s">
        <v>455</v>
      </c>
      <c r="AS135" s="42">
        <v>0</v>
      </c>
      <c r="AT135" s="42">
        <v>0</v>
      </c>
      <c r="AU135" s="42">
        <v>267.01</v>
      </c>
      <c r="AV135" s="42">
        <v>258.68</v>
      </c>
      <c r="AW135" s="42">
        <v>93.38</v>
      </c>
      <c r="AX135" s="42">
        <v>167.27</v>
      </c>
      <c r="AY135" s="794">
        <f t="shared" si="52"/>
        <v>525.69000000000005</v>
      </c>
      <c r="AZ135" s="794">
        <f t="shared" si="53"/>
        <v>260.64999999999998</v>
      </c>
      <c r="BA135"/>
      <c r="BB135"/>
      <c r="BC135"/>
      <c r="BD135"/>
    </row>
    <row r="136" spans="2:56" x14ac:dyDescent="0.3">
      <c r="B136" s="20"/>
      <c r="C136" s="20"/>
      <c r="D136" s="20"/>
      <c r="E136" s="26"/>
      <c r="F136" s="20"/>
      <c r="G136" s="20"/>
      <c r="H136" s="20"/>
      <c r="I136" s="20"/>
      <c r="J136" s="20"/>
      <c r="K136" s="19"/>
      <c r="L136" s="19"/>
      <c r="M136" s="19"/>
      <c r="N136" s="19"/>
      <c r="O136" s="19"/>
      <c r="P136" s="19"/>
      <c r="Q136" s="19"/>
      <c r="AC136" s="19"/>
      <c r="AD136" s="19"/>
      <c r="AE136" s="19"/>
      <c r="AF136" s="19"/>
      <c r="AG136" s="19"/>
      <c r="AH136" s="21">
        <v>130</v>
      </c>
      <c r="AI136" s="22" t="s">
        <v>288</v>
      </c>
      <c r="AJ136" s="21">
        <v>259</v>
      </c>
      <c r="AK136" s="19"/>
      <c r="AL136" s="19"/>
      <c r="AM136" s="897"/>
      <c r="AN136" s="682">
        <f t="shared" si="102"/>
        <v>7</v>
      </c>
      <c r="AO136" s="43">
        <v>5</v>
      </c>
      <c r="AP136" s="41">
        <v>10</v>
      </c>
      <c r="AQ136" s="880"/>
      <c r="AR136" s="35" t="s">
        <v>456</v>
      </c>
      <c r="AS136" s="42">
        <v>0</v>
      </c>
      <c r="AT136" s="42">
        <v>0</v>
      </c>
      <c r="AU136" s="42">
        <v>228.86</v>
      </c>
      <c r="AV136" s="42">
        <v>221.73</v>
      </c>
      <c r="AW136" s="42">
        <v>80.040000000000006</v>
      </c>
      <c r="AX136" s="42">
        <v>143.38</v>
      </c>
      <c r="AY136" s="794">
        <f t="shared" si="52"/>
        <v>450.59000000000003</v>
      </c>
      <c r="AZ136" s="794">
        <f t="shared" si="53"/>
        <v>223.42000000000002</v>
      </c>
      <c r="BA136"/>
      <c r="BB136"/>
      <c r="BC136"/>
      <c r="BD136"/>
    </row>
    <row r="137" spans="2:56" x14ac:dyDescent="0.3">
      <c r="B137" s="20"/>
      <c r="C137" s="20"/>
      <c r="D137" s="20"/>
      <c r="E137" s="26"/>
      <c r="F137" s="20"/>
      <c r="G137" s="20"/>
      <c r="H137" s="20"/>
      <c r="I137" s="20"/>
      <c r="J137" s="20"/>
      <c r="K137" s="19"/>
      <c r="L137" s="19"/>
      <c r="M137" s="19"/>
      <c r="N137" s="19"/>
      <c r="O137" s="19"/>
      <c r="P137" s="19"/>
      <c r="Q137" s="19"/>
      <c r="AC137" s="19"/>
      <c r="AD137" s="19"/>
      <c r="AE137" s="19"/>
      <c r="AF137" s="19"/>
      <c r="AG137" s="19"/>
      <c r="AH137" s="21">
        <v>131</v>
      </c>
      <c r="AI137" s="22" t="s">
        <v>289</v>
      </c>
      <c r="AJ137" s="21">
        <v>160</v>
      </c>
      <c r="AK137" s="19"/>
      <c r="AL137" s="19"/>
      <c r="AM137" s="897"/>
      <c r="AN137" s="682">
        <f t="shared" si="102"/>
        <v>7</v>
      </c>
      <c r="AO137" s="43">
        <v>5</v>
      </c>
      <c r="AP137" s="41">
        <v>11</v>
      </c>
      <c r="AQ137" s="880"/>
      <c r="AR137" s="35" t="s">
        <v>146</v>
      </c>
      <c r="AS137" s="42">
        <v>0</v>
      </c>
      <c r="AT137" s="42">
        <v>0</v>
      </c>
      <c r="AU137" s="42">
        <v>433.99</v>
      </c>
      <c r="AV137" s="42">
        <v>369.55</v>
      </c>
      <c r="AW137" s="42">
        <v>143.91</v>
      </c>
      <c r="AX137" s="42">
        <v>238.96</v>
      </c>
      <c r="AY137" s="794">
        <f t="shared" si="52"/>
        <v>803.54</v>
      </c>
      <c r="AZ137" s="794">
        <f t="shared" si="53"/>
        <v>382.87</v>
      </c>
      <c r="BA137"/>
      <c r="BB137"/>
      <c r="BC137"/>
      <c r="BD137"/>
    </row>
    <row r="138" spans="2:56" x14ac:dyDescent="0.3">
      <c r="B138" s="20"/>
      <c r="C138" s="20"/>
      <c r="D138" s="20"/>
      <c r="E138" s="26"/>
      <c r="F138" s="20"/>
      <c r="G138" s="20"/>
      <c r="H138" s="20"/>
      <c r="I138" s="20"/>
      <c r="J138" s="20"/>
      <c r="K138" s="19"/>
      <c r="L138" s="19"/>
      <c r="M138" s="19"/>
      <c r="N138" s="19"/>
      <c r="O138" s="19"/>
      <c r="P138" s="19"/>
      <c r="Q138" s="19"/>
      <c r="AC138" s="19"/>
      <c r="AD138" s="19"/>
      <c r="AE138" s="19"/>
      <c r="AF138" s="19"/>
      <c r="AG138" s="19"/>
      <c r="AH138" s="21">
        <v>132</v>
      </c>
      <c r="AI138" s="22" t="s">
        <v>290</v>
      </c>
      <c r="AJ138" s="21">
        <v>468</v>
      </c>
      <c r="AK138" s="19"/>
      <c r="AL138" s="19"/>
      <c r="AM138" s="898"/>
      <c r="AN138" s="683">
        <f t="shared" si="102"/>
        <v>7</v>
      </c>
      <c r="AO138" s="49">
        <v>5</v>
      </c>
      <c r="AP138" s="41">
        <v>12</v>
      </c>
      <c r="AQ138" s="881"/>
      <c r="AR138" s="35" t="s">
        <v>457</v>
      </c>
      <c r="AS138" s="42">
        <v>0</v>
      </c>
      <c r="AT138" s="42">
        <v>0</v>
      </c>
      <c r="AU138" s="42">
        <v>0</v>
      </c>
      <c r="AV138" s="42">
        <v>0</v>
      </c>
      <c r="AW138" s="42">
        <v>0</v>
      </c>
      <c r="AX138" s="42">
        <v>0</v>
      </c>
      <c r="AY138" s="794">
        <f t="shared" si="52"/>
        <v>0</v>
      </c>
      <c r="AZ138" s="794">
        <f t="shared" si="53"/>
        <v>0</v>
      </c>
      <c r="BA138"/>
      <c r="BB138"/>
      <c r="BC138"/>
      <c r="BD138"/>
    </row>
    <row r="139" spans="2:56" x14ac:dyDescent="0.3">
      <c r="B139" s="20"/>
      <c r="C139" s="20"/>
      <c r="D139" s="20"/>
      <c r="E139" s="26"/>
      <c r="F139" s="20"/>
      <c r="G139" s="20"/>
      <c r="H139" s="20"/>
      <c r="I139" s="20"/>
      <c r="J139" s="20"/>
      <c r="K139" s="19"/>
      <c r="L139" s="19"/>
      <c r="M139" s="19"/>
      <c r="N139" s="19"/>
      <c r="O139" s="19"/>
      <c r="P139" s="19"/>
      <c r="Q139" s="19"/>
      <c r="AC139" s="19"/>
      <c r="AD139" s="19"/>
      <c r="AE139" s="19"/>
      <c r="AF139" s="19"/>
      <c r="AG139" s="19"/>
      <c r="AH139" s="21">
        <v>133</v>
      </c>
      <c r="AI139" s="22" t="s">
        <v>291</v>
      </c>
      <c r="AJ139" s="21">
        <v>255</v>
      </c>
      <c r="AK139" s="19"/>
      <c r="AL139" s="19"/>
      <c r="AM139" s="896">
        <v>2017</v>
      </c>
      <c r="AN139" s="681">
        <v>8</v>
      </c>
      <c r="AO139" s="40">
        <v>2</v>
      </c>
      <c r="AP139" s="41">
        <v>5</v>
      </c>
      <c r="AQ139" s="879" t="s">
        <v>148</v>
      </c>
      <c r="AR139" s="35" t="s">
        <v>118</v>
      </c>
      <c r="AS139" s="42"/>
      <c r="AT139" s="42"/>
      <c r="AU139" s="42"/>
      <c r="AV139" s="42"/>
      <c r="AW139" s="42"/>
      <c r="AX139" s="42"/>
      <c r="AY139" s="794">
        <f t="shared" si="52"/>
        <v>0</v>
      </c>
      <c r="AZ139" s="794">
        <f t="shared" si="53"/>
        <v>0</v>
      </c>
      <c r="BA139"/>
      <c r="BB139"/>
      <c r="BC139"/>
      <c r="BD139"/>
    </row>
    <row r="140" spans="2:56" x14ac:dyDescent="0.3">
      <c r="B140" s="20"/>
      <c r="C140" s="20"/>
      <c r="D140" s="20"/>
      <c r="E140" s="26"/>
      <c r="F140" s="20"/>
      <c r="G140" s="20"/>
      <c r="H140" s="20"/>
      <c r="I140" s="20"/>
      <c r="J140" s="20"/>
      <c r="K140" s="19"/>
      <c r="L140" s="19"/>
      <c r="M140" s="19"/>
      <c r="N140" s="19"/>
      <c r="O140" s="19"/>
      <c r="P140" s="19"/>
      <c r="Q140" s="19"/>
      <c r="AC140" s="19"/>
      <c r="AD140" s="19"/>
      <c r="AE140" s="19"/>
      <c r="AF140" s="19"/>
      <c r="AG140" s="19"/>
      <c r="AH140" s="21">
        <v>134</v>
      </c>
      <c r="AI140" s="22" t="s">
        <v>292</v>
      </c>
      <c r="AJ140" s="21">
        <v>162</v>
      </c>
      <c r="AK140" s="19"/>
      <c r="AL140" s="19"/>
      <c r="AM140" s="897"/>
      <c r="AN140" s="682">
        <f t="shared" ref="AN140:AO146" si="103">AN139</f>
        <v>8</v>
      </c>
      <c r="AO140" s="43">
        <f t="shared" si="103"/>
        <v>2</v>
      </c>
      <c r="AP140" s="41">
        <v>6</v>
      </c>
      <c r="AQ140" s="880"/>
      <c r="AR140" s="35" t="s">
        <v>61</v>
      </c>
      <c r="AS140" s="42"/>
      <c r="AT140" s="42"/>
      <c r="AU140" s="42"/>
      <c r="AV140" s="42"/>
      <c r="AW140" s="42"/>
      <c r="AX140" s="42"/>
      <c r="AY140" s="794">
        <f t="shared" si="52"/>
        <v>0</v>
      </c>
      <c r="AZ140" s="794">
        <f t="shared" si="53"/>
        <v>0</v>
      </c>
      <c r="BA140"/>
      <c r="BB140"/>
      <c r="BC140"/>
      <c r="BD140"/>
    </row>
    <row r="141" spans="2:56" x14ac:dyDescent="0.3">
      <c r="B141" s="20"/>
      <c r="C141" s="20"/>
      <c r="D141" s="20"/>
      <c r="E141" s="26"/>
      <c r="F141" s="20"/>
      <c r="G141" s="20"/>
      <c r="H141" s="20"/>
      <c r="I141" s="20"/>
      <c r="J141" s="20"/>
      <c r="K141" s="19"/>
      <c r="L141" s="19"/>
      <c r="M141" s="19"/>
      <c r="N141" s="19"/>
      <c r="O141" s="19"/>
      <c r="P141" s="19"/>
      <c r="Q141" s="19"/>
      <c r="AC141" s="19"/>
      <c r="AD141" s="19"/>
      <c r="AE141" s="19"/>
      <c r="AF141" s="19"/>
      <c r="AG141" s="19"/>
      <c r="AH141" s="21">
        <v>135</v>
      </c>
      <c r="AI141" s="22" t="s">
        <v>293</v>
      </c>
      <c r="AJ141" s="21">
        <v>190</v>
      </c>
      <c r="AK141" s="19"/>
      <c r="AL141" s="19"/>
      <c r="AM141" s="897"/>
      <c r="AN141" s="682">
        <f t="shared" si="103"/>
        <v>8</v>
      </c>
      <c r="AO141" s="43">
        <f>AO139</f>
        <v>2</v>
      </c>
      <c r="AP141" s="41">
        <v>7</v>
      </c>
      <c r="AQ141" s="880"/>
      <c r="AR141" s="35" t="s">
        <v>62</v>
      </c>
      <c r="AS141" s="42"/>
      <c r="AT141" s="42"/>
      <c r="AU141" s="42">
        <v>151.01</v>
      </c>
      <c r="AV141" s="42">
        <v>276.77999999999997</v>
      </c>
      <c r="AW141" s="42">
        <f>AU141</f>
        <v>151.01</v>
      </c>
      <c r="AX141" s="42">
        <f>AV141</f>
        <v>276.77999999999997</v>
      </c>
      <c r="AY141" s="794">
        <f t="shared" si="52"/>
        <v>427.78999999999996</v>
      </c>
      <c r="AZ141" s="794">
        <f t="shared" si="53"/>
        <v>427.78999999999996</v>
      </c>
      <c r="BA141"/>
      <c r="BB141"/>
      <c r="BC141"/>
      <c r="BD141"/>
    </row>
    <row r="142" spans="2:56" x14ac:dyDescent="0.3">
      <c r="B142" s="20"/>
      <c r="C142" s="20"/>
      <c r="D142" s="20"/>
      <c r="E142" s="26"/>
      <c r="F142" s="20"/>
      <c r="G142" s="20"/>
      <c r="H142" s="20"/>
      <c r="I142" s="20"/>
      <c r="J142" s="20"/>
      <c r="K142" s="19"/>
      <c r="L142" s="19"/>
      <c r="M142" s="19"/>
      <c r="N142" s="19"/>
      <c r="O142" s="19"/>
      <c r="P142" s="19"/>
      <c r="Q142" s="19"/>
      <c r="AC142" s="19"/>
      <c r="AD142" s="19"/>
      <c r="AE142" s="19"/>
      <c r="AF142" s="19"/>
      <c r="AG142" s="19"/>
      <c r="AH142" s="21">
        <v>136</v>
      </c>
      <c r="AI142" s="22" t="s">
        <v>294</v>
      </c>
      <c r="AJ142" s="21">
        <v>643</v>
      </c>
      <c r="AK142" s="19"/>
      <c r="AL142" s="19"/>
      <c r="AM142" s="897"/>
      <c r="AN142" s="682">
        <f t="shared" si="103"/>
        <v>8</v>
      </c>
      <c r="AO142" s="43">
        <f>AO139</f>
        <v>2</v>
      </c>
      <c r="AP142" s="41">
        <v>8</v>
      </c>
      <c r="AQ142" s="880"/>
      <c r="AR142" s="35" t="s">
        <v>145</v>
      </c>
      <c r="AS142" s="42"/>
      <c r="AT142" s="42"/>
      <c r="AU142" s="42">
        <v>128.15</v>
      </c>
      <c r="AV142" s="42">
        <v>193.74</v>
      </c>
      <c r="AW142" s="42">
        <f t="shared" ref="AW142:AX146" si="104">AU142</f>
        <v>128.15</v>
      </c>
      <c r="AX142" s="42">
        <f t="shared" si="104"/>
        <v>193.74</v>
      </c>
      <c r="AY142" s="794">
        <f t="shared" ref="AY142:AY205" si="105">AU142+AV142</f>
        <v>321.89</v>
      </c>
      <c r="AZ142" s="794">
        <f t="shared" ref="AZ142:AZ205" si="106">AW142+AX142</f>
        <v>321.89</v>
      </c>
      <c r="BA142"/>
      <c r="BB142"/>
      <c r="BC142"/>
      <c r="BD142"/>
    </row>
    <row r="143" spans="2:56" x14ac:dyDescent="0.3">
      <c r="B143" s="20"/>
      <c r="C143" s="20"/>
      <c r="D143" s="20"/>
      <c r="E143" s="26"/>
      <c r="F143" s="20"/>
      <c r="G143" s="20"/>
      <c r="H143" s="20"/>
      <c r="I143" s="20"/>
      <c r="J143" s="20"/>
      <c r="K143" s="19"/>
      <c r="L143" s="19"/>
      <c r="M143" s="19"/>
      <c r="N143" s="19"/>
      <c r="O143" s="19"/>
      <c r="P143" s="19"/>
      <c r="Q143" s="19"/>
      <c r="AC143" s="19"/>
      <c r="AD143" s="19"/>
      <c r="AE143" s="19"/>
      <c r="AF143" s="19"/>
      <c r="AG143" s="19"/>
      <c r="AH143" s="21">
        <v>137</v>
      </c>
      <c r="AI143" s="22" t="s">
        <v>295</v>
      </c>
      <c r="AJ143" s="21">
        <v>431</v>
      </c>
      <c r="AK143" s="19"/>
      <c r="AL143" s="19"/>
      <c r="AM143" s="897"/>
      <c r="AN143" s="682">
        <f t="shared" si="103"/>
        <v>8</v>
      </c>
      <c r="AO143" s="43">
        <f>AO139</f>
        <v>2</v>
      </c>
      <c r="AP143" s="41">
        <v>9</v>
      </c>
      <c r="AQ143" s="880"/>
      <c r="AR143" s="35" t="s">
        <v>455</v>
      </c>
      <c r="AS143" s="42"/>
      <c r="AT143" s="42"/>
      <c r="AU143" s="42">
        <v>128.15</v>
      </c>
      <c r="AV143" s="42">
        <v>193.74</v>
      </c>
      <c r="AW143" s="42">
        <f t="shared" si="104"/>
        <v>128.15</v>
      </c>
      <c r="AX143" s="42">
        <f t="shared" si="104"/>
        <v>193.74</v>
      </c>
      <c r="AY143" s="794">
        <f t="shared" si="105"/>
        <v>321.89</v>
      </c>
      <c r="AZ143" s="794">
        <f t="shared" si="106"/>
        <v>321.89</v>
      </c>
      <c r="BA143"/>
      <c r="BB143"/>
      <c r="BC143"/>
      <c r="BD143"/>
    </row>
    <row r="144" spans="2:56" x14ac:dyDescent="0.3">
      <c r="B144" s="20"/>
      <c r="C144" s="20"/>
      <c r="D144" s="20"/>
      <c r="E144" s="26"/>
      <c r="F144" s="20"/>
      <c r="G144" s="20"/>
      <c r="H144" s="20"/>
      <c r="I144" s="20"/>
      <c r="J144" s="20"/>
      <c r="K144" s="19"/>
      <c r="L144" s="19"/>
      <c r="M144" s="19"/>
      <c r="N144" s="19"/>
      <c r="O144" s="19"/>
      <c r="P144" s="19"/>
      <c r="Q144" s="19"/>
      <c r="AC144" s="19"/>
      <c r="AD144" s="19"/>
      <c r="AE144" s="19"/>
      <c r="AF144" s="19"/>
      <c r="AG144" s="19"/>
      <c r="AH144" s="21">
        <v>138</v>
      </c>
      <c r="AI144" s="22" t="s">
        <v>296</v>
      </c>
      <c r="AJ144" s="21">
        <v>194</v>
      </c>
      <c r="AK144" s="19"/>
      <c r="AL144" s="19"/>
      <c r="AM144" s="897"/>
      <c r="AN144" s="682">
        <f t="shared" si="103"/>
        <v>8</v>
      </c>
      <c r="AO144" s="43">
        <f>AO140</f>
        <v>2</v>
      </c>
      <c r="AP144" s="45">
        <v>10</v>
      </c>
      <c r="AQ144" s="880"/>
      <c r="AR144" s="35" t="s">
        <v>456</v>
      </c>
      <c r="AS144" s="42"/>
      <c r="AT144" s="42"/>
      <c r="AU144" s="42">
        <v>109.84</v>
      </c>
      <c r="AV144" s="42">
        <v>166.07</v>
      </c>
      <c r="AW144" s="42">
        <f t="shared" si="104"/>
        <v>109.84</v>
      </c>
      <c r="AX144" s="42">
        <f t="shared" si="104"/>
        <v>166.07</v>
      </c>
      <c r="AY144" s="794">
        <f t="shared" si="105"/>
        <v>275.90999999999997</v>
      </c>
      <c r="AZ144" s="794">
        <f t="shared" si="106"/>
        <v>275.90999999999997</v>
      </c>
      <c r="BA144"/>
      <c r="BB144"/>
      <c r="BC144"/>
      <c r="BD144"/>
    </row>
    <row r="145" spans="2:56" x14ac:dyDescent="0.3">
      <c r="B145" s="20"/>
      <c r="C145" s="20"/>
      <c r="D145" s="20"/>
      <c r="E145" s="26"/>
      <c r="F145" s="20"/>
      <c r="G145" s="20"/>
      <c r="H145" s="20"/>
      <c r="I145" s="20"/>
      <c r="J145" s="20"/>
      <c r="K145" s="19"/>
      <c r="L145" s="19"/>
      <c r="M145" s="19"/>
      <c r="N145" s="19"/>
      <c r="O145" s="19"/>
      <c r="P145" s="19"/>
      <c r="Q145" s="19"/>
      <c r="AC145" s="19"/>
      <c r="AD145" s="19"/>
      <c r="AE145" s="19"/>
      <c r="AF145" s="19"/>
      <c r="AG145" s="19"/>
      <c r="AH145" s="21">
        <v>139</v>
      </c>
      <c r="AI145" s="22" t="s">
        <v>297</v>
      </c>
      <c r="AJ145" s="21">
        <v>237</v>
      </c>
      <c r="AK145" s="19"/>
      <c r="AL145" s="19"/>
      <c r="AM145" s="897"/>
      <c r="AN145" s="682">
        <f t="shared" si="103"/>
        <v>8</v>
      </c>
      <c r="AO145" s="43">
        <f>AO141</f>
        <v>2</v>
      </c>
      <c r="AP145" s="45">
        <v>11</v>
      </c>
      <c r="AQ145" s="880"/>
      <c r="AR145" s="35" t="s">
        <v>146</v>
      </c>
      <c r="AS145" s="42"/>
      <c r="AT145" s="42"/>
      <c r="AU145" s="42">
        <v>183.07</v>
      </c>
      <c r="AV145" s="42">
        <v>276.77999999999997</v>
      </c>
      <c r="AW145" s="42">
        <f t="shared" si="104"/>
        <v>183.07</v>
      </c>
      <c r="AX145" s="42">
        <f t="shared" si="104"/>
        <v>276.77999999999997</v>
      </c>
      <c r="AY145" s="794">
        <f t="shared" si="105"/>
        <v>459.84999999999997</v>
      </c>
      <c r="AZ145" s="794">
        <f t="shared" si="106"/>
        <v>459.84999999999997</v>
      </c>
      <c r="BA145"/>
      <c r="BB145"/>
      <c r="BC145"/>
      <c r="BD145"/>
    </row>
    <row r="146" spans="2:56" x14ac:dyDescent="0.3">
      <c r="B146" s="20"/>
      <c r="C146" s="20"/>
      <c r="D146" s="20"/>
      <c r="E146" s="26"/>
      <c r="F146" s="20"/>
      <c r="G146" s="20"/>
      <c r="H146" s="20"/>
      <c r="I146" s="20"/>
      <c r="J146" s="20"/>
      <c r="K146" s="19"/>
      <c r="L146" s="19"/>
      <c r="M146" s="19"/>
      <c r="N146" s="19"/>
      <c r="O146" s="19"/>
      <c r="P146" s="19"/>
      <c r="Q146" s="19"/>
      <c r="AC146" s="19"/>
      <c r="AD146" s="19"/>
      <c r="AE146" s="19"/>
      <c r="AF146" s="19"/>
      <c r="AG146" s="19"/>
      <c r="AH146" s="21">
        <v>140</v>
      </c>
      <c r="AI146" s="22" t="s">
        <v>298</v>
      </c>
      <c r="AJ146" s="21">
        <v>627</v>
      </c>
      <c r="AK146" s="19"/>
      <c r="AL146" s="19"/>
      <c r="AM146" s="897"/>
      <c r="AN146" s="682">
        <f t="shared" si="103"/>
        <v>8</v>
      </c>
      <c r="AO146" s="43">
        <f>AO142</f>
        <v>2</v>
      </c>
      <c r="AP146" s="45">
        <v>12</v>
      </c>
      <c r="AQ146" s="881"/>
      <c r="AR146" s="35" t="s">
        <v>457</v>
      </c>
      <c r="AS146" s="42"/>
      <c r="AT146" s="42"/>
      <c r="AU146" s="42">
        <v>100.69</v>
      </c>
      <c r="AV146" s="42">
        <v>152.22999999999999</v>
      </c>
      <c r="AW146" s="42">
        <f t="shared" si="104"/>
        <v>100.69</v>
      </c>
      <c r="AX146" s="42">
        <f t="shared" si="104"/>
        <v>152.22999999999999</v>
      </c>
      <c r="AY146" s="794">
        <f t="shared" si="105"/>
        <v>252.92</v>
      </c>
      <c r="AZ146" s="794">
        <f t="shared" si="106"/>
        <v>252.92</v>
      </c>
      <c r="BA146"/>
      <c r="BB146"/>
      <c r="BC146"/>
      <c r="BD146"/>
    </row>
    <row r="147" spans="2:56" x14ac:dyDescent="0.3">
      <c r="B147" s="20"/>
      <c r="C147" s="20"/>
      <c r="D147" s="20"/>
      <c r="E147" s="26"/>
      <c r="F147" s="20"/>
      <c r="G147" s="20"/>
      <c r="H147" s="20"/>
      <c r="I147" s="20"/>
      <c r="J147" s="20"/>
      <c r="K147" s="19"/>
      <c r="L147" s="19"/>
      <c r="M147" s="19"/>
      <c r="N147" s="19"/>
      <c r="O147" s="19"/>
      <c r="P147" s="19"/>
      <c r="Q147" s="19"/>
      <c r="AC147" s="19"/>
      <c r="AD147" s="19"/>
      <c r="AE147" s="19"/>
      <c r="AF147" s="19"/>
      <c r="AG147" s="19"/>
      <c r="AH147" s="21">
        <v>141</v>
      </c>
      <c r="AI147" s="22" t="s">
        <v>299</v>
      </c>
      <c r="AJ147" s="21">
        <v>440</v>
      </c>
      <c r="AK147" s="19"/>
      <c r="AL147" s="19"/>
      <c r="AM147" s="897"/>
      <c r="AN147" s="682">
        <f>AN143</f>
        <v>8</v>
      </c>
      <c r="AO147" s="40">
        <v>3</v>
      </c>
      <c r="AP147" s="45">
        <v>2</v>
      </c>
      <c r="AQ147" s="879" t="s">
        <v>445</v>
      </c>
      <c r="AR147" s="35" t="s">
        <v>157</v>
      </c>
      <c r="AS147" s="42">
        <v>5</v>
      </c>
      <c r="AT147" s="42">
        <v>5.0599999999999996</v>
      </c>
      <c r="AU147" s="42">
        <v>32.18</v>
      </c>
      <c r="AV147" s="42">
        <v>409.81</v>
      </c>
      <c r="AW147" s="42">
        <v>32.18</v>
      </c>
      <c r="AX147" s="42">
        <v>264.68</v>
      </c>
      <c r="AY147" s="794">
        <f t="shared" si="105"/>
        <v>441.99</v>
      </c>
      <c r="AZ147" s="794">
        <f t="shared" si="106"/>
        <v>296.86</v>
      </c>
      <c r="BA147"/>
      <c r="BB147"/>
      <c r="BC147"/>
      <c r="BD147"/>
    </row>
    <row r="148" spans="2:56" x14ac:dyDescent="0.3">
      <c r="B148" s="20"/>
      <c r="C148" s="20"/>
      <c r="D148" s="20"/>
      <c r="E148" s="26"/>
      <c r="F148" s="20"/>
      <c r="G148" s="20"/>
      <c r="H148" s="20"/>
      <c r="I148" s="20"/>
      <c r="J148" s="20"/>
      <c r="K148" s="19"/>
      <c r="L148" s="19"/>
      <c r="M148" s="19"/>
      <c r="N148" s="19"/>
      <c r="O148" s="19"/>
      <c r="P148" s="19"/>
      <c r="Q148" s="19"/>
      <c r="AC148" s="19"/>
      <c r="AD148" s="19"/>
      <c r="AE148" s="19"/>
      <c r="AF148" s="19"/>
      <c r="AG148" s="19"/>
      <c r="AH148" s="21">
        <v>142</v>
      </c>
      <c r="AI148" s="22" t="s">
        <v>1197</v>
      </c>
      <c r="AJ148" s="21">
        <v>217</v>
      </c>
      <c r="AK148" s="19"/>
      <c r="AL148" s="19"/>
      <c r="AM148" s="897"/>
      <c r="AN148" s="682">
        <f>AN143</f>
        <v>8</v>
      </c>
      <c r="AO148" s="43">
        <f>AO147</f>
        <v>3</v>
      </c>
      <c r="AP148" s="45">
        <v>3</v>
      </c>
      <c r="AQ148" s="880"/>
      <c r="AR148" s="35" t="s">
        <v>120</v>
      </c>
      <c r="AS148" s="42">
        <v>12.49</v>
      </c>
      <c r="AT148" s="42">
        <v>7.05</v>
      </c>
      <c r="AU148" s="42">
        <v>35.17</v>
      </c>
      <c r="AV148" s="42">
        <v>409.81</v>
      </c>
      <c r="AW148" s="42">
        <v>35.17</v>
      </c>
      <c r="AX148" s="42">
        <v>264.68</v>
      </c>
      <c r="AY148" s="794">
        <f t="shared" si="105"/>
        <v>444.98</v>
      </c>
      <c r="AZ148" s="794">
        <f t="shared" si="106"/>
        <v>299.85000000000002</v>
      </c>
      <c r="BA148"/>
      <c r="BB148"/>
      <c r="BC148"/>
      <c r="BD148"/>
    </row>
    <row r="149" spans="2:56" x14ac:dyDescent="0.3">
      <c r="B149" s="20"/>
      <c r="C149" s="20"/>
      <c r="D149" s="20"/>
      <c r="E149" s="26"/>
      <c r="F149" s="20"/>
      <c r="G149" s="20"/>
      <c r="H149" s="20"/>
      <c r="I149" s="20"/>
      <c r="J149" s="20"/>
      <c r="K149" s="19"/>
      <c r="L149" s="19"/>
      <c r="M149" s="19"/>
      <c r="N149" s="19"/>
      <c r="O149" s="19"/>
      <c r="P149" s="19"/>
      <c r="Q149" s="19"/>
      <c r="AC149" s="19"/>
      <c r="AD149" s="19"/>
      <c r="AE149" s="19"/>
      <c r="AF149" s="19"/>
      <c r="AG149" s="19"/>
      <c r="AH149" s="21">
        <v>143</v>
      </c>
      <c r="AI149" s="22" t="s">
        <v>1198</v>
      </c>
      <c r="AJ149" s="21">
        <v>122</v>
      </c>
      <c r="AK149" s="19"/>
      <c r="AL149" s="19"/>
      <c r="AM149" s="897"/>
      <c r="AN149" s="682">
        <f t="shared" ref="AN149:AO159" si="107">AN148</f>
        <v>8</v>
      </c>
      <c r="AO149" s="43">
        <f>AO147</f>
        <v>3</v>
      </c>
      <c r="AP149" s="45">
        <v>4</v>
      </c>
      <c r="AQ149" s="880"/>
      <c r="AR149" s="35" t="s">
        <v>119</v>
      </c>
      <c r="AS149" s="42">
        <v>17.88</v>
      </c>
      <c r="AT149" s="42">
        <v>8.82</v>
      </c>
      <c r="AU149" s="42">
        <v>38.74</v>
      </c>
      <c r="AV149" s="42">
        <v>409.81</v>
      </c>
      <c r="AW149" s="42">
        <v>38.74</v>
      </c>
      <c r="AX149" s="42">
        <v>264.68</v>
      </c>
      <c r="AY149" s="794">
        <f t="shared" si="105"/>
        <v>448.55</v>
      </c>
      <c r="AZ149" s="794">
        <f t="shared" si="106"/>
        <v>303.42</v>
      </c>
      <c r="BA149"/>
      <c r="BB149"/>
      <c r="BC149"/>
      <c r="BD149"/>
    </row>
    <row r="150" spans="2:56" x14ac:dyDescent="0.3">
      <c r="B150" s="20"/>
      <c r="C150" s="20"/>
      <c r="D150" s="20"/>
      <c r="E150" s="26"/>
      <c r="F150" s="20"/>
      <c r="G150" s="20"/>
      <c r="H150" s="20"/>
      <c r="I150" s="20"/>
      <c r="J150" s="20"/>
      <c r="K150" s="19"/>
      <c r="L150" s="19"/>
      <c r="M150" s="19"/>
      <c r="N150" s="19"/>
      <c r="O150" s="19"/>
      <c r="P150" s="19"/>
      <c r="Q150" s="19"/>
      <c r="AC150" s="19"/>
      <c r="AD150" s="19"/>
      <c r="AE150" s="19"/>
      <c r="AF150" s="19"/>
      <c r="AG150" s="19"/>
      <c r="AH150" s="21">
        <v>144</v>
      </c>
      <c r="AI150" s="22" t="s">
        <v>1199</v>
      </c>
      <c r="AJ150" s="21">
        <v>582</v>
      </c>
      <c r="AK150" s="19"/>
      <c r="AL150" s="19"/>
      <c r="AM150" s="897"/>
      <c r="AN150" s="682">
        <f t="shared" si="107"/>
        <v>8</v>
      </c>
      <c r="AO150" s="43">
        <f t="shared" si="107"/>
        <v>3</v>
      </c>
      <c r="AP150" s="45">
        <v>5</v>
      </c>
      <c r="AQ150" s="880"/>
      <c r="AR150" s="35" t="s">
        <v>118</v>
      </c>
      <c r="AS150" s="42">
        <v>28.88</v>
      </c>
      <c r="AT150" s="42">
        <v>12.65</v>
      </c>
      <c r="AU150" s="42">
        <v>46</v>
      </c>
      <c r="AV150" s="42">
        <v>409.81</v>
      </c>
      <c r="AW150" s="42">
        <v>46</v>
      </c>
      <c r="AX150" s="42">
        <v>264.68</v>
      </c>
      <c r="AY150" s="794">
        <f t="shared" si="105"/>
        <v>455.81</v>
      </c>
      <c r="AZ150" s="794">
        <f t="shared" si="106"/>
        <v>310.68</v>
      </c>
      <c r="BA150"/>
      <c r="BB150"/>
      <c r="BC150"/>
      <c r="BD150"/>
    </row>
    <row r="151" spans="2:56" x14ac:dyDescent="0.3">
      <c r="B151" s="20"/>
      <c r="C151" s="20"/>
      <c r="D151" s="20"/>
      <c r="E151" s="26"/>
      <c r="F151" s="20"/>
      <c r="G151" s="20"/>
      <c r="H151" s="20"/>
      <c r="I151" s="20"/>
      <c r="J151" s="20"/>
      <c r="K151" s="19"/>
      <c r="L151" s="19"/>
      <c r="M151" s="19"/>
      <c r="N151" s="19"/>
      <c r="O151" s="19"/>
      <c r="P151" s="19"/>
      <c r="Q151" s="19"/>
      <c r="AC151" s="19"/>
      <c r="AD151" s="19"/>
      <c r="AE151" s="19"/>
      <c r="AF151" s="19"/>
      <c r="AG151" s="19"/>
      <c r="AH151" s="21">
        <v>145</v>
      </c>
      <c r="AI151" s="22" t="s">
        <v>300</v>
      </c>
      <c r="AJ151" s="21">
        <v>203</v>
      </c>
      <c r="AK151" s="19"/>
      <c r="AL151" s="19"/>
      <c r="AM151" s="897"/>
      <c r="AN151" s="682">
        <f t="shared" si="107"/>
        <v>8</v>
      </c>
      <c r="AO151" s="49">
        <f t="shared" si="107"/>
        <v>3</v>
      </c>
      <c r="AP151" s="45">
        <v>6</v>
      </c>
      <c r="AQ151" s="881"/>
      <c r="AR151" s="35" t="s">
        <v>61</v>
      </c>
      <c r="AS151" s="42">
        <v>28.88</v>
      </c>
      <c r="AT151" s="42">
        <v>12.65</v>
      </c>
      <c r="AU151" s="42">
        <v>46</v>
      </c>
      <c r="AV151" s="42">
        <v>409.81</v>
      </c>
      <c r="AW151" s="42">
        <v>46</v>
      </c>
      <c r="AX151" s="42">
        <v>264.68</v>
      </c>
      <c r="AY151" s="794">
        <f t="shared" si="105"/>
        <v>455.81</v>
      </c>
      <c r="AZ151" s="794">
        <f t="shared" si="106"/>
        <v>310.68</v>
      </c>
      <c r="BA151"/>
      <c r="BB151"/>
      <c r="BC151"/>
      <c r="BD151"/>
    </row>
    <row r="152" spans="2:56" x14ac:dyDescent="0.3">
      <c r="B152" s="20"/>
      <c r="C152" s="20"/>
      <c r="D152" s="20"/>
      <c r="E152" s="26"/>
      <c r="F152" s="20"/>
      <c r="G152" s="20"/>
      <c r="H152" s="20"/>
      <c r="I152" s="20"/>
      <c r="J152" s="20"/>
      <c r="K152" s="19"/>
      <c r="L152" s="19"/>
      <c r="M152" s="19"/>
      <c r="N152" s="19"/>
      <c r="O152" s="19"/>
      <c r="P152" s="19"/>
      <c r="Q152" s="19"/>
      <c r="AC152" s="19"/>
      <c r="AD152" s="19"/>
      <c r="AE152" s="19"/>
      <c r="AF152" s="19"/>
      <c r="AG152" s="19"/>
      <c r="AH152" s="21">
        <v>146</v>
      </c>
      <c r="AI152" s="22" t="s">
        <v>301</v>
      </c>
      <c r="AJ152" s="21">
        <v>209</v>
      </c>
      <c r="AK152" s="19"/>
      <c r="AL152" s="19"/>
      <c r="AM152" s="897"/>
      <c r="AN152" s="682">
        <f t="shared" si="107"/>
        <v>8</v>
      </c>
      <c r="AO152" s="43">
        <v>4</v>
      </c>
      <c r="AP152" s="41">
        <v>5</v>
      </c>
      <c r="AQ152" s="879" t="s">
        <v>446</v>
      </c>
      <c r="AR152" s="35" t="s">
        <v>118</v>
      </c>
      <c r="AS152" s="42">
        <v>12.65</v>
      </c>
      <c r="AT152" s="42">
        <v>12.65</v>
      </c>
      <c r="AU152" s="42">
        <v>746.48</v>
      </c>
      <c r="AV152" s="42">
        <v>409.81</v>
      </c>
      <c r="AW152" s="42">
        <v>46</v>
      </c>
      <c r="AX152" s="42">
        <v>264.68</v>
      </c>
      <c r="AY152" s="794">
        <f t="shared" si="105"/>
        <v>1156.29</v>
      </c>
      <c r="AZ152" s="794">
        <f t="shared" si="106"/>
        <v>310.68</v>
      </c>
      <c r="BA152"/>
      <c r="BB152"/>
      <c r="BC152"/>
      <c r="BD152"/>
    </row>
    <row r="153" spans="2:56" x14ac:dyDescent="0.3">
      <c r="B153" s="20"/>
      <c r="C153" s="20"/>
      <c r="D153" s="20"/>
      <c r="E153" s="26"/>
      <c r="F153" s="20"/>
      <c r="G153" s="20"/>
      <c r="H153" s="20"/>
      <c r="I153" s="20"/>
      <c r="J153" s="20"/>
      <c r="K153" s="19"/>
      <c r="L153" s="19"/>
      <c r="M153" s="19"/>
      <c r="N153" s="19"/>
      <c r="O153" s="19"/>
      <c r="P153" s="19"/>
      <c r="Q153" s="19"/>
      <c r="AC153" s="19"/>
      <c r="AD153" s="19"/>
      <c r="AE153" s="19"/>
      <c r="AF153" s="19"/>
      <c r="AG153" s="19"/>
      <c r="AH153" s="21">
        <v>147</v>
      </c>
      <c r="AI153" s="22" t="s">
        <v>302</v>
      </c>
      <c r="AJ153" s="21">
        <v>356</v>
      </c>
      <c r="AK153" s="19"/>
      <c r="AL153" s="19"/>
      <c r="AM153" s="897"/>
      <c r="AN153" s="682">
        <f t="shared" si="107"/>
        <v>8</v>
      </c>
      <c r="AO153" s="49">
        <v>4</v>
      </c>
      <c r="AP153" s="41">
        <v>6</v>
      </c>
      <c r="AQ153" s="881"/>
      <c r="AR153" s="35" t="s">
        <v>61</v>
      </c>
      <c r="AS153" s="42">
        <v>12.65</v>
      </c>
      <c r="AT153" s="42">
        <v>12.65</v>
      </c>
      <c r="AU153" s="42">
        <v>746.48</v>
      </c>
      <c r="AV153" s="42">
        <v>409.81</v>
      </c>
      <c r="AW153" s="42">
        <v>46</v>
      </c>
      <c r="AX153" s="42">
        <v>264.68</v>
      </c>
      <c r="AY153" s="794">
        <f t="shared" si="105"/>
        <v>1156.29</v>
      </c>
      <c r="AZ153" s="794">
        <f t="shared" si="106"/>
        <v>310.68</v>
      </c>
      <c r="BA153"/>
      <c r="BB153"/>
      <c r="BC153"/>
      <c r="BD153"/>
    </row>
    <row r="154" spans="2:56" x14ac:dyDescent="0.3">
      <c r="B154" s="20"/>
      <c r="C154" s="20"/>
      <c r="D154" s="20"/>
      <c r="E154" s="26"/>
      <c r="F154" s="20"/>
      <c r="G154" s="20"/>
      <c r="H154" s="20"/>
      <c r="I154" s="20"/>
      <c r="J154" s="20"/>
      <c r="K154" s="19"/>
      <c r="L154" s="19"/>
      <c r="M154" s="19"/>
      <c r="N154" s="19"/>
      <c r="O154" s="19"/>
      <c r="P154" s="19"/>
      <c r="Q154" s="19"/>
      <c r="AC154" s="19"/>
      <c r="AD154" s="19"/>
      <c r="AE154" s="19"/>
      <c r="AF154" s="19"/>
      <c r="AG154" s="19"/>
      <c r="AH154" s="21">
        <v>148</v>
      </c>
      <c r="AI154" s="22" t="s">
        <v>303</v>
      </c>
      <c r="AJ154" s="21">
        <v>132</v>
      </c>
      <c r="AK154" s="19"/>
      <c r="AL154" s="19"/>
      <c r="AM154" s="897"/>
      <c r="AN154" s="682">
        <f t="shared" si="107"/>
        <v>8</v>
      </c>
      <c r="AO154" s="43">
        <v>5</v>
      </c>
      <c r="AP154" s="41">
        <v>7</v>
      </c>
      <c r="AQ154" s="879" t="s">
        <v>444</v>
      </c>
      <c r="AR154" s="35" t="s">
        <v>62</v>
      </c>
      <c r="AS154" s="42"/>
      <c r="AT154" s="42"/>
      <c r="AU154" s="42">
        <v>387.29</v>
      </c>
      <c r="AV154" s="42">
        <v>409.81</v>
      </c>
      <c r="AW154" s="42">
        <v>127.81</v>
      </c>
      <c r="AX154" s="42">
        <v>264.68</v>
      </c>
      <c r="AY154" s="794">
        <f t="shared" si="105"/>
        <v>797.1</v>
      </c>
      <c r="AZ154" s="794">
        <f t="shared" si="106"/>
        <v>392.49</v>
      </c>
      <c r="BA154"/>
      <c r="BB154"/>
      <c r="BC154"/>
      <c r="BD154"/>
    </row>
    <row r="155" spans="2:56" x14ac:dyDescent="0.3">
      <c r="B155" s="20"/>
      <c r="C155" s="20"/>
      <c r="D155" s="20"/>
      <c r="E155" s="26"/>
      <c r="F155" s="20"/>
      <c r="G155" s="20"/>
      <c r="H155" s="20"/>
      <c r="I155" s="20"/>
      <c r="J155" s="20"/>
      <c r="K155" s="19"/>
      <c r="L155" s="19"/>
      <c r="M155" s="19"/>
      <c r="N155" s="19"/>
      <c r="O155" s="19"/>
      <c r="P155" s="19"/>
      <c r="Q155" s="19"/>
      <c r="AC155" s="19"/>
      <c r="AD155" s="19"/>
      <c r="AE155" s="19"/>
      <c r="AF155" s="19"/>
      <c r="AG155" s="19"/>
      <c r="AH155" s="21">
        <v>149</v>
      </c>
      <c r="AI155" s="22" t="s">
        <v>304</v>
      </c>
      <c r="AJ155" s="21">
        <v>519</v>
      </c>
      <c r="AK155" s="19"/>
      <c r="AL155" s="19"/>
      <c r="AM155" s="897"/>
      <c r="AN155" s="682">
        <f t="shared" si="107"/>
        <v>8</v>
      </c>
      <c r="AO155" s="43">
        <v>5</v>
      </c>
      <c r="AP155" s="41">
        <v>8</v>
      </c>
      <c r="AQ155" s="880"/>
      <c r="AR155" s="35" t="s">
        <v>145</v>
      </c>
      <c r="AS155" s="42"/>
      <c r="AT155" s="42"/>
      <c r="AU155" s="42">
        <v>292.12</v>
      </c>
      <c r="AV155" s="42">
        <v>286.87</v>
      </c>
      <c r="AW155" s="42">
        <v>93.67</v>
      </c>
      <c r="AX155" s="42">
        <v>185.28</v>
      </c>
      <c r="AY155" s="794">
        <f t="shared" si="105"/>
        <v>578.99</v>
      </c>
      <c r="AZ155" s="794">
        <f t="shared" si="106"/>
        <v>278.95</v>
      </c>
      <c r="BA155"/>
      <c r="BB155"/>
      <c r="BC155"/>
      <c r="BD155"/>
    </row>
    <row r="156" spans="2:56" x14ac:dyDescent="0.3">
      <c r="B156" s="20"/>
      <c r="C156" s="20"/>
      <c r="D156" s="20"/>
      <c r="E156" s="26"/>
      <c r="F156" s="20"/>
      <c r="G156" s="20"/>
      <c r="H156" s="20"/>
      <c r="I156" s="20"/>
      <c r="J156" s="20"/>
      <c r="K156" s="19"/>
      <c r="L156" s="19"/>
      <c r="M156" s="19"/>
      <c r="N156" s="19"/>
      <c r="O156" s="19"/>
      <c r="P156" s="19"/>
      <c r="Q156" s="19"/>
      <c r="AC156" s="19"/>
      <c r="AD156" s="19"/>
      <c r="AE156" s="19"/>
      <c r="AF156" s="19"/>
      <c r="AG156" s="19"/>
      <c r="AH156" s="21">
        <v>150</v>
      </c>
      <c r="AI156" s="22" t="s">
        <v>305</v>
      </c>
      <c r="AJ156" s="21">
        <v>199</v>
      </c>
      <c r="AK156" s="19"/>
      <c r="AL156" s="19"/>
      <c r="AM156" s="897"/>
      <c r="AN156" s="682">
        <f t="shared" si="107"/>
        <v>8</v>
      </c>
      <c r="AO156" s="43">
        <v>5</v>
      </c>
      <c r="AP156" s="41">
        <v>9</v>
      </c>
      <c r="AQ156" s="880"/>
      <c r="AR156" s="35" t="s">
        <v>455</v>
      </c>
      <c r="AS156" s="42"/>
      <c r="AT156" s="42"/>
      <c r="AU156" s="42">
        <v>292.12</v>
      </c>
      <c r="AV156" s="42">
        <v>286.87</v>
      </c>
      <c r="AW156" s="42">
        <v>93.67</v>
      </c>
      <c r="AX156" s="42">
        <v>185.28</v>
      </c>
      <c r="AY156" s="794">
        <f t="shared" si="105"/>
        <v>578.99</v>
      </c>
      <c r="AZ156" s="794">
        <f t="shared" si="106"/>
        <v>278.95</v>
      </c>
      <c r="BA156"/>
      <c r="BB156"/>
      <c r="BC156"/>
      <c r="BD156"/>
    </row>
    <row r="157" spans="2:56" x14ac:dyDescent="0.3">
      <c r="B157" s="20"/>
      <c r="C157" s="20"/>
      <c r="D157" s="20"/>
      <c r="E157" s="26"/>
      <c r="F157" s="20"/>
      <c r="G157" s="20"/>
      <c r="H157" s="20"/>
      <c r="I157" s="20"/>
      <c r="J157" s="20"/>
      <c r="K157" s="19"/>
      <c r="L157" s="19"/>
      <c r="M157" s="19"/>
      <c r="N157" s="19"/>
      <c r="O157" s="19"/>
      <c r="P157" s="19"/>
      <c r="Q157" s="19"/>
      <c r="AC157" s="19"/>
      <c r="AD157" s="19"/>
      <c r="AE157" s="19"/>
      <c r="AF157" s="19"/>
      <c r="AG157" s="19"/>
      <c r="AH157" s="21">
        <v>151</v>
      </c>
      <c r="AI157" s="22" t="s">
        <v>306</v>
      </c>
      <c r="AJ157" s="21">
        <v>140</v>
      </c>
      <c r="AK157" s="19"/>
      <c r="AL157" s="19"/>
      <c r="AM157" s="897"/>
      <c r="AN157" s="682">
        <f t="shared" si="107"/>
        <v>8</v>
      </c>
      <c r="AO157" s="43">
        <v>5</v>
      </c>
      <c r="AP157" s="41">
        <v>10</v>
      </c>
      <c r="AQ157" s="880"/>
      <c r="AR157" s="35" t="s">
        <v>456</v>
      </c>
      <c r="AS157" s="42"/>
      <c r="AT157" s="42"/>
      <c r="AU157" s="42">
        <v>250.39</v>
      </c>
      <c r="AV157" s="42">
        <v>245.89</v>
      </c>
      <c r="AW157" s="42">
        <v>80.290000000000006</v>
      </c>
      <c r="AX157" s="42">
        <v>158.81</v>
      </c>
      <c r="AY157" s="794">
        <f t="shared" si="105"/>
        <v>496.28</v>
      </c>
      <c r="AZ157" s="794">
        <f t="shared" si="106"/>
        <v>239.10000000000002</v>
      </c>
      <c r="BA157"/>
      <c r="BB157"/>
      <c r="BC157"/>
      <c r="BD157"/>
    </row>
    <row r="158" spans="2:56" x14ac:dyDescent="0.3">
      <c r="B158" s="20"/>
      <c r="C158" s="20"/>
      <c r="D158" s="20"/>
      <c r="E158" s="26"/>
      <c r="F158" s="20"/>
      <c r="G158" s="20"/>
      <c r="H158" s="20"/>
      <c r="I158" s="20"/>
      <c r="J158" s="20"/>
      <c r="K158" s="19"/>
      <c r="L158" s="19"/>
      <c r="M158" s="19"/>
      <c r="N158" s="19"/>
      <c r="O158" s="19"/>
      <c r="P158" s="19"/>
      <c r="Q158" s="19"/>
      <c r="AC158" s="19"/>
      <c r="AD158" s="19"/>
      <c r="AE158" s="19"/>
      <c r="AF158" s="19"/>
      <c r="AG158" s="19"/>
      <c r="AH158" s="21">
        <v>152</v>
      </c>
      <c r="AI158" s="22" t="s">
        <v>307</v>
      </c>
      <c r="AJ158" s="21">
        <v>439</v>
      </c>
      <c r="AK158" s="19"/>
      <c r="AL158" s="19"/>
      <c r="AM158" s="897"/>
      <c r="AN158" s="682">
        <f t="shared" si="107"/>
        <v>8</v>
      </c>
      <c r="AO158" s="43">
        <v>5</v>
      </c>
      <c r="AP158" s="41">
        <v>11</v>
      </c>
      <c r="AQ158" s="880"/>
      <c r="AR158" s="35" t="s">
        <v>146</v>
      </c>
      <c r="AS158" s="42"/>
      <c r="AT158" s="42"/>
      <c r="AU158" s="42">
        <v>477.38</v>
      </c>
      <c r="AV158" s="42">
        <v>409.81</v>
      </c>
      <c r="AW158" s="42">
        <v>145.83000000000001</v>
      </c>
      <c r="AX158" s="42">
        <v>264.68</v>
      </c>
      <c r="AY158" s="794">
        <f t="shared" si="105"/>
        <v>887.19</v>
      </c>
      <c r="AZ158" s="794">
        <f t="shared" si="106"/>
        <v>410.51</v>
      </c>
      <c r="BA158"/>
      <c r="BB158"/>
      <c r="BC158"/>
      <c r="BD158"/>
    </row>
    <row r="159" spans="2:56" x14ac:dyDescent="0.3">
      <c r="B159" s="20"/>
      <c r="C159" s="20"/>
      <c r="D159" s="20"/>
      <c r="E159" s="26"/>
      <c r="F159" s="20"/>
      <c r="G159" s="20"/>
      <c r="H159" s="20"/>
      <c r="I159" s="20"/>
      <c r="J159" s="20"/>
      <c r="K159" s="19"/>
      <c r="L159" s="19"/>
      <c r="M159" s="19"/>
      <c r="N159" s="19"/>
      <c r="O159" s="19"/>
      <c r="P159" s="19"/>
      <c r="Q159" s="19"/>
      <c r="AC159" s="19"/>
      <c r="AD159" s="19"/>
      <c r="AE159" s="19"/>
      <c r="AF159" s="19"/>
      <c r="AG159" s="19"/>
      <c r="AH159" s="21">
        <v>153</v>
      </c>
      <c r="AI159" s="22" t="s">
        <v>308</v>
      </c>
      <c r="AJ159" s="21">
        <v>445</v>
      </c>
      <c r="AK159" s="19"/>
      <c r="AL159" s="19"/>
      <c r="AM159" s="898"/>
      <c r="AN159" s="683">
        <f t="shared" si="107"/>
        <v>8</v>
      </c>
      <c r="AO159" s="49">
        <v>5</v>
      </c>
      <c r="AP159" s="41">
        <v>12</v>
      </c>
      <c r="AQ159" s="881"/>
      <c r="AR159" s="35" t="s">
        <v>457</v>
      </c>
      <c r="AS159" s="42"/>
      <c r="AT159" s="42"/>
      <c r="AU159" s="42"/>
      <c r="AV159" s="42"/>
      <c r="AW159" s="42"/>
      <c r="AX159" s="42"/>
      <c r="AY159" s="794">
        <f t="shared" si="105"/>
        <v>0</v>
      </c>
      <c r="AZ159" s="794">
        <f t="shared" si="106"/>
        <v>0</v>
      </c>
      <c r="BA159"/>
      <c r="BB159"/>
      <c r="BC159"/>
      <c r="BD159"/>
    </row>
    <row r="160" spans="2:56" x14ac:dyDescent="0.3">
      <c r="B160" s="20"/>
      <c r="C160" s="20"/>
      <c r="D160" s="20"/>
      <c r="E160" s="26"/>
      <c r="F160" s="20"/>
      <c r="G160" s="20"/>
      <c r="H160" s="20"/>
      <c r="I160" s="20"/>
      <c r="J160" s="20"/>
      <c r="K160" s="19"/>
      <c r="L160" s="19"/>
      <c r="M160" s="19"/>
      <c r="N160" s="19"/>
      <c r="O160" s="19"/>
      <c r="P160" s="19"/>
      <c r="Q160" s="19"/>
      <c r="AC160" s="19"/>
      <c r="AD160" s="19"/>
      <c r="AE160" s="19"/>
      <c r="AF160" s="19"/>
      <c r="AG160" s="19"/>
      <c r="AH160" s="21">
        <v>154</v>
      </c>
      <c r="AI160" s="22" t="s">
        <v>309</v>
      </c>
      <c r="AJ160" s="21">
        <v>309</v>
      </c>
      <c r="AK160" s="19"/>
      <c r="AL160" s="19"/>
      <c r="AM160" s="896">
        <v>2018</v>
      </c>
      <c r="AN160" s="681">
        <v>9</v>
      </c>
      <c r="AO160" s="40">
        <v>2</v>
      </c>
      <c r="AP160" s="41">
        <v>5</v>
      </c>
      <c r="AQ160" s="879" t="s">
        <v>148</v>
      </c>
      <c r="AR160" s="35" t="s">
        <v>118</v>
      </c>
      <c r="AS160" s="42"/>
      <c r="AT160" s="42"/>
      <c r="AU160" s="42"/>
      <c r="AV160" s="42"/>
      <c r="AW160" s="42"/>
      <c r="AX160" s="42"/>
      <c r="AY160" s="794">
        <f t="shared" si="105"/>
        <v>0</v>
      </c>
      <c r="AZ160" s="794">
        <f t="shared" si="106"/>
        <v>0</v>
      </c>
      <c r="BA160"/>
      <c r="BB160"/>
      <c r="BC160"/>
      <c r="BD160"/>
    </row>
    <row r="161" spans="2:56" x14ac:dyDescent="0.3">
      <c r="B161" s="20"/>
      <c r="C161" s="20"/>
      <c r="D161" s="20"/>
      <c r="E161" s="26"/>
      <c r="F161" s="20"/>
      <c r="G161" s="20"/>
      <c r="H161" s="20"/>
      <c r="I161" s="20"/>
      <c r="J161" s="20"/>
      <c r="K161" s="19"/>
      <c r="L161" s="19"/>
      <c r="M161" s="19"/>
      <c r="N161" s="19"/>
      <c r="O161" s="19"/>
      <c r="P161" s="19"/>
      <c r="Q161" s="19"/>
      <c r="AC161" s="19"/>
      <c r="AD161" s="19"/>
      <c r="AE161" s="19"/>
      <c r="AF161" s="19"/>
      <c r="AG161" s="19"/>
      <c r="AH161" s="21">
        <v>155</v>
      </c>
      <c r="AI161" s="22" t="s">
        <v>310</v>
      </c>
      <c r="AJ161" s="21">
        <v>97</v>
      </c>
      <c r="AK161" s="19"/>
      <c r="AL161" s="19"/>
      <c r="AM161" s="897"/>
      <c r="AN161" s="682">
        <f t="shared" ref="AN161:AO167" si="108">AN160</f>
        <v>9</v>
      </c>
      <c r="AO161" s="43">
        <f t="shared" si="108"/>
        <v>2</v>
      </c>
      <c r="AP161" s="41">
        <v>6</v>
      </c>
      <c r="AQ161" s="880"/>
      <c r="AR161" s="35" t="s">
        <v>61</v>
      </c>
      <c r="AS161" s="42"/>
      <c r="AT161" s="42"/>
      <c r="AU161" s="42"/>
      <c r="AV161" s="42"/>
      <c r="AW161" s="42"/>
      <c r="AX161" s="42"/>
      <c r="AY161" s="794">
        <f t="shared" si="105"/>
        <v>0</v>
      </c>
      <c r="AZ161" s="794">
        <f t="shared" si="106"/>
        <v>0</v>
      </c>
      <c r="BA161"/>
      <c r="BB161"/>
      <c r="BC161"/>
      <c r="BD161"/>
    </row>
    <row r="162" spans="2:56" x14ac:dyDescent="0.3">
      <c r="B162" s="20"/>
      <c r="C162" s="20"/>
      <c r="D162" s="20"/>
      <c r="E162" s="26"/>
      <c r="F162" s="20"/>
      <c r="G162" s="20"/>
      <c r="H162" s="20"/>
      <c r="I162" s="20"/>
      <c r="J162" s="20"/>
      <c r="K162" s="19"/>
      <c r="L162" s="19"/>
      <c r="M162" s="19"/>
      <c r="N162" s="19"/>
      <c r="O162" s="19"/>
      <c r="P162" s="19"/>
      <c r="Q162" s="19"/>
      <c r="AC162" s="19"/>
      <c r="AD162" s="19"/>
      <c r="AE162" s="19"/>
      <c r="AF162" s="19"/>
      <c r="AG162" s="19"/>
      <c r="AH162" s="21">
        <v>156</v>
      </c>
      <c r="AI162" s="22" t="s">
        <v>311</v>
      </c>
      <c r="AJ162" s="21">
        <v>375</v>
      </c>
      <c r="AK162" s="19"/>
      <c r="AL162" s="19"/>
      <c r="AM162" s="897"/>
      <c r="AN162" s="682">
        <f t="shared" si="108"/>
        <v>9</v>
      </c>
      <c r="AO162" s="43">
        <f>AO160</f>
        <v>2</v>
      </c>
      <c r="AP162" s="41">
        <v>7</v>
      </c>
      <c r="AQ162" s="880"/>
      <c r="AR162" s="35" t="s">
        <v>62</v>
      </c>
      <c r="AS162" s="42"/>
      <c r="AT162" s="42"/>
      <c r="AU162" s="42">
        <v>208.72</v>
      </c>
      <c r="AV162" s="42">
        <v>311.77</v>
      </c>
      <c r="AW162" s="42">
        <f>AU162</f>
        <v>208.72</v>
      </c>
      <c r="AX162" s="42">
        <f>AV162</f>
        <v>311.77</v>
      </c>
      <c r="AY162" s="794">
        <f t="shared" si="105"/>
        <v>520.49</v>
      </c>
      <c r="AZ162" s="794">
        <f t="shared" si="106"/>
        <v>520.49</v>
      </c>
      <c r="BA162"/>
      <c r="BB162"/>
      <c r="BC162"/>
      <c r="BD162"/>
    </row>
    <row r="163" spans="2:56" x14ac:dyDescent="0.3">
      <c r="B163" s="20"/>
      <c r="C163" s="20"/>
      <c r="D163" s="20"/>
      <c r="E163" s="26"/>
      <c r="F163" s="20"/>
      <c r="G163" s="20"/>
      <c r="H163" s="20"/>
      <c r="I163" s="20"/>
      <c r="J163" s="20"/>
      <c r="K163" s="19"/>
      <c r="L163" s="19"/>
      <c r="M163" s="19"/>
      <c r="N163" s="19"/>
      <c r="O163" s="19"/>
      <c r="P163" s="19"/>
      <c r="Q163" s="19"/>
      <c r="AC163" s="19"/>
      <c r="AD163" s="19"/>
      <c r="AE163" s="19"/>
      <c r="AF163" s="19"/>
      <c r="AG163" s="19"/>
      <c r="AH163" s="21">
        <v>157</v>
      </c>
      <c r="AI163" s="22" t="s">
        <v>312</v>
      </c>
      <c r="AJ163" s="21">
        <v>211</v>
      </c>
      <c r="AK163" s="19"/>
      <c r="AL163" s="19"/>
      <c r="AM163" s="897"/>
      <c r="AN163" s="682">
        <f t="shared" si="108"/>
        <v>9</v>
      </c>
      <c r="AO163" s="43">
        <f>AO160</f>
        <v>2</v>
      </c>
      <c r="AP163" s="41">
        <v>8</v>
      </c>
      <c r="AQ163" s="880"/>
      <c r="AR163" s="35" t="s">
        <v>145</v>
      </c>
      <c r="AS163" s="42"/>
      <c r="AT163" s="42"/>
      <c r="AU163" s="42">
        <v>146.1</v>
      </c>
      <c r="AV163" s="42">
        <v>218.24</v>
      </c>
      <c r="AW163" s="42">
        <f t="shared" ref="AW163:AW167" si="109">AU163</f>
        <v>146.1</v>
      </c>
      <c r="AX163" s="42">
        <f t="shared" ref="AX163:AX167" si="110">AV163</f>
        <v>218.24</v>
      </c>
      <c r="AY163" s="794">
        <f t="shared" si="105"/>
        <v>364.34000000000003</v>
      </c>
      <c r="AZ163" s="794">
        <f t="shared" si="106"/>
        <v>364.34000000000003</v>
      </c>
      <c r="BA163"/>
      <c r="BB163"/>
      <c r="BC163"/>
      <c r="BD163"/>
    </row>
    <row r="164" spans="2:56" x14ac:dyDescent="0.3">
      <c r="B164" s="20"/>
      <c r="C164" s="20"/>
      <c r="D164" s="20"/>
      <c r="E164" s="26"/>
      <c r="F164" s="20"/>
      <c r="G164" s="20"/>
      <c r="H164" s="20"/>
      <c r="I164" s="20"/>
      <c r="J164" s="20"/>
      <c r="K164" s="19"/>
      <c r="L164" s="19"/>
      <c r="M164" s="19"/>
      <c r="N164" s="19"/>
      <c r="O164" s="19"/>
      <c r="P164" s="19"/>
      <c r="Q164" s="19"/>
      <c r="AC164" s="19"/>
      <c r="AD164" s="19"/>
      <c r="AE164" s="19"/>
      <c r="AF164" s="19"/>
      <c r="AG164" s="19"/>
      <c r="AH164" s="21">
        <v>158</v>
      </c>
      <c r="AI164" s="22" t="s">
        <v>313</v>
      </c>
      <c r="AJ164" s="21">
        <v>659</v>
      </c>
      <c r="AK164" s="19"/>
      <c r="AL164" s="19"/>
      <c r="AM164" s="897"/>
      <c r="AN164" s="682">
        <f t="shared" si="108"/>
        <v>9</v>
      </c>
      <c r="AO164" s="43">
        <f>AO160</f>
        <v>2</v>
      </c>
      <c r="AP164" s="41">
        <v>9</v>
      </c>
      <c r="AQ164" s="880"/>
      <c r="AR164" s="35" t="s">
        <v>455</v>
      </c>
      <c r="AS164" s="42"/>
      <c r="AT164" s="42"/>
      <c r="AU164" s="42">
        <v>146.1</v>
      </c>
      <c r="AV164" s="42">
        <v>218.24</v>
      </c>
      <c r="AW164" s="42">
        <f t="shared" si="109"/>
        <v>146.1</v>
      </c>
      <c r="AX164" s="42">
        <f t="shared" si="110"/>
        <v>218.24</v>
      </c>
      <c r="AY164" s="794">
        <f t="shared" si="105"/>
        <v>364.34000000000003</v>
      </c>
      <c r="AZ164" s="794">
        <f t="shared" si="106"/>
        <v>364.34000000000003</v>
      </c>
      <c r="BA164"/>
      <c r="BB164"/>
      <c r="BC164"/>
      <c r="BD164"/>
    </row>
    <row r="165" spans="2:56" x14ac:dyDescent="0.3">
      <c r="B165" s="20"/>
      <c r="C165" s="20"/>
      <c r="D165" s="20"/>
      <c r="E165" s="26"/>
      <c r="F165" s="20"/>
      <c r="G165" s="20"/>
      <c r="H165" s="20"/>
      <c r="I165" s="20"/>
      <c r="J165" s="20"/>
      <c r="K165" s="19"/>
      <c r="L165" s="19"/>
      <c r="M165" s="19"/>
      <c r="N165" s="19"/>
      <c r="O165" s="19"/>
      <c r="P165" s="19"/>
      <c r="Q165" s="19"/>
      <c r="AC165" s="19"/>
      <c r="AD165" s="19"/>
      <c r="AE165" s="19"/>
      <c r="AF165" s="19"/>
      <c r="AG165" s="19"/>
      <c r="AH165" s="21">
        <v>159</v>
      </c>
      <c r="AI165" s="22" t="s">
        <v>314</v>
      </c>
      <c r="AJ165" s="21">
        <v>590</v>
      </c>
      <c r="AK165" s="19"/>
      <c r="AL165" s="19"/>
      <c r="AM165" s="897"/>
      <c r="AN165" s="682">
        <f t="shared" si="108"/>
        <v>9</v>
      </c>
      <c r="AO165" s="43">
        <f>AO161</f>
        <v>2</v>
      </c>
      <c r="AP165" s="45">
        <v>10</v>
      </c>
      <c r="AQ165" s="880"/>
      <c r="AR165" s="35" t="s">
        <v>456</v>
      </c>
      <c r="AS165" s="42"/>
      <c r="AT165" s="42"/>
      <c r="AU165" s="42">
        <v>125.23</v>
      </c>
      <c r="AV165" s="42">
        <v>187.06</v>
      </c>
      <c r="AW165" s="42">
        <f t="shared" si="109"/>
        <v>125.23</v>
      </c>
      <c r="AX165" s="42">
        <f t="shared" si="110"/>
        <v>187.06</v>
      </c>
      <c r="AY165" s="794">
        <f t="shared" si="105"/>
        <v>312.29000000000002</v>
      </c>
      <c r="AZ165" s="794">
        <f t="shared" si="106"/>
        <v>312.29000000000002</v>
      </c>
      <c r="BA165"/>
      <c r="BB165"/>
      <c r="BC165"/>
      <c r="BD165"/>
    </row>
    <row r="166" spans="2:56" x14ac:dyDescent="0.3">
      <c r="B166" s="20"/>
      <c r="C166" s="20"/>
      <c r="D166" s="20"/>
      <c r="E166" s="26"/>
      <c r="F166" s="20"/>
      <c r="G166" s="20"/>
      <c r="H166" s="20"/>
      <c r="I166" s="20"/>
      <c r="J166" s="20"/>
      <c r="K166" s="19"/>
      <c r="L166" s="19"/>
      <c r="M166" s="19"/>
      <c r="N166" s="19"/>
      <c r="O166" s="19"/>
      <c r="P166" s="19"/>
      <c r="Q166" s="19"/>
      <c r="AC166" s="19"/>
      <c r="AD166" s="19"/>
      <c r="AE166" s="19"/>
      <c r="AF166" s="19"/>
      <c r="AG166" s="19"/>
      <c r="AH166" s="21">
        <v>160</v>
      </c>
      <c r="AI166" s="22" t="s">
        <v>315</v>
      </c>
      <c r="AJ166" s="21">
        <v>665</v>
      </c>
      <c r="AK166" s="19"/>
      <c r="AL166" s="19"/>
      <c r="AM166" s="897"/>
      <c r="AN166" s="682">
        <f t="shared" si="108"/>
        <v>9</v>
      </c>
      <c r="AO166" s="43">
        <f>AO162</f>
        <v>2</v>
      </c>
      <c r="AP166" s="45">
        <v>11</v>
      </c>
      <c r="AQ166" s="880"/>
      <c r="AR166" s="35" t="s">
        <v>146</v>
      </c>
      <c r="AS166" s="42"/>
      <c r="AT166" s="42"/>
      <c r="AU166" s="42">
        <v>208.72</v>
      </c>
      <c r="AV166" s="42">
        <v>311.77</v>
      </c>
      <c r="AW166" s="42">
        <f t="shared" si="109"/>
        <v>208.72</v>
      </c>
      <c r="AX166" s="42">
        <f t="shared" si="110"/>
        <v>311.77</v>
      </c>
      <c r="AY166" s="794">
        <f t="shared" si="105"/>
        <v>520.49</v>
      </c>
      <c r="AZ166" s="794">
        <f t="shared" si="106"/>
        <v>520.49</v>
      </c>
      <c r="BA166"/>
      <c r="BB166"/>
      <c r="BC166"/>
      <c r="BD166"/>
    </row>
    <row r="167" spans="2:56" x14ac:dyDescent="0.3">
      <c r="B167" s="20"/>
      <c r="C167" s="20"/>
      <c r="D167" s="20"/>
      <c r="E167" s="26"/>
      <c r="F167" s="20"/>
      <c r="G167" s="20"/>
      <c r="H167" s="20"/>
      <c r="I167" s="20"/>
      <c r="J167" s="20"/>
      <c r="K167" s="19"/>
      <c r="L167" s="19"/>
      <c r="M167" s="19"/>
      <c r="N167" s="19"/>
      <c r="O167" s="19"/>
      <c r="P167" s="19"/>
      <c r="Q167" s="19"/>
      <c r="AC167" s="19"/>
      <c r="AD167" s="19"/>
      <c r="AE167" s="19"/>
      <c r="AF167" s="19"/>
      <c r="AG167" s="19"/>
      <c r="AH167" s="21">
        <v>161</v>
      </c>
      <c r="AI167" s="22" t="s">
        <v>316</v>
      </c>
      <c r="AJ167" s="21">
        <v>170</v>
      </c>
      <c r="AK167" s="19"/>
      <c r="AL167" s="19"/>
      <c r="AM167" s="897"/>
      <c r="AN167" s="682">
        <f t="shared" si="108"/>
        <v>9</v>
      </c>
      <c r="AO167" s="43">
        <f>AO163</f>
        <v>2</v>
      </c>
      <c r="AP167" s="45">
        <v>12</v>
      </c>
      <c r="AQ167" s="881"/>
      <c r="AR167" s="35" t="s">
        <v>457</v>
      </c>
      <c r="AS167" s="42"/>
      <c r="AT167" s="42"/>
      <c r="AU167" s="42">
        <v>114.79</v>
      </c>
      <c r="AV167" s="42">
        <v>171.47</v>
      </c>
      <c r="AW167" s="42">
        <f t="shared" si="109"/>
        <v>114.79</v>
      </c>
      <c r="AX167" s="42">
        <f t="shared" si="110"/>
        <v>171.47</v>
      </c>
      <c r="AY167" s="794">
        <f t="shared" si="105"/>
        <v>286.26</v>
      </c>
      <c r="AZ167" s="794">
        <f t="shared" si="106"/>
        <v>286.26</v>
      </c>
      <c r="BA167"/>
      <c r="BB167"/>
      <c r="BC167"/>
      <c r="BD167"/>
    </row>
    <row r="168" spans="2:56" x14ac:dyDescent="0.3">
      <c r="B168" s="20"/>
      <c r="C168" s="20"/>
      <c r="D168" s="20"/>
      <c r="E168" s="26"/>
      <c r="F168" s="20"/>
      <c r="G168" s="20"/>
      <c r="H168" s="20"/>
      <c r="I168" s="20"/>
      <c r="J168" s="20"/>
      <c r="K168" s="19"/>
      <c r="L168" s="19"/>
      <c r="M168" s="19"/>
      <c r="N168" s="19"/>
      <c r="O168" s="19"/>
      <c r="P168" s="19"/>
      <c r="Q168" s="19"/>
      <c r="AC168" s="19"/>
      <c r="AD168" s="19"/>
      <c r="AE168" s="19"/>
      <c r="AF168" s="19"/>
      <c r="AG168" s="19"/>
      <c r="AH168" s="21">
        <v>162</v>
      </c>
      <c r="AI168" s="22" t="s">
        <v>317</v>
      </c>
      <c r="AJ168" s="21">
        <v>444</v>
      </c>
      <c r="AK168" s="19"/>
      <c r="AL168" s="19"/>
      <c r="AM168" s="897"/>
      <c r="AN168" s="682">
        <f>AN164</f>
        <v>9</v>
      </c>
      <c r="AO168" s="40">
        <v>3</v>
      </c>
      <c r="AP168" s="45">
        <v>2</v>
      </c>
      <c r="AQ168" s="879" t="s">
        <v>445</v>
      </c>
      <c r="AR168" s="35" t="s">
        <v>157</v>
      </c>
      <c r="AS168" s="42">
        <v>4.75</v>
      </c>
      <c r="AT168" s="42">
        <v>5</v>
      </c>
      <c r="AU168" s="42">
        <v>49.25</v>
      </c>
      <c r="AV168" s="42">
        <v>472.51</v>
      </c>
      <c r="AW168" s="42">
        <v>49.25</v>
      </c>
      <c r="AX168" s="42">
        <v>297.16000000000003</v>
      </c>
      <c r="AY168" s="794">
        <f t="shared" si="105"/>
        <v>521.76</v>
      </c>
      <c r="AZ168" s="794">
        <f t="shared" si="106"/>
        <v>346.41</v>
      </c>
      <c r="BA168"/>
      <c r="BB168"/>
      <c r="BC168"/>
      <c r="BD168"/>
    </row>
    <row r="169" spans="2:56" x14ac:dyDescent="0.3">
      <c r="B169" s="20"/>
      <c r="C169" s="20"/>
      <c r="D169" s="20"/>
      <c r="E169" s="26"/>
      <c r="F169" s="20"/>
      <c r="G169" s="20"/>
      <c r="H169" s="20"/>
      <c r="I169" s="20"/>
      <c r="J169" s="20"/>
      <c r="K169" s="19"/>
      <c r="L169" s="19"/>
      <c r="M169" s="19"/>
      <c r="N169" s="19"/>
      <c r="O169" s="19"/>
      <c r="P169" s="19"/>
      <c r="Q169" s="19"/>
      <c r="AC169" s="19"/>
      <c r="AD169" s="19"/>
      <c r="AE169" s="19"/>
      <c r="AF169" s="19"/>
      <c r="AG169" s="19"/>
      <c r="AH169" s="21">
        <v>163</v>
      </c>
      <c r="AI169" s="22" t="s">
        <v>318</v>
      </c>
      <c r="AJ169" s="21">
        <v>236</v>
      </c>
      <c r="AK169" s="19"/>
      <c r="AL169" s="19"/>
      <c r="AM169" s="897"/>
      <c r="AN169" s="682">
        <f>AN164</f>
        <v>9</v>
      </c>
      <c r="AO169" s="43">
        <f>AO168</f>
        <v>3</v>
      </c>
      <c r="AP169" s="45">
        <v>3</v>
      </c>
      <c r="AQ169" s="880"/>
      <c r="AR169" s="35" t="s">
        <v>120</v>
      </c>
      <c r="AS169" s="42">
        <v>12.09</v>
      </c>
      <c r="AT169" s="42">
        <v>6.62</v>
      </c>
      <c r="AU169" s="42">
        <v>52.66</v>
      </c>
      <c r="AV169" s="42">
        <v>472.51</v>
      </c>
      <c r="AW169" s="42">
        <v>52.66</v>
      </c>
      <c r="AX169" s="42">
        <v>297.16000000000003</v>
      </c>
      <c r="AY169" s="794">
        <f t="shared" si="105"/>
        <v>525.16999999999996</v>
      </c>
      <c r="AZ169" s="794">
        <f t="shared" si="106"/>
        <v>349.82000000000005</v>
      </c>
      <c r="BA169"/>
      <c r="BB169"/>
      <c r="BC169"/>
      <c r="BD169"/>
    </row>
    <row r="170" spans="2:56" x14ac:dyDescent="0.3">
      <c r="B170" s="20"/>
      <c r="C170" s="20"/>
      <c r="D170" s="20"/>
      <c r="E170" s="26"/>
      <c r="F170" s="20"/>
      <c r="G170" s="20"/>
      <c r="H170" s="20"/>
      <c r="I170" s="20"/>
      <c r="J170" s="20"/>
      <c r="K170" s="19"/>
      <c r="L170" s="19"/>
      <c r="M170" s="19"/>
      <c r="N170" s="19"/>
      <c r="O170" s="19"/>
      <c r="P170" s="19"/>
      <c r="Q170" s="19"/>
      <c r="AC170" s="19"/>
      <c r="AD170" s="19"/>
      <c r="AE170" s="19"/>
      <c r="AF170" s="19"/>
      <c r="AG170" s="19"/>
      <c r="AH170" s="21">
        <v>164</v>
      </c>
      <c r="AI170" s="22" t="s">
        <v>319</v>
      </c>
      <c r="AJ170" s="21">
        <v>244</v>
      </c>
      <c r="AK170" s="19"/>
      <c r="AL170" s="19"/>
      <c r="AM170" s="897"/>
      <c r="AN170" s="682">
        <f t="shared" ref="AN170:AO180" si="111">AN169</f>
        <v>9</v>
      </c>
      <c r="AO170" s="43">
        <f>AO168</f>
        <v>3</v>
      </c>
      <c r="AP170" s="45">
        <v>4</v>
      </c>
      <c r="AQ170" s="880"/>
      <c r="AR170" s="35" t="s">
        <v>119</v>
      </c>
      <c r="AS170" s="42">
        <v>17.57</v>
      </c>
      <c r="AT170" s="42">
        <v>8.43</v>
      </c>
      <c r="AU170" s="42">
        <v>56.88</v>
      </c>
      <c r="AV170" s="42">
        <v>472.51</v>
      </c>
      <c r="AW170" s="42">
        <v>52.66</v>
      </c>
      <c r="AX170" s="42">
        <v>297.16000000000003</v>
      </c>
      <c r="AY170" s="794">
        <f t="shared" si="105"/>
        <v>529.39</v>
      </c>
      <c r="AZ170" s="794">
        <f t="shared" si="106"/>
        <v>349.82000000000005</v>
      </c>
      <c r="BA170"/>
      <c r="BB170"/>
      <c r="BC170"/>
      <c r="BD170"/>
    </row>
    <row r="171" spans="2:56" x14ac:dyDescent="0.3">
      <c r="B171" s="20"/>
      <c r="C171" s="20"/>
      <c r="D171" s="20"/>
      <c r="E171" s="26"/>
      <c r="F171" s="20"/>
      <c r="G171" s="20"/>
      <c r="H171" s="20"/>
      <c r="I171" s="20"/>
      <c r="J171" s="20"/>
      <c r="K171" s="19"/>
      <c r="L171" s="19"/>
      <c r="M171" s="19"/>
      <c r="N171" s="19"/>
      <c r="O171" s="19"/>
      <c r="P171" s="19"/>
      <c r="Q171" s="19"/>
      <c r="AC171" s="19"/>
      <c r="AD171" s="19"/>
      <c r="AE171" s="19"/>
      <c r="AF171" s="19"/>
      <c r="AG171" s="19"/>
      <c r="AH171" s="21">
        <v>165</v>
      </c>
      <c r="AI171" s="22" t="s">
        <v>320</v>
      </c>
      <c r="AJ171" s="21">
        <v>640</v>
      </c>
      <c r="AK171" s="19"/>
      <c r="AL171" s="19"/>
      <c r="AM171" s="897"/>
      <c r="AN171" s="682">
        <f t="shared" si="111"/>
        <v>9</v>
      </c>
      <c r="AO171" s="43">
        <f t="shared" si="111"/>
        <v>3</v>
      </c>
      <c r="AP171" s="45">
        <v>5</v>
      </c>
      <c r="AQ171" s="880"/>
      <c r="AR171" s="35" t="s">
        <v>118</v>
      </c>
      <c r="AS171" s="42">
        <v>28.72</v>
      </c>
      <c r="AT171" s="42">
        <v>12.3</v>
      </c>
      <c r="AU171" s="42">
        <v>67.900000000000006</v>
      </c>
      <c r="AV171" s="42">
        <v>472.51</v>
      </c>
      <c r="AW171" s="42">
        <v>67.900000000000006</v>
      </c>
      <c r="AX171" s="42">
        <v>297.16000000000003</v>
      </c>
      <c r="AY171" s="794">
        <f t="shared" si="105"/>
        <v>540.41</v>
      </c>
      <c r="AZ171" s="794">
        <f t="shared" si="106"/>
        <v>365.06000000000006</v>
      </c>
      <c r="BA171"/>
      <c r="BB171"/>
      <c r="BC171"/>
      <c r="BD171"/>
    </row>
    <row r="172" spans="2:56" x14ac:dyDescent="0.3">
      <c r="B172" s="20"/>
      <c r="C172" s="20"/>
      <c r="D172" s="20"/>
      <c r="E172" s="26"/>
      <c r="F172" s="20"/>
      <c r="G172" s="20"/>
      <c r="H172" s="20"/>
      <c r="I172" s="20"/>
      <c r="J172" s="20"/>
      <c r="K172" s="19"/>
      <c r="L172" s="19"/>
      <c r="M172" s="19"/>
      <c r="N172" s="19"/>
      <c r="O172" s="19"/>
      <c r="P172" s="19"/>
      <c r="Q172" s="19"/>
      <c r="AC172" s="19"/>
      <c r="AD172" s="19"/>
      <c r="AE172" s="19"/>
      <c r="AF172" s="19"/>
      <c r="AG172" s="19"/>
      <c r="AH172" s="21">
        <v>166</v>
      </c>
      <c r="AI172" s="22" t="s">
        <v>321</v>
      </c>
      <c r="AJ172" s="21">
        <v>685</v>
      </c>
      <c r="AK172" s="19"/>
      <c r="AL172" s="19"/>
      <c r="AM172" s="897"/>
      <c r="AN172" s="682">
        <f t="shared" si="111"/>
        <v>9</v>
      </c>
      <c r="AO172" s="49">
        <f t="shared" si="111"/>
        <v>3</v>
      </c>
      <c r="AP172" s="45">
        <v>6</v>
      </c>
      <c r="AQ172" s="881"/>
      <c r="AR172" s="35" t="s">
        <v>61</v>
      </c>
      <c r="AS172" s="42">
        <v>28.72</v>
      </c>
      <c r="AT172" s="42">
        <v>12.3</v>
      </c>
      <c r="AU172" s="42">
        <v>67.900000000000006</v>
      </c>
      <c r="AV172" s="42">
        <v>472.51</v>
      </c>
      <c r="AW172" s="42">
        <v>67.900000000000006</v>
      </c>
      <c r="AX172" s="42">
        <v>297.16000000000003</v>
      </c>
      <c r="AY172" s="794">
        <f t="shared" si="105"/>
        <v>540.41</v>
      </c>
      <c r="AZ172" s="794">
        <f t="shared" si="106"/>
        <v>365.06000000000006</v>
      </c>
      <c r="BA172"/>
      <c r="BB172"/>
      <c r="BC172"/>
      <c r="BD172"/>
    </row>
    <row r="173" spans="2:56" x14ac:dyDescent="0.3">
      <c r="B173" s="20"/>
      <c r="C173" s="20"/>
      <c r="D173" s="20"/>
      <c r="E173" s="26"/>
      <c r="F173" s="20"/>
      <c r="G173" s="20"/>
      <c r="H173" s="20"/>
      <c r="I173" s="20"/>
      <c r="J173" s="20"/>
      <c r="K173" s="19"/>
      <c r="L173" s="19"/>
      <c r="M173" s="19"/>
      <c r="N173" s="19"/>
      <c r="O173" s="19"/>
      <c r="P173" s="19"/>
      <c r="Q173" s="19"/>
      <c r="AC173" s="19"/>
      <c r="AD173" s="19"/>
      <c r="AE173" s="19"/>
      <c r="AF173" s="19"/>
      <c r="AG173" s="19"/>
      <c r="AH173" s="21">
        <v>167</v>
      </c>
      <c r="AI173" s="22" t="s">
        <v>322</v>
      </c>
      <c r="AJ173" s="21">
        <v>357</v>
      </c>
      <c r="AK173" s="19"/>
      <c r="AL173" s="19"/>
      <c r="AM173" s="897"/>
      <c r="AN173" s="682">
        <f t="shared" si="111"/>
        <v>9</v>
      </c>
      <c r="AO173" s="43">
        <v>4</v>
      </c>
      <c r="AP173" s="41">
        <v>5</v>
      </c>
      <c r="AQ173" s="879" t="s">
        <v>446</v>
      </c>
      <c r="AR173" s="35" t="s">
        <v>118</v>
      </c>
      <c r="AS173" s="42">
        <v>12.3</v>
      </c>
      <c r="AT173" s="42">
        <v>12.3</v>
      </c>
      <c r="AU173" s="42">
        <v>760</v>
      </c>
      <c r="AV173" s="42">
        <v>472.51</v>
      </c>
      <c r="AW173" s="42">
        <v>67.900000000000006</v>
      </c>
      <c r="AX173" s="42">
        <v>297.16000000000003</v>
      </c>
      <c r="AY173" s="794">
        <f t="shared" si="105"/>
        <v>1232.51</v>
      </c>
      <c r="AZ173" s="794">
        <f t="shared" si="106"/>
        <v>365.06000000000006</v>
      </c>
      <c r="BA173"/>
      <c r="BB173"/>
      <c r="BC173"/>
      <c r="BD173"/>
    </row>
    <row r="174" spans="2:56" x14ac:dyDescent="0.3">
      <c r="B174" s="20"/>
      <c r="C174" s="20"/>
      <c r="D174" s="20"/>
      <c r="E174" s="26"/>
      <c r="F174" s="20"/>
      <c r="G174" s="20"/>
      <c r="H174" s="20"/>
      <c r="I174" s="20"/>
      <c r="J174" s="20"/>
      <c r="K174" s="19"/>
      <c r="L174" s="19"/>
      <c r="M174" s="19"/>
      <c r="N174" s="19"/>
      <c r="O174" s="19"/>
      <c r="P174" s="19"/>
      <c r="Q174" s="19"/>
      <c r="AC174" s="19"/>
      <c r="AD174" s="19"/>
      <c r="AE174" s="19"/>
      <c r="AF174" s="19"/>
      <c r="AG174" s="19"/>
      <c r="AH174" s="21">
        <v>168</v>
      </c>
      <c r="AI174" s="22" t="s">
        <v>323</v>
      </c>
      <c r="AJ174" s="21">
        <v>371</v>
      </c>
      <c r="AK174" s="19"/>
      <c r="AL174" s="19"/>
      <c r="AM174" s="897"/>
      <c r="AN174" s="682">
        <f t="shared" si="111"/>
        <v>9</v>
      </c>
      <c r="AO174" s="49">
        <v>4</v>
      </c>
      <c r="AP174" s="41">
        <v>6</v>
      </c>
      <c r="AQ174" s="881"/>
      <c r="AR174" s="35" t="s">
        <v>61</v>
      </c>
      <c r="AS174" s="42">
        <v>12.3</v>
      </c>
      <c r="AT174" s="42">
        <v>12.3</v>
      </c>
      <c r="AU174" s="42">
        <v>760</v>
      </c>
      <c r="AV174" s="42">
        <v>472.51</v>
      </c>
      <c r="AW174" s="42">
        <v>67.900000000000006</v>
      </c>
      <c r="AX174" s="42">
        <v>297.16000000000003</v>
      </c>
      <c r="AY174" s="794">
        <f t="shared" si="105"/>
        <v>1232.51</v>
      </c>
      <c r="AZ174" s="794">
        <f t="shared" si="106"/>
        <v>365.06000000000006</v>
      </c>
      <c r="BA174"/>
      <c r="BB174"/>
      <c r="BC174"/>
      <c r="BD174"/>
    </row>
    <row r="175" spans="2:56" x14ac:dyDescent="0.3">
      <c r="B175" s="20"/>
      <c r="C175" s="20"/>
      <c r="D175" s="20"/>
      <c r="E175" s="26"/>
      <c r="F175" s="20"/>
      <c r="G175" s="20"/>
      <c r="H175" s="20"/>
      <c r="I175" s="20"/>
      <c r="J175" s="20"/>
      <c r="K175" s="19"/>
      <c r="L175" s="19"/>
      <c r="M175" s="19"/>
      <c r="N175" s="19"/>
      <c r="O175" s="19"/>
      <c r="P175" s="19"/>
      <c r="Q175" s="19"/>
      <c r="AC175" s="19"/>
      <c r="AD175" s="19"/>
      <c r="AE175" s="19"/>
      <c r="AF175" s="19"/>
      <c r="AG175" s="19"/>
      <c r="AH175" s="21">
        <v>169</v>
      </c>
      <c r="AI175" s="22" t="s">
        <v>324</v>
      </c>
      <c r="AJ175" s="21">
        <v>185</v>
      </c>
      <c r="AK175" s="19"/>
      <c r="AL175" s="19"/>
      <c r="AM175" s="897"/>
      <c r="AN175" s="682">
        <f t="shared" si="111"/>
        <v>9</v>
      </c>
      <c r="AO175" s="43">
        <v>5</v>
      </c>
      <c r="AP175" s="41">
        <v>7</v>
      </c>
      <c r="AQ175" s="879" t="s">
        <v>444</v>
      </c>
      <c r="AR175" s="35" t="s">
        <v>62</v>
      </c>
      <c r="AS175" s="42"/>
      <c r="AT175" s="42"/>
      <c r="AU175" s="42">
        <v>410.59</v>
      </c>
      <c r="AV175" s="42">
        <v>472.51</v>
      </c>
      <c r="AW175" s="42">
        <v>154.1</v>
      </c>
      <c r="AX175" s="42">
        <v>297.16000000000003</v>
      </c>
      <c r="AY175" s="794">
        <f t="shared" si="105"/>
        <v>883.09999999999991</v>
      </c>
      <c r="AZ175" s="794">
        <f t="shared" si="106"/>
        <v>451.26</v>
      </c>
      <c r="BA175"/>
      <c r="BB175"/>
      <c r="BC175"/>
      <c r="BD175"/>
    </row>
    <row r="176" spans="2:56" x14ac:dyDescent="0.3">
      <c r="B176" s="20"/>
      <c r="C176" s="20"/>
      <c r="D176" s="20"/>
      <c r="E176" s="26"/>
      <c r="F176" s="20"/>
      <c r="G176" s="20"/>
      <c r="H176" s="20"/>
      <c r="I176" s="20"/>
      <c r="J176" s="20"/>
      <c r="K176" s="19"/>
      <c r="L176" s="19"/>
      <c r="M176" s="19"/>
      <c r="N176" s="19"/>
      <c r="O176" s="19"/>
      <c r="P176" s="19"/>
      <c r="Q176" s="19"/>
      <c r="AC176" s="19"/>
      <c r="AD176" s="19"/>
      <c r="AE176" s="19"/>
      <c r="AF176" s="19"/>
      <c r="AG176" s="19"/>
      <c r="AH176" s="21">
        <v>170</v>
      </c>
      <c r="AI176" s="22" t="s">
        <v>325</v>
      </c>
      <c r="AJ176" s="21">
        <v>111</v>
      </c>
      <c r="AK176" s="19"/>
      <c r="AL176" s="19"/>
      <c r="AM176" s="897"/>
      <c r="AN176" s="682">
        <f t="shared" si="111"/>
        <v>9</v>
      </c>
      <c r="AO176" s="43">
        <v>5</v>
      </c>
      <c r="AP176" s="41">
        <v>8</v>
      </c>
      <c r="AQ176" s="880"/>
      <c r="AR176" s="35" t="s">
        <v>145</v>
      </c>
      <c r="AS176" s="42"/>
      <c r="AT176" s="42"/>
      <c r="AU176" s="42">
        <v>308.19</v>
      </c>
      <c r="AV176" s="42">
        <v>330.75</v>
      </c>
      <c r="AW176" s="42">
        <v>112.02</v>
      </c>
      <c r="AX176" s="42">
        <v>208.01</v>
      </c>
      <c r="AY176" s="794">
        <f t="shared" si="105"/>
        <v>638.94000000000005</v>
      </c>
      <c r="AZ176" s="794">
        <f t="shared" si="106"/>
        <v>320.02999999999997</v>
      </c>
      <c r="BA176"/>
      <c r="BB176"/>
      <c r="BC176"/>
      <c r="BD176"/>
    </row>
    <row r="177" spans="2:56" x14ac:dyDescent="0.3">
      <c r="B177" s="20"/>
      <c r="C177" s="20"/>
      <c r="D177" s="20"/>
      <c r="E177" s="26"/>
      <c r="F177" s="20"/>
      <c r="G177" s="20"/>
      <c r="H177" s="20"/>
      <c r="I177" s="20"/>
      <c r="J177" s="20"/>
      <c r="K177" s="19"/>
      <c r="L177" s="19"/>
      <c r="M177" s="19"/>
      <c r="N177" s="19"/>
      <c r="O177" s="19"/>
      <c r="P177" s="19"/>
      <c r="Q177" s="19"/>
      <c r="AC177" s="19"/>
      <c r="AD177" s="19"/>
      <c r="AE177" s="19"/>
      <c r="AF177" s="19"/>
      <c r="AG177" s="19"/>
      <c r="AH177" s="21">
        <v>171</v>
      </c>
      <c r="AI177" s="22" t="s">
        <v>326</v>
      </c>
      <c r="AJ177" s="21">
        <v>619</v>
      </c>
      <c r="AK177" s="19"/>
      <c r="AL177" s="19"/>
      <c r="AM177" s="897"/>
      <c r="AN177" s="682">
        <f t="shared" si="111"/>
        <v>9</v>
      </c>
      <c r="AO177" s="43">
        <v>5</v>
      </c>
      <c r="AP177" s="41">
        <v>9</v>
      </c>
      <c r="AQ177" s="880"/>
      <c r="AR177" s="35" t="s">
        <v>455</v>
      </c>
      <c r="AS177" s="42"/>
      <c r="AT177" s="42"/>
      <c r="AU177" s="42">
        <v>308.19</v>
      </c>
      <c r="AV177" s="42">
        <v>330.75</v>
      </c>
      <c r="AW177" s="42">
        <v>112.02</v>
      </c>
      <c r="AX177" s="42">
        <v>208.01</v>
      </c>
      <c r="AY177" s="794">
        <f t="shared" si="105"/>
        <v>638.94000000000005</v>
      </c>
      <c r="AZ177" s="794">
        <f t="shared" si="106"/>
        <v>320.02999999999997</v>
      </c>
      <c r="BA177"/>
      <c r="BB177"/>
      <c r="BC177"/>
      <c r="BD177"/>
    </row>
    <row r="178" spans="2:56" x14ac:dyDescent="0.3">
      <c r="B178" s="20"/>
      <c r="C178" s="20"/>
      <c r="D178" s="20"/>
      <c r="E178" s="26"/>
      <c r="F178" s="20"/>
      <c r="G178" s="20"/>
      <c r="H178" s="20"/>
      <c r="I178" s="20"/>
      <c r="J178" s="20"/>
      <c r="K178" s="19"/>
      <c r="L178" s="19"/>
      <c r="M178" s="19"/>
      <c r="N178" s="19"/>
      <c r="O178" s="19"/>
      <c r="P178" s="19"/>
      <c r="Q178" s="19"/>
      <c r="AC178" s="19"/>
      <c r="AD178" s="19"/>
      <c r="AE178" s="19"/>
      <c r="AF178" s="19"/>
      <c r="AG178" s="19"/>
      <c r="AH178" s="21">
        <v>172</v>
      </c>
      <c r="AI178" s="22" t="s">
        <v>327</v>
      </c>
      <c r="AJ178" s="21">
        <v>607</v>
      </c>
      <c r="AK178" s="19"/>
      <c r="AL178" s="19"/>
      <c r="AM178" s="897"/>
      <c r="AN178" s="682">
        <f t="shared" si="111"/>
        <v>9</v>
      </c>
      <c r="AO178" s="43">
        <v>5</v>
      </c>
      <c r="AP178" s="41">
        <v>10</v>
      </c>
      <c r="AQ178" s="880"/>
      <c r="AR178" s="35" t="s">
        <v>456</v>
      </c>
      <c r="AS178" s="42"/>
      <c r="AT178" s="42"/>
      <c r="AU178" s="42">
        <v>264.16000000000003</v>
      </c>
      <c r="AV178" s="42">
        <v>283.5</v>
      </c>
      <c r="AW178" s="42">
        <v>96.02</v>
      </c>
      <c r="AX178" s="42">
        <v>178.29</v>
      </c>
      <c r="AY178" s="794">
        <f t="shared" si="105"/>
        <v>547.66000000000008</v>
      </c>
      <c r="AZ178" s="794">
        <f t="shared" si="106"/>
        <v>274.31</v>
      </c>
      <c r="BA178"/>
      <c r="BB178"/>
      <c r="BC178"/>
      <c r="BD178"/>
    </row>
    <row r="179" spans="2:56" x14ac:dyDescent="0.3">
      <c r="B179" s="20"/>
      <c r="C179" s="20"/>
      <c r="D179" s="20"/>
      <c r="E179" s="26"/>
      <c r="F179" s="20"/>
      <c r="G179" s="20"/>
      <c r="H179" s="20"/>
      <c r="I179" s="20"/>
      <c r="J179" s="20"/>
      <c r="K179" s="19"/>
      <c r="L179" s="19"/>
      <c r="M179" s="19"/>
      <c r="N179" s="19"/>
      <c r="O179" s="19"/>
      <c r="P179" s="19"/>
      <c r="Q179" s="19"/>
      <c r="AC179" s="19"/>
      <c r="AD179" s="19"/>
      <c r="AE179" s="19"/>
      <c r="AF179" s="19"/>
      <c r="AG179" s="19"/>
      <c r="AH179" s="21">
        <v>173</v>
      </c>
      <c r="AI179" s="22" t="s">
        <v>328</v>
      </c>
      <c r="AJ179" s="21">
        <v>85</v>
      </c>
      <c r="AK179" s="19"/>
      <c r="AL179" s="19"/>
      <c r="AM179" s="897"/>
      <c r="AN179" s="682">
        <f t="shared" si="111"/>
        <v>9</v>
      </c>
      <c r="AO179" s="43">
        <v>5</v>
      </c>
      <c r="AP179" s="41">
        <v>11</v>
      </c>
      <c r="AQ179" s="880"/>
      <c r="AR179" s="35" t="s">
        <v>146</v>
      </c>
      <c r="AS179" s="42"/>
      <c r="AT179" s="42"/>
      <c r="AU179" s="42">
        <v>410.59</v>
      </c>
      <c r="AV179" s="42">
        <v>472.51</v>
      </c>
      <c r="AW179" s="42">
        <v>154.1</v>
      </c>
      <c r="AX179" s="42">
        <v>297.16000000000003</v>
      </c>
      <c r="AY179" s="794">
        <f t="shared" si="105"/>
        <v>883.09999999999991</v>
      </c>
      <c r="AZ179" s="794">
        <f t="shared" si="106"/>
        <v>451.26</v>
      </c>
      <c r="BA179"/>
      <c r="BB179"/>
      <c r="BC179"/>
      <c r="BD179"/>
    </row>
    <row r="180" spans="2:56" x14ac:dyDescent="0.3">
      <c r="B180" s="20"/>
      <c r="C180" s="20"/>
      <c r="D180" s="20"/>
      <c r="E180" s="26"/>
      <c r="F180" s="20"/>
      <c r="G180" s="20"/>
      <c r="H180" s="20"/>
      <c r="I180" s="20"/>
      <c r="J180" s="20"/>
      <c r="K180" s="19"/>
      <c r="L180" s="19"/>
      <c r="M180" s="19"/>
      <c r="N180" s="19"/>
      <c r="O180" s="19"/>
      <c r="P180" s="19"/>
      <c r="Q180" s="19"/>
      <c r="AC180" s="19"/>
      <c r="AD180" s="19"/>
      <c r="AE180" s="19"/>
      <c r="AF180" s="19"/>
      <c r="AG180" s="19"/>
      <c r="AH180" s="21">
        <v>174</v>
      </c>
      <c r="AI180" s="22" t="s">
        <v>329</v>
      </c>
      <c r="AJ180" s="21">
        <v>222</v>
      </c>
      <c r="AK180" s="19"/>
      <c r="AL180" s="19"/>
      <c r="AM180" s="898"/>
      <c r="AN180" s="683">
        <f t="shared" si="111"/>
        <v>9</v>
      </c>
      <c r="AO180" s="49">
        <v>5</v>
      </c>
      <c r="AP180" s="41">
        <v>12</v>
      </c>
      <c r="AQ180" s="881"/>
      <c r="AR180" s="35" t="s">
        <v>457</v>
      </c>
      <c r="AS180" s="42"/>
      <c r="AT180" s="42"/>
      <c r="AU180" s="42"/>
      <c r="AV180" s="42"/>
      <c r="AW180" s="42"/>
      <c r="AX180" s="42"/>
      <c r="AY180" s="794">
        <f t="shared" si="105"/>
        <v>0</v>
      </c>
      <c r="AZ180" s="794">
        <f t="shared" si="106"/>
        <v>0</v>
      </c>
      <c r="BA180"/>
      <c r="BB180"/>
      <c r="BC180"/>
      <c r="BD180"/>
    </row>
    <row r="181" spans="2:56" x14ac:dyDescent="0.3">
      <c r="B181" s="20"/>
      <c r="C181" s="20"/>
      <c r="D181" s="20"/>
      <c r="E181" s="26"/>
      <c r="F181" s="20"/>
      <c r="G181" s="20"/>
      <c r="H181" s="20"/>
      <c r="I181" s="20"/>
      <c r="J181" s="20"/>
      <c r="K181" s="19"/>
      <c r="L181" s="19"/>
      <c r="M181" s="19"/>
      <c r="N181" s="19"/>
      <c r="O181" s="19"/>
      <c r="P181" s="19"/>
      <c r="Q181" s="19"/>
      <c r="AC181" s="19"/>
      <c r="AD181" s="19"/>
      <c r="AE181" s="19"/>
      <c r="AF181" s="19"/>
      <c r="AG181" s="19"/>
      <c r="AH181" s="21">
        <v>175</v>
      </c>
      <c r="AI181" s="22" t="s">
        <v>330</v>
      </c>
      <c r="AJ181" s="21">
        <v>668</v>
      </c>
      <c r="AK181" s="19"/>
      <c r="AL181" s="19"/>
      <c r="AM181" s="896">
        <v>2019</v>
      </c>
      <c r="AN181" s="681">
        <v>10</v>
      </c>
      <c r="AO181" s="40">
        <v>2</v>
      </c>
      <c r="AP181" s="41">
        <v>5</v>
      </c>
      <c r="AQ181" s="879" t="s">
        <v>148</v>
      </c>
      <c r="AR181" s="35" t="s">
        <v>118</v>
      </c>
      <c r="AS181" s="42"/>
      <c r="AT181" s="42"/>
      <c r="AU181" s="42"/>
      <c r="AV181" s="42"/>
      <c r="AW181" s="42"/>
      <c r="AX181" s="42"/>
      <c r="AY181" s="794">
        <f t="shared" si="105"/>
        <v>0</v>
      </c>
      <c r="AZ181" s="794">
        <f t="shared" si="106"/>
        <v>0</v>
      </c>
      <c r="BA181"/>
      <c r="BB181"/>
      <c r="BC181"/>
      <c r="BD181"/>
    </row>
    <row r="182" spans="2:56" x14ac:dyDescent="0.3">
      <c r="B182" s="20"/>
      <c r="C182" s="20"/>
      <c r="D182" s="20"/>
      <c r="E182" s="26"/>
      <c r="F182" s="20"/>
      <c r="G182" s="20"/>
      <c r="H182" s="20"/>
      <c r="I182" s="20"/>
      <c r="J182" s="20"/>
      <c r="K182" s="19"/>
      <c r="L182" s="19"/>
      <c r="M182" s="19"/>
      <c r="N182" s="19"/>
      <c r="O182" s="19"/>
      <c r="P182" s="19"/>
      <c r="Q182" s="19"/>
      <c r="AC182" s="19"/>
      <c r="AD182" s="19"/>
      <c r="AE182" s="19"/>
      <c r="AF182" s="19"/>
      <c r="AG182" s="19"/>
      <c r="AH182" s="21">
        <v>176</v>
      </c>
      <c r="AI182" s="22" t="s">
        <v>331</v>
      </c>
      <c r="AJ182" s="21">
        <v>196</v>
      </c>
      <c r="AK182" s="19"/>
      <c r="AL182" s="19"/>
      <c r="AM182" s="897"/>
      <c r="AN182" s="682">
        <f t="shared" ref="AN182:AO188" si="112">AN181</f>
        <v>10</v>
      </c>
      <c r="AO182" s="43">
        <f t="shared" si="112"/>
        <v>2</v>
      </c>
      <c r="AP182" s="41">
        <v>6</v>
      </c>
      <c r="AQ182" s="880"/>
      <c r="AR182" s="35" t="s">
        <v>61</v>
      </c>
      <c r="AS182" s="42"/>
      <c r="AT182" s="42"/>
      <c r="AU182" s="42"/>
      <c r="AV182" s="42"/>
      <c r="AW182" s="42"/>
      <c r="AX182" s="42"/>
      <c r="AY182" s="794">
        <f t="shared" si="105"/>
        <v>0</v>
      </c>
      <c r="AZ182" s="794">
        <f t="shared" si="106"/>
        <v>0</v>
      </c>
      <c r="BA182"/>
      <c r="BB182"/>
      <c r="BC182"/>
      <c r="BD182"/>
    </row>
    <row r="183" spans="2:56" x14ac:dyDescent="0.3">
      <c r="B183" s="20"/>
      <c r="C183" s="20"/>
      <c r="D183" s="20"/>
      <c r="E183" s="26"/>
      <c r="F183" s="20"/>
      <c r="G183" s="20"/>
      <c r="H183" s="20"/>
      <c r="I183" s="20"/>
      <c r="J183" s="20"/>
      <c r="K183" s="19"/>
      <c r="L183" s="19"/>
      <c r="M183" s="19"/>
      <c r="N183" s="19"/>
      <c r="O183" s="19"/>
      <c r="P183" s="19"/>
      <c r="Q183" s="19"/>
      <c r="AC183" s="19"/>
      <c r="AD183" s="19"/>
      <c r="AE183" s="19"/>
      <c r="AF183" s="19"/>
      <c r="AG183" s="19"/>
      <c r="AH183" s="21">
        <v>177</v>
      </c>
      <c r="AI183" s="22" t="s">
        <v>332</v>
      </c>
      <c r="AJ183" s="21">
        <v>251</v>
      </c>
      <c r="AK183" s="19"/>
      <c r="AL183" s="19"/>
      <c r="AM183" s="897"/>
      <c r="AN183" s="682">
        <f t="shared" si="112"/>
        <v>10</v>
      </c>
      <c r="AO183" s="43">
        <f>AO181</f>
        <v>2</v>
      </c>
      <c r="AP183" s="41">
        <v>7</v>
      </c>
      <c r="AQ183" s="880"/>
      <c r="AR183" s="35" t="s">
        <v>62</v>
      </c>
      <c r="AS183" s="42"/>
      <c r="AT183" s="42"/>
      <c r="AU183" s="42">
        <v>222.36</v>
      </c>
      <c r="AV183" s="42">
        <v>247.42</v>
      </c>
      <c r="AW183" s="42">
        <v>222.36</v>
      </c>
      <c r="AX183" s="42">
        <v>247.42</v>
      </c>
      <c r="AY183" s="794">
        <f t="shared" si="105"/>
        <v>469.78</v>
      </c>
      <c r="AZ183" s="794">
        <f t="shared" si="106"/>
        <v>469.78</v>
      </c>
      <c r="BA183"/>
      <c r="BB183"/>
      <c r="BC183"/>
      <c r="BD183"/>
    </row>
    <row r="184" spans="2:56" x14ac:dyDescent="0.3">
      <c r="B184" s="20"/>
      <c r="C184" s="20"/>
      <c r="D184" s="20"/>
      <c r="E184" s="26"/>
      <c r="F184" s="20"/>
      <c r="G184" s="20"/>
      <c r="H184" s="20"/>
      <c r="I184" s="20"/>
      <c r="J184" s="20"/>
      <c r="K184" s="19"/>
      <c r="L184" s="19"/>
      <c r="M184" s="19"/>
      <c r="N184" s="19"/>
      <c r="O184" s="19"/>
      <c r="P184" s="19"/>
      <c r="Q184" s="19"/>
      <c r="AC184" s="19"/>
      <c r="AD184" s="19"/>
      <c r="AE184" s="19"/>
      <c r="AF184" s="19"/>
      <c r="AG184" s="19"/>
      <c r="AH184" s="21">
        <v>178</v>
      </c>
      <c r="AI184" s="22" t="s">
        <v>333</v>
      </c>
      <c r="AJ184" s="21">
        <v>580</v>
      </c>
      <c r="AK184" s="19"/>
      <c r="AL184" s="19"/>
      <c r="AM184" s="897"/>
      <c r="AN184" s="682">
        <f t="shared" si="112"/>
        <v>10</v>
      </c>
      <c r="AO184" s="43">
        <f>AO181</f>
        <v>2</v>
      </c>
      <c r="AP184" s="41">
        <v>8</v>
      </c>
      <c r="AQ184" s="880"/>
      <c r="AR184" s="35" t="s">
        <v>145</v>
      </c>
      <c r="AS184" s="42"/>
      <c r="AT184" s="42"/>
      <c r="AU184" s="42">
        <v>168.99</v>
      </c>
      <c r="AV184" s="42">
        <v>188.04</v>
      </c>
      <c r="AW184" s="42">
        <f>AU184</f>
        <v>168.99</v>
      </c>
      <c r="AX184" s="42">
        <f>AV184</f>
        <v>188.04</v>
      </c>
      <c r="AY184" s="794">
        <f t="shared" si="105"/>
        <v>357.03</v>
      </c>
      <c r="AZ184" s="794">
        <f t="shared" si="106"/>
        <v>357.03</v>
      </c>
      <c r="BA184"/>
      <c r="BB184"/>
      <c r="BC184"/>
      <c r="BD184"/>
    </row>
    <row r="185" spans="2:56" x14ac:dyDescent="0.3">
      <c r="B185" s="20"/>
      <c r="C185" s="20"/>
      <c r="D185" s="20"/>
      <c r="E185" s="26"/>
      <c r="F185" s="20"/>
      <c r="G185" s="20"/>
      <c r="H185" s="20"/>
      <c r="I185" s="20"/>
      <c r="J185" s="20"/>
      <c r="K185" s="19"/>
      <c r="L185" s="19"/>
      <c r="M185" s="19"/>
      <c r="N185" s="19"/>
      <c r="O185" s="19"/>
      <c r="P185" s="19"/>
      <c r="Q185" s="19"/>
      <c r="AC185" s="19"/>
      <c r="AD185" s="19"/>
      <c r="AE185" s="19"/>
      <c r="AF185" s="19"/>
      <c r="AG185" s="19"/>
      <c r="AH185" s="21">
        <v>179</v>
      </c>
      <c r="AI185" s="22" t="s">
        <v>334</v>
      </c>
      <c r="AJ185" s="21">
        <v>456</v>
      </c>
      <c r="AK185" s="19"/>
      <c r="AL185" s="19"/>
      <c r="AM185" s="897"/>
      <c r="AN185" s="682">
        <f t="shared" si="112"/>
        <v>10</v>
      </c>
      <c r="AO185" s="43">
        <f>AO181</f>
        <v>2</v>
      </c>
      <c r="AP185" s="41">
        <v>9</v>
      </c>
      <c r="AQ185" s="880"/>
      <c r="AR185" s="35" t="s">
        <v>455</v>
      </c>
      <c r="AS185" s="42"/>
      <c r="AT185" s="42"/>
      <c r="AU185" s="42">
        <v>168.99</v>
      </c>
      <c r="AV185" s="42">
        <v>188.04</v>
      </c>
      <c r="AW185" s="42">
        <f t="shared" ref="AW185:AW188" si="113">AU185</f>
        <v>168.99</v>
      </c>
      <c r="AX185" s="42">
        <f t="shared" ref="AX185:AX188" si="114">AV185</f>
        <v>188.04</v>
      </c>
      <c r="AY185" s="794">
        <f t="shared" si="105"/>
        <v>357.03</v>
      </c>
      <c r="AZ185" s="794">
        <f t="shared" si="106"/>
        <v>357.03</v>
      </c>
      <c r="BA185"/>
      <c r="BB185"/>
      <c r="BC185"/>
      <c r="BD185"/>
    </row>
    <row r="186" spans="2:56" x14ac:dyDescent="0.3">
      <c r="B186" s="20"/>
      <c r="C186" s="20"/>
      <c r="D186" s="20"/>
      <c r="E186" s="26"/>
      <c r="F186" s="20"/>
      <c r="G186" s="20"/>
      <c r="H186" s="20"/>
      <c r="I186" s="20"/>
      <c r="J186" s="20"/>
      <c r="K186" s="19"/>
      <c r="L186" s="19"/>
      <c r="M186" s="19"/>
      <c r="N186" s="19"/>
      <c r="O186" s="19"/>
      <c r="P186" s="19"/>
      <c r="Q186" s="19"/>
      <c r="AC186" s="19"/>
      <c r="AD186" s="19"/>
      <c r="AE186" s="19"/>
      <c r="AF186" s="19"/>
      <c r="AG186" s="19"/>
      <c r="AH186" s="21">
        <v>180</v>
      </c>
      <c r="AI186" s="22" t="s">
        <v>335</v>
      </c>
      <c r="AJ186" s="21">
        <v>582</v>
      </c>
      <c r="AK186" s="19"/>
      <c r="AL186" s="19"/>
      <c r="AM186" s="897"/>
      <c r="AN186" s="682">
        <f t="shared" si="112"/>
        <v>10</v>
      </c>
      <c r="AO186" s="43">
        <f>AO182</f>
        <v>2</v>
      </c>
      <c r="AP186" s="45">
        <v>10</v>
      </c>
      <c r="AQ186" s="880"/>
      <c r="AR186" s="35" t="s">
        <v>456</v>
      </c>
      <c r="AS186" s="42"/>
      <c r="AT186" s="42"/>
      <c r="AU186" s="42">
        <v>151.21</v>
      </c>
      <c r="AV186" s="42">
        <v>168.24</v>
      </c>
      <c r="AW186" s="42">
        <f t="shared" si="113"/>
        <v>151.21</v>
      </c>
      <c r="AX186" s="42">
        <f t="shared" si="114"/>
        <v>168.24</v>
      </c>
      <c r="AY186" s="794">
        <f t="shared" si="105"/>
        <v>319.45000000000005</v>
      </c>
      <c r="AZ186" s="794">
        <f t="shared" si="106"/>
        <v>319.45000000000005</v>
      </c>
      <c r="BA186"/>
      <c r="BB186"/>
      <c r="BC186"/>
      <c r="BD186"/>
    </row>
    <row r="187" spans="2:56" x14ac:dyDescent="0.3">
      <c r="B187" s="20"/>
      <c r="C187" s="20"/>
      <c r="D187" s="20"/>
      <c r="E187" s="26"/>
      <c r="F187" s="20"/>
      <c r="G187" s="20"/>
      <c r="H187" s="20"/>
      <c r="I187" s="20"/>
      <c r="J187" s="20"/>
      <c r="K187" s="19"/>
      <c r="L187" s="19"/>
      <c r="M187" s="19"/>
      <c r="N187" s="19"/>
      <c r="O187" s="19"/>
      <c r="P187" s="19"/>
      <c r="Q187" s="19"/>
      <c r="AC187" s="19"/>
      <c r="AD187" s="19"/>
      <c r="AE187" s="19"/>
      <c r="AF187" s="19"/>
      <c r="AG187" s="19"/>
      <c r="AH187" s="21">
        <v>181</v>
      </c>
      <c r="AI187" s="22" t="s">
        <v>336</v>
      </c>
      <c r="AJ187" s="21">
        <v>262</v>
      </c>
      <c r="AK187" s="19"/>
      <c r="AL187" s="19"/>
      <c r="AM187" s="897"/>
      <c r="AN187" s="682">
        <f t="shared" si="112"/>
        <v>10</v>
      </c>
      <c r="AO187" s="43">
        <f>AO183</f>
        <v>2</v>
      </c>
      <c r="AP187" s="45">
        <v>11</v>
      </c>
      <c r="AQ187" s="880"/>
      <c r="AR187" s="35" t="s">
        <v>146</v>
      </c>
      <c r="AS187" s="42"/>
      <c r="AT187" s="42"/>
      <c r="AU187" s="42">
        <v>222.36</v>
      </c>
      <c r="AV187" s="42">
        <v>247.42</v>
      </c>
      <c r="AW187" s="42">
        <f t="shared" si="113"/>
        <v>222.36</v>
      </c>
      <c r="AX187" s="42">
        <f t="shared" si="114"/>
        <v>247.42</v>
      </c>
      <c r="AY187" s="794">
        <f t="shared" si="105"/>
        <v>469.78</v>
      </c>
      <c r="AZ187" s="794">
        <f t="shared" si="106"/>
        <v>469.78</v>
      </c>
      <c r="BA187"/>
      <c r="BB187"/>
      <c r="BC187"/>
      <c r="BD187"/>
    </row>
    <row r="188" spans="2:56" x14ac:dyDescent="0.3">
      <c r="B188" s="20"/>
      <c r="C188" s="20"/>
      <c r="D188" s="20"/>
      <c r="E188" s="26"/>
      <c r="F188" s="20"/>
      <c r="G188" s="20"/>
      <c r="H188" s="20"/>
      <c r="I188" s="20"/>
      <c r="J188" s="20"/>
      <c r="K188" s="19"/>
      <c r="L188" s="19"/>
      <c r="M188" s="19"/>
      <c r="N188" s="19"/>
      <c r="O188" s="19"/>
      <c r="P188" s="19"/>
      <c r="Q188" s="19"/>
      <c r="AC188" s="19"/>
      <c r="AD188" s="19"/>
      <c r="AE188" s="19"/>
      <c r="AF188" s="19"/>
      <c r="AG188" s="19"/>
      <c r="AH188" s="21">
        <v>182</v>
      </c>
      <c r="AI188" s="22" t="s">
        <v>337</v>
      </c>
      <c r="AJ188" s="21">
        <v>20</v>
      </c>
      <c r="AK188" s="19"/>
      <c r="AL188" s="19"/>
      <c r="AM188" s="897"/>
      <c r="AN188" s="682">
        <f t="shared" si="112"/>
        <v>10</v>
      </c>
      <c r="AO188" s="43">
        <f>AO184</f>
        <v>2</v>
      </c>
      <c r="AP188" s="45">
        <v>12</v>
      </c>
      <c r="AQ188" s="881"/>
      <c r="AR188" s="35" t="s">
        <v>457</v>
      </c>
      <c r="AS188" s="42"/>
      <c r="AT188" s="42"/>
      <c r="AU188" s="42">
        <v>133.41999999999999</v>
      </c>
      <c r="AV188" s="42">
        <v>148.44999999999999</v>
      </c>
      <c r="AW188" s="42">
        <f t="shared" si="113"/>
        <v>133.41999999999999</v>
      </c>
      <c r="AX188" s="42">
        <f t="shared" si="114"/>
        <v>148.44999999999999</v>
      </c>
      <c r="AY188" s="794">
        <f t="shared" si="105"/>
        <v>281.87</v>
      </c>
      <c r="AZ188" s="794">
        <f t="shared" si="106"/>
        <v>281.87</v>
      </c>
      <c r="BA188"/>
      <c r="BB188"/>
      <c r="BC188"/>
      <c r="BD188"/>
    </row>
    <row r="189" spans="2:56" x14ac:dyDescent="0.3">
      <c r="B189" s="20"/>
      <c r="C189" s="20"/>
      <c r="D189" s="20"/>
      <c r="E189" s="26"/>
      <c r="F189" s="20"/>
      <c r="G189" s="20"/>
      <c r="H189" s="20"/>
      <c r="I189" s="20"/>
      <c r="J189" s="20"/>
      <c r="K189" s="19"/>
      <c r="L189" s="19"/>
      <c r="M189" s="19"/>
      <c r="N189" s="19"/>
      <c r="O189" s="19"/>
      <c r="P189" s="19"/>
      <c r="Q189" s="19"/>
      <c r="AC189" s="19"/>
      <c r="AD189" s="19"/>
      <c r="AE189" s="19"/>
      <c r="AF189" s="19"/>
      <c r="AG189" s="19"/>
      <c r="AH189" s="21">
        <v>183</v>
      </c>
      <c r="AI189" s="22" t="s">
        <v>338</v>
      </c>
      <c r="AJ189" s="21">
        <v>778</v>
      </c>
      <c r="AK189" s="19"/>
      <c r="AL189" s="19"/>
      <c r="AM189" s="897"/>
      <c r="AN189" s="682">
        <f>AN185</f>
        <v>10</v>
      </c>
      <c r="AO189" s="40">
        <v>3</v>
      </c>
      <c r="AP189" s="45">
        <v>2</v>
      </c>
      <c r="AQ189" s="879" t="s">
        <v>445</v>
      </c>
      <c r="AR189" s="35" t="s">
        <v>157</v>
      </c>
      <c r="AS189" s="42">
        <v>4.71</v>
      </c>
      <c r="AT189" s="42">
        <v>5.1100000000000003</v>
      </c>
      <c r="AU189" s="42">
        <v>52.11</v>
      </c>
      <c r="AV189" s="42">
        <v>402.27</v>
      </c>
      <c r="AW189" s="42">
        <v>52.11</v>
      </c>
      <c r="AX189" s="42">
        <v>233.34</v>
      </c>
      <c r="AY189" s="794">
        <f t="shared" si="105"/>
        <v>454.38</v>
      </c>
      <c r="AZ189" s="794">
        <f t="shared" si="106"/>
        <v>285.45</v>
      </c>
      <c r="BA189"/>
      <c r="BB189"/>
      <c r="BC189"/>
      <c r="BD189"/>
    </row>
    <row r="190" spans="2:56" x14ac:dyDescent="0.3">
      <c r="B190" s="20"/>
      <c r="C190" s="20"/>
      <c r="D190" s="20"/>
      <c r="E190" s="26"/>
      <c r="F190" s="20"/>
      <c r="G190" s="20"/>
      <c r="H190" s="20"/>
      <c r="I190" s="20"/>
      <c r="J190" s="20"/>
      <c r="K190" s="19"/>
      <c r="L190" s="19"/>
      <c r="M190" s="19"/>
      <c r="N190" s="19"/>
      <c r="O190" s="19"/>
      <c r="P190" s="19"/>
      <c r="Q190" s="19"/>
      <c r="AC190" s="19"/>
      <c r="AD190" s="19"/>
      <c r="AE190" s="19"/>
      <c r="AF190" s="19"/>
      <c r="AG190" s="19"/>
      <c r="AH190" s="21">
        <v>184</v>
      </c>
      <c r="AI190" s="22" t="s">
        <v>339</v>
      </c>
      <c r="AJ190" s="21">
        <v>239</v>
      </c>
      <c r="AK190" s="19"/>
      <c r="AL190" s="19"/>
      <c r="AM190" s="897"/>
      <c r="AN190" s="682">
        <f>AN185</f>
        <v>10</v>
      </c>
      <c r="AO190" s="43">
        <f>AO189</f>
        <v>3</v>
      </c>
      <c r="AP190" s="45">
        <v>3</v>
      </c>
      <c r="AQ190" s="880"/>
      <c r="AR190" s="35" t="s">
        <v>120</v>
      </c>
      <c r="AS190" s="42">
        <v>12.81</v>
      </c>
      <c r="AT190" s="42">
        <v>7.08</v>
      </c>
      <c r="AU190" s="42">
        <v>55.55</v>
      </c>
      <c r="AV190" s="42">
        <v>402.27</v>
      </c>
      <c r="AW190" s="42">
        <v>55.55</v>
      </c>
      <c r="AX190" s="42">
        <v>233.34</v>
      </c>
      <c r="AY190" s="794">
        <f t="shared" si="105"/>
        <v>457.82</v>
      </c>
      <c r="AZ190" s="794">
        <f t="shared" si="106"/>
        <v>288.89</v>
      </c>
      <c r="BA190"/>
      <c r="BB190"/>
      <c r="BC190"/>
      <c r="BD190"/>
    </row>
    <row r="191" spans="2:56" x14ac:dyDescent="0.3">
      <c r="B191" s="20"/>
      <c r="C191" s="20"/>
      <c r="D191" s="20"/>
      <c r="E191" s="26"/>
      <c r="F191" s="20"/>
      <c r="G191" s="20"/>
      <c r="H191" s="20"/>
      <c r="I191" s="20"/>
      <c r="J191" s="20"/>
      <c r="K191" s="19"/>
      <c r="L191" s="19"/>
      <c r="M191" s="19"/>
      <c r="N191" s="19"/>
      <c r="O191" s="19"/>
      <c r="P191" s="19"/>
      <c r="Q191" s="19"/>
      <c r="AC191" s="19"/>
      <c r="AD191" s="19"/>
      <c r="AE191" s="19"/>
      <c r="AF191" s="19"/>
      <c r="AG191" s="19"/>
      <c r="AH191" s="21">
        <v>185</v>
      </c>
      <c r="AI191" s="22" t="s">
        <v>340</v>
      </c>
      <c r="AJ191" s="21">
        <v>657</v>
      </c>
      <c r="AK191" s="19"/>
      <c r="AL191" s="19"/>
      <c r="AM191" s="897"/>
      <c r="AN191" s="682">
        <f t="shared" ref="AN191:AO201" si="115">AN190</f>
        <v>10</v>
      </c>
      <c r="AO191" s="43">
        <f>AO189</f>
        <v>3</v>
      </c>
      <c r="AP191" s="45">
        <v>4</v>
      </c>
      <c r="AQ191" s="880"/>
      <c r="AR191" s="35" t="s">
        <v>119</v>
      </c>
      <c r="AS191" s="42">
        <v>18.53</v>
      </c>
      <c r="AT191" s="42">
        <v>8.9499999999999993</v>
      </c>
      <c r="AU191" s="42">
        <v>59.66</v>
      </c>
      <c r="AV191" s="42">
        <v>402.27</v>
      </c>
      <c r="AW191" s="42">
        <v>59.66</v>
      </c>
      <c r="AX191" s="42">
        <v>233.34</v>
      </c>
      <c r="AY191" s="794">
        <f t="shared" si="105"/>
        <v>461.92999999999995</v>
      </c>
      <c r="AZ191" s="794">
        <f t="shared" si="106"/>
        <v>293</v>
      </c>
      <c r="BA191"/>
      <c r="BB191"/>
      <c r="BC191"/>
      <c r="BD191"/>
    </row>
    <row r="192" spans="2:56" x14ac:dyDescent="0.3">
      <c r="B192" s="20"/>
      <c r="C192" s="20"/>
      <c r="D192" s="20"/>
      <c r="E192" s="26"/>
      <c r="F192" s="20"/>
      <c r="G192" s="20"/>
      <c r="H192" s="20"/>
      <c r="I192" s="20"/>
      <c r="J192" s="20"/>
      <c r="K192" s="19"/>
      <c r="L192" s="19"/>
      <c r="M192" s="19"/>
      <c r="N192" s="19"/>
      <c r="O192" s="19"/>
      <c r="P192" s="19"/>
      <c r="Q192" s="19"/>
      <c r="AC192" s="19"/>
      <c r="AD192" s="19"/>
      <c r="AE192" s="19"/>
      <c r="AF192" s="19"/>
      <c r="AG192" s="19"/>
      <c r="AH192" s="21">
        <v>186</v>
      </c>
      <c r="AI192" s="22" t="s">
        <v>341</v>
      </c>
      <c r="AJ192" s="21">
        <v>358</v>
      </c>
      <c r="AK192" s="19"/>
      <c r="AL192" s="19"/>
      <c r="AM192" s="897"/>
      <c r="AN192" s="682">
        <f t="shared" si="115"/>
        <v>10</v>
      </c>
      <c r="AO192" s="43">
        <f t="shared" si="115"/>
        <v>3</v>
      </c>
      <c r="AP192" s="45">
        <v>5</v>
      </c>
      <c r="AQ192" s="880"/>
      <c r="AR192" s="35" t="s">
        <v>118</v>
      </c>
      <c r="AS192" s="42">
        <v>30.2</v>
      </c>
      <c r="AT192" s="42">
        <v>13.02</v>
      </c>
      <c r="AU192" s="42">
        <v>73.099999999999994</v>
      </c>
      <c r="AV192" s="42">
        <v>402.27</v>
      </c>
      <c r="AW192" s="42">
        <v>73.099999999999994</v>
      </c>
      <c r="AX192" s="42">
        <v>233.34</v>
      </c>
      <c r="AY192" s="794">
        <f t="shared" si="105"/>
        <v>475.37</v>
      </c>
      <c r="AZ192" s="794">
        <f t="shared" si="106"/>
        <v>306.44</v>
      </c>
      <c r="BA192"/>
      <c r="BB192"/>
      <c r="BC192"/>
      <c r="BD192"/>
    </row>
    <row r="193" spans="2:56" x14ac:dyDescent="0.3">
      <c r="B193" s="20"/>
      <c r="C193" s="20"/>
      <c r="D193" s="20"/>
      <c r="E193" s="26"/>
      <c r="F193" s="20"/>
      <c r="G193" s="20"/>
      <c r="H193" s="20"/>
      <c r="I193" s="20"/>
      <c r="J193" s="20"/>
      <c r="K193" s="19"/>
      <c r="L193" s="19"/>
      <c r="M193" s="19"/>
      <c r="N193" s="19"/>
      <c r="O193" s="19"/>
      <c r="P193" s="19"/>
      <c r="Q193" s="19"/>
      <c r="AC193" s="19"/>
      <c r="AD193" s="19"/>
      <c r="AE193" s="19"/>
      <c r="AF193" s="19"/>
      <c r="AG193" s="19"/>
      <c r="AH193" s="21">
        <v>187</v>
      </c>
      <c r="AI193" s="22" t="s">
        <v>342</v>
      </c>
      <c r="AJ193" s="21">
        <v>722</v>
      </c>
      <c r="AK193" s="19"/>
      <c r="AL193" s="19"/>
      <c r="AM193" s="897"/>
      <c r="AN193" s="682">
        <f t="shared" si="115"/>
        <v>10</v>
      </c>
      <c r="AO193" s="49">
        <f t="shared" si="115"/>
        <v>3</v>
      </c>
      <c r="AP193" s="45">
        <v>6</v>
      </c>
      <c r="AQ193" s="881"/>
      <c r="AR193" s="35" t="s">
        <v>61</v>
      </c>
      <c r="AS193" s="42">
        <v>30.2</v>
      </c>
      <c r="AT193" s="42">
        <v>13.02</v>
      </c>
      <c r="AU193" s="42">
        <v>73.099999999999994</v>
      </c>
      <c r="AV193" s="42">
        <v>402.27</v>
      </c>
      <c r="AW193" s="42">
        <v>73.099999999999994</v>
      </c>
      <c r="AX193" s="42">
        <v>233.34</v>
      </c>
      <c r="AY193" s="794">
        <f t="shared" si="105"/>
        <v>475.37</v>
      </c>
      <c r="AZ193" s="794">
        <f t="shared" si="106"/>
        <v>306.44</v>
      </c>
      <c r="BA193"/>
      <c r="BB193"/>
      <c r="BC193"/>
      <c r="BD193"/>
    </row>
    <row r="194" spans="2:56" x14ac:dyDescent="0.3">
      <c r="B194" s="20"/>
      <c r="C194" s="20"/>
      <c r="D194" s="20"/>
      <c r="E194" s="26"/>
      <c r="F194" s="20"/>
      <c r="G194" s="20"/>
      <c r="H194" s="20"/>
      <c r="I194" s="20"/>
      <c r="J194" s="20"/>
      <c r="K194" s="19"/>
      <c r="L194" s="19"/>
      <c r="M194" s="19"/>
      <c r="N194" s="19"/>
      <c r="O194" s="19"/>
      <c r="P194" s="19"/>
      <c r="Q194" s="19"/>
      <c r="AC194" s="19"/>
      <c r="AD194" s="19"/>
      <c r="AE194" s="19"/>
      <c r="AF194" s="19"/>
      <c r="AG194" s="19"/>
      <c r="AH194" s="21">
        <v>188</v>
      </c>
      <c r="AI194" s="22" t="s">
        <v>343</v>
      </c>
      <c r="AJ194" s="21">
        <v>310</v>
      </c>
      <c r="AK194" s="19"/>
      <c r="AL194" s="19"/>
      <c r="AM194" s="897"/>
      <c r="AN194" s="682">
        <f t="shared" si="115"/>
        <v>10</v>
      </c>
      <c r="AO194" s="43">
        <v>4</v>
      </c>
      <c r="AP194" s="41">
        <v>5</v>
      </c>
      <c r="AQ194" s="879" t="s">
        <v>446</v>
      </c>
      <c r="AR194" s="35" t="s">
        <v>118</v>
      </c>
      <c r="AS194" s="42">
        <v>13.02</v>
      </c>
      <c r="AT194" s="42">
        <v>13.02</v>
      </c>
      <c r="AU194" s="42">
        <v>808.6</v>
      </c>
      <c r="AV194" s="42">
        <v>402.27</v>
      </c>
      <c r="AW194" s="42">
        <v>73.099999999999994</v>
      </c>
      <c r="AX194" s="42">
        <v>233.34</v>
      </c>
      <c r="AY194" s="794">
        <f t="shared" si="105"/>
        <v>1210.8699999999999</v>
      </c>
      <c r="AZ194" s="794">
        <f t="shared" si="106"/>
        <v>306.44</v>
      </c>
      <c r="BA194"/>
      <c r="BB194"/>
      <c r="BC194"/>
      <c r="BD194"/>
    </row>
    <row r="195" spans="2:56" x14ac:dyDescent="0.3">
      <c r="B195" s="20"/>
      <c r="C195" s="20"/>
      <c r="D195" s="20"/>
      <c r="E195" s="26"/>
      <c r="F195" s="20"/>
      <c r="G195" s="20"/>
      <c r="H195" s="20"/>
      <c r="I195" s="20"/>
      <c r="J195" s="20"/>
      <c r="K195" s="19"/>
      <c r="L195" s="19"/>
      <c r="M195" s="19"/>
      <c r="N195" s="19"/>
      <c r="O195" s="19"/>
      <c r="P195" s="19"/>
      <c r="Q195" s="19"/>
      <c r="AC195" s="19"/>
      <c r="AD195" s="19"/>
      <c r="AE195" s="19"/>
      <c r="AF195" s="19"/>
      <c r="AG195" s="19"/>
      <c r="AH195" s="21">
        <v>189</v>
      </c>
      <c r="AI195" s="22" t="s">
        <v>344</v>
      </c>
      <c r="AJ195" s="21">
        <v>517</v>
      </c>
      <c r="AK195" s="19"/>
      <c r="AL195" s="19"/>
      <c r="AM195" s="897"/>
      <c r="AN195" s="682">
        <f t="shared" si="115"/>
        <v>10</v>
      </c>
      <c r="AO195" s="49">
        <v>4</v>
      </c>
      <c r="AP195" s="41">
        <v>6</v>
      </c>
      <c r="AQ195" s="881"/>
      <c r="AR195" s="35" t="s">
        <v>61</v>
      </c>
      <c r="AS195" s="42">
        <v>13.02</v>
      </c>
      <c r="AT195" s="42">
        <v>13.02</v>
      </c>
      <c r="AU195" s="42">
        <v>808.6</v>
      </c>
      <c r="AV195" s="42">
        <v>402.27</v>
      </c>
      <c r="AW195" s="42">
        <v>73.099999999999994</v>
      </c>
      <c r="AX195" s="42">
        <v>233.34</v>
      </c>
      <c r="AY195" s="794">
        <f t="shared" si="105"/>
        <v>1210.8699999999999</v>
      </c>
      <c r="AZ195" s="794">
        <f t="shared" si="106"/>
        <v>306.44</v>
      </c>
      <c r="BA195"/>
      <c r="BB195"/>
      <c r="BC195"/>
      <c r="BD195"/>
    </row>
    <row r="196" spans="2:56" x14ac:dyDescent="0.3">
      <c r="B196" s="20"/>
      <c r="C196" s="20"/>
      <c r="D196" s="20"/>
      <c r="E196" s="26"/>
      <c r="F196" s="20"/>
      <c r="G196" s="20"/>
      <c r="H196" s="20"/>
      <c r="I196" s="20"/>
      <c r="J196" s="20"/>
      <c r="K196" s="19"/>
      <c r="L196" s="19"/>
      <c r="M196" s="19"/>
      <c r="N196" s="19"/>
      <c r="O196" s="19"/>
      <c r="P196" s="19"/>
      <c r="Q196" s="19"/>
      <c r="AC196" s="19"/>
      <c r="AD196" s="19"/>
      <c r="AE196" s="19"/>
      <c r="AF196" s="19"/>
      <c r="AG196" s="19"/>
      <c r="AH196" s="21">
        <v>190</v>
      </c>
      <c r="AI196" s="22" t="s">
        <v>345</v>
      </c>
      <c r="AJ196" s="21">
        <v>57</v>
      </c>
      <c r="AK196" s="19"/>
      <c r="AL196" s="19"/>
      <c r="AM196" s="897"/>
      <c r="AN196" s="682">
        <f t="shared" si="115"/>
        <v>10</v>
      </c>
      <c r="AO196" s="43">
        <v>5</v>
      </c>
      <c r="AP196" s="41">
        <v>7</v>
      </c>
      <c r="AQ196" s="879" t="s">
        <v>444</v>
      </c>
      <c r="AR196" s="35" t="s">
        <v>62</v>
      </c>
      <c r="AS196" s="42">
        <v>0</v>
      </c>
      <c r="AT196" s="42">
        <v>0</v>
      </c>
      <c r="AU196" s="42">
        <v>436.89</v>
      </c>
      <c r="AV196" s="42">
        <v>402.27</v>
      </c>
      <c r="AW196" s="42">
        <v>164.31</v>
      </c>
      <c r="AX196" s="42">
        <v>233.34</v>
      </c>
      <c r="AY196" s="794">
        <f t="shared" si="105"/>
        <v>839.16</v>
      </c>
      <c r="AZ196" s="794">
        <f t="shared" si="106"/>
        <v>397.65</v>
      </c>
      <c r="BA196"/>
      <c r="BB196"/>
      <c r="BC196"/>
      <c r="BD196"/>
    </row>
    <row r="197" spans="2:56" x14ac:dyDescent="0.3">
      <c r="B197" s="20"/>
      <c r="C197" s="20"/>
      <c r="D197" s="20"/>
      <c r="E197" s="26"/>
      <c r="F197" s="20"/>
      <c r="G197" s="20"/>
      <c r="H197" s="20"/>
      <c r="I197" s="20"/>
      <c r="J197" s="20"/>
      <c r="K197" s="19"/>
      <c r="L197" s="19"/>
      <c r="M197" s="19"/>
      <c r="N197" s="19"/>
      <c r="O197" s="19"/>
      <c r="P197" s="19"/>
      <c r="Q197" s="19"/>
      <c r="AC197" s="19"/>
      <c r="AD197" s="19"/>
      <c r="AE197" s="19"/>
      <c r="AF197" s="19"/>
      <c r="AG197" s="19"/>
      <c r="AH197" s="21">
        <v>191</v>
      </c>
      <c r="AI197" s="22" t="s">
        <v>346</v>
      </c>
      <c r="AJ197" s="21">
        <v>161</v>
      </c>
      <c r="AK197" s="19"/>
      <c r="AL197" s="19"/>
      <c r="AM197" s="897"/>
      <c r="AN197" s="682">
        <f t="shared" si="115"/>
        <v>10</v>
      </c>
      <c r="AO197" s="43">
        <v>5</v>
      </c>
      <c r="AP197" s="41">
        <v>8</v>
      </c>
      <c r="AQ197" s="880"/>
      <c r="AR197" s="35" t="s">
        <v>145</v>
      </c>
      <c r="AS197" s="42">
        <v>0</v>
      </c>
      <c r="AT197" s="42">
        <v>0</v>
      </c>
      <c r="AU197" s="42">
        <v>356.01</v>
      </c>
      <c r="AV197" s="42">
        <v>305.72000000000003</v>
      </c>
      <c r="AW197" s="42">
        <v>129.66999999999999</v>
      </c>
      <c r="AX197" s="42">
        <v>177.34</v>
      </c>
      <c r="AY197" s="794">
        <f t="shared" si="105"/>
        <v>661.73</v>
      </c>
      <c r="AZ197" s="794">
        <f t="shared" si="106"/>
        <v>307.01</v>
      </c>
      <c r="BA197"/>
      <c r="BB197"/>
      <c r="BC197"/>
      <c r="BD197"/>
    </row>
    <row r="198" spans="2:56" x14ac:dyDescent="0.3">
      <c r="B198" s="20"/>
      <c r="C198" s="20"/>
      <c r="D198" s="20"/>
      <c r="E198" s="26"/>
      <c r="F198" s="20"/>
      <c r="G198" s="20"/>
      <c r="H198" s="20"/>
      <c r="I198" s="20"/>
      <c r="J198" s="20"/>
      <c r="K198" s="19"/>
      <c r="L198" s="19"/>
      <c r="M198" s="19"/>
      <c r="N198" s="19"/>
      <c r="O198" s="19"/>
      <c r="P198" s="19"/>
      <c r="Q198" s="19"/>
      <c r="AC198" s="19"/>
      <c r="AD198" s="19"/>
      <c r="AE198" s="19"/>
      <c r="AF198" s="19"/>
      <c r="AG198" s="19"/>
      <c r="AH198" s="21">
        <v>192</v>
      </c>
      <c r="AI198" s="22" t="s">
        <v>347</v>
      </c>
      <c r="AJ198" s="21">
        <v>121</v>
      </c>
      <c r="AK198" s="19"/>
      <c r="AL198" s="19"/>
      <c r="AM198" s="897"/>
      <c r="AN198" s="682">
        <f t="shared" si="115"/>
        <v>10</v>
      </c>
      <c r="AO198" s="43">
        <v>5</v>
      </c>
      <c r="AP198" s="41">
        <v>9</v>
      </c>
      <c r="AQ198" s="880"/>
      <c r="AR198" s="35" t="s">
        <v>455</v>
      </c>
      <c r="AS198" s="42">
        <v>0</v>
      </c>
      <c r="AT198" s="42">
        <v>0</v>
      </c>
      <c r="AU198" s="42">
        <v>356.01</v>
      </c>
      <c r="AV198" s="42">
        <v>305.72000000000003</v>
      </c>
      <c r="AW198" s="42">
        <v>129.66999999999999</v>
      </c>
      <c r="AX198" s="42">
        <v>177.34</v>
      </c>
      <c r="AY198" s="794">
        <f t="shared" si="105"/>
        <v>661.73</v>
      </c>
      <c r="AZ198" s="794">
        <f t="shared" si="106"/>
        <v>307.01</v>
      </c>
      <c r="BA198"/>
      <c r="BB198"/>
      <c r="BC198"/>
      <c r="BD198"/>
    </row>
    <row r="199" spans="2:56" x14ac:dyDescent="0.3">
      <c r="B199" s="20"/>
      <c r="C199" s="20"/>
      <c r="D199" s="20"/>
      <c r="E199" s="26"/>
      <c r="F199" s="20"/>
      <c r="G199" s="20"/>
      <c r="H199" s="20"/>
      <c r="I199" s="20"/>
      <c r="J199" s="20"/>
      <c r="K199" s="19"/>
      <c r="L199" s="19"/>
      <c r="M199" s="19"/>
      <c r="N199" s="19"/>
      <c r="O199" s="19"/>
      <c r="P199" s="19"/>
      <c r="Q199" s="19"/>
      <c r="AC199" s="19"/>
      <c r="AD199" s="19"/>
      <c r="AE199" s="19"/>
      <c r="AF199" s="19"/>
      <c r="AG199" s="19"/>
      <c r="AH199" s="21">
        <v>193</v>
      </c>
      <c r="AI199" s="22" t="s">
        <v>348</v>
      </c>
      <c r="AJ199" s="21">
        <v>513</v>
      </c>
      <c r="AK199" s="19"/>
      <c r="AL199" s="19"/>
      <c r="AM199" s="897"/>
      <c r="AN199" s="682">
        <f t="shared" si="115"/>
        <v>10</v>
      </c>
      <c r="AO199" s="43">
        <v>5</v>
      </c>
      <c r="AP199" s="41">
        <v>10</v>
      </c>
      <c r="AQ199" s="880"/>
      <c r="AR199" s="35" t="s">
        <v>456</v>
      </c>
      <c r="AS199" s="42">
        <v>0</v>
      </c>
      <c r="AT199" s="42">
        <v>0</v>
      </c>
      <c r="AU199" s="42">
        <v>318.54000000000002</v>
      </c>
      <c r="AV199" s="42">
        <v>273.54000000000002</v>
      </c>
      <c r="AW199" s="42">
        <v>116.02</v>
      </c>
      <c r="AX199" s="42">
        <v>158.66999999999999</v>
      </c>
      <c r="AY199" s="794">
        <f t="shared" si="105"/>
        <v>592.08000000000004</v>
      </c>
      <c r="AZ199" s="794">
        <f t="shared" si="106"/>
        <v>274.69</v>
      </c>
      <c r="BA199"/>
      <c r="BB199"/>
      <c r="BC199"/>
      <c r="BD199"/>
    </row>
    <row r="200" spans="2:56" x14ac:dyDescent="0.3">
      <c r="B200" s="20"/>
      <c r="C200" s="20"/>
      <c r="D200" s="20"/>
      <c r="E200" s="26"/>
      <c r="F200" s="20"/>
      <c r="G200" s="20"/>
      <c r="H200" s="20"/>
      <c r="I200" s="20"/>
      <c r="J200" s="20"/>
      <c r="K200" s="19"/>
      <c r="L200" s="19"/>
      <c r="M200" s="19"/>
      <c r="N200" s="19"/>
      <c r="O200" s="19"/>
      <c r="P200" s="19"/>
      <c r="Q200" s="19"/>
      <c r="AC200" s="19"/>
      <c r="AD200" s="19"/>
      <c r="AE200" s="19"/>
      <c r="AF200" s="19"/>
      <c r="AG200" s="19"/>
      <c r="AH200" s="21">
        <v>194</v>
      </c>
      <c r="AI200" s="22" t="s">
        <v>349</v>
      </c>
      <c r="AJ200" s="21">
        <v>132</v>
      </c>
      <c r="AK200" s="19"/>
      <c r="AL200" s="19"/>
      <c r="AM200" s="897"/>
      <c r="AN200" s="682">
        <f t="shared" si="115"/>
        <v>10</v>
      </c>
      <c r="AO200" s="43">
        <v>5</v>
      </c>
      <c r="AP200" s="41">
        <v>11</v>
      </c>
      <c r="AQ200" s="880"/>
      <c r="AR200" s="35" t="s">
        <v>146</v>
      </c>
      <c r="AS200" s="42"/>
      <c r="AT200" s="42"/>
      <c r="AU200" s="42">
        <v>531.54</v>
      </c>
      <c r="AV200" s="42">
        <v>402.27</v>
      </c>
      <c r="AW200" s="42">
        <v>183.24</v>
      </c>
      <c r="AX200" s="42">
        <v>233.34</v>
      </c>
      <c r="AY200" s="794">
        <f t="shared" si="105"/>
        <v>933.81</v>
      </c>
      <c r="AZ200" s="794">
        <f t="shared" si="106"/>
        <v>416.58000000000004</v>
      </c>
      <c r="BA200"/>
      <c r="BB200"/>
      <c r="BC200"/>
      <c r="BD200"/>
    </row>
    <row r="201" spans="2:56" x14ac:dyDescent="0.3">
      <c r="B201" s="20"/>
      <c r="C201" s="20"/>
      <c r="D201" s="20"/>
      <c r="E201" s="26"/>
      <c r="F201" s="20"/>
      <c r="G201" s="20"/>
      <c r="H201" s="20"/>
      <c r="I201" s="20"/>
      <c r="J201" s="20"/>
      <c r="K201" s="19"/>
      <c r="L201" s="19"/>
      <c r="M201" s="19"/>
      <c r="N201" s="19"/>
      <c r="O201" s="19"/>
      <c r="P201" s="19"/>
      <c r="Q201" s="19"/>
      <c r="AC201" s="19"/>
      <c r="AD201" s="19"/>
      <c r="AE201" s="19"/>
      <c r="AF201" s="19"/>
      <c r="AG201" s="19"/>
      <c r="AH201" s="21">
        <v>195</v>
      </c>
      <c r="AI201" s="22" t="s">
        <v>350</v>
      </c>
      <c r="AJ201" s="21">
        <v>178</v>
      </c>
      <c r="AK201" s="19"/>
      <c r="AL201" s="19"/>
      <c r="AM201" s="898"/>
      <c r="AN201" s="683">
        <f t="shared" si="115"/>
        <v>10</v>
      </c>
      <c r="AO201" s="49">
        <v>5</v>
      </c>
      <c r="AP201" s="41">
        <v>12</v>
      </c>
      <c r="AQ201" s="881"/>
      <c r="AR201" s="35" t="s">
        <v>457</v>
      </c>
      <c r="AS201" s="42"/>
      <c r="AT201" s="42"/>
      <c r="AU201" s="42">
        <v>531.54</v>
      </c>
      <c r="AV201" s="42">
        <v>402.27</v>
      </c>
      <c r="AW201" s="42">
        <v>183.24</v>
      </c>
      <c r="AX201" s="42">
        <v>233.34</v>
      </c>
      <c r="AY201" s="794">
        <f t="shared" si="105"/>
        <v>933.81</v>
      </c>
      <c r="AZ201" s="794">
        <f t="shared" si="106"/>
        <v>416.58000000000004</v>
      </c>
      <c r="BA201"/>
      <c r="BB201"/>
      <c r="BC201"/>
      <c r="BD201"/>
    </row>
    <row r="202" spans="2:56" x14ac:dyDescent="0.3">
      <c r="B202" s="20"/>
      <c r="C202" s="20"/>
      <c r="D202" s="20"/>
      <c r="E202" s="26"/>
      <c r="F202" s="20"/>
      <c r="G202" s="20"/>
      <c r="H202" s="20"/>
      <c r="I202" s="20"/>
      <c r="J202" s="20"/>
      <c r="K202" s="19"/>
      <c r="L202" s="19"/>
      <c r="M202" s="19"/>
      <c r="N202" s="19"/>
      <c r="O202" s="19"/>
      <c r="P202" s="19"/>
      <c r="Q202" s="19"/>
      <c r="AC202" s="19"/>
      <c r="AD202" s="19"/>
      <c r="AE202" s="19"/>
      <c r="AF202" s="19"/>
      <c r="AG202" s="19"/>
      <c r="AH202" s="21">
        <v>196</v>
      </c>
      <c r="AI202" s="22" t="s">
        <v>351</v>
      </c>
      <c r="AJ202" s="21">
        <v>629</v>
      </c>
      <c r="AK202" s="19"/>
      <c r="AL202" s="19"/>
      <c r="AM202" s="896">
        <v>2020</v>
      </c>
      <c r="AN202" s="791">
        <v>11</v>
      </c>
      <c r="AO202" s="40">
        <v>2</v>
      </c>
      <c r="AP202" s="41">
        <v>5</v>
      </c>
      <c r="AQ202" s="879" t="s">
        <v>148</v>
      </c>
      <c r="AR202" s="35" t="s">
        <v>118</v>
      </c>
      <c r="AS202" s="42"/>
      <c r="AT202" s="42"/>
      <c r="AU202" s="42"/>
      <c r="AV202" s="42"/>
      <c r="AW202" s="42"/>
      <c r="AX202" s="42"/>
      <c r="AY202" s="794">
        <f t="shared" si="105"/>
        <v>0</v>
      </c>
      <c r="AZ202" s="794">
        <f t="shared" si="106"/>
        <v>0</v>
      </c>
      <c r="BA202"/>
      <c r="BB202"/>
      <c r="BC202"/>
      <c r="BD202"/>
    </row>
    <row r="203" spans="2:56" x14ac:dyDescent="0.3">
      <c r="B203" s="20"/>
      <c r="C203" s="20"/>
      <c r="D203" s="20"/>
      <c r="E203" s="26"/>
      <c r="F203" s="20"/>
      <c r="G203" s="20"/>
      <c r="H203" s="20"/>
      <c r="I203" s="20"/>
      <c r="J203" s="20"/>
      <c r="K203" s="19"/>
      <c r="L203" s="19"/>
      <c r="M203" s="19"/>
      <c r="N203" s="19"/>
      <c r="O203" s="19"/>
      <c r="P203" s="19"/>
      <c r="Q203" s="19"/>
      <c r="AC203" s="19"/>
      <c r="AD203" s="19"/>
      <c r="AE203" s="19"/>
      <c r="AF203" s="19"/>
      <c r="AG203" s="19"/>
      <c r="AH203" s="21">
        <v>197</v>
      </c>
      <c r="AI203" s="22" t="s">
        <v>352</v>
      </c>
      <c r="AJ203" s="21">
        <v>430</v>
      </c>
      <c r="AK203" s="19"/>
      <c r="AL203" s="19"/>
      <c r="AM203" s="897"/>
      <c r="AN203" s="792">
        <v>11</v>
      </c>
      <c r="AO203" s="43">
        <v>2</v>
      </c>
      <c r="AP203" s="41">
        <v>6</v>
      </c>
      <c r="AQ203" s="880"/>
      <c r="AR203" s="35" t="s">
        <v>61</v>
      </c>
      <c r="AS203" s="42"/>
      <c r="AT203" s="42"/>
      <c r="AU203" s="42"/>
      <c r="AV203" s="42"/>
      <c r="AW203" s="42"/>
      <c r="AX203" s="42"/>
      <c r="AY203" s="794">
        <f t="shared" si="105"/>
        <v>0</v>
      </c>
      <c r="AZ203" s="794">
        <f t="shared" si="106"/>
        <v>0</v>
      </c>
      <c r="BA203"/>
      <c r="BB203"/>
      <c r="BC203"/>
      <c r="BD203"/>
    </row>
    <row r="204" spans="2:56" x14ac:dyDescent="0.3">
      <c r="B204" s="20"/>
      <c r="C204" s="20"/>
      <c r="D204" s="20"/>
      <c r="E204" s="26"/>
      <c r="F204" s="20"/>
      <c r="G204" s="20"/>
      <c r="H204" s="20"/>
      <c r="I204" s="20"/>
      <c r="J204" s="20"/>
      <c r="K204" s="19"/>
      <c r="L204" s="19"/>
      <c r="M204" s="19"/>
      <c r="N204" s="19"/>
      <c r="O204" s="19"/>
      <c r="P204" s="19"/>
      <c r="Q204" s="19"/>
      <c r="AC204" s="19"/>
      <c r="AD204" s="19"/>
      <c r="AE204" s="19"/>
      <c r="AF204" s="19"/>
      <c r="AG204" s="19"/>
      <c r="AH204" s="21">
        <v>198</v>
      </c>
      <c r="AI204" s="22" t="s">
        <v>353</v>
      </c>
      <c r="AJ204" s="21">
        <v>488</v>
      </c>
      <c r="AK204" s="19"/>
      <c r="AL204" s="19"/>
      <c r="AM204" s="897"/>
      <c r="AN204" s="792">
        <v>11</v>
      </c>
      <c r="AO204" s="43">
        <v>2</v>
      </c>
      <c r="AP204" s="41">
        <v>7</v>
      </c>
      <c r="AQ204" s="880"/>
      <c r="AR204" s="35" t="s">
        <v>62</v>
      </c>
      <c r="AS204" s="42"/>
      <c r="AT204" s="42"/>
      <c r="AU204" s="42"/>
      <c r="AV204" s="42"/>
      <c r="AW204" s="42"/>
      <c r="AX204" s="42"/>
      <c r="AY204" s="794">
        <f t="shared" si="105"/>
        <v>0</v>
      </c>
      <c r="AZ204" s="794">
        <f t="shared" si="106"/>
        <v>0</v>
      </c>
      <c r="BA204"/>
      <c r="BB204"/>
      <c r="BC204"/>
      <c r="BD204"/>
    </row>
    <row r="205" spans="2:56" x14ac:dyDescent="0.3">
      <c r="B205" s="20"/>
      <c r="C205" s="20"/>
      <c r="D205" s="20"/>
      <c r="E205" s="26"/>
      <c r="F205" s="20"/>
      <c r="G205" s="20"/>
      <c r="H205" s="20"/>
      <c r="I205" s="20"/>
      <c r="J205" s="20"/>
      <c r="K205" s="19"/>
      <c r="L205" s="19"/>
      <c r="M205" s="19"/>
      <c r="N205" s="19"/>
      <c r="O205" s="19"/>
      <c r="P205" s="19"/>
      <c r="Q205" s="19"/>
      <c r="AC205" s="19"/>
      <c r="AD205" s="19"/>
      <c r="AE205" s="19"/>
      <c r="AF205" s="19"/>
      <c r="AG205" s="19"/>
      <c r="AH205" s="21">
        <v>199</v>
      </c>
      <c r="AI205" s="22" t="s">
        <v>354</v>
      </c>
      <c r="AJ205" s="21">
        <v>620</v>
      </c>
      <c r="AK205" s="19"/>
      <c r="AL205" s="19"/>
      <c r="AM205" s="897"/>
      <c r="AN205" s="792">
        <v>11</v>
      </c>
      <c r="AO205" s="43">
        <v>2</v>
      </c>
      <c r="AP205" s="41">
        <v>8</v>
      </c>
      <c r="AQ205" s="880"/>
      <c r="AR205" s="35" t="s">
        <v>145</v>
      </c>
      <c r="AS205" s="42"/>
      <c r="AT205" s="42"/>
      <c r="AU205" s="42"/>
      <c r="AV205" s="42"/>
      <c r="AW205" s="42"/>
      <c r="AX205" s="42"/>
      <c r="AY205" s="794">
        <f t="shared" si="105"/>
        <v>0</v>
      </c>
      <c r="AZ205" s="794">
        <f t="shared" si="106"/>
        <v>0</v>
      </c>
      <c r="BA205"/>
      <c r="BB205"/>
      <c r="BC205"/>
      <c r="BD205"/>
    </row>
    <row r="206" spans="2:56" x14ac:dyDescent="0.3">
      <c r="B206" s="20"/>
      <c r="C206" s="20"/>
      <c r="D206" s="20"/>
      <c r="E206" s="26"/>
      <c r="F206" s="20"/>
      <c r="G206" s="20"/>
      <c r="H206" s="20"/>
      <c r="I206" s="20"/>
      <c r="J206" s="20"/>
      <c r="K206" s="19"/>
      <c r="L206" s="19"/>
      <c r="M206" s="19"/>
      <c r="N206" s="19"/>
      <c r="O206" s="19"/>
      <c r="P206" s="19"/>
      <c r="Q206" s="19"/>
      <c r="AC206" s="19"/>
      <c r="AD206" s="19"/>
      <c r="AE206" s="19"/>
      <c r="AF206" s="19"/>
      <c r="AG206" s="19"/>
      <c r="AH206" s="21">
        <v>200</v>
      </c>
      <c r="AI206" s="22" t="s">
        <v>355</v>
      </c>
      <c r="AJ206" s="21">
        <v>174</v>
      </c>
      <c r="AK206" s="19"/>
      <c r="AL206" s="19"/>
      <c r="AM206" s="897"/>
      <c r="AN206" s="792">
        <v>11</v>
      </c>
      <c r="AO206" s="43">
        <v>2</v>
      </c>
      <c r="AP206" s="41">
        <v>9</v>
      </c>
      <c r="AQ206" s="880"/>
      <c r="AR206" s="35" t="s">
        <v>455</v>
      </c>
      <c r="AS206" s="42"/>
      <c r="AT206" s="42"/>
      <c r="AU206" s="42"/>
      <c r="AV206" s="42"/>
      <c r="AW206" s="42"/>
      <c r="AX206" s="42"/>
      <c r="AY206" s="794">
        <f t="shared" ref="AY206:AY221" si="116">AU206+AV206</f>
        <v>0</v>
      </c>
      <c r="AZ206" s="794">
        <f t="shared" ref="AZ206:AZ221" si="117">AW206+AX206</f>
        <v>0</v>
      </c>
      <c r="BA206"/>
      <c r="BB206"/>
      <c r="BC206"/>
      <c r="BD206"/>
    </row>
    <row r="207" spans="2:56" x14ac:dyDescent="0.3">
      <c r="B207" s="20"/>
      <c r="C207" s="20"/>
      <c r="D207" s="20"/>
      <c r="E207" s="26"/>
      <c r="F207" s="20"/>
      <c r="G207" s="20"/>
      <c r="H207" s="20"/>
      <c r="I207" s="20"/>
      <c r="J207" s="20"/>
      <c r="K207" s="19"/>
      <c r="L207" s="19"/>
      <c r="M207" s="19"/>
      <c r="N207" s="19"/>
      <c r="O207" s="19"/>
      <c r="P207" s="19"/>
      <c r="Q207" s="19"/>
      <c r="AC207" s="19"/>
      <c r="AD207" s="19"/>
      <c r="AE207" s="19"/>
      <c r="AF207" s="19"/>
      <c r="AG207" s="19"/>
      <c r="AH207" s="21">
        <v>201</v>
      </c>
      <c r="AI207" s="22" t="s">
        <v>356</v>
      </c>
      <c r="AJ207" s="21">
        <v>303</v>
      </c>
      <c r="AK207" s="19"/>
      <c r="AL207" s="19"/>
      <c r="AM207" s="897"/>
      <c r="AN207" s="792">
        <v>11</v>
      </c>
      <c r="AO207" s="43">
        <v>2</v>
      </c>
      <c r="AP207" s="45">
        <v>10</v>
      </c>
      <c r="AQ207" s="880"/>
      <c r="AR207" s="35" t="s">
        <v>456</v>
      </c>
      <c r="AS207" s="42"/>
      <c r="AT207" s="42"/>
      <c r="AU207" s="42"/>
      <c r="AV207" s="42"/>
      <c r="AW207" s="42"/>
      <c r="AX207" s="42"/>
      <c r="AY207" s="794">
        <f t="shared" si="116"/>
        <v>0</v>
      </c>
      <c r="AZ207" s="794">
        <f t="shared" si="117"/>
        <v>0</v>
      </c>
      <c r="BA207"/>
      <c r="BB207"/>
      <c r="BC207"/>
      <c r="BD207"/>
    </row>
    <row r="208" spans="2:56" x14ac:dyDescent="0.3">
      <c r="B208" s="20"/>
      <c r="C208" s="20"/>
      <c r="D208" s="20"/>
      <c r="E208" s="26"/>
      <c r="F208" s="20"/>
      <c r="G208" s="20"/>
      <c r="H208" s="20"/>
      <c r="I208" s="20"/>
      <c r="J208" s="20"/>
      <c r="K208" s="19"/>
      <c r="L208" s="19"/>
      <c r="M208" s="19"/>
      <c r="N208" s="19"/>
      <c r="O208" s="19"/>
      <c r="P208" s="19"/>
      <c r="Q208" s="19"/>
      <c r="AC208" s="19"/>
      <c r="AD208" s="19"/>
      <c r="AE208" s="19"/>
      <c r="AF208" s="19"/>
      <c r="AG208" s="19"/>
      <c r="AH208" s="21">
        <v>202</v>
      </c>
      <c r="AI208" s="22" t="s">
        <v>357</v>
      </c>
      <c r="AJ208" s="21">
        <v>270</v>
      </c>
      <c r="AK208" s="19"/>
      <c r="AL208" s="19"/>
      <c r="AM208" s="897"/>
      <c r="AN208" s="792">
        <v>11</v>
      </c>
      <c r="AO208" s="43">
        <v>2</v>
      </c>
      <c r="AP208" s="45">
        <v>11</v>
      </c>
      <c r="AQ208" s="880"/>
      <c r="AR208" s="35" t="s">
        <v>146</v>
      </c>
      <c r="AS208" s="42"/>
      <c r="AT208" s="42"/>
      <c r="AU208" s="42"/>
      <c r="AV208" s="42"/>
      <c r="AW208" s="42"/>
      <c r="AX208" s="42"/>
      <c r="AY208" s="794">
        <f t="shared" si="116"/>
        <v>0</v>
      </c>
      <c r="AZ208" s="794">
        <f t="shared" si="117"/>
        <v>0</v>
      </c>
      <c r="BA208"/>
      <c r="BB208"/>
      <c r="BC208"/>
      <c r="BD208"/>
    </row>
    <row r="209" spans="2:56" x14ac:dyDescent="0.3">
      <c r="B209" s="20"/>
      <c r="C209" s="20"/>
      <c r="D209" s="20"/>
      <c r="E209" s="26"/>
      <c r="F209" s="20"/>
      <c r="G209" s="20"/>
      <c r="H209" s="20"/>
      <c r="I209" s="20"/>
      <c r="J209" s="20"/>
      <c r="K209" s="19"/>
      <c r="L209" s="19"/>
      <c r="M209" s="19"/>
      <c r="N209" s="19"/>
      <c r="O209" s="19"/>
      <c r="P209" s="19"/>
      <c r="Q209" s="19"/>
      <c r="AC209" s="19"/>
      <c r="AD209" s="19"/>
      <c r="AE209" s="19"/>
      <c r="AF209" s="19"/>
      <c r="AG209" s="19"/>
      <c r="AH209" s="21">
        <v>203</v>
      </c>
      <c r="AI209" s="22" t="s">
        <v>358</v>
      </c>
      <c r="AJ209" s="21">
        <v>507</v>
      </c>
      <c r="AK209" s="19"/>
      <c r="AL209" s="19"/>
      <c r="AM209" s="897"/>
      <c r="AN209" s="792">
        <v>11</v>
      </c>
      <c r="AO209" s="43">
        <v>2</v>
      </c>
      <c r="AP209" s="45">
        <v>12</v>
      </c>
      <c r="AQ209" s="881"/>
      <c r="AR209" s="35" t="s">
        <v>457</v>
      </c>
      <c r="AS209" s="42"/>
      <c r="AT209" s="42"/>
      <c r="AU209" s="42"/>
      <c r="AV209" s="42"/>
      <c r="AW209" s="42"/>
      <c r="AX209" s="42"/>
      <c r="AY209" s="794">
        <f t="shared" si="116"/>
        <v>0</v>
      </c>
      <c r="AZ209" s="794">
        <f t="shared" si="117"/>
        <v>0</v>
      </c>
      <c r="BA209"/>
      <c r="BB209"/>
      <c r="BC209"/>
      <c r="BD209"/>
    </row>
    <row r="210" spans="2:56" x14ac:dyDescent="0.3">
      <c r="B210" s="20"/>
      <c r="C210" s="20"/>
      <c r="D210" s="20"/>
      <c r="E210" s="26"/>
      <c r="F210" s="20"/>
      <c r="G210" s="20"/>
      <c r="H210" s="20"/>
      <c r="I210" s="20"/>
      <c r="J210" s="20"/>
      <c r="K210" s="19"/>
      <c r="L210" s="19"/>
      <c r="M210" s="19"/>
      <c r="N210" s="19"/>
      <c r="O210" s="19"/>
      <c r="P210" s="19"/>
      <c r="Q210" s="19"/>
      <c r="AC210" s="19"/>
      <c r="AD210" s="19"/>
      <c r="AE210" s="19"/>
      <c r="AF210" s="19"/>
      <c r="AG210" s="19"/>
      <c r="AH210" s="21">
        <v>204</v>
      </c>
      <c r="AI210" s="22" t="s">
        <v>359</v>
      </c>
      <c r="AJ210" s="21">
        <v>68</v>
      </c>
      <c r="AK210" s="19"/>
      <c r="AL210" s="19"/>
      <c r="AM210" s="897"/>
      <c r="AN210" s="792">
        <v>11</v>
      </c>
      <c r="AO210" s="40">
        <v>3</v>
      </c>
      <c r="AP210" s="45">
        <v>2</v>
      </c>
      <c r="AQ210" s="879" t="s">
        <v>445</v>
      </c>
      <c r="AR210" s="35" t="s">
        <v>157</v>
      </c>
      <c r="AS210" s="42">
        <v>6.16</v>
      </c>
      <c r="AT210" s="42">
        <v>6.56</v>
      </c>
      <c r="AU210" s="42">
        <v>49.85</v>
      </c>
      <c r="AV210" s="42">
        <v>422.96</v>
      </c>
      <c r="AW210" s="42">
        <v>49.85</v>
      </c>
      <c r="AX210" s="42">
        <v>260.89</v>
      </c>
      <c r="AY210" s="794">
        <f t="shared" si="116"/>
        <v>472.81</v>
      </c>
      <c r="AZ210" s="794">
        <f t="shared" si="117"/>
        <v>310.74</v>
      </c>
      <c r="BA210"/>
      <c r="BB210"/>
      <c r="BC210"/>
      <c r="BD210"/>
    </row>
    <row r="211" spans="2:56" x14ac:dyDescent="0.3">
      <c r="B211" s="20"/>
      <c r="C211" s="20"/>
      <c r="D211" s="20"/>
      <c r="E211" s="26"/>
      <c r="F211" s="20"/>
      <c r="G211" s="20"/>
      <c r="H211" s="20"/>
      <c r="I211" s="20"/>
      <c r="J211" s="20"/>
      <c r="K211" s="19"/>
      <c r="L211" s="19"/>
      <c r="M211" s="19"/>
      <c r="N211" s="19"/>
      <c r="O211" s="19"/>
      <c r="P211" s="19"/>
      <c r="Q211" s="19"/>
      <c r="AC211" s="19"/>
      <c r="AD211" s="19"/>
      <c r="AE211" s="19"/>
      <c r="AF211" s="19"/>
      <c r="AG211" s="19"/>
      <c r="AH211" s="21">
        <v>205</v>
      </c>
      <c r="AI211" s="22" t="s">
        <v>360</v>
      </c>
      <c r="AJ211" s="21">
        <v>460</v>
      </c>
      <c r="AK211" s="19"/>
      <c r="AL211" s="19"/>
      <c r="AM211" s="897"/>
      <c r="AN211" s="792">
        <v>11</v>
      </c>
      <c r="AO211" s="43">
        <v>3</v>
      </c>
      <c r="AP211" s="45">
        <v>3</v>
      </c>
      <c r="AQ211" s="880"/>
      <c r="AR211" s="35" t="s">
        <v>120</v>
      </c>
      <c r="AS211" s="42">
        <v>14.57</v>
      </c>
      <c r="AT211" s="42">
        <v>8.59</v>
      </c>
      <c r="AU211" s="42">
        <v>53.23</v>
      </c>
      <c r="AV211" s="42">
        <v>422.96</v>
      </c>
      <c r="AW211" s="42">
        <v>53.23</v>
      </c>
      <c r="AX211" s="42">
        <v>260.89</v>
      </c>
      <c r="AY211" s="794">
        <f t="shared" si="116"/>
        <v>476.19</v>
      </c>
      <c r="AZ211" s="794">
        <f t="shared" si="117"/>
        <v>314.12</v>
      </c>
      <c r="BA211"/>
      <c r="BB211"/>
      <c r="BC211"/>
      <c r="BD211"/>
    </row>
    <row r="212" spans="2:56" x14ac:dyDescent="0.3">
      <c r="B212" s="20"/>
      <c r="C212" s="20"/>
      <c r="D212" s="20"/>
      <c r="E212" s="26"/>
      <c r="F212" s="20"/>
      <c r="G212" s="20"/>
      <c r="H212" s="20"/>
      <c r="I212" s="20"/>
      <c r="J212" s="20"/>
      <c r="K212" s="19"/>
      <c r="L212" s="19"/>
      <c r="M212" s="19"/>
      <c r="N212" s="19"/>
      <c r="O212" s="19"/>
      <c r="P212" s="19"/>
      <c r="Q212" s="19"/>
      <c r="AC212" s="19"/>
      <c r="AD212" s="19"/>
      <c r="AE212" s="19"/>
      <c r="AF212" s="19"/>
      <c r="AG212" s="19"/>
      <c r="AH212" s="21">
        <v>206</v>
      </c>
      <c r="AI212" s="22" t="s">
        <v>361</v>
      </c>
      <c r="AJ212" s="21">
        <v>228</v>
      </c>
      <c r="AK212" s="19"/>
      <c r="AL212" s="19"/>
      <c r="AM212" s="897"/>
      <c r="AN212" s="792">
        <v>11</v>
      </c>
      <c r="AO212" s="43">
        <v>3</v>
      </c>
      <c r="AP212" s="45">
        <v>4</v>
      </c>
      <c r="AQ212" s="880"/>
      <c r="AR212" s="35" t="s">
        <v>119</v>
      </c>
      <c r="AS212" s="42">
        <v>20.46</v>
      </c>
      <c r="AT212" s="42">
        <v>10.52</v>
      </c>
      <c r="AU212" s="42">
        <v>57.2</v>
      </c>
      <c r="AV212" s="42">
        <v>422.96</v>
      </c>
      <c r="AW212" s="42">
        <v>57.2</v>
      </c>
      <c r="AX212" s="42">
        <v>260.89</v>
      </c>
      <c r="AY212" s="794">
        <f t="shared" si="116"/>
        <v>480.15999999999997</v>
      </c>
      <c r="AZ212" s="794">
        <f t="shared" si="117"/>
        <v>318.08999999999997</v>
      </c>
      <c r="BA212"/>
      <c r="BB212"/>
      <c r="BC212"/>
      <c r="BD212"/>
    </row>
    <row r="213" spans="2:56" x14ac:dyDescent="0.3">
      <c r="B213" s="20"/>
      <c r="C213" s="20"/>
      <c r="D213" s="20"/>
      <c r="E213" s="26"/>
      <c r="F213" s="20"/>
      <c r="G213" s="20"/>
      <c r="H213" s="20"/>
      <c r="I213" s="20"/>
      <c r="J213" s="20"/>
      <c r="K213" s="19"/>
      <c r="L213" s="19"/>
      <c r="M213" s="19"/>
      <c r="N213" s="19"/>
      <c r="O213" s="19"/>
      <c r="P213" s="19"/>
      <c r="Q213" s="19"/>
      <c r="AC213" s="19"/>
      <c r="AD213" s="19"/>
      <c r="AE213" s="19"/>
      <c r="AF213" s="19"/>
      <c r="AG213" s="19"/>
      <c r="AH213" s="21">
        <v>207</v>
      </c>
      <c r="AI213" s="22" t="s">
        <v>362</v>
      </c>
      <c r="AJ213" s="21">
        <v>484</v>
      </c>
      <c r="AK213" s="19"/>
      <c r="AL213" s="19"/>
      <c r="AM213" s="897"/>
      <c r="AN213" s="792">
        <v>11</v>
      </c>
      <c r="AO213" s="43">
        <v>3</v>
      </c>
      <c r="AP213" s="45">
        <v>5</v>
      </c>
      <c r="AQ213" s="880"/>
      <c r="AR213" s="35" t="s">
        <v>118</v>
      </c>
      <c r="AS213" s="42">
        <v>32.409999999999997</v>
      </c>
      <c r="AT213" s="42">
        <v>14.69</v>
      </c>
      <c r="AU213" s="42">
        <v>72.66</v>
      </c>
      <c r="AV213" s="42">
        <v>422.96</v>
      </c>
      <c r="AW213" s="42">
        <v>72.66</v>
      </c>
      <c r="AX213" s="42">
        <v>260.89</v>
      </c>
      <c r="AY213" s="794">
        <f t="shared" si="116"/>
        <v>495.62</v>
      </c>
      <c r="AZ213" s="794">
        <f t="shared" si="117"/>
        <v>333.54999999999995</v>
      </c>
      <c r="BA213"/>
      <c r="BB213"/>
      <c r="BC213"/>
      <c r="BD213"/>
    </row>
    <row r="214" spans="2:56" x14ac:dyDescent="0.3">
      <c r="B214" s="20"/>
      <c r="C214" s="20"/>
      <c r="D214" s="20"/>
      <c r="E214" s="26"/>
      <c r="F214" s="20"/>
      <c r="G214" s="20"/>
      <c r="H214" s="20"/>
      <c r="I214" s="20"/>
      <c r="J214" s="20"/>
      <c r="K214" s="19"/>
      <c r="L214" s="19"/>
      <c r="M214" s="19"/>
      <c r="N214" s="19"/>
      <c r="O214" s="19"/>
      <c r="P214" s="19"/>
      <c r="Q214" s="19"/>
      <c r="AC214" s="19"/>
      <c r="AD214" s="19"/>
      <c r="AE214" s="19"/>
      <c r="AF214" s="19"/>
      <c r="AG214" s="19"/>
      <c r="AH214" s="21">
        <v>208</v>
      </c>
      <c r="AI214" s="22" t="s">
        <v>363</v>
      </c>
      <c r="AJ214" s="21">
        <v>231</v>
      </c>
      <c r="AK214" s="19"/>
      <c r="AL214" s="19"/>
      <c r="AM214" s="897"/>
      <c r="AN214" s="792">
        <v>11</v>
      </c>
      <c r="AO214" s="49">
        <v>3</v>
      </c>
      <c r="AP214" s="45">
        <v>6</v>
      </c>
      <c r="AQ214" s="881"/>
      <c r="AR214" s="35" t="s">
        <v>61</v>
      </c>
      <c r="AS214" s="42">
        <v>32.409999999999997</v>
      </c>
      <c r="AT214" s="42">
        <v>14.69</v>
      </c>
      <c r="AU214" s="42">
        <v>72.66</v>
      </c>
      <c r="AV214" s="42">
        <v>422.96</v>
      </c>
      <c r="AW214" s="42">
        <v>72.66</v>
      </c>
      <c r="AX214" s="42">
        <v>260.89</v>
      </c>
      <c r="AY214" s="794">
        <f t="shared" si="116"/>
        <v>495.62</v>
      </c>
      <c r="AZ214" s="794">
        <f t="shared" si="117"/>
        <v>333.54999999999995</v>
      </c>
      <c r="BA214"/>
      <c r="BB214"/>
      <c r="BC214"/>
      <c r="BD214"/>
    </row>
    <row r="215" spans="2:56" x14ac:dyDescent="0.3">
      <c r="B215" s="20"/>
      <c r="C215" s="20"/>
      <c r="D215" s="20"/>
      <c r="E215" s="26"/>
      <c r="F215" s="20"/>
      <c r="G215" s="20"/>
      <c r="H215" s="20"/>
      <c r="I215" s="20"/>
      <c r="J215" s="20"/>
      <c r="K215" s="19"/>
      <c r="L215" s="19"/>
      <c r="M215" s="19"/>
      <c r="N215" s="19"/>
      <c r="O215" s="19"/>
      <c r="P215" s="19"/>
      <c r="Q215" s="19"/>
      <c r="AC215" s="19"/>
      <c r="AD215" s="19"/>
      <c r="AE215" s="19"/>
      <c r="AF215" s="19"/>
      <c r="AG215" s="19"/>
      <c r="AH215" s="21">
        <v>209</v>
      </c>
      <c r="AI215" s="22" t="s">
        <v>364</v>
      </c>
      <c r="AJ215" s="21">
        <v>151</v>
      </c>
      <c r="AK215" s="19"/>
      <c r="AL215" s="19"/>
      <c r="AM215" s="897"/>
      <c r="AN215" s="792">
        <v>11</v>
      </c>
      <c r="AO215" s="43">
        <v>4</v>
      </c>
      <c r="AP215" s="41">
        <v>5</v>
      </c>
      <c r="AQ215" s="879" t="s">
        <v>446</v>
      </c>
      <c r="AR215" s="35" t="s">
        <v>118</v>
      </c>
      <c r="AS215" s="42"/>
      <c r="AT215" s="42"/>
      <c r="AU215" s="42"/>
      <c r="AV215" s="42"/>
      <c r="AW215" s="42"/>
      <c r="AX215" s="42"/>
      <c r="AY215" s="794">
        <f t="shared" si="116"/>
        <v>0</v>
      </c>
      <c r="AZ215" s="794">
        <f t="shared" si="117"/>
        <v>0</v>
      </c>
      <c r="BA215"/>
      <c r="BB215"/>
      <c r="BC215"/>
      <c r="BD215"/>
    </row>
    <row r="216" spans="2:56" x14ac:dyDescent="0.3">
      <c r="B216" s="20"/>
      <c r="C216" s="20"/>
      <c r="D216" s="20"/>
      <c r="E216" s="26"/>
      <c r="F216" s="20"/>
      <c r="G216" s="20"/>
      <c r="H216" s="20"/>
      <c r="I216" s="20"/>
      <c r="J216" s="20"/>
      <c r="K216" s="19"/>
      <c r="L216" s="19"/>
      <c r="M216" s="19"/>
      <c r="N216" s="19"/>
      <c r="O216" s="19"/>
      <c r="P216" s="19"/>
      <c r="Q216" s="19"/>
      <c r="AC216" s="19"/>
      <c r="AD216" s="19"/>
      <c r="AE216" s="19"/>
      <c r="AF216" s="19"/>
      <c r="AG216" s="19"/>
      <c r="AH216" s="21">
        <v>210</v>
      </c>
      <c r="AI216" s="22" t="s">
        <v>365</v>
      </c>
      <c r="AJ216" s="21">
        <v>750</v>
      </c>
      <c r="AK216" s="19"/>
      <c r="AL216" s="19"/>
      <c r="AM216" s="897"/>
      <c r="AN216" s="792">
        <v>11</v>
      </c>
      <c r="AO216" s="49">
        <v>4</v>
      </c>
      <c r="AP216" s="41">
        <v>6</v>
      </c>
      <c r="AQ216" s="881"/>
      <c r="AR216" s="35" t="s">
        <v>61</v>
      </c>
      <c r="AS216" s="42"/>
      <c r="AT216" s="42"/>
      <c r="AU216" s="42"/>
      <c r="AV216" s="42"/>
      <c r="AW216" s="42"/>
      <c r="AX216" s="42"/>
      <c r="AY216" s="794">
        <f t="shared" si="116"/>
        <v>0</v>
      </c>
      <c r="AZ216" s="794">
        <f t="shared" si="117"/>
        <v>0</v>
      </c>
      <c r="BA216"/>
      <c r="BB216"/>
      <c r="BC216"/>
      <c r="BD216"/>
    </row>
    <row r="217" spans="2:56" x14ac:dyDescent="0.3">
      <c r="B217" s="20"/>
      <c r="C217" s="20"/>
      <c r="D217" s="20"/>
      <c r="E217" s="26"/>
      <c r="F217" s="20"/>
      <c r="G217" s="20"/>
      <c r="H217" s="20"/>
      <c r="I217" s="20"/>
      <c r="J217" s="20"/>
      <c r="K217" s="19"/>
      <c r="L217" s="19"/>
      <c r="M217" s="19"/>
      <c r="N217" s="19"/>
      <c r="O217" s="19"/>
      <c r="P217" s="19"/>
      <c r="Q217" s="19"/>
      <c r="AC217" s="19"/>
      <c r="AD217" s="19"/>
      <c r="AE217" s="19"/>
      <c r="AF217" s="19"/>
      <c r="AG217" s="19"/>
      <c r="AH217" s="21">
        <v>211</v>
      </c>
      <c r="AI217" s="22" t="s">
        <v>366</v>
      </c>
      <c r="AJ217" s="21">
        <v>628</v>
      </c>
      <c r="AK217" s="19"/>
      <c r="AL217" s="19"/>
      <c r="AM217" s="897"/>
      <c r="AN217" s="792">
        <v>11</v>
      </c>
      <c r="AO217" s="43">
        <v>5</v>
      </c>
      <c r="AP217" s="41">
        <v>7</v>
      </c>
      <c r="AQ217" s="879" t="s">
        <v>444</v>
      </c>
      <c r="AR217" s="35" t="s">
        <v>62</v>
      </c>
      <c r="AS217" s="42">
        <v>461.28</v>
      </c>
      <c r="AT217" s="42">
        <v>169.44</v>
      </c>
      <c r="AU217" s="42">
        <v>461.28</v>
      </c>
      <c r="AV217" s="42">
        <v>422.96</v>
      </c>
      <c r="AW217" s="42">
        <v>169.44</v>
      </c>
      <c r="AX217" s="42">
        <v>260.89</v>
      </c>
      <c r="AY217" s="794">
        <f t="shared" si="116"/>
        <v>884.24</v>
      </c>
      <c r="AZ217" s="794">
        <f t="shared" si="117"/>
        <v>430.33</v>
      </c>
      <c r="BA217"/>
      <c r="BB217"/>
      <c r="BC217"/>
      <c r="BD217"/>
    </row>
    <row r="218" spans="2:56" x14ac:dyDescent="0.3">
      <c r="B218" s="20"/>
      <c r="C218" s="20"/>
      <c r="D218" s="20"/>
      <c r="E218" s="26"/>
      <c r="F218" s="20"/>
      <c r="G218" s="20"/>
      <c r="H218" s="20"/>
      <c r="I218" s="20"/>
      <c r="J218" s="20"/>
      <c r="K218" s="19"/>
      <c r="L218" s="19"/>
      <c r="M218" s="19"/>
      <c r="N218" s="19"/>
      <c r="O218" s="19"/>
      <c r="P218" s="19"/>
      <c r="Q218" s="19"/>
      <c r="AC218" s="19"/>
      <c r="AD218" s="19"/>
      <c r="AE218" s="19"/>
      <c r="AF218" s="19"/>
      <c r="AG218" s="19"/>
      <c r="AH218" s="21">
        <v>212</v>
      </c>
      <c r="AI218" s="22" t="s">
        <v>367</v>
      </c>
      <c r="AJ218" s="21">
        <v>65</v>
      </c>
      <c r="AK218" s="19"/>
      <c r="AL218" s="19"/>
      <c r="AM218" s="897"/>
      <c r="AN218" s="792">
        <v>11</v>
      </c>
      <c r="AO218" s="43">
        <v>5</v>
      </c>
      <c r="AP218" s="41">
        <v>8</v>
      </c>
      <c r="AQ218" s="880"/>
      <c r="AR218" s="35" t="s">
        <v>145</v>
      </c>
      <c r="AS218" s="42"/>
      <c r="AT218" s="42"/>
      <c r="AU218" s="42"/>
      <c r="AV218" s="42"/>
      <c r="AW218" s="42"/>
      <c r="AX218" s="42"/>
      <c r="AY218" s="794">
        <f t="shared" si="116"/>
        <v>0</v>
      </c>
      <c r="AZ218" s="794">
        <f t="shared" si="117"/>
        <v>0</v>
      </c>
      <c r="BA218"/>
      <c r="BB218"/>
      <c r="BC218"/>
      <c r="BD218"/>
    </row>
    <row r="219" spans="2:56" x14ac:dyDescent="0.3">
      <c r="B219" s="20"/>
      <c r="C219" s="20"/>
      <c r="D219" s="20"/>
      <c r="E219" s="26"/>
      <c r="F219" s="20"/>
      <c r="G219" s="20"/>
      <c r="H219" s="20"/>
      <c r="I219" s="20"/>
      <c r="J219" s="20"/>
      <c r="K219" s="19"/>
      <c r="L219" s="19"/>
      <c r="M219" s="19"/>
      <c r="N219" s="19"/>
      <c r="O219" s="19"/>
      <c r="P219" s="19"/>
      <c r="Q219" s="19"/>
      <c r="AC219" s="19"/>
      <c r="AD219" s="19"/>
      <c r="AE219" s="19"/>
      <c r="AF219" s="19"/>
      <c r="AG219" s="19"/>
      <c r="AH219" s="21">
        <v>213</v>
      </c>
      <c r="AI219" s="22" t="s">
        <v>368</v>
      </c>
      <c r="AJ219" s="21">
        <v>426</v>
      </c>
      <c r="AK219" s="19"/>
      <c r="AL219" s="19"/>
      <c r="AM219" s="897"/>
      <c r="AN219" s="792">
        <v>11</v>
      </c>
      <c r="AO219" s="43">
        <v>5</v>
      </c>
      <c r="AP219" s="41">
        <v>9</v>
      </c>
      <c r="AQ219" s="880"/>
      <c r="AR219" s="35" t="s">
        <v>455</v>
      </c>
      <c r="AS219" s="42"/>
      <c r="AT219" s="42"/>
      <c r="AU219" s="42"/>
      <c r="AV219" s="42"/>
      <c r="AW219" s="42"/>
      <c r="AX219" s="42"/>
      <c r="AY219" s="794">
        <f t="shared" si="116"/>
        <v>0</v>
      </c>
      <c r="AZ219" s="794">
        <f t="shared" si="117"/>
        <v>0</v>
      </c>
      <c r="BA219"/>
      <c r="BB219"/>
      <c r="BC219"/>
      <c r="BD219"/>
    </row>
    <row r="220" spans="2:56" x14ac:dyDescent="0.3">
      <c r="B220" s="20"/>
      <c r="C220" s="20"/>
      <c r="D220" s="20"/>
      <c r="E220" s="26"/>
      <c r="F220" s="20"/>
      <c r="G220" s="20"/>
      <c r="H220" s="20"/>
      <c r="I220" s="20"/>
      <c r="J220" s="20"/>
      <c r="K220" s="19"/>
      <c r="L220" s="19"/>
      <c r="M220" s="19"/>
      <c r="N220" s="19"/>
      <c r="O220" s="19"/>
      <c r="P220" s="19"/>
      <c r="Q220" s="19"/>
      <c r="AC220" s="19"/>
      <c r="AD220" s="19"/>
      <c r="AE220" s="19"/>
      <c r="AF220" s="19"/>
      <c r="AG220" s="19"/>
      <c r="AH220" s="21">
        <v>214</v>
      </c>
      <c r="AI220" s="22" t="s">
        <v>369</v>
      </c>
      <c r="AJ220" s="21">
        <v>286</v>
      </c>
      <c r="AK220" s="19"/>
      <c r="AL220" s="19"/>
      <c r="AM220" s="897"/>
      <c r="AN220" s="792">
        <v>11</v>
      </c>
      <c r="AO220" s="43">
        <v>5</v>
      </c>
      <c r="AP220" s="41">
        <v>10</v>
      </c>
      <c r="AQ220" s="880"/>
      <c r="AR220" s="35" t="s">
        <v>456</v>
      </c>
      <c r="AS220" s="42"/>
      <c r="AT220" s="42"/>
      <c r="AU220" s="42"/>
      <c r="AV220" s="42"/>
      <c r="AW220" s="42"/>
      <c r="AX220" s="42"/>
      <c r="AY220" s="794">
        <f t="shared" si="116"/>
        <v>0</v>
      </c>
      <c r="AZ220" s="794">
        <f t="shared" si="117"/>
        <v>0</v>
      </c>
      <c r="BA220"/>
      <c r="BB220"/>
      <c r="BC220"/>
      <c r="BD220"/>
    </row>
    <row r="221" spans="2:56" x14ac:dyDescent="0.3">
      <c r="B221" s="20"/>
      <c r="C221" s="20"/>
      <c r="D221" s="20"/>
      <c r="E221" s="26"/>
      <c r="F221" s="20"/>
      <c r="G221" s="20"/>
      <c r="H221" s="20"/>
      <c r="I221" s="20"/>
      <c r="J221" s="20"/>
      <c r="K221" s="19"/>
      <c r="L221" s="19"/>
      <c r="M221" s="19"/>
      <c r="N221" s="19"/>
      <c r="O221" s="19"/>
      <c r="P221" s="19"/>
      <c r="Q221" s="19"/>
      <c r="AC221" s="19"/>
      <c r="AD221" s="19"/>
      <c r="AE221" s="19"/>
      <c r="AF221" s="19"/>
      <c r="AG221" s="19"/>
      <c r="AH221" s="21">
        <v>215</v>
      </c>
      <c r="AI221" s="22" t="s">
        <v>370</v>
      </c>
      <c r="AJ221" s="21">
        <v>211</v>
      </c>
      <c r="AK221" s="19"/>
      <c r="AL221" s="19"/>
      <c r="AM221" s="897"/>
      <c r="AN221" s="792">
        <v>11</v>
      </c>
      <c r="AO221" s="43">
        <v>5</v>
      </c>
      <c r="AP221" s="41">
        <v>11</v>
      </c>
      <c r="AQ221" s="880"/>
      <c r="AR221" s="35" t="s">
        <v>146</v>
      </c>
      <c r="AS221" s="42">
        <v>562.62</v>
      </c>
      <c r="AT221" s="42">
        <v>189.7</v>
      </c>
      <c r="AU221" s="42">
        <v>562.62</v>
      </c>
      <c r="AV221" s="42">
        <v>422.96</v>
      </c>
      <c r="AW221" s="42">
        <v>189.7</v>
      </c>
      <c r="AX221" s="42">
        <v>260.89</v>
      </c>
      <c r="AY221" s="794">
        <f t="shared" si="116"/>
        <v>985.57999999999993</v>
      </c>
      <c r="AZ221" s="794">
        <f t="shared" si="117"/>
        <v>450.59</v>
      </c>
      <c r="BA221"/>
      <c r="BB221"/>
      <c r="BC221"/>
      <c r="BD221"/>
    </row>
    <row r="222" spans="2:56" x14ac:dyDescent="0.3">
      <c r="B222" s="20"/>
      <c r="C222" s="20"/>
      <c r="D222" s="20"/>
      <c r="E222" s="26"/>
      <c r="F222" s="20"/>
      <c r="G222" s="20"/>
      <c r="H222" s="20"/>
      <c r="I222" s="20"/>
      <c r="J222" s="20"/>
      <c r="K222" s="19"/>
      <c r="L222" s="19"/>
      <c r="M222" s="19"/>
      <c r="N222" s="19"/>
      <c r="O222" s="19"/>
      <c r="P222" s="19"/>
      <c r="Q222" s="19"/>
      <c r="AC222" s="19"/>
      <c r="AD222" s="19"/>
      <c r="AE222" s="19"/>
      <c r="AF222" s="19"/>
      <c r="AG222" s="19"/>
      <c r="AH222" s="21">
        <v>216</v>
      </c>
      <c r="AI222" s="22" t="s">
        <v>371</v>
      </c>
      <c r="AJ222" s="21">
        <v>188</v>
      </c>
      <c r="AK222" s="19"/>
      <c r="AL222" s="19"/>
      <c r="AM222" s="898"/>
      <c r="AN222" s="793">
        <v>11</v>
      </c>
      <c r="AO222" s="49">
        <v>5</v>
      </c>
      <c r="AP222" s="41">
        <v>12</v>
      </c>
      <c r="AQ222" s="881"/>
      <c r="AR222" s="35" t="s">
        <v>457</v>
      </c>
      <c r="AS222" s="42"/>
      <c r="AT222" s="42"/>
      <c r="AU222" s="42"/>
      <c r="AV222" s="42"/>
      <c r="AW222" s="42"/>
      <c r="AX222" s="42"/>
      <c r="AY222" s="794">
        <f>AU222+AV222</f>
        <v>0</v>
      </c>
      <c r="AZ222" s="794">
        <f>AW222+AX222</f>
        <v>0</v>
      </c>
      <c r="BA222"/>
      <c r="BB222"/>
      <c r="BC222"/>
      <c r="BD222"/>
    </row>
    <row r="223" spans="2:56" x14ac:dyDescent="0.3">
      <c r="B223" s="20"/>
      <c r="C223" s="20"/>
      <c r="D223" s="20"/>
      <c r="E223" s="26"/>
      <c r="F223" s="20"/>
      <c r="G223" s="20"/>
      <c r="H223" s="20"/>
      <c r="I223" s="20"/>
      <c r="J223" s="20"/>
      <c r="K223" s="19"/>
      <c r="L223" s="19"/>
      <c r="M223" s="19"/>
      <c r="N223" s="19"/>
      <c r="O223" s="19"/>
      <c r="P223" s="19"/>
      <c r="Q223" s="19"/>
      <c r="AC223" s="19"/>
      <c r="AD223" s="19"/>
      <c r="AE223" s="19"/>
      <c r="AF223" s="19"/>
      <c r="AG223" s="19"/>
      <c r="AH223" s="21">
        <v>217</v>
      </c>
      <c r="AI223" s="22" t="s">
        <v>372</v>
      </c>
      <c r="AJ223" s="21">
        <v>186</v>
      </c>
      <c r="AK223" s="19"/>
      <c r="AL223" s="19"/>
      <c r="BA223"/>
      <c r="BB223"/>
      <c r="BC223"/>
      <c r="BD223"/>
    </row>
    <row r="224" spans="2:56" x14ac:dyDescent="0.3">
      <c r="B224" s="20"/>
      <c r="C224" s="20"/>
      <c r="D224" s="20"/>
      <c r="E224" s="26"/>
      <c r="F224" s="20"/>
      <c r="G224" s="20"/>
      <c r="H224" s="20"/>
      <c r="I224" s="20"/>
      <c r="J224" s="20"/>
      <c r="K224" s="19"/>
      <c r="L224" s="19"/>
      <c r="M224" s="19"/>
      <c r="N224" s="19"/>
      <c r="O224" s="19"/>
      <c r="P224" s="19"/>
      <c r="Q224" s="19"/>
      <c r="AC224" s="19"/>
      <c r="AD224" s="19"/>
      <c r="AE224" s="19"/>
      <c r="AF224" s="19"/>
      <c r="AG224" s="19"/>
      <c r="AH224" s="21">
        <v>218</v>
      </c>
      <c r="AI224" s="22" t="s">
        <v>373</v>
      </c>
      <c r="AJ224" s="21">
        <v>264</v>
      </c>
      <c r="AK224" s="19"/>
      <c r="AL224" s="19"/>
      <c r="BA224"/>
      <c r="BB224"/>
      <c r="BC224"/>
      <c r="BD224"/>
    </row>
    <row r="225" spans="2:38" x14ac:dyDescent="0.3">
      <c r="B225" s="20"/>
      <c r="C225" s="20"/>
      <c r="D225" s="20"/>
      <c r="E225" s="26"/>
      <c r="F225" s="20"/>
      <c r="G225" s="20"/>
      <c r="H225" s="20"/>
      <c r="I225" s="20"/>
      <c r="J225" s="20"/>
      <c r="K225" s="19"/>
      <c r="L225" s="19"/>
      <c r="M225" s="19"/>
      <c r="N225" s="19"/>
      <c r="O225" s="19"/>
      <c r="P225" s="19"/>
      <c r="Q225" s="19"/>
      <c r="AC225" s="19"/>
      <c r="AD225" s="19"/>
      <c r="AE225" s="19"/>
      <c r="AF225" s="19"/>
      <c r="AG225" s="19"/>
      <c r="AH225" s="21">
        <v>219</v>
      </c>
      <c r="AI225" s="22" t="s">
        <v>374</v>
      </c>
      <c r="AJ225" s="21">
        <v>305</v>
      </c>
      <c r="AK225" s="19"/>
      <c r="AL225" s="19"/>
    </row>
    <row r="226" spans="2:38" x14ac:dyDescent="0.3">
      <c r="B226" s="20"/>
      <c r="C226" s="20"/>
      <c r="D226" s="20"/>
      <c r="E226" s="26"/>
      <c r="F226" s="20"/>
      <c r="G226" s="20"/>
      <c r="H226" s="20"/>
      <c r="I226" s="20"/>
      <c r="J226" s="20"/>
      <c r="K226" s="19"/>
      <c r="L226" s="19"/>
      <c r="M226" s="19"/>
      <c r="N226" s="19"/>
      <c r="O226" s="19"/>
      <c r="P226" s="19"/>
      <c r="Q226" s="19"/>
      <c r="AC226" s="19"/>
      <c r="AD226" s="19"/>
      <c r="AE226" s="19"/>
      <c r="AF226" s="19"/>
      <c r="AG226" s="19"/>
      <c r="AH226" s="21">
        <v>220</v>
      </c>
      <c r="AI226" s="22" t="s">
        <v>375</v>
      </c>
      <c r="AJ226" s="21">
        <v>186</v>
      </c>
      <c r="AK226" s="19"/>
      <c r="AL226" s="19"/>
    </row>
    <row r="227" spans="2:38" x14ac:dyDescent="0.3">
      <c r="B227" s="20"/>
      <c r="C227" s="20"/>
      <c r="D227" s="20"/>
      <c r="E227" s="26"/>
      <c r="F227" s="20"/>
      <c r="G227" s="20"/>
      <c r="H227" s="20"/>
      <c r="I227" s="20"/>
      <c r="J227" s="20"/>
      <c r="K227" s="19"/>
      <c r="L227" s="19"/>
      <c r="M227" s="19"/>
      <c r="N227" s="19"/>
      <c r="O227" s="19"/>
      <c r="P227" s="19"/>
      <c r="Q227" s="19"/>
      <c r="AC227" s="19"/>
      <c r="AD227" s="19"/>
      <c r="AE227" s="19"/>
      <c r="AF227" s="19"/>
      <c r="AG227" s="19"/>
      <c r="AH227" s="21">
        <v>221</v>
      </c>
      <c r="AI227" s="22" t="s">
        <v>376</v>
      </c>
      <c r="AJ227" s="21">
        <v>677</v>
      </c>
      <c r="AK227" s="19"/>
      <c r="AL227" s="19"/>
    </row>
    <row r="228" spans="2:38" x14ac:dyDescent="0.3">
      <c r="B228" s="20"/>
      <c r="C228" s="20"/>
      <c r="D228" s="20"/>
      <c r="E228" s="26"/>
      <c r="F228" s="20"/>
      <c r="G228" s="20"/>
      <c r="H228" s="20"/>
      <c r="I228" s="20"/>
      <c r="J228" s="20"/>
      <c r="K228" s="19"/>
      <c r="L228" s="19"/>
      <c r="M228" s="19"/>
      <c r="N228" s="19"/>
      <c r="O228" s="19"/>
      <c r="P228" s="19"/>
      <c r="Q228" s="19"/>
      <c r="AC228" s="19"/>
      <c r="AD228" s="19"/>
      <c r="AE228" s="19"/>
      <c r="AF228" s="19"/>
      <c r="AG228" s="19"/>
      <c r="AH228" s="21">
        <v>222</v>
      </c>
      <c r="AI228" s="22" t="s">
        <v>377</v>
      </c>
      <c r="AJ228" s="21">
        <v>197</v>
      </c>
      <c r="AK228" s="19"/>
      <c r="AL228" s="19"/>
    </row>
    <row r="229" spans="2:38" x14ac:dyDescent="0.3">
      <c r="B229" s="20"/>
      <c r="C229" s="20"/>
      <c r="D229" s="20"/>
      <c r="E229" s="26"/>
      <c r="F229" s="20"/>
      <c r="G229" s="20"/>
      <c r="H229" s="20"/>
      <c r="I229" s="20"/>
      <c r="J229" s="20"/>
      <c r="K229" s="19"/>
      <c r="L229" s="19"/>
      <c r="M229" s="19"/>
      <c r="N229" s="19"/>
      <c r="O229" s="19"/>
      <c r="P229" s="19"/>
      <c r="Q229" s="19"/>
      <c r="AC229" s="19"/>
      <c r="AD229" s="19"/>
      <c r="AE229" s="19"/>
      <c r="AF229" s="19"/>
      <c r="AG229" s="19"/>
      <c r="AH229" s="21">
        <v>223</v>
      </c>
      <c r="AI229" s="22" t="s">
        <v>378</v>
      </c>
      <c r="AJ229" s="21">
        <v>696</v>
      </c>
      <c r="AK229" s="19"/>
      <c r="AL229" s="19"/>
    </row>
    <row r="230" spans="2:38" x14ac:dyDescent="0.3">
      <c r="B230" s="20"/>
      <c r="C230" s="20"/>
      <c r="D230" s="20"/>
      <c r="E230" s="26"/>
      <c r="F230" s="20"/>
      <c r="G230" s="20"/>
      <c r="H230" s="20"/>
      <c r="I230" s="20"/>
      <c r="J230" s="20"/>
      <c r="K230" s="19"/>
      <c r="L230" s="19"/>
      <c r="M230" s="19"/>
      <c r="N230" s="19"/>
      <c r="O230" s="19"/>
      <c r="P230" s="19"/>
      <c r="Q230" s="19"/>
      <c r="AC230" s="19"/>
      <c r="AD230" s="19"/>
      <c r="AE230" s="19"/>
      <c r="AF230" s="19"/>
      <c r="AG230" s="19"/>
      <c r="AH230" s="21">
        <v>224</v>
      </c>
      <c r="AI230" s="22" t="s">
        <v>379</v>
      </c>
      <c r="AJ230" s="21">
        <v>265</v>
      </c>
      <c r="AK230" s="19"/>
      <c r="AL230" s="19"/>
    </row>
    <row r="231" spans="2:38" x14ac:dyDescent="0.3">
      <c r="B231" s="20"/>
      <c r="C231" s="20"/>
      <c r="D231" s="20"/>
      <c r="E231" s="26"/>
      <c r="F231" s="20"/>
      <c r="G231" s="20"/>
      <c r="H231" s="20"/>
      <c r="I231" s="20"/>
      <c r="J231" s="20"/>
      <c r="K231" s="19"/>
      <c r="L231" s="19"/>
      <c r="M231" s="19"/>
      <c r="N231" s="19"/>
      <c r="O231" s="19"/>
      <c r="P231" s="19"/>
      <c r="Q231" s="19"/>
      <c r="AC231" s="19"/>
      <c r="AD231" s="19"/>
      <c r="AE231" s="19"/>
      <c r="AF231" s="19"/>
      <c r="AG231" s="19"/>
      <c r="AH231" s="21">
        <v>225</v>
      </c>
      <c r="AI231" s="22" t="s">
        <v>380</v>
      </c>
      <c r="AJ231" s="21">
        <v>666</v>
      </c>
      <c r="AK231" s="19"/>
      <c r="AL231" s="19"/>
    </row>
    <row r="232" spans="2:38" x14ac:dyDescent="0.3">
      <c r="B232" s="20"/>
      <c r="C232" s="20"/>
      <c r="D232" s="20"/>
      <c r="E232" s="26"/>
      <c r="F232" s="20"/>
      <c r="G232" s="20"/>
      <c r="H232" s="20"/>
      <c r="I232" s="20"/>
      <c r="J232" s="20"/>
      <c r="K232" s="19"/>
      <c r="L232" s="19"/>
      <c r="M232" s="19"/>
      <c r="N232" s="19"/>
      <c r="O232" s="19"/>
      <c r="P232" s="19"/>
      <c r="Q232" s="19"/>
      <c r="AC232" s="19"/>
      <c r="AD232" s="19"/>
      <c r="AE232" s="19"/>
      <c r="AF232" s="19"/>
      <c r="AG232" s="19"/>
      <c r="AH232" s="21">
        <v>226</v>
      </c>
      <c r="AI232" s="22" t="s">
        <v>381</v>
      </c>
      <c r="AJ232" s="21">
        <v>447</v>
      </c>
      <c r="AK232" s="19"/>
      <c r="AL232" s="19"/>
    </row>
    <row r="233" spans="2:38" x14ac:dyDescent="0.3">
      <c r="B233" s="20"/>
      <c r="C233" s="20"/>
      <c r="D233" s="20"/>
      <c r="E233" s="26"/>
      <c r="F233" s="20"/>
      <c r="G233" s="20"/>
      <c r="H233" s="20"/>
      <c r="I233" s="20"/>
      <c r="J233" s="20"/>
      <c r="K233" s="19"/>
      <c r="L233" s="19"/>
      <c r="M233" s="19"/>
      <c r="N233" s="19"/>
      <c r="O233" s="19"/>
      <c r="P233" s="19"/>
      <c r="Q233" s="19"/>
      <c r="AC233" s="19"/>
      <c r="AD233" s="19"/>
      <c r="AE233" s="19"/>
      <c r="AF233" s="19"/>
      <c r="AG233" s="19"/>
      <c r="AH233" s="21">
        <v>227</v>
      </c>
      <c r="AI233" s="22" t="s">
        <v>382</v>
      </c>
      <c r="AJ233" s="21">
        <v>170</v>
      </c>
      <c r="AK233" s="19"/>
      <c r="AL233" s="19"/>
    </row>
    <row r="234" spans="2:38" x14ac:dyDescent="0.3">
      <c r="B234" s="20"/>
      <c r="C234" s="20"/>
      <c r="D234" s="20"/>
      <c r="E234" s="26"/>
      <c r="F234" s="20"/>
      <c r="G234" s="20"/>
      <c r="H234" s="20"/>
      <c r="I234" s="20"/>
      <c r="J234" s="20"/>
      <c r="K234" s="19"/>
      <c r="L234" s="19"/>
      <c r="M234" s="19"/>
      <c r="N234" s="19"/>
      <c r="O234" s="19"/>
      <c r="P234" s="19"/>
      <c r="Q234" s="19"/>
      <c r="AC234" s="19"/>
      <c r="AD234" s="19"/>
      <c r="AE234" s="19"/>
      <c r="AF234" s="19"/>
      <c r="AG234" s="19"/>
      <c r="AH234" s="21">
        <v>228</v>
      </c>
      <c r="AI234" s="22" t="s">
        <v>383</v>
      </c>
      <c r="AJ234" s="21">
        <v>331</v>
      </c>
      <c r="AK234" s="19"/>
      <c r="AL234" s="19"/>
    </row>
    <row r="235" spans="2:38" x14ac:dyDescent="0.3">
      <c r="B235" s="20"/>
      <c r="C235" s="20"/>
      <c r="D235" s="20"/>
      <c r="E235" s="26"/>
      <c r="F235" s="20"/>
      <c r="G235" s="20"/>
      <c r="H235" s="20"/>
      <c r="I235" s="20"/>
      <c r="J235" s="20"/>
      <c r="K235" s="19"/>
      <c r="L235" s="19"/>
      <c r="M235" s="19"/>
      <c r="N235" s="19"/>
      <c r="O235" s="19"/>
      <c r="P235" s="19"/>
      <c r="Q235" s="19"/>
      <c r="AC235" s="19"/>
      <c r="AD235" s="19"/>
      <c r="AE235" s="19"/>
      <c r="AF235" s="19"/>
      <c r="AG235" s="19"/>
      <c r="AH235" s="21">
        <v>229</v>
      </c>
      <c r="AI235" s="22" t="s">
        <v>384</v>
      </c>
      <c r="AJ235" s="21">
        <v>726</v>
      </c>
      <c r="AK235" s="19"/>
      <c r="AL235" s="19"/>
    </row>
    <row r="236" spans="2:38" x14ac:dyDescent="0.3">
      <c r="B236" s="20"/>
      <c r="C236" s="20"/>
      <c r="D236" s="20"/>
      <c r="E236" s="26"/>
      <c r="F236" s="20"/>
      <c r="G236" s="20"/>
      <c r="H236" s="20"/>
      <c r="I236" s="20"/>
      <c r="J236" s="20"/>
      <c r="K236" s="19"/>
      <c r="L236" s="19"/>
      <c r="M236" s="19"/>
      <c r="N236" s="19"/>
      <c r="O236" s="19"/>
      <c r="P236" s="19"/>
      <c r="Q236" s="19"/>
      <c r="AC236" s="19"/>
      <c r="AD236" s="19"/>
      <c r="AE236" s="19"/>
      <c r="AF236" s="19"/>
      <c r="AG236" s="19"/>
      <c r="AH236" s="21">
        <v>230</v>
      </c>
      <c r="AI236" s="22" t="s">
        <v>385</v>
      </c>
      <c r="AJ236" s="21">
        <v>255</v>
      </c>
      <c r="AK236" s="19"/>
      <c r="AL236" s="19"/>
    </row>
    <row r="237" spans="2:38" x14ac:dyDescent="0.3">
      <c r="B237" s="20"/>
      <c r="C237" s="20"/>
      <c r="D237" s="20"/>
      <c r="E237" s="26"/>
      <c r="F237" s="20"/>
      <c r="G237" s="20"/>
      <c r="H237" s="20"/>
      <c r="I237" s="20"/>
      <c r="J237" s="20"/>
      <c r="K237" s="19"/>
      <c r="L237" s="19"/>
      <c r="M237" s="19"/>
      <c r="N237" s="19"/>
      <c r="O237" s="19"/>
      <c r="P237" s="19"/>
      <c r="Q237" s="19"/>
      <c r="AC237" s="19"/>
      <c r="AD237" s="19"/>
      <c r="AE237" s="19"/>
      <c r="AF237" s="19"/>
      <c r="AG237" s="19"/>
      <c r="AH237" s="21">
        <v>231</v>
      </c>
      <c r="AI237" s="22" t="s">
        <v>386</v>
      </c>
      <c r="AJ237" s="21">
        <v>714</v>
      </c>
      <c r="AK237" s="19"/>
      <c r="AL237" s="19"/>
    </row>
    <row r="238" spans="2:38" x14ac:dyDescent="0.3">
      <c r="B238" s="20"/>
      <c r="C238" s="20"/>
      <c r="D238" s="20"/>
      <c r="E238" s="26"/>
      <c r="F238" s="20"/>
      <c r="G238" s="20"/>
      <c r="H238" s="20"/>
      <c r="I238" s="20"/>
      <c r="J238" s="20"/>
      <c r="K238" s="19"/>
      <c r="L238" s="19"/>
      <c r="M238" s="19"/>
      <c r="N238" s="19"/>
      <c r="O238" s="19"/>
      <c r="P238" s="19"/>
      <c r="Q238" s="19"/>
      <c r="AC238" s="19"/>
      <c r="AD238" s="19"/>
      <c r="AE238" s="19"/>
      <c r="AF238" s="19"/>
      <c r="AG238" s="19"/>
      <c r="AH238" s="21">
        <v>232</v>
      </c>
      <c r="AI238" s="22" t="s">
        <v>387</v>
      </c>
      <c r="AJ238" s="21">
        <v>312</v>
      </c>
      <c r="AK238" s="19"/>
      <c r="AL238" s="19"/>
    </row>
    <row r="239" spans="2:38" x14ac:dyDescent="0.3">
      <c r="B239" s="20"/>
      <c r="C239" s="20"/>
      <c r="D239" s="20"/>
      <c r="E239" s="26"/>
      <c r="F239" s="20"/>
      <c r="G239" s="20"/>
      <c r="H239" s="20"/>
      <c r="I239" s="20"/>
      <c r="J239" s="20"/>
      <c r="K239" s="19"/>
      <c r="L239" s="19"/>
      <c r="M239" s="19"/>
      <c r="N239" s="19"/>
      <c r="O239" s="19"/>
      <c r="P239" s="19"/>
      <c r="Q239" s="19"/>
      <c r="AC239" s="19"/>
      <c r="AD239" s="19"/>
      <c r="AE239" s="19"/>
      <c r="AF239" s="19"/>
      <c r="AG239" s="19"/>
      <c r="AH239" s="21">
        <v>233</v>
      </c>
      <c r="AI239" s="22" t="s">
        <v>388</v>
      </c>
      <c r="AJ239" s="21">
        <v>640</v>
      </c>
      <c r="AK239" s="19"/>
      <c r="AL239" s="19"/>
    </row>
    <row r="240" spans="2:38" x14ac:dyDescent="0.3">
      <c r="B240" s="20"/>
      <c r="C240" s="20"/>
      <c r="D240" s="20"/>
      <c r="E240" s="26"/>
      <c r="F240" s="20"/>
      <c r="G240" s="20"/>
      <c r="H240" s="20"/>
      <c r="I240" s="20"/>
      <c r="J240" s="20"/>
      <c r="K240" s="19"/>
      <c r="L240" s="19"/>
      <c r="M240" s="19"/>
      <c r="N240" s="19"/>
      <c r="O240" s="19"/>
      <c r="P240" s="19"/>
      <c r="Q240" s="19"/>
      <c r="AC240" s="19"/>
      <c r="AD240" s="19"/>
      <c r="AE240" s="19"/>
      <c r="AF240" s="19"/>
      <c r="AG240" s="19"/>
      <c r="AH240" s="21">
        <v>234</v>
      </c>
      <c r="AI240" s="22" t="s">
        <v>389</v>
      </c>
      <c r="AJ240" s="21">
        <v>32</v>
      </c>
      <c r="AK240" s="19"/>
      <c r="AL240" s="19"/>
    </row>
    <row r="241" spans="2:38" x14ac:dyDescent="0.3">
      <c r="B241" s="20"/>
      <c r="C241" s="20"/>
      <c r="D241" s="20"/>
      <c r="E241" s="26"/>
      <c r="F241" s="20"/>
      <c r="G241" s="20"/>
      <c r="H241" s="20"/>
      <c r="I241" s="20"/>
      <c r="J241" s="20"/>
      <c r="K241" s="19"/>
      <c r="L241" s="19"/>
      <c r="M241" s="19"/>
      <c r="N241" s="19"/>
      <c r="O241" s="19"/>
      <c r="P241" s="19"/>
      <c r="Q241" s="19"/>
      <c r="AC241" s="19"/>
      <c r="AD241" s="19"/>
      <c r="AE241" s="19"/>
      <c r="AF241" s="19"/>
      <c r="AG241" s="19"/>
      <c r="AH241" s="21">
        <v>235</v>
      </c>
      <c r="AI241" s="22" t="s">
        <v>390</v>
      </c>
      <c r="AJ241" s="21">
        <v>251</v>
      </c>
      <c r="AK241" s="19"/>
      <c r="AL241" s="19"/>
    </row>
    <row r="242" spans="2:38" x14ac:dyDescent="0.3">
      <c r="B242" s="20"/>
      <c r="C242" s="20"/>
      <c r="D242" s="20"/>
      <c r="E242" s="26"/>
      <c r="F242" s="20"/>
      <c r="G242" s="20"/>
      <c r="H242" s="20"/>
      <c r="I242" s="20"/>
      <c r="J242" s="20"/>
      <c r="K242" s="19"/>
      <c r="L242" s="19"/>
      <c r="M242" s="19"/>
      <c r="N242" s="19"/>
      <c r="O242" s="19"/>
      <c r="P242" s="19"/>
      <c r="Q242" s="19"/>
      <c r="AC242" s="19"/>
      <c r="AD242" s="19"/>
      <c r="AE242" s="19"/>
      <c r="AF242" s="19"/>
      <c r="AG242" s="19"/>
      <c r="AH242" s="21">
        <v>236</v>
      </c>
      <c r="AI242" s="22" t="s">
        <v>391</v>
      </c>
      <c r="AJ242" s="21">
        <v>699</v>
      </c>
      <c r="AK242" s="19"/>
      <c r="AL242" s="19"/>
    </row>
    <row r="243" spans="2:38" x14ac:dyDescent="0.3">
      <c r="B243" s="20"/>
      <c r="C243" s="20"/>
      <c r="D243" s="20"/>
      <c r="E243" s="26"/>
      <c r="F243" s="20"/>
      <c r="G243" s="20"/>
      <c r="H243" s="20"/>
      <c r="I243" s="20"/>
      <c r="J243" s="20"/>
      <c r="K243" s="19"/>
      <c r="L243" s="19"/>
      <c r="M243" s="19"/>
      <c r="N243" s="19"/>
      <c r="O243" s="19"/>
      <c r="P243" s="19"/>
      <c r="Q243" s="19"/>
      <c r="AC243" s="19"/>
      <c r="AD243" s="19"/>
      <c r="AE243" s="19"/>
      <c r="AF243" s="19"/>
      <c r="AG243" s="19"/>
      <c r="AH243" s="21">
        <v>237</v>
      </c>
      <c r="AI243" s="22" t="s">
        <v>392</v>
      </c>
      <c r="AJ243" s="21">
        <v>638</v>
      </c>
      <c r="AK243" s="19"/>
      <c r="AL243" s="19"/>
    </row>
    <row r="244" spans="2:38" x14ac:dyDescent="0.3">
      <c r="B244" s="20"/>
      <c r="C244" s="20"/>
      <c r="D244" s="20"/>
      <c r="E244" s="26"/>
      <c r="F244" s="20"/>
      <c r="G244" s="20"/>
      <c r="H244" s="20"/>
      <c r="I244" s="20"/>
      <c r="J244" s="20"/>
      <c r="K244" s="19"/>
      <c r="L244" s="19"/>
      <c r="M244" s="19"/>
      <c r="N244" s="19"/>
      <c r="O244" s="19"/>
      <c r="P244" s="19"/>
      <c r="Q244" s="19"/>
      <c r="AC244" s="19"/>
      <c r="AD244" s="19"/>
      <c r="AE244" s="19"/>
      <c r="AF244" s="19"/>
      <c r="AG244" s="19"/>
      <c r="AH244" s="21">
        <v>238</v>
      </c>
      <c r="AI244" s="22" t="s">
        <v>393</v>
      </c>
      <c r="AJ244" s="21">
        <v>290</v>
      </c>
      <c r="AK244" s="19"/>
      <c r="AL244" s="19"/>
    </row>
    <row r="245" spans="2:38" x14ac:dyDescent="0.3">
      <c r="B245" s="20"/>
      <c r="C245" s="20"/>
      <c r="D245" s="20"/>
      <c r="E245" s="26"/>
      <c r="F245" s="20"/>
      <c r="G245" s="20"/>
      <c r="H245" s="20"/>
      <c r="I245" s="20"/>
      <c r="J245" s="20"/>
      <c r="K245" s="19"/>
      <c r="L245" s="19"/>
      <c r="M245" s="19"/>
      <c r="N245" s="19"/>
      <c r="O245" s="19"/>
      <c r="P245" s="19"/>
      <c r="Q245" s="19"/>
      <c r="AC245" s="19"/>
      <c r="AD245" s="19"/>
      <c r="AE245" s="19"/>
      <c r="AF245" s="19"/>
      <c r="AG245" s="19"/>
      <c r="AH245" s="21">
        <v>239</v>
      </c>
      <c r="AI245" s="22" t="s">
        <v>394</v>
      </c>
      <c r="AJ245" s="21">
        <v>598</v>
      </c>
      <c r="AK245" s="19"/>
      <c r="AL245" s="19"/>
    </row>
    <row r="246" spans="2:38" x14ac:dyDescent="0.3">
      <c r="B246" s="20"/>
      <c r="C246" s="20"/>
      <c r="D246" s="20"/>
      <c r="E246" s="26"/>
      <c r="F246" s="20"/>
      <c r="G246" s="20"/>
      <c r="H246" s="20"/>
      <c r="I246" s="20"/>
      <c r="J246" s="20"/>
      <c r="K246" s="19"/>
      <c r="L246" s="19"/>
      <c r="M246" s="19"/>
      <c r="N246" s="19"/>
      <c r="O246" s="19"/>
      <c r="P246" s="19"/>
      <c r="Q246" s="19"/>
      <c r="AC246" s="19"/>
      <c r="AD246" s="19"/>
      <c r="AE246" s="19"/>
      <c r="AF246" s="19"/>
      <c r="AG246" s="19"/>
      <c r="AH246" s="21">
        <v>240</v>
      </c>
      <c r="AI246" s="22" t="s">
        <v>395</v>
      </c>
      <c r="AJ246" s="21">
        <v>195</v>
      </c>
      <c r="AK246" s="19"/>
      <c r="AL246" s="19"/>
    </row>
    <row r="247" spans="2:38" x14ac:dyDescent="0.3">
      <c r="B247" s="20"/>
      <c r="C247" s="20"/>
      <c r="D247" s="20"/>
      <c r="E247" s="26"/>
      <c r="F247" s="20"/>
      <c r="G247" s="20"/>
      <c r="H247" s="20"/>
      <c r="I247" s="20"/>
      <c r="J247" s="20"/>
      <c r="K247" s="19"/>
      <c r="L247" s="19"/>
      <c r="M247" s="19"/>
      <c r="N247" s="19"/>
      <c r="O247" s="19"/>
      <c r="P247" s="19"/>
      <c r="Q247" s="19"/>
      <c r="AC247" s="19"/>
      <c r="AD247" s="19"/>
      <c r="AE247" s="19"/>
      <c r="AF247" s="19"/>
      <c r="AG247" s="19"/>
      <c r="AH247" s="21">
        <v>241</v>
      </c>
      <c r="AI247" s="22" t="s">
        <v>396</v>
      </c>
      <c r="AJ247" s="21">
        <v>79</v>
      </c>
      <c r="AK247" s="19"/>
      <c r="AL247" s="19"/>
    </row>
    <row r="248" spans="2:38" x14ac:dyDescent="0.3">
      <c r="B248" s="20"/>
      <c r="C248" s="20"/>
      <c r="D248" s="20"/>
      <c r="E248" s="26"/>
      <c r="F248" s="20"/>
      <c r="G248" s="20"/>
      <c r="H248" s="20"/>
      <c r="I248" s="20"/>
      <c r="J248" s="20"/>
      <c r="K248" s="19"/>
      <c r="L248" s="19"/>
      <c r="M248" s="19"/>
      <c r="N248" s="19"/>
      <c r="O248" s="19"/>
      <c r="P248" s="19"/>
      <c r="Q248" s="19"/>
      <c r="AC248" s="19"/>
      <c r="AD248" s="19"/>
      <c r="AE248" s="19"/>
      <c r="AF248" s="19"/>
      <c r="AG248" s="19"/>
      <c r="AH248" s="21">
        <v>242</v>
      </c>
      <c r="AI248" s="22" t="s">
        <v>397</v>
      </c>
      <c r="AJ248" s="21">
        <v>142</v>
      </c>
      <c r="AK248" s="19"/>
      <c r="AL248" s="19"/>
    </row>
    <row r="249" spans="2:38" x14ac:dyDescent="0.3">
      <c r="B249" s="20"/>
      <c r="C249" s="20"/>
      <c r="D249" s="20"/>
      <c r="E249" s="26"/>
      <c r="F249" s="20"/>
      <c r="G249" s="20"/>
      <c r="H249" s="20"/>
      <c r="I249" s="20"/>
      <c r="J249" s="20"/>
      <c r="K249" s="19"/>
      <c r="L249" s="19"/>
      <c r="M249" s="19"/>
      <c r="N249" s="19"/>
      <c r="O249" s="19"/>
      <c r="P249" s="19"/>
      <c r="Q249" s="19"/>
      <c r="AC249" s="19"/>
      <c r="AD249" s="19"/>
      <c r="AE249" s="19"/>
      <c r="AF249" s="19"/>
      <c r="AG249" s="19"/>
      <c r="AH249" s="21">
        <v>243</v>
      </c>
      <c r="AI249" s="22" t="s">
        <v>398</v>
      </c>
      <c r="AJ249" s="21">
        <v>718</v>
      </c>
      <c r="AK249" s="19"/>
      <c r="AL249" s="19"/>
    </row>
    <row r="250" spans="2:38" x14ac:dyDescent="0.3">
      <c r="B250" s="20"/>
      <c r="C250" s="20"/>
      <c r="D250" s="20"/>
      <c r="E250" s="26"/>
      <c r="F250" s="20"/>
      <c r="G250" s="20"/>
      <c r="H250" s="20"/>
      <c r="I250" s="20"/>
      <c r="J250" s="20"/>
      <c r="K250" s="19"/>
      <c r="L250" s="19"/>
      <c r="M250" s="19"/>
      <c r="N250" s="19"/>
      <c r="O250" s="19"/>
      <c r="P250" s="19"/>
      <c r="Q250" s="19"/>
      <c r="AC250" s="19"/>
      <c r="AD250" s="19"/>
      <c r="AE250" s="19"/>
      <c r="AF250" s="19"/>
      <c r="AG250" s="19"/>
      <c r="AH250" s="21">
        <v>244</v>
      </c>
      <c r="AI250" s="22" t="s">
        <v>399</v>
      </c>
      <c r="AJ250" s="21">
        <v>270</v>
      </c>
      <c r="AK250" s="19"/>
      <c r="AL250" s="19"/>
    </row>
    <row r="251" spans="2:38" x14ac:dyDescent="0.3">
      <c r="B251" s="20"/>
      <c r="C251" s="20"/>
      <c r="D251" s="20"/>
      <c r="E251" s="26"/>
      <c r="F251" s="20"/>
      <c r="G251" s="20"/>
      <c r="H251" s="20"/>
      <c r="I251" s="20"/>
      <c r="J251" s="20"/>
      <c r="K251" s="19"/>
      <c r="L251" s="19"/>
      <c r="M251" s="19"/>
      <c r="N251" s="19"/>
      <c r="O251" s="19"/>
      <c r="P251" s="19"/>
      <c r="Q251" s="19"/>
      <c r="AC251" s="19"/>
      <c r="AD251" s="19"/>
      <c r="AE251" s="19"/>
      <c r="AF251" s="19"/>
      <c r="AG251" s="19"/>
      <c r="AH251" s="21">
        <v>245</v>
      </c>
      <c r="AI251" s="22" t="s">
        <v>400</v>
      </c>
      <c r="AJ251" s="21">
        <v>235</v>
      </c>
      <c r="AK251" s="19"/>
      <c r="AL251" s="19"/>
    </row>
    <row r="252" spans="2:38" x14ac:dyDescent="0.3">
      <c r="B252" s="20"/>
      <c r="C252" s="20"/>
      <c r="D252" s="20"/>
      <c r="E252" s="26"/>
      <c r="F252" s="20"/>
      <c r="G252" s="20"/>
      <c r="H252" s="20"/>
      <c r="I252" s="20"/>
      <c r="J252" s="20"/>
      <c r="K252" s="19"/>
      <c r="L252" s="19"/>
      <c r="M252" s="19"/>
      <c r="N252" s="19"/>
      <c r="O252" s="19"/>
      <c r="P252" s="19"/>
      <c r="Q252" s="19"/>
      <c r="AC252" s="19"/>
      <c r="AD252" s="19"/>
      <c r="AE252" s="19"/>
      <c r="AF252" s="19"/>
      <c r="AG252" s="19"/>
      <c r="AH252" s="21">
        <v>246</v>
      </c>
      <c r="AI252" s="22" t="s">
        <v>401</v>
      </c>
      <c r="AJ252" s="21">
        <v>9</v>
      </c>
      <c r="AK252" s="19"/>
      <c r="AL252" s="19"/>
    </row>
    <row r="253" spans="2:38" x14ac:dyDescent="0.3">
      <c r="B253" s="20"/>
      <c r="C253" s="20"/>
      <c r="D253" s="20"/>
      <c r="E253" s="26"/>
      <c r="F253" s="20"/>
      <c r="G253" s="20"/>
      <c r="H253" s="20"/>
      <c r="I253" s="20"/>
      <c r="J253" s="20"/>
      <c r="K253" s="19"/>
      <c r="L253" s="19"/>
      <c r="M253" s="19"/>
      <c r="N253" s="19"/>
      <c r="O253" s="19"/>
      <c r="P253" s="19"/>
      <c r="Q253" s="19"/>
      <c r="AC253" s="19"/>
      <c r="AD253" s="19"/>
      <c r="AE253" s="19"/>
      <c r="AF253" s="19"/>
      <c r="AG253" s="19"/>
      <c r="AH253" s="21">
        <v>247</v>
      </c>
      <c r="AI253" s="22" t="s">
        <v>402</v>
      </c>
      <c r="AJ253" s="21">
        <v>735</v>
      </c>
      <c r="AK253" s="19"/>
      <c r="AL253" s="19"/>
    </row>
    <row r="254" spans="2:38" x14ac:dyDescent="0.3">
      <c r="B254" s="20"/>
      <c r="C254" s="20"/>
      <c r="D254" s="20"/>
      <c r="E254" s="26"/>
      <c r="F254" s="20"/>
      <c r="G254" s="20"/>
      <c r="H254" s="20"/>
      <c r="I254" s="20"/>
      <c r="J254" s="20"/>
      <c r="K254" s="19"/>
      <c r="L254" s="19"/>
      <c r="M254" s="19"/>
      <c r="N254" s="19"/>
      <c r="O254" s="19"/>
      <c r="P254" s="19"/>
      <c r="Q254" s="19"/>
      <c r="AC254" s="19"/>
      <c r="AD254" s="19"/>
      <c r="AE254" s="19"/>
      <c r="AF254" s="19"/>
      <c r="AG254" s="19"/>
      <c r="AH254" s="21">
        <v>248</v>
      </c>
      <c r="AI254" s="22" t="s">
        <v>403</v>
      </c>
      <c r="AJ254" s="21">
        <v>280</v>
      </c>
      <c r="AK254" s="19"/>
      <c r="AL254" s="19"/>
    </row>
    <row r="255" spans="2:38" x14ac:dyDescent="0.3">
      <c r="B255" s="20"/>
      <c r="C255" s="20"/>
      <c r="D255" s="20"/>
      <c r="E255" s="26"/>
      <c r="F255" s="20"/>
      <c r="G255" s="20"/>
      <c r="H255" s="20"/>
      <c r="I255" s="20"/>
      <c r="J255" s="20"/>
      <c r="K255" s="19"/>
      <c r="L255" s="19"/>
      <c r="M255" s="19"/>
      <c r="N255" s="19"/>
      <c r="O255" s="19"/>
      <c r="P255" s="19"/>
      <c r="Q255" s="19"/>
      <c r="AC255" s="19"/>
      <c r="AD255" s="19"/>
      <c r="AE255" s="19"/>
      <c r="AF255" s="19"/>
      <c r="AG255" s="19"/>
      <c r="AH255" s="21">
        <v>249</v>
      </c>
      <c r="AI255" s="22" t="s">
        <v>404</v>
      </c>
      <c r="AJ255" s="21">
        <v>652</v>
      </c>
      <c r="AK255" s="19"/>
      <c r="AL255" s="19"/>
    </row>
    <row r="256" spans="2:38" x14ac:dyDescent="0.3">
      <c r="B256" s="20"/>
      <c r="C256" s="20"/>
      <c r="D256" s="20"/>
      <c r="E256" s="26"/>
      <c r="F256" s="20"/>
      <c r="G256" s="20"/>
      <c r="H256" s="20"/>
      <c r="I256" s="20"/>
      <c r="J256" s="20"/>
      <c r="K256" s="19"/>
      <c r="L256" s="19"/>
      <c r="M256" s="19"/>
      <c r="N256" s="19"/>
      <c r="O256" s="19"/>
      <c r="P256" s="19"/>
      <c r="Q256" s="19"/>
      <c r="AC256" s="19"/>
      <c r="AD256" s="19"/>
      <c r="AE256" s="19"/>
      <c r="AF256" s="19"/>
      <c r="AG256" s="19"/>
      <c r="AH256" s="21">
        <v>250</v>
      </c>
      <c r="AI256" s="22" t="s">
        <v>405</v>
      </c>
      <c r="AJ256" s="21">
        <v>670</v>
      </c>
      <c r="AK256" s="19"/>
      <c r="AL256" s="19"/>
    </row>
    <row r="257" spans="2:38" x14ac:dyDescent="0.3">
      <c r="B257" s="20"/>
      <c r="C257" s="20"/>
      <c r="D257" s="20"/>
      <c r="E257" s="26"/>
      <c r="F257" s="20"/>
      <c r="G257" s="20"/>
      <c r="H257" s="20"/>
      <c r="I257" s="20"/>
      <c r="J257" s="20"/>
      <c r="K257" s="19"/>
      <c r="L257" s="19"/>
      <c r="M257" s="19"/>
      <c r="N257" s="19"/>
      <c r="O257" s="19"/>
      <c r="P257" s="19"/>
      <c r="Q257" s="19"/>
      <c r="AC257" s="19"/>
      <c r="AD257" s="19"/>
      <c r="AE257" s="19"/>
      <c r="AF257" s="19"/>
      <c r="AG257" s="19"/>
      <c r="AH257" s="21">
        <v>251</v>
      </c>
      <c r="AI257" s="22" t="s">
        <v>406</v>
      </c>
      <c r="AJ257" s="21">
        <v>702</v>
      </c>
      <c r="AK257" s="19"/>
      <c r="AL257" s="19"/>
    </row>
    <row r="258" spans="2:38" x14ac:dyDescent="0.3">
      <c r="B258" s="20"/>
      <c r="C258" s="20"/>
      <c r="D258" s="20"/>
      <c r="E258" s="26"/>
      <c r="F258" s="20"/>
      <c r="G258" s="20"/>
      <c r="H258" s="20"/>
      <c r="I258" s="20"/>
      <c r="J258" s="20"/>
      <c r="K258" s="19"/>
      <c r="L258" s="19"/>
      <c r="M258" s="19"/>
      <c r="N258" s="19"/>
      <c r="O258" s="19"/>
      <c r="P258" s="19"/>
      <c r="Q258" s="19"/>
      <c r="AC258" s="19"/>
      <c r="AD258" s="19"/>
      <c r="AE258" s="19"/>
      <c r="AF258" s="19"/>
      <c r="AG258" s="19"/>
      <c r="AH258" s="21">
        <v>252</v>
      </c>
      <c r="AI258" s="22" t="s">
        <v>407</v>
      </c>
      <c r="AJ258" s="21">
        <v>30</v>
      </c>
      <c r="AK258" s="19"/>
      <c r="AL258" s="19"/>
    </row>
    <row r="259" spans="2:38" x14ac:dyDescent="0.3">
      <c r="B259" s="20"/>
      <c r="C259" s="20"/>
      <c r="D259" s="20"/>
      <c r="E259" s="26"/>
      <c r="F259" s="20"/>
      <c r="G259" s="20"/>
      <c r="H259" s="20"/>
      <c r="I259" s="20"/>
      <c r="J259" s="20"/>
      <c r="K259" s="19"/>
      <c r="L259" s="19"/>
      <c r="M259" s="19"/>
      <c r="N259" s="19"/>
      <c r="O259" s="19"/>
      <c r="P259" s="19"/>
      <c r="Q259" s="19"/>
      <c r="AC259" s="19"/>
      <c r="AD259" s="19"/>
      <c r="AE259" s="19"/>
      <c r="AF259" s="19"/>
      <c r="AG259" s="19"/>
      <c r="AH259" s="21">
        <v>253</v>
      </c>
      <c r="AI259" s="22" t="s">
        <v>408</v>
      </c>
      <c r="AJ259" s="21">
        <v>640</v>
      </c>
      <c r="AK259" s="19"/>
      <c r="AL259" s="19"/>
    </row>
    <row r="260" spans="2:38" x14ac:dyDescent="0.3">
      <c r="B260" s="20"/>
      <c r="C260" s="20"/>
      <c r="D260" s="20"/>
      <c r="E260" s="26"/>
      <c r="F260" s="20"/>
      <c r="G260" s="20"/>
      <c r="H260" s="20"/>
      <c r="I260" s="20"/>
      <c r="J260" s="20"/>
      <c r="K260" s="19"/>
      <c r="L260" s="19"/>
      <c r="M260" s="19"/>
      <c r="N260" s="19"/>
      <c r="O260" s="19"/>
      <c r="P260" s="19"/>
      <c r="Q260" s="19"/>
      <c r="AC260" s="19"/>
      <c r="AD260" s="19"/>
      <c r="AE260" s="19"/>
      <c r="AF260" s="19"/>
      <c r="AG260" s="19"/>
      <c r="AH260" s="21">
        <v>254</v>
      </c>
      <c r="AI260" s="22" t="s">
        <v>409</v>
      </c>
      <c r="AJ260" s="21">
        <v>194</v>
      </c>
      <c r="AK260" s="19"/>
      <c r="AL260" s="19"/>
    </row>
    <row r="261" spans="2:38" x14ac:dyDescent="0.3">
      <c r="B261" s="20"/>
      <c r="C261" s="20"/>
      <c r="D261" s="20"/>
      <c r="E261" s="26"/>
      <c r="F261" s="20"/>
      <c r="G261" s="20"/>
      <c r="H261" s="20"/>
      <c r="I261" s="20"/>
      <c r="J261" s="20"/>
      <c r="K261" s="19"/>
      <c r="L261" s="19"/>
      <c r="M261" s="19"/>
      <c r="N261" s="19"/>
      <c r="O261" s="19"/>
      <c r="P261" s="19"/>
      <c r="Q261" s="19"/>
      <c r="AC261" s="19"/>
      <c r="AD261" s="19"/>
      <c r="AE261" s="19"/>
      <c r="AF261" s="19"/>
      <c r="AG261" s="19"/>
      <c r="AH261" s="21">
        <v>255</v>
      </c>
      <c r="AI261" s="22" t="s">
        <v>410</v>
      </c>
      <c r="AJ261" s="21">
        <v>544</v>
      </c>
      <c r="AK261" s="19"/>
      <c r="AL261" s="19"/>
    </row>
    <row r="262" spans="2:38" x14ac:dyDescent="0.3">
      <c r="B262" s="20"/>
      <c r="C262" s="20"/>
      <c r="D262" s="20"/>
      <c r="E262" s="26"/>
      <c r="F262" s="20"/>
      <c r="G262" s="20"/>
      <c r="H262" s="20"/>
      <c r="I262" s="20"/>
      <c r="J262" s="20"/>
      <c r="K262" s="19"/>
      <c r="L262" s="19"/>
      <c r="M262" s="19"/>
      <c r="N262" s="19"/>
      <c r="O262" s="19"/>
      <c r="P262" s="19"/>
      <c r="Q262" s="19"/>
      <c r="AC262" s="19"/>
      <c r="AD262" s="19"/>
      <c r="AE262" s="19"/>
      <c r="AF262" s="19"/>
      <c r="AG262" s="19"/>
      <c r="AH262" s="21">
        <v>256</v>
      </c>
      <c r="AI262" s="22" t="s">
        <v>411</v>
      </c>
      <c r="AJ262" s="21">
        <v>646</v>
      </c>
      <c r="AK262" s="19"/>
      <c r="AL262" s="19"/>
    </row>
    <row r="263" spans="2:38" x14ac:dyDescent="0.3">
      <c r="B263" s="20"/>
      <c r="C263" s="20"/>
      <c r="D263" s="20"/>
      <c r="E263" s="26"/>
      <c r="F263" s="20"/>
      <c r="G263" s="20"/>
      <c r="H263" s="20"/>
      <c r="I263" s="20"/>
      <c r="J263" s="20"/>
      <c r="K263" s="19"/>
      <c r="L263" s="19"/>
      <c r="M263" s="19"/>
      <c r="N263" s="19"/>
      <c r="O263" s="19"/>
      <c r="P263" s="19"/>
      <c r="Q263" s="19"/>
      <c r="AC263" s="19"/>
      <c r="AD263" s="19"/>
      <c r="AE263" s="19"/>
      <c r="AF263" s="19"/>
      <c r="AG263" s="19"/>
      <c r="AH263" s="21">
        <v>257</v>
      </c>
      <c r="AI263" s="22" t="s">
        <v>412</v>
      </c>
      <c r="AJ263" s="21">
        <v>216</v>
      </c>
      <c r="AK263" s="19"/>
      <c r="AL263" s="19"/>
    </row>
    <row r="264" spans="2:38" x14ac:dyDescent="0.3">
      <c r="B264" s="20"/>
      <c r="C264" s="20"/>
      <c r="D264" s="20"/>
      <c r="E264" s="26"/>
      <c r="F264" s="20"/>
      <c r="G264" s="20"/>
      <c r="H264" s="20"/>
      <c r="I264" s="20"/>
      <c r="J264" s="20"/>
      <c r="K264" s="19"/>
      <c r="L264" s="19"/>
      <c r="M264" s="19"/>
      <c r="N264" s="19"/>
      <c r="O264" s="19"/>
      <c r="P264" s="19"/>
      <c r="Q264" s="19"/>
      <c r="AC264" s="19"/>
      <c r="AD264" s="19"/>
      <c r="AE264" s="19"/>
      <c r="AF264" s="19"/>
      <c r="AG264" s="19"/>
      <c r="AH264" s="21">
        <v>258</v>
      </c>
      <c r="AI264" s="22" t="s">
        <v>413</v>
      </c>
      <c r="AJ264" s="21">
        <v>246</v>
      </c>
      <c r="AK264" s="19"/>
      <c r="AL264" s="19"/>
    </row>
    <row r="265" spans="2:38" x14ac:dyDescent="0.3">
      <c r="B265" s="20"/>
      <c r="C265" s="20"/>
      <c r="D265" s="20"/>
      <c r="E265" s="26"/>
      <c r="F265" s="20"/>
      <c r="G265" s="20"/>
      <c r="H265" s="20"/>
      <c r="I265" s="20"/>
      <c r="J265" s="20"/>
      <c r="K265" s="19"/>
      <c r="L265" s="19"/>
      <c r="M265" s="19"/>
      <c r="N265" s="19"/>
      <c r="O265" s="19"/>
      <c r="P265" s="19"/>
      <c r="Q265" s="19"/>
      <c r="AC265" s="19"/>
      <c r="AD265" s="19"/>
      <c r="AE265" s="19"/>
      <c r="AF265" s="19"/>
      <c r="AG265" s="19"/>
      <c r="AH265" s="21">
        <v>259</v>
      </c>
      <c r="AI265" s="22" t="s">
        <v>414</v>
      </c>
      <c r="AJ265" s="21">
        <v>652</v>
      </c>
      <c r="AK265" s="19"/>
      <c r="AL265" s="19"/>
    </row>
    <row r="266" spans="2:38" x14ac:dyDescent="0.3">
      <c r="B266" s="20"/>
      <c r="C266" s="20"/>
      <c r="D266" s="20"/>
      <c r="E266" s="26"/>
      <c r="F266" s="20"/>
      <c r="G266" s="20"/>
      <c r="H266" s="20"/>
      <c r="I266" s="20"/>
      <c r="J266" s="20"/>
      <c r="K266" s="19"/>
      <c r="L266" s="19"/>
      <c r="M266" s="19"/>
      <c r="N266" s="19"/>
      <c r="O266" s="19"/>
      <c r="P266" s="19"/>
      <c r="Q266" s="19"/>
      <c r="AC266" s="19"/>
      <c r="AD266" s="19"/>
      <c r="AE266" s="19"/>
      <c r="AF266" s="19"/>
      <c r="AG266" s="19"/>
      <c r="AH266" s="21">
        <v>260</v>
      </c>
      <c r="AI266" s="22" t="s">
        <v>415</v>
      </c>
      <c r="AJ266" s="21">
        <v>247</v>
      </c>
      <c r="AK266" s="19"/>
      <c r="AL266" s="19"/>
    </row>
    <row r="267" spans="2:38" x14ac:dyDescent="0.3">
      <c r="B267" s="20"/>
      <c r="C267" s="20"/>
      <c r="D267" s="20"/>
      <c r="E267" s="26"/>
      <c r="F267" s="20"/>
      <c r="G267" s="20"/>
      <c r="H267" s="20"/>
      <c r="I267" s="20"/>
      <c r="J267" s="20"/>
      <c r="K267" s="19"/>
      <c r="L267" s="19"/>
      <c r="M267" s="19"/>
      <c r="N267" s="19"/>
      <c r="O267" s="19"/>
      <c r="P267" s="19"/>
      <c r="Q267" s="19"/>
      <c r="AC267" s="19"/>
      <c r="AD267" s="19"/>
      <c r="AE267" s="19"/>
      <c r="AF267" s="19"/>
      <c r="AG267" s="19"/>
      <c r="AH267" s="21">
        <v>261</v>
      </c>
      <c r="AI267" s="22" t="s">
        <v>416</v>
      </c>
      <c r="AJ267" s="21">
        <v>421</v>
      </c>
      <c r="AK267" s="19"/>
      <c r="AL267" s="19"/>
    </row>
    <row r="268" spans="2:38" x14ac:dyDescent="0.3">
      <c r="B268" s="20"/>
      <c r="C268" s="20"/>
      <c r="D268" s="20"/>
      <c r="E268" s="26"/>
      <c r="F268" s="20"/>
      <c r="G268" s="20"/>
      <c r="H268" s="20"/>
      <c r="I268" s="20"/>
      <c r="J268" s="20"/>
      <c r="K268" s="19"/>
      <c r="L268" s="19"/>
      <c r="M268" s="19"/>
      <c r="N268" s="19"/>
      <c r="O268" s="19"/>
      <c r="P268" s="19"/>
      <c r="Q268" s="19"/>
      <c r="AC268" s="19"/>
      <c r="AD268" s="19"/>
      <c r="AE268" s="19"/>
      <c r="AF268" s="19"/>
      <c r="AG268" s="19"/>
      <c r="AH268" s="21">
        <v>262</v>
      </c>
      <c r="AI268" s="22" t="s">
        <v>417</v>
      </c>
      <c r="AJ268" s="21">
        <v>680</v>
      </c>
      <c r="AK268" s="19"/>
      <c r="AL268" s="19"/>
    </row>
    <row r="269" spans="2:38" x14ac:dyDescent="0.3">
      <c r="B269" s="20"/>
      <c r="C269" s="20"/>
      <c r="D269" s="20"/>
      <c r="E269" s="26"/>
      <c r="F269" s="20"/>
      <c r="G269" s="20"/>
      <c r="H269" s="20"/>
      <c r="I269" s="20"/>
      <c r="J269" s="20"/>
      <c r="K269" s="19"/>
      <c r="L269" s="19"/>
      <c r="M269" s="19"/>
      <c r="N269" s="19"/>
      <c r="O269" s="19"/>
      <c r="P269" s="19"/>
      <c r="Q269" s="19"/>
      <c r="AC269" s="19"/>
      <c r="AD269" s="19"/>
      <c r="AE269" s="19"/>
      <c r="AF269" s="19"/>
      <c r="AG269" s="19"/>
      <c r="AH269" s="21">
        <v>263</v>
      </c>
      <c r="AI269" s="22" t="s">
        <v>418</v>
      </c>
      <c r="AJ269" s="21">
        <v>55</v>
      </c>
      <c r="AK269" s="19"/>
      <c r="AL269" s="19"/>
    </row>
    <row r="270" spans="2:38" x14ac:dyDescent="0.3">
      <c r="B270" s="20"/>
      <c r="C270" s="20"/>
      <c r="D270" s="20"/>
      <c r="E270" s="26"/>
      <c r="F270" s="20"/>
      <c r="G270" s="20"/>
      <c r="H270" s="20"/>
      <c r="I270" s="20"/>
      <c r="J270" s="20"/>
      <c r="K270" s="19"/>
      <c r="L270" s="19"/>
      <c r="M270" s="19"/>
      <c r="N270" s="19"/>
      <c r="O270" s="19"/>
      <c r="P270" s="19"/>
      <c r="Q270" s="19"/>
      <c r="AC270" s="19"/>
      <c r="AD270" s="19"/>
      <c r="AE270" s="19"/>
      <c r="AF270" s="19"/>
      <c r="AG270" s="19"/>
      <c r="AH270" s="21">
        <v>264</v>
      </c>
      <c r="AI270" s="22" t="s">
        <v>419</v>
      </c>
      <c r="AJ270" s="21">
        <v>397</v>
      </c>
      <c r="AK270" s="19"/>
      <c r="AL270" s="19"/>
    </row>
    <row r="271" spans="2:38" x14ac:dyDescent="0.3">
      <c r="B271" s="20"/>
      <c r="C271" s="20"/>
      <c r="D271" s="20"/>
      <c r="E271" s="26"/>
      <c r="F271" s="20"/>
      <c r="G271" s="20"/>
      <c r="H271" s="20"/>
      <c r="I271" s="20"/>
      <c r="J271" s="20"/>
      <c r="K271" s="19"/>
      <c r="L271" s="19"/>
      <c r="M271" s="19"/>
      <c r="N271" s="19"/>
      <c r="O271" s="19"/>
      <c r="P271" s="19"/>
      <c r="Q271" s="19"/>
      <c r="AC271" s="19"/>
      <c r="AD271" s="19"/>
      <c r="AE271" s="19"/>
      <c r="AF271" s="19"/>
      <c r="AG271" s="19"/>
      <c r="AH271" s="21">
        <v>265</v>
      </c>
      <c r="AI271" s="22" t="s">
        <v>420</v>
      </c>
      <c r="AJ271" s="21">
        <v>175</v>
      </c>
      <c r="AK271" s="19"/>
      <c r="AL271" s="19"/>
    </row>
    <row r="272" spans="2:38" x14ac:dyDescent="0.3">
      <c r="B272" s="20"/>
      <c r="C272" s="20"/>
      <c r="D272" s="20"/>
      <c r="E272" s="26"/>
      <c r="F272" s="20"/>
      <c r="G272" s="20"/>
      <c r="H272" s="20"/>
      <c r="I272" s="20"/>
      <c r="J272" s="20"/>
      <c r="K272" s="19"/>
      <c r="L272" s="19"/>
      <c r="M272" s="19"/>
      <c r="N272" s="19"/>
      <c r="O272" s="19"/>
      <c r="P272" s="19"/>
      <c r="Q272" s="19"/>
      <c r="AC272" s="19"/>
      <c r="AD272" s="19"/>
      <c r="AE272" s="19"/>
      <c r="AF272" s="19"/>
      <c r="AG272" s="19"/>
      <c r="AH272" s="21">
        <v>266</v>
      </c>
      <c r="AI272" s="22" t="s">
        <v>421</v>
      </c>
      <c r="AJ272" s="21">
        <v>367</v>
      </c>
      <c r="AK272" s="19"/>
      <c r="AL272" s="19"/>
    </row>
    <row r="273" spans="2:38" x14ac:dyDescent="0.3">
      <c r="B273" s="20"/>
      <c r="C273" s="20"/>
      <c r="D273" s="20"/>
      <c r="E273" s="26"/>
      <c r="F273" s="20"/>
      <c r="G273" s="20"/>
      <c r="H273" s="20"/>
      <c r="I273" s="20"/>
      <c r="J273" s="20"/>
      <c r="K273" s="19"/>
      <c r="L273" s="19"/>
      <c r="M273" s="19"/>
      <c r="N273" s="19"/>
      <c r="O273" s="19"/>
      <c r="P273" s="19"/>
      <c r="Q273" s="19"/>
      <c r="AC273" s="19"/>
      <c r="AD273" s="19"/>
      <c r="AE273" s="19"/>
      <c r="AF273" s="19"/>
      <c r="AG273" s="19"/>
      <c r="AH273" s="21">
        <v>267</v>
      </c>
      <c r="AI273" s="22" t="s">
        <v>422</v>
      </c>
      <c r="AJ273" s="21">
        <v>229</v>
      </c>
      <c r="AK273" s="19"/>
      <c r="AL273" s="19"/>
    </row>
    <row r="274" spans="2:38" x14ac:dyDescent="0.3">
      <c r="B274" s="20"/>
      <c r="C274" s="20"/>
      <c r="D274" s="20"/>
      <c r="E274" s="26"/>
      <c r="F274" s="20"/>
      <c r="G274" s="20"/>
      <c r="H274" s="20"/>
      <c r="I274" s="20"/>
      <c r="J274" s="20"/>
      <c r="K274" s="19"/>
      <c r="L274" s="19"/>
      <c r="M274" s="19"/>
      <c r="N274" s="19"/>
      <c r="O274" s="19"/>
      <c r="P274" s="19"/>
      <c r="Q274" s="19"/>
      <c r="AC274" s="19"/>
      <c r="AD274" s="19"/>
      <c r="AE274" s="19"/>
      <c r="AF274" s="19"/>
      <c r="AG274" s="19"/>
      <c r="AH274" s="21">
        <v>268</v>
      </c>
      <c r="AI274" s="22" t="s">
        <v>423</v>
      </c>
      <c r="AJ274" s="21">
        <v>169</v>
      </c>
      <c r="AK274" s="19"/>
      <c r="AL274" s="19"/>
    </row>
    <row r="275" spans="2:38" x14ac:dyDescent="0.3">
      <c r="B275" s="20"/>
      <c r="C275" s="20"/>
      <c r="D275" s="20"/>
      <c r="E275" s="26"/>
      <c r="F275" s="20"/>
      <c r="G275" s="20"/>
      <c r="H275" s="20"/>
      <c r="I275" s="20"/>
      <c r="J275" s="20"/>
      <c r="K275" s="19"/>
      <c r="L275" s="19"/>
      <c r="M275" s="19"/>
      <c r="N275" s="19"/>
      <c r="O275" s="19"/>
      <c r="P275" s="19"/>
      <c r="Q275" s="19"/>
      <c r="AC275" s="19"/>
      <c r="AD275" s="19"/>
      <c r="AE275" s="19"/>
      <c r="AF275" s="19"/>
      <c r="AG275" s="19"/>
      <c r="AH275" s="21">
        <v>269</v>
      </c>
      <c r="AI275" s="22" t="s">
        <v>424</v>
      </c>
      <c r="AJ275" s="21">
        <v>455</v>
      </c>
      <c r="AK275" s="19"/>
      <c r="AL275" s="19"/>
    </row>
    <row r="276" spans="2:38" x14ac:dyDescent="0.3">
      <c r="B276" s="20"/>
      <c r="C276" s="20"/>
      <c r="D276" s="20"/>
      <c r="E276" s="26"/>
      <c r="F276" s="20"/>
      <c r="G276" s="20"/>
      <c r="H276" s="20"/>
      <c r="I276" s="20"/>
      <c r="J276" s="20"/>
      <c r="K276" s="19"/>
      <c r="L276" s="19"/>
      <c r="M276" s="19"/>
      <c r="N276" s="19"/>
      <c r="O276" s="19"/>
      <c r="P276" s="19"/>
      <c r="Q276" s="19"/>
      <c r="AC276" s="19"/>
      <c r="AD276" s="19"/>
      <c r="AE276" s="19"/>
      <c r="AF276" s="19"/>
      <c r="AG276" s="19"/>
      <c r="AH276" s="21">
        <v>270</v>
      </c>
      <c r="AI276" s="22" t="s">
        <v>425</v>
      </c>
      <c r="AJ276" s="21">
        <v>210</v>
      </c>
      <c r="AK276" s="19"/>
      <c r="AL276" s="19"/>
    </row>
    <row r="277" spans="2:38" x14ac:dyDescent="0.3">
      <c r="B277" s="20"/>
      <c r="C277" s="20"/>
      <c r="D277" s="20"/>
      <c r="E277" s="26"/>
      <c r="F277" s="20"/>
      <c r="G277" s="20"/>
      <c r="H277" s="20"/>
      <c r="I277" s="20"/>
      <c r="J277" s="20"/>
      <c r="K277" s="19"/>
      <c r="L277" s="19"/>
      <c r="M277" s="19"/>
      <c r="N277" s="19"/>
      <c r="O277" s="19"/>
      <c r="P277" s="19"/>
      <c r="Q277" s="19"/>
      <c r="AC277" s="19"/>
      <c r="AD277" s="19"/>
      <c r="AE277" s="19"/>
      <c r="AF277" s="19"/>
      <c r="AG277" s="19"/>
      <c r="AH277" s="21">
        <v>271</v>
      </c>
      <c r="AI277" s="22" t="s">
        <v>426</v>
      </c>
      <c r="AJ277" s="21">
        <v>142</v>
      </c>
      <c r="AK277" s="19"/>
      <c r="AL277" s="19"/>
    </row>
    <row r="278" spans="2:38" x14ac:dyDescent="0.3">
      <c r="B278" s="20"/>
      <c r="C278" s="20"/>
      <c r="D278" s="20"/>
      <c r="E278" s="26"/>
      <c r="F278" s="20"/>
      <c r="G278" s="20"/>
      <c r="H278" s="20"/>
      <c r="I278" s="20"/>
      <c r="J278" s="20"/>
      <c r="K278" s="19"/>
      <c r="L278" s="19"/>
      <c r="M278" s="19"/>
      <c r="N278" s="19"/>
      <c r="O278" s="19"/>
      <c r="P278" s="19"/>
      <c r="Q278" s="19"/>
      <c r="AC278" s="19"/>
      <c r="AD278" s="19"/>
      <c r="AE278" s="19"/>
      <c r="AF278" s="19"/>
      <c r="AG278" s="19"/>
      <c r="AH278" s="21">
        <v>272</v>
      </c>
      <c r="AI278" s="22" t="s">
        <v>427</v>
      </c>
      <c r="AJ278" s="21">
        <v>730</v>
      </c>
      <c r="AK278" s="19"/>
      <c r="AL278" s="19"/>
    </row>
    <row r="279" spans="2:38" x14ac:dyDescent="0.3">
      <c r="B279" s="20"/>
      <c r="C279" s="20"/>
      <c r="D279" s="20"/>
      <c r="E279" s="26"/>
      <c r="F279" s="20"/>
      <c r="G279" s="20"/>
      <c r="H279" s="20"/>
      <c r="I279" s="20"/>
      <c r="J279" s="20"/>
      <c r="K279" s="19"/>
      <c r="L279" s="19"/>
      <c r="M279" s="19"/>
      <c r="N279" s="19"/>
      <c r="O279" s="19"/>
      <c r="P279" s="19"/>
      <c r="Q279" s="19"/>
      <c r="AC279" s="19"/>
      <c r="AD279" s="19"/>
      <c r="AE279" s="19"/>
      <c r="AF279" s="19"/>
      <c r="AG279" s="19"/>
      <c r="AH279" s="21">
        <v>273</v>
      </c>
      <c r="AI279" s="22" t="s">
        <v>428</v>
      </c>
      <c r="AJ279" s="21">
        <v>251</v>
      </c>
      <c r="AK279" s="19"/>
      <c r="AL279" s="19"/>
    </row>
    <row r="280" spans="2:38" x14ac:dyDescent="0.3">
      <c r="B280" s="20"/>
      <c r="C280" s="20"/>
      <c r="D280" s="20"/>
      <c r="E280" s="26"/>
      <c r="F280" s="20"/>
      <c r="G280" s="20"/>
      <c r="H280" s="20"/>
      <c r="I280" s="20"/>
      <c r="J280" s="20"/>
      <c r="K280" s="19"/>
      <c r="L280" s="19"/>
      <c r="M280" s="19"/>
      <c r="N280" s="19"/>
      <c r="O280" s="19"/>
      <c r="P280" s="19"/>
      <c r="Q280" s="19"/>
      <c r="AC280" s="19"/>
      <c r="AD280" s="19"/>
      <c r="AE280" s="19"/>
      <c r="AF280" s="19"/>
      <c r="AG280" s="19"/>
      <c r="AH280" s="21">
        <v>274</v>
      </c>
      <c r="AI280" s="22" t="s">
        <v>429</v>
      </c>
      <c r="AJ280" s="21">
        <v>635</v>
      </c>
      <c r="AK280" s="19"/>
      <c r="AL280" s="19"/>
    </row>
    <row r="281" spans="2:38" x14ac:dyDescent="0.3">
      <c r="B281" s="20"/>
      <c r="C281" s="20"/>
      <c r="D281" s="20"/>
      <c r="E281" s="26"/>
      <c r="F281" s="20"/>
      <c r="G281" s="20"/>
      <c r="H281" s="20"/>
      <c r="I281" s="20"/>
      <c r="J281" s="20"/>
      <c r="K281" s="19"/>
      <c r="L281" s="19"/>
      <c r="M281" s="19"/>
      <c r="N281" s="19"/>
      <c r="O281" s="19"/>
      <c r="P281" s="19"/>
      <c r="Q281" s="19"/>
      <c r="AC281" s="19"/>
      <c r="AD281" s="19"/>
      <c r="AE281" s="19"/>
      <c r="AF281" s="19"/>
      <c r="AG281" s="19"/>
      <c r="AH281" s="21">
        <v>275</v>
      </c>
      <c r="AI281" s="22" t="s">
        <v>430</v>
      </c>
      <c r="AJ281" s="21">
        <v>170</v>
      </c>
      <c r="AK281" s="19"/>
      <c r="AL281" s="19"/>
    </row>
    <row r="282" spans="2:38" x14ac:dyDescent="0.3">
      <c r="B282" s="20"/>
      <c r="C282" s="20"/>
      <c r="D282" s="20"/>
      <c r="E282" s="26"/>
      <c r="F282" s="20"/>
      <c r="G282" s="20"/>
      <c r="H282" s="20"/>
      <c r="I282" s="20"/>
      <c r="J282" s="20"/>
      <c r="K282" s="19"/>
      <c r="L282" s="19"/>
      <c r="M282" s="19"/>
      <c r="N282" s="19"/>
      <c r="O282" s="19"/>
      <c r="P282" s="19"/>
      <c r="Q282" s="19"/>
      <c r="AC282" s="19"/>
      <c r="AD282" s="19"/>
      <c r="AE282" s="19"/>
      <c r="AF282" s="19"/>
      <c r="AG282" s="19"/>
      <c r="AH282" s="21">
        <v>276</v>
      </c>
      <c r="AI282" s="22" t="s">
        <v>431</v>
      </c>
      <c r="AJ282" s="21">
        <v>205</v>
      </c>
      <c r="AK282" s="19"/>
      <c r="AL282" s="19"/>
    </row>
    <row r="283" spans="2:38" x14ac:dyDescent="0.3">
      <c r="B283" s="20"/>
      <c r="C283" s="20"/>
      <c r="D283" s="20"/>
      <c r="E283" s="26"/>
      <c r="F283" s="20"/>
      <c r="G283" s="20"/>
      <c r="H283" s="20"/>
      <c r="I283" s="20"/>
      <c r="J283" s="20"/>
      <c r="K283" s="19"/>
      <c r="L283" s="19"/>
      <c r="M283" s="19"/>
      <c r="N283" s="19"/>
      <c r="O283" s="19"/>
      <c r="P283" s="19"/>
      <c r="Q283" s="19"/>
      <c r="AC283" s="19"/>
      <c r="AD283" s="19"/>
      <c r="AE283" s="19"/>
      <c r="AF283" s="19"/>
      <c r="AG283" s="19"/>
      <c r="AH283" s="21">
        <v>277</v>
      </c>
      <c r="AI283" s="22" t="s">
        <v>432</v>
      </c>
      <c r="AJ283" s="21">
        <v>205</v>
      </c>
      <c r="AK283" s="19"/>
      <c r="AL283" s="19"/>
    </row>
    <row r="284" spans="2:38" x14ac:dyDescent="0.3">
      <c r="B284" s="20"/>
      <c r="C284" s="20"/>
      <c r="D284" s="20"/>
      <c r="E284" s="26"/>
      <c r="F284" s="20"/>
      <c r="G284" s="20"/>
      <c r="H284" s="20"/>
      <c r="I284" s="20"/>
      <c r="J284" s="20"/>
      <c r="K284" s="19"/>
      <c r="L284" s="19"/>
      <c r="M284" s="19"/>
      <c r="N284" s="19"/>
      <c r="O284" s="19"/>
      <c r="P284" s="19"/>
      <c r="Q284" s="19"/>
      <c r="AC284" s="19"/>
      <c r="AD284" s="19"/>
      <c r="AE284" s="19"/>
      <c r="AF284" s="19"/>
      <c r="AG284" s="19"/>
      <c r="AH284" s="21">
        <v>278</v>
      </c>
      <c r="AI284" s="22" t="s">
        <v>433</v>
      </c>
      <c r="AJ284" s="21">
        <v>524</v>
      </c>
      <c r="AK284" s="19"/>
      <c r="AL284" s="19"/>
    </row>
    <row r="285" spans="2:38" x14ac:dyDescent="0.3">
      <c r="B285" s="20"/>
      <c r="C285" s="20"/>
      <c r="D285" s="20"/>
      <c r="E285" s="26"/>
      <c r="F285" s="20"/>
      <c r="G285" s="20"/>
      <c r="H285" s="20"/>
      <c r="I285" s="20"/>
      <c r="J285" s="20"/>
      <c r="K285" s="19"/>
      <c r="L285" s="19"/>
      <c r="M285" s="19"/>
      <c r="N285" s="19"/>
      <c r="O285" s="19"/>
      <c r="P285" s="19"/>
      <c r="Q285" s="19"/>
      <c r="AC285" s="19"/>
      <c r="AD285" s="19"/>
      <c r="AE285" s="19"/>
      <c r="AF285" s="19"/>
      <c r="AG285" s="19"/>
      <c r="AH285" s="21">
        <v>279</v>
      </c>
      <c r="AI285" s="22" t="s">
        <v>434</v>
      </c>
      <c r="AJ285" s="21">
        <v>469</v>
      </c>
      <c r="AK285" s="19"/>
      <c r="AL285" s="19"/>
    </row>
    <row r="286" spans="2:38" x14ac:dyDescent="0.3">
      <c r="B286" s="20"/>
      <c r="C286" s="20"/>
      <c r="D286" s="20"/>
      <c r="E286" s="26"/>
      <c r="F286" s="20"/>
      <c r="G286" s="20"/>
      <c r="H286" s="20"/>
      <c r="I286" s="20"/>
      <c r="J286" s="20"/>
      <c r="K286" s="19"/>
      <c r="L286" s="19"/>
      <c r="M286" s="19"/>
      <c r="N286" s="19"/>
      <c r="O286" s="19"/>
      <c r="P286" s="19"/>
      <c r="Q286" s="19"/>
      <c r="AC286" s="19"/>
      <c r="AD286" s="19"/>
      <c r="AE286" s="19"/>
      <c r="AF286" s="19"/>
      <c r="AG286" s="19"/>
      <c r="AH286" s="21">
        <v>280</v>
      </c>
      <c r="AI286" s="22" t="s">
        <v>435</v>
      </c>
      <c r="AJ286" s="21">
        <v>374</v>
      </c>
      <c r="AK286" s="19"/>
      <c r="AL286" s="19"/>
    </row>
    <row r="287" spans="2:38" x14ac:dyDescent="0.3">
      <c r="B287" s="20"/>
      <c r="C287" s="20"/>
      <c r="D287" s="20"/>
      <c r="E287" s="26"/>
      <c r="F287" s="20"/>
      <c r="G287" s="20"/>
      <c r="H287" s="20"/>
      <c r="I287" s="20"/>
      <c r="J287" s="20"/>
      <c r="K287" s="19"/>
      <c r="L287" s="19"/>
      <c r="M287" s="19"/>
      <c r="N287" s="19"/>
      <c r="O287" s="19"/>
      <c r="P287" s="19"/>
      <c r="Q287" s="19"/>
      <c r="AC287" s="19"/>
      <c r="AD287" s="19"/>
      <c r="AE287" s="19"/>
      <c r="AF287" s="19"/>
      <c r="AG287" s="19"/>
      <c r="AH287" s="21">
        <v>281</v>
      </c>
      <c r="AI287" s="22" t="s">
        <v>436</v>
      </c>
      <c r="AJ287" s="21">
        <v>191</v>
      </c>
      <c r="AK287" s="19"/>
      <c r="AL287" s="19"/>
    </row>
    <row r="288" spans="2:38" x14ac:dyDescent="0.3">
      <c r="B288" s="20"/>
      <c r="C288" s="20"/>
      <c r="D288" s="20"/>
      <c r="E288" s="26"/>
      <c r="F288" s="20"/>
      <c r="G288" s="20"/>
      <c r="H288" s="20"/>
      <c r="I288" s="20"/>
      <c r="J288" s="20"/>
      <c r="K288" s="19"/>
      <c r="L288" s="19"/>
      <c r="M288" s="19"/>
      <c r="N288" s="19"/>
      <c r="O288" s="19"/>
      <c r="P288" s="19"/>
      <c r="Q288" s="19"/>
      <c r="AC288" s="19"/>
      <c r="AD288" s="19"/>
      <c r="AE288" s="19"/>
      <c r="AF288" s="19"/>
      <c r="AG288" s="19"/>
      <c r="AH288" s="21">
        <v>282</v>
      </c>
      <c r="AI288" s="22" t="s">
        <v>437</v>
      </c>
      <c r="AJ288" s="21">
        <v>411</v>
      </c>
      <c r="AK288" s="19"/>
      <c r="AL288" s="19"/>
    </row>
    <row r="289" spans="2:38" x14ac:dyDescent="0.3">
      <c r="B289" s="20"/>
      <c r="C289" s="20"/>
      <c r="D289" s="20"/>
      <c r="E289" s="26"/>
      <c r="F289" s="20"/>
      <c r="G289" s="20"/>
      <c r="H289" s="20"/>
      <c r="I289" s="20"/>
      <c r="J289" s="20"/>
      <c r="K289" s="19"/>
      <c r="L289" s="19"/>
      <c r="M289" s="19"/>
      <c r="N289" s="19"/>
      <c r="O289" s="19"/>
      <c r="P289" s="19"/>
      <c r="Q289" s="19"/>
      <c r="AC289" s="19"/>
      <c r="AD289" s="19"/>
      <c r="AE289" s="19"/>
      <c r="AF289" s="19"/>
      <c r="AG289" s="19"/>
      <c r="AH289" s="21">
        <v>283</v>
      </c>
      <c r="AI289" s="22" t="s">
        <v>438</v>
      </c>
      <c r="AJ289" s="21">
        <v>266</v>
      </c>
      <c r="AK289" s="19"/>
      <c r="AL289" s="19"/>
    </row>
    <row r="290" spans="2:38" x14ac:dyDescent="0.3">
      <c r="B290" s="20"/>
      <c r="C290" s="20"/>
      <c r="D290" s="20"/>
      <c r="E290" s="26"/>
      <c r="F290" s="20"/>
      <c r="G290" s="20"/>
      <c r="H290" s="20"/>
      <c r="I290" s="20"/>
      <c r="J290" s="20"/>
      <c r="K290" s="19"/>
      <c r="L290" s="19"/>
      <c r="M290" s="19"/>
      <c r="N290" s="19"/>
      <c r="O290" s="19"/>
      <c r="P290" s="19"/>
      <c r="Q290" s="19"/>
      <c r="AC290" s="19"/>
      <c r="AD290" s="19"/>
      <c r="AE290" s="19"/>
      <c r="AF290" s="19"/>
      <c r="AG290" s="19"/>
      <c r="AH290" s="21">
        <v>284</v>
      </c>
      <c r="AI290" s="22" t="s">
        <v>439</v>
      </c>
      <c r="AJ290" s="21">
        <v>258</v>
      </c>
      <c r="AK290" s="19"/>
      <c r="AL290" s="19"/>
    </row>
    <row r="291" spans="2:38" x14ac:dyDescent="0.3">
      <c r="B291" s="20"/>
      <c r="C291" s="20"/>
      <c r="D291" s="20"/>
      <c r="E291" s="26"/>
      <c r="F291" s="20"/>
      <c r="G291" s="20"/>
      <c r="H291" s="20"/>
      <c r="I291" s="20"/>
      <c r="J291" s="20"/>
      <c r="K291" s="19"/>
      <c r="L291" s="19"/>
      <c r="M291" s="19"/>
      <c r="N291" s="19"/>
      <c r="O291" s="19"/>
      <c r="P291" s="19"/>
      <c r="Q291" s="19"/>
      <c r="AC291" s="19"/>
      <c r="AD291" s="19"/>
      <c r="AE291" s="19"/>
      <c r="AF291" s="19"/>
      <c r="AG291" s="19"/>
      <c r="AH291" s="21">
        <v>285</v>
      </c>
      <c r="AI291" s="22" t="s">
        <v>440</v>
      </c>
      <c r="AJ291" s="21">
        <v>551</v>
      </c>
      <c r="AK291" s="19"/>
      <c r="AL291" s="19"/>
    </row>
    <row r="292" spans="2:38" x14ac:dyDescent="0.3">
      <c r="B292" s="20"/>
      <c r="C292" s="20"/>
      <c r="D292" s="20"/>
      <c r="E292" s="26"/>
      <c r="F292" s="20"/>
      <c r="G292" s="20"/>
      <c r="H292" s="20"/>
      <c r="I292" s="20"/>
      <c r="J292" s="20"/>
      <c r="K292" s="19"/>
      <c r="L292" s="19"/>
      <c r="M292" s="19"/>
      <c r="N292" s="19"/>
      <c r="O292" s="19"/>
      <c r="P292" s="19"/>
      <c r="Q292" s="19"/>
      <c r="AC292" s="19"/>
      <c r="AD292" s="19"/>
      <c r="AE292" s="19"/>
      <c r="AF292" s="19"/>
      <c r="AG292" s="19"/>
      <c r="AH292" s="21">
        <v>286</v>
      </c>
      <c r="AI292" s="22" t="s">
        <v>441</v>
      </c>
      <c r="AJ292" s="21">
        <v>560</v>
      </c>
      <c r="AK292" s="19"/>
      <c r="AL292" s="19"/>
    </row>
    <row r="293" spans="2:38" x14ac:dyDescent="0.3">
      <c r="B293" s="20"/>
      <c r="C293" s="20"/>
      <c r="D293" s="20"/>
      <c r="E293" s="26"/>
      <c r="F293" s="20"/>
      <c r="G293" s="20"/>
      <c r="H293" s="20"/>
      <c r="I293" s="20"/>
      <c r="J293" s="20"/>
      <c r="K293" s="19"/>
      <c r="L293" s="19"/>
      <c r="M293" s="19"/>
      <c r="N293" s="19"/>
      <c r="O293" s="19"/>
      <c r="P293" s="19"/>
      <c r="Q293" s="19"/>
      <c r="AC293" s="19"/>
      <c r="AD293" s="19"/>
      <c r="AE293" s="19"/>
      <c r="AG293" s="19"/>
      <c r="AH293" s="21">
        <v>287</v>
      </c>
      <c r="AI293" s="22" t="s">
        <v>442</v>
      </c>
      <c r="AJ293" s="21">
        <v>570</v>
      </c>
      <c r="AK293" s="19"/>
      <c r="AL293" s="19"/>
    </row>
    <row r="294" spans="2:38" x14ac:dyDescent="0.3">
      <c r="B294" s="20"/>
      <c r="C294" s="20"/>
      <c r="D294" s="20"/>
      <c r="E294" s="26"/>
      <c r="F294" s="20"/>
      <c r="G294" s="20"/>
      <c r="H294" s="20"/>
      <c r="I294" s="20"/>
      <c r="J294" s="20"/>
      <c r="K294" s="19"/>
      <c r="L294" s="19"/>
      <c r="M294" s="19"/>
      <c r="N294" s="19"/>
      <c r="O294" s="19"/>
      <c r="P294" s="19"/>
      <c r="Q294" s="19"/>
      <c r="AC294" s="19"/>
      <c r="AD294" s="19"/>
      <c r="AE294" s="19"/>
      <c r="AG294" s="19"/>
      <c r="AH294" s="21">
        <v>288</v>
      </c>
      <c r="AI294" s="22" t="s">
        <v>443</v>
      </c>
      <c r="AJ294" s="21">
        <v>422</v>
      </c>
      <c r="AK294" s="19"/>
      <c r="AL294" s="19"/>
    </row>
    <row r="295" spans="2:38" x14ac:dyDescent="0.3">
      <c r="B295" s="20"/>
      <c r="C295" s="20"/>
      <c r="D295" s="20"/>
      <c r="E295" s="26"/>
      <c r="F295" s="20"/>
      <c r="G295" s="20"/>
      <c r="Q295" s="19"/>
      <c r="AC295" s="19"/>
      <c r="AD295" s="19"/>
      <c r="AE295" s="19"/>
      <c r="AK295" s="19"/>
      <c r="AL295" s="19"/>
    </row>
    <row r="296" spans="2:38" x14ac:dyDescent="0.3">
      <c r="B296" s="20"/>
      <c r="C296" s="20"/>
      <c r="D296" s="20"/>
      <c r="E296" s="26"/>
      <c r="F296" s="20"/>
      <c r="G296" s="20"/>
      <c r="Q296" s="19"/>
      <c r="AC296" s="19"/>
      <c r="AD296" s="19"/>
      <c r="AE296" s="19"/>
      <c r="AK296" s="19"/>
      <c r="AL296" s="19"/>
    </row>
    <row r="297" spans="2:38" x14ac:dyDescent="0.3">
      <c r="B297" s="20"/>
      <c r="C297" s="20"/>
      <c r="D297" s="20"/>
      <c r="E297" s="26"/>
      <c r="F297" s="20"/>
      <c r="G297" s="20"/>
      <c r="Q297" s="19"/>
      <c r="AC297" s="19"/>
      <c r="AD297" s="19"/>
      <c r="AE297" s="19"/>
      <c r="AK297" s="19"/>
      <c r="AL297" s="19"/>
    </row>
    <row r="298" spans="2:38" x14ac:dyDescent="0.3">
      <c r="B298" s="20"/>
      <c r="C298" s="20"/>
      <c r="D298" s="20"/>
      <c r="E298" s="26"/>
      <c r="F298" s="20"/>
      <c r="G298" s="20"/>
      <c r="Q298" s="19"/>
      <c r="AC298" s="19"/>
      <c r="AD298" s="19"/>
      <c r="AE298" s="19"/>
      <c r="AK298" s="19"/>
      <c r="AL298" s="19"/>
    </row>
    <row r="299" spans="2:38" x14ac:dyDescent="0.3">
      <c r="B299" s="20"/>
      <c r="C299" s="20"/>
      <c r="D299" s="20"/>
      <c r="E299" s="26"/>
      <c r="F299" s="20"/>
      <c r="G299" s="20"/>
      <c r="AC299" s="19"/>
      <c r="AD299" s="19"/>
    </row>
    <row r="300" spans="2:38" x14ac:dyDescent="0.3">
      <c r="B300" s="20"/>
      <c r="C300" s="20"/>
      <c r="D300" s="20"/>
      <c r="E300" s="26"/>
      <c r="F300" s="20"/>
    </row>
    <row r="301" spans="2:38" x14ac:dyDescent="0.3">
      <c r="B301" s="20"/>
      <c r="C301" s="20"/>
      <c r="D301" s="20"/>
      <c r="E301" s="26"/>
      <c r="F301" s="20"/>
    </row>
    <row r="302" spans="2:38" x14ac:dyDescent="0.3">
      <c r="B302" s="20"/>
      <c r="C302" s="20"/>
      <c r="D302" s="20"/>
      <c r="E302" s="26"/>
      <c r="F302" s="20"/>
    </row>
    <row r="303" spans="2:38" x14ac:dyDescent="0.3">
      <c r="B303" s="20"/>
      <c r="C303" s="20"/>
      <c r="D303" s="20"/>
      <c r="E303" s="26"/>
      <c r="F303" s="20"/>
    </row>
    <row r="304" spans="2:38" x14ac:dyDescent="0.3">
      <c r="B304" s="20"/>
      <c r="C304" s="20"/>
      <c r="D304" s="20"/>
      <c r="E304" s="26"/>
      <c r="F304" s="20"/>
    </row>
    <row r="305" spans="2:6" x14ac:dyDescent="0.3">
      <c r="B305" s="20"/>
      <c r="C305" s="20"/>
      <c r="D305" s="20"/>
      <c r="E305" s="26"/>
      <c r="F305" s="20"/>
    </row>
    <row r="306" spans="2:6" x14ac:dyDescent="0.3">
      <c r="B306" s="20"/>
      <c r="C306" s="20"/>
      <c r="D306" s="20"/>
      <c r="E306" s="26"/>
      <c r="F306" s="20"/>
    </row>
    <row r="307" spans="2:6" x14ac:dyDescent="0.3">
      <c r="B307" s="20"/>
      <c r="C307" s="20"/>
      <c r="D307" s="20"/>
      <c r="E307" s="26"/>
      <c r="F307" s="20"/>
    </row>
    <row r="308" spans="2:6" x14ac:dyDescent="0.3">
      <c r="B308" s="20"/>
      <c r="C308" s="20"/>
      <c r="D308" s="20"/>
      <c r="E308" s="26"/>
      <c r="F308" s="20"/>
    </row>
    <row r="309" spans="2:6" x14ac:dyDescent="0.3">
      <c r="B309" s="20"/>
      <c r="C309" s="20"/>
      <c r="D309" s="20"/>
      <c r="E309" s="26"/>
      <c r="F309" s="20"/>
    </row>
    <row r="310" spans="2:6" x14ac:dyDescent="0.3">
      <c r="B310" s="20"/>
      <c r="C310" s="20"/>
      <c r="D310" s="20"/>
      <c r="E310" s="26"/>
      <c r="F310" s="20"/>
    </row>
    <row r="311" spans="2:6" x14ac:dyDescent="0.3">
      <c r="B311" s="20"/>
      <c r="C311" s="20"/>
      <c r="D311" s="20"/>
      <c r="E311" s="26"/>
      <c r="F311" s="20"/>
    </row>
    <row r="312" spans="2:6" x14ac:dyDescent="0.3">
      <c r="B312" s="20"/>
      <c r="C312" s="20"/>
      <c r="D312" s="20"/>
      <c r="E312" s="26"/>
      <c r="F312" s="20"/>
    </row>
  </sheetData>
  <mergeCells count="146">
    <mergeCell ref="V4:V6"/>
    <mergeCell ref="W4:W6"/>
    <mergeCell ref="X4:X6"/>
    <mergeCell ref="Y4:Y6"/>
    <mergeCell ref="R9:AD9"/>
    <mergeCell ref="AD10:AD12"/>
    <mergeCell ref="AC10:AC12"/>
    <mergeCell ref="R10:R12"/>
    <mergeCell ref="S10:S12"/>
    <mergeCell ref="U10:U12"/>
    <mergeCell ref="T10:T12"/>
    <mergeCell ref="Z10:AA11"/>
    <mergeCell ref="AB10:AB12"/>
    <mergeCell ref="V10:V12"/>
    <mergeCell ref="W10:W12"/>
    <mergeCell ref="X10:X12"/>
    <mergeCell ref="Y10:Y12"/>
    <mergeCell ref="Z4:Z6"/>
    <mergeCell ref="AA4:AA6"/>
    <mergeCell ref="U4:U6"/>
    <mergeCell ref="AY10:AY12"/>
    <mergeCell ref="AZ10:AZ12"/>
    <mergeCell ref="B44:F44"/>
    <mergeCell ref="B41:F41"/>
    <mergeCell ref="H38:I38"/>
    <mergeCell ref="O7:O8"/>
    <mergeCell ref="P7:P8"/>
    <mergeCell ref="H31:O31"/>
    <mergeCell ref="T24:T34"/>
    <mergeCell ref="B42:F42"/>
    <mergeCell ref="B43:F43"/>
    <mergeCell ref="B38:F38"/>
    <mergeCell ref="B40:F40"/>
    <mergeCell ref="Z13:Z23"/>
    <mergeCell ref="AA13:AA23"/>
    <mergeCell ref="T13:T23"/>
    <mergeCell ref="L7:L8"/>
    <mergeCell ref="AM97:AM117"/>
    <mergeCell ref="AQ63:AQ67"/>
    <mergeCell ref="AM13:AM33"/>
    <mergeCell ref="AQ13:AQ20"/>
    <mergeCell ref="AQ21:AQ25"/>
    <mergeCell ref="AQ26:AQ27"/>
    <mergeCell ref="B6:F6"/>
    <mergeCell ref="B8:F8"/>
    <mergeCell ref="B9:F9"/>
    <mergeCell ref="B23:F23"/>
    <mergeCell ref="H7:H8"/>
    <mergeCell ref="B19:F19"/>
    <mergeCell ref="H32:N32"/>
    <mergeCell ref="H33:N33"/>
    <mergeCell ref="B7:F7"/>
    <mergeCell ref="I7:I8"/>
    <mergeCell ref="J7:J8"/>
    <mergeCell ref="B14:F14"/>
    <mergeCell ref="B15:F15"/>
    <mergeCell ref="H6:P6"/>
    <mergeCell ref="B13:F13"/>
    <mergeCell ref="M7:M8"/>
    <mergeCell ref="K7:K8"/>
    <mergeCell ref="B20:F20"/>
    <mergeCell ref="B21:F21"/>
    <mergeCell ref="B17:F17"/>
    <mergeCell ref="B18:F18"/>
    <mergeCell ref="B12:F12"/>
    <mergeCell ref="N7:N8"/>
    <mergeCell ref="B16:F16"/>
    <mergeCell ref="AH6:AJ6"/>
    <mergeCell ref="AM118:AM138"/>
    <mergeCell ref="AQ89:AQ90"/>
    <mergeCell ref="AQ91:AQ96"/>
    <mergeCell ref="AQ131:AQ132"/>
    <mergeCell ref="AQ133:AQ138"/>
    <mergeCell ref="AF6:AF9"/>
    <mergeCell ref="AA112:AA122"/>
    <mergeCell ref="AQ126:AQ130"/>
    <mergeCell ref="AU10:AX10"/>
    <mergeCell ref="AS11:AT11"/>
    <mergeCell ref="Z24:Z34"/>
    <mergeCell ref="AA24:AA34"/>
    <mergeCell ref="Z57:Z67"/>
    <mergeCell ref="AA57:AA67"/>
    <mergeCell ref="Z68:Z78"/>
    <mergeCell ref="AA68:AA78"/>
    <mergeCell ref="Z79:Z89"/>
    <mergeCell ref="AA79:AA89"/>
    <mergeCell ref="Z35:Z45"/>
    <mergeCell ref="AA35:AA45"/>
    <mergeCell ref="Z46:Z56"/>
    <mergeCell ref="AS10:AT10"/>
    <mergeCell ref="AQ68:AQ69"/>
    <mergeCell ref="AQ70:AQ75"/>
    <mergeCell ref="AQ76:AQ83"/>
    <mergeCell ref="AQ84:AQ88"/>
    <mergeCell ref="AQ34:AQ41"/>
    <mergeCell ref="AQ42:AQ46"/>
    <mergeCell ref="AQ47:AQ48"/>
    <mergeCell ref="AQ49:AQ54"/>
    <mergeCell ref="AQ55:AQ62"/>
    <mergeCell ref="AQ28:AQ33"/>
    <mergeCell ref="AM139:AM159"/>
    <mergeCell ref="AM160:AM180"/>
    <mergeCell ref="AM181:AM201"/>
    <mergeCell ref="AM202:AM222"/>
    <mergeCell ref="AM34:AM54"/>
    <mergeCell ref="AM55:AM75"/>
    <mergeCell ref="AM76:AM96"/>
    <mergeCell ref="T35:T45"/>
    <mergeCell ref="T46:T56"/>
    <mergeCell ref="T57:T67"/>
    <mergeCell ref="T68:T78"/>
    <mergeCell ref="T79:T89"/>
    <mergeCell ref="AA46:AA56"/>
    <mergeCell ref="B46:F46"/>
    <mergeCell ref="B48:F48"/>
    <mergeCell ref="B49:F49"/>
    <mergeCell ref="B47:F47"/>
    <mergeCell ref="Z90:Z100"/>
    <mergeCell ref="AA90:AA100"/>
    <mergeCell ref="Z101:Z111"/>
    <mergeCell ref="AA101:AA111"/>
    <mergeCell ref="Z112:Z122"/>
    <mergeCell ref="T90:T100"/>
    <mergeCell ref="T101:T111"/>
    <mergeCell ref="T112:T122"/>
    <mergeCell ref="AQ194:AQ195"/>
    <mergeCell ref="AQ196:AQ201"/>
    <mergeCell ref="AQ202:AQ209"/>
    <mergeCell ref="AQ210:AQ214"/>
    <mergeCell ref="AQ215:AQ216"/>
    <mergeCell ref="AQ217:AQ222"/>
    <mergeCell ref="AQ160:AQ167"/>
    <mergeCell ref="AQ168:AQ172"/>
    <mergeCell ref="AQ173:AQ174"/>
    <mergeCell ref="AQ175:AQ180"/>
    <mergeCell ref="AQ181:AQ188"/>
    <mergeCell ref="AQ189:AQ193"/>
    <mergeCell ref="AQ139:AQ146"/>
    <mergeCell ref="AQ147:AQ151"/>
    <mergeCell ref="AQ152:AQ153"/>
    <mergeCell ref="AQ154:AQ159"/>
    <mergeCell ref="AQ97:AQ104"/>
    <mergeCell ref="AQ105:AQ109"/>
    <mergeCell ref="AQ110:AQ111"/>
    <mergeCell ref="AQ112:AQ117"/>
    <mergeCell ref="AQ118:AQ125"/>
  </mergeCells>
  <conditionalFormatting sqref="B3">
    <cfRule type="expression" dxfId="144" priority="7">
      <formula>#REF!="NÃO"</formula>
    </cfRule>
    <cfRule type="expression" dxfId="143" priority="8">
      <formula>#REF!="SIM"</formula>
    </cfRule>
  </conditionalFormatting>
  <conditionalFormatting sqref="B3">
    <cfRule type="expression" dxfId="142" priority="5">
      <formula>AND(B3&lt;0.1*#REF!)</formula>
    </cfRule>
    <cfRule type="expression" dxfId="141" priority="6">
      <formula>AND(B3&gt;=0.1*#REF!)</formula>
    </cfRule>
  </conditionalFormatting>
  <conditionalFormatting sqref="B3:D3">
    <cfRule type="expression" dxfId="140" priority="3">
      <formula>#REF!="NÃO"</formula>
    </cfRule>
    <cfRule type="expression" dxfId="139" priority="4">
      <formula>#REF!="SIM"</formula>
    </cfRule>
  </conditionalFormatting>
  <conditionalFormatting sqref="D3">
    <cfRule type="expression" dxfId="138" priority="1">
      <formula>AND(D3&lt;0.1*#REF!)</formula>
    </cfRule>
    <cfRule type="expression" dxfId="137" priority="2">
      <formula>AND(D3&gt;=0.1*#REF!)</formula>
    </cfRule>
  </conditionalFormatting>
  <dataValidations disablePrompts="1" count="1">
    <dataValidation allowBlank="1" showErrorMessage="1" sqref="B3:C3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1">
    <tabColor theme="6" tint="-0.499984740745262"/>
  </sheetPr>
  <dimension ref="A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12" sqref="D12"/>
    </sheetView>
  </sheetViews>
  <sheetFormatPr defaultColWidth="9.109375" defaultRowHeight="14.4" x14ac:dyDescent="0.3"/>
  <cols>
    <col min="1" max="1" width="2.88671875" style="372" customWidth="1"/>
    <col min="2" max="2" width="24.33203125" style="423" bestFit="1" customWidth="1"/>
    <col min="3" max="3" width="13.5546875" style="425" bestFit="1" customWidth="1"/>
    <col min="4" max="4" width="15.88671875" style="424" bestFit="1" customWidth="1"/>
    <col min="5" max="5" width="13.5546875" style="372" bestFit="1" customWidth="1"/>
    <col min="6" max="6" width="15.88671875" style="372" bestFit="1" customWidth="1"/>
    <col min="7" max="7" width="13.5546875" style="372" bestFit="1" customWidth="1"/>
    <col min="8" max="8" width="15.88671875" style="372" bestFit="1" customWidth="1"/>
    <col min="9" max="9" width="13.5546875" style="372" bestFit="1" customWidth="1"/>
    <col min="10" max="10" width="15.88671875" style="372" bestFit="1" customWidth="1"/>
    <col min="11" max="11" width="13.5546875" style="372" bestFit="1" customWidth="1"/>
    <col min="12" max="12" width="15.88671875" style="372" bestFit="1" customWidth="1"/>
    <col min="13" max="13" width="13.5546875" style="372" bestFit="1" customWidth="1"/>
    <col min="14" max="14" width="15.88671875" style="372" bestFit="1" customWidth="1"/>
    <col min="15" max="15" width="13.5546875" style="372" bestFit="1" customWidth="1"/>
    <col min="16" max="16" width="15.88671875" style="372" bestFit="1" customWidth="1"/>
    <col min="17" max="17" width="13.5546875" style="372" bestFit="1" customWidth="1"/>
    <col min="18" max="18" width="15.88671875" style="372" bestFit="1" customWidth="1"/>
    <col min="19" max="19" width="13.5546875" style="372" bestFit="1" customWidth="1"/>
    <col min="20" max="20" width="15.88671875" style="372" bestFit="1" customWidth="1"/>
    <col min="21" max="21" width="13.5546875" style="372" bestFit="1" customWidth="1"/>
    <col min="22" max="22" width="15.88671875" style="372" bestFit="1" customWidth="1"/>
    <col min="23" max="23" width="13.5546875" style="372" bestFit="1" customWidth="1"/>
    <col min="24" max="24" width="15.88671875" style="372" bestFit="1" customWidth="1"/>
    <col min="25" max="25" width="13.5546875" style="372" bestFit="1" customWidth="1"/>
    <col min="26" max="26" width="15.88671875" style="372" bestFit="1" customWidth="1"/>
    <col min="27" max="27" width="13.5546875" style="372" bestFit="1" customWidth="1"/>
    <col min="28" max="28" width="15.88671875" style="372" bestFit="1" customWidth="1"/>
    <col min="29" max="29" width="13.5546875" style="372" bestFit="1" customWidth="1"/>
    <col min="30" max="30" width="15.88671875" style="372" bestFit="1" customWidth="1"/>
    <col min="31" max="16384" width="9.109375" style="372"/>
  </cols>
  <sheetData>
    <row r="2" spans="1:30" ht="25.5" customHeight="1" x14ac:dyDescent="0.3">
      <c r="B2" s="920" t="s">
        <v>1124</v>
      </c>
      <c r="C2" s="925"/>
      <c r="D2" s="925"/>
      <c r="E2" s="925" t="s">
        <v>0</v>
      </c>
      <c r="F2" s="921"/>
      <c r="G2" s="920" t="s">
        <v>1112</v>
      </c>
      <c r="H2" s="921"/>
      <c r="I2" s="920" t="s">
        <v>1113</v>
      </c>
      <c r="J2" s="921"/>
      <c r="K2" s="920" t="s">
        <v>1114</v>
      </c>
      <c r="L2" s="921"/>
      <c r="M2" s="920" t="s">
        <v>1115</v>
      </c>
      <c r="N2" s="921"/>
      <c r="O2" s="920" t="s">
        <v>1116</v>
      </c>
      <c r="P2" s="921"/>
      <c r="Q2" s="920" t="s">
        <v>1117</v>
      </c>
      <c r="R2" s="921"/>
      <c r="S2" s="920" t="s">
        <v>1118</v>
      </c>
      <c r="T2" s="921"/>
      <c r="U2" s="920" t="s">
        <v>1119</v>
      </c>
      <c r="V2" s="921"/>
      <c r="W2" s="920" t="s">
        <v>1120</v>
      </c>
      <c r="X2" s="921"/>
      <c r="Y2" s="920" t="s">
        <v>935</v>
      </c>
      <c r="Z2" s="921"/>
      <c r="AA2" s="920" t="s">
        <v>936</v>
      </c>
      <c r="AB2" s="921"/>
      <c r="AC2" s="920" t="s">
        <v>937</v>
      </c>
      <c r="AD2" s="921"/>
    </row>
    <row r="3" spans="1:30" x14ac:dyDescent="0.3">
      <c r="B3" s="421" t="s">
        <v>18</v>
      </c>
      <c r="C3" s="421" t="s">
        <v>3</v>
      </c>
      <c r="D3" s="421" t="s">
        <v>19</v>
      </c>
      <c r="E3" s="421" t="s">
        <v>20</v>
      </c>
      <c r="F3" s="422" t="s">
        <v>17</v>
      </c>
      <c r="G3" s="421" t="s">
        <v>20</v>
      </c>
      <c r="H3" s="422" t="s">
        <v>17</v>
      </c>
      <c r="I3" s="421" t="s">
        <v>20</v>
      </c>
      <c r="J3" s="422" t="s">
        <v>17</v>
      </c>
      <c r="K3" s="421" t="s">
        <v>20</v>
      </c>
      <c r="L3" s="422" t="s">
        <v>17</v>
      </c>
      <c r="M3" s="421" t="s">
        <v>20</v>
      </c>
      <c r="N3" s="422" t="s">
        <v>17</v>
      </c>
      <c r="O3" s="421" t="s">
        <v>20</v>
      </c>
      <c r="P3" s="422" t="s">
        <v>17</v>
      </c>
      <c r="Q3" s="421" t="s">
        <v>20</v>
      </c>
      <c r="R3" s="422" t="s">
        <v>17</v>
      </c>
      <c r="S3" s="421" t="s">
        <v>20</v>
      </c>
      <c r="T3" s="422" t="s">
        <v>17</v>
      </c>
      <c r="U3" s="421" t="s">
        <v>20</v>
      </c>
      <c r="V3" s="422" t="s">
        <v>17</v>
      </c>
      <c r="W3" s="421" t="s">
        <v>20</v>
      </c>
      <c r="X3" s="422" t="s">
        <v>17</v>
      </c>
      <c r="Y3" s="421" t="s">
        <v>20</v>
      </c>
      <c r="Z3" s="422" t="s">
        <v>17</v>
      </c>
      <c r="AA3" s="421" t="s">
        <v>20</v>
      </c>
      <c r="AB3" s="422" t="s">
        <v>17</v>
      </c>
      <c r="AC3" s="421" t="s">
        <v>20</v>
      </c>
      <c r="AD3" s="422" t="s">
        <v>17</v>
      </c>
    </row>
    <row r="4" spans="1:30" x14ac:dyDescent="0.3">
      <c r="B4" s="432" t="s">
        <v>1111</v>
      </c>
      <c r="C4" s="444">
        <v>0.4</v>
      </c>
      <c r="D4" s="445">
        <v>139.30000000000001</v>
      </c>
      <c r="E4" s="440">
        <f>IFERROR(F4/D4,0)</f>
        <v>158.26442891147465</v>
      </c>
      <c r="F4" s="435">
        <f>C4*'Custo Contábil'!$D$8</f>
        <v>22046.234947368423</v>
      </c>
      <c r="G4" s="435">
        <f>$E4/12</f>
        <v>13.188702409289554</v>
      </c>
      <c r="H4" s="435">
        <f>$F4/12</f>
        <v>1837.1862456140352</v>
      </c>
      <c r="I4" s="435">
        <f>$E4/12</f>
        <v>13.188702409289554</v>
      </c>
      <c r="J4" s="435">
        <f>$F4/12</f>
        <v>1837.1862456140352</v>
      </c>
      <c r="K4" s="435">
        <f>$E4/12</f>
        <v>13.188702409289554</v>
      </c>
      <c r="L4" s="435">
        <f>$F4/12</f>
        <v>1837.1862456140352</v>
      </c>
      <c r="M4" s="435">
        <f>$E4/12</f>
        <v>13.188702409289554</v>
      </c>
      <c r="N4" s="435">
        <f>$F4/12</f>
        <v>1837.1862456140352</v>
      </c>
      <c r="O4" s="435">
        <f>$E4/12</f>
        <v>13.188702409289554</v>
      </c>
      <c r="P4" s="435">
        <f>$F4/12</f>
        <v>1837.1862456140352</v>
      </c>
      <c r="Q4" s="435">
        <f>$E4/12</f>
        <v>13.188702409289554</v>
      </c>
      <c r="R4" s="435">
        <f>$F4/12</f>
        <v>1837.1862456140352</v>
      </c>
      <c r="S4" s="435">
        <f>$E4/12</f>
        <v>13.188702409289554</v>
      </c>
      <c r="T4" s="435">
        <f>$F4/12</f>
        <v>1837.1862456140352</v>
      </c>
      <c r="U4" s="435">
        <f>$E4/12</f>
        <v>13.188702409289554</v>
      </c>
      <c r="V4" s="435">
        <f>$F4/12</f>
        <v>1837.1862456140352</v>
      </c>
      <c r="W4" s="435">
        <f>$E4/12</f>
        <v>13.188702409289554</v>
      </c>
      <c r="X4" s="435">
        <f>$F4/12</f>
        <v>1837.1862456140352</v>
      </c>
      <c r="Y4" s="435">
        <f>$E4/12</f>
        <v>13.188702409289554</v>
      </c>
      <c r="Z4" s="435">
        <f>$F4/12</f>
        <v>1837.1862456140352</v>
      </c>
      <c r="AA4" s="435">
        <f>$E4/12</f>
        <v>13.188702409289554</v>
      </c>
      <c r="AB4" s="435">
        <f>$F4/12</f>
        <v>1837.1862456140352</v>
      </c>
      <c r="AC4" s="435">
        <f>$E4/12</f>
        <v>13.188702409289554</v>
      </c>
      <c r="AD4" s="435">
        <f>$F4/12</f>
        <v>1837.1862456140352</v>
      </c>
    </row>
    <row r="5" spans="1:30" x14ac:dyDescent="0.3">
      <c r="B5" s="433" t="s">
        <v>39</v>
      </c>
      <c r="C5" s="446">
        <v>0.15</v>
      </c>
      <c r="D5" s="447">
        <v>118.05</v>
      </c>
      <c r="E5" s="441">
        <f>IFERROR(F5/D5,0)</f>
        <v>70.032512539289769</v>
      </c>
      <c r="F5" s="436">
        <f>C5*'Custo Contábil'!$D$8</f>
        <v>8267.3381052631576</v>
      </c>
      <c r="G5" s="436">
        <f t="shared" ref="G5:U7" si="0">$E5/12</f>
        <v>5.8360427116074804</v>
      </c>
      <c r="H5" s="436">
        <f t="shared" ref="H5:V7" si="1">$F5/12</f>
        <v>688.94484210526309</v>
      </c>
      <c r="I5" s="436">
        <f t="shared" si="0"/>
        <v>5.8360427116074804</v>
      </c>
      <c r="J5" s="436">
        <f t="shared" si="1"/>
        <v>688.94484210526309</v>
      </c>
      <c r="K5" s="436">
        <f t="shared" si="0"/>
        <v>5.8360427116074804</v>
      </c>
      <c r="L5" s="436">
        <f t="shared" si="1"/>
        <v>688.94484210526309</v>
      </c>
      <c r="M5" s="436">
        <f t="shared" si="0"/>
        <v>5.8360427116074804</v>
      </c>
      <c r="N5" s="436">
        <f t="shared" si="1"/>
        <v>688.94484210526309</v>
      </c>
      <c r="O5" s="436">
        <f t="shared" si="0"/>
        <v>5.8360427116074804</v>
      </c>
      <c r="P5" s="436">
        <f t="shared" si="1"/>
        <v>688.94484210526309</v>
      </c>
      <c r="Q5" s="436">
        <f t="shared" si="0"/>
        <v>5.8360427116074804</v>
      </c>
      <c r="R5" s="436">
        <f t="shared" si="1"/>
        <v>688.94484210526309</v>
      </c>
      <c r="S5" s="436">
        <f t="shared" si="0"/>
        <v>5.8360427116074804</v>
      </c>
      <c r="T5" s="436">
        <f t="shared" si="1"/>
        <v>688.94484210526309</v>
      </c>
      <c r="U5" s="436">
        <f t="shared" si="0"/>
        <v>5.8360427116074804</v>
      </c>
      <c r="V5" s="436">
        <f t="shared" si="1"/>
        <v>688.94484210526309</v>
      </c>
      <c r="W5" s="436">
        <f>$E5/12</f>
        <v>5.8360427116074804</v>
      </c>
      <c r="X5" s="436">
        <f>$F5/12</f>
        <v>688.94484210526309</v>
      </c>
      <c r="Y5" s="436">
        <f>$E5/12</f>
        <v>5.8360427116074804</v>
      </c>
      <c r="Z5" s="436">
        <f>$F5/12</f>
        <v>688.94484210526309</v>
      </c>
      <c r="AA5" s="436">
        <f>$E5/12</f>
        <v>5.8360427116074804</v>
      </c>
      <c r="AB5" s="436">
        <f>$F5/12</f>
        <v>688.94484210526309</v>
      </c>
      <c r="AC5" s="436">
        <f>$E5/12</f>
        <v>5.8360427116074804</v>
      </c>
      <c r="AD5" s="436">
        <f>$F5/12</f>
        <v>688.94484210526309</v>
      </c>
    </row>
    <row r="6" spans="1:30" x14ac:dyDescent="0.3">
      <c r="B6" s="432" t="s">
        <v>42</v>
      </c>
      <c r="C6" s="444">
        <v>0.1</v>
      </c>
      <c r="D6" s="445">
        <v>60</v>
      </c>
      <c r="E6" s="440">
        <f>IFERROR(F6/D6,0)</f>
        <v>91.859312280701758</v>
      </c>
      <c r="F6" s="435">
        <f>C6*'Custo Contábil'!$D$8</f>
        <v>5511.5587368421056</v>
      </c>
      <c r="G6" s="435">
        <f t="shared" si="0"/>
        <v>7.6549426900584798</v>
      </c>
      <c r="H6" s="435">
        <f t="shared" si="1"/>
        <v>459.2965614035088</v>
      </c>
      <c r="I6" s="435">
        <f t="shared" si="0"/>
        <v>7.6549426900584798</v>
      </c>
      <c r="J6" s="435">
        <f t="shared" si="1"/>
        <v>459.2965614035088</v>
      </c>
      <c r="K6" s="435">
        <f t="shared" si="0"/>
        <v>7.6549426900584798</v>
      </c>
      <c r="L6" s="435">
        <f t="shared" si="1"/>
        <v>459.2965614035088</v>
      </c>
      <c r="M6" s="435">
        <f t="shared" si="0"/>
        <v>7.6549426900584798</v>
      </c>
      <c r="N6" s="435">
        <f t="shared" si="1"/>
        <v>459.2965614035088</v>
      </c>
      <c r="O6" s="435">
        <f t="shared" si="0"/>
        <v>7.6549426900584798</v>
      </c>
      <c r="P6" s="435">
        <f t="shared" si="1"/>
        <v>459.2965614035088</v>
      </c>
      <c r="Q6" s="435">
        <f t="shared" si="0"/>
        <v>7.6549426900584798</v>
      </c>
      <c r="R6" s="435">
        <f t="shared" si="1"/>
        <v>459.2965614035088</v>
      </c>
      <c r="S6" s="435">
        <f t="shared" si="0"/>
        <v>7.6549426900584798</v>
      </c>
      <c r="T6" s="435">
        <f t="shared" si="1"/>
        <v>459.2965614035088</v>
      </c>
      <c r="U6" s="435">
        <f t="shared" si="0"/>
        <v>7.6549426900584798</v>
      </c>
      <c r="V6" s="435">
        <f t="shared" si="1"/>
        <v>459.2965614035088</v>
      </c>
      <c r="W6" s="435">
        <f>$E6/12</f>
        <v>7.6549426900584798</v>
      </c>
      <c r="X6" s="435">
        <f>$F6/12</f>
        <v>459.2965614035088</v>
      </c>
      <c r="Y6" s="435">
        <f>$E6/12</f>
        <v>7.6549426900584798</v>
      </c>
      <c r="Z6" s="435">
        <f>$F6/12</f>
        <v>459.2965614035088</v>
      </c>
      <c r="AA6" s="435">
        <f>$E6/12</f>
        <v>7.6549426900584798</v>
      </c>
      <c r="AB6" s="435">
        <f>$F6/12</f>
        <v>459.2965614035088</v>
      </c>
      <c r="AC6" s="435">
        <f>$E6/12</f>
        <v>7.6549426900584798</v>
      </c>
      <c r="AD6" s="435">
        <f>$F6/12</f>
        <v>459.2965614035088</v>
      </c>
    </row>
    <row r="7" spans="1:30" x14ac:dyDescent="0.3">
      <c r="B7" s="433" t="s">
        <v>64</v>
      </c>
      <c r="C7" s="446">
        <v>0.35</v>
      </c>
      <c r="D7" s="447">
        <v>80</v>
      </c>
      <c r="E7" s="441">
        <f>IFERROR(F7/D7,0)</f>
        <v>241.13069473684209</v>
      </c>
      <c r="F7" s="436">
        <f>C7*'Custo Contábil'!$D$8</f>
        <v>19290.455578947367</v>
      </c>
      <c r="G7" s="436">
        <f t="shared" si="0"/>
        <v>20.094224561403507</v>
      </c>
      <c r="H7" s="436">
        <f t="shared" si="1"/>
        <v>1607.5379649122806</v>
      </c>
      <c r="I7" s="436">
        <f t="shared" si="0"/>
        <v>20.094224561403507</v>
      </c>
      <c r="J7" s="436">
        <f t="shared" si="1"/>
        <v>1607.5379649122806</v>
      </c>
      <c r="K7" s="436">
        <f t="shared" si="0"/>
        <v>20.094224561403507</v>
      </c>
      <c r="L7" s="436">
        <f t="shared" si="1"/>
        <v>1607.5379649122806</v>
      </c>
      <c r="M7" s="436">
        <f t="shared" si="0"/>
        <v>20.094224561403507</v>
      </c>
      <c r="N7" s="436">
        <f t="shared" si="1"/>
        <v>1607.5379649122806</v>
      </c>
      <c r="O7" s="436">
        <f t="shared" si="0"/>
        <v>20.094224561403507</v>
      </c>
      <c r="P7" s="436">
        <f t="shared" si="1"/>
        <v>1607.5379649122806</v>
      </c>
      <c r="Q7" s="436">
        <f t="shared" si="0"/>
        <v>20.094224561403507</v>
      </c>
      <c r="R7" s="436">
        <f t="shared" si="1"/>
        <v>1607.5379649122806</v>
      </c>
      <c r="S7" s="436">
        <f t="shared" si="0"/>
        <v>20.094224561403507</v>
      </c>
      <c r="T7" s="436">
        <f t="shared" si="1"/>
        <v>1607.5379649122806</v>
      </c>
      <c r="U7" s="436">
        <f t="shared" si="0"/>
        <v>20.094224561403507</v>
      </c>
      <c r="V7" s="436">
        <f t="shared" si="1"/>
        <v>1607.5379649122806</v>
      </c>
      <c r="W7" s="436">
        <f>$E7/12</f>
        <v>20.094224561403507</v>
      </c>
      <c r="X7" s="436">
        <f>$F7/12</f>
        <v>1607.5379649122806</v>
      </c>
      <c r="Y7" s="436">
        <f>$E7/12</f>
        <v>20.094224561403507</v>
      </c>
      <c r="Z7" s="436">
        <f>$F7/12</f>
        <v>1607.5379649122806</v>
      </c>
      <c r="AA7" s="436">
        <f>$E7/12</f>
        <v>20.094224561403507</v>
      </c>
      <c r="AB7" s="436">
        <f>$F7/12</f>
        <v>1607.5379649122806</v>
      </c>
      <c r="AC7" s="436">
        <f>$E7/12</f>
        <v>20.094224561403507</v>
      </c>
      <c r="AD7" s="436">
        <f>$F7/12</f>
        <v>1607.5379649122806</v>
      </c>
    </row>
    <row r="8" spans="1:30" x14ac:dyDescent="0.3">
      <c r="B8" s="922" t="s">
        <v>31</v>
      </c>
      <c r="C8" s="923"/>
      <c r="D8" s="924"/>
      <c r="E8" s="439">
        <f>SUM(E4:E7)</f>
        <v>561.28694846830831</v>
      </c>
      <c r="F8" s="439">
        <f>SUM(F4:F7)</f>
        <v>55115.587368421053</v>
      </c>
      <c r="G8" s="439">
        <f t="shared" ref="G8:AD8" si="2">SUM(G4:G7)</f>
        <v>46.773912372359021</v>
      </c>
      <c r="H8" s="439">
        <f t="shared" si="2"/>
        <v>4592.9656140350871</v>
      </c>
      <c r="I8" s="439">
        <f t="shared" si="2"/>
        <v>46.773912372359021</v>
      </c>
      <c r="J8" s="439">
        <f t="shared" si="2"/>
        <v>4592.9656140350871</v>
      </c>
      <c r="K8" s="439">
        <f t="shared" si="2"/>
        <v>46.773912372359021</v>
      </c>
      <c r="L8" s="439">
        <f t="shared" si="2"/>
        <v>4592.9656140350871</v>
      </c>
      <c r="M8" s="439">
        <f t="shared" si="2"/>
        <v>46.773912372359021</v>
      </c>
      <c r="N8" s="439">
        <f t="shared" si="2"/>
        <v>4592.9656140350871</v>
      </c>
      <c r="O8" s="439">
        <f t="shared" si="2"/>
        <v>46.773912372359021</v>
      </c>
      <c r="P8" s="439">
        <f t="shared" si="2"/>
        <v>4592.9656140350871</v>
      </c>
      <c r="Q8" s="439">
        <f t="shared" si="2"/>
        <v>46.773912372359021</v>
      </c>
      <c r="R8" s="439">
        <f t="shared" si="2"/>
        <v>4592.9656140350871</v>
      </c>
      <c r="S8" s="439">
        <f t="shared" si="2"/>
        <v>46.773912372359021</v>
      </c>
      <c r="T8" s="439">
        <f t="shared" si="2"/>
        <v>4592.9656140350871</v>
      </c>
      <c r="U8" s="439">
        <f t="shared" si="2"/>
        <v>46.773912372359021</v>
      </c>
      <c r="V8" s="439">
        <f t="shared" si="2"/>
        <v>4592.9656140350871</v>
      </c>
      <c r="W8" s="439">
        <f t="shared" si="2"/>
        <v>46.773912372359021</v>
      </c>
      <c r="X8" s="439">
        <f t="shared" si="2"/>
        <v>4592.9656140350871</v>
      </c>
      <c r="Y8" s="439">
        <f t="shared" si="2"/>
        <v>46.773912372359021</v>
      </c>
      <c r="Z8" s="439">
        <f t="shared" si="2"/>
        <v>4592.9656140350871</v>
      </c>
      <c r="AA8" s="439">
        <f t="shared" si="2"/>
        <v>46.773912372359021</v>
      </c>
      <c r="AB8" s="439">
        <f t="shared" si="2"/>
        <v>4592.9656140350871</v>
      </c>
      <c r="AC8" s="439">
        <f t="shared" si="2"/>
        <v>46.773912372359021</v>
      </c>
      <c r="AD8" s="439">
        <f t="shared" si="2"/>
        <v>4592.9656140350871</v>
      </c>
    </row>
    <row r="10" spans="1:30" x14ac:dyDescent="0.3">
      <c r="A10" s="434"/>
      <c r="B10" s="437"/>
      <c r="C10" s="372"/>
      <c r="D10" s="372"/>
    </row>
    <row r="11" spans="1:30" x14ac:dyDescent="0.3">
      <c r="B11" s="352"/>
      <c r="C11" s="372"/>
      <c r="D11" s="372"/>
    </row>
    <row r="12" spans="1:30" x14ac:dyDescent="0.3">
      <c r="B12" s="438"/>
      <c r="C12" s="372"/>
      <c r="D12" s="372"/>
    </row>
    <row r="13" spans="1:30" x14ac:dyDescent="0.3">
      <c r="B13" s="438"/>
      <c r="C13" s="372"/>
      <c r="D13" s="372"/>
    </row>
    <row r="14" spans="1:30" x14ac:dyDescent="0.3">
      <c r="B14" s="438"/>
      <c r="C14" s="372"/>
      <c r="D14" s="372"/>
    </row>
    <row r="15" spans="1:30" x14ac:dyDescent="0.3">
      <c r="B15" s="438"/>
      <c r="C15" s="372"/>
      <c r="D15" s="372"/>
    </row>
  </sheetData>
  <sheetProtection autoFilter="0"/>
  <mergeCells count="15">
    <mergeCell ref="Y2:Z2"/>
    <mergeCell ref="AA2:AB2"/>
    <mergeCell ref="AC2:AD2"/>
    <mergeCell ref="B8:D8"/>
    <mergeCell ref="O2:P2"/>
    <mergeCell ref="Q2:R2"/>
    <mergeCell ref="S2:T2"/>
    <mergeCell ref="U2:V2"/>
    <mergeCell ref="W2:X2"/>
    <mergeCell ref="G2:H2"/>
    <mergeCell ref="I2:J2"/>
    <mergeCell ref="K2:L2"/>
    <mergeCell ref="M2:N2"/>
    <mergeCell ref="B2:D2"/>
    <mergeCell ref="E2:F2"/>
  </mergeCells>
  <phoneticPr fontId="24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1">
    <tabColor theme="9" tint="-0.499984740745262"/>
  </sheetPr>
  <dimension ref="B1:P17"/>
  <sheetViews>
    <sheetView showGridLines="0" workbookViewId="0">
      <pane xSplit="2" topLeftCell="C1" activePane="topRight" state="frozen"/>
      <selection activeCell="E4" sqref="E4"/>
      <selection pane="topRight"/>
    </sheetView>
  </sheetViews>
  <sheetFormatPr defaultColWidth="9.109375" defaultRowHeight="14.4" x14ac:dyDescent="0.25"/>
  <cols>
    <col min="1" max="1" width="2.88671875" style="388" customWidth="1"/>
    <col min="2" max="2" width="39" style="387" bestFit="1" customWidth="1"/>
    <col min="3" max="14" width="22.44140625" style="388" customWidth="1"/>
    <col min="15" max="15" width="11.6640625" style="388" bestFit="1" customWidth="1"/>
    <col min="16" max="16384" width="9.109375" style="388"/>
  </cols>
  <sheetData>
    <row r="1" spans="2:16" x14ac:dyDescent="0.25">
      <c r="O1" s="389"/>
    </row>
    <row r="2" spans="2:16" x14ac:dyDescent="0.25">
      <c r="B2" s="932" t="s">
        <v>1103</v>
      </c>
      <c r="C2" s="929" t="s">
        <v>1102</v>
      </c>
      <c r="D2" s="930"/>
      <c r="E2" s="930"/>
      <c r="F2" s="930"/>
      <c r="G2" s="930"/>
      <c r="H2" s="930"/>
      <c r="I2" s="930"/>
      <c r="J2" s="930"/>
      <c r="K2" s="930"/>
      <c r="L2" s="930"/>
      <c r="M2" s="930"/>
      <c r="N2" s="931"/>
      <c r="O2" s="390"/>
      <c r="P2" s="389"/>
    </row>
    <row r="3" spans="2:16" x14ac:dyDescent="0.25">
      <c r="B3" s="933"/>
      <c r="C3" s="359" t="s">
        <v>106</v>
      </c>
      <c r="D3" s="359" t="s">
        <v>107</v>
      </c>
      <c r="E3" s="359" t="s">
        <v>108</v>
      </c>
      <c r="F3" s="359" t="s">
        <v>109</v>
      </c>
      <c r="G3" s="359" t="s">
        <v>110</v>
      </c>
      <c r="H3" s="359" t="s">
        <v>111</v>
      </c>
      <c r="I3" s="359" t="s">
        <v>112</v>
      </c>
      <c r="J3" s="359" t="s">
        <v>113</v>
      </c>
      <c r="K3" s="359" t="s">
        <v>114</v>
      </c>
      <c r="L3" s="359" t="s">
        <v>115</v>
      </c>
      <c r="M3" s="359" t="s">
        <v>116</v>
      </c>
      <c r="N3" s="359" t="s">
        <v>117</v>
      </c>
      <c r="O3" s="360" t="s">
        <v>31</v>
      </c>
    </row>
    <row r="4" spans="2:16" ht="57.6" x14ac:dyDescent="0.25">
      <c r="B4" s="427" t="s">
        <v>105</v>
      </c>
      <c r="C4" s="428" t="s">
        <v>104</v>
      </c>
      <c r="D4" s="428" t="s">
        <v>104</v>
      </c>
      <c r="E4" s="428" t="s">
        <v>104</v>
      </c>
      <c r="F4" s="428" t="s">
        <v>104</v>
      </c>
      <c r="G4" s="428" t="s">
        <v>104</v>
      </c>
      <c r="H4" s="428" t="s">
        <v>104</v>
      </c>
      <c r="I4" s="428" t="s">
        <v>104</v>
      </c>
      <c r="J4" s="428" t="s">
        <v>104</v>
      </c>
      <c r="K4" s="428" t="s">
        <v>104</v>
      </c>
      <c r="L4" s="428" t="s">
        <v>104</v>
      </c>
      <c r="M4" s="428" t="s">
        <v>104</v>
      </c>
      <c r="N4" s="428" t="s">
        <v>104</v>
      </c>
      <c r="O4" s="926">
        <f>SUM(C16:N16)</f>
        <v>10868.160000000002</v>
      </c>
    </row>
    <row r="5" spans="2:16" x14ac:dyDescent="0.25">
      <c r="B5" s="934" t="s">
        <v>21</v>
      </c>
      <c r="C5" s="697" t="s">
        <v>1121</v>
      </c>
      <c r="D5" s="697" t="s">
        <v>1121</v>
      </c>
      <c r="E5" s="697" t="s">
        <v>1121</v>
      </c>
      <c r="F5" s="697" t="s">
        <v>1121</v>
      </c>
      <c r="G5" s="697" t="s">
        <v>1121</v>
      </c>
      <c r="H5" s="697" t="s">
        <v>1121</v>
      </c>
      <c r="I5" s="697" t="s">
        <v>1121</v>
      </c>
      <c r="J5" s="697" t="s">
        <v>1121</v>
      </c>
      <c r="K5" s="697" t="s">
        <v>1121</v>
      </c>
      <c r="L5" s="697" t="s">
        <v>1121</v>
      </c>
      <c r="M5" s="697" t="s">
        <v>1121</v>
      </c>
      <c r="N5" s="697" t="s">
        <v>1121</v>
      </c>
      <c r="O5" s="927"/>
    </row>
    <row r="6" spans="2:16" ht="17.25" customHeight="1" x14ac:dyDescent="0.25">
      <c r="B6" s="935"/>
      <c r="C6" s="698" t="str">
        <f>VLOOKUP($B$17,Apoio!$AH$7:$AJ$294,2)</f>
        <v>DIVERSAS CIDADES</v>
      </c>
      <c r="D6" s="698" t="str">
        <f>VLOOKUP($B$17,Apoio!$AH$7:$AJ$294,2)</f>
        <v>DIVERSAS CIDADES</v>
      </c>
      <c r="E6" s="698" t="str">
        <f>VLOOKUP($B$17,Apoio!$AH$7:$AJ$294,2)</f>
        <v>DIVERSAS CIDADES</v>
      </c>
      <c r="F6" s="698" t="str">
        <f>VLOOKUP($B$17,Apoio!$AH$7:$AJ$294,2)</f>
        <v>DIVERSAS CIDADES</v>
      </c>
      <c r="G6" s="698" t="str">
        <f>VLOOKUP($B$17,Apoio!$AH$7:$AJ$294,2)</f>
        <v>DIVERSAS CIDADES</v>
      </c>
      <c r="H6" s="698" t="str">
        <f>VLOOKUP($B$17,Apoio!$AH$7:$AJ$294,2)</f>
        <v>DIVERSAS CIDADES</v>
      </c>
      <c r="I6" s="698" t="str">
        <f>VLOOKUP($B$17,Apoio!$AH$7:$AJ$294,2)</f>
        <v>DIVERSAS CIDADES</v>
      </c>
      <c r="J6" s="698" t="str">
        <f>VLOOKUP($B$17,Apoio!$AH$7:$AJ$294,2)</f>
        <v>DIVERSAS CIDADES</v>
      </c>
      <c r="K6" s="698" t="str">
        <f>VLOOKUP($B$17,Apoio!$AH$7:$AJ$294,2)</f>
        <v>DIVERSAS CIDADES</v>
      </c>
      <c r="L6" s="698" t="str">
        <f>VLOOKUP($B$17,Apoio!$AH$7:$AJ$294,2)</f>
        <v>DIVERSAS CIDADES</v>
      </c>
      <c r="M6" s="698" t="str">
        <f>VLOOKUP($B$17,Apoio!$AH$7:$AJ$294,2)</f>
        <v>DIVERSAS CIDADES</v>
      </c>
      <c r="N6" s="698" t="str">
        <f>VLOOKUP($B$17,Apoio!$AH$7:$AJ$294,2)</f>
        <v>DIVERSAS CIDADES</v>
      </c>
      <c r="O6" s="927"/>
    </row>
    <row r="7" spans="2:16" ht="15" customHeight="1" x14ac:dyDescent="0.25">
      <c r="B7" s="427" t="s">
        <v>22</v>
      </c>
      <c r="C7" s="429">
        <f>2*VLOOKUP($B$17,Apoio!$AH$7:$AJ$294,3)</f>
        <v>722.4</v>
      </c>
      <c r="D7" s="429">
        <f>2*VLOOKUP($B$17,Apoio!$AH$7:$AJ$294,3)</f>
        <v>722.4</v>
      </c>
      <c r="E7" s="429">
        <f>2*VLOOKUP($B$17,Apoio!$AH$7:$AJ$294,3)</f>
        <v>722.4</v>
      </c>
      <c r="F7" s="429">
        <f>2*VLOOKUP($B$17,Apoio!$AH$7:$AJ$294,3)</f>
        <v>722.4</v>
      </c>
      <c r="G7" s="429">
        <f>2*VLOOKUP($B$17,Apoio!$AH$7:$AJ$294,3)</f>
        <v>722.4</v>
      </c>
      <c r="H7" s="429">
        <f>2*VLOOKUP($B$17,Apoio!$AH$7:$AJ$294,3)</f>
        <v>722.4</v>
      </c>
      <c r="I7" s="429">
        <f>2*VLOOKUP($B$17,Apoio!$AH$7:$AJ$294,3)</f>
        <v>722.4</v>
      </c>
      <c r="J7" s="429">
        <f>2*VLOOKUP($B$17,Apoio!$AH$7:$AJ$294,3)</f>
        <v>722.4</v>
      </c>
      <c r="K7" s="429">
        <f>2*VLOOKUP($B$17,Apoio!$AH$7:$AJ$294,3)</f>
        <v>722.4</v>
      </c>
      <c r="L7" s="429">
        <f>2*VLOOKUP($B$17,Apoio!$AH$7:$AJ$294,3)</f>
        <v>722.4</v>
      </c>
      <c r="M7" s="429">
        <f>2*VLOOKUP($B$17,Apoio!$AH$7:$AJ$294,3)</f>
        <v>722.4</v>
      </c>
      <c r="N7" s="429">
        <f>2*VLOOKUP($B$17,Apoio!$AH$7:$AJ$294,3)</f>
        <v>722.4</v>
      </c>
      <c r="O7" s="927"/>
    </row>
    <row r="8" spans="2:16" ht="15" hidden="1" customHeight="1" x14ac:dyDescent="0.25">
      <c r="B8" s="426" t="s">
        <v>23</v>
      </c>
      <c r="C8" s="460">
        <v>1</v>
      </c>
      <c r="D8" s="460">
        <v>1</v>
      </c>
      <c r="E8" s="460">
        <v>1</v>
      </c>
      <c r="F8" s="460">
        <v>1</v>
      </c>
      <c r="G8" s="460">
        <v>1</v>
      </c>
      <c r="H8" s="460">
        <v>1</v>
      </c>
      <c r="I8" s="460">
        <v>1</v>
      </c>
      <c r="J8" s="460">
        <v>1</v>
      </c>
      <c r="K8" s="460">
        <v>1</v>
      </c>
      <c r="L8" s="460">
        <v>1</v>
      </c>
      <c r="M8" s="460">
        <v>1</v>
      </c>
      <c r="N8" s="460">
        <v>1</v>
      </c>
      <c r="O8" s="927"/>
    </row>
    <row r="9" spans="2:16" ht="15" hidden="1" customHeight="1" x14ac:dyDescent="0.25">
      <c r="B9" s="427" t="s">
        <v>24</v>
      </c>
      <c r="C9" s="428" t="s">
        <v>38</v>
      </c>
      <c r="D9" s="428" t="s">
        <v>38</v>
      </c>
      <c r="E9" s="428" t="s">
        <v>38</v>
      </c>
      <c r="F9" s="428" t="s">
        <v>38</v>
      </c>
      <c r="G9" s="428" t="s">
        <v>38</v>
      </c>
      <c r="H9" s="428" t="s">
        <v>38</v>
      </c>
      <c r="I9" s="428" t="s">
        <v>38</v>
      </c>
      <c r="J9" s="428" t="s">
        <v>38</v>
      </c>
      <c r="K9" s="428" t="s">
        <v>38</v>
      </c>
      <c r="L9" s="428" t="s">
        <v>38</v>
      </c>
      <c r="M9" s="428" t="s">
        <v>38</v>
      </c>
      <c r="N9" s="428" t="s">
        <v>38</v>
      </c>
      <c r="O9" s="927"/>
    </row>
    <row r="10" spans="2:16" s="391" customFormat="1" ht="15" hidden="1" customHeight="1" x14ac:dyDescent="0.25">
      <c r="B10" s="431" t="s">
        <v>40</v>
      </c>
      <c r="C10" s="459">
        <v>0.7</v>
      </c>
      <c r="D10" s="459">
        <v>0.7</v>
      </c>
      <c r="E10" s="459">
        <v>0.7</v>
      </c>
      <c r="F10" s="459">
        <v>0.7</v>
      </c>
      <c r="G10" s="459">
        <v>0.7</v>
      </c>
      <c r="H10" s="459">
        <v>0.7</v>
      </c>
      <c r="I10" s="459">
        <v>0.7</v>
      </c>
      <c r="J10" s="459">
        <v>0.7</v>
      </c>
      <c r="K10" s="459">
        <v>0.7</v>
      </c>
      <c r="L10" s="459">
        <v>0.7</v>
      </c>
      <c r="M10" s="459">
        <v>0.7</v>
      </c>
      <c r="N10" s="459">
        <v>0.7</v>
      </c>
      <c r="O10" s="927"/>
    </row>
    <row r="11" spans="2:16" s="391" customFormat="1" ht="15" customHeight="1" x14ac:dyDescent="0.25">
      <c r="B11" s="430" t="s">
        <v>25</v>
      </c>
      <c r="C11" s="458">
        <f>C10*C7</f>
        <v>505.67999999999995</v>
      </c>
      <c r="D11" s="458">
        <f t="shared" ref="D11:N11" si="0">D10*D7</f>
        <v>505.67999999999995</v>
      </c>
      <c r="E11" s="458">
        <f t="shared" si="0"/>
        <v>505.67999999999995</v>
      </c>
      <c r="F11" s="458">
        <f t="shared" si="0"/>
        <v>505.67999999999995</v>
      </c>
      <c r="G11" s="458">
        <f t="shared" si="0"/>
        <v>505.67999999999995</v>
      </c>
      <c r="H11" s="458">
        <f t="shared" si="0"/>
        <v>505.67999999999995</v>
      </c>
      <c r="I11" s="458">
        <f t="shared" si="0"/>
        <v>505.67999999999995</v>
      </c>
      <c r="J11" s="458">
        <f t="shared" si="0"/>
        <v>505.67999999999995</v>
      </c>
      <c r="K11" s="458">
        <f t="shared" si="0"/>
        <v>505.67999999999995</v>
      </c>
      <c r="L11" s="458">
        <f t="shared" si="0"/>
        <v>505.67999999999995</v>
      </c>
      <c r="M11" s="458">
        <f t="shared" si="0"/>
        <v>505.67999999999995</v>
      </c>
      <c r="N11" s="458">
        <f t="shared" si="0"/>
        <v>505.67999999999995</v>
      </c>
      <c r="O11" s="927"/>
    </row>
    <row r="12" spans="2:16" s="391" customFormat="1" ht="15" hidden="1" customHeight="1" x14ac:dyDescent="0.25">
      <c r="B12" s="431" t="s">
        <v>26</v>
      </c>
      <c r="C12" s="459">
        <v>140</v>
      </c>
      <c r="D12" s="459">
        <v>140</v>
      </c>
      <c r="E12" s="459">
        <v>140</v>
      </c>
      <c r="F12" s="459">
        <v>140</v>
      </c>
      <c r="G12" s="459">
        <v>140</v>
      </c>
      <c r="H12" s="459">
        <v>140</v>
      </c>
      <c r="I12" s="459">
        <v>140</v>
      </c>
      <c r="J12" s="459">
        <v>140</v>
      </c>
      <c r="K12" s="459">
        <v>140</v>
      </c>
      <c r="L12" s="459">
        <v>140</v>
      </c>
      <c r="M12" s="459">
        <v>140</v>
      </c>
      <c r="N12" s="459">
        <v>140</v>
      </c>
      <c r="O12" s="927"/>
    </row>
    <row r="13" spans="2:16" s="391" customFormat="1" ht="15" hidden="1" customHeight="1" x14ac:dyDescent="0.25">
      <c r="B13" s="430" t="s">
        <v>27</v>
      </c>
      <c r="C13" s="458">
        <v>60</v>
      </c>
      <c r="D13" s="458">
        <v>60</v>
      </c>
      <c r="E13" s="458">
        <v>60</v>
      </c>
      <c r="F13" s="458">
        <v>60</v>
      </c>
      <c r="G13" s="458">
        <v>60</v>
      </c>
      <c r="H13" s="458">
        <v>60</v>
      </c>
      <c r="I13" s="458">
        <v>60</v>
      </c>
      <c r="J13" s="458">
        <v>60</v>
      </c>
      <c r="K13" s="458">
        <v>60</v>
      </c>
      <c r="L13" s="458">
        <v>60</v>
      </c>
      <c r="M13" s="458">
        <v>60</v>
      </c>
      <c r="N13" s="458">
        <v>60</v>
      </c>
      <c r="O13" s="927"/>
    </row>
    <row r="14" spans="2:16" s="392" customFormat="1" ht="15" hidden="1" customHeight="1" x14ac:dyDescent="0.25">
      <c r="B14" s="426" t="s">
        <v>28</v>
      </c>
      <c r="C14" s="460">
        <v>2</v>
      </c>
      <c r="D14" s="460">
        <v>2</v>
      </c>
      <c r="E14" s="460">
        <v>2</v>
      </c>
      <c r="F14" s="460">
        <v>2</v>
      </c>
      <c r="G14" s="460">
        <v>2</v>
      </c>
      <c r="H14" s="460">
        <v>2</v>
      </c>
      <c r="I14" s="460">
        <v>2</v>
      </c>
      <c r="J14" s="460">
        <v>2</v>
      </c>
      <c r="K14" s="460">
        <v>2</v>
      </c>
      <c r="L14" s="460">
        <v>2</v>
      </c>
      <c r="M14" s="460">
        <v>2</v>
      </c>
      <c r="N14" s="460">
        <v>2</v>
      </c>
      <c r="O14" s="927"/>
    </row>
    <row r="15" spans="2:16" s="391" customFormat="1" ht="15" customHeight="1" x14ac:dyDescent="0.25">
      <c r="B15" s="430" t="s">
        <v>29</v>
      </c>
      <c r="C15" s="458">
        <f t="shared" ref="C15:N15" si="1">IF($B$17=1,0,(C14*C8*(C13+C12)))</f>
        <v>400</v>
      </c>
      <c r="D15" s="458">
        <f t="shared" si="1"/>
        <v>400</v>
      </c>
      <c r="E15" s="458">
        <f t="shared" si="1"/>
        <v>400</v>
      </c>
      <c r="F15" s="458">
        <f t="shared" si="1"/>
        <v>400</v>
      </c>
      <c r="G15" s="458">
        <f t="shared" si="1"/>
        <v>400</v>
      </c>
      <c r="H15" s="458">
        <f t="shared" si="1"/>
        <v>400</v>
      </c>
      <c r="I15" s="458">
        <f t="shared" si="1"/>
        <v>400</v>
      </c>
      <c r="J15" s="458">
        <f t="shared" si="1"/>
        <v>400</v>
      </c>
      <c r="K15" s="458">
        <f t="shared" si="1"/>
        <v>400</v>
      </c>
      <c r="L15" s="458">
        <f t="shared" si="1"/>
        <v>400</v>
      </c>
      <c r="M15" s="458">
        <f t="shared" si="1"/>
        <v>400</v>
      </c>
      <c r="N15" s="458">
        <f t="shared" si="1"/>
        <v>400</v>
      </c>
      <c r="O15" s="927"/>
    </row>
    <row r="16" spans="2:16" s="391" customFormat="1" ht="15" customHeight="1" x14ac:dyDescent="0.25">
      <c r="B16" s="431" t="s">
        <v>30</v>
      </c>
      <c r="C16" s="459">
        <f t="shared" ref="C16:N16" si="2">C15+C11</f>
        <v>905.68</v>
      </c>
      <c r="D16" s="459">
        <f t="shared" si="2"/>
        <v>905.68</v>
      </c>
      <c r="E16" s="459">
        <f t="shared" si="2"/>
        <v>905.68</v>
      </c>
      <c r="F16" s="459">
        <f t="shared" si="2"/>
        <v>905.68</v>
      </c>
      <c r="G16" s="459">
        <f t="shared" si="2"/>
        <v>905.68</v>
      </c>
      <c r="H16" s="459">
        <f t="shared" si="2"/>
        <v>905.68</v>
      </c>
      <c r="I16" s="459">
        <f t="shared" si="2"/>
        <v>905.68</v>
      </c>
      <c r="J16" s="459">
        <f t="shared" si="2"/>
        <v>905.68</v>
      </c>
      <c r="K16" s="459">
        <f t="shared" si="2"/>
        <v>905.68</v>
      </c>
      <c r="L16" s="459">
        <f t="shared" si="2"/>
        <v>905.68</v>
      </c>
      <c r="M16" s="459">
        <f t="shared" si="2"/>
        <v>905.68</v>
      </c>
      <c r="N16" s="459">
        <f t="shared" si="2"/>
        <v>905.68</v>
      </c>
      <c r="O16" s="928"/>
    </row>
    <row r="17" spans="2:2" x14ac:dyDescent="0.25">
      <c r="B17" s="696">
        <f>Identificação!E7</f>
        <v>2</v>
      </c>
    </row>
  </sheetData>
  <sheetProtection autoFilter="0"/>
  <mergeCells count="4">
    <mergeCell ref="O4:O16"/>
    <mergeCell ref="C2:N2"/>
    <mergeCell ref="B2:B3"/>
    <mergeCell ref="B5:B6"/>
  </mergeCells>
  <phoneticPr fontId="24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B2:P562"/>
  <sheetViews>
    <sheetView showGridLines="0" zoomScaleNormal="100" workbookViewId="0">
      <pane ySplit="4" topLeftCell="A5" activePane="bottomLeft" state="frozen"/>
      <selection activeCell="W7" sqref="W7:Y7"/>
      <selection pane="bottomLeft"/>
    </sheetView>
  </sheetViews>
  <sheetFormatPr defaultColWidth="9.109375" defaultRowHeight="15" customHeight="1" outlineLevelRow="1" x14ac:dyDescent="0.3"/>
  <cols>
    <col min="1" max="2" width="3.6640625" style="396" customWidth="1"/>
    <col min="3" max="7" width="10.6640625" style="396" customWidth="1"/>
    <col min="8" max="9" width="11.6640625" style="396" customWidth="1"/>
    <col min="10" max="10" width="21.5546875" style="396" customWidth="1"/>
    <col min="11" max="16" width="28.5546875" style="396" customWidth="1"/>
    <col min="17" max="16384" width="9.109375" style="396"/>
  </cols>
  <sheetData>
    <row r="2" spans="2:16" ht="22.5" customHeight="1" x14ac:dyDescent="0.3">
      <c r="B2" s="956" t="s">
        <v>1207</v>
      </c>
      <c r="C2" s="957"/>
      <c r="D2" s="957"/>
      <c r="E2" s="957"/>
      <c r="F2" s="957"/>
      <c r="G2" s="957"/>
      <c r="H2" s="957"/>
      <c r="I2" s="957"/>
      <c r="J2" s="957"/>
      <c r="K2" s="551"/>
      <c r="L2" s="551"/>
      <c r="M2" s="552"/>
      <c r="N2" s="551"/>
      <c r="O2" s="551"/>
      <c r="P2" s="552"/>
    </row>
    <row r="3" spans="2:16" ht="15" hidden="1" customHeight="1" x14ac:dyDescent="0.3">
      <c r="B3" s="946" t="s">
        <v>1057</v>
      </c>
      <c r="C3" s="947"/>
      <c r="D3" s="947"/>
      <c r="E3" s="947"/>
      <c r="F3" s="947"/>
      <c r="G3" s="947"/>
      <c r="H3" s="947"/>
      <c r="I3" s="947"/>
      <c r="J3" s="948"/>
      <c r="K3" s="946" t="s">
        <v>1203</v>
      </c>
      <c r="L3" s="947"/>
      <c r="M3" s="947"/>
      <c r="N3" s="947"/>
      <c r="O3" s="947"/>
      <c r="P3" s="948"/>
    </row>
    <row r="4" spans="2:16" ht="15" customHeight="1" x14ac:dyDescent="0.3">
      <c r="B4" s="958"/>
      <c r="C4" s="959"/>
      <c r="D4" s="959"/>
      <c r="E4" s="959"/>
      <c r="F4" s="959"/>
      <c r="G4" s="959"/>
      <c r="H4" s="959"/>
      <c r="I4" s="959"/>
      <c r="J4" s="960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3">
      <c r="B5" s="961" t="s">
        <v>955</v>
      </c>
      <c r="C5" s="962"/>
      <c r="D5" s="962"/>
      <c r="E5" s="962"/>
      <c r="F5" s="962"/>
      <c r="G5" s="962"/>
      <c r="H5" s="962"/>
      <c r="I5" s="962"/>
      <c r="J5" s="962"/>
      <c r="K5" s="548"/>
      <c r="L5" s="548"/>
      <c r="M5" s="549"/>
      <c r="N5" s="548"/>
      <c r="O5" s="548"/>
      <c r="P5" s="549"/>
    </row>
    <row r="6" spans="2:16" ht="14.4" x14ac:dyDescent="0.3">
      <c r="B6" s="963" t="s">
        <v>552</v>
      </c>
      <c r="C6" s="964"/>
      <c r="D6" s="964"/>
      <c r="E6" s="964"/>
      <c r="F6" s="964"/>
      <c r="G6" s="964"/>
      <c r="H6" s="964"/>
      <c r="I6" s="964"/>
      <c r="J6" s="965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3">
      <c r="B7" s="938" t="s">
        <v>553</v>
      </c>
      <c r="C7" s="938"/>
      <c r="D7" s="938"/>
      <c r="E7" s="939"/>
      <c r="F7" s="939"/>
      <c r="G7" s="939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3">
      <c r="B8" s="153">
        <v>1</v>
      </c>
      <c r="C8" s="936"/>
      <c r="D8" s="937"/>
      <c r="E8" s="937"/>
      <c r="F8" s="937"/>
      <c r="G8" s="937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3">
      <c r="B9" s="156">
        <v>2</v>
      </c>
      <c r="C9" s="936"/>
      <c r="D9" s="937"/>
      <c r="E9" s="937"/>
      <c r="F9" s="937"/>
      <c r="G9" s="937"/>
      <c r="H9" s="157"/>
      <c r="I9" s="322"/>
      <c r="J9" s="527">
        <f t="shared" ref="J9:J72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3">
      <c r="B10" s="153">
        <v>3</v>
      </c>
      <c r="C10" s="936"/>
      <c r="D10" s="937"/>
      <c r="E10" s="937"/>
      <c r="F10" s="937"/>
      <c r="G10" s="937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3">
      <c r="B11" s="156">
        <v>4</v>
      </c>
      <c r="C11" s="936"/>
      <c r="D11" s="937"/>
      <c r="E11" s="937"/>
      <c r="F11" s="937"/>
      <c r="G11" s="937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3">
      <c r="B12" s="153">
        <v>5</v>
      </c>
      <c r="C12" s="936"/>
      <c r="D12" s="937"/>
      <c r="E12" s="937"/>
      <c r="F12" s="937"/>
      <c r="G12" s="937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3">
      <c r="B13" s="156">
        <v>6</v>
      </c>
      <c r="C13" s="936"/>
      <c r="D13" s="937"/>
      <c r="E13" s="937"/>
      <c r="F13" s="937"/>
      <c r="G13" s="937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3">
      <c r="B14" s="153">
        <v>7</v>
      </c>
      <c r="C14" s="936"/>
      <c r="D14" s="937"/>
      <c r="E14" s="937"/>
      <c r="F14" s="937"/>
      <c r="G14" s="937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3">
      <c r="B15" s="156">
        <v>8</v>
      </c>
      <c r="C15" s="936"/>
      <c r="D15" s="937"/>
      <c r="E15" s="937"/>
      <c r="F15" s="937"/>
      <c r="G15" s="937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3">
      <c r="B16" s="153">
        <v>9</v>
      </c>
      <c r="C16" s="936"/>
      <c r="D16" s="937"/>
      <c r="E16" s="937"/>
      <c r="F16" s="937"/>
      <c r="G16" s="937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3">
      <c r="B17" s="156">
        <v>10</v>
      </c>
      <c r="C17" s="936"/>
      <c r="D17" s="937"/>
      <c r="E17" s="937"/>
      <c r="F17" s="937"/>
      <c r="G17" s="937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3">
      <c r="B18" s="153">
        <v>11</v>
      </c>
      <c r="C18" s="936"/>
      <c r="D18" s="937"/>
      <c r="E18" s="937"/>
      <c r="F18" s="937"/>
      <c r="G18" s="937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3">
      <c r="B19" s="156">
        <v>12</v>
      </c>
      <c r="C19" s="936"/>
      <c r="D19" s="937"/>
      <c r="E19" s="937"/>
      <c r="F19" s="937"/>
      <c r="G19" s="937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3">
      <c r="B20" s="153">
        <v>13</v>
      </c>
      <c r="C20" s="936"/>
      <c r="D20" s="937"/>
      <c r="E20" s="937"/>
      <c r="F20" s="937"/>
      <c r="G20" s="937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3">
      <c r="B21" s="156">
        <v>14</v>
      </c>
      <c r="C21" s="936"/>
      <c r="D21" s="937"/>
      <c r="E21" s="937"/>
      <c r="F21" s="937"/>
      <c r="G21" s="937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3">
      <c r="B22" s="153">
        <v>15</v>
      </c>
      <c r="C22" s="936"/>
      <c r="D22" s="937"/>
      <c r="E22" s="937"/>
      <c r="F22" s="937"/>
      <c r="G22" s="937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3">
      <c r="B23" s="156">
        <v>16</v>
      </c>
      <c r="C23" s="936"/>
      <c r="D23" s="937"/>
      <c r="E23" s="937"/>
      <c r="F23" s="937"/>
      <c r="G23" s="937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3">
      <c r="B24" s="153">
        <v>17</v>
      </c>
      <c r="C24" s="936"/>
      <c r="D24" s="937"/>
      <c r="E24" s="937"/>
      <c r="F24" s="937"/>
      <c r="G24" s="937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3">
      <c r="B25" s="156">
        <v>18</v>
      </c>
      <c r="C25" s="936"/>
      <c r="D25" s="937"/>
      <c r="E25" s="937"/>
      <c r="F25" s="937"/>
      <c r="G25" s="937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3">
      <c r="B26" s="153">
        <v>19</v>
      </c>
      <c r="C26" s="936"/>
      <c r="D26" s="937"/>
      <c r="E26" s="937"/>
      <c r="F26" s="937"/>
      <c r="G26" s="937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3">
      <c r="B27" s="156">
        <v>20</v>
      </c>
      <c r="C27" s="936"/>
      <c r="D27" s="937"/>
      <c r="E27" s="937"/>
      <c r="F27" s="937"/>
      <c r="G27" s="937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3">
      <c r="B28" s="153">
        <v>21</v>
      </c>
      <c r="C28" s="936"/>
      <c r="D28" s="937"/>
      <c r="E28" s="937"/>
      <c r="F28" s="937"/>
      <c r="G28" s="937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3">
      <c r="B29" s="156">
        <v>22</v>
      </c>
      <c r="C29" s="936"/>
      <c r="D29" s="937"/>
      <c r="E29" s="937"/>
      <c r="F29" s="937"/>
      <c r="G29" s="937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3">
      <c r="B30" s="153">
        <v>23</v>
      </c>
      <c r="C30" s="936"/>
      <c r="D30" s="937"/>
      <c r="E30" s="937"/>
      <c r="F30" s="937"/>
      <c r="G30" s="937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3">
      <c r="B31" s="156">
        <v>24</v>
      </c>
      <c r="C31" s="936"/>
      <c r="D31" s="937"/>
      <c r="E31" s="937"/>
      <c r="F31" s="937"/>
      <c r="G31" s="937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3">
      <c r="B32" s="153">
        <v>25</v>
      </c>
      <c r="C32" s="936"/>
      <c r="D32" s="937"/>
      <c r="E32" s="937"/>
      <c r="F32" s="937"/>
      <c r="G32" s="937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3">
      <c r="B33" s="156">
        <v>26</v>
      </c>
      <c r="C33" s="936"/>
      <c r="D33" s="937"/>
      <c r="E33" s="937"/>
      <c r="F33" s="937"/>
      <c r="G33" s="937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3">
      <c r="B34" s="153">
        <v>27</v>
      </c>
      <c r="C34" s="936"/>
      <c r="D34" s="937"/>
      <c r="E34" s="937"/>
      <c r="F34" s="937"/>
      <c r="G34" s="937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3">
      <c r="B35" s="156">
        <v>28</v>
      </c>
      <c r="C35" s="936"/>
      <c r="D35" s="937"/>
      <c r="E35" s="937"/>
      <c r="F35" s="937"/>
      <c r="G35" s="937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3">
      <c r="B36" s="153">
        <v>29</v>
      </c>
      <c r="C36" s="936"/>
      <c r="D36" s="937"/>
      <c r="E36" s="937"/>
      <c r="F36" s="937"/>
      <c r="G36" s="937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3">
      <c r="B37" s="156">
        <v>30</v>
      </c>
      <c r="C37" s="936"/>
      <c r="D37" s="937"/>
      <c r="E37" s="937"/>
      <c r="F37" s="937"/>
      <c r="G37" s="937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3">
      <c r="B38" s="153">
        <v>31</v>
      </c>
      <c r="C38" s="936"/>
      <c r="D38" s="937"/>
      <c r="E38" s="937"/>
      <c r="F38" s="937"/>
      <c r="G38" s="937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3">
      <c r="B39" s="156">
        <v>32</v>
      </c>
      <c r="C39" s="936"/>
      <c r="D39" s="937"/>
      <c r="E39" s="937"/>
      <c r="F39" s="937"/>
      <c r="G39" s="937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3">
      <c r="B40" s="153">
        <v>33</v>
      </c>
      <c r="C40" s="936"/>
      <c r="D40" s="937"/>
      <c r="E40" s="937"/>
      <c r="F40" s="937"/>
      <c r="G40" s="937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3">
      <c r="B41" s="156">
        <v>34</v>
      </c>
      <c r="C41" s="936"/>
      <c r="D41" s="937"/>
      <c r="E41" s="937"/>
      <c r="F41" s="937"/>
      <c r="G41" s="937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3">
      <c r="B42" s="153">
        <v>35</v>
      </c>
      <c r="C42" s="936"/>
      <c r="D42" s="937"/>
      <c r="E42" s="937"/>
      <c r="F42" s="937"/>
      <c r="G42" s="937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3">
      <c r="B43" s="156">
        <v>36</v>
      </c>
      <c r="C43" s="936"/>
      <c r="D43" s="937"/>
      <c r="E43" s="937"/>
      <c r="F43" s="937"/>
      <c r="G43" s="937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3">
      <c r="B44" s="153">
        <v>37</v>
      </c>
      <c r="C44" s="936"/>
      <c r="D44" s="937"/>
      <c r="E44" s="937"/>
      <c r="F44" s="937"/>
      <c r="G44" s="937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3">
      <c r="B45" s="156">
        <v>38</v>
      </c>
      <c r="C45" s="936"/>
      <c r="D45" s="937"/>
      <c r="E45" s="937"/>
      <c r="F45" s="937"/>
      <c r="G45" s="937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3">
      <c r="B46" s="153">
        <v>39</v>
      </c>
      <c r="C46" s="936"/>
      <c r="D46" s="937"/>
      <c r="E46" s="937"/>
      <c r="F46" s="937"/>
      <c r="G46" s="937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3">
      <c r="B47" s="156">
        <v>40</v>
      </c>
      <c r="C47" s="936"/>
      <c r="D47" s="937"/>
      <c r="E47" s="937"/>
      <c r="F47" s="937"/>
      <c r="G47" s="937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5" customHeight="1" outlineLevel="1" x14ac:dyDescent="0.3">
      <c r="B48" s="153">
        <v>41</v>
      </c>
      <c r="C48" s="936"/>
      <c r="D48" s="937"/>
      <c r="E48" s="937"/>
      <c r="F48" s="937"/>
      <c r="G48" s="937"/>
      <c r="H48" s="157"/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ht="15" customHeight="1" outlineLevel="1" x14ac:dyDescent="0.3">
      <c r="B49" s="156">
        <v>42</v>
      </c>
      <c r="C49" s="936"/>
      <c r="D49" s="937"/>
      <c r="E49" s="937"/>
      <c r="F49" s="937"/>
      <c r="G49" s="937"/>
      <c r="H49" s="157"/>
      <c r="I49" s="322"/>
      <c r="J49" s="527">
        <f t="shared" si="0"/>
        <v>0</v>
      </c>
      <c r="K49" s="329"/>
      <c r="L49" s="329"/>
      <c r="M49" s="329"/>
      <c r="N49" s="329"/>
      <c r="O49" s="329"/>
      <c r="P49" s="329"/>
    </row>
    <row r="50" spans="2:16" ht="15" customHeight="1" outlineLevel="1" x14ac:dyDescent="0.3">
      <c r="B50" s="153">
        <v>43</v>
      </c>
      <c r="C50" s="936"/>
      <c r="D50" s="937"/>
      <c r="E50" s="937"/>
      <c r="F50" s="937"/>
      <c r="G50" s="937"/>
      <c r="H50" s="157"/>
      <c r="I50" s="322"/>
      <c r="J50" s="527">
        <f t="shared" si="0"/>
        <v>0</v>
      </c>
      <c r="K50" s="329"/>
      <c r="L50" s="329"/>
      <c r="M50" s="329"/>
      <c r="N50" s="329"/>
      <c r="O50" s="329"/>
      <c r="P50" s="329"/>
    </row>
    <row r="51" spans="2:16" ht="15" customHeight="1" outlineLevel="1" x14ac:dyDescent="0.3">
      <c r="B51" s="156">
        <v>44</v>
      </c>
      <c r="C51" s="936"/>
      <c r="D51" s="937"/>
      <c r="E51" s="937"/>
      <c r="F51" s="937"/>
      <c r="G51" s="937"/>
      <c r="H51" s="157"/>
      <c r="I51" s="322"/>
      <c r="J51" s="527">
        <f t="shared" si="0"/>
        <v>0</v>
      </c>
      <c r="K51" s="329"/>
      <c r="L51" s="329"/>
      <c r="M51" s="329"/>
      <c r="N51" s="329"/>
      <c r="O51" s="329"/>
      <c r="P51" s="329"/>
    </row>
    <row r="52" spans="2:16" ht="15" customHeight="1" outlineLevel="1" x14ac:dyDescent="0.3">
      <c r="B52" s="153">
        <v>45</v>
      </c>
      <c r="C52" s="936"/>
      <c r="D52" s="937"/>
      <c r="E52" s="937"/>
      <c r="F52" s="937"/>
      <c r="G52" s="937"/>
      <c r="H52" s="157"/>
      <c r="I52" s="322"/>
      <c r="J52" s="527">
        <f t="shared" si="0"/>
        <v>0</v>
      </c>
      <c r="K52" s="329"/>
      <c r="L52" s="329"/>
      <c r="M52" s="329"/>
      <c r="N52" s="329"/>
      <c r="O52" s="329"/>
      <c r="P52" s="329"/>
    </row>
    <row r="53" spans="2:16" ht="15" customHeight="1" outlineLevel="1" x14ac:dyDescent="0.3">
      <c r="B53" s="156">
        <v>46</v>
      </c>
      <c r="C53" s="936"/>
      <c r="D53" s="937"/>
      <c r="E53" s="937"/>
      <c r="F53" s="937"/>
      <c r="G53" s="937"/>
      <c r="H53" s="157"/>
      <c r="I53" s="322"/>
      <c r="J53" s="527">
        <f t="shared" si="0"/>
        <v>0</v>
      </c>
      <c r="K53" s="329"/>
      <c r="L53" s="329"/>
      <c r="M53" s="329"/>
      <c r="N53" s="329"/>
      <c r="O53" s="329"/>
      <c r="P53" s="329"/>
    </row>
    <row r="54" spans="2:16" ht="15" customHeight="1" outlineLevel="1" x14ac:dyDescent="0.3">
      <c r="B54" s="153">
        <v>47</v>
      </c>
      <c r="C54" s="936"/>
      <c r="D54" s="937"/>
      <c r="E54" s="937"/>
      <c r="F54" s="937"/>
      <c r="G54" s="937"/>
      <c r="H54" s="157"/>
      <c r="I54" s="322"/>
      <c r="J54" s="527">
        <f t="shared" si="0"/>
        <v>0</v>
      </c>
      <c r="K54" s="329"/>
      <c r="L54" s="329"/>
      <c r="M54" s="329"/>
      <c r="N54" s="329"/>
      <c r="O54" s="329"/>
      <c r="P54" s="329"/>
    </row>
    <row r="55" spans="2:16" ht="15" customHeight="1" outlineLevel="1" x14ac:dyDescent="0.3">
      <c r="B55" s="156">
        <v>48</v>
      </c>
      <c r="C55" s="936"/>
      <c r="D55" s="937"/>
      <c r="E55" s="937"/>
      <c r="F55" s="937"/>
      <c r="G55" s="937"/>
      <c r="H55" s="157"/>
      <c r="I55" s="322"/>
      <c r="J55" s="527">
        <f t="shared" si="0"/>
        <v>0</v>
      </c>
      <c r="K55" s="329"/>
      <c r="L55" s="329"/>
      <c r="M55" s="329"/>
      <c r="N55" s="329"/>
      <c r="O55" s="329"/>
      <c r="P55" s="329"/>
    </row>
    <row r="56" spans="2:16" ht="15" customHeight="1" outlineLevel="1" x14ac:dyDescent="0.3">
      <c r="B56" s="153">
        <v>49</v>
      </c>
      <c r="C56" s="936"/>
      <c r="D56" s="937"/>
      <c r="E56" s="937"/>
      <c r="F56" s="937"/>
      <c r="G56" s="937"/>
      <c r="H56" s="157"/>
      <c r="I56" s="322"/>
      <c r="J56" s="527">
        <f t="shared" si="0"/>
        <v>0</v>
      </c>
      <c r="K56" s="329"/>
      <c r="L56" s="329"/>
      <c r="M56" s="329"/>
      <c r="N56" s="329"/>
      <c r="O56" s="329"/>
      <c r="P56" s="329"/>
    </row>
    <row r="57" spans="2:16" ht="15" customHeight="1" outlineLevel="1" x14ac:dyDescent="0.3">
      <c r="B57" s="156">
        <v>50</v>
      </c>
      <c r="C57" s="936"/>
      <c r="D57" s="937"/>
      <c r="E57" s="937"/>
      <c r="F57" s="937"/>
      <c r="G57" s="937"/>
      <c r="H57" s="328"/>
      <c r="I57" s="322"/>
      <c r="J57" s="527">
        <f t="shared" si="0"/>
        <v>0</v>
      </c>
      <c r="K57" s="329"/>
      <c r="L57" s="329"/>
      <c r="M57" s="329"/>
      <c r="N57" s="329"/>
      <c r="O57" s="329"/>
      <c r="P57" s="329"/>
    </row>
    <row r="58" spans="2:16" ht="15" customHeight="1" outlineLevel="1" x14ac:dyDescent="0.3">
      <c r="B58" s="153">
        <v>51</v>
      </c>
      <c r="C58" s="936"/>
      <c r="D58" s="937"/>
      <c r="E58" s="937"/>
      <c r="F58" s="937"/>
      <c r="G58" s="937"/>
      <c r="H58" s="157"/>
      <c r="I58" s="322"/>
      <c r="J58" s="527">
        <f t="shared" si="0"/>
        <v>0</v>
      </c>
      <c r="K58" s="329"/>
      <c r="L58" s="329"/>
      <c r="M58" s="329"/>
      <c r="N58" s="329"/>
      <c r="O58" s="329"/>
      <c r="P58" s="329"/>
    </row>
    <row r="59" spans="2:16" ht="15" customHeight="1" outlineLevel="1" x14ac:dyDescent="0.3">
      <c r="B59" s="156">
        <v>52</v>
      </c>
      <c r="C59" s="936"/>
      <c r="D59" s="937"/>
      <c r="E59" s="937"/>
      <c r="F59" s="937"/>
      <c r="G59" s="937"/>
      <c r="H59" s="157"/>
      <c r="I59" s="322"/>
      <c r="J59" s="527">
        <f t="shared" si="0"/>
        <v>0</v>
      </c>
      <c r="K59" s="329"/>
      <c r="L59" s="329"/>
      <c r="M59" s="329"/>
      <c r="N59" s="329"/>
      <c r="O59" s="329"/>
      <c r="P59" s="329"/>
    </row>
    <row r="60" spans="2:16" ht="15" customHeight="1" outlineLevel="1" x14ac:dyDescent="0.3">
      <c r="B60" s="153">
        <v>53</v>
      </c>
      <c r="C60" s="936"/>
      <c r="D60" s="937"/>
      <c r="E60" s="937"/>
      <c r="F60" s="937"/>
      <c r="G60" s="937"/>
      <c r="H60" s="328"/>
      <c r="I60" s="322"/>
      <c r="J60" s="527">
        <f t="shared" si="0"/>
        <v>0</v>
      </c>
      <c r="K60" s="329"/>
      <c r="L60" s="329"/>
      <c r="M60" s="329"/>
      <c r="N60" s="329"/>
      <c r="O60" s="329"/>
      <c r="P60" s="329"/>
    </row>
    <row r="61" spans="2:16" ht="15" customHeight="1" outlineLevel="1" x14ac:dyDescent="0.3">
      <c r="B61" s="156">
        <v>54</v>
      </c>
      <c r="C61" s="936"/>
      <c r="D61" s="937"/>
      <c r="E61" s="937"/>
      <c r="F61" s="937"/>
      <c r="G61" s="937"/>
      <c r="H61" s="157"/>
      <c r="I61" s="322"/>
      <c r="J61" s="527">
        <f t="shared" si="0"/>
        <v>0</v>
      </c>
      <c r="K61" s="329"/>
      <c r="L61" s="329"/>
      <c r="M61" s="329"/>
      <c r="N61" s="329"/>
      <c r="O61" s="329"/>
      <c r="P61" s="329"/>
    </row>
    <row r="62" spans="2:16" ht="15" customHeight="1" outlineLevel="1" x14ac:dyDescent="0.3">
      <c r="B62" s="153">
        <v>55</v>
      </c>
      <c r="C62" s="936"/>
      <c r="D62" s="937"/>
      <c r="E62" s="937"/>
      <c r="F62" s="937"/>
      <c r="G62" s="937"/>
      <c r="H62" s="157"/>
      <c r="I62" s="322"/>
      <c r="J62" s="527">
        <f t="shared" si="0"/>
        <v>0</v>
      </c>
      <c r="K62" s="329"/>
      <c r="L62" s="329"/>
      <c r="M62" s="329"/>
      <c r="N62" s="329"/>
      <c r="O62" s="329"/>
      <c r="P62" s="329"/>
    </row>
    <row r="63" spans="2:16" ht="15" customHeight="1" outlineLevel="1" x14ac:dyDescent="0.3">
      <c r="B63" s="156">
        <v>56</v>
      </c>
      <c r="C63" s="936"/>
      <c r="D63" s="937"/>
      <c r="E63" s="937"/>
      <c r="F63" s="937"/>
      <c r="G63" s="937"/>
      <c r="H63" s="157"/>
      <c r="I63" s="322"/>
      <c r="J63" s="527">
        <f t="shared" si="0"/>
        <v>0</v>
      </c>
      <c r="K63" s="329"/>
      <c r="L63" s="329"/>
      <c r="M63" s="329"/>
      <c r="N63" s="329"/>
      <c r="O63" s="329"/>
      <c r="P63" s="329"/>
    </row>
    <row r="64" spans="2:16" ht="15" customHeight="1" outlineLevel="1" x14ac:dyDescent="0.3">
      <c r="B64" s="153">
        <v>57</v>
      </c>
      <c r="C64" s="936"/>
      <c r="D64" s="937"/>
      <c r="E64" s="937"/>
      <c r="F64" s="937"/>
      <c r="G64" s="937"/>
      <c r="H64" s="157"/>
      <c r="I64" s="322"/>
      <c r="J64" s="527">
        <f t="shared" si="0"/>
        <v>0</v>
      </c>
      <c r="K64" s="329"/>
      <c r="L64" s="329"/>
      <c r="M64" s="329"/>
      <c r="N64" s="329"/>
      <c r="O64" s="329"/>
      <c r="P64" s="329"/>
    </row>
    <row r="65" spans="2:16" ht="15" customHeight="1" outlineLevel="1" x14ac:dyDescent="0.3">
      <c r="B65" s="156">
        <v>58</v>
      </c>
      <c r="C65" s="936"/>
      <c r="D65" s="937"/>
      <c r="E65" s="937"/>
      <c r="F65" s="937"/>
      <c r="G65" s="937"/>
      <c r="H65" s="157"/>
      <c r="I65" s="322"/>
      <c r="J65" s="527">
        <f t="shared" si="0"/>
        <v>0</v>
      </c>
      <c r="K65" s="329"/>
      <c r="L65" s="329"/>
      <c r="M65" s="329"/>
      <c r="N65" s="329"/>
      <c r="O65" s="329"/>
      <c r="P65" s="329"/>
    </row>
    <row r="66" spans="2:16" ht="15" customHeight="1" outlineLevel="1" x14ac:dyDescent="0.3">
      <c r="B66" s="153">
        <v>59</v>
      </c>
      <c r="C66" s="936"/>
      <c r="D66" s="937"/>
      <c r="E66" s="937"/>
      <c r="F66" s="937"/>
      <c r="G66" s="937"/>
      <c r="H66" s="157"/>
      <c r="I66" s="322"/>
      <c r="J66" s="527">
        <f t="shared" si="0"/>
        <v>0</v>
      </c>
      <c r="K66" s="329"/>
      <c r="L66" s="329"/>
      <c r="M66" s="329"/>
      <c r="N66" s="329"/>
      <c r="O66" s="329"/>
      <c r="P66" s="329"/>
    </row>
    <row r="67" spans="2:16" ht="15" customHeight="1" outlineLevel="1" x14ac:dyDescent="0.3">
      <c r="B67" s="156">
        <v>60</v>
      </c>
      <c r="C67" s="936"/>
      <c r="D67" s="937"/>
      <c r="E67" s="937"/>
      <c r="F67" s="937"/>
      <c r="G67" s="937"/>
      <c r="H67" s="157"/>
      <c r="I67" s="322"/>
      <c r="J67" s="527">
        <f t="shared" si="0"/>
        <v>0</v>
      </c>
      <c r="K67" s="329"/>
      <c r="L67" s="329"/>
      <c r="M67" s="329"/>
      <c r="N67" s="329"/>
      <c r="O67" s="329"/>
      <c r="P67" s="329"/>
    </row>
    <row r="68" spans="2:16" ht="15" customHeight="1" outlineLevel="1" x14ac:dyDescent="0.3">
      <c r="B68" s="153">
        <v>61</v>
      </c>
      <c r="C68" s="936"/>
      <c r="D68" s="937"/>
      <c r="E68" s="937"/>
      <c r="F68" s="937"/>
      <c r="G68" s="937"/>
      <c r="H68" s="157"/>
      <c r="I68" s="322"/>
      <c r="J68" s="527">
        <f t="shared" si="0"/>
        <v>0</v>
      </c>
      <c r="K68" s="329"/>
      <c r="L68" s="329"/>
      <c r="M68" s="329"/>
      <c r="N68" s="329"/>
      <c r="O68" s="329"/>
      <c r="P68" s="329"/>
    </row>
    <row r="69" spans="2:16" ht="15" customHeight="1" outlineLevel="1" x14ac:dyDescent="0.3">
      <c r="B69" s="156">
        <v>62</v>
      </c>
      <c r="C69" s="936"/>
      <c r="D69" s="937"/>
      <c r="E69" s="937"/>
      <c r="F69" s="937"/>
      <c r="G69" s="937"/>
      <c r="H69" s="157"/>
      <c r="I69" s="322"/>
      <c r="J69" s="527">
        <f t="shared" si="0"/>
        <v>0</v>
      </c>
      <c r="K69" s="329"/>
      <c r="L69" s="329"/>
      <c r="M69" s="329"/>
      <c r="N69" s="329"/>
      <c r="O69" s="329"/>
      <c r="P69" s="329"/>
    </row>
    <row r="70" spans="2:16" ht="15" customHeight="1" outlineLevel="1" x14ac:dyDescent="0.3">
      <c r="B70" s="153">
        <v>63</v>
      </c>
      <c r="C70" s="936"/>
      <c r="D70" s="937"/>
      <c r="E70" s="937"/>
      <c r="F70" s="937"/>
      <c r="G70" s="937"/>
      <c r="H70" s="157"/>
      <c r="I70" s="322"/>
      <c r="J70" s="527">
        <f t="shared" si="0"/>
        <v>0</v>
      </c>
      <c r="K70" s="329"/>
      <c r="L70" s="329"/>
      <c r="M70" s="329"/>
      <c r="N70" s="329"/>
      <c r="O70" s="329"/>
      <c r="P70" s="329"/>
    </row>
    <row r="71" spans="2:16" ht="15" customHeight="1" outlineLevel="1" x14ac:dyDescent="0.3">
      <c r="B71" s="156">
        <v>64</v>
      </c>
      <c r="C71" s="936"/>
      <c r="D71" s="937"/>
      <c r="E71" s="937"/>
      <c r="F71" s="937"/>
      <c r="G71" s="937"/>
      <c r="H71" s="157"/>
      <c r="I71" s="322"/>
      <c r="J71" s="527">
        <f t="shared" si="0"/>
        <v>0</v>
      </c>
      <c r="K71" s="329"/>
      <c r="L71" s="329"/>
      <c r="M71" s="329"/>
      <c r="N71" s="329"/>
      <c r="O71" s="329"/>
      <c r="P71" s="329"/>
    </row>
    <row r="72" spans="2:16" ht="15" customHeight="1" outlineLevel="1" x14ac:dyDescent="0.3">
      <c r="B72" s="153">
        <v>65</v>
      </c>
      <c r="C72" s="936"/>
      <c r="D72" s="937"/>
      <c r="E72" s="937"/>
      <c r="F72" s="937"/>
      <c r="G72" s="937"/>
      <c r="H72" s="157"/>
      <c r="I72" s="322"/>
      <c r="J72" s="527">
        <f t="shared" si="0"/>
        <v>0</v>
      </c>
      <c r="K72" s="329"/>
      <c r="L72" s="329"/>
      <c r="M72" s="329"/>
      <c r="N72" s="329"/>
      <c r="O72" s="329"/>
      <c r="P72" s="329"/>
    </row>
    <row r="73" spans="2:16" ht="15" customHeight="1" outlineLevel="1" x14ac:dyDescent="0.3">
      <c r="B73" s="156">
        <v>66</v>
      </c>
      <c r="C73" s="936"/>
      <c r="D73" s="937"/>
      <c r="E73" s="937"/>
      <c r="F73" s="937"/>
      <c r="G73" s="937"/>
      <c r="H73" s="157"/>
      <c r="I73" s="322"/>
      <c r="J73" s="527">
        <f t="shared" ref="J73:J508" si="1">IFERROR(SMALL(K73:P73,1),0)</f>
        <v>0</v>
      </c>
      <c r="K73" s="329"/>
      <c r="L73" s="329"/>
      <c r="M73" s="329"/>
      <c r="N73" s="329"/>
      <c r="O73" s="329"/>
      <c r="P73" s="329"/>
    </row>
    <row r="74" spans="2:16" ht="15" customHeight="1" outlineLevel="1" x14ac:dyDescent="0.3">
      <c r="B74" s="153">
        <v>67</v>
      </c>
      <c r="C74" s="936"/>
      <c r="D74" s="937"/>
      <c r="E74" s="937"/>
      <c r="F74" s="937"/>
      <c r="G74" s="937"/>
      <c r="H74" s="15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outlineLevel="1" x14ac:dyDescent="0.3">
      <c r="B75" s="156">
        <v>68</v>
      </c>
      <c r="C75" s="936"/>
      <c r="D75" s="937"/>
      <c r="E75" s="937"/>
      <c r="F75" s="937"/>
      <c r="G75" s="937"/>
      <c r="H75" s="15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outlineLevel="1" x14ac:dyDescent="0.3">
      <c r="B76" s="153">
        <v>69</v>
      </c>
      <c r="C76" s="936"/>
      <c r="D76" s="937"/>
      <c r="E76" s="937"/>
      <c r="F76" s="937"/>
      <c r="G76" s="937"/>
      <c r="H76" s="15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outlineLevel="1" x14ac:dyDescent="0.3">
      <c r="B77" s="156">
        <v>70</v>
      </c>
      <c r="C77" s="936"/>
      <c r="D77" s="937"/>
      <c r="E77" s="937"/>
      <c r="F77" s="937"/>
      <c r="G77" s="937"/>
      <c r="H77" s="15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outlineLevel="1" x14ac:dyDescent="0.3">
      <c r="B78" s="153">
        <v>71</v>
      </c>
      <c r="C78" s="936"/>
      <c r="D78" s="937"/>
      <c r="E78" s="937"/>
      <c r="F78" s="937"/>
      <c r="G78" s="937"/>
      <c r="H78" s="15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outlineLevel="1" x14ac:dyDescent="0.3">
      <c r="B79" s="156">
        <v>72</v>
      </c>
      <c r="C79" s="936"/>
      <c r="D79" s="937"/>
      <c r="E79" s="937"/>
      <c r="F79" s="937"/>
      <c r="G79" s="937"/>
      <c r="H79" s="15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ht="15" customHeight="1" outlineLevel="1" x14ac:dyDescent="0.3">
      <c r="B80" s="153">
        <v>73</v>
      </c>
      <c r="C80" s="936"/>
      <c r="D80" s="937"/>
      <c r="E80" s="937"/>
      <c r="F80" s="937"/>
      <c r="G80" s="937"/>
      <c r="H80" s="157"/>
      <c r="I80" s="322"/>
      <c r="J80" s="527">
        <f t="shared" si="1"/>
        <v>0</v>
      </c>
      <c r="K80" s="329"/>
      <c r="L80" s="329"/>
      <c r="M80" s="329"/>
      <c r="N80" s="329"/>
      <c r="O80" s="329"/>
      <c r="P80" s="329"/>
    </row>
    <row r="81" spans="2:16" ht="15" customHeight="1" outlineLevel="1" x14ac:dyDescent="0.3">
      <c r="B81" s="156">
        <v>74</v>
      </c>
      <c r="C81" s="936"/>
      <c r="D81" s="937"/>
      <c r="E81" s="937"/>
      <c r="F81" s="937"/>
      <c r="G81" s="937"/>
      <c r="H81" s="157"/>
      <c r="I81" s="322"/>
      <c r="J81" s="527">
        <f t="shared" si="1"/>
        <v>0</v>
      </c>
      <c r="K81" s="329"/>
      <c r="L81" s="329"/>
      <c r="M81" s="329"/>
      <c r="N81" s="329"/>
      <c r="O81" s="329"/>
      <c r="P81" s="329"/>
    </row>
    <row r="82" spans="2:16" ht="15" customHeight="1" outlineLevel="1" x14ac:dyDescent="0.3">
      <c r="B82" s="153">
        <v>75</v>
      </c>
      <c r="C82" s="936"/>
      <c r="D82" s="937"/>
      <c r="E82" s="937"/>
      <c r="F82" s="937"/>
      <c r="G82" s="937"/>
      <c r="H82" s="157"/>
      <c r="I82" s="322"/>
      <c r="J82" s="527">
        <f t="shared" si="1"/>
        <v>0</v>
      </c>
      <c r="K82" s="329"/>
      <c r="L82" s="329"/>
      <c r="M82" s="329"/>
      <c r="N82" s="329"/>
      <c r="O82" s="329"/>
      <c r="P82" s="329"/>
    </row>
    <row r="83" spans="2:16" ht="15" customHeight="1" outlineLevel="1" x14ac:dyDescent="0.3">
      <c r="B83" s="156">
        <v>76</v>
      </c>
      <c r="C83" s="936"/>
      <c r="D83" s="937"/>
      <c r="E83" s="937"/>
      <c r="F83" s="937"/>
      <c r="G83" s="937"/>
      <c r="H83" s="157"/>
      <c r="I83" s="322"/>
      <c r="J83" s="527">
        <f t="shared" si="1"/>
        <v>0</v>
      </c>
      <c r="K83" s="329"/>
      <c r="L83" s="329"/>
      <c r="M83" s="329"/>
      <c r="N83" s="329"/>
      <c r="O83" s="329"/>
      <c r="P83" s="329"/>
    </row>
    <row r="84" spans="2:16" ht="15" customHeight="1" outlineLevel="1" x14ac:dyDescent="0.3">
      <c r="B84" s="153">
        <v>77</v>
      </c>
      <c r="C84" s="936"/>
      <c r="D84" s="937"/>
      <c r="E84" s="937"/>
      <c r="F84" s="937"/>
      <c r="G84" s="937"/>
      <c r="H84" s="157"/>
      <c r="I84" s="322"/>
      <c r="J84" s="527">
        <f t="shared" si="1"/>
        <v>0</v>
      </c>
      <c r="K84" s="329"/>
      <c r="L84" s="329"/>
      <c r="M84" s="329"/>
      <c r="N84" s="329"/>
      <c r="O84" s="329"/>
      <c r="P84" s="329"/>
    </row>
    <row r="85" spans="2:16" ht="15" customHeight="1" outlineLevel="1" x14ac:dyDescent="0.3">
      <c r="B85" s="156">
        <v>78</v>
      </c>
      <c r="C85" s="936"/>
      <c r="D85" s="937"/>
      <c r="E85" s="937"/>
      <c r="F85" s="937"/>
      <c r="G85" s="937"/>
      <c r="H85" s="157"/>
      <c r="I85" s="322"/>
      <c r="J85" s="527">
        <f t="shared" si="1"/>
        <v>0</v>
      </c>
      <c r="K85" s="329"/>
      <c r="L85" s="329"/>
      <c r="M85" s="329"/>
      <c r="N85" s="329"/>
      <c r="O85" s="329"/>
      <c r="P85" s="329"/>
    </row>
    <row r="86" spans="2:16" ht="15" customHeight="1" outlineLevel="1" x14ac:dyDescent="0.3">
      <c r="B86" s="153">
        <v>79</v>
      </c>
      <c r="C86" s="936"/>
      <c r="D86" s="937"/>
      <c r="E86" s="937"/>
      <c r="F86" s="937"/>
      <c r="G86" s="937"/>
      <c r="H86" s="157"/>
      <c r="I86" s="322"/>
      <c r="J86" s="527">
        <f t="shared" si="1"/>
        <v>0</v>
      </c>
      <c r="K86" s="329"/>
      <c r="L86" s="329"/>
      <c r="M86" s="329"/>
      <c r="N86" s="329"/>
      <c r="O86" s="329"/>
      <c r="P86" s="329"/>
    </row>
    <row r="87" spans="2:16" ht="15" customHeight="1" outlineLevel="1" x14ac:dyDescent="0.3">
      <c r="B87" s="156">
        <v>80</v>
      </c>
      <c r="C87" s="936"/>
      <c r="D87" s="937"/>
      <c r="E87" s="937"/>
      <c r="F87" s="937"/>
      <c r="G87" s="937"/>
      <c r="H87" s="157"/>
      <c r="I87" s="322"/>
      <c r="J87" s="527">
        <f t="shared" si="1"/>
        <v>0</v>
      </c>
      <c r="K87" s="329"/>
      <c r="L87" s="329"/>
      <c r="M87" s="329"/>
      <c r="N87" s="329"/>
      <c r="O87" s="329"/>
      <c r="P87" s="329"/>
    </row>
    <row r="88" spans="2:16" ht="15" customHeight="1" outlineLevel="1" x14ac:dyDescent="0.3">
      <c r="B88" s="153">
        <v>81</v>
      </c>
      <c r="C88" s="936"/>
      <c r="D88" s="937"/>
      <c r="E88" s="937"/>
      <c r="F88" s="937"/>
      <c r="G88" s="937"/>
      <c r="H88" s="157"/>
      <c r="I88" s="322"/>
      <c r="J88" s="527">
        <f t="shared" si="1"/>
        <v>0</v>
      </c>
      <c r="K88" s="329"/>
      <c r="L88" s="329"/>
      <c r="M88" s="329"/>
      <c r="N88" s="329"/>
      <c r="O88" s="329"/>
      <c r="P88" s="329"/>
    </row>
    <row r="89" spans="2:16" ht="15" customHeight="1" outlineLevel="1" x14ac:dyDescent="0.3">
      <c r="B89" s="156">
        <v>82</v>
      </c>
      <c r="C89" s="936"/>
      <c r="D89" s="937"/>
      <c r="E89" s="937"/>
      <c r="F89" s="937"/>
      <c r="G89" s="937"/>
      <c r="H89" s="157"/>
      <c r="I89" s="322"/>
      <c r="J89" s="527">
        <f t="shared" si="1"/>
        <v>0</v>
      </c>
      <c r="K89" s="329"/>
      <c r="L89" s="329"/>
      <c r="M89" s="329"/>
      <c r="N89" s="329"/>
      <c r="O89" s="329"/>
      <c r="P89" s="329"/>
    </row>
    <row r="90" spans="2:16" ht="15" customHeight="1" outlineLevel="1" x14ac:dyDescent="0.3">
      <c r="B90" s="153">
        <v>83</v>
      </c>
      <c r="C90" s="936"/>
      <c r="D90" s="937"/>
      <c r="E90" s="937"/>
      <c r="F90" s="937"/>
      <c r="G90" s="937"/>
      <c r="H90" s="157"/>
      <c r="I90" s="322"/>
      <c r="J90" s="527">
        <f t="shared" si="1"/>
        <v>0</v>
      </c>
      <c r="K90" s="329"/>
      <c r="L90" s="329"/>
      <c r="M90" s="329"/>
      <c r="N90" s="329"/>
      <c r="O90" s="329"/>
      <c r="P90" s="329"/>
    </row>
    <row r="91" spans="2:16" ht="15" customHeight="1" outlineLevel="1" x14ac:dyDescent="0.3">
      <c r="B91" s="156">
        <v>84</v>
      </c>
      <c r="C91" s="936"/>
      <c r="D91" s="937"/>
      <c r="E91" s="937"/>
      <c r="F91" s="937"/>
      <c r="G91" s="937"/>
      <c r="H91" s="157"/>
      <c r="I91" s="322"/>
      <c r="J91" s="527">
        <f t="shared" si="1"/>
        <v>0</v>
      </c>
      <c r="K91" s="329"/>
      <c r="L91" s="329"/>
      <c r="M91" s="329"/>
      <c r="N91" s="329"/>
      <c r="O91" s="329"/>
      <c r="P91" s="329"/>
    </row>
    <row r="92" spans="2:16" ht="15" customHeight="1" outlineLevel="1" x14ac:dyDescent="0.3">
      <c r="B92" s="153">
        <v>85</v>
      </c>
      <c r="C92" s="936"/>
      <c r="D92" s="937"/>
      <c r="E92" s="937"/>
      <c r="F92" s="937"/>
      <c r="G92" s="937"/>
      <c r="H92" s="157"/>
      <c r="I92" s="322"/>
      <c r="J92" s="527">
        <f t="shared" si="1"/>
        <v>0</v>
      </c>
      <c r="K92" s="329"/>
      <c r="L92" s="329"/>
      <c r="M92" s="329"/>
      <c r="N92" s="329"/>
      <c r="O92" s="329"/>
      <c r="P92" s="329"/>
    </row>
    <row r="93" spans="2:16" ht="15" customHeight="1" outlineLevel="1" x14ac:dyDescent="0.3">
      <c r="B93" s="156">
        <v>86</v>
      </c>
      <c r="C93" s="936"/>
      <c r="D93" s="937"/>
      <c r="E93" s="937"/>
      <c r="F93" s="937"/>
      <c r="G93" s="937"/>
      <c r="H93" s="157"/>
      <c r="I93" s="322"/>
      <c r="J93" s="527">
        <f t="shared" si="1"/>
        <v>0</v>
      </c>
      <c r="K93" s="329"/>
      <c r="L93" s="329"/>
      <c r="M93" s="329"/>
      <c r="N93" s="329"/>
      <c r="O93" s="329"/>
      <c r="P93" s="329"/>
    </row>
    <row r="94" spans="2:16" ht="15" customHeight="1" outlineLevel="1" x14ac:dyDescent="0.3">
      <c r="B94" s="153">
        <v>87</v>
      </c>
      <c r="C94" s="936"/>
      <c r="D94" s="937"/>
      <c r="E94" s="937"/>
      <c r="F94" s="937"/>
      <c r="G94" s="937"/>
      <c r="H94" s="157"/>
      <c r="I94" s="322"/>
      <c r="J94" s="527">
        <f t="shared" si="1"/>
        <v>0</v>
      </c>
      <c r="K94" s="329"/>
      <c r="L94" s="329"/>
      <c r="M94" s="329"/>
      <c r="N94" s="329"/>
      <c r="O94" s="329"/>
      <c r="P94" s="329"/>
    </row>
    <row r="95" spans="2:16" ht="15" customHeight="1" outlineLevel="1" x14ac:dyDescent="0.3">
      <c r="B95" s="156">
        <v>88</v>
      </c>
      <c r="C95" s="936"/>
      <c r="D95" s="937"/>
      <c r="E95" s="937"/>
      <c r="F95" s="937"/>
      <c r="G95" s="937"/>
      <c r="H95" s="157"/>
      <c r="I95" s="322"/>
      <c r="J95" s="527">
        <f t="shared" si="1"/>
        <v>0</v>
      </c>
      <c r="K95" s="329"/>
      <c r="L95" s="329"/>
      <c r="M95" s="329"/>
      <c r="N95" s="329"/>
      <c r="O95" s="329"/>
      <c r="P95" s="329"/>
    </row>
    <row r="96" spans="2:16" ht="15" customHeight="1" outlineLevel="1" x14ac:dyDescent="0.3">
      <c r="B96" s="153">
        <v>89</v>
      </c>
      <c r="C96" s="936"/>
      <c r="D96" s="937"/>
      <c r="E96" s="937"/>
      <c r="F96" s="937"/>
      <c r="G96" s="937"/>
      <c r="H96" s="157"/>
      <c r="I96" s="322"/>
      <c r="J96" s="527">
        <f t="shared" si="1"/>
        <v>0</v>
      </c>
      <c r="K96" s="329"/>
      <c r="L96" s="329"/>
      <c r="M96" s="329"/>
      <c r="N96" s="329"/>
      <c r="O96" s="329"/>
      <c r="P96" s="329"/>
    </row>
    <row r="97" spans="2:16" ht="15" customHeight="1" outlineLevel="1" x14ac:dyDescent="0.3">
      <c r="B97" s="156">
        <v>90</v>
      </c>
      <c r="C97" s="936"/>
      <c r="D97" s="937"/>
      <c r="E97" s="937"/>
      <c r="F97" s="937"/>
      <c r="G97" s="937"/>
      <c r="H97" s="157"/>
      <c r="I97" s="322"/>
      <c r="J97" s="527">
        <f t="shared" si="1"/>
        <v>0</v>
      </c>
      <c r="K97" s="329"/>
      <c r="L97" s="329"/>
      <c r="M97" s="329"/>
      <c r="N97" s="329"/>
      <c r="O97" s="329"/>
      <c r="P97" s="329"/>
    </row>
    <row r="98" spans="2:16" ht="15" customHeight="1" outlineLevel="1" x14ac:dyDescent="0.3">
      <c r="B98" s="153">
        <v>91</v>
      </c>
      <c r="C98" s="936"/>
      <c r="D98" s="937"/>
      <c r="E98" s="937"/>
      <c r="F98" s="937"/>
      <c r="G98" s="937"/>
      <c r="H98" s="157"/>
      <c r="I98" s="322"/>
      <c r="J98" s="527">
        <f t="shared" si="1"/>
        <v>0</v>
      </c>
      <c r="K98" s="329"/>
      <c r="L98" s="329"/>
      <c r="M98" s="329"/>
      <c r="N98" s="329"/>
      <c r="O98" s="329"/>
      <c r="P98" s="329"/>
    </row>
    <row r="99" spans="2:16" ht="15" customHeight="1" outlineLevel="1" x14ac:dyDescent="0.3">
      <c r="B99" s="156">
        <v>92</v>
      </c>
      <c r="C99" s="936"/>
      <c r="D99" s="937"/>
      <c r="E99" s="937"/>
      <c r="F99" s="937"/>
      <c r="G99" s="937"/>
      <c r="H99" s="157"/>
      <c r="I99" s="322"/>
      <c r="J99" s="527">
        <f t="shared" si="1"/>
        <v>0</v>
      </c>
      <c r="K99" s="329"/>
      <c r="L99" s="329"/>
      <c r="M99" s="329"/>
      <c r="N99" s="329"/>
      <c r="O99" s="329"/>
      <c r="P99" s="329"/>
    </row>
    <row r="100" spans="2:16" ht="15" customHeight="1" outlineLevel="1" x14ac:dyDescent="0.3">
      <c r="B100" s="153">
        <v>93</v>
      </c>
      <c r="C100" s="936"/>
      <c r="D100" s="937"/>
      <c r="E100" s="937"/>
      <c r="F100" s="937"/>
      <c r="G100" s="937"/>
      <c r="H100" s="157"/>
      <c r="I100" s="322"/>
      <c r="J100" s="527">
        <f t="shared" si="1"/>
        <v>0</v>
      </c>
      <c r="K100" s="329"/>
      <c r="L100" s="329"/>
      <c r="M100" s="329"/>
      <c r="N100" s="329"/>
      <c r="O100" s="329"/>
      <c r="P100" s="329"/>
    </row>
    <row r="101" spans="2:16" ht="15" customHeight="1" outlineLevel="1" x14ac:dyDescent="0.3">
      <c r="B101" s="156">
        <v>94</v>
      </c>
      <c r="C101" s="936"/>
      <c r="D101" s="937"/>
      <c r="E101" s="937"/>
      <c r="F101" s="937"/>
      <c r="G101" s="937"/>
      <c r="H101" s="157"/>
      <c r="I101" s="322"/>
      <c r="J101" s="527">
        <f t="shared" si="1"/>
        <v>0</v>
      </c>
      <c r="K101" s="329"/>
      <c r="L101" s="329"/>
      <c r="M101" s="329"/>
      <c r="N101" s="329"/>
      <c r="O101" s="329"/>
      <c r="P101" s="329"/>
    </row>
    <row r="102" spans="2:16" ht="15" customHeight="1" outlineLevel="1" x14ac:dyDescent="0.3">
      <c r="B102" s="153">
        <v>95</v>
      </c>
      <c r="C102" s="936"/>
      <c r="D102" s="937"/>
      <c r="E102" s="937"/>
      <c r="F102" s="937"/>
      <c r="G102" s="937"/>
      <c r="H102" s="157"/>
      <c r="I102" s="322"/>
      <c r="J102" s="527">
        <f t="shared" si="1"/>
        <v>0</v>
      </c>
      <c r="K102" s="329"/>
      <c r="L102" s="329"/>
      <c r="M102" s="329"/>
      <c r="N102" s="329"/>
      <c r="O102" s="329"/>
      <c r="P102" s="329"/>
    </row>
    <row r="103" spans="2:16" ht="15" customHeight="1" outlineLevel="1" x14ac:dyDescent="0.3">
      <c r="B103" s="156">
        <v>96</v>
      </c>
      <c r="C103" s="936"/>
      <c r="D103" s="937"/>
      <c r="E103" s="937"/>
      <c r="F103" s="937"/>
      <c r="G103" s="937"/>
      <c r="H103" s="157"/>
      <c r="I103" s="322"/>
      <c r="J103" s="527">
        <f t="shared" si="1"/>
        <v>0</v>
      </c>
      <c r="K103" s="329"/>
      <c r="L103" s="329"/>
      <c r="M103" s="329"/>
      <c r="N103" s="329"/>
      <c r="O103" s="329"/>
      <c r="P103" s="329"/>
    </row>
    <row r="104" spans="2:16" ht="15" customHeight="1" outlineLevel="1" x14ac:dyDescent="0.3">
      <c r="B104" s="153">
        <v>97</v>
      </c>
      <c r="C104" s="936"/>
      <c r="D104" s="937"/>
      <c r="E104" s="937"/>
      <c r="F104" s="937"/>
      <c r="G104" s="937"/>
      <c r="H104" s="157"/>
      <c r="I104" s="322"/>
      <c r="J104" s="527">
        <f t="shared" si="1"/>
        <v>0</v>
      </c>
      <c r="K104" s="329"/>
      <c r="L104" s="329"/>
      <c r="M104" s="329"/>
      <c r="N104" s="329"/>
      <c r="O104" s="329"/>
      <c r="P104" s="329"/>
    </row>
    <row r="105" spans="2:16" ht="15" customHeight="1" outlineLevel="1" x14ac:dyDescent="0.3">
      <c r="B105" s="153">
        <v>98</v>
      </c>
      <c r="C105" s="936"/>
      <c r="D105" s="937"/>
      <c r="E105" s="937"/>
      <c r="F105" s="937"/>
      <c r="G105" s="937"/>
      <c r="H105" s="157"/>
      <c r="I105" s="322"/>
      <c r="J105" s="527">
        <f t="shared" ref="J105:J106" si="2">IFERROR(SMALL(K105:P105,1),0)</f>
        <v>0</v>
      </c>
      <c r="K105" s="329"/>
      <c r="L105" s="329"/>
      <c r="M105" s="329"/>
      <c r="N105" s="329"/>
      <c r="O105" s="329"/>
      <c r="P105" s="329"/>
    </row>
    <row r="106" spans="2:16" ht="15" customHeight="1" outlineLevel="1" x14ac:dyDescent="0.3">
      <c r="B106" s="153">
        <v>99</v>
      </c>
      <c r="C106" s="936"/>
      <c r="D106" s="937"/>
      <c r="E106" s="937"/>
      <c r="F106" s="937"/>
      <c r="G106" s="937"/>
      <c r="H106" s="157"/>
      <c r="I106" s="322"/>
      <c r="J106" s="527">
        <f t="shared" si="2"/>
        <v>0</v>
      </c>
      <c r="K106" s="329"/>
      <c r="L106" s="329"/>
      <c r="M106" s="329"/>
      <c r="N106" s="329"/>
      <c r="O106" s="329"/>
      <c r="P106" s="329"/>
    </row>
    <row r="107" spans="2:16" ht="15" customHeight="1" outlineLevel="1" x14ac:dyDescent="0.3">
      <c r="B107" s="153">
        <v>100</v>
      </c>
      <c r="C107" s="936"/>
      <c r="D107" s="937"/>
      <c r="E107" s="937"/>
      <c r="F107" s="937"/>
      <c r="G107" s="937"/>
      <c r="H107" s="157"/>
      <c r="I107" s="322"/>
      <c r="J107" s="527">
        <f t="shared" ref="J107:J170" si="3">IFERROR(SMALL(K107:P107,1),0)</f>
        <v>0</v>
      </c>
      <c r="K107" s="329"/>
      <c r="L107" s="329"/>
      <c r="M107" s="329"/>
      <c r="N107" s="329"/>
      <c r="O107" s="329"/>
      <c r="P107" s="329"/>
    </row>
    <row r="108" spans="2:16" ht="15" customHeight="1" outlineLevel="1" x14ac:dyDescent="0.3">
      <c r="B108" s="153">
        <v>101</v>
      </c>
      <c r="C108" s="936"/>
      <c r="D108" s="937"/>
      <c r="E108" s="937"/>
      <c r="F108" s="937"/>
      <c r="G108" s="937"/>
      <c r="H108" s="157"/>
      <c r="I108" s="322"/>
      <c r="J108" s="527">
        <f t="shared" si="3"/>
        <v>0</v>
      </c>
      <c r="K108" s="329"/>
      <c r="L108" s="329"/>
      <c r="M108" s="329"/>
      <c r="N108" s="329"/>
      <c r="O108" s="329"/>
      <c r="P108" s="329"/>
    </row>
    <row r="109" spans="2:16" ht="15" customHeight="1" outlineLevel="1" x14ac:dyDescent="0.3">
      <c r="B109" s="153">
        <v>102</v>
      </c>
      <c r="C109" s="936"/>
      <c r="D109" s="937"/>
      <c r="E109" s="937"/>
      <c r="F109" s="937"/>
      <c r="G109" s="937"/>
      <c r="H109" s="157"/>
      <c r="I109" s="322"/>
      <c r="J109" s="527">
        <f t="shared" si="3"/>
        <v>0</v>
      </c>
      <c r="K109" s="329"/>
      <c r="L109" s="329"/>
      <c r="M109" s="329"/>
      <c r="N109" s="329"/>
      <c r="O109" s="329"/>
      <c r="P109" s="329"/>
    </row>
    <row r="110" spans="2:16" ht="15" customHeight="1" outlineLevel="1" x14ac:dyDescent="0.3">
      <c r="B110" s="153">
        <v>103</v>
      </c>
      <c r="C110" s="936"/>
      <c r="D110" s="937"/>
      <c r="E110" s="937"/>
      <c r="F110" s="937"/>
      <c r="G110" s="937"/>
      <c r="H110" s="157"/>
      <c r="I110" s="322"/>
      <c r="J110" s="527">
        <f t="shared" si="3"/>
        <v>0</v>
      </c>
      <c r="K110" s="329"/>
      <c r="L110" s="329"/>
      <c r="M110" s="329"/>
      <c r="N110" s="329"/>
      <c r="O110" s="329"/>
      <c r="P110" s="329"/>
    </row>
    <row r="111" spans="2:16" ht="15" customHeight="1" outlineLevel="1" x14ac:dyDescent="0.3">
      <c r="B111" s="153">
        <v>104</v>
      </c>
      <c r="C111" s="936"/>
      <c r="D111" s="937"/>
      <c r="E111" s="937"/>
      <c r="F111" s="937"/>
      <c r="G111" s="937"/>
      <c r="H111" s="157"/>
      <c r="I111" s="322"/>
      <c r="J111" s="527">
        <f t="shared" si="3"/>
        <v>0</v>
      </c>
      <c r="K111" s="329"/>
      <c r="L111" s="329"/>
      <c r="M111" s="329"/>
      <c r="N111" s="329"/>
      <c r="O111" s="329"/>
      <c r="P111" s="329"/>
    </row>
    <row r="112" spans="2:16" ht="15" customHeight="1" outlineLevel="1" x14ac:dyDescent="0.3">
      <c r="B112" s="153">
        <v>105</v>
      </c>
      <c r="C112" s="936"/>
      <c r="D112" s="937"/>
      <c r="E112" s="937"/>
      <c r="F112" s="937"/>
      <c r="G112" s="937"/>
      <c r="H112" s="157"/>
      <c r="I112" s="322"/>
      <c r="J112" s="527">
        <f t="shared" si="3"/>
        <v>0</v>
      </c>
      <c r="K112" s="329"/>
      <c r="L112" s="329"/>
      <c r="M112" s="329"/>
      <c r="N112" s="329"/>
      <c r="O112" s="329"/>
      <c r="P112" s="329"/>
    </row>
    <row r="113" spans="2:16" ht="15" customHeight="1" outlineLevel="1" x14ac:dyDescent="0.3">
      <c r="B113" s="153">
        <v>106</v>
      </c>
      <c r="C113" s="936"/>
      <c r="D113" s="937"/>
      <c r="E113" s="937"/>
      <c r="F113" s="937"/>
      <c r="G113" s="937"/>
      <c r="H113" s="157"/>
      <c r="I113" s="322"/>
      <c r="J113" s="527">
        <f t="shared" si="3"/>
        <v>0</v>
      </c>
      <c r="K113" s="329"/>
      <c r="L113" s="329"/>
      <c r="M113" s="329"/>
      <c r="N113" s="329"/>
      <c r="O113" s="329"/>
      <c r="P113" s="329"/>
    </row>
    <row r="114" spans="2:16" ht="15" customHeight="1" outlineLevel="1" x14ac:dyDescent="0.3">
      <c r="B114" s="153">
        <v>107</v>
      </c>
      <c r="C114" s="936"/>
      <c r="D114" s="937"/>
      <c r="E114" s="937"/>
      <c r="F114" s="937"/>
      <c r="G114" s="937"/>
      <c r="H114" s="157"/>
      <c r="I114" s="322"/>
      <c r="J114" s="527">
        <f t="shared" si="3"/>
        <v>0</v>
      </c>
      <c r="K114" s="329"/>
      <c r="L114" s="329"/>
      <c r="M114" s="329"/>
      <c r="N114" s="329"/>
      <c r="O114" s="329"/>
      <c r="P114" s="329"/>
    </row>
    <row r="115" spans="2:16" ht="15" customHeight="1" outlineLevel="1" x14ac:dyDescent="0.3">
      <c r="B115" s="153">
        <v>108</v>
      </c>
      <c r="C115" s="936"/>
      <c r="D115" s="937"/>
      <c r="E115" s="937"/>
      <c r="F115" s="937"/>
      <c r="G115" s="937"/>
      <c r="H115" s="157"/>
      <c r="I115" s="322"/>
      <c r="J115" s="527">
        <f t="shared" si="3"/>
        <v>0</v>
      </c>
      <c r="K115" s="329"/>
      <c r="L115" s="329"/>
      <c r="M115" s="329"/>
      <c r="N115" s="329"/>
      <c r="O115" s="329"/>
      <c r="P115" s="329"/>
    </row>
    <row r="116" spans="2:16" ht="15" customHeight="1" outlineLevel="1" x14ac:dyDescent="0.3">
      <c r="B116" s="153">
        <v>109</v>
      </c>
      <c r="C116" s="936"/>
      <c r="D116" s="937"/>
      <c r="E116" s="937"/>
      <c r="F116" s="937"/>
      <c r="G116" s="937"/>
      <c r="H116" s="157"/>
      <c r="I116" s="322"/>
      <c r="J116" s="527">
        <f t="shared" si="3"/>
        <v>0</v>
      </c>
      <c r="K116" s="329"/>
      <c r="L116" s="329"/>
      <c r="M116" s="329"/>
      <c r="N116" s="329"/>
      <c r="O116" s="329"/>
      <c r="P116" s="329"/>
    </row>
    <row r="117" spans="2:16" ht="15" customHeight="1" outlineLevel="1" x14ac:dyDescent="0.3">
      <c r="B117" s="153">
        <v>110</v>
      </c>
      <c r="C117" s="936"/>
      <c r="D117" s="937"/>
      <c r="E117" s="937"/>
      <c r="F117" s="937"/>
      <c r="G117" s="937"/>
      <c r="H117" s="157"/>
      <c r="I117" s="322"/>
      <c r="J117" s="527">
        <f t="shared" si="3"/>
        <v>0</v>
      </c>
      <c r="K117" s="329"/>
      <c r="L117" s="329"/>
      <c r="M117" s="329"/>
      <c r="N117" s="329"/>
      <c r="O117" s="329"/>
      <c r="P117" s="329"/>
    </row>
    <row r="118" spans="2:16" ht="15" customHeight="1" outlineLevel="1" x14ac:dyDescent="0.3">
      <c r="B118" s="153">
        <v>111</v>
      </c>
      <c r="C118" s="936"/>
      <c r="D118" s="937"/>
      <c r="E118" s="937"/>
      <c r="F118" s="937"/>
      <c r="G118" s="937"/>
      <c r="H118" s="157"/>
      <c r="I118" s="322"/>
      <c r="J118" s="527">
        <f t="shared" si="3"/>
        <v>0</v>
      </c>
      <c r="K118" s="329"/>
      <c r="L118" s="329"/>
      <c r="M118" s="329"/>
      <c r="N118" s="329"/>
      <c r="O118" s="329"/>
      <c r="P118" s="329"/>
    </row>
    <row r="119" spans="2:16" ht="15" customHeight="1" outlineLevel="1" x14ac:dyDescent="0.3">
      <c r="B119" s="153">
        <v>112</v>
      </c>
      <c r="C119" s="936"/>
      <c r="D119" s="937"/>
      <c r="E119" s="937"/>
      <c r="F119" s="937"/>
      <c r="G119" s="937"/>
      <c r="H119" s="157"/>
      <c r="I119" s="322"/>
      <c r="J119" s="527">
        <f t="shared" si="3"/>
        <v>0</v>
      </c>
      <c r="K119" s="329"/>
      <c r="L119" s="329"/>
      <c r="M119" s="329"/>
      <c r="N119" s="329"/>
      <c r="O119" s="329"/>
      <c r="P119" s="329"/>
    </row>
    <row r="120" spans="2:16" ht="15" customHeight="1" outlineLevel="1" x14ac:dyDescent="0.3">
      <c r="B120" s="153">
        <v>113</v>
      </c>
      <c r="C120" s="936"/>
      <c r="D120" s="937"/>
      <c r="E120" s="937"/>
      <c r="F120" s="937"/>
      <c r="G120" s="937"/>
      <c r="H120" s="157"/>
      <c r="I120" s="322"/>
      <c r="J120" s="527">
        <f t="shared" si="3"/>
        <v>0</v>
      </c>
      <c r="K120" s="329"/>
      <c r="L120" s="329"/>
      <c r="M120" s="329"/>
      <c r="N120" s="329"/>
      <c r="O120" s="329"/>
      <c r="P120" s="329"/>
    </row>
    <row r="121" spans="2:16" ht="15" customHeight="1" outlineLevel="1" x14ac:dyDescent="0.3">
      <c r="B121" s="153">
        <v>114</v>
      </c>
      <c r="C121" s="936"/>
      <c r="D121" s="937"/>
      <c r="E121" s="937"/>
      <c r="F121" s="937"/>
      <c r="G121" s="937"/>
      <c r="H121" s="157"/>
      <c r="I121" s="322"/>
      <c r="J121" s="527">
        <f t="shared" si="3"/>
        <v>0</v>
      </c>
      <c r="K121" s="329"/>
      <c r="L121" s="329"/>
      <c r="M121" s="329"/>
      <c r="N121" s="329"/>
      <c r="O121" s="329"/>
      <c r="P121" s="329"/>
    </row>
    <row r="122" spans="2:16" ht="15" customHeight="1" outlineLevel="1" x14ac:dyDescent="0.3">
      <c r="B122" s="153">
        <v>115</v>
      </c>
      <c r="C122" s="936"/>
      <c r="D122" s="937"/>
      <c r="E122" s="937"/>
      <c r="F122" s="937"/>
      <c r="G122" s="937"/>
      <c r="H122" s="157"/>
      <c r="I122" s="322"/>
      <c r="J122" s="527">
        <f t="shared" si="3"/>
        <v>0</v>
      </c>
      <c r="K122" s="329"/>
      <c r="L122" s="329"/>
      <c r="M122" s="329"/>
      <c r="N122" s="329"/>
      <c r="O122" s="329"/>
      <c r="P122" s="329"/>
    </row>
    <row r="123" spans="2:16" ht="15" customHeight="1" outlineLevel="1" x14ac:dyDescent="0.3">
      <c r="B123" s="153">
        <v>116</v>
      </c>
      <c r="C123" s="936"/>
      <c r="D123" s="937"/>
      <c r="E123" s="937"/>
      <c r="F123" s="937"/>
      <c r="G123" s="937"/>
      <c r="H123" s="157"/>
      <c r="I123" s="322"/>
      <c r="J123" s="527">
        <f t="shared" si="3"/>
        <v>0</v>
      </c>
      <c r="K123" s="329"/>
      <c r="L123" s="329"/>
      <c r="M123" s="329"/>
      <c r="N123" s="329"/>
      <c r="O123" s="329"/>
      <c r="P123" s="329"/>
    </row>
    <row r="124" spans="2:16" ht="15" customHeight="1" outlineLevel="1" x14ac:dyDescent="0.3">
      <c r="B124" s="153">
        <v>117</v>
      </c>
      <c r="C124" s="936"/>
      <c r="D124" s="937"/>
      <c r="E124" s="937"/>
      <c r="F124" s="937"/>
      <c r="G124" s="937"/>
      <c r="H124" s="157"/>
      <c r="I124" s="322"/>
      <c r="J124" s="527">
        <f t="shared" si="3"/>
        <v>0</v>
      </c>
      <c r="K124" s="329"/>
      <c r="L124" s="329"/>
      <c r="M124" s="329"/>
      <c r="N124" s="329"/>
      <c r="O124" s="329"/>
      <c r="P124" s="329"/>
    </row>
    <row r="125" spans="2:16" ht="15" customHeight="1" outlineLevel="1" x14ac:dyDescent="0.3">
      <c r="B125" s="153">
        <v>118</v>
      </c>
      <c r="C125" s="936"/>
      <c r="D125" s="937"/>
      <c r="E125" s="937"/>
      <c r="F125" s="937"/>
      <c r="G125" s="937"/>
      <c r="H125" s="157"/>
      <c r="I125" s="322"/>
      <c r="J125" s="527">
        <f t="shared" si="3"/>
        <v>0</v>
      </c>
      <c r="K125" s="329"/>
      <c r="L125" s="329"/>
      <c r="M125" s="329"/>
      <c r="N125" s="329"/>
      <c r="O125" s="329"/>
      <c r="P125" s="329"/>
    </row>
    <row r="126" spans="2:16" ht="15" customHeight="1" outlineLevel="1" x14ac:dyDescent="0.3">
      <c r="B126" s="153">
        <v>119</v>
      </c>
      <c r="C126" s="936"/>
      <c r="D126" s="937"/>
      <c r="E126" s="937"/>
      <c r="F126" s="937"/>
      <c r="G126" s="937"/>
      <c r="H126" s="157"/>
      <c r="I126" s="322"/>
      <c r="J126" s="527">
        <f t="shared" si="3"/>
        <v>0</v>
      </c>
      <c r="K126" s="329"/>
      <c r="L126" s="329"/>
      <c r="M126" s="329"/>
      <c r="N126" s="329"/>
      <c r="O126" s="329"/>
      <c r="P126" s="329"/>
    </row>
    <row r="127" spans="2:16" ht="15" customHeight="1" outlineLevel="1" x14ac:dyDescent="0.3">
      <c r="B127" s="153">
        <v>120</v>
      </c>
      <c r="C127" s="936"/>
      <c r="D127" s="937"/>
      <c r="E127" s="937"/>
      <c r="F127" s="937"/>
      <c r="G127" s="937"/>
      <c r="H127" s="157"/>
      <c r="I127" s="322"/>
      <c r="J127" s="527">
        <f t="shared" si="3"/>
        <v>0</v>
      </c>
      <c r="K127" s="329"/>
      <c r="L127" s="329"/>
      <c r="M127" s="329"/>
      <c r="N127" s="329"/>
      <c r="O127" s="329"/>
      <c r="P127" s="329"/>
    </row>
    <row r="128" spans="2:16" ht="15" customHeight="1" outlineLevel="1" x14ac:dyDescent="0.3">
      <c r="B128" s="153">
        <v>121</v>
      </c>
      <c r="C128" s="936"/>
      <c r="D128" s="937"/>
      <c r="E128" s="937"/>
      <c r="F128" s="937"/>
      <c r="G128" s="937"/>
      <c r="H128" s="157"/>
      <c r="I128" s="322"/>
      <c r="J128" s="527">
        <f t="shared" si="3"/>
        <v>0</v>
      </c>
      <c r="K128" s="329"/>
      <c r="L128" s="329"/>
      <c r="M128" s="329"/>
      <c r="N128" s="329"/>
      <c r="O128" s="329"/>
      <c r="P128" s="329"/>
    </row>
    <row r="129" spans="2:16" ht="15" customHeight="1" outlineLevel="1" x14ac:dyDescent="0.3">
      <c r="B129" s="153">
        <v>122</v>
      </c>
      <c r="C129" s="936"/>
      <c r="D129" s="937"/>
      <c r="E129" s="937"/>
      <c r="F129" s="937"/>
      <c r="G129" s="937"/>
      <c r="H129" s="157"/>
      <c r="I129" s="322"/>
      <c r="J129" s="527">
        <f t="shared" si="3"/>
        <v>0</v>
      </c>
      <c r="K129" s="329"/>
      <c r="L129" s="329"/>
      <c r="M129" s="329"/>
      <c r="N129" s="329"/>
      <c r="O129" s="329"/>
      <c r="P129" s="329"/>
    </row>
    <row r="130" spans="2:16" ht="15" customHeight="1" outlineLevel="1" x14ac:dyDescent="0.3">
      <c r="B130" s="153">
        <v>123</v>
      </c>
      <c r="C130" s="936"/>
      <c r="D130" s="937"/>
      <c r="E130" s="937"/>
      <c r="F130" s="937"/>
      <c r="G130" s="937"/>
      <c r="H130" s="157"/>
      <c r="I130" s="322"/>
      <c r="J130" s="527">
        <f t="shared" si="3"/>
        <v>0</v>
      </c>
      <c r="K130" s="329"/>
      <c r="L130" s="329"/>
      <c r="M130" s="329"/>
      <c r="N130" s="329"/>
      <c r="O130" s="329"/>
      <c r="P130" s="329"/>
    </row>
    <row r="131" spans="2:16" ht="15" customHeight="1" outlineLevel="1" x14ac:dyDescent="0.3">
      <c r="B131" s="153">
        <v>124</v>
      </c>
      <c r="C131" s="936"/>
      <c r="D131" s="937"/>
      <c r="E131" s="937"/>
      <c r="F131" s="937"/>
      <c r="G131" s="937"/>
      <c r="H131" s="157"/>
      <c r="I131" s="322"/>
      <c r="J131" s="527">
        <f t="shared" si="3"/>
        <v>0</v>
      </c>
      <c r="K131" s="329"/>
      <c r="L131" s="329"/>
      <c r="M131" s="329"/>
      <c r="N131" s="329"/>
      <c r="O131" s="329"/>
      <c r="P131" s="329"/>
    </row>
    <row r="132" spans="2:16" ht="15" customHeight="1" outlineLevel="1" x14ac:dyDescent="0.3">
      <c r="B132" s="153">
        <v>125</v>
      </c>
      <c r="C132" s="936"/>
      <c r="D132" s="937"/>
      <c r="E132" s="937"/>
      <c r="F132" s="937"/>
      <c r="G132" s="937"/>
      <c r="H132" s="157"/>
      <c r="I132" s="322"/>
      <c r="J132" s="527">
        <f t="shared" si="3"/>
        <v>0</v>
      </c>
      <c r="K132" s="329"/>
      <c r="L132" s="329"/>
      <c r="M132" s="329"/>
      <c r="N132" s="329"/>
      <c r="O132" s="329"/>
      <c r="P132" s="329"/>
    </row>
    <row r="133" spans="2:16" ht="15" customHeight="1" outlineLevel="1" x14ac:dyDescent="0.3">
      <c r="B133" s="153">
        <v>126</v>
      </c>
      <c r="C133" s="936"/>
      <c r="D133" s="937"/>
      <c r="E133" s="937"/>
      <c r="F133" s="937"/>
      <c r="G133" s="937"/>
      <c r="H133" s="157"/>
      <c r="I133" s="322"/>
      <c r="J133" s="527">
        <f t="shared" si="3"/>
        <v>0</v>
      </c>
      <c r="K133" s="329"/>
      <c r="L133" s="329"/>
      <c r="M133" s="329"/>
      <c r="N133" s="329"/>
      <c r="O133" s="329"/>
      <c r="P133" s="329"/>
    </row>
    <row r="134" spans="2:16" ht="15" customHeight="1" outlineLevel="1" x14ac:dyDescent="0.3">
      <c r="B134" s="153">
        <v>127</v>
      </c>
      <c r="C134" s="936"/>
      <c r="D134" s="937"/>
      <c r="E134" s="937"/>
      <c r="F134" s="937"/>
      <c r="G134" s="937"/>
      <c r="H134" s="157"/>
      <c r="I134" s="322"/>
      <c r="J134" s="527">
        <f t="shared" si="3"/>
        <v>0</v>
      </c>
      <c r="K134" s="329"/>
      <c r="L134" s="329"/>
      <c r="M134" s="329"/>
      <c r="N134" s="329"/>
      <c r="O134" s="329"/>
      <c r="P134" s="329"/>
    </row>
    <row r="135" spans="2:16" ht="15" customHeight="1" outlineLevel="1" x14ac:dyDescent="0.3">
      <c r="B135" s="153">
        <v>128</v>
      </c>
      <c r="C135" s="936"/>
      <c r="D135" s="937"/>
      <c r="E135" s="937"/>
      <c r="F135" s="937"/>
      <c r="G135" s="937"/>
      <c r="H135" s="157"/>
      <c r="I135" s="322"/>
      <c r="J135" s="527">
        <f t="shared" si="3"/>
        <v>0</v>
      </c>
      <c r="K135" s="329"/>
      <c r="L135" s="329"/>
      <c r="M135" s="329"/>
      <c r="N135" s="329"/>
      <c r="O135" s="329"/>
      <c r="P135" s="329"/>
    </row>
    <row r="136" spans="2:16" ht="15" customHeight="1" outlineLevel="1" x14ac:dyDescent="0.3">
      <c r="B136" s="153">
        <v>129</v>
      </c>
      <c r="C136" s="936"/>
      <c r="D136" s="937"/>
      <c r="E136" s="937"/>
      <c r="F136" s="937"/>
      <c r="G136" s="937"/>
      <c r="H136" s="157"/>
      <c r="I136" s="322"/>
      <c r="J136" s="527">
        <f t="shared" si="3"/>
        <v>0</v>
      </c>
      <c r="K136" s="329"/>
      <c r="L136" s="329"/>
      <c r="M136" s="329"/>
      <c r="N136" s="329"/>
      <c r="O136" s="329"/>
      <c r="P136" s="329"/>
    </row>
    <row r="137" spans="2:16" ht="15" customHeight="1" outlineLevel="1" x14ac:dyDescent="0.3">
      <c r="B137" s="153">
        <v>130</v>
      </c>
      <c r="C137" s="936"/>
      <c r="D137" s="937"/>
      <c r="E137" s="937"/>
      <c r="F137" s="937"/>
      <c r="G137" s="937"/>
      <c r="H137" s="157"/>
      <c r="I137" s="322"/>
      <c r="J137" s="527">
        <f t="shared" si="3"/>
        <v>0</v>
      </c>
      <c r="K137" s="329"/>
      <c r="L137" s="329"/>
      <c r="M137" s="329"/>
      <c r="N137" s="329"/>
      <c r="O137" s="329"/>
      <c r="P137" s="329"/>
    </row>
    <row r="138" spans="2:16" ht="15" customHeight="1" outlineLevel="1" x14ac:dyDescent="0.3">
      <c r="B138" s="153">
        <v>131</v>
      </c>
      <c r="C138" s="936"/>
      <c r="D138" s="937"/>
      <c r="E138" s="937"/>
      <c r="F138" s="937"/>
      <c r="G138" s="937"/>
      <c r="H138" s="157"/>
      <c r="I138" s="322"/>
      <c r="J138" s="527">
        <f t="shared" si="3"/>
        <v>0</v>
      </c>
      <c r="K138" s="329"/>
      <c r="L138" s="329"/>
      <c r="M138" s="329"/>
      <c r="N138" s="329"/>
      <c r="O138" s="329"/>
      <c r="P138" s="329"/>
    </row>
    <row r="139" spans="2:16" ht="15" customHeight="1" outlineLevel="1" x14ac:dyDescent="0.3">
      <c r="B139" s="153">
        <v>132</v>
      </c>
      <c r="C139" s="936"/>
      <c r="D139" s="937"/>
      <c r="E139" s="937"/>
      <c r="F139" s="937"/>
      <c r="G139" s="937"/>
      <c r="H139" s="157"/>
      <c r="I139" s="322"/>
      <c r="J139" s="527">
        <f t="shared" si="3"/>
        <v>0</v>
      </c>
      <c r="K139" s="329"/>
      <c r="L139" s="329"/>
      <c r="M139" s="329"/>
      <c r="N139" s="329"/>
      <c r="O139" s="329"/>
      <c r="P139" s="329"/>
    </row>
    <row r="140" spans="2:16" ht="15" customHeight="1" outlineLevel="1" x14ac:dyDescent="0.3">
      <c r="B140" s="153">
        <v>133</v>
      </c>
      <c r="C140" s="936"/>
      <c r="D140" s="937"/>
      <c r="E140" s="937"/>
      <c r="F140" s="937"/>
      <c r="G140" s="937"/>
      <c r="H140" s="157"/>
      <c r="I140" s="322"/>
      <c r="J140" s="527">
        <f t="shared" si="3"/>
        <v>0</v>
      </c>
      <c r="K140" s="329"/>
      <c r="L140" s="329"/>
      <c r="M140" s="329"/>
      <c r="N140" s="329"/>
      <c r="O140" s="329"/>
      <c r="P140" s="329"/>
    </row>
    <row r="141" spans="2:16" ht="15" customHeight="1" outlineLevel="1" x14ac:dyDescent="0.3">
      <c r="B141" s="153">
        <v>134</v>
      </c>
      <c r="C141" s="936"/>
      <c r="D141" s="937"/>
      <c r="E141" s="937"/>
      <c r="F141" s="937"/>
      <c r="G141" s="937"/>
      <c r="H141" s="157"/>
      <c r="I141" s="322"/>
      <c r="J141" s="527">
        <f t="shared" si="3"/>
        <v>0</v>
      </c>
      <c r="K141" s="329"/>
      <c r="L141" s="329"/>
      <c r="M141" s="329"/>
      <c r="N141" s="329"/>
      <c r="O141" s="329"/>
      <c r="P141" s="329"/>
    </row>
    <row r="142" spans="2:16" ht="15" customHeight="1" outlineLevel="1" x14ac:dyDescent="0.3">
      <c r="B142" s="153">
        <v>135</v>
      </c>
      <c r="C142" s="936"/>
      <c r="D142" s="937"/>
      <c r="E142" s="937"/>
      <c r="F142" s="937"/>
      <c r="G142" s="937"/>
      <c r="H142" s="157"/>
      <c r="I142" s="322"/>
      <c r="J142" s="527">
        <f t="shared" si="3"/>
        <v>0</v>
      </c>
      <c r="K142" s="329"/>
      <c r="L142" s="329"/>
      <c r="M142" s="329"/>
      <c r="N142" s="329"/>
      <c r="O142" s="329"/>
      <c r="P142" s="329"/>
    </row>
    <row r="143" spans="2:16" ht="15" customHeight="1" outlineLevel="1" x14ac:dyDescent="0.3">
      <c r="B143" s="153">
        <v>136</v>
      </c>
      <c r="C143" s="936"/>
      <c r="D143" s="937"/>
      <c r="E143" s="937"/>
      <c r="F143" s="937"/>
      <c r="G143" s="937"/>
      <c r="H143" s="157"/>
      <c r="I143" s="322"/>
      <c r="J143" s="527">
        <f t="shared" si="3"/>
        <v>0</v>
      </c>
      <c r="K143" s="329"/>
      <c r="L143" s="329"/>
      <c r="M143" s="329"/>
      <c r="N143" s="329"/>
      <c r="O143" s="329"/>
      <c r="P143" s="329"/>
    </row>
    <row r="144" spans="2:16" ht="15" customHeight="1" outlineLevel="1" x14ac:dyDescent="0.3">
      <c r="B144" s="153">
        <v>137</v>
      </c>
      <c r="C144" s="936"/>
      <c r="D144" s="937"/>
      <c r="E144" s="937"/>
      <c r="F144" s="937"/>
      <c r="G144" s="937"/>
      <c r="H144" s="157"/>
      <c r="I144" s="322"/>
      <c r="J144" s="527">
        <f t="shared" si="3"/>
        <v>0</v>
      </c>
      <c r="K144" s="329"/>
      <c r="L144" s="329"/>
      <c r="M144" s="329"/>
      <c r="N144" s="329"/>
      <c r="O144" s="329"/>
      <c r="P144" s="329"/>
    </row>
    <row r="145" spans="2:16" ht="15" customHeight="1" outlineLevel="1" x14ac:dyDescent="0.3">
      <c r="B145" s="153">
        <v>138</v>
      </c>
      <c r="C145" s="936"/>
      <c r="D145" s="937"/>
      <c r="E145" s="937"/>
      <c r="F145" s="937"/>
      <c r="G145" s="937"/>
      <c r="H145" s="157"/>
      <c r="I145" s="322"/>
      <c r="J145" s="527">
        <f t="shared" si="3"/>
        <v>0</v>
      </c>
      <c r="K145" s="329"/>
      <c r="L145" s="329"/>
      <c r="M145" s="329"/>
      <c r="N145" s="329"/>
      <c r="O145" s="329"/>
      <c r="P145" s="329"/>
    </row>
    <row r="146" spans="2:16" ht="15" customHeight="1" outlineLevel="1" x14ac:dyDescent="0.3">
      <c r="B146" s="153">
        <v>139</v>
      </c>
      <c r="C146" s="936"/>
      <c r="D146" s="937"/>
      <c r="E146" s="937"/>
      <c r="F146" s="937"/>
      <c r="G146" s="937"/>
      <c r="H146" s="157"/>
      <c r="I146" s="322"/>
      <c r="J146" s="527">
        <f t="shared" si="3"/>
        <v>0</v>
      </c>
      <c r="K146" s="329"/>
      <c r="L146" s="329"/>
      <c r="M146" s="329"/>
      <c r="N146" s="329"/>
      <c r="O146" s="329"/>
      <c r="P146" s="329"/>
    </row>
    <row r="147" spans="2:16" ht="15" customHeight="1" outlineLevel="1" x14ac:dyDescent="0.3">
      <c r="B147" s="153">
        <v>140</v>
      </c>
      <c r="C147" s="936"/>
      <c r="D147" s="937"/>
      <c r="E147" s="937"/>
      <c r="F147" s="937"/>
      <c r="G147" s="937"/>
      <c r="H147" s="157"/>
      <c r="I147" s="322"/>
      <c r="J147" s="527">
        <f t="shared" si="3"/>
        <v>0</v>
      </c>
      <c r="K147" s="329"/>
      <c r="L147" s="329"/>
      <c r="M147" s="329"/>
      <c r="N147" s="329"/>
      <c r="O147" s="329"/>
      <c r="P147" s="329"/>
    </row>
    <row r="148" spans="2:16" ht="15" customHeight="1" outlineLevel="1" x14ac:dyDescent="0.3">
      <c r="B148" s="153">
        <v>141</v>
      </c>
      <c r="C148" s="936"/>
      <c r="D148" s="937"/>
      <c r="E148" s="937"/>
      <c r="F148" s="937"/>
      <c r="G148" s="937"/>
      <c r="H148" s="157"/>
      <c r="I148" s="322"/>
      <c r="J148" s="527">
        <f t="shared" si="3"/>
        <v>0</v>
      </c>
      <c r="K148" s="329"/>
      <c r="L148" s="329"/>
      <c r="M148" s="329"/>
      <c r="N148" s="329"/>
      <c r="O148" s="329"/>
      <c r="P148" s="329"/>
    </row>
    <row r="149" spans="2:16" ht="15" customHeight="1" outlineLevel="1" x14ac:dyDescent="0.3">
      <c r="B149" s="153">
        <v>142</v>
      </c>
      <c r="C149" s="936"/>
      <c r="D149" s="937"/>
      <c r="E149" s="937"/>
      <c r="F149" s="937"/>
      <c r="G149" s="937"/>
      <c r="H149" s="157"/>
      <c r="I149" s="322"/>
      <c r="J149" s="527">
        <f t="shared" si="3"/>
        <v>0</v>
      </c>
      <c r="K149" s="329"/>
      <c r="L149" s="329"/>
      <c r="M149" s="329"/>
      <c r="N149" s="329"/>
      <c r="O149" s="329"/>
      <c r="P149" s="329"/>
    </row>
    <row r="150" spans="2:16" ht="15" customHeight="1" outlineLevel="1" x14ac:dyDescent="0.3">
      <c r="B150" s="153">
        <v>143</v>
      </c>
      <c r="C150" s="936"/>
      <c r="D150" s="937"/>
      <c r="E150" s="937"/>
      <c r="F150" s="937"/>
      <c r="G150" s="937"/>
      <c r="H150" s="157"/>
      <c r="I150" s="322"/>
      <c r="J150" s="527">
        <f t="shared" si="3"/>
        <v>0</v>
      </c>
      <c r="K150" s="329"/>
      <c r="L150" s="329"/>
      <c r="M150" s="329"/>
      <c r="N150" s="329"/>
      <c r="O150" s="329"/>
      <c r="P150" s="329"/>
    </row>
    <row r="151" spans="2:16" ht="15" customHeight="1" outlineLevel="1" x14ac:dyDescent="0.3">
      <c r="B151" s="153">
        <v>144</v>
      </c>
      <c r="C151" s="936"/>
      <c r="D151" s="937"/>
      <c r="E151" s="937"/>
      <c r="F151" s="937"/>
      <c r="G151" s="937"/>
      <c r="H151" s="157"/>
      <c r="I151" s="322"/>
      <c r="J151" s="527">
        <f t="shared" si="3"/>
        <v>0</v>
      </c>
      <c r="K151" s="329"/>
      <c r="L151" s="329"/>
      <c r="M151" s="329"/>
      <c r="N151" s="329"/>
      <c r="O151" s="329"/>
      <c r="P151" s="329"/>
    </row>
    <row r="152" spans="2:16" ht="15" customHeight="1" outlineLevel="1" x14ac:dyDescent="0.3">
      <c r="B152" s="153">
        <v>145</v>
      </c>
      <c r="C152" s="936"/>
      <c r="D152" s="937"/>
      <c r="E152" s="937"/>
      <c r="F152" s="937"/>
      <c r="G152" s="937"/>
      <c r="H152" s="157"/>
      <c r="I152" s="322"/>
      <c r="J152" s="527">
        <f t="shared" si="3"/>
        <v>0</v>
      </c>
      <c r="K152" s="329"/>
      <c r="L152" s="329"/>
      <c r="M152" s="329"/>
      <c r="N152" s="329"/>
      <c r="O152" s="329"/>
      <c r="P152" s="329"/>
    </row>
    <row r="153" spans="2:16" ht="15" customHeight="1" outlineLevel="1" x14ac:dyDescent="0.3">
      <c r="B153" s="153">
        <v>146</v>
      </c>
      <c r="C153" s="936"/>
      <c r="D153" s="937"/>
      <c r="E153" s="937"/>
      <c r="F153" s="937"/>
      <c r="G153" s="937"/>
      <c r="H153" s="157"/>
      <c r="I153" s="322"/>
      <c r="J153" s="527">
        <f t="shared" si="3"/>
        <v>0</v>
      </c>
      <c r="K153" s="329"/>
      <c r="L153" s="329"/>
      <c r="M153" s="329"/>
      <c r="N153" s="329"/>
      <c r="O153" s="329"/>
      <c r="P153" s="329"/>
    </row>
    <row r="154" spans="2:16" ht="15" customHeight="1" outlineLevel="1" x14ac:dyDescent="0.3">
      <c r="B154" s="153">
        <v>147</v>
      </c>
      <c r="C154" s="936"/>
      <c r="D154" s="937"/>
      <c r="E154" s="937"/>
      <c r="F154" s="937"/>
      <c r="G154" s="937"/>
      <c r="H154" s="157"/>
      <c r="I154" s="322"/>
      <c r="J154" s="527">
        <f t="shared" si="3"/>
        <v>0</v>
      </c>
      <c r="K154" s="329"/>
      <c r="L154" s="329"/>
      <c r="M154" s="329"/>
      <c r="N154" s="329"/>
      <c r="O154" s="329"/>
      <c r="P154" s="329"/>
    </row>
    <row r="155" spans="2:16" ht="15" customHeight="1" outlineLevel="1" x14ac:dyDescent="0.3">
      <c r="B155" s="153">
        <v>148</v>
      </c>
      <c r="C155" s="936"/>
      <c r="D155" s="937"/>
      <c r="E155" s="937"/>
      <c r="F155" s="937"/>
      <c r="G155" s="937"/>
      <c r="H155" s="157"/>
      <c r="I155" s="322"/>
      <c r="J155" s="527">
        <f t="shared" si="3"/>
        <v>0</v>
      </c>
      <c r="K155" s="329"/>
      <c r="L155" s="329"/>
      <c r="M155" s="329"/>
      <c r="N155" s="329"/>
      <c r="O155" s="329"/>
      <c r="P155" s="329"/>
    </row>
    <row r="156" spans="2:16" ht="15" customHeight="1" outlineLevel="1" x14ac:dyDescent="0.3">
      <c r="B156" s="153">
        <v>149</v>
      </c>
      <c r="C156" s="936"/>
      <c r="D156" s="937"/>
      <c r="E156" s="937"/>
      <c r="F156" s="937"/>
      <c r="G156" s="937"/>
      <c r="H156" s="157"/>
      <c r="I156" s="322"/>
      <c r="J156" s="527">
        <f t="shared" si="3"/>
        <v>0</v>
      </c>
      <c r="K156" s="329"/>
      <c r="L156" s="329"/>
      <c r="M156" s="329"/>
      <c r="N156" s="329"/>
      <c r="O156" s="329"/>
      <c r="P156" s="329"/>
    </row>
    <row r="157" spans="2:16" ht="15" customHeight="1" outlineLevel="1" x14ac:dyDescent="0.3">
      <c r="B157" s="153">
        <v>150</v>
      </c>
      <c r="C157" s="936"/>
      <c r="D157" s="937"/>
      <c r="E157" s="937"/>
      <c r="F157" s="937"/>
      <c r="G157" s="937"/>
      <c r="H157" s="157"/>
      <c r="I157" s="322"/>
      <c r="J157" s="527">
        <f t="shared" si="3"/>
        <v>0</v>
      </c>
      <c r="K157" s="329"/>
      <c r="L157" s="329"/>
      <c r="M157" s="329"/>
      <c r="N157" s="329"/>
      <c r="O157" s="329"/>
      <c r="P157" s="329"/>
    </row>
    <row r="158" spans="2:16" ht="15" customHeight="1" outlineLevel="1" x14ac:dyDescent="0.3">
      <c r="B158" s="153">
        <v>151</v>
      </c>
      <c r="C158" s="936"/>
      <c r="D158" s="937"/>
      <c r="E158" s="937"/>
      <c r="F158" s="937"/>
      <c r="G158" s="937"/>
      <c r="H158" s="157"/>
      <c r="I158" s="322"/>
      <c r="J158" s="527">
        <f t="shared" si="3"/>
        <v>0</v>
      </c>
      <c r="K158" s="329"/>
      <c r="L158" s="329"/>
      <c r="M158" s="329"/>
      <c r="N158" s="329"/>
      <c r="O158" s="329"/>
      <c r="P158" s="329"/>
    </row>
    <row r="159" spans="2:16" ht="15" customHeight="1" outlineLevel="1" x14ac:dyDescent="0.3">
      <c r="B159" s="153">
        <v>152</v>
      </c>
      <c r="C159" s="936"/>
      <c r="D159" s="937"/>
      <c r="E159" s="937"/>
      <c r="F159" s="937"/>
      <c r="G159" s="937"/>
      <c r="H159" s="157"/>
      <c r="I159" s="322"/>
      <c r="J159" s="527">
        <f t="shared" si="3"/>
        <v>0</v>
      </c>
      <c r="K159" s="329"/>
      <c r="L159" s="329"/>
      <c r="M159" s="329"/>
      <c r="N159" s="329"/>
      <c r="O159" s="329"/>
      <c r="P159" s="329"/>
    </row>
    <row r="160" spans="2:16" ht="15" customHeight="1" outlineLevel="1" x14ac:dyDescent="0.3">
      <c r="B160" s="153">
        <v>153</v>
      </c>
      <c r="C160" s="936"/>
      <c r="D160" s="937"/>
      <c r="E160" s="937"/>
      <c r="F160" s="937"/>
      <c r="G160" s="937"/>
      <c r="H160" s="157"/>
      <c r="I160" s="322"/>
      <c r="J160" s="527">
        <f t="shared" si="3"/>
        <v>0</v>
      </c>
      <c r="K160" s="329"/>
      <c r="L160" s="329"/>
      <c r="M160" s="329"/>
      <c r="N160" s="329"/>
      <c r="O160" s="329"/>
      <c r="P160" s="329"/>
    </row>
    <row r="161" spans="2:16" ht="15" customHeight="1" outlineLevel="1" x14ac:dyDescent="0.3">
      <c r="B161" s="153">
        <v>154</v>
      </c>
      <c r="C161" s="936"/>
      <c r="D161" s="937"/>
      <c r="E161" s="937"/>
      <c r="F161" s="937"/>
      <c r="G161" s="937"/>
      <c r="H161" s="157"/>
      <c r="I161" s="322"/>
      <c r="J161" s="527">
        <f t="shared" si="3"/>
        <v>0</v>
      </c>
      <c r="K161" s="329"/>
      <c r="L161" s="329"/>
      <c r="M161" s="329"/>
      <c r="N161" s="329"/>
      <c r="O161" s="329"/>
      <c r="P161" s="329"/>
    </row>
    <row r="162" spans="2:16" ht="15" customHeight="1" outlineLevel="1" x14ac:dyDescent="0.3">
      <c r="B162" s="153">
        <v>155</v>
      </c>
      <c r="C162" s="936"/>
      <c r="D162" s="937"/>
      <c r="E162" s="937"/>
      <c r="F162" s="937"/>
      <c r="G162" s="937"/>
      <c r="H162" s="157"/>
      <c r="I162" s="322"/>
      <c r="J162" s="527">
        <f t="shared" si="3"/>
        <v>0</v>
      </c>
      <c r="K162" s="329"/>
      <c r="L162" s="329"/>
      <c r="M162" s="329"/>
      <c r="N162" s="329"/>
      <c r="O162" s="329"/>
      <c r="P162" s="329"/>
    </row>
    <row r="163" spans="2:16" ht="15" customHeight="1" outlineLevel="1" x14ac:dyDescent="0.3">
      <c r="B163" s="153">
        <v>156</v>
      </c>
      <c r="C163" s="936"/>
      <c r="D163" s="937"/>
      <c r="E163" s="937"/>
      <c r="F163" s="937"/>
      <c r="G163" s="937"/>
      <c r="H163" s="157"/>
      <c r="I163" s="322"/>
      <c r="J163" s="527">
        <f t="shared" si="3"/>
        <v>0</v>
      </c>
      <c r="K163" s="329"/>
      <c r="L163" s="329"/>
      <c r="M163" s="329"/>
      <c r="N163" s="329"/>
      <c r="O163" s="329"/>
      <c r="P163" s="329"/>
    </row>
    <row r="164" spans="2:16" ht="15" customHeight="1" outlineLevel="1" x14ac:dyDescent="0.3">
      <c r="B164" s="153">
        <v>157</v>
      </c>
      <c r="C164" s="936"/>
      <c r="D164" s="937"/>
      <c r="E164" s="937"/>
      <c r="F164" s="937"/>
      <c r="G164" s="937"/>
      <c r="H164" s="157"/>
      <c r="I164" s="322"/>
      <c r="J164" s="527">
        <f t="shared" si="3"/>
        <v>0</v>
      </c>
      <c r="K164" s="329"/>
      <c r="L164" s="329"/>
      <c r="M164" s="329"/>
      <c r="N164" s="329"/>
      <c r="O164" s="329"/>
      <c r="P164" s="329"/>
    </row>
    <row r="165" spans="2:16" ht="15" customHeight="1" outlineLevel="1" x14ac:dyDescent="0.3">
      <c r="B165" s="153">
        <v>158</v>
      </c>
      <c r="C165" s="936"/>
      <c r="D165" s="937"/>
      <c r="E165" s="937"/>
      <c r="F165" s="937"/>
      <c r="G165" s="937"/>
      <c r="H165" s="157"/>
      <c r="I165" s="322"/>
      <c r="J165" s="527">
        <f t="shared" si="3"/>
        <v>0</v>
      </c>
      <c r="K165" s="329"/>
      <c r="L165" s="329"/>
      <c r="M165" s="329"/>
      <c r="N165" s="329"/>
      <c r="O165" s="329"/>
      <c r="P165" s="329"/>
    </row>
    <row r="166" spans="2:16" ht="15" customHeight="1" outlineLevel="1" x14ac:dyDescent="0.3">
      <c r="B166" s="153">
        <v>159</v>
      </c>
      <c r="C166" s="936"/>
      <c r="D166" s="937"/>
      <c r="E166" s="937"/>
      <c r="F166" s="937"/>
      <c r="G166" s="937"/>
      <c r="H166" s="157"/>
      <c r="I166" s="322"/>
      <c r="J166" s="527">
        <f t="shared" si="3"/>
        <v>0</v>
      </c>
      <c r="K166" s="329"/>
      <c r="L166" s="329"/>
      <c r="M166" s="329"/>
      <c r="N166" s="329"/>
      <c r="O166" s="329"/>
      <c r="P166" s="329"/>
    </row>
    <row r="167" spans="2:16" ht="15" customHeight="1" outlineLevel="1" x14ac:dyDescent="0.3">
      <c r="B167" s="153">
        <v>160</v>
      </c>
      <c r="C167" s="936"/>
      <c r="D167" s="937"/>
      <c r="E167" s="937"/>
      <c r="F167" s="937"/>
      <c r="G167" s="937"/>
      <c r="H167" s="157"/>
      <c r="I167" s="322"/>
      <c r="J167" s="527">
        <f t="shared" si="3"/>
        <v>0</v>
      </c>
      <c r="K167" s="329"/>
      <c r="L167" s="329"/>
      <c r="M167" s="329"/>
      <c r="N167" s="329"/>
      <c r="O167" s="329"/>
      <c r="P167" s="329"/>
    </row>
    <row r="168" spans="2:16" ht="15" customHeight="1" outlineLevel="1" x14ac:dyDescent="0.3">
      <c r="B168" s="153">
        <v>161</v>
      </c>
      <c r="C168" s="936"/>
      <c r="D168" s="937"/>
      <c r="E168" s="937"/>
      <c r="F168" s="937"/>
      <c r="G168" s="937"/>
      <c r="H168" s="157"/>
      <c r="I168" s="322"/>
      <c r="J168" s="527">
        <f t="shared" si="3"/>
        <v>0</v>
      </c>
      <c r="K168" s="329"/>
      <c r="L168" s="329"/>
      <c r="M168" s="329"/>
      <c r="N168" s="329"/>
      <c r="O168" s="329"/>
      <c r="P168" s="329"/>
    </row>
    <row r="169" spans="2:16" ht="15" customHeight="1" outlineLevel="1" x14ac:dyDescent="0.3">
      <c r="B169" s="153">
        <v>162</v>
      </c>
      <c r="C169" s="936"/>
      <c r="D169" s="937"/>
      <c r="E169" s="937"/>
      <c r="F169" s="937"/>
      <c r="G169" s="937"/>
      <c r="H169" s="157"/>
      <c r="I169" s="322"/>
      <c r="J169" s="527">
        <f t="shared" si="3"/>
        <v>0</v>
      </c>
      <c r="K169" s="329"/>
      <c r="L169" s="329"/>
      <c r="M169" s="329"/>
      <c r="N169" s="329"/>
      <c r="O169" s="329"/>
      <c r="P169" s="329"/>
    </row>
    <row r="170" spans="2:16" ht="15" customHeight="1" outlineLevel="1" x14ac:dyDescent="0.3">
      <c r="B170" s="153">
        <v>163</v>
      </c>
      <c r="C170" s="936"/>
      <c r="D170" s="937"/>
      <c r="E170" s="937"/>
      <c r="F170" s="937"/>
      <c r="G170" s="937"/>
      <c r="H170" s="157"/>
      <c r="I170" s="322"/>
      <c r="J170" s="527">
        <f t="shared" si="3"/>
        <v>0</v>
      </c>
      <c r="K170" s="329"/>
      <c r="L170" s="329"/>
      <c r="M170" s="329"/>
      <c r="N170" s="329"/>
      <c r="O170" s="329"/>
      <c r="P170" s="329"/>
    </row>
    <row r="171" spans="2:16" ht="15" customHeight="1" outlineLevel="1" x14ac:dyDescent="0.3">
      <c r="B171" s="153">
        <v>164</v>
      </c>
      <c r="C171" s="936"/>
      <c r="D171" s="937"/>
      <c r="E171" s="937"/>
      <c r="F171" s="937"/>
      <c r="G171" s="937"/>
      <c r="H171" s="157"/>
      <c r="I171" s="322"/>
      <c r="J171" s="527">
        <f t="shared" ref="J171:J234" si="4">IFERROR(SMALL(K171:P171,1),0)</f>
        <v>0</v>
      </c>
      <c r="K171" s="329"/>
      <c r="L171" s="329"/>
      <c r="M171" s="329"/>
      <c r="N171" s="329"/>
      <c r="O171" s="329"/>
      <c r="P171" s="329"/>
    </row>
    <row r="172" spans="2:16" ht="15" customHeight="1" outlineLevel="1" x14ac:dyDescent="0.3">
      <c r="B172" s="153">
        <v>165</v>
      </c>
      <c r="C172" s="936"/>
      <c r="D172" s="937"/>
      <c r="E172" s="937"/>
      <c r="F172" s="937"/>
      <c r="G172" s="937"/>
      <c r="H172" s="157"/>
      <c r="I172" s="322"/>
      <c r="J172" s="527">
        <f t="shared" si="4"/>
        <v>0</v>
      </c>
      <c r="K172" s="329"/>
      <c r="L172" s="329"/>
      <c r="M172" s="329"/>
      <c r="N172" s="329"/>
      <c r="O172" s="329"/>
      <c r="P172" s="329"/>
    </row>
    <row r="173" spans="2:16" ht="15" customHeight="1" outlineLevel="1" x14ac:dyDescent="0.3">
      <c r="B173" s="153">
        <v>166</v>
      </c>
      <c r="C173" s="936"/>
      <c r="D173" s="937"/>
      <c r="E173" s="937"/>
      <c r="F173" s="937"/>
      <c r="G173" s="937"/>
      <c r="H173" s="157"/>
      <c r="I173" s="322"/>
      <c r="J173" s="527">
        <f t="shared" si="4"/>
        <v>0</v>
      </c>
      <c r="K173" s="329"/>
      <c r="L173" s="329"/>
      <c r="M173" s="329"/>
      <c r="N173" s="329"/>
      <c r="O173" s="329"/>
      <c r="P173" s="329"/>
    </row>
    <row r="174" spans="2:16" ht="15" customHeight="1" outlineLevel="1" x14ac:dyDescent="0.3">
      <c r="B174" s="153">
        <v>167</v>
      </c>
      <c r="C174" s="936"/>
      <c r="D174" s="937"/>
      <c r="E174" s="937"/>
      <c r="F174" s="937"/>
      <c r="G174" s="937"/>
      <c r="H174" s="157"/>
      <c r="I174" s="322"/>
      <c r="J174" s="527">
        <f t="shared" si="4"/>
        <v>0</v>
      </c>
      <c r="K174" s="329"/>
      <c r="L174" s="329"/>
      <c r="M174" s="329"/>
      <c r="N174" s="329"/>
      <c r="O174" s="329"/>
      <c r="P174" s="329"/>
    </row>
    <row r="175" spans="2:16" ht="15" customHeight="1" outlineLevel="1" x14ac:dyDescent="0.3">
      <c r="B175" s="153">
        <v>168</v>
      </c>
      <c r="C175" s="936"/>
      <c r="D175" s="937"/>
      <c r="E175" s="937"/>
      <c r="F175" s="937"/>
      <c r="G175" s="937"/>
      <c r="H175" s="157"/>
      <c r="I175" s="322"/>
      <c r="J175" s="527">
        <f t="shared" si="4"/>
        <v>0</v>
      </c>
      <c r="K175" s="329"/>
      <c r="L175" s="329"/>
      <c r="M175" s="329"/>
      <c r="N175" s="329"/>
      <c r="O175" s="329"/>
      <c r="P175" s="329"/>
    </row>
    <row r="176" spans="2:16" ht="15" customHeight="1" outlineLevel="1" x14ac:dyDescent="0.3">
      <c r="B176" s="153">
        <v>169</v>
      </c>
      <c r="C176" s="936"/>
      <c r="D176" s="937"/>
      <c r="E176" s="937"/>
      <c r="F176" s="937"/>
      <c r="G176" s="937"/>
      <c r="H176" s="157"/>
      <c r="I176" s="322"/>
      <c r="J176" s="527">
        <f t="shared" si="4"/>
        <v>0</v>
      </c>
      <c r="K176" s="329"/>
      <c r="L176" s="329"/>
      <c r="M176" s="329"/>
      <c r="N176" s="329"/>
      <c r="O176" s="329"/>
      <c r="P176" s="329"/>
    </row>
    <row r="177" spans="2:16" ht="15" customHeight="1" outlineLevel="1" x14ac:dyDescent="0.3">
      <c r="B177" s="153">
        <v>170</v>
      </c>
      <c r="C177" s="936"/>
      <c r="D177" s="937"/>
      <c r="E177" s="937"/>
      <c r="F177" s="937"/>
      <c r="G177" s="937"/>
      <c r="H177" s="157"/>
      <c r="I177" s="322"/>
      <c r="J177" s="527">
        <f t="shared" si="4"/>
        <v>0</v>
      </c>
      <c r="K177" s="329"/>
      <c r="L177" s="329"/>
      <c r="M177" s="329"/>
      <c r="N177" s="329"/>
      <c r="O177" s="329"/>
      <c r="P177" s="329"/>
    </row>
    <row r="178" spans="2:16" ht="15" customHeight="1" outlineLevel="1" x14ac:dyDescent="0.3">
      <c r="B178" s="153">
        <v>171</v>
      </c>
      <c r="C178" s="936"/>
      <c r="D178" s="937"/>
      <c r="E178" s="937"/>
      <c r="F178" s="937"/>
      <c r="G178" s="937"/>
      <c r="H178" s="157"/>
      <c r="I178" s="322"/>
      <c r="J178" s="527">
        <f t="shared" si="4"/>
        <v>0</v>
      </c>
      <c r="K178" s="329"/>
      <c r="L178" s="329"/>
      <c r="M178" s="329"/>
      <c r="N178" s="329"/>
      <c r="O178" s="329"/>
      <c r="P178" s="329"/>
    </row>
    <row r="179" spans="2:16" ht="15" customHeight="1" outlineLevel="1" x14ac:dyDescent="0.3">
      <c r="B179" s="153">
        <v>172</v>
      </c>
      <c r="C179" s="936"/>
      <c r="D179" s="937"/>
      <c r="E179" s="937"/>
      <c r="F179" s="937"/>
      <c r="G179" s="937"/>
      <c r="H179" s="157"/>
      <c r="I179" s="322"/>
      <c r="J179" s="527">
        <f t="shared" si="4"/>
        <v>0</v>
      </c>
      <c r="K179" s="329"/>
      <c r="L179" s="329"/>
      <c r="M179" s="329"/>
      <c r="N179" s="329"/>
      <c r="O179" s="329"/>
      <c r="P179" s="329"/>
    </row>
    <row r="180" spans="2:16" ht="15" customHeight="1" outlineLevel="1" x14ac:dyDescent="0.3">
      <c r="B180" s="153">
        <v>173</v>
      </c>
      <c r="C180" s="936"/>
      <c r="D180" s="937"/>
      <c r="E180" s="937"/>
      <c r="F180" s="937"/>
      <c r="G180" s="937"/>
      <c r="H180" s="157"/>
      <c r="I180" s="322"/>
      <c r="J180" s="527">
        <f t="shared" si="4"/>
        <v>0</v>
      </c>
      <c r="K180" s="329"/>
      <c r="L180" s="329"/>
      <c r="M180" s="329"/>
      <c r="N180" s="329"/>
      <c r="O180" s="329"/>
      <c r="P180" s="329"/>
    </row>
    <row r="181" spans="2:16" ht="15" customHeight="1" outlineLevel="1" x14ac:dyDescent="0.3">
      <c r="B181" s="153">
        <v>174</v>
      </c>
      <c r="C181" s="936"/>
      <c r="D181" s="937"/>
      <c r="E181" s="937"/>
      <c r="F181" s="937"/>
      <c r="G181" s="937"/>
      <c r="H181" s="157"/>
      <c r="I181" s="322"/>
      <c r="J181" s="527">
        <f t="shared" si="4"/>
        <v>0</v>
      </c>
      <c r="K181" s="329"/>
      <c r="L181" s="329"/>
      <c r="M181" s="329"/>
      <c r="N181" s="329"/>
      <c r="O181" s="329"/>
      <c r="P181" s="329"/>
    </row>
    <row r="182" spans="2:16" ht="15" customHeight="1" outlineLevel="1" x14ac:dyDescent="0.3">
      <c r="B182" s="153">
        <v>175</v>
      </c>
      <c r="C182" s="936"/>
      <c r="D182" s="937"/>
      <c r="E182" s="937"/>
      <c r="F182" s="937"/>
      <c r="G182" s="937"/>
      <c r="H182" s="157"/>
      <c r="I182" s="322"/>
      <c r="J182" s="527">
        <f t="shared" si="4"/>
        <v>0</v>
      </c>
      <c r="K182" s="329"/>
      <c r="L182" s="329"/>
      <c r="M182" s="329"/>
      <c r="N182" s="329"/>
      <c r="O182" s="329"/>
      <c r="P182" s="329"/>
    </row>
    <row r="183" spans="2:16" ht="15" customHeight="1" outlineLevel="1" x14ac:dyDescent="0.3">
      <c r="B183" s="153">
        <v>176</v>
      </c>
      <c r="C183" s="936"/>
      <c r="D183" s="937"/>
      <c r="E183" s="937"/>
      <c r="F183" s="937"/>
      <c r="G183" s="937"/>
      <c r="H183" s="157"/>
      <c r="I183" s="322"/>
      <c r="J183" s="527">
        <f t="shared" si="4"/>
        <v>0</v>
      </c>
      <c r="K183" s="329"/>
      <c r="L183" s="329"/>
      <c r="M183" s="329"/>
      <c r="N183" s="329"/>
      <c r="O183" s="329"/>
      <c r="P183" s="329"/>
    </row>
    <row r="184" spans="2:16" ht="15" customHeight="1" outlineLevel="1" x14ac:dyDescent="0.3">
      <c r="B184" s="153">
        <v>177</v>
      </c>
      <c r="C184" s="936"/>
      <c r="D184" s="937"/>
      <c r="E184" s="937"/>
      <c r="F184" s="937"/>
      <c r="G184" s="937"/>
      <c r="H184" s="157"/>
      <c r="I184" s="322"/>
      <c r="J184" s="527">
        <f t="shared" si="4"/>
        <v>0</v>
      </c>
      <c r="K184" s="329"/>
      <c r="L184" s="329"/>
      <c r="M184" s="329"/>
      <c r="N184" s="329"/>
      <c r="O184" s="329"/>
      <c r="P184" s="329"/>
    </row>
    <row r="185" spans="2:16" ht="15" customHeight="1" outlineLevel="1" x14ac:dyDescent="0.3">
      <c r="B185" s="153">
        <v>178</v>
      </c>
      <c r="C185" s="936"/>
      <c r="D185" s="937"/>
      <c r="E185" s="937"/>
      <c r="F185" s="937"/>
      <c r="G185" s="937"/>
      <c r="H185" s="157"/>
      <c r="I185" s="322"/>
      <c r="J185" s="527">
        <f t="shared" si="4"/>
        <v>0</v>
      </c>
      <c r="K185" s="329"/>
      <c r="L185" s="329"/>
      <c r="M185" s="329"/>
      <c r="N185" s="329"/>
      <c r="O185" s="329"/>
      <c r="P185" s="329"/>
    </row>
    <row r="186" spans="2:16" ht="15" customHeight="1" outlineLevel="1" x14ac:dyDescent="0.3">
      <c r="B186" s="153">
        <v>179</v>
      </c>
      <c r="C186" s="936"/>
      <c r="D186" s="937"/>
      <c r="E186" s="937"/>
      <c r="F186" s="937"/>
      <c r="G186" s="937"/>
      <c r="H186" s="157"/>
      <c r="I186" s="322"/>
      <c r="J186" s="527">
        <f t="shared" si="4"/>
        <v>0</v>
      </c>
      <c r="K186" s="329"/>
      <c r="L186" s="329"/>
      <c r="M186" s="329"/>
      <c r="N186" s="329"/>
      <c r="O186" s="329"/>
      <c r="P186" s="329"/>
    </row>
    <row r="187" spans="2:16" ht="15" customHeight="1" outlineLevel="1" x14ac:dyDescent="0.3">
      <c r="B187" s="153">
        <v>180</v>
      </c>
      <c r="C187" s="936"/>
      <c r="D187" s="937"/>
      <c r="E187" s="937"/>
      <c r="F187" s="937"/>
      <c r="G187" s="937"/>
      <c r="H187" s="157"/>
      <c r="I187" s="322"/>
      <c r="J187" s="527">
        <f t="shared" si="4"/>
        <v>0</v>
      </c>
      <c r="K187" s="329"/>
      <c r="L187" s="329"/>
      <c r="M187" s="329"/>
      <c r="N187" s="329"/>
      <c r="O187" s="329"/>
      <c r="P187" s="329"/>
    </row>
    <row r="188" spans="2:16" ht="15" customHeight="1" outlineLevel="1" x14ac:dyDescent="0.3">
      <c r="B188" s="153">
        <v>181</v>
      </c>
      <c r="C188" s="936"/>
      <c r="D188" s="937"/>
      <c r="E188" s="937"/>
      <c r="F188" s="937"/>
      <c r="G188" s="937"/>
      <c r="H188" s="157"/>
      <c r="I188" s="322"/>
      <c r="J188" s="527">
        <f t="shared" si="4"/>
        <v>0</v>
      </c>
      <c r="K188" s="329"/>
      <c r="L188" s="329"/>
      <c r="M188" s="329"/>
      <c r="N188" s="329"/>
      <c r="O188" s="329"/>
      <c r="P188" s="329"/>
    </row>
    <row r="189" spans="2:16" ht="15" customHeight="1" outlineLevel="1" x14ac:dyDescent="0.3">
      <c r="B189" s="153">
        <v>182</v>
      </c>
      <c r="C189" s="936"/>
      <c r="D189" s="937"/>
      <c r="E189" s="937"/>
      <c r="F189" s="937"/>
      <c r="G189" s="937"/>
      <c r="H189" s="157"/>
      <c r="I189" s="322"/>
      <c r="J189" s="527">
        <f t="shared" si="4"/>
        <v>0</v>
      </c>
      <c r="K189" s="329"/>
      <c r="L189" s="329"/>
      <c r="M189" s="329"/>
      <c r="N189" s="329"/>
      <c r="O189" s="329"/>
      <c r="P189" s="329"/>
    </row>
    <row r="190" spans="2:16" ht="15" customHeight="1" outlineLevel="1" x14ac:dyDescent="0.3">
      <c r="B190" s="153">
        <v>183</v>
      </c>
      <c r="C190" s="936"/>
      <c r="D190" s="937"/>
      <c r="E190" s="937"/>
      <c r="F190" s="937"/>
      <c r="G190" s="937"/>
      <c r="H190" s="157"/>
      <c r="I190" s="322"/>
      <c r="J190" s="527">
        <f t="shared" si="4"/>
        <v>0</v>
      </c>
      <c r="K190" s="329"/>
      <c r="L190" s="329"/>
      <c r="M190" s="329"/>
      <c r="N190" s="329"/>
      <c r="O190" s="329"/>
      <c r="P190" s="329"/>
    </row>
    <row r="191" spans="2:16" ht="15" customHeight="1" outlineLevel="1" x14ac:dyDescent="0.3">
      <c r="B191" s="153">
        <v>184</v>
      </c>
      <c r="C191" s="936"/>
      <c r="D191" s="937"/>
      <c r="E191" s="937"/>
      <c r="F191" s="937"/>
      <c r="G191" s="937"/>
      <c r="H191" s="157"/>
      <c r="I191" s="322"/>
      <c r="J191" s="527">
        <f t="shared" si="4"/>
        <v>0</v>
      </c>
      <c r="K191" s="329"/>
      <c r="L191" s="329"/>
      <c r="M191" s="329"/>
      <c r="N191" s="329"/>
      <c r="O191" s="329"/>
      <c r="P191" s="329"/>
    </row>
    <row r="192" spans="2:16" ht="15" customHeight="1" outlineLevel="1" x14ac:dyDescent="0.3">
      <c r="B192" s="153">
        <v>185</v>
      </c>
      <c r="C192" s="936"/>
      <c r="D192" s="937"/>
      <c r="E192" s="937"/>
      <c r="F192" s="937"/>
      <c r="G192" s="937"/>
      <c r="H192" s="157"/>
      <c r="I192" s="322"/>
      <c r="J192" s="527">
        <f t="shared" si="4"/>
        <v>0</v>
      </c>
      <c r="K192" s="329"/>
      <c r="L192" s="329"/>
      <c r="M192" s="329"/>
      <c r="N192" s="329"/>
      <c r="O192" s="329"/>
      <c r="P192" s="329"/>
    </row>
    <row r="193" spans="2:16" ht="15" customHeight="1" outlineLevel="1" x14ac:dyDescent="0.3">
      <c r="B193" s="153">
        <v>186</v>
      </c>
      <c r="C193" s="936"/>
      <c r="D193" s="937"/>
      <c r="E193" s="937"/>
      <c r="F193" s="937"/>
      <c r="G193" s="937"/>
      <c r="H193" s="157"/>
      <c r="I193" s="322"/>
      <c r="J193" s="527">
        <f t="shared" si="4"/>
        <v>0</v>
      </c>
      <c r="K193" s="329"/>
      <c r="L193" s="329"/>
      <c r="M193" s="329"/>
      <c r="N193" s="329"/>
      <c r="O193" s="329"/>
      <c r="P193" s="329"/>
    </row>
    <row r="194" spans="2:16" ht="15" customHeight="1" outlineLevel="1" x14ac:dyDescent="0.3">
      <c r="B194" s="153">
        <v>187</v>
      </c>
      <c r="C194" s="936"/>
      <c r="D194" s="937"/>
      <c r="E194" s="937"/>
      <c r="F194" s="937"/>
      <c r="G194" s="937"/>
      <c r="H194" s="157"/>
      <c r="I194" s="322"/>
      <c r="J194" s="527">
        <f t="shared" si="4"/>
        <v>0</v>
      </c>
      <c r="K194" s="329"/>
      <c r="L194" s="329"/>
      <c r="M194" s="329"/>
      <c r="N194" s="329"/>
      <c r="O194" s="329"/>
      <c r="P194" s="329"/>
    </row>
    <row r="195" spans="2:16" ht="15" customHeight="1" outlineLevel="1" x14ac:dyDescent="0.3">
      <c r="B195" s="153">
        <v>188</v>
      </c>
      <c r="C195" s="936"/>
      <c r="D195" s="937"/>
      <c r="E195" s="937"/>
      <c r="F195" s="937"/>
      <c r="G195" s="937"/>
      <c r="H195" s="157"/>
      <c r="I195" s="322"/>
      <c r="J195" s="527">
        <f t="shared" si="4"/>
        <v>0</v>
      </c>
      <c r="K195" s="329"/>
      <c r="L195" s="329"/>
      <c r="M195" s="329"/>
      <c r="N195" s="329"/>
      <c r="O195" s="329"/>
      <c r="P195" s="329"/>
    </row>
    <row r="196" spans="2:16" ht="15" customHeight="1" outlineLevel="1" x14ac:dyDescent="0.3">
      <c r="B196" s="153">
        <v>189</v>
      </c>
      <c r="C196" s="936"/>
      <c r="D196" s="937"/>
      <c r="E196" s="937"/>
      <c r="F196" s="937"/>
      <c r="G196" s="937"/>
      <c r="H196" s="157"/>
      <c r="I196" s="322"/>
      <c r="J196" s="527">
        <f t="shared" si="4"/>
        <v>0</v>
      </c>
      <c r="K196" s="329"/>
      <c r="L196" s="329"/>
      <c r="M196" s="329"/>
      <c r="N196" s="329"/>
      <c r="O196" s="329"/>
      <c r="P196" s="329"/>
    </row>
    <row r="197" spans="2:16" ht="15" customHeight="1" outlineLevel="1" x14ac:dyDescent="0.3">
      <c r="B197" s="153">
        <v>190</v>
      </c>
      <c r="C197" s="936"/>
      <c r="D197" s="937"/>
      <c r="E197" s="937"/>
      <c r="F197" s="937"/>
      <c r="G197" s="937"/>
      <c r="H197" s="157"/>
      <c r="I197" s="322"/>
      <c r="J197" s="527">
        <f t="shared" si="4"/>
        <v>0</v>
      </c>
      <c r="K197" s="329"/>
      <c r="L197" s="329"/>
      <c r="M197" s="329"/>
      <c r="N197" s="329"/>
      <c r="O197" s="329"/>
      <c r="P197" s="329"/>
    </row>
    <row r="198" spans="2:16" ht="15" customHeight="1" outlineLevel="1" x14ac:dyDescent="0.3">
      <c r="B198" s="153">
        <v>191</v>
      </c>
      <c r="C198" s="936"/>
      <c r="D198" s="937"/>
      <c r="E198" s="937"/>
      <c r="F198" s="937"/>
      <c r="G198" s="937"/>
      <c r="H198" s="157"/>
      <c r="I198" s="322"/>
      <c r="J198" s="527">
        <f t="shared" si="4"/>
        <v>0</v>
      </c>
      <c r="K198" s="329"/>
      <c r="L198" s="329"/>
      <c r="M198" s="329"/>
      <c r="N198" s="329"/>
      <c r="O198" s="329"/>
      <c r="P198" s="329"/>
    </row>
    <row r="199" spans="2:16" ht="15" customHeight="1" outlineLevel="1" x14ac:dyDescent="0.3">
      <c r="B199" s="153">
        <v>192</v>
      </c>
      <c r="C199" s="936"/>
      <c r="D199" s="937"/>
      <c r="E199" s="937"/>
      <c r="F199" s="937"/>
      <c r="G199" s="937"/>
      <c r="H199" s="157"/>
      <c r="I199" s="322"/>
      <c r="J199" s="527">
        <f t="shared" si="4"/>
        <v>0</v>
      </c>
      <c r="K199" s="329"/>
      <c r="L199" s="329"/>
      <c r="M199" s="329"/>
      <c r="N199" s="329"/>
      <c r="O199" s="329"/>
      <c r="P199" s="329"/>
    </row>
    <row r="200" spans="2:16" ht="15" customHeight="1" outlineLevel="1" x14ac:dyDescent="0.3">
      <c r="B200" s="153">
        <v>193</v>
      </c>
      <c r="C200" s="936"/>
      <c r="D200" s="937"/>
      <c r="E200" s="937"/>
      <c r="F200" s="937"/>
      <c r="G200" s="937"/>
      <c r="H200" s="157"/>
      <c r="I200" s="322"/>
      <c r="J200" s="527">
        <f t="shared" si="4"/>
        <v>0</v>
      </c>
      <c r="K200" s="329"/>
      <c r="L200" s="329"/>
      <c r="M200" s="329"/>
      <c r="N200" s="329"/>
      <c r="O200" s="329"/>
      <c r="P200" s="329"/>
    </row>
    <row r="201" spans="2:16" ht="15" customHeight="1" outlineLevel="1" x14ac:dyDescent="0.3">
      <c r="B201" s="153">
        <v>194</v>
      </c>
      <c r="C201" s="936"/>
      <c r="D201" s="937"/>
      <c r="E201" s="937"/>
      <c r="F201" s="937"/>
      <c r="G201" s="937"/>
      <c r="H201" s="157"/>
      <c r="I201" s="322"/>
      <c r="J201" s="527">
        <f t="shared" si="4"/>
        <v>0</v>
      </c>
      <c r="K201" s="329"/>
      <c r="L201" s="329"/>
      <c r="M201" s="329"/>
      <c r="N201" s="329"/>
      <c r="O201" s="329"/>
      <c r="P201" s="329"/>
    </row>
    <row r="202" spans="2:16" ht="15" customHeight="1" outlineLevel="1" x14ac:dyDescent="0.3">
      <c r="B202" s="153">
        <v>195</v>
      </c>
      <c r="C202" s="936"/>
      <c r="D202" s="937"/>
      <c r="E202" s="937"/>
      <c r="F202" s="937"/>
      <c r="G202" s="937"/>
      <c r="H202" s="157"/>
      <c r="I202" s="322"/>
      <c r="J202" s="527">
        <f t="shared" si="4"/>
        <v>0</v>
      </c>
      <c r="K202" s="329"/>
      <c r="L202" s="329"/>
      <c r="M202" s="329"/>
      <c r="N202" s="329"/>
      <c r="O202" s="329"/>
      <c r="P202" s="329"/>
    </row>
    <row r="203" spans="2:16" ht="15" customHeight="1" outlineLevel="1" x14ac:dyDescent="0.3">
      <c r="B203" s="153">
        <v>196</v>
      </c>
      <c r="C203" s="936"/>
      <c r="D203" s="937"/>
      <c r="E203" s="937"/>
      <c r="F203" s="937"/>
      <c r="G203" s="937"/>
      <c r="H203" s="157"/>
      <c r="I203" s="322"/>
      <c r="J203" s="527">
        <f t="shared" si="4"/>
        <v>0</v>
      </c>
      <c r="K203" s="329"/>
      <c r="L203" s="329"/>
      <c r="M203" s="329"/>
      <c r="N203" s="329"/>
      <c r="O203" s="329"/>
      <c r="P203" s="329"/>
    </row>
    <row r="204" spans="2:16" ht="15" customHeight="1" outlineLevel="1" x14ac:dyDescent="0.3">
      <c r="B204" s="153">
        <v>197</v>
      </c>
      <c r="C204" s="936"/>
      <c r="D204" s="937"/>
      <c r="E204" s="937"/>
      <c r="F204" s="937"/>
      <c r="G204" s="937"/>
      <c r="H204" s="157"/>
      <c r="I204" s="322"/>
      <c r="J204" s="527">
        <f t="shared" si="4"/>
        <v>0</v>
      </c>
      <c r="K204" s="329"/>
      <c r="L204" s="329"/>
      <c r="M204" s="329"/>
      <c r="N204" s="329"/>
      <c r="O204" s="329"/>
      <c r="P204" s="329"/>
    </row>
    <row r="205" spans="2:16" ht="15" customHeight="1" outlineLevel="1" x14ac:dyDescent="0.3">
      <c r="B205" s="153">
        <v>198</v>
      </c>
      <c r="C205" s="936"/>
      <c r="D205" s="937"/>
      <c r="E205" s="937"/>
      <c r="F205" s="937"/>
      <c r="G205" s="937"/>
      <c r="H205" s="157"/>
      <c r="I205" s="322"/>
      <c r="J205" s="527">
        <f t="shared" si="4"/>
        <v>0</v>
      </c>
      <c r="K205" s="329"/>
      <c r="L205" s="329"/>
      <c r="M205" s="329"/>
      <c r="N205" s="329"/>
      <c r="O205" s="329"/>
      <c r="P205" s="329"/>
    </row>
    <row r="206" spans="2:16" ht="15" customHeight="1" outlineLevel="1" x14ac:dyDescent="0.3">
      <c r="B206" s="153">
        <v>199</v>
      </c>
      <c r="C206" s="936"/>
      <c r="D206" s="937"/>
      <c r="E206" s="937"/>
      <c r="F206" s="937"/>
      <c r="G206" s="937"/>
      <c r="H206" s="157"/>
      <c r="I206" s="322"/>
      <c r="J206" s="527">
        <f t="shared" si="4"/>
        <v>0</v>
      </c>
      <c r="K206" s="329"/>
      <c r="L206" s="329"/>
      <c r="M206" s="329"/>
      <c r="N206" s="329"/>
      <c r="O206" s="329"/>
      <c r="P206" s="329"/>
    </row>
    <row r="207" spans="2:16" ht="15" customHeight="1" outlineLevel="1" x14ac:dyDescent="0.3">
      <c r="B207" s="153">
        <v>200</v>
      </c>
      <c r="C207" s="936"/>
      <c r="D207" s="937"/>
      <c r="E207" s="937"/>
      <c r="F207" s="937"/>
      <c r="G207" s="937"/>
      <c r="H207" s="157"/>
      <c r="I207" s="322"/>
      <c r="J207" s="527">
        <f t="shared" si="4"/>
        <v>0</v>
      </c>
      <c r="K207" s="329"/>
      <c r="L207" s="329"/>
      <c r="M207" s="329"/>
      <c r="N207" s="329"/>
      <c r="O207" s="329"/>
      <c r="P207" s="329"/>
    </row>
    <row r="208" spans="2:16" ht="15" customHeight="1" outlineLevel="1" x14ac:dyDescent="0.3">
      <c r="B208" s="153">
        <v>201</v>
      </c>
      <c r="C208" s="936"/>
      <c r="D208" s="937"/>
      <c r="E208" s="937"/>
      <c r="F208" s="937"/>
      <c r="G208" s="937"/>
      <c r="H208" s="157"/>
      <c r="I208" s="322"/>
      <c r="J208" s="527">
        <f t="shared" si="4"/>
        <v>0</v>
      </c>
      <c r="K208" s="329"/>
      <c r="L208" s="329"/>
      <c r="M208" s="329"/>
      <c r="N208" s="329"/>
      <c r="O208" s="329"/>
      <c r="P208" s="329"/>
    </row>
    <row r="209" spans="2:16" ht="15" customHeight="1" outlineLevel="1" x14ac:dyDescent="0.3">
      <c r="B209" s="153">
        <v>202</v>
      </c>
      <c r="C209" s="936"/>
      <c r="D209" s="937"/>
      <c r="E209" s="937"/>
      <c r="F209" s="937"/>
      <c r="G209" s="937"/>
      <c r="H209" s="157"/>
      <c r="I209" s="322"/>
      <c r="J209" s="527">
        <f t="shared" si="4"/>
        <v>0</v>
      </c>
      <c r="K209" s="329"/>
      <c r="L209" s="329"/>
      <c r="M209" s="329"/>
      <c r="N209" s="329"/>
      <c r="O209" s="329"/>
      <c r="P209" s="329"/>
    </row>
    <row r="210" spans="2:16" ht="15" customHeight="1" outlineLevel="1" x14ac:dyDescent="0.3">
      <c r="B210" s="153">
        <v>203</v>
      </c>
      <c r="C210" s="936"/>
      <c r="D210" s="937"/>
      <c r="E210" s="937"/>
      <c r="F210" s="937"/>
      <c r="G210" s="937"/>
      <c r="H210" s="157"/>
      <c r="I210" s="322"/>
      <c r="J210" s="527">
        <f t="shared" si="4"/>
        <v>0</v>
      </c>
      <c r="K210" s="329"/>
      <c r="L210" s="329"/>
      <c r="M210" s="329"/>
      <c r="N210" s="329"/>
      <c r="O210" s="329"/>
      <c r="P210" s="329"/>
    </row>
    <row r="211" spans="2:16" ht="15" customHeight="1" outlineLevel="1" x14ac:dyDescent="0.3">
      <c r="B211" s="153">
        <v>204</v>
      </c>
      <c r="C211" s="936"/>
      <c r="D211" s="937"/>
      <c r="E211" s="937"/>
      <c r="F211" s="937"/>
      <c r="G211" s="937"/>
      <c r="H211" s="157"/>
      <c r="I211" s="322"/>
      <c r="J211" s="527">
        <f t="shared" si="4"/>
        <v>0</v>
      </c>
      <c r="K211" s="329"/>
      <c r="L211" s="329"/>
      <c r="M211" s="329"/>
      <c r="N211" s="329"/>
      <c r="O211" s="329"/>
      <c r="P211" s="329"/>
    </row>
    <row r="212" spans="2:16" ht="15" customHeight="1" outlineLevel="1" x14ac:dyDescent="0.3">
      <c r="B212" s="153">
        <v>205</v>
      </c>
      <c r="C212" s="936"/>
      <c r="D212" s="937"/>
      <c r="E212" s="937"/>
      <c r="F212" s="937"/>
      <c r="G212" s="937"/>
      <c r="H212" s="157"/>
      <c r="I212" s="322"/>
      <c r="J212" s="527">
        <f t="shared" si="4"/>
        <v>0</v>
      </c>
      <c r="K212" s="329"/>
      <c r="L212" s="329"/>
      <c r="M212" s="329"/>
      <c r="N212" s="329"/>
      <c r="O212" s="329"/>
      <c r="P212" s="329"/>
    </row>
    <row r="213" spans="2:16" ht="15" customHeight="1" outlineLevel="1" x14ac:dyDescent="0.3">
      <c r="B213" s="153">
        <v>206</v>
      </c>
      <c r="C213" s="936"/>
      <c r="D213" s="937"/>
      <c r="E213" s="937"/>
      <c r="F213" s="937"/>
      <c r="G213" s="937"/>
      <c r="H213" s="157"/>
      <c r="I213" s="322"/>
      <c r="J213" s="527">
        <f t="shared" si="4"/>
        <v>0</v>
      </c>
      <c r="K213" s="329"/>
      <c r="L213" s="329"/>
      <c r="M213" s="329"/>
      <c r="N213" s="329"/>
      <c r="O213" s="329"/>
      <c r="P213" s="329"/>
    </row>
    <row r="214" spans="2:16" ht="15" customHeight="1" outlineLevel="1" x14ac:dyDescent="0.3">
      <c r="B214" s="153">
        <v>207</v>
      </c>
      <c r="C214" s="936"/>
      <c r="D214" s="937"/>
      <c r="E214" s="937"/>
      <c r="F214" s="937"/>
      <c r="G214" s="937"/>
      <c r="H214" s="157"/>
      <c r="I214" s="322"/>
      <c r="J214" s="527">
        <f t="shared" si="4"/>
        <v>0</v>
      </c>
      <c r="K214" s="329"/>
      <c r="L214" s="329"/>
      <c r="M214" s="329"/>
      <c r="N214" s="329"/>
      <c r="O214" s="329"/>
      <c r="P214" s="329"/>
    </row>
    <row r="215" spans="2:16" ht="15" customHeight="1" outlineLevel="1" x14ac:dyDescent="0.3">
      <c r="B215" s="153">
        <v>208</v>
      </c>
      <c r="C215" s="936"/>
      <c r="D215" s="937"/>
      <c r="E215" s="937"/>
      <c r="F215" s="937"/>
      <c r="G215" s="937"/>
      <c r="H215" s="157"/>
      <c r="I215" s="322"/>
      <c r="J215" s="527">
        <f t="shared" si="4"/>
        <v>0</v>
      </c>
      <c r="K215" s="329"/>
      <c r="L215" s="329"/>
      <c r="M215" s="329"/>
      <c r="N215" s="329"/>
      <c r="O215" s="329"/>
      <c r="P215" s="329"/>
    </row>
    <row r="216" spans="2:16" ht="15" customHeight="1" outlineLevel="1" x14ac:dyDescent="0.3">
      <c r="B216" s="153">
        <v>209</v>
      </c>
      <c r="C216" s="936"/>
      <c r="D216" s="937"/>
      <c r="E216" s="937"/>
      <c r="F216" s="937"/>
      <c r="G216" s="937"/>
      <c r="H216" s="157"/>
      <c r="I216" s="322"/>
      <c r="J216" s="527">
        <f t="shared" si="4"/>
        <v>0</v>
      </c>
      <c r="K216" s="329"/>
      <c r="L216" s="329"/>
      <c r="M216" s="329"/>
      <c r="N216" s="329"/>
      <c r="O216" s="329"/>
      <c r="P216" s="329"/>
    </row>
    <row r="217" spans="2:16" ht="15" customHeight="1" outlineLevel="1" x14ac:dyDescent="0.3">
      <c r="B217" s="153">
        <v>210</v>
      </c>
      <c r="C217" s="936"/>
      <c r="D217" s="937"/>
      <c r="E217" s="937"/>
      <c r="F217" s="937"/>
      <c r="G217" s="937"/>
      <c r="H217" s="157"/>
      <c r="I217" s="322"/>
      <c r="J217" s="527">
        <f t="shared" si="4"/>
        <v>0</v>
      </c>
      <c r="K217" s="329"/>
      <c r="L217" s="329"/>
      <c r="M217" s="329"/>
      <c r="N217" s="329"/>
      <c r="O217" s="329"/>
      <c r="P217" s="329"/>
    </row>
    <row r="218" spans="2:16" ht="15" customHeight="1" outlineLevel="1" x14ac:dyDescent="0.3">
      <c r="B218" s="153">
        <v>211</v>
      </c>
      <c r="C218" s="936"/>
      <c r="D218" s="937"/>
      <c r="E218" s="937"/>
      <c r="F218" s="937"/>
      <c r="G218" s="937"/>
      <c r="H218" s="157"/>
      <c r="I218" s="322"/>
      <c r="J218" s="527">
        <f t="shared" si="4"/>
        <v>0</v>
      </c>
      <c r="K218" s="329"/>
      <c r="L218" s="329"/>
      <c r="M218" s="329"/>
      <c r="N218" s="329"/>
      <c r="O218" s="329"/>
      <c r="P218" s="329"/>
    </row>
    <row r="219" spans="2:16" ht="15" customHeight="1" outlineLevel="1" x14ac:dyDescent="0.3">
      <c r="B219" s="153">
        <v>212</v>
      </c>
      <c r="C219" s="936"/>
      <c r="D219" s="937"/>
      <c r="E219" s="937"/>
      <c r="F219" s="937"/>
      <c r="G219" s="937"/>
      <c r="H219" s="157"/>
      <c r="I219" s="322"/>
      <c r="J219" s="527">
        <f t="shared" si="4"/>
        <v>0</v>
      </c>
      <c r="K219" s="329"/>
      <c r="L219" s="329"/>
      <c r="M219" s="329"/>
      <c r="N219" s="329"/>
      <c r="O219" s="329"/>
      <c r="P219" s="329"/>
    </row>
    <row r="220" spans="2:16" ht="15" customHeight="1" outlineLevel="1" x14ac:dyDescent="0.3">
      <c r="B220" s="153">
        <v>213</v>
      </c>
      <c r="C220" s="936"/>
      <c r="D220" s="937"/>
      <c r="E220" s="937"/>
      <c r="F220" s="937"/>
      <c r="G220" s="937"/>
      <c r="H220" s="157"/>
      <c r="I220" s="322"/>
      <c r="J220" s="527">
        <f t="shared" si="4"/>
        <v>0</v>
      </c>
      <c r="K220" s="329"/>
      <c r="L220" s="329"/>
      <c r="M220" s="329"/>
      <c r="N220" s="329"/>
      <c r="O220" s="329"/>
      <c r="P220" s="329"/>
    </row>
    <row r="221" spans="2:16" ht="15" customHeight="1" outlineLevel="1" x14ac:dyDescent="0.3">
      <c r="B221" s="153">
        <v>214</v>
      </c>
      <c r="C221" s="936"/>
      <c r="D221" s="937"/>
      <c r="E221" s="937"/>
      <c r="F221" s="937"/>
      <c r="G221" s="937"/>
      <c r="H221" s="157"/>
      <c r="I221" s="322"/>
      <c r="J221" s="527">
        <f t="shared" si="4"/>
        <v>0</v>
      </c>
      <c r="K221" s="329"/>
      <c r="L221" s="329"/>
      <c r="M221" s="329"/>
      <c r="N221" s="329"/>
      <c r="O221" s="329"/>
      <c r="P221" s="329"/>
    </row>
    <row r="222" spans="2:16" ht="15" customHeight="1" outlineLevel="1" x14ac:dyDescent="0.3">
      <c r="B222" s="153">
        <v>215</v>
      </c>
      <c r="C222" s="936"/>
      <c r="D222" s="937"/>
      <c r="E222" s="937"/>
      <c r="F222" s="937"/>
      <c r="G222" s="937"/>
      <c r="H222" s="157"/>
      <c r="I222" s="322"/>
      <c r="J222" s="527">
        <f t="shared" si="4"/>
        <v>0</v>
      </c>
      <c r="K222" s="329"/>
      <c r="L222" s="329"/>
      <c r="M222" s="329"/>
      <c r="N222" s="329"/>
      <c r="O222" s="329"/>
      <c r="P222" s="329"/>
    </row>
    <row r="223" spans="2:16" ht="15" customHeight="1" outlineLevel="1" x14ac:dyDescent="0.3">
      <c r="B223" s="153">
        <v>216</v>
      </c>
      <c r="C223" s="936"/>
      <c r="D223" s="937"/>
      <c r="E223" s="937"/>
      <c r="F223" s="937"/>
      <c r="G223" s="937"/>
      <c r="H223" s="157"/>
      <c r="I223" s="322"/>
      <c r="J223" s="527">
        <f t="shared" si="4"/>
        <v>0</v>
      </c>
      <c r="K223" s="329"/>
      <c r="L223" s="329"/>
      <c r="M223" s="329"/>
      <c r="N223" s="329"/>
      <c r="O223" s="329"/>
      <c r="P223" s="329"/>
    </row>
    <row r="224" spans="2:16" ht="15" customHeight="1" outlineLevel="1" x14ac:dyDescent="0.3">
      <c r="B224" s="153">
        <v>217</v>
      </c>
      <c r="C224" s="936"/>
      <c r="D224" s="937"/>
      <c r="E224" s="937"/>
      <c r="F224" s="937"/>
      <c r="G224" s="937"/>
      <c r="H224" s="157"/>
      <c r="I224" s="322"/>
      <c r="J224" s="527">
        <f t="shared" si="4"/>
        <v>0</v>
      </c>
      <c r="K224" s="329"/>
      <c r="L224" s="329"/>
      <c r="M224" s="329"/>
      <c r="N224" s="329"/>
      <c r="O224" s="329"/>
      <c r="P224" s="329"/>
    </row>
    <row r="225" spans="2:16" ht="15" customHeight="1" outlineLevel="1" x14ac:dyDescent="0.3">
      <c r="B225" s="153">
        <v>218</v>
      </c>
      <c r="C225" s="936"/>
      <c r="D225" s="937"/>
      <c r="E225" s="937"/>
      <c r="F225" s="937"/>
      <c r="G225" s="937"/>
      <c r="H225" s="157"/>
      <c r="I225" s="322"/>
      <c r="J225" s="527">
        <f t="shared" si="4"/>
        <v>0</v>
      </c>
      <c r="K225" s="329"/>
      <c r="L225" s="329"/>
      <c r="M225" s="329"/>
      <c r="N225" s="329"/>
      <c r="O225" s="329"/>
      <c r="P225" s="329"/>
    </row>
    <row r="226" spans="2:16" ht="15" customHeight="1" outlineLevel="1" x14ac:dyDescent="0.3">
      <c r="B226" s="153">
        <v>219</v>
      </c>
      <c r="C226" s="936"/>
      <c r="D226" s="937"/>
      <c r="E226" s="937"/>
      <c r="F226" s="937"/>
      <c r="G226" s="937"/>
      <c r="H226" s="157"/>
      <c r="I226" s="322"/>
      <c r="J226" s="527">
        <f t="shared" si="4"/>
        <v>0</v>
      </c>
      <c r="K226" s="329"/>
      <c r="L226" s="329"/>
      <c r="M226" s="329"/>
      <c r="N226" s="329"/>
      <c r="O226" s="329"/>
      <c r="P226" s="329"/>
    </row>
    <row r="227" spans="2:16" ht="15" customHeight="1" outlineLevel="1" x14ac:dyDescent="0.3">
      <c r="B227" s="153">
        <v>220</v>
      </c>
      <c r="C227" s="936"/>
      <c r="D227" s="937"/>
      <c r="E227" s="937"/>
      <c r="F227" s="937"/>
      <c r="G227" s="937"/>
      <c r="H227" s="157"/>
      <c r="I227" s="322"/>
      <c r="J227" s="527">
        <f t="shared" si="4"/>
        <v>0</v>
      </c>
      <c r="K227" s="329"/>
      <c r="L227" s="329"/>
      <c r="M227" s="329"/>
      <c r="N227" s="329"/>
      <c r="O227" s="329"/>
      <c r="P227" s="329"/>
    </row>
    <row r="228" spans="2:16" ht="15" customHeight="1" outlineLevel="1" x14ac:dyDescent="0.3">
      <c r="B228" s="153">
        <v>221</v>
      </c>
      <c r="C228" s="936"/>
      <c r="D228" s="937"/>
      <c r="E228" s="937"/>
      <c r="F228" s="937"/>
      <c r="G228" s="937"/>
      <c r="H228" s="157"/>
      <c r="I228" s="322"/>
      <c r="J228" s="527">
        <f t="shared" si="4"/>
        <v>0</v>
      </c>
      <c r="K228" s="329"/>
      <c r="L228" s="329"/>
      <c r="M228" s="329"/>
      <c r="N228" s="329"/>
      <c r="O228" s="329"/>
      <c r="P228" s="329"/>
    </row>
    <row r="229" spans="2:16" ht="15" customHeight="1" outlineLevel="1" x14ac:dyDescent="0.3">
      <c r="B229" s="153">
        <v>222</v>
      </c>
      <c r="C229" s="936"/>
      <c r="D229" s="937"/>
      <c r="E229" s="937"/>
      <c r="F229" s="937"/>
      <c r="G229" s="937"/>
      <c r="H229" s="157"/>
      <c r="I229" s="322"/>
      <c r="J229" s="527">
        <f t="shared" si="4"/>
        <v>0</v>
      </c>
      <c r="K229" s="329"/>
      <c r="L229" s="329"/>
      <c r="M229" s="329"/>
      <c r="N229" s="329"/>
      <c r="O229" s="329"/>
      <c r="P229" s="329"/>
    </row>
    <row r="230" spans="2:16" ht="15" customHeight="1" outlineLevel="1" x14ac:dyDescent="0.3">
      <c r="B230" s="153">
        <v>223</v>
      </c>
      <c r="C230" s="936"/>
      <c r="D230" s="937"/>
      <c r="E230" s="937"/>
      <c r="F230" s="937"/>
      <c r="G230" s="937"/>
      <c r="H230" s="157"/>
      <c r="I230" s="322"/>
      <c r="J230" s="527">
        <f t="shared" si="4"/>
        <v>0</v>
      </c>
      <c r="K230" s="329"/>
      <c r="L230" s="329"/>
      <c r="M230" s="329"/>
      <c r="N230" s="329"/>
      <c r="O230" s="329"/>
      <c r="P230" s="329"/>
    </row>
    <row r="231" spans="2:16" ht="15" customHeight="1" outlineLevel="1" x14ac:dyDescent="0.3">
      <c r="B231" s="153">
        <v>224</v>
      </c>
      <c r="C231" s="936"/>
      <c r="D231" s="937"/>
      <c r="E231" s="937"/>
      <c r="F231" s="937"/>
      <c r="G231" s="937"/>
      <c r="H231" s="157"/>
      <c r="I231" s="322"/>
      <c r="J231" s="527">
        <f t="shared" si="4"/>
        <v>0</v>
      </c>
      <c r="K231" s="329"/>
      <c r="L231" s="329"/>
      <c r="M231" s="329"/>
      <c r="N231" s="329"/>
      <c r="O231" s="329"/>
      <c r="P231" s="329"/>
    </row>
    <row r="232" spans="2:16" ht="15" customHeight="1" outlineLevel="1" x14ac:dyDescent="0.3">
      <c r="B232" s="153">
        <v>225</v>
      </c>
      <c r="C232" s="936"/>
      <c r="D232" s="937"/>
      <c r="E232" s="937"/>
      <c r="F232" s="937"/>
      <c r="G232" s="937"/>
      <c r="H232" s="157"/>
      <c r="I232" s="322"/>
      <c r="J232" s="527">
        <f t="shared" si="4"/>
        <v>0</v>
      </c>
      <c r="K232" s="329"/>
      <c r="L232" s="329"/>
      <c r="M232" s="329"/>
      <c r="N232" s="329"/>
      <c r="O232" s="329"/>
      <c r="P232" s="329"/>
    </row>
    <row r="233" spans="2:16" ht="15" customHeight="1" outlineLevel="1" x14ac:dyDescent="0.3">
      <c r="B233" s="153">
        <v>226</v>
      </c>
      <c r="C233" s="936"/>
      <c r="D233" s="937"/>
      <c r="E233" s="937"/>
      <c r="F233" s="937"/>
      <c r="G233" s="937"/>
      <c r="H233" s="157"/>
      <c r="I233" s="322"/>
      <c r="J233" s="527">
        <f t="shared" si="4"/>
        <v>0</v>
      </c>
      <c r="K233" s="329"/>
      <c r="L233" s="329"/>
      <c r="M233" s="329"/>
      <c r="N233" s="329"/>
      <c r="O233" s="329"/>
      <c r="P233" s="329"/>
    </row>
    <row r="234" spans="2:16" ht="15" customHeight="1" outlineLevel="1" x14ac:dyDescent="0.3">
      <c r="B234" s="153">
        <v>227</v>
      </c>
      <c r="C234" s="936"/>
      <c r="D234" s="937"/>
      <c r="E234" s="937"/>
      <c r="F234" s="937"/>
      <c r="G234" s="937"/>
      <c r="H234" s="157"/>
      <c r="I234" s="322"/>
      <c r="J234" s="527">
        <f t="shared" si="4"/>
        <v>0</v>
      </c>
      <c r="K234" s="329"/>
      <c r="L234" s="329"/>
      <c r="M234" s="329"/>
      <c r="N234" s="329"/>
      <c r="O234" s="329"/>
      <c r="P234" s="329"/>
    </row>
    <row r="235" spans="2:16" ht="15" customHeight="1" outlineLevel="1" x14ac:dyDescent="0.3">
      <c r="B235" s="153">
        <v>228</v>
      </c>
      <c r="C235" s="936"/>
      <c r="D235" s="937"/>
      <c r="E235" s="937"/>
      <c r="F235" s="937"/>
      <c r="G235" s="937"/>
      <c r="H235" s="157"/>
      <c r="I235" s="322"/>
      <c r="J235" s="527">
        <f t="shared" ref="J235:J298" si="5">IFERROR(SMALL(K235:P235,1),0)</f>
        <v>0</v>
      </c>
      <c r="K235" s="329"/>
      <c r="L235" s="329"/>
      <c r="M235" s="329"/>
      <c r="N235" s="329"/>
      <c r="O235" s="329"/>
      <c r="P235" s="329"/>
    </row>
    <row r="236" spans="2:16" ht="15" customHeight="1" outlineLevel="1" x14ac:dyDescent="0.3">
      <c r="B236" s="153">
        <v>229</v>
      </c>
      <c r="C236" s="936"/>
      <c r="D236" s="937"/>
      <c r="E236" s="937"/>
      <c r="F236" s="937"/>
      <c r="G236" s="937"/>
      <c r="H236" s="157"/>
      <c r="I236" s="322"/>
      <c r="J236" s="527">
        <f t="shared" si="5"/>
        <v>0</v>
      </c>
      <c r="K236" s="329"/>
      <c r="L236" s="329"/>
      <c r="M236" s="329"/>
      <c r="N236" s="329"/>
      <c r="O236" s="329"/>
      <c r="P236" s="329"/>
    </row>
    <row r="237" spans="2:16" ht="15" customHeight="1" outlineLevel="1" x14ac:dyDescent="0.3">
      <c r="B237" s="153">
        <v>230</v>
      </c>
      <c r="C237" s="936"/>
      <c r="D237" s="937"/>
      <c r="E237" s="937"/>
      <c r="F237" s="937"/>
      <c r="G237" s="937"/>
      <c r="H237" s="157"/>
      <c r="I237" s="322"/>
      <c r="J237" s="527">
        <f t="shared" si="5"/>
        <v>0</v>
      </c>
      <c r="K237" s="329"/>
      <c r="L237" s="329"/>
      <c r="M237" s="329"/>
      <c r="N237" s="329"/>
      <c r="O237" s="329"/>
      <c r="P237" s="329"/>
    </row>
    <row r="238" spans="2:16" ht="15" customHeight="1" outlineLevel="1" x14ac:dyDescent="0.3">
      <c r="B238" s="153">
        <v>231</v>
      </c>
      <c r="C238" s="936"/>
      <c r="D238" s="937"/>
      <c r="E238" s="937"/>
      <c r="F238" s="937"/>
      <c r="G238" s="937"/>
      <c r="H238" s="157"/>
      <c r="I238" s="322"/>
      <c r="J238" s="527">
        <f t="shared" si="5"/>
        <v>0</v>
      </c>
      <c r="K238" s="329"/>
      <c r="L238" s="329"/>
      <c r="M238" s="329"/>
      <c r="N238" s="329"/>
      <c r="O238" s="329"/>
      <c r="P238" s="329"/>
    </row>
    <row r="239" spans="2:16" ht="15" customHeight="1" outlineLevel="1" x14ac:dyDescent="0.3">
      <c r="B239" s="153">
        <v>232</v>
      </c>
      <c r="C239" s="936"/>
      <c r="D239" s="937"/>
      <c r="E239" s="937"/>
      <c r="F239" s="937"/>
      <c r="G239" s="937"/>
      <c r="H239" s="157"/>
      <c r="I239" s="322"/>
      <c r="J239" s="527">
        <f t="shared" si="5"/>
        <v>0</v>
      </c>
      <c r="K239" s="329"/>
      <c r="L239" s="329"/>
      <c r="M239" s="329"/>
      <c r="N239" s="329"/>
      <c r="O239" s="329"/>
      <c r="P239" s="329"/>
    </row>
    <row r="240" spans="2:16" ht="15" customHeight="1" outlineLevel="1" x14ac:dyDescent="0.3">
      <c r="B240" s="153">
        <v>233</v>
      </c>
      <c r="C240" s="936"/>
      <c r="D240" s="937"/>
      <c r="E240" s="937"/>
      <c r="F240" s="937"/>
      <c r="G240" s="937"/>
      <c r="H240" s="157"/>
      <c r="I240" s="322"/>
      <c r="J240" s="527">
        <f t="shared" si="5"/>
        <v>0</v>
      </c>
      <c r="K240" s="329"/>
      <c r="L240" s="329"/>
      <c r="M240" s="329"/>
      <c r="N240" s="329"/>
      <c r="O240" s="329"/>
      <c r="P240" s="329"/>
    </row>
    <row r="241" spans="2:16" ht="15" customHeight="1" outlineLevel="1" x14ac:dyDescent="0.3">
      <c r="B241" s="153">
        <v>234</v>
      </c>
      <c r="C241" s="936"/>
      <c r="D241" s="937"/>
      <c r="E241" s="937"/>
      <c r="F241" s="937"/>
      <c r="G241" s="937"/>
      <c r="H241" s="157"/>
      <c r="I241" s="322"/>
      <c r="J241" s="527">
        <f t="shared" si="5"/>
        <v>0</v>
      </c>
      <c r="K241" s="329"/>
      <c r="L241" s="329"/>
      <c r="M241" s="329"/>
      <c r="N241" s="329"/>
      <c r="O241" s="329"/>
      <c r="P241" s="329"/>
    </row>
    <row r="242" spans="2:16" ht="15" customHeight="1" outlineLevel="1" x14ac:dyDescent="0.3">
      <c r="B242" s="153">
        <v>235</v>
      </c>
      <c r="C242" s="936"/>
      <c r="D242" s="937"/>
      <c r="E242" s="937"/>
      <c r="F242" s="937"/>
      <c r="G242" s="937"/>
      <c r="H242" s="157"/>
      <c r="I242" s="322"/>
      <c r="J242" s="527">
        <f t="shared" si="5"/>
        <v>0</v>
      </c>
      <c r="K242" s="329"/>
      <c r="L242" s="329"/>
      <c r="M242" s="329"/>
      <c r="N242" s="329"/>
      <c r="O242" s="329"/>
      <c r="P242" s="329"/>
    </row>
    <row r="243" spans="2:16" ht="15" customHeight="1" outlineLevel="1" x14ac:dyDescent="0.3">
      <c r="B243" s="153">
        <v>236</v>
      </c>
      <c r="C243" s="936"/>
      <c r="D243" s="937"/>
      <c r="E243" s="937"/>
      <c r="F243" s="937"/>
      <c r="G243" s="937"/>
      <c r="H243" s="157"/>
      <c r="I243" s="322"/>
      <c r="J243" s="527">
        <f t="shared" si="5"/>
        <v>0</v>
      </c>
      <c r="K243" s="329"/>
      <c r="L243" s="329"/>
      <c r="M243" s="329"/>
      <c r="N243" s="329"/>
      <c r="O243" s="329"/>
      <c r="P243" s="329"/>
    </row>
    <row r="244" spans="2:16" ht="15" customHeight="1" outlineLevel="1" x14ac:dyDescent="0.3">
      <c r="B244" s="153">
        <v>237</v>
      </c>
      <c r="C244" s="936"/>
      <c r="D244" s="937"/>
      <c r="E244" s="937"/>
      <c r="F244" s="937"/>
      <c r="G244" s="937"/>
      <c r="H244" s="157"/>
      <c r="I244" s="322"/>
      <c r="J244" s="527">
        <f t="shared" si="5"/>
        <v>0</v>
      </c>
      <c r="K244" s="329"/>
      <c r="L244" s="329"/>
      <c r="M244" s="329"/>
      <c r="N244" s="329"/>
      <c r="O244" s="329"/>
      <c r="P244" s="329"/>
    </row>
    <row r="245" spans="2:16" ht="15" customHeight="1" outlineLevel="1" x14ac:dyDescent="0.3">
      <c r="B245" s="153">
        <v>238</v>
      </c>
      <c r="C245" s="936"/>
      <c r="D245" s="937"/>
      <c r="E245" s="937"/>
      <c r="F245" s="937"/>
      <c r="G245" s="937"/>
      <c r="H245" s="157"/>
      <c r="I245" s="322"/>
      <c r="J245" s="527">
        <f t="shared" si="5"/>
        <v>0</v>
      </c>
      <c r="K245" s="329"/>
      <c r="L245" s="329"/>
      <c r="M245" s="329"/>
      <c r="N245" s="329"/>
      <c r="O245" s="329"/>
      <c r="P245" s="329"/>
    </row>
    <row r="246" spans="2:16" ht="15" customHeight="1" outlineLevel="1" x14ac:dyDescent="0.3">
      <c r="B246" s="153">
        <v>239</v>
      </c>
      <c r="C246" s="936"/>
      <c r="D246" s="937"/>
      <c r="E246" s="937"/>
      <c r="F246" s="937"/>
      <c r="G246" s="937"/>
      <c r="H246" s="157"/>
      <c r="I246" s="322"/>
      <c r="J246" s="527">
        <f t="shared" si="5"/>
        <v>0</v>
      </c>
      <c r="K246" s="329"/>
      <c r="L246" s="329"/>
      <c r="M246" s="329"/>
      <c r="N246" s="329"/>
      <c r="O246" s="329"/>
      <c r="P246" s="329"/>
    </row>
    <row r="247" spans="2:16" ht="15" customHeight="1" outlineLevel="1" x14ac:dyDescent="0.3">
      <c r="B247" s="153">
        <v>240</v>
      </c>
      <c r="C247" s="936"/>
      <c r="D247" s="937"/>
      <c r="E247" s="937"/>
      <c r="F247" s="937"/>
      <c r="G247" s="937"/>
      <c r="H247" s="157"/>
      <c r="I247" s="322"/>
      <c r="J247" s="527">
        <f t="shared" si="5"/>
        <v>0</v>
      </c>
      <c r="K247" s="329"/>
      <c r="L247" s="329"/>
      <c r="M247" s="329"/>
      <c r="N247" s="329"/>
      <c r="O247" s="329"/>
      <c r="P247" s="329"/>
    </row>
    <row r="248" spans="2:16" ht="15" customHeight="1" outlineLevel="1" x14ac:dyDescent="0.3">
      <c r="B248" s="153">
        <v>241</v>
      </c>
      <c r="C248" s="936"/>
      <c r="D248" s="937"/>
      <c r="E248" s="937"/>
      <c r="F248" s="937"/>
      <c r="G248" s="937"/>
      <c r="H248" s="157"/>
      <c r="I248" s="322"/>
      <c r="J248" s="527">
        <f t="shared" si="5"/>
        <v>0</v>
      </c>
      <c r="K248" s="329"/>
      <c r="L248" s="329"/>
      <c r="M248" s="329"/>
      <c r="N248" s="329"/>
      <c r="O248" s="329"/>
      <c r="P248" s="329"/>
    </row>
    <row r="249" spans="2:16" ht="15" customHeight="1" outlineLevel="1" x14ac:dyDescent="0.3">
      <c r="B249" s="153">
        <v>242</v>
      </c>
      <c r="C249" s="936"/>
      <c r="D249" s="937"/>
      <c r="E249" s="937"/>
      <c r="F249" s="937"/>
      <c r="G249" s="937"/>
      <c r="H249" s="157"/>
      <c r="I249" s="322"/>
      <c r="J249" s="527">
        <f t="shared" si="5"/>
        <v>0</v>
      </c>
      <c r="K249" s="329"/>
      <c r="L249" s="329"/>
      <c r="M249" s="329"/>
      <c r="N249" s="329"/>
      <c r="O249" s="329"/>
      <c r="P249" s="329"/>
    </row>
    <row r="250" spans="2:16" ht="15" customHeight="1" outlineLevel="1" x14ac:dyDescent="0.3">
      <c r="B250" s="153">
        <v>243</v>
      </c>
      <c r="C250" s="936"/>
      <c r="D250" s="937"/>
      <c r="E250" s="937"/>
      <c r="F250" s="937"/>
      <c r="G250" s="937"/>
      <c r="H250" s="157"/>
      <c r="I250" s="322"/>
      <c r="J250" s="527">
        <f t="shared" si="5"/>
        <v>0</v>
      </c>
      <c r="K250" s="329"/>
      <c r="L250" s="329"/>
      <c r="M250" s="329"/>
      <c r="N250" s="329"/>
      <c r="O250" s="329"/>
      <c r="P250" s="329"/>
    </row>
    <row r="251" spans="2:16" ht="15" customHeight="1" outlineLevel="1" x14ac:dyDescent="0.3">
      <c r="B251" s="153">
        <v>244</v>
      </c>
      <c r="C251" s="936"/>
      <c r="D251" s="937"/>
      <c r="E251" s="937"/>
      <c r="F251" s="937"/>
      <c r="G251" s="937"/>
      <c r="H251" s="157"/>
      <c r="I251" s="322"/>
      <c r="J251" s="527">
        <f t="shared" si="5"/>
        <v>0</v>
      </c>
      <c r="K251" s="329"/>
      <c r="L251" s="329"/>
      <c r="M251" s="329"/>
      <c r="N251" s="329"/>
      <c r="O251" s="329"/>
      <c r="P251" s="329"/>
    </row>
    <row r="252" spans="2:16" ht="15" customHeight="1" outlineLevel="1" x14ac:dyDescent="0.3">
      <c r="B252" s="153">
        <v>245</v>
      </c>
      <c r="C252" s="936"/>
      <c r="D252" s="937"/>
      <c r="E252" s="937"/>
      <c r="F252" s="937"/>
      <c r="G252" s="937"/>
      <c r="H252" s="157"/>
      <c r="I252" s="322"/>
      <c r="J252" s="527">
        <f t="shared" si="5"/>
        <v>0</v>
      </c>
      <c r="K252" s="329"/>
      <c r="L252" s="329"/>
      <c r="M252" s="329"/>
      <c r="N252" s="329"/>
      <c r="O252" s="329"/>
      <c r="P252" s="329"/>
    </row>
    <row r="253" spans="2:16" ht="15" customHeight="1" outlineLevel="1" x14ac:dyDescent="0.3">
      <c r="B253" s="153">
        <v>246</v>
      </c>
      <c r="C253" s="936"/>
      <c r="D253" s="937"/>
      <c r="E253" s="937"/>
      <c r="F253" s="937"/>
      <c r="G253" s="937"/>
      <c r="H253" s="157"/>
      <c r="I253" s="322"/>
      <c r="J253" s="527">
        <f t="shared" si="5"/>
        <v>0</v>
      </c>
      <c r="K253" s="329"/>
      <c r="L253" s="329"/>
      <c r="M253" s="329"/>
      <c r="N253" s="329"/>
      <c r="O253" s="329"/>
      <c r="P253" s="329"/>
    </row>
    <row r="254" spans="2:16" ht="15" customHeight="1" outlineLevel="1" x14ac:dyDescent="0.3">
      <c r="B254" s="153">
        <v>247</v>
      </c>
      <c r="C254" s="936"/>
      <c r="D254" s="937"/>
      <c r="E254" s="937"/>
      <c r="F254" s="937"/>
      <c r="G254" s="937"/>
      <c r="H254" s="157"/>
      <c r="I254" s="322"/>
      <c r="J254" s="527">
        <f t="shared" si="5"/>
        <v>0</v>
      </c>
      <c r="K254" s="329"/>
      <c r="L254" s="329"/>
      <c r="M254" s="329"/>
      <c r="N254" s="329"/>
      <c r="O254" s="329"/>
      <c r="P254" s="329"/>
    </row>
    <row r="255" spans="2:16" ht="15" customHeight="1" outlineLevel="1" x14ac:dyDescent="0.3">
      <c r="B255" s="153">
        <v>248</v>
      </c>
      <c r="C255" s="936"/>
      <c r="D255" s="937"/>
      <c r="E255" s="937"/>
      <c r="F255" s="937"/>
      <c r="G255" s="937"/>
      <c r="H255" s="157"/>
      <c r="I255" s="322"/>
      <c r="J255" s="527">
        <f t="shared" si="5"/>
        <v>0</v>
      </c>
      <c r="K255" s="329"/>
      <c r="L255" s="329"/>
      <c r="M255" s="329"/>
      <c r="N255" s="329"/>
      <c r="O255" s="329"/>
      <c r="P255" s="329"/>
    </row>
    <row r="256" spans="2:16" ht="15" customHeight="1" outlineLevel="1" x14ac:dyDescent="0.3">
      <c r="B256" s="153">
        <v>249</v>
      </c>
      <c r="C256" s="936"/>
      <c r="D256" s="937"/>
      <c r="E256" s="937"/>
      <c r="F256" s="937"/>
      <c r="G256" s="937"/>
      <c r="H256" s="157"/>
      <c r="I256" s="322"/>
      <c r="J256" s="527">
        <f t="shared" si="5"/>
        <v>0</v>
      </c>
      <c r="K256" s="329"/>
      <c r="L256" s="329"/>
      <c r="M256" s="329"/>
      <c r="N256" s="329"/>
      <c r="O256" s="329"/>
      <c r="P256" s="329"/>
    </row>
    <row r="257" spans="2:16" ht="15" customHeight="1" outlineLevel="1" x14ac:dyDescent="0.3">
      <c r="B257" s="153">
        <v>250</v>
      </c>
      <c r="C257" s="936"/>
      <c r="D257" s="937"/>
      <c r="E257" s="937"/>
      <c r="F257" s="937"/>
      <c r="G257" s="937"/>
      <c r="H257" s="157"/>
      <c r="I257" s="322"/>
      <c r="J257" s="527">
        <f t="shared" si="5"/>
        <v>0</v>
      </c>
      <c r="K257" s="329"/>
      <c r="L257" s="329"/>
      <c r="M257" s="329"/>
      <c r="N257" s="329"/>
      <c r="O257" s="329"/>
      <c r="P257" s="329"/>
    </row>
    <row r="258" spans="2:16" ht="15" customHeight="1" outlineLevel="1" x14ac:dyDescent="0.3">
      <c r="B258" s="153">
        <v>251</v>
      </c>
      <c r="C258" s="936"/>
      <c r="D258" s="937"/>
      <c r="E258" s="937"/>
      <c r="F258" s="937"/>
      <c r="G258" s="937"/>
      <c r="H258" s="157"/>
      <c r="I258" s="322"/>
      <c r="J258" s="527">
        <f t="shared" si="5"/>
        <v>0</v>
      </c>
      <c r="K258" s="329"/>
      <c r="L258" s="329"/>
      <c r="M258" s="329"/>
      <c r="N258" s="329"/>
      <c r="O258" s="329"/>
      <c r="P258" s="329"/>
    </row>
    <row r="259" spans="2:16" ht="15" customHeight="1" outlineLevel="1" x14ac:dyDescent="0.3">
      <c r="B259" s="153">
        <v>252</v>
      </c>
      <c r="C259" s="936"/>
      <c r="D259" s="937"/>
      <c r="E259" s="937"/>
      <c r="F259" s="937"/>
      <c r="G259" s="937"/>
      <c r="H259" s="157"/>
      <c r="I259" s="322"/>
      <c r="J259" s="527">
        <f t="shared" si="5"/>
        <v>0</v>
      </c>
      <c r="K259" s="329"/>
      <c r="L259" s="329"/>
      <c r="M259" s="329"/>
      <c r="N259" s="329"/>
      <c r="O259" s="329"/>
      <c r="P259" s="329"/>
    </row>
    <row r="260" spans="2:16" ht="15" customHeight="1" outlineLevel="1" x14ac:dyDescent="0.3">
      <c r="B260" s="153">
        <v>253</v>
      </c>
      <c r="C260" s="936"/>
      <c r="D260" s="937"/>
      <c r="E260" s="937"/>
      <c r="F260" s="937"/>
      <c r="G260" s="937"/>
      <c r="H260" s="157"/>
      <c r="I260" s="322"/>
      <c r="J260" s="527">
        <f t="shared" si="5"/>
        <v>0</v>
      </c>
      <c r="K260" s="329"/>
      <c r="L260" s="329"/>
      <c r="M260" s="329"/>
      <c r="N260" s="329"/>
      <c r="O260" s="329"/>
      <c r="P260" s="329"/>
    </row>
    <row r="261" spans="2:16" ht="15" customHeight="1" outlineLevel="1" x14ac:dyDescent="0.3">
      <c r="B261" s="153">
        <v>254</v>
      </c>
      <c r="C261" s="936"/>
      <c r="D261" s="937"/>
      <c r="E261" s="937"/>
      <c r="F261" s="937"/>
      <c r="G261" s="937"/>
      <c r="H261" s="157"/>
      <c r="I261" s="322"/>
      <c r="J261" s="527">
        <f t="shared" si="5"/>
        <v>0</v>
      </c>
      <c r="K261" s="329"/>
      <c r="L261" s="329"/>
      <c r="M261" s="329"/>
      <c r="N261" s="329"/>
      <c r="O261" s="329"/>
      <c r="P261" s="329"/>
    </row>
    <row r="262" spans="2:16" ht="15" customHeight="1" outlineLevel="1" x14ac:dyDescent="0.3">
      <c r="B262" s="153">
        <v>255</v>
      </c>
      <c r="C262" s="936"/>
      <c r="D262" s="937"/>
      <c r="E262" s="937"/>
      <c r="F262" s="937"/>
      <c r="G262" s="937"/>
      <c r="H262" s="157"/>
      <c r="I262" s="322"/>
      <c r="J262" s="527">
        <f t="shared" si="5"/>
        <v>0</v>
      </c>
      <c r="K262" s="329"/>
      <c r="L262" s="329"/>
      <c r="M262" s="329"/>
      <c r="N262" s="329"/>
      <c r="O262" s="329"/>
      <c r="P262" s="329"/>
    </row>
    <row r="263" spans="2:16" ht="15" customHeight="1" outlineLevel="1" x14ac:dyDescent="0.3">
      <c r="B263" s="153">
        <v>256</v>
      </c>
      <c r="C263" s="936"/>
      <c r="D263" s="937"/>
      <c r="E263" s="937"/>
      <c r="F263" s="937"/>
      <c r="G263" s="937"/>
      <c r="H263" s="157"/>
      <c r="I263" s="322"/>
      <c r="J263" s="527">
        <f t="shared" si="5"/>
        <v>0</v>
      </c>
      <c r="K263" s="329"/>
      <c r="L263" s="329"/>
      <c r="M263" s="329"/>
      <c r="N263" s="329"/>
      <c r="O263" s="329"/>
      <c r="P263" s="329"/>
    </row>
    <row r="264" spans="2:16" ht="15" customHeight="1" outlineLevel="1" x14ac:dyDescent="0.3">
      <c r="B264" s="153">
        <v>257</v>
      </c>
      <c r="C264" s="936"/>
      <c r="D264" s="937"/>
      <c r="E264" s="937"/>
      <c r="F264" s="937"/>
      <c r="G264" s="937"/>
      <c r="H264" s="157"/>
      <c r="I264" s="322"/>
      <c r="J264" s="527">
        <f t="shared" si="5"/>
        <v>0</v>
      </c>
      <c r="K264" s="329"/>
      <c r="L264" s="329"/>
      <c r="M264" s="329"/>
      <c r="N264" s="329"/>
      <c r="O264" s="329"/>
      <c r="P264" s="329"/>
    </row>
    <row r="265" spans="2:16" ht="15" customHeight="1" outlineLevel="1" x14ac:dyDescent="0.3">
      <c r="B265" s="153">
        <v>258</v>
      </c>
      <c r="C265" s="936"/>
      <c r="D265" s="937"/>
      <c r="E265" s="937"/>
      <c r="F265" s="937"/>
      <c r="G265" s="937"/>
      <c r="H265" s="157"/>
      <c r="I265" s="322"/>
      <c r="J265" s="527">
        <f t="shared" si="5"/>
        <v>0</v>
      </c>
      <c r="K265" s="329"/>
      <c r="L265" s="329"/>
      <c r="M265" s="329"/>
      <c r="N265" s="329"/>
      <c r="O265" s="329"/>
      <c r="P265" s="329"/>
    </row>
    <row r="266" spans="2:16" ht="15" customHeight="1" outlineLevel="1" x14ac:dyDescent="0.3">
      <c r="B266" s="153">
        <v>259</v>
      </c>
      <c r="C266" s="936"/>
      <c r="D266" s="937"/>
      <c r="E266" s="937"/>
      <c r="F266" s="937"/>
      <c r="G266" s="937"/>
      <c r="H266" s="157"/>
      <c r="I266" s="322"/>
      <c r="J266" s="527">
        <f t="shared" si="5"/>
        <v>0</v>
      </c>
      <c r="K266" s="329"/>
      <c r="L266" s="329"/>
      <c r="M266" s="329"/>
      <c r="N266" s="329"/>
      <c r="O266" s="329"/>
      <c r="P266" s="329"/>
    </row>
    <row r="267" spans="2:16" ht="15" customHeight="1" outlineLevel="1" x14ac:dyDescent="0.3">
      <c r="B267" s="153">
        <v>260</v>
      </c>
      <c r="C267" s="936"/>
      <c r="D267" s="937"/>
      <c r="E267" s="937"/>
      <c r="F267" s="937"/>
      <c r="G267" s="937"/>
      <c r="H267" s="157"/>
      <c r="I267" s="322"/>
      <c r="J267" s="527">
        <f t="shared" si="5"/>
        <v>0</v>
      </c>
      <c r="K267" s="329"/>
      <c r="L267" s="329"/>
      <c r="M267" s="329"/>
      <c r="N267" s="329"/>
      <c r="O267" s="329"/>
      <c r="P267" s="329"/>
    </row>
    <row r="268" spans="2:16" ht="15" customHeight="1" outlineLevel="1" x14ac:dyDescent="0.3">
      <c r="B268" s="153">
        <v>261</v>
      </c>
      <c r="C268" s="936"/>
      <c r="D268" s="937"/>
      <c r="E268" s="937"/>
      <c r="F268" s="937"/>
      <c r="G268" s="937"/>
      <c r="H268" s="157"/>
      <c r="I268" s="322"/>
      <c r="J268" s="527">
        <f t="shared" si="5"/>
        <v>0</v>
      </c>
      <c r="K268" s="329"/>
      <c r="L268" s="329"/>
      <c r="M268" s="329"/>
      <c r="N268" s="329"/>
      <c r="O268" s="329"/>
      <c r="P268" s="329"/>
    </row>
    <row r="269" spans="2:16" ht="15" customHeight="1" outlineLevel="1" x14ac:dyDescent="0.3">
      <c r="B269" s="153">
        <v>262</v>
      </c>
      <c r="C269" s="936"/>
      <c r="D269" s="937"/>
      <c r="E269" s="937"/>
      <c r="F269" s="937"/>
      <c r="G269" s="937"/>
      <c r="H269" s="157"/>
      <c r="I269" s="322"/>
      <c r="J269" s="527">
        <f t="shared" si="5"/>
        <v>0</v>
      </c>
      <c r="K269" s="329"/>
      <c r="L269" s="329"/>
      <c r="M269" s="329"/>
      <c r="N269" s="329"/>
      <c r="O269" s="329"/>
      <c r="P269" s="329"/>
    </row>
    <row r="270" spans="2:16" ht="15" customHeight="1" outlineLevel="1" x14ac:dyDescent="0.3">
      <c r="B270" s="153">
        <v>263</v>
      </c>
      <c r="C270" s="936"/>
      <c r="D270" s="937"/>
      <c r="E270" s="937"/>
      <c r="F270" s="937"/>
      <c r="G270" s="937"/>
      <c r="H270" s="157"/>
      <c r="I270" s="322"/>
      <c r="J270" s="527">
        <f t="shared" si="5"/>
        <v>0</v>
      </c>
      <c r="K270" s="329"/>
      <c r="L270" s="329"/>
      <c r="M270" s="329"/>
      <c r="N270" s="329"/>
      <c r="O270" s="329"/>
      <c r="P270" s="329"/>
    </row>
    <row r="271" spans="2:16" ht="15" customHeight="1" outlineLevel="1" x14ac:dyDescent="0.3">
      <c r="B271" s="153">
        <v>264</v>
      </c>
      <c r="C271" s="936"/>
      <c r="D271" s="937"/>
      <c r="E271" s="937"/>
      <c r="F271" s="937"/>
      <c r="G271" s="937"/>
      <c r="H271" s="157"/>
      <c r="I271" s="322"/>
      <c r="J271" s="527">
        <f t="shared" si="5"/>
        <v>0</v>
      </c>
      <c r="K271" s="329"/>
      <c r="L271" s="329"/>
      <c r="M271" s="329"/>
      <c r="N271" s="329"/>
      <c r="O271" s="329"/>
      <c r="P271" s="329"/>
    </row>
    <row r="272" spans="2:16" ht="15" customHeight="1" outlineLevel="1" x14ac:dyDescent="0.3">
      <c r="B272" s="153">
        <v>265</v>
      </c>
      <c r="C272" s="936"/>
      <c r="D272" s="937"/>
      <c r="E272" s="937"/>
      <c r="F272" s="937"/>
      <c r="G272" s="937"/>
      <c r="H272" s="157"/>
      <c r="I272" s="322"/>
      <c r="J272" s="527">
        <f t="shared" si="5"/>
        <v>0</v>
      </c>
      <c r="K272" s="329"/>
      <c r="L272" s="329"/>
      <c r="M272" s="329"/>
      <c r="N272" s="329"/>
      <c r="O272" s="329"/>
      <c r="P272" s="329"/>
    </row>
    <row r="273" spans="2:16" ht="15" customHeight="1" outlineLevel="1" x14ac:dyDescent="0.3">
      <c r="B273" s="153">
        <v>266</v>
      </c>
      <c r="C273" s="936"/>
      <c r="D273" s="937"/>
      <c r="E273" s="937"/>
      <c r="F273" s="937"/>
      <c r="G273" s="937"/>
      <c r="H273" s="157"/>
      <c r="I273" s="322"/>
      <c r="J273" s="527">
        <f t="shared" si="5"/>
        <v>0</v>
      </c>
      <c r="K273" s="329"/>
      <c r="L273" s="329"/>
      <c r="M273" s="329"/>
      <c r="N273" s="329"/>
      <c r="O273" s="329"/>
      <c r="P273" s="329"/>
    </row>
    <row r="274" spans="2:16" ht="15" customHeight="1" outlineLevel="1" x14ac:dyDescent="0.3">
      <c r="B274" s="153">
        <v>267</v>
      </c>
      <c r="C274" s="936"/>
      <c r="D274" s="937"/>
      <c r="E274" s="937"/>
      <c r="F274" s="937"/>
      <c r="G274" s="937"/>
      <c r="H274" s="157"/>
      <c r="I274" s="322"/>
      <c r="J274" s="527">
        <f t="shared" si="5"/>
        <v>0</v>
      </c>
      <c r="K274" s="329"/>
      <c r="L274" s="329"/>
      <c r="M274" s="329"/>
      <c r="N274" s="329"/>
      <c r="O274" s="329"/>
      <c r="P274" s="329"/>
    </row>
    <row r="275" spans="2:16" ht="15" customHeight="1" outlineLevel="1" x14ac:dyDescent="0.3">
      <c r="B275" s="153">
        <v>268</v>
      </c>
      <c r="C275" s="936"/>
      <c r="D275" s="937"/>
      <c r="E275" s="937"/>
      <c r="F275" s="937"/>
      <c r="G275" s="937"/>
      <c r="H275" s="157"/>
      <c r="I275" s="322"/>
      <c r="J275" s="527">
        <f t="shared" si="5"/>
        <v>0</v>
      </c>
      <c r="K275" s="329"/>
      <c r="L275" s="329"/>
      <c r="M275" s="329"/>
      <c r="N275" s="329"/>
      <c r="O275" s="329"/>
      <c r="P275" s="329"/>
    </row>
    <row r="276" spans="2:16" ht="15" customHeight="1" outlineLevel="1" x14ac:dyDescent="0.3">
      <c r="B276" s="153">
        <v>269</v>
      </c>
      <c r="C276" s="936"/>
      <c r="D276" s="937"/>
      <c r="E276" s="937"/>
      <c r="F276" s="937"/>
      <c r="G276" s="937"/>
      <c r="H276" s="157"/>
      <c r="I276" s="322"/>
      <c r="J276" s="527">
        <f t="shared" si="5"/>
        <v>0</v>
      </c>
      <c r="K276" s="329"/>
      <c r="L276" s="329"/>
      <c r="M276" s="329"/>
      <c r="N276" s="329"/>
      <c r="O276" s="329"/>
      <c r="P276" s="329"/>
    </row>
    <row r="277" spans="2:16" ht="15" customHeight="1" outlineLevel="1" x14ac:dyDescent="0.3">
      <c r="B277" s="153">
        <v>270</v>
      </c>
      <c r="C277" s="936"/>
      <c r="D277" s="937"/>
      <c r="E277" s="937"/>
      <c r="F277" s="937"/>
      <c r="G277" s="937"/>
      <c r="H277" s="157"/>
      <c r="I277" s="322"/>
      <c r="J277" s="527">
        <f t="shared" si="5"/>
        <v>0</v>
      </c>
      <c r="K277" s="329"/>
      <c r="L277" s="329"/>
      <c r="M277" s="329"/>
      <c r="N277" s="329"/>
      <c r="O277" s="329"/>
      <c r="P277" s="329"/>
    </row>
    <row r="278" spans="2:16" ht="15" customHeight="1" outlineLevel="1" x14ac:dyDescent="0.3">
      <c r="B278" s="153">
        <v>271</v>
      </c>
      <c r="C278" s="936"/>
      <c r="D278" s="937"/>
      <c r="E278" s="937"/>
      <c r="F278" s="937"/>
      <c r="G278" s="937"/>
      <c r="H278" s="157"/>
      <c r="I278" s="322"/>
      <c r="J278" s="527">
        <f t="shared" si="5"/>
        <v>0</v>
      </c>
      <c r="K278" s="329"/>
      <c r="L278" s="329"/>
      <c r="M278" s="329"/>
      <c r="N278" s="329"/>
      <c r="O278" s="329"/>
      <c r="P278" s="329"/>
    </row>
    <row r="279" spans="2:16" ht="15" customHeight="1" outlineLevel="1" x14ac:dyDescent="0.3">
      <c r="B279" s="153">
        <v>272</v>
      </c>
      <c r="C279" s="936"/>
      <c r="D279" s="937"/>
      <c r="E279" s="937"/>
      <c r="F279" s="937"/>
      <c r="G279" s="937"/>
      <c r="H279" s="157"/>
      <c r="I279" s="322"/>
      <c r="J279" s="527">
        <f t="shared" si="5"/>
        <v>0</v>
      </c>
      <c r="K279" s="329"/>
      <c r="L279" s="329"/>
      <c r="M279" s="329"/>
      <c r="N279" s="329"/>
      <c r="O279" s="329"/>
      <c r="P279" s="329"/>
    </row>
    <row r="280" spans="2:16" ht="15" customHeight="1" outlineLevel="1" x14ac:dyDescent="0.3">
      <c r="B280" s="153">
        <v>273</v>
      </c>
      <c r="C280" s="936"/>
      <c r="D280" s="937"/>
      <c r="E280" s="937"/>
      <c r="F280" s="937"/>
      <c r="G280" s="937"/>
      <c r="H280" s="157"/>
      <c r="I280" s="322"/>
      <c r="J280" s="527">
        <f t="shared" si="5"/>
        <v>0</v>
      </c>
      <c r="K280" s="329"/>
      <c r="L280" s="329"/>
      <c r="M280" s="329"/>
      <c r="N280" s="329"/>
      <c r="O280" s="329"/>
      <c r="P280" s="329"/>
    </row>
    <row r="281" spans="2:16" ht="15" customHeight="1" outlineLevel="1" x14ac:dyDescent="0.3">
      <c r="B281" s="153">
        <v>274</v>
      </c>
      <c r="C281" s="936"/>
      <c r="D281" s="937"/>
      <c r="E281" s="937"/>
      <c r="F281" s="937"/>
      <c r="G281" s="937"/>
      <c r="H281" s="157"/>
      <c r="I281" s="322"/>
      <c r="J281" s="527">
        <f t="shared" si="5"/>
        <v>0</v>
      </c>
      <c r="K281" s="329"/>
      <c r="L281" s="329"/>
      <c r="M281" s="329"/>
      <c r="N281" s="329"/>
      <c r="O281" s="329"/>
      <c r="P281" s="329"/>
    </row>
    <row r="282" spans="2:16" ht="15" customHeight="1" outlineLevel="1" x14ac:dyDescent="0.3">
      <c r="B282" s="153">
        <v>275</v>
      </c>
      <c r="C282" s="936"/>
      <c r="D282" s="937"/>
      <c r="E282" s="937"/>
      <c r="F282" s="937"/>
      <c r="G282" s="937"/>
      <c r="H282" s="157"/>
      <c r="I282" s="322"/>
      <c r="J282" s="527">
        <f t="shared" si="5"/>
        <v>0</v>
      </c>
      <c r="K282" s="329"/>
      <c r="L282" s="329"/>
      <c r="M282" s="329"/>
      <c r="N282" s="329"/>
      <c r="O282" s="329"/>
      <c r="P282" s="329"/>
    </row>
    <row r="283" spans="2:16" ht="15" customHeight="1" outlineLevel="1" x14ac:dyDescent="0.3">
      <c r="B283" s="153">
        <v>276</v>
      </c>
      <c r="C283" s="936"/>
      <c r="D283" s="937"/>
      <c r="E283" s="937"/>
      <c r="F283" s="937"/>
      <c r="G283" s="937"/>
      <c r="H283" s="157"/>
      <c r="I283" s="322"/>
      <c r="J283" s="527">
        <f t="shared" si="5"/>
        <v>0</v>
      </c>
      <c r="K283" s="329"/>
      <c r="L283" s="329"/>
      <c r="M283" s="329"/>
      <c r="N283" s="329"/>
      <c r="O283" s="329"/>
      <c r="P283" s="329"/>
    </row>
    <row r="284" spans="2:16" ht="15" customHeight="1" outlineLevel="1" x14ac:dyDescent="0.3">
      <c r="B284" s="153">
        <v>277</v>
      </c>
      <c r="C284" s="936"/>
      <c r="D284" s="937"/>
      <c r="E284" s="937"/>
      <c r="F284" s="937"/>
      <c r="G284" s="937"/>
      <c r="H284" s="157"/>
      <c r="I284" s="322"/>
      <c r="J284" s="527">
        <f t="shared" si="5"/>
        <v>0</v>
      </c>
      <c r="K284" s="329"/>
      <c r="L284" s="329"/>
      <c r="M284" s="329"/>
      <c r="N284" s="329"/>
      <c r="O284" s="329"/>
      <c r="P284" s="329"/>
    </row>
    <row r="285" spans="2:16" ht="15" customHeight="1" outlineLevel="1" x14ac:dyDescent="0.3">
      <c r="B285" s="153">
        <v>278</v>
      </c>
      <c r="C285" s="936"/>
      <c r="D285" s="937"/>
      <c r="E285" s="937"/>
      <c r="F285" s="937"/>
      <c r="G285" s="937"/>
      <c r="H285" s="157"/>
      <c r="I285" s="322"/>
      <c r="J285" s="527">
        <f t="shared" si="5"/>
        <v>0</v>
      </c>
      <c r="K285" s="329"/>
      <c r="L285" s="329"/>
      <c r="M285" s="329"/>
      <c r="N285" s="329"/>
      <c r="O285" s="329"/>
      <c r="P285" s="329"/>
    </row>
    <row r="286" spans="2:16" ht="15" customHeight="1" outlineLevel="1" x14ac:dyDescent="0.3">
      <c r="B286" s="153">
        <v>279</v>
      </c>
      <c r="C286" s="936"/>
      <c r="D286" s="937"/>
      <c r="E286" s="937"/>
      <c r="F286" s="937"/>
      <c r="G286" s="937"/>
      <c r="H286" s="157"/>
      <c r="I286" s="322"/>
      <c r="J286" s="527">
        <f t="shared" si="5"/>
        <v>0</v>
      </c>
      <c r="K286" s="329"/>
      <c r="L286" s="329"/>
      <c r="M286" s="329"/>
      <c r="N286" s="329"/>
      <c r="O286" s="329"/>
      <c r="P286" s="329"/>
    </row>
    <row r="287" spans="2:16" ht="15" customHeight="1" outlineLevel="1" x14ac:dyDescent="0.3">
      <c r="B287" s="153">
        <v>280</v>
      </c>
      <c r="C287" s="936"/>
      <c r="D287" s="937"/>
      <c r="E287" s="937"/>
      <c r="F287" s="937"/>
      <c r="G287" s="937"/>
      <c r="H287" s="157"/>
      <c r="I287" s="322"/>
      <c r="J287" s="527">
        <f t="shared" si="5"/>
        <v>0</v>
      </c>
      <c r="K287" s="329"/>
      <c r="L287" s="329"/>
      <c r="M287" s="329"/>
      <c r="N287" s="329"/>
      <c r="O287" s="329"/>
      <c r="P287" s="329"/>
    </row>
    <row r="288" spans="2:16" ht="15" customHeight="1" outlineLevel="1" x14ac:dyDescent="0.3">
      <c r="B288" s="153">
        <v>281</v>
      </c>
      <c r="C288" s="936"/>
      <c r="D288" s="937"/>
      <c r="E288" s="937"/>
      <c r="F288" s="937"/>
      <c r="G288" s="937"/>
      <c r="H288" s="157"/>
      <c r="I288" s="322"/>
      <c r="J288" s="527">
        <f t="shared" si="5"/>
        <v>0</v>
      </c>
      <c r="K288" s="329"/>
      <c r="L288" s="329"/>
      <c r="M288" s="329"/>
      <c r="N288" s="329"/>
      <c r="O288" s="329"/>
      <c r="P288" s="329"/>
    </row>
    <row r="289" spans="2:16" ht="15" customHeight="1" outlineLevel="1" x14ac:dyDescent="0.3">
      <c r="B289" s="153">
        <v>282</v>
      </c>
      <c r="C289" s="936"/>
      <c r="D289" s="937"/>
      <c r="E289" s="937"/>
      <c r="F289" s="937"/>
      <c r="G289" s="937"/>
      <c r="H289" s="157"/>
      <c r="I289" s="322"/>
      <c r="J289" s="527">
        <f t="shared" si="5"/>
        <v>0</v>
      </c>
      <c r="K289" s="329"/>
      <c r="L289" s="329"/>
      <c r="M289" s="329"/>
      <c r="N289" s="329"/>
      <c r="O289" s="329"/>
      <c r="P289" s="329"/>
    </row>
    <row r="290" spans="2:16" ht="15" customHeight="1" outlineLevel="1" x14ac:dyDescent="0.3">
      <c r="B290" s="153">
        <v>283</v>
      </c>
      <c r="C290" s="936"/>
      <c r="D290" s="937"/>
      <c r="E290" s="937"/>
      <c r="F290" s="937"/>
      <c r="G290" s="937"/>
      <c r="H290" s="157"/>
      <c r="I290" s="322"/>
      <c r="J290" s="527">
        <f t="shared" si="5"/>
        <v>0</v>
      </c>
      <c r="K290" s="329"/>
      <c r="L290" s="329"/>
      <c r="M290" s="329"/>
      <c r="N290" s="329"/>
      <c r="O290" s="329"/>
      <c r="P290" s="329"/>
    </row>
    <row r="291" spans="2:16" ht="15" customHeight="1" outlineLevel="1" x14ac:dyDescent="0.3">
      <c r="B291" s="153">
        <v>284</v>
      </c>
      <c r="C291" s="936"/>
      <c r="D291" s="937"/>
      <c r="E291" s="937"/>
      <c r="F291" s="937"/>
      <c r="G291" s="937"/>
      <c r="H291" s="157"/>
      <c r="I291" s="322"/>
      <c r="J291" s="527">
        <f t="shared" si="5"/>
        <v>0</v>
      </c>
      <c r="K291" s="329"/>
      <c r="L291" s="329"/>
      <c r="M291" s="329"/>
      <c r="N291" s="329"/>
      <c r="O291" s="329"/>
      <c r="P291" s="329"/>
    </row>
    <row r="292" spans="2:16" ht="15" customHeight="1" outlineLevel="1" x14ac:dyDescent="0.3">
      <c r="B292" s="153">
        <v>285</v>
      </c>
      <c r="C292" s="936"/>
      <c r="D292" s="937"/>
      <c r="E292" s="937"/>
      <c r="F292" s="937"/>
      <c r="G292" s="937"/>
      <c r="H292" s="157"/>
      <c r="I292" s="322"/>
      <c r="J292" s="527">
        <f t="shared" si="5"/>
        <v>0</v>
      </c>
      <c r="K292" s="329"/>
      <c r="L292" s="329"/>
      <c r="M292" s="329"/>
      <c r="N292" s="329"/>
      <c r="O292" s="329"/>
      <c r="P292" s="329"/>
    </row>
    <row r="293" spans="2:16" ht="15" customHeight="1" outlineLevel="1" x14ac:dyDescent="0.3">
      <c r="B293" s="153">
        <v>286</v>
      </c>
      <c r="C293" s="936"/>
      <c r="D293" s="937"/>
      <c r="E293" s="937"/>
      <c r="F293" s="937"/>
      <c r="G293" s="937"/>
      <c r="H293" s="157"/>
      <c r="I293" s="322"/>
      <c r="J293" s="527">
        <f t="shared" si="5"/>
        <v>0</v>
      </c>
      <c r="K293" s="329"/>
      <c r="L293" s="329"/>
      <c r="M293" s="329"/>
      <c r="N293" s="329"/>
      <c r="O293" s="329"/>
      <c r="P293" s="329"/>
    </row>
    <row r="294" spans="2:16" ht="15" customHeight="1" outlineLevel="1" x14ac:dyDescent="0.3">
      <c r="B294" s="153">
        <v>287</v>
      </c>
      <c r="C294" s="936"/>
      <c r="D294" s="937"/>
      <c r="E294" s="937"/>
      <c r="F294" s="937"/>
      <c r="G294" s="937"/>
      <c r="H294" s="157"/>
      <c r="I294" s="322"/>
      <c r="J294" s="527">
        <f t="shared" si="5"/>
        <v>0</v>
      </c>
      <c r="K294" s="329"/>
      <c r="L294" s="329"/>
      <c r="M294" s="329"/>
      <c r="N294" s="329"/>
      <c r="O294" s="329"/>
      <c r="P294" s="329"/>
    </row>
    <row r="295" spans="2:16" ht="15" customHeight="1" outlineLevel="1" x14ac:dyDescent="0.3">
      <c r="B295" s="153">
        <v>288</v>
      </c>
      <c r="C295" s="936"/>
      <c r="D295" s="937"/>
      <c r="E295" s="937"/>
      <c r="F295" s="937"/>
      <c r="G295" s="937"/>
      <c r="H295" s="157"/>
      <c r="I295" s="322"/>
      <c r="J295" s="527">
        <f t="shared" si="5"/>
        <v>0</v>
      </c>
      <c r="K295" s="329"/>
      <c r="L295" s="329"/>
      <c r="M295" s="329"/>
      <c r="N295" s="329"/>
      <c r="O295" s="329"/>
      <c r="P295" s="329"/>
    </row>
    <row r="296" spans="2:16" ht="15" customHeight="1" outlineLevel="1" x14ac:dyDescent="0.3">
      <c r="B296" s="153">
        <v>289</v>
      </c>
      <c r="C296" s="936"/>
      <c r="D296" s="937"/>
      <c r="E296" s="937"/>
      <c r="F296" s="937"/>
      <c r="G296" s="937"/>
      <c r="H296" s="157"/>
      <c r="I296" s="322"/>
      <c r="J296" s="527">
        <f t="shared" si="5"/>
        <v>0</v>
      </c>
      <c r="K296" s="329"/>
      <c r="L296" s="329"/>
      <c r="M296" s="329"/>
      <c r="N296" s="329"/>
      <c r="O296" s="329"/>
      <c r="P296" s="329"/>
    </row>
    <row r="297" spans="2:16" ht="15" customHeight="1" outlineLevel="1" x14ac:dyDescent="0.3">
      <c r="B297" s="153">
        <v>290</v>
      </c>
      <c r="C297" s="936"/>
      <c r="D297" s="937"/>
      <c r="E297" s="937"/>
      <c r="F297" s="937"/>
      <c r="G297" s="937"/>
      <c r="H297" s="157"/>
      <c r="I297" s="322"/>
      <c r="J297" s="527">
        <f t="shared" si="5"/>
        <v>0</v>
      </c>
      <c r="K297" s="329"/>
      <c r="L297" s="329"/>
      <c r="M297" s="329"/>
      <c r="N297" s="329"/>
      <c r="O297" s="329"/>
      <c r="P297" s="329"/>
    </row>
    <row r="298" spans="2:16" ht="15" customHeight="1" outlineLevel="1" x14ac:dyDescent="0.3">
      <c r="B298" s="153">
        <v>291</v>
      </c>
      <c r="C298" s="936"/>
      <c r="D298" s="937"/>
      <c r="E298" s="937"/>
      <c r="F298" s="937"/>
      <c r="G298" s="937"/>
      <c r="H298" s="157"/>
      <c r="I298" s="322"/>
      <c r="J298" s="527">
        <f t="shared" si="5"/>
        <v>0</v>
      </c>
      <c r="K298" s="329"/>
      <c r="L298" s="329"/>
      <c r="M298" s="329"/>
      <c r="N298" s="329"/>
      <c r="O298" s="329"/>
      <c r="P298" s="329"/>
    </row>
    <row r="299" spans="2:16" ht="15" customHeight="1" outlineLevel="1" x14ac:dyDescent="0.3">
      <c r="B299" s="153">
        <v>292</v>
      </c>
      <c r="C299" s="936"/>
      <c r="D299" s="937"/>
      <c r="E299" s="937"/>
      <c r="F299" s="937"/>
      <c r="G299" s="937"/>
      <c r="H299" s="157"/>
      <c r="I299" s="322"/>
      <c r="J299" s="527">
        <f t="shared" ref="J299:J362" si="6">IFERROR(SMALL(K299:P299,1),0)</f>
        <v>0</v>
      </c>
      <c r="K299" s="329"/>
      <c r="L299" s="329"/>
      <c r="M299" s="329"/>
      <c r="N299" s="329"/>
      <c r="O299" s="329"/>
      <c r="P299" s="329"/>
    </row>
    <row r="300" spans="2:16" ht="15" customHeight="1" outlineLevel="1" x14ac:dyDescent="0.3">
      <c r="B300" s="153">
        <v>293</v>
      </c>
      <c r="C300" s="936"/>
      <c r="D300" s="937"/>
      <c r="E300" s="937"/>
      <c r="F300" s="937"/>
      <c r="G300" s="937"/>
      <c r="H300" s="157"/>
      <c r="I300" s="322"/>
      <c r="J300" s="527">
        <f t="shared" si="6"/>
        <v>0</v>
      </c>
      <c r="K300" s="329"/>
      <c r="L300" s="329"/>
      <c r="M300" s="329"/>
      <c r="N300" s="329"/>
      <c r="O300" s="329"/>
      <c r="P300" s="329"/>
    </row>
    <row r="301" spans="2:16" ht="15" customHeight="1" outlineLevel="1" x14ac:dyDescent="0.3">
      <c r="B301" s="153">
        <v>294</v>
      </c>
      <c r="C301" s="936"/>
      <c r="D301" s="937"/>
      <c r="E301" s="937"/>
      <c r="F301" s="937"/>
      <c r="G301" s="937"/>
      <c r="H301" s="157"/>
      <c r="I301" s="322"/>
      <c r="J301" s="527">
        <f t="shared" si="6"/>
        <v>0</v>
      </c>
      <c r="K301" s="329"/>
      <c r="L301" s="329"/>
      <c r="M301" s="329"/>
      <c r="N301" s="329"/>
      <c r="O301" s="329"/>
      <c r="P301" s="329"/>
    </row>
    <row r="302" spans="2:16" ht="15" customHeight="1" outlineLevel="1" x14ac:dyDescent="0.3">
      <c r="B302" s="153">
        <v>295</v>
      </c>
      <c r="C302" s="936"/>
      <c r="D302" s="937"/>
      <c r="E302" s="937"/>
      <c r="F302" s="937"/>
      <c r="G302" s="937"/>
      <c r="H302" s="157"/>
      <c r="I302" s="322"/>
      <c r="J302" s="527">
        <f t="shared" si="6"/>
        <v>0</v>
      </c>
      <c r="K302" s="329"/>
      <c r="L302" s="329"/>
      <c r="M302" s="329"/>
      <c r="N302" s="329"/>
      <c r="O302" s="329"/>
      <c r="P302" s="329"/>
    </row>
    <row r="303" spans="2:16" ht="15" customHeight="1" outlineLevel="1" x14ac:dyDescent="0.3">
      <c r="B303" s="153">
        <v>296</v>
      </c>
      <c r="C303" s="936"/>
      <c r="D303" s="937"/>
      <c r="E303" s="937"/>
      <c r="F303" s="937"/>
      <c r="G303" s="937"/>
      <c r="H303" s="157"/>
      <c r="I303" s="322"/>
      <c r="J303" s="527">
        <f t="shared" si="6"/>
        <v>0</v>
      </c>
      <c r="K303" s="329"/>
      <c r="L303" s="329"/>
      <c r="M303" s="329"/>
      <c r="N303" s="329"/>
      <c r="O303" s="329"/>
      <c r="P303" s="329"/>
    </row>
    <row r="304" spans="2:16" ht="15" customHeight="1" outlineLevel="1" x14ac:dyDescent="0.3">
      <c r="B304" s="153">
        <v>297</v>
      </c>
      <c r="C304" s="936"/>
      <c r="D304" s="937"/>
      <c r="E304" s="937"/>
      <c r="F304" s="937"/>
      <c r="G304" s="937"/>
      <c r="H304" s="157"/>
      <c r="I304" s="322"/>
      <c r="J304" s="527">
        <f t="shared" si="6"/>
        <v>0</v>
      </c>
      <c r="K304" s="329"/>
      <c r="L304" s="329"/>
      <c r="M304" s="329"/>
      <c r="N304" s="329"/>
      <c r="O304" s="329"/>
      <c r="P304" s="329"/>
    </row>
    <row r="305" spans="2:16" ht="15" customHeight="1" outlineLevel="1" x14ac:dyDescent="0.3">
      <c r="B305" s="153">
        <v>298</v>
      </c>
      <c r="C305" s="936"/>
      <c r="D305" s="937"/>
      <c r="E305" s="937"/>
      <c r="F305" s="937"/>
      <c r="G305" s="937"/>
      <c r="H305" s="157"/>
      <c r="I305" s="322"/>
      <c r="J305" s="527">
        <f t="shared" si="6"/>
        <v>0</v>
      </c>
      <c r="K305" s="329"/>
      <c r="L305" s="329"/>
      <c r="M305" s="329"/>
      <c r="N305" s="329"/>
      <c r="O305" s="329"/>
      <c r="P305" s="329"/>
    </row>
    <row r="306" spans="2:16" ht="15" customHeight="1" outlineLevel="1" x14ac:dyDescent="0.3">
      <c r="B306" s="153">
        <v>299</v>
      </c>
      <c r="C306" s="936"/>
      <c r="D306" s="937"/>
      <c r="E306" s="937"/>
      <c r="F306" s="937"/>
      <c r="G306" s="937"/>
      <c r="H306" s="157"/>
      <c r="I306" s="322"/>
      <c r="J306" s="527">
        <f t="shared" si="6"/>
        <v>0</v>
      </c>
      <c r="K306" s="329"/>
      <c r="L306" s="329"/>
      <c r="M306" s="329"/>
      <c r="N306" s="329"/>
      <c r="O306" s="329"/>
      <c r="P306" s="329"/>
    </row>
    <row r="307" spans="2:16" ht="15" customHeight="1" outlineLevel="1" x14ac:dyDescent="0.3">
      <c r="B307" s="153">
        <v>300</v>
      </c>
      <c r="C307" s="936"/>
      <c r="D307" s="937"/>
      <c r="E307" s="937"/>
      <c r="F307" s="937"/>
      <c r="G307" s="937"/>
      <c r="H307" s="157"/>
      <c r="I307" s="322"/>
      <c r="J307" s="527">
        <f t="shared" si="6"/>
        <v>0</v>
      </c>
      <c r="K307" s="329"/>
      <c r="L307" s="329"/>
      <c r="M307" s="329"/>
      <c r="N307" s="329"/>
      <c r="O307" s="329"/>
      <c r="P307" s="329"/>
    </row>
    <row r="308" spans="2:16" ht="15" customHeight="1" outlineLevel="1" x14ac:dyDescent="0.3">
      <c r="B308" s="153">
        <v>301</v>
      </c>
      <c r="C308" s="936"/>
      <c r="D308" s="937"/>
      <c r="E308" s="937"/>
      <c r="F308" s="937"/>
      <c r="G308" s="937"/>
      <c r="H308" s="157"/>
      <c r="I308" s="322"/>
      <c r="J308" s="527">
        <f t="shared" si="6"/>
        <v>0</v>
      </c>
      <c r="K308" s="329"/>
      <c r="L308" s="329"/>
      <c r="M308" s="329"/>
      <c r="N308" s="329"/>
      <c r="O308" s="329"/>
      <c r="P308" s="329"/>
    </row>
    <row r="309" spans="2:16" ht="15" customHeight="1" outlineLevel="1" x14ac:dyDescent="0.3">
      <c r="B309" s="153">
        <v>302</v>
      </c>
      <c r="C309" s="936"/>
      <c r="D309" s="937"/>
      <c r="E309" s="937"/>
      <c r="F309" s="937"/>
      <c r="G309" s="937"/>
      <c r="H309" s="157"/>
      <c r="I309" s="322"/>
      <c r="J309" s="527">
        <f t="shared" si="6"/>
        <v>0</v>
      </c>
      <c r="K309" s="329"/>
      <c r="L309" s="329"/>
      <c r="M309" s="329"/>
      <c r="N309" s="329"/>
      <c r="O309" s="329"/>
      <c r="P309" s="329"/>
    </row>
    <row r="310" spans="2:16" ht="15" customHeight="1" outlineLevel="1" x14ac:dyDescent="0.3">
      <c r="B310" s="153">
        <v>303</v>
      </c>
      <c r="C310" s="936"/>
      <c r="D310" s="937"/>
      <c r="E310" s="937"/>
      <c r="F310" s="937"/>
      <c r="G310" s="937"/>
      <c r="H310" s="157"/>
      <c r="I310" s="322"/>
      <c r="J310" s="527">
        <f t="shared" si="6"/>
        <v>0</v>
      </c>
      <c r="K310" s="329"/>
      <c r="L310" s="329"/>
      <c r="M310" s="329"/>
      <c r="N310" s="329"/>
      <c r="O310" s="329"/>
      <c r="P310" s="329"/>
    </row>
    <row r="311" spans="2:16" ht="15" customHeight="1" outlineLevel="1" x14ac:dyDescent="0.3">
      <c r="B311" s="153">
        <v>304</v>
      </c>
      <c r="C311" s="936"/>
      <c r="D311" s="937"/>
      <c r="E311" s="937"/>
      <c r="F311" s="937"/>
      <c r="G311" s="937"/>
      <c r="H311" s="157"/>
      <c r="I311" s="322"/>
      <c r="J311" s="527">
        <f t="shared" si="6"/>
        <v>0</v>
      </c>
      <c r="K311" s="329"/>
      <c r="L311" s="329"/>
      <c r="M311" s="329"/>
      <c r="N311" s="329"/>
      <c r="O311" s="329"/>
      <c r="P311" s="329"/>
    </row>
    <row r="312" spans="2:16" ht="15" customHeight="1" outlineLevel="1" x14ac:dyDescent="0.3">
      <c r="B312" s="153">
        <v>305</v>
      </c>
      <c r="C312" s="936"/>
      <c r="D312" s="937"/>
      <c r="E312" s="937"/>
      <c r="F312" s="937"/>
      <c r="G312" s="937"/>
      <c r="H312" s="157"/>
      <c r="I312" s="322"/>
      <c r="J312" s="527">
        <f t="shared" si="6"/>
        <v>0</v>
      </c>
      <c r="K312" s="329"/>
      <c r="L312" s="329"/>
      <c r="M312" s="329"/>
      <c r="N312" s="329"/>
      <c r="O312" s="329"/>
      <c r="P312" s="329"/>
    </row>
    <row r="313" spans="2:16" ht="15" customHeight="1" outlineLevel="1" x14ac:dyDescent="0.3">
      <c r="B313" s="153">
        <v>306</v>
      </c>
      <c r="C313" s="936"/>
      <c r="D313" s="937"/>
      <c r="E313" s="937"/>
      <c r="F313" s="937"/>
      <c r="G313" s="937"/>
      <c r="H313" s="157"/>
      <c r="I313" s="322"/>
      <c r="J313" s="527">
        <f t="shared" si="6"/>
        <v>0</v>
      </c>
      <c r="K313" s="329"/>
      <c r="L313" s="329"/>
      <c r="M313" s="329"/>
      <c r="N313" s="329"/>
      <c r="O313" s="329"/>
      <c r="P313" s="329"/>
    </row>
    <row r="314" spans="2:16" ht="15" customHeight="1" outlineLevel="1" x14ac:dyDescent="0.3">
      <c r="B314" s="153">
        <v>307</v>
      </c>
      <c r="C314" s="936"/>
      <c r="D314" s="937"/>
      <c r="E314" s="937"/>
      <c r="F314" s="937"/>
      <c r="G314" s="937"/>
      <c r="H314" s="157"/>
      <c r="I314" s="322"/>
      <c r="J314" s="527">
        <f t="shared" si="6"/>
        <v>0</v>
      </c>
      <c r="K314" s="329"/>
      <c r="L314" s="329"/>
      <c r="M314" s="329"/>
      <c r="N314" s="329"/>
      <c r="O314" s="329"/>
      <c r="P314" s="329"/>
    </row>
    <row r="315" spans="2:16" ht="15" customHeight="1" outlineLevel="1" x14ac:dyDescent="0.3">
      <c r="B315" s="153">
        <v>308</v>
      </c>
      <c r="C315" s="936"/>
      <c r="D315" s="937"/>
      <c r="E315" s="937"/>
      <c r="F315" s="937"/>
      <c r="G315" s="937"/>
      <c r="H315" s="157"/>
      <c r="I315" s="322"/>
      <c r="J315" s="527">
        <f t="shared" si="6"/>
        <v>0</v>
      </c>
      <c r="K315" s="329"/>
      <c r="L315" s="329"/>
      <c r="M315" s="329"/>
      <c r="N315" s="329"/>
      <c r="O315" s="329"/>
      <c r="P315" s="329"/>
    </row>
    <row r="316" spans="2:16" ht="15" customHeight="1" outlineLevel="1" x14ac:dyDescent="0.3">
      <c r="B316" s="153">
        <v>309</v>
      </c>
      <c r="C316" s="936"/>
      <c r="D316" s="937"/>
      <c r="E316" s="937"/>
      <c r="F316" s="937"/>
      <c r="G316" s="937"/>
      <c r="H316" s="157"/>
      <c r="I316" s="322"/>
      <c r="J316" s="527">
        <f t="shared" si="6"/>
        <v>0</v>
      </c>
      <c r="K316" s="329"/>
      <c r="L316" s="329"/>
      <c r="M316" s="329"/>
      <c r="N316" s="329"/>
      <c r="O316" s="329"/>
      <c r="P316" s="329"/>
    </row>
    <row r="317" spans="2:16" ht="15" customHeight="1" outlineLevel="1" x14ac:dyDescent="0.3">
      <c r="B317" s="153">
        <v>310</v>
      </c>
      <c r="C317" s="936"/>
      <c r="D317" s="937"/>
      <c r="E317" s="937"/>
      <c r="F317" s="937"/>
      <c r="G317" s="937"/>
      <c r="H317" s="157"/>
      <c r="I317" s="322"/>
      <c r="J317" s="527">
        <f t="shared" si="6"/>
        <v>0</v>
      </c>
      <c r="K317" s="329"/>
      <c r="L317" s="329"/>
      <c r="M317" s="329"/>
      <c r="N317" s="329"/>
      <c r="O317" s="329"/>
      <c r="P317" s="329"/>
    </row>
    <row r="318" spans="2:16" ht="15" customHeight="1" outlineLevel="1" x14ac:dyDescent="0.3">
      <c r="B318" s="153">
        <v>311</v>
      </c>
      <c r="C318" s="936"/>
      <c r="D318" s="937"/>
      <c r="E318" s="937"/>
      <c r="F318" s="937"/>
      <c r="G318" s="937"/>
      <c r="H318" s="157"/>
      <c r="I318" s="322"/>
      <c r="J318" s="527">
        <f t="shared" si="6"/>
        <v>0</v>
      </c>
      <c r="K318" s="329"/>
      <c r="L318" s="329"/>
      <c r="M318" s="329"/>
      <c r="N318" s="329"/>
      <c r="O318" s="329"/>
      <c r="P318" s="329"/>
    </row>
    <row r="319" spans="2:16" ht="15" customHeight="1" outlineLevel="1" x14ac:dyDescent="0.3">
      <c r="B319" s="153">
        <v>312</v>
      </c>
      <c r="C319" s="936"/>
      <c r="D319" s="937"/>
      <c r="E319" s="937"/>
      <c r="F319" s="937"/>
      <c r="G319" s="937"/>
      <c r="H319" s="157"/>
      <c r="I319" s="322"/>
      <c r="J319" s="527">
        <f t="shared" si="6"/>
        <v>0</v>
      </c>
      <c r="K319" s="329"/>
      <c r="L319" s="329"/>
      <c r="M319" s="329"/>
      <c r="N319" s="329"/>
      <c r="O319" s="329"/>
      <c r="P319" s="329"/>
    </row>
    <row r="320" spans="2:16" ht="15" customHeight="1" outlineLevel="1" x14ac:dyDescent="0.3">
      <c r="B320" s="153">
        <v>313</v>
      </c>
      <c r="C320" s="936"/>
      <c r="D320" s="937"/>
      <c r="E320" s="937"/>
      <c r="F320" s="937"/>
      <c r="G320" s="937"/>
      <c r="H320" s="157"/>
      <c r="I320" s="322"/>
      <c r="J320" s="527">
        <f t="shared" si="6"/>
        <v>0</v>
      </c>
      <c r="K320" s="329"/>
      <c r="L320" s="329"/>
      <c r="M320" s="329"/>
      <c r="N320" s="329"/>
      <c r="O320" s="329"/>
      <c r="P320" s="329"/>
    </row>
    <row r="321" spans="2:16" ht="15" customHeight="1" outlineLevel="1" x14ac:dyDescent="0.3">
      <c r="B321" s="153">
        <v>314</v>
      </c>
      <c r="C321" s="936"/>
      <c r="D321" s="937"/>
      <c r="E321" s="937"/>
      <c r="F321" s="937"/>
      <c r="G321" s="937"/>
      <c r="H321" s="157"/>
      <c r="I321" s="322"/>
      <c r="J321" s="527">
        <f t="shared" si="6"/>
        <v>0</v>
      </c>
      <c r="K321" s="329"/>
      <c r="L321" s="329"/>
      <c r="M321" s="329"/>
      <c r="N321" s="329"/>
      <c r="O321" s="329"/>
      <c r="P321" s="329"/>
    </row>
    <row r="322" spans="2:16" ht="15" customHeight="1" outlineLevel="1" x14ac:dyDescent="0.3">
      <c r="B322" s="153">
        <v>315</v>
      </c>
      <c r="C322" s="936"/>
      <c r="D322" s="937"/>
      <c r="E322" s="937"/>
      <c r="F322" s="937"/>
      <c r="G322" s="937"/>
      <c r="H322" s="157"/>
      <c r="I322" s="322"/>
      <c r="J322" s="527">
        <f t="shared" si="6"/>
        <v>0</v>
      </c>
      <c r="K322" s="329"/>
      <c r="L322" s="329"/>
      <c r="M322" s="329"/>
      <c r="N322" s="329"/>
      <c r="O322" s="329"/>
      <c r="P322" s="329"/>
    </row>
    <row r="323" spans="2:16" ht="15" customHeight="1" outlineLevel="1" x14ac:dyDescent="0.3">
      <c r="B323" s="153">
        <v>316</v>
      </c>
      <c r="C323" s="936"/>
      <c r="D323" s="937"/>
      <c r="E323" s="937"/>
      <c r="F323" s="937"/>
      <c r="G323" s="937"/>
      <c r="H323" s="157"/>
      <c r="I323" s="322"/>
      <c r="J323" s="527">
        <f t="shared" si="6"/>
        <v>0</v>
      </c>
      <c r="K323" s="329"/>
      <c r="L323" s="329"/>
      <c r="M323" s="329"/>
      <c r="N323" s="329"/>
      <c r="O323" s="329"/>
      <c r="P323" s="329"/>
    </row>
    <row r="324" spans="2:16" ht="15" customHeight="1" outlineLevel="1" x14ac:dyDescent="0.3">
      <c r="B324" s="153">
        <v>317</v>
      </c>
      <c r="C324" s="936"/>
      <c r="D324" s="937"/>
      <c r="E324" s="937"/>
      <c r="F324" s="937"/>
      <c r="G324" s="937"/>
      <c r="H324" s="157"/>
      <c r="I324" s="322"/>
      <c r="J324" s="527">
        <f t="shared" si="6"/>
        <v>0</v>
      </c>
      <c r="K324" s="329"/>
      <c r="L324" s="329"/>
      <c r="M324" s="329"/>
      <c r="N324" s="329"/>
      <c r="O324" s="329"/>
      <c r="P324" s="329"/>
    </row>
    <row r="325" spans="2:16" ht="15" customHeight="1" outlineLevel="1" x14ac:dyDescent="0.3">
      <c r="B325" s="153">
        <v>318</v>
      </c>
      <c r="C325" s="936"/>
      <c r="D325" s="937"/>
      <c r="E325" s="937"/>
      <c r="F325" s="937"/>
      <c r="G325" s="937"/>
      <c r="H325" s="157"/>
      <c r="I325" s="322"/>
      <c r="J325" s="527">
        <f t="shared" si="6"/>
        <v>0</v>
      </c>
      <c r="K325" s="329"/>
      <c r="L325" s="329"/>
      <c r="M325" s="329"/>
      <c r="N325" s="329"/>
      <c r="O325" s="329"/>
      <c r="P325" s="329"/>
    </row>
    <row r="326" spans="2:16" ht="15" customHeight="1" outlineLevel="1" x14ac:dyDescent="0.3">
      <c r="B326" s="153">
        <v>319</v>
      </c>
      <c r="C326" s="936"/>
      <c r="D326" s="937"/>
      <c r="E326" s="937"/>
      <c r="F326" s="937"/>
      <c r="G326" s="937"/>
      <c r="H326" s="157"/>
      <c r="I326" s="322"/>
      <c r="J326" s="527">
        <f t="shared" si="6"/>
        <v>0</v>
      </c>
      <c r="K326" s="329"/>
      <c r="L326" s="329"/>
      <c r="M326" s="329"/>
      <c r="N326" s="329"/>
      <c r="O326" s="329"/>
      <c r="P326" s="329"/>
    </row>
    <row r="327" spans="2:16" ht="15" customHeight="1" outlineLevel="1" x14ac:dyDescent="0.3">
      <c r="B327" s="153">
        <v>320</v>
      </c>
      <c r="C327" s="936"/>
      <c r="D327" s="937"/>
      <c r="E327" s="937"/>
      <c r="F327" s="937"/>
      <c r="G327" s="937"/>
      <c r="H327" s="157"/>
      <c r="I327" s="322"/>
      <c r="J327" s="527">
        <f t="shared" si="6"/>
        <v>0</v>
      </c>
      <c r="K327" s="329"/>
      <c r="L327" s="329"/>
      <c r="M327" s="329"/>
      <c r="N327" s="329"/>
      <c r="O327" s="329"/>
      <c r="P327" s="329"/>
    </row>
    <row r="328" spans="2:16" ht="15" customHeight="1" outlineLevel="1" x14ac:dyDescent="0.3">
      <c r="B328" s="153">
        <v>321</v>
      </c>
      <c r="C328" s="936"/>
      <c r="D328" s="937"/>
      <c r="E328" s="937"/>
      <c r="F328" s="937"/>
      <c r="G328" s="937"/>
      <c r="H328" s="157"/>
      <c r="I328" s="322"/>
      <c r="J328" s="527">
        <f t="shared" si="6"/>
        <v>0</v>
      </c>
      <c r="K328" s="329"/>
      <c r="L328" s="329"/>
      <c r="M328" s="329"/>
      <c r="N328" s="329"/>
      <c r="O328" s="329"/>
      <c r="P328" s="329"/>
    </row>
    <row r="329" spans="2:16" ht="15" customHeight="1" outlineLevel="1" x14ac:dyDescent="0.3">
      <c r="B329" s="153">
        <v>322</v>
      </c>
      <c r="C329" s="936"/>
      <c r="D329" s="937"/>
      <c r="E329" s="937"/>
      <c r="F329" s="937"/>
      <c r="G329" s="937"/>
      <c r="H329" s="157"/>
      <c r="I329" s="322"/>
      <c r="J329" s="527">
        <f t="shared" si="6"/>
        <v>0</v>
      </c>
      <c r="K329" s="329"/>
      <c r="L329" s="329"/>
      <c r="M329" s="329"/>
      <c r="N329" s="329"/>
      <c r="O329" s="329"/>
      <c r="P329" s="329"/>
    </row>
    <row r="330" spans="2:16" ht="15" customHeight="1" outlineLevel="1" x14ac:dyDescent="0.3">
      <c r="B330" s="153">
        <v>323</v>
      </c>
      <c r="C330" s="936"/>
      <c r="D330" s="937"/>
      <c r="E330" s="937"/>
      <c r="F330" s="937"/>
      <c r="G330" s="937"/>
      <c r="H330" s="157"/>
      <c r="I330" s="322"/>
      <c r="J330" s="527">
        <f t="shared" si="6"/>
        <v>0</v>
      </c>
      <c r="K330" s="329"/>
      <c r="L330" s="329"/>
      <c r="M330" s="329"/>
      <c r="N330" s="329"/>
      <c r="O330" s="329"/>
      <c r="P330" s="329"/>
    </row>
    <row r="331" spans="2:16" ht="15" customHeight="1" outlineLevel="1" x14ac:dyDescent="0.3">
      <c r="B331" s="153">
        <v>324</v>
      </c>
      <c r="C331" s="936"/>
      <c r="D331" s="937"/>
      <c r="E331" s="937"/>
      <c r="F331" s="937"/>
      <c r="G331" s="937"/>
      <c r="H331" s="157"/>
      <c r="I331" s="322"/>
      <c r="J331" s="527">
        <f t="shared" si="6"/>
        <v>0</v>
      </c>
      <c r="K331" s="329"/>
      <c r="L331" s="329"/>
      <c r="M331" s="329"/>
      <c r="N331" s="329"/>
      <c r="O331" s="329"/>
      <c r="P331" s="329"/>
    </row>
    <row r="332" spans="2:16" ht="15" customHeight="1" outlineLevel="1" x14ac:dyDescent="0.3">
      <c r="B332" s="153">
        <v>325</v>
      </c>
      <c r="C332" s="936"/>
      <c r="D332" s="937"/>
      <c r="E332" s="937"/>
      <c r="F332" s="937"/>
      <c r="G332" s="937"/>
      <c r="H332" s="157"/>
      <c r="I332" s="322"/>
      <c r="J332" s="527">
        <f t="shared" si="6"/>
        <v>0</v>
      </c>
      <c r="K332" s="329"/>
      <c r="L332" s="329"/>
      <c r="M332" s="329"/>
      <c r="N332" s="329"/>
      <c r="O332" s="329"/>
      <c r="P332" s="329"/>
    </row>
    <row r="333" spans="2:16" ht="15" customHeight="1" outlineLevel="1" x14ac:dyDescent="0.3">
      <c r="B333" s="153">
        <v>326</v>
      </c>
      <c r="C333" s="936"/>
      <c r="D333" s="937"/>
      <c r="E333" s="937"/>
      <c r="F333" s="937"/>
      <c r="G333" s="937"/>
      <c r="H333" s="157"/>
      <c r="I333" s="322"/>
      <c r="J333" s="527">
        <f t="shared" si="6"/>
        <v>0</v>
      </c>
      <c r="K333" s="329"/>
      <c r="L333" s="329"/>
      <c r="M333" s="329"/>
      <c r="N333" s="329"/>
      <c r="O333" s="329"/>
      <c r="P333" s="329"/>
    </row>
    <row r="334" spans="2:16" ht="15" customHeight="1" outlineLevel="1" x14ac:dyDescent="0.3">
      <c r="B334" s="153">
        <v>327</v>
      </c>
      <c r="C334" s="936"/>
      <c r="D334" s="937"/>
      <c r="E334" s="937"/>
      <c r="F334" s="937"/>
      <c r="G334" s="937"/>
      <c r="H334" s="157"/>
      <c r="I334" s="322"/>
      <c r="J334" s="527">
        <f t="shared" si="6"/>
        <v>0</v>
      </c>
      <c r="K334" s="329"/>
      <c r="L334" s="329"/>
      <c r="M334" s="329"/>
      <c r="N334" s="329"/>
      <c r="O334" s="329"/>
      <c r="P334" s="329"/>
    </row>
    <row r="335" spans="2:16" ht="15" customHeight="1" outlineLevel="1" x14ac:dyDescent="0.3">
      <c r="B335" s="153">
        <v>328</v>
      </c>
      <c r="C335" s="936"/>
      <c r="D335" s="937"/>
      <c r="E335" s="937"/>
      <c r="F335" s="937"/>
      <c r="G335" s="937"/>
      <c r="H335" s="157"/>
      <c r="I335" s="322"/>
      <c r="J335" s="527">
        <f t="shared" si="6"/>
        <v>0</v>
      </c>
      <c r="K335" s="329"/>
      <c r="L335" s="329"/>
      <c r="M335" s="329"/>
      <c r="N335" s="329"/>
      <c r="O335" s="329"/>
      <c r="P335" s="329"/>
    </row>
    <row r="336" spans="2:16" ht="15" customHeight="1" outlineLevel="1" x14ac:dyDescent="0.3">
      <c r="B336" s="153">
        <v>329</v>
      </c>
      <c r="C336" s="936"/>
      <c r="D336" s="937"/>
      <c r="E336" s="937"/>
      <c r="F336" s="937"/>
      <c r="G336" s="937"/>
      <c r="H336" s="157"/>
      <c r="I336" s="322"/>
      <c r="J336" s="527">
        <f t="shared" si="6"/>
        <v>0</v>
      </c>
      <c r="K336" s="329"/>
      <c r="L336" s="329"/>
      <c r="M336" s="329"/>
      <c r="N336" s="329"/>
      <c r="O336" s="329"/>
      <c r="P336" s="329"/>
    </row>
    <row r="337" spans="2:16" ht="15" customHeight="1" outlineLevel="1" x14ac:dyDescent="0.3">
      <c r="B337" s="153">
        <v>330</v>
      </c>
      <c r="C337" s="936"/>
      <c r="D337" s="937"/>
      <c r="E337" s="937"/>
      <c r="F337" s="937"/>
      <c r="G337" s="937"/>
      <c r="H337" s="157"/>
      <c r="I337" s="322"/>
      <c r="J337" s="527">
        <f t="shared" si="6"/>
        <v>0</v>
      </c>
      <c r="K337" s="329"/>
      <c r="L337" s="329"/>
      <c r="M337" s="329"/>
      <c r="N337" s="329"/>
      <c r="O337" s="329"/>
      <c r="P337" s="329"/>
    </row>
    <row r="338" spans="2:16" ht="15" customHeight="1" outlineLevel="1" x14ac:dyDescent="0.3">
      <c r="B338" s="153">
        <v>331</v>
      </c>
      <c r="C338" s="936"/>
      <c r="D338" s="937"/>
      <c r="E338" s="937"/>
      <c r="F338" s="937"/>
      <c r="G338" s="937"/>
      <c r="H338" s="157"/>
      <c r="I338" s="322"/>
      <c r="J338" s="527">
        <f t="shared" si="6"/>
        <v>0</v>
      </c>
      <c r="K338" s="329"/>
      <c r="L338" s="329"/>
      <c r="M338" s="329"/>
      <c r="N338" s="329"/>
      <c r="O338" s="329"/>
      <c r="P338" s="329"/>
    </row>
    <row r="339" spans="2:16" ht="15" customHeight="1" outlineLevel="1" x14ac:dyDescent="0.3">
      <c r="B339" s="153">
        <v>332</v>
      </c>
      <c r="C339" s="936"/>
      <c r="D339" s="937"/>
      <c r="E339" s="937"/>
      <c r="F339" s="937"/>
      <c r="G339" s="937"/>
      <c r="H339" s="157"/>
      <c r="I339" s="322"/>
      <c r="J339" s="527">
        <f t="shared" si="6"/>
        <v>0</v>
      </c>
      <c r="K339" s="329"/>
      <c r="L339" s="329"/>
      <c r="M339" s="329"/>
      <c r="N339" s="329"/>
      <c r="O339" s="329"/>
      <c r="P339" s="329"/>
    </row>
    <row r="340" spans="2:16" ht="15" customHeight="1" outlineLevel="1" x14ac:dyDescent="0.3">
      <c r="B340" s="153">
        <v>333</v>
      </c>
      <c r="C340" s="936"/>
      <c r="D340" s="937"/>
      <c r="E340" s="937"/>
      <c r="F340" s="937"/>
      <c r="G340" s="937"/>
      <c r="H340" s="157"/>
      <c r="I340" s="322"/>
      <c r="J340" s="527">
        <f t="shared" si="6"/>
        <v>0</v>
      </c>
      <c r="K340" s="329"/>
      <c r="L340" s="329"/>
      <c r="M340" s="329"/>
      <c r="N340" s="329"/>
      <c r="O340" s="329"/>
      <c r="P340" s="329"/>
    </row>
    <row r="341" spans="2:16" ht="15" customHeight="1" outlineLevel="1" x14ac:dyDescent="0.3">
      <c r="B341" s="153">
        <v>334</v>
      </c>
      <c r="C341" s="936"/>
      <c r="D341" s="937"/>
      <c r="E341" s="937"/>
      <c r="F341" s="937"/>
      <c r="G341" s="937"/>
      <c r="H341" s="157"/>
      <c r="I341" s="322"/>
      <c r="J341" s="527">
        <f t="shared" si="6"/>
        <v>0</v>
      </c>
      <c r="K341" s="329"/>
      <c r="L341" s="329"/>
      <c r="M341" s="329"/>
      <c r="N341" s="329"/>
      <c r="O341" s="329"/>
      <c r="P341" s="329"/>
    </row>
    <row r="342" spans="2:16" ht="15" customHeight="1" outlineLevel="1" x14ac:dyDescent="0.3">
      <c r="B342" s="153">
        <v>335</v>
      </c>
      <c r="C342" s="936"/>
      <c r="D342" s="937"/>
      <c r="E342" s="937"/>
      <c r="F342" s="937"/>
      <c r="G342" s="937"/>
      <c r="H342" s="157"/>
      <c r="I342" s="322"/>
      <c r="J342" s="527">
        <f t="shared" si="6"/>
        <v>0</v>
      </c>
      <c r="K342" s="329"/>
      <c r="L342" s="329"/>
      <c r="M342" s="329"/>
      <c r="N342" s="329"/>
      <c r="O342" s="329"/>
      <c r="P342" s="329"/>
    </row>
    <row r="343" spans="2:16" ht="15" customHeight="1" outlineLevel="1" x14ac:dyDescent="0.3">
      <c r="B343" s="153">
        <v>336</v>
      </c>
      <c r="C343" s="936"/>
      <c r="D343" s="937"/>
      <c r="E343" s="937"/>
      <c r="F343" s="937"/>
      <c r="G343" s="937"/>
      <c r="H343" s="157"/>
      <c r="I343" s="322"/>
      <c r="J343" s="527">
        <f t="shared" si="6"/>
        <v>0</v>
      </c>
      <c r="K343" s="329"/>
      <c r="L343" s="329"/>
      <c r="M343" s="329"/>
      <c r="N343" s="329"/>
      <c r="O343" s="329"/>
      <c r="P343" s="329"/>
    </row>
    <row r="344" spans="2:16" ht="15" customHeight="1" outlineLevel="1" x14ac:dyDescent="0.3">
      <c r="B344" s="153">
        <v>337</v>
      </c>
      <c r="C344" s="936"/>
      <c r="D344" s="937"/>
      <c r="E344" s="937"/>
      <c r="F344" s="937"/>
      <c r="G344" s="937"/>
      <c r="H344" s="157"/>
      <c r="I344" s="322"/>
      <c r="J344" s="527">
        <f t="shared" si="6"/>
        <v>0</v>
      </c>
      <c r="K344" s="329"/>
      <c r="L344" s="329"/>
      <c r="M344" s="329"/>
      <c r="N344" s="329"/>
      <c r="O344" s="329"/>
      <c r="P344" s="329"/>
    </row>
    <row r="345" spans="2:16" ht="15" customHeight="1" outlineLevel="1" x14ac:dyDescent="0.3">
      <c r="B345" s="153">
        <v>338</v>
      </c>
      <c r="C345" s="936"/>
      <c r="D345" s="937"/>
      <c r="E345" s="937"/>
      <c r="F345" s="937"/>
      <c r="G345" s="937"/>
      <c r="H345" s="157"/>
      <c r="I345" s="322"/>
      <c r="J345" s="527">
        <f t="shared" si="6"/>
        <v>0</v>
      </c>
      <c r="K345" s="329"/>
      <c r="L345" s="329"/>
      <c r="M345" s="329"/>
      <c r="N345" s="329"/>
      <c r="O345" s="329"/>
      <c r="P345" s="329"/>
    </row>
    <row r="346" spans="2:16" ht="15" customHeight="1" outlineLevel="1" x14ac:dyDescent="0.3">
      <c r="B346" s="153">
        <v>339</v>
      </c>
      <c r="C346" s="936"/>
      <c r="D346" s="937"/>
      <c r="E346" s="937"/>
      <c r="F346" s="937"/>
      <c r="G346" s="937"/>
      <c r="H346" s="157"/>
      <c r="I346" s="322"/>
      <c r="J346" s="527">
        <f t="shared" si="6"/>
        <v>0</v>
      </c>
      <c r="K346" s="329"/>
      <c r="L346" s="329"/>
      <c r="M346" s="329"/>
      <c r="N346" s="329"/>
      <c r="O346" s="329"/>
      <c r="P346" s="329"/>
    </row>
    <row r="347" spans="2:16" ht="15" customHeight="1" outlineLevel="1" x14ac:dyDescent="0.3">
      <c r="B347" s="153">
        <v>340</v>
      </c>
      <c r="C347" s="936"/>
      <c r="D347" s="937"/>
      <c r="E347" s="937"/>
      <c r="F347" s="937"/>
      <c r="G347" s="937"/>
      <c r="H347" s="157"/>
      <c r="I347" s="322"/>
      <c r="J347" s="527">
        <f t="shared" si="6"/>
        <v>0</v>
      </c>
      <c r="K347" s="329"/>
      <c r="L347" s="329"/>
      <c r="M347" s="329"/>
      <c r="N347" s="329"/>
      <c r="O347" s="329"/>
      <c r="P347" s="329"/>
    </row>
    <row r="348" spans="2:16" ht="15" customHeight="1" outlineLevel="1" x14ac:dyDescent="0.3">
      <c r="B348" s="153">
        <v>341</v>
      </c>
      <c r="C348" s="936"/>
      <c r="D348" s="937"/>
      <c r="E348" s="937"/>
      <c r="F348" s="937"/>
      <c r="G348" s="937"/>
      <c r="H348" s="157"/>
      <c r="I348" s="322"/>
      <c r="J348" s="527">
        <f t="shared" si="6"/>
        <v>0</v>
      </c>
      <c r="K348" s="329"/>
      <c r="L348" s="329"/>
      <c r="M348" s="329"/>
      <c r="N348" s="329"/>
      <c r="O348" s="329"/>
      <c r="P348" s="329"/>
    </row>
    <row r="349" spans="2:16" ht="15" customHeight="1" outlineLevel="1" x14ac:dyDescent="0.3">
      <c r="B349" s="153">
        <v>342</v>
      </c>
      <c r="C349" s="936"/>
      <c r="D349" s="937"/>
      <c r="E349" s="937"/>
      <c r="F349" s="937"/>
      <c r="G349" s="937"/>
      <c r="H349" s="157"/>
      <c r="I349" s="322"/>
      <c r="J349" s="527">
        <f t="shared" si="6"/>
        <v>0</v>
      </c>
      <c r="K349" s="329"/>
      <c r="L349" s="329"/>
      <c r="M349" s="329"/>
      <c r="N349" s="329"/>
      <c r="O349" s="329"/>
      <c r="P349" s="329"/>
    </row>
    <row r="350" spans="2:16" ht="15" customHeight="1" outlineLevel="1" x14ac:dyDescent="0.3">
      <c r="B350" s="153">
        <v>343</v>
      </c>
      <c r="C350" s="936"/>
      <c r="D350" s="937"/>
      <c r="E350" s="937"/>
      <c r="F350" s="937"/>
      <c r="G350" s="937"/>
      <c r="H350" s="157"/>
      <c r="I350" s="322"/>
      <c r="J350" s="527">
        <f t="shared" si="6"/>
        <v>0</v>
      </c>
      <c r="K350" s="329"/>
      <c r="L350" s="329"/>
      <c r="M350" s="329"/>
      <c r="N350" s="329"/>
      <c r="O350" s="329"/>
      <c r="P350" s="329"/>
    </row>
    <row r="351" spans="2:16" ht="15" customHeight="1" outlineLevel="1" x14ac:dyDescent="0.3">
      <c r="B351" s="153">
        <v>344</v>
      </c>
      <c r="C351" s="936"/>
      <c r="D351" s="937"/>
      <c r="E351" s="937"/>
      <c r="F351" s="937"/>
      <c r="G351" s="937"/>
      <c r="H351" s="157"/>
      <c r="I351" s="322"/>
      <c r="J351" s="527">
        <f t="shared" si="6"/>
        <v>0</v>
      </c>
      <c r="K351" s="329"/>
      <c r="L351" s="329"/>
      <c r="M351" s="329"/>
      <c r="N351" s="329"/>
      <c r="O351" s="329"/>
      <c r="P351" s="329"/>
    </row>
    <row r="352" spans="2:16" ht="15" customHeight="1" outlineLevel="1" x14ac:dyDescent="0.3">
      <c r="B352" s="153">
        <v>345</v>
      </c>
      <c r="C352" s="936"/>
      <c r="D352" s="937"/>
      <c r="E352" s="937"/>
      <c r="F352" s="937"/>
      <c r="G352" s="937"/>
      <c r="H352" s="157"/>
      <c r="I352" s="322"/>
      <c r="J352" s="527">
        <f t="shared" si="6"/>
        <v>0</v>
      </c>
      <c r="K352" s="329"/>
      <c r="L352" s="329"/>
      <c r="M352" s="329"/>
      <c r="N352" s="329"/>
      <c r="O352" s="329"/>
      <c r="P352" s="329"/>
    </row>
    <row r="353" spans="2:16" ht="15" customHeight="1" outlineLevel="1" x14ac:dyDescent="0.3">
      <c r="B353" s="153">
        <v>346</v>
      </c>
      <c r="C353" s="936"/>
      <c r="D353" s="937"/>
      <c r="E353" s="937"/>
      <c r="F353" s="937"/>
      <c r="G353" s="937"/>
      <c r="H353" s="157"/>
      <c r="I353" s="322"/>
      <c r="J353" s="527">
        <f t="shared" si="6"/>
        <v>0</v>
      </c>
      <c r="K353" s="329"/>
      <c r="L353" s="329"/>
      <c r="M353" s="329"/>
      <c r="N353" s="329"/>
      <c r="O353" s="329"/>
      <c r="P353" s="329"/>
    </row>
    <row r="354" spans="2:16" ht="15" customHeight="1" outlineLevel="1" x14ac:dyDescent="0.3">
      <c r="B354" s="153">
        <v>347</v>
      </c>
      <c r="C354" s="936"/>
      <c r="D354" s="937"/>
      <c r="E354" s="937"/>
      <c r="F354" s="937"/>
      <c r="G354" s="937"/>
      <c r="H354" s="157"/>
      <c r="I354" s="322"/>
      <c r="J354" s="527">
        <f t="shared" si="6"/>
        <v>0</v>
      </c>
      <c r="K354" s="329"/>
      <c r="L354" s="329"/>
      <c r="M354" s="329"/>
      <c r="N354" s="329"/>
      <c r="O354" s="329"/>
      <c r="P354" s="329"/>
    </row>
    <row r="355" spans="2:16" ht="15" customHeight="1" outlineLevel="1" x14ac:dyDescent="0.3">
      <c r="B355" s="153">
        <v>348</v>
      </c>
      <c r="C355" s="936"/>
      <c r="D355" s="937"/>
      <c r="E355" s="937"/>
      <c r="F355" s="937"/>
      <c r="G355" s="937"/>
      <c r="H355" s="157"/>
      <c r="I355" s="322"/>
      <c r="J355" s="527">
        <f t="shared" si="6"/>
        <v>0</v>
      </c>
      <c r="K355" s="329"/>
      <c r="L355" s="329"/>
      <c r="M355" s="329"/>
      <c r="N355" s="329"/>
      <c r="O355" s="329"/>
      <c r="P355" s="329"/>
    </row>
    <row r="356" spans="2:16" ht="15" customHeight="1" outlineLevel="1" x14ac:dyDescent="0.3">
      <c r="B356" s="153">
        <v>349</v>
      </c>
      <c r="C356" s="936"/>
      <c r="D356" s="937"/>
      <c r="E356" s="937"/>
      <c r="F356" s="937"/>
      <c r="G356" s="937"/>
      <c r="H356" s="157"/>
      <c r="I356" s="322"/>
      <c r="J356" s="527">
        <f t="shared" si="6"/>
        <v>0</v>
      </c>
      <c r="K356" s="329"/>
      <c r="L356" s="329"/>
      <c r="M356" s="329"/>
      <c r="N356" s="329"/>
      <c r="O356" s="329"/>
      <c r="P356" s="329"/>
    </row>
    <row r="357" spans="2:16" ht="15" customHeight="1" outlineLevel="1" x14ac:dyDescent="0.3">
      <c r="B357" s="153">
        <v>350</v>
      </c>
      <c r="C357" s="936"/>
      <c r="D357" s="937"/>
      <c r="E357" s="937"/>
      <c r="F357" s="937"/>
      <c r="G357" s="937"/>
      <c r="H357" s="157"/>
      <c r="I357" s="322"/>
      <c r="J357" s="527">
        <f t="shared" si="6"/>
        <v>0</v>
      </c>
      <c r="K357" s="329"/>
      <c r="L357" s="329"/>
      <c r="M357" s="329"/>
      <c r="N357" s="329"/>
      <c r="O357" s="329"/>
      <c r="P357" s="329"/>
    </row>
    <row r="358" spans="2:16" ht="15" customHeight="1" outlineLevel="1" x14ac:dyDescent="0.3">
      <c r="B358" s="153">
        <v>351</v>
      </c>
      <c r="C358" s="936"/>
      <c r="D358" s="937"/>
      <c r="E358" s="937"/>
      <c r="F358" s="937"/>
      <c r="G358" s="937"/>
      <c r="H358" s="157"/>
      <c r="I358" s="322"/>
      <c r="J358" s="527">
        <f t="shared" si="6"/>
        <v>0</v>
      </c>
      <c r="K358" s="329"/>
      <c r="L358" s="329"/>
      <c r="M358" s="329"/>
      <c r="N358" s="329"/>
      <c r="O358" s="329"/>
      <c r="P358" s="329"/>
    </row>
    <row r="359" spans="2:16" ht="15" customHeight="1" outlineLevel="1" x14ac:dyDescent="0.3">
      <c r="B359" s="153">
        <v>352</v>
      </c>
      <c r="C359" s="936"/>
      <c r="D359" s="937"/>
      <c r="E359" s="937"/>
      <c r="F359" s="937"/>
      <c r="G359" s="937"/>
      <c r="H359" s="157"/>
      <c r="I359" s="322"/>
      <c r="J359" s="527">
        <f t="shared" si="6"/>
        <v>0</v>
      </c>
      <c r="K359" s="329"/>
      <c r="L359" s="329"/>
      <c r="M359" s="329"/>
      <c r="N359" s="329"/>
      <c r="O359" s="329"/>
      <c r="P359" s="329"/>
    </row>
    <row r="360" spans="2:16" ht="15" customHeight="1" outlineLevel="1" x14ac:dyDescent="0.3">
      <c r="B360" s="153">
        <v>353</v>
      </c>
      <c r="C360" s="936"/>
      <c r="D360" s="937"/>
      <c r="E360" s="937"/>
      <c r="F360" s="937"/>
      <c r="G360" s="937"/>
      <c r="H360" s="157"/>
      <c r="I360" s="322"/>
      <c r="J360" s="527">
        <f t="shared" si="6"/>
        <v>0</v>
      </c>
      <c r="K360" s="329"/>
      <c r="L360" s="329"/>
      <c r="M360" s="329"/>
      <c r="N360" s="329"/>
      <c r="O360" s="329"/>
      <c r="P360" s="329"/>
    </row>
    <row r="361" spans="2:16" ht="15" customHeight="1" outlineLevel="1" x14ac:dyDescent="0.3">
      <c r="B361" s="153">
        <v>354</v>
      </c>
      <c r="C361" s="936"/>
      <c r="D361" s="937"/>
      <c r="E361" s="937"/>
      <c r="F361" s="937"/>
      <c r="G361" s="937"/>
      <c r="H361" s="157"/>
      <c r="I361" s="322"/>
      <c r="J361" s="527">
        <f t="shared" si="6"/>
        <v>0</v>
      </c>
      <c r="K361" s="329"/>
      <c r="L361" s="329"/>
      <c r="M361" s="329"/>
      <c r="N361" s="329"/>
      <c r="O361" s="329"/>
      <c r="P361" s="329"/>
    </row>
    <row r="362" spans="2:16" ht="15" customHeight="1" outlineLevel="1" x14ac:dyDescent="0.3">
      <c r="B362" s="153">
        <v>355</v>
      </c>
      <c r="C362" s="936"/>
      <c r="D362" s="937"/>
      <c r="E362" s="937"/>
      <c r="F362" s="937"/>
      <c r="G362" s="937"/>
      <c r="H362" s="157"/>
      <c r="I362" s="322"/>
      <c r="J362" s="527">
        <f t="shared" si="6"/>
        <v>0</v>
      </c>
      <c r="K362" s="329"/>
      <c r="L362" s="329"/>
      <c r="M362" s="329"/>
      <c r="N362" s="329"/>
      <c r="O362" s="329"/>
      <c r="P362" s="329"/>
    </row>
    <row r="363" spans="2:16" ht="15" customHeight="1" outlineLevel="1" x14ac:dyDescent="0.3">
      <c r="B363" s="153">
        <v>356</v>
      </c>
      <c r="C363" s="936"/>
      <c r="D363" s="937"/>
      <c r="E363" s="937"/>
      <c r="F363" s="937"/>
      <c r="G363" s="937"/>
      <c r="H363" s="157"/>
      <c r="I363" s="322"/>
      <c r="J363" s="527">
        <f t="shared" ref="J363:J426" si="7">IFERROR(SMALL(K363:P363,1),0)</f>
        <v>0</v>
      </c>
      <c r="K363" s="329"/>
      <c r="L363" s="329"/>
      <c r="M363" s="329"/>
      <c r="N363" s="329"/>
      <c r="O363" s="329"/>
      <c r="P363" s="329"/>
    </row>
    <row r="364" spans="2:16" ht="15" customHeight="1" outlineLevel="1" x14ac:dyDescent="0.3">
      <c r="B364" s="153">
        <v>357</v>
      </c>
      <c r="C364" s="936"/>
      <c r="D364" s="937"/>
      <c r="E364" s="937"/>
      <c r="F364" s="937"/>
      <c r="G364" s="937"/>
      <c r="H364" s="157"/>
      <c r="I364" s="322"/>
      <c r="J364" s="527">
        <f t="shared" si="7"/>
        <v>0</v>
      </c>
      <c r="K364" s="329"/>
      <c r="L364" s="329"/>
      <c r="M364" s="329"/>
      <c r="N364" s="329"/>
      <c r="O364" s="329"/>
      <c r="P364" s="329"/>
    </row>
    <row r="365" spans="2:16" ht="15" customHeight="1" outlineLevel="1" x14ac:dyDescent="0.3">
      <c r="B365" s="153">
        <v>358</v>
      </c>
      <c r="C365" s="936"/>
      <c r="D365" s="937"/>
      <c r="E365" s="937"/>
      <c r="F365" s="937"/>
      <c r="G365" s="937"/>
      <c r="H365" s="157"/>
      <c r="I365" s="322"/>
      <c r="J365" s="527">
        <f t="shared" si="7"/>
        <v>0</v>
      </c>
      <c r="K365" s="329"/>
      <c r="L365" s="329"/>
      <c r="M365" s="329"/>
      <c r="N365" s="329"/>
      <c r="O365" s="329"/>
      <c r="P365" s="329"/>
    </row>
    <row r="366" spans="2:16" ht="15" customHeight="1" outlineLevel="1" x14ac:dyDescent="0.3">
      <c r="B366" s="153">
        <v>359</v>
      </c>
      <c r="C366" s="936"/>
      <c r="D366" s="937"/>
      <c r="E366" s="937"/>
      <c r="F366" s="937"/>
      <c r="G366" s="937"/>
      <c r="H366" s="157"/>
      <c r="I366" s="322"/>
      <c r="J366" s="527">
        <f t="shared" si="7"/>
        <v>0</v>
      </c>
      <c r="K366" s="329"/>
      <c r="L366" s="329"/>
      <c r="M366" s="329"/>
      <c r="N366" s="329"/>
      <c r="O366" s="329"/>
      <c r="P366" s="329"/>
    </row>
    <row r="367" spans="2:16" ht="15" customHeight="1" outlineLevel="1" x14ac:dyDescent="0.3">
      <c r="B367" s="153">
        <v>360</v>
      </c>
      <c r="C367" s="936"/>
      <c r="D367" s="937"/>
      <c r="E367" s="937"/>
      <c r="F367" s="937"/>
      <c r="G367" s="937"/>
      <c r="H367" s="157"/>
      <c r="I367" s="322"/>
      <c r="J367" s="527">
        <f t="shared" si="7"/>
        <v>0</v>
      </c>
      <c r="K367" s="329"/>
      <c r="L367" s="329"/>
      <c r="M367" s="329"/>
      <c r="N367" s="329"/>
      <c r="O367" s="329"/>
      <c r="P367" s="329"/>
    </row>
    <row r="368" spans="2:16" ht="15" customHeight="1" outlineLevel="1" x14ac:dyDescent="0.3">
      <c r="B368" s="153">
        <v>361</v>
      </c>
      <c r="C368" s="936"/>
      <c r="D368" s="937"/>
      <c r="E368" s="937"/>
      <c r="F368" s="937"/>
      <c r="G368" s="937"/>
      <c r="H368" s="157"/>
      <c r="I368" s="322"/>
      <c r="J368" s="527">
        <f t="shared" si="7"/>
        <v>0</v>
      </c>
      <c r="K368" s="329"/>
      <c r="L368" s="329"/>
      <c r="M368" s="329"/>
      <c r="N368" s="329"/>
      <c r="O368" s="329"/>
      <c r="P368" s="329"/>
    </row>
    <row r="369" spans="2:16" ht="15" customHeight="1" outlineLevel="1" x14ac:dyDescent="0.3">
      <c r="B369" s="153">
        <v>362</v>
      </c>
      <c r="C369" s="936"/>
      <c r="D369" s="937"/>
      <c r="E369" s="937"/>
      <c r="F369" s="937"/>
      <c r="G369" s="937"/>
      <c r="H369" s="157"/>
      <c r="I369" s="322"/>
      <c r="J369" s="527">
        <f t="shared" si="7"/>
        <v>0</v>
      </c>
      <c r="K369" s="329"/>
      <c r="L369" s="329"/>
      <c r="M369" s="329"/>
      <c r="N369" s="329"/>
      <c r="O369" s="329"/>
      <c r="P369" s="329"/>
    </row>
    <row r="370" spans="2:16" ht="15" customHeight="1" outlineLevel="1" x14ac:dyDescent="0.3">
      <c r="B370" s="153">
        <v>363</v>
      </c>
      <c r="C370" s="936"/>
      <c r="D370" s="937"/>
      <c r="E370" s="937"/>
      <c r="F370" s="937"/>
      <c r="G370" s="937"/>
      <c r="H370" s="157"/>
      <c r="I370" s="322"/>
      <c r="J370" s="527">
        <f t="shared" si="7"/>
        <v>0</v>
      </c>
      <c r="K370" s="329"/>
      <c r="L370" s="329"/>
      <c r="M370" s="329"/>
      <c r="N370" s="329"/>
      <c r="O370" s="329"/>
      <c r="P370" s="329"/>
    </row>
    <row r="371" spans="2:16" ht="15" customHeight="1" outlineLevel="1" x14ac:dyDescent="0.3">
      <c r="B371" s="153">
        <v>364</v>
      </c>
      <c r="C371" s="936"/>
      <c r="D371" s="937"/>
      <c r="E371" s="937"/>
      <c r="F371" s="937"/>
      <c r="G371" s="937"/>
      <c r="H371" s="157"/>
      <c r="I371" s="322"/>
      <c r="J371" s="527">
        <f t="shared" si="7"/>
        <v>0</v>
      </c>
      <c r="K371" s="329"/>
      <c r="L371" s="329"/>
      <c r="M371" s="329"/>
      <c r="N371" s="329"/>
      <c r="O371" s="329"/>
      <c r="P371" s="329"/>
    </row>
    <row r="372" spans="2:16" ht="15" customHeight="1" outlineLevel="1" x14ac:dyDescent="0.3">
      <c r="B372" s="153">
        <v>365</v>
      </c>
      <c r="C372" s="936"/>
      <c r="D372" s="937"/>
      <c r="E372" s="937"/>
      <c r="F372" s="937"/>
      <c r="G372" s="937"/>
      <c r="H372" s="157"/>
      <c r="I372" s="322"/>
      <c r="J372" s="527">
        <f t="shared" si="7"/>
        <v>0</v>
      </c>
      <c r="K372" s="329"/>
      <c r="L372" s="329"/>
      <c r="M372" s="329"/>
      <c r="N372" s="329"/>
      <c r="O372" s="329"/>
      <c r="P372" s="329"/>
    </row>
    <row r="373" spans="2:16" ht="15" customHeight="1" outlineLevel="1" x14ac:dyDescent="0.3">
      <c r="B373" s="153">
        <v>366</v>
      </c>
      <c r="C373" s="936"/>
      <c r="D373" s="937"/>
      <c r="E373" s="937"/>
      <c r="F373" s="937"/>
      <c r="G373" s="937"/>
      <c r="H373" s="157"/>
      <c r="I373" s="322"/>
      <c r="J373" s="527">
        <f t="shared" si="7"/>
        <v>0</v>
      </c>
      <c r="K373" s="329"/>
      <c r="L373" s="329"/>
      <c r="M373" s="329"/>
      <c r="N373" s="329"/>
      <c r="O373" s="329"/>
      <c r="P373" s="329"/>
    </row>
    <row r="374" spans="2:16" ht="15" customHeight="1" outlineLevel="1" x14ac:dyDescent="0.3">
      <c r="B374" s="153">
        <v>367</v>
      </c>
      <c r="C374" s="936"/>
      <c r="D374" s="937"/>
      <c r="E374" s="937"/>
      <c r="F374" s="937"/>
      <c r="G374" s="937"/>
      <c r="H374" s="157"/>
      <c r="I374" s="322"/>
      <c r="J374" s="527">
        <f t="shared" si="7"/>
        <v>0</v>
      </c>
      <c r="K374" s="329"/>
      <c r="L374" s="329"/>
      <c r="M374" s="329"/>
      <c r="N374" s="329"/>
      <c r="O374" s="329"/>
      <c r="P374" s="329"/>
    </row>
    <row r="375" spans="2:16" ht="15" customHeight="1" outlineLevel="1" x14ac:dyDescent="0.3">
      <c r="B375" s="153">
        <v>368</v>
      </c>
      <c r="C375" s="936"/>
      <c r="D375" s="937"/>
      <c r="E375" s="937"/>
      <c r="F375" s="937"/>
      <c r="G375" s="937"/>
      <c r="H375" s="157"/>
      <c r="I375" s="322"/>
      <c r="J375" s="527">
        <f t="shared" si="7"/>
        <v>0</v>
      </c>
      <c r="K375" s="329"/>
      <c r="L375" s="329"/>
      <c r="M375" s="329"/>
      <c r="N375" s="329"/>
      <c r="O375" s="329"/>
      <c r="P375" s="329"/>
    </row>
    <row r="376" spans="2:16" ht="15" customHeight="1" outlineLevel="1" x14ac:dyDescent="0.3">
      <c r="B376" s="153">
        <v>369</v>
      </c>
      <c r="C376" s="936"/>
      <c r="D376" s="937"/>
      <c r="E376" s="937"/>
      <c r="F376" s="937"/>
      <c r="G376" s="937"/>
      <c r="H376" s="157"/>
      <c r="I376" s="322"/>
      <c r="J376" s="527">
        <f t="shared" si="7"/>
        <v>0</v>
      </c>
      <c r="K376" s="329"/>
      <c r="L376" s="329"/>
      <c r="M376" s="329"/>
      <c r="N376" s="329"/>
      <c r="O376" s="329"/>
      <c r="P376" s="329"/>
    </row>
    <row r="377" spans="2:16" ht="15" customHeight="1" outlineLevel="1" x14ac:dyDescent="0.3">
      <c r="B377" s="153">
        <v>370</v>
      </c>
      <c r="C377" s="936"/>
      <c r="D377" s="937"/>
      <c r="E377" s="937"/>
      <c r="F377" s="937"/>
      <c r="G377" s="937"/>
      <c r="H377" s="157"/>
      <c r="I377" s="322"/>
      <c r="J377" s="527">
        <f t="shared" si="7"/>
        <v>0</v>
      </c>
      <c r="K377" s="329"/>
      <c r="L377" s="329"/>
      <c r="M377" s="329"/>
      <c r="N377" s="329"/>
      <c r="O377" s="329"/>
      <c r="P377" s="329"/>
    </row>
    <row r="378" spans="2:16" ht="15" customHeight="1" outlineLevel="1" x14ac:dyDescent="0.3">
      <c r="B378" s="153">
        <v>371</v>
      </c>
      <c r="C378" s="936"/>
      <c r="D378" s="937"/>
      <c r="E378" s="937"/>
      <c r="F378" s="937"/>
      <c r="G378" s="937"/>
      <c r="H378" s="157"/>
      <c r="I378" s="322"/>
      <c r="J378" s="527">
        <f t="shared" si="7"/>
        <v>0</v>
      </c>
      <c r="K378" s="329"/>
      <c r="L378" s="329"/>
      <c r="M378" s="329"/>
      <c r="N378" s="329"/>
      <c r="O378" s="329"/>
      <c r="P378" s="329"/>
    </row>
    <row r="379" spans="2:16" ht="15" customHeight="1" outlineLevel="1" x14ac:dyDescent="0.3">
      <c r="B379" s="153">
        <v>372</v>
      </c>
      <c r="C379" s="936"/>
      <c r="D379" s="937"/>
      <c r="E379" s="937"/>
      <c r="F379" s="937"/>
      <c r="G379" s="937"/>
      <c r="H379" s="157"/>
      <c r="I379" s="322"/>
      <c r="J379" s="527">
        <f t="shared" si="7"/>
        <v>0</v>
      </c>
      <c r="K379" s="329"/>
      <c r="L379" s="329"/>
      <c r="M379" s="329"/>
      <c r="N379" s="329"/>
      <c r="O379" s="329"/>
      <c r="P379" s="329"/>
    </row>
    <row r="380" spans="2:16" ht="15" customHeight="1" outlineLevel="1" x14ac:dyDescent="0.3">
      <c r="B380" s="153">
        <v>373</v>
      </c>
      <c r="C380" s="936"/>
      <c r="D380" s="937"/>
      <c r="E380" s="937"/>
      <c r="F380" s="937"/>
      <c r="G380" s="937"/>
      <c r="H380" s="157"/>
      <c r="I380" s="322"/>
      <c r="J380" s="527">
        <f t="shared" si="7"/>
        <v>0</v>
      </c>
      <c r="K380" s="329"/>
      <c r="L380" s="329"/>
      <c r="M380" s="329"/>
      <c r="N380" s="329"/>
      <c r="O380" s="329"/>
      <c r="P380" s="329"/>
    </row>
    <row r="381" spans="2:16" ht="15" customHeight="1" outlineLevel="1" x14ac:dyDescent="0.3">
      <c r="B381" s="153">
        <v>374</v>
      </c>
      <c r="C381" s="936"/>
      <c r="D381" s="937"/>
      <c r="E381" s="937"/>
      <c r="F381" s="937"/>
      <c r="G381" s="937"/>
      <c r="H381" s="157"/>
      <c r="I381" s="322"/>
      <c r="J381" s="527">
        <f t="shared" si="7"/>
        <v>0</v>
      </c>
      <c r="K381" s="329"/>
      <c r="L381" s="329"/>
      <c r="M381" s="329"/>
      <c r="N381" s="329"/>
      <c r="O381" s="329"/>
      <c r="P381" s="329"/>
    </row>
    <row r="382" spans="2:16" ht="15" customHeight="1" outlineLevel="1" x14ac:dyDescent="0.3">
      <c r="B382" s="153">
        <v>375</v>
      </c>
      <c r="C382" s="936"/>
      <c r="D382" s="937"/>
      <c r="E382" s="937"/>
      <c r="F382" s="937"/>
      <c r="G382" s="937"/>
      <c r="H382" s="157"/>
      <c r="I382" s="322"/>
      <c r="J382" s="527">
        <f t="shared" si="7"/>
        <v>0</v>
      </c>
      <c r="K382" s="329"/>
      <c r="L382" s="329"/>
      <c r="M382" s="329"/>
      <c r="N382" s="329"/>
      <c r="O382" s="329"/>
      <c r="P382" s="329"/>
    </row>
    <row r="383" spans="2:16" ht="15" customHeight="1" outlineLevel="1" x14ac:dyDescent="0.3">
      <c r="B383" s="153">
        <v>376</v>
      </c>
      <c r="C383" s="936"/>
      <c r="D383" s="937"/>
      <c r="E383" s="937"/>
      <c r="F383" s="937"/>
      <c r="G383" s="937"/>
      <c r="H383" s="157"/>
      <c r="I383" s="322"/>
      <c r="J383" s="527">
        <f t="shared" si="7"/>
        <v>0</v>
      </c>
      <c r="K383" s="329"/>
      <c r="L383" s="329"/>
      <c r="M383" s="329"/>
      <c r="N383" s="329"/>
      <c r="O383" s="329"/>
      <c r="P383" s="329"/>
    </row>
    <row r="384" spans="2:16" ht="15" customHeight="1" outlineLevel="1" x14ac:dyDescent="0.3">
      <c r="B384" s="153">
        <v>377</v>
      </c>
      <c r="C384" s="936"/>
      <c r="D384" s="937"/>
      <c r="E384" s="937"/>
      <c r="F384" s="937"/>
      <c r="G384" s="937"/>
      <c r="H384" s="157"/>
      <c r="I384" s="322"/>
      <c r="J384" s="527">
        <f t="shared" si="7"/>
        <v>0</v>
      </c>
      <c r="K384" s="329"/>
      <c r="L384" s="329"/>
      <c r="M384" s="329"/>
      <c r="N384" s="329"/>
      <c r="O384" s="329"/>
      <c r="P384" s="329"/>
    </row>
    <row r="385" spans="2:16" ht="15" customHeight="1" outlineLevel="1" x14ac:dyDescent="0.3">
      <c r="B385" s="153">
        <v>378</v>
      </c>
      <c r="C385" s="936"/>
      <c r="D385" s="937"/>
      <c r="E385" s="937"/>
      <c r="F385" s="937"/>
      <c r="G385" s="937"/>
      <c r="H385" s="157"/>
      <c r="I385" s="322"/>
      <c r="J385" s="527">
        <f t="shared" si="7"/>
        <v>0</v>
      </c>
      <c r="K385" s="329"/>
      <c r="L385" s="329"/>
      <c r="M385" s="329"/>
      <c r="N385" s="329"/>
      <c r="O385" s="329"/>
      <c r="P385" s="329"/>
    </row>
    <row r="386" spans="2:16" ht="15" customHeight="1" outlineLevel="1" x14ac:dyDescent="0.3">
      <c r="B386" s="153">
        <v>379</v>
      </c>
      <c r="C386" s="936"/>
      <c r="D386" s="937"/>
      <c r="E386" s="937"/>
      <c r="F386" s="937"/>
      <c r="G386" s="937"/>
      <c r="H386" s="157"/>
      <c r="I386" s="322"/>
      <c r="J386" s="527">
        <f t="shared" si="7"/>
        <v>0</v>
      </c>
      <c r="K386" s="329"/>
      <c r="L386" s="329"/>
      <c r="M386" s="329"/>
      <c r="N386" s="329"/>
      <c r="O386" s="329"/>
      <c r="P386" s="329"/>
    </row>
    <row r="387" spans="2:16" ht="15" customHeight="1" outlineLevel="1" x14ac:dyDescent="0.3">
      <c r="B387" s="153">
        <v>380</v>
      </c>
      <c r="C387" s="936"/>
      <c r="D387" s="937"/>
      <c r="E387" s="937"/>
      <c r="F387" s="937"/>
      <c r="G387" s="937"/>
      <c r="H387" s="157"/>
      <c r="I387" s="322"/>
      <c r="J387" s="527">
        <f t="shared" si="7"/>
        <v>0</v>
      </c>
      <c r="K387" s="329"/>
      <c r="L387" s="329"/>
      <c r="M387" s="329"/>
      <c r="N387" s="329"/>
      <c r="O387" s="329"/>
      <c r="P387" s="329"/>
    </row>
    <row r="388" spans="2:16" ht="15" customHeight="1" outlineLevel="1" x14ac:dyDescent="0.3">
      <c r="B388" s="153">
        <v>381</v>
      </c>
      <c r="C388" s="936"/>
      <c r="D388" s="937"/>
      <c r="E388" s="937"/>
      <c r="F388" s="937"/>
      <c r="G388" s="937"/>
      <c r="H388" s="157"/>
      <c r="I388" s="322"/>
      <c r="J388" s="527">
        <f t="shared" si="7"/>
        <v>0</v>
      </c>
      <c r="K388" s="329"/>
      <c r="L388" s="329"/>
      <c r="M388" s="329"/>
      <c r="N388" s="329"/>
      <c r="O388" s="329"/>
      <c r="P388" s="329"/>
    </row>
    <row r="389" spans="2:16" ht="15" customHeight="1" outlineLevel="1" x14ac:dyDescent="0.3">
      <c r="B389" s="153">
        <v>382</v>
      </c>
      <c r="C389" s="936"/>
      <c r="D389" s="937"/>
      <c r="E389" s="937"/>
      <c r="F389" s="937"/>
      <c r="G389" s="937"/>
      <c r="H389" s="157"/>
      <c r="I389" s="322"/>
      <c r="J389" s="527">
        <f t="shared" si="7"/>
        <v>0</v>
      </c>
      <c r="K389" s="329"/>
      <c r="L389" s="329"/>
      <c r="M389" s="329"/>
      <c r="N389" s="329"/>
      <c r="O389" s="329"/>
      <c r="P389" s="329"/>
    </row>
    <row r="390" spans="2:16" ht="15" customHeight="1" outlineLevel="1" x14ac:dyDescent="0.3">
      <c r="B390" s="153">
        <v>383</v>
      </c>
      <c r="C390" s="936"/>
      <c r="D390" s="937"/>
      <c r="E390" s="937"/>
      <c r="F390" s="937"/>
      <c r="G390" s="937"/>
      <c r="H390" s="157"/>
      <c r="I390" s="322"/>
      <c r="J390" s="527">
        <f t="shared" si="7"/>
        <v>0</v>
      </c>
      <c r="K390" s="329"/>
      <c r="L390" s="329"/>
      <c r="M390" s="329"/>
      <c r="N390" s="329"/>
      <c r="O390" s="329"/>
      <c r="P390" s="329"/>
    </row>
    <row r="391" spans="2:16" ht="15" customHeight="1" outlineLevel="1" x14ac:dyDescent="0.3">
      <c r="B391" s="153">
        <v>384</v>
      </c>
      <c r="C391" s="936"/>
      <c r="D391" s="937"/>
      <c r="E391" s="937"/>
      <c r="F391" s="937"/>
      <c r="G391" s="937"/>
      <c r="H391" s="157"/>
      <c r="I391" s="322"/>
      <c r="J391" s="527">
        <f t="shared" si="7"/>
        <v>0</v>
      </c>
      <c r="K391" s="329"/>
      <c r="L391" s="329"/>
      <c r="M391" s="329"/>
      <c r="N391" s="329"/>
      <c r="O391" s="329"/>
      <c r="P391" s="329"/>
    </row>
    <row r="392" spans="2:16" ht="15" customHeight="1" outlineLevel="1" x14ac:dyDescent="0.3">
      <c r="B392" s="153">
        <v>385</v>
      </c>
      <c r="C392" s="936"/>
      <c r="D392" s="937"/>
      <c r="E392" s="937"/>
      <c r="F392" s="937"/>
      <c r="G392" s="937"/>
      <c r="H392" s="157"/>
      <c r="I392" s="322"/>
      <c r="J392" s="527">
        <f t="shared" si="7"/>
        <v>0</v>
      </c>
      <c r="K392" s="329"/>
      <c r="L392" s="329"/>
      <c r="M392" s="329"/>
      <c r="N392" s="329"/>
      <c r="O392" s="329"/>
      <c r="P392" s="329"/>
    </row>
    <row r="393" spans="2:16" ht="15" customHeight="1" outlineLevel="1" x14ac:dyDescent="0.3">
      <c r="B393" s="153">
        <v>386</v>
      </c>
      <c r="C393" s="936"/>
      <c r="D393" s="937"/>
      <c r="E393" s="937"/>
      <c r="F393" s="937"/>
      <c r="G393" s="937"/>
      <c r="H393" s="157"/>
      <c r="I393" s="322"/>
      <c r="J393" s="527">
        <f t="shared" si="7"/>
        <v>0</v>
      </c>
      <c r="K393" s="329"/>
      <c r="L393" s="329"/>
      <c r="M393" s="329"/>
      <c r="N393" s="329"/>
      <c r="O393" s="329"/>
      <c r="P393" s="329"/>
    </row>
    <row r="394" spans="2:16" ht="15" customHeight="1" outlineLevel="1" x14ac:dyDescent="0.3">
      <c r="B394" s="153">
        <v>387</v>
      </c>
      <c r="C394" s="936"/>
      <c r="D394" s="937"/>
      <c r="E394" s="937"/>
      <c r="F394" s="937"/>
      <c r="G394" s="937"/>
      <c r="H394" s="157"/>
      <c r="I394" s="322"/>
      <c r="J394" s="527">
        <f t="shared" si="7"/>
        <v>0</v>
      </c>
      <c r="K394" s="329"/>
      <c r="L394" s="329"/>
      <c r="M394" s="329"/>
      <c r="N394" s="329"/>
      <c r="O394" s="329"/>
      <c r="P394" s="329"/>
    </row>
    <row r="395" spans="2:16" ht="15" customHeight="1" outlineLevel="1" x14ac:dyDescent="0.3">
      <c r="B395" s="153">
        <v>388</v>
      </c>
      <c r="C395" s="936"/>
      <c r="D395" s="937"/>
      <c r="E395" s="937"/>
      <c r="F395" s="937"/>
      <c r="G395" s="937"/>
      <c r="H395" s="157"/>
      <c r="I395" s="322"/>
      <c r="J395" s="527">
        <f t="shared" si="7"/>
        <v>0</v>
      </c>
      <c r="K395" s="329"/>
      <c r="L395" s="329"/>
      <c r="M395" s="329"/>
      <c r="N395" s="329"/>
      <c r="O395" s="329"/>
      <c r="P395" s="329"/>
    </row>
    <row r="396" spans="2:16" ht="15" customHeight="1" outlineLevel="1" x14ac:dyDescent="0.3">
      <c r="B396" s="153">
        <v>389</v>
      </c>
      <c r="C396" s="936"/>
      <c r="D396" s="937"/>
      <c r="E396" s="937"/>
      <c r="F396" s="937"/>
      <c r="G396" s="937"/>
      <c r="H396" s="157"/>
      <c r="I396" s="322"/>
      <c r="J396" s="527">
        <f t="shared" si="7"/>
        <v>0</v>
      </c>
      <c r="K396" s="329"/>
      <c r="L396" s="329"/>
      <c r="M396" s="329"/>
      <c r="N396" s="329"/>
      <c r="O396" s="329"/>
      <c r="P396" s="329"/>
    </row>
    <row r="397" spans="2:16" ht="15" customHeight="1" outlineLevel="1" x14ac:dyDescent="0.3">
      <c r="B397" s="153">
        <v>390</v>
      </c>
      <c r="C397" s="936"/>
      <c r="D397" s="937"/>
      <c r="E397" s="937"/>
      <c r="F397" s="937"/>
      <c r="G397" s="937"/>
      <c r="H397" s="157"/>
      <c r="I397" s="322"/>
      <c r="J397" s="527">
        <f t="shared" si="7"/>
        <v>0</v>
      </c>
      <c r="K397" s="329"/>
      <c r="L397" s="329"/>
      <c r="M397" s="329"/>
      <c r="N397" s="329"/>
      <c r="O397" s="329"/>
      <c r="P397" s="329"/>
    </row>
    <row r="398" spans="2:16" ht="15" customHeight="1" outlineLevel="1" x14ac:dyDescent="0.3">
      <c r="B398" s="153">
        <v>391</v>
      </c>
      <c r="C398" s="936"/>
      <c r="D398" s="937"/>
      <c r="E398" s="937"/>
      <c r="F398" s="937"/>
      <c r="G398" s="937"/>
      <c r="H398" s="157"/>
      <c r="I398" s="322"/>
      <c r="J398" s="527">
        <f t="shared" si="7"/>
        <v>0</v>
      </c>
      <c r="K398" s="329"/>
      <c r="L398" s="329"/>
      <c r="M398" s="329"/>
      <c r="N398" s="329"/>
      <c r="O398" s="329"/>
      <c r="P398" s="329"/>
    </row>
    <row r="399" spans="2:16" ht="15" customHeight="1" outlineLevel="1" x14ac:dyDescent="0.3">
      <c r="B399" s="153">
        <v>392</v>
      </c>
      <c r="C399" s="936"/>
      <c r="D399" s="937"/>
      <c r="E399" s="937"/>
      <c r="F399" s="937"/>
      <c r="G399" s="937"/>
      <c r="H399" s="157"/>
      <c r="I399" s="322"/>
      <c r="J399" s="527">
        <f t="shared" si="7"/>
        <v>0</v>
      </c>
      <c r="K399" s="329"/>
      <c r="L399" s="329"/>
      <c r="M399" s="329"/>
      <c r="N399" s="329"/>
      <c r="O399" s="329"/>
      <c r="P399" s="329"/>
    </row>
    <row r="400" spans="2:16" ht="15" customHeight="1" outlineLevel="1" x14ac:dyDescent="0.3">
      <c r="B400" s="153">
        <v>393</v>
      </c>
      <c r="C400" s="936"/>
      <c r="D400" s="937"/>
      <c r="E400" s="937"/>
      <c r="F400" s="937"/>
      <c r="G400" s="937"/>
      <c r="H400" s="157"/>
      <c r="I400" s="322"/>
      <c r="J400" s="527">
        <f t="shared" si="7"/>
        <v>0</v>
      </c>
      <c r="K400" s="329"/>
      <c r="L400" s="329"/>
      <c r="M400" s="329"/>
      <c r="N400" s="329"/>
      <c r="O400" s="329"/>
      <c r="P400" s="329"/>
    </row>
    <row r="401" spans="2:16" ht="15" customHeight="1" outlineLevel="1" x14ac:dyDescent="0.3">
      <c r="B401" s="153">
        <v>394</v>
      </c>
      <c r="C401" s="936"/>
      <c r="D401" s="937"/>
      <c r="E401" s="937"/>
      <c r="F401" s="937"/>
      <c r="G401" s="937"/>
      <c r="H401" s="157"/>
      <c r="I401" s="322"/>
      <c r="J401" s="527">
        <f t="shared" si="7"/>
        <v>0</v>
      </c>
      <c r="K401" s="329"/>
      <c r="L401" s="329"/>
      <c r="M401" s="329"/>
      <c r="N401" s="329"/>
      <c r="O401" s="329"/>
      <c r="P401" s="329"/>
    </row>
    <row r="402" spans="2:16" ht="15" customHeight="1" outlineLevel="1" x14ac:dyDescent="0.3">
      <c r="B402" s="153">
        <v>395</v>
      </c>
      <c r="C402" s="936"/>
      <c r="D402" s="937"/>
      <c r="E402" s="937"/>
      <c r="F402" s="937"/>
      <c r="G402" s="937"/>
      <c r="H402" s="157"/>
      <c r="I402" s="322"/>
      <c r="J402" s="527">
        <f t="shared" si="7"/>
        <v>0</v>
      </c>
      <c r="K402" s="329"/>
      <c r="L402" s="329"/>
      <c r="M402" s="329"/>
      <c r="N402" s="329"/>
      <c r="O402" s="329"/>
      <c r="P402" s="329"/>
    </row>
    <row r="403" spans="2:16" ht="15" customHeight="1" outlineLevel="1" x14ac:dyDescent="0.3">
      <c r="B403" s="153">
        <v>396</v>
      </c>
      <c r="C403" s="936"/>
      <c r="D403" s="937"/>
      <c r="E403" s="937"/>
      <c r="F403" s="937"/>
      <c r="G403" s="937"/>
      <c r="H403" s="157"/>
      <c r="I403" s="322"/>
      <c r="J403" s="527">
        <f t="shared" si="7"/>
        <v>0</v>
      </c>
      <c r="K403" s="329"/>
      <c r="L403" s="329"/>
      <c r="M403" s="329"/>
      <c r="N403" s="329"/>
      <c r="O403" s="329"/>
      <c r="P403" s="329"/>
    </row>
    <row r="404" spans="2:16" ht="15" customHeight="1" outlineLevel="1" x14ac:dyDescent="0.3">
      <c r="B404" s="153">
        <v>397</v>
      </c>
      <c r="C404" s="936"/>
      <c r="D404" s="937"/>
      <c r="E404" s="937"/>
      <c r="F404" s="937"/>
      <c r="G404" s="937"/>
      <c r="H404" s="157"/>
      <c r="I404" s="322"/>
      <c r="J404" s="527">
        <f t="shared" si="7"/>
        <v>0</v>
      </c>
      <c r="K404" s="329"/>
      <c r="L404" s="329"/>
      <c r="M404" s="329"/>
      <c r="N404" s="329"/>
      <c r="O404" s="329"/>
      <c r="P404" s="329"/>
    </row>
    <row r="405" spans="2:16" ht="15" customHeight="1" outlineLevel="1" x14ac:dyDescent="0.3">
      <c r="B405" s="153">
        <v>398</v>
      </c>
      <c r="C405" s="936"/>
      <c r="D405" s="937"/>
      <c r="E405" s="937"/>
      <c r="F405" s="937"/>
      <c r="G405" s="937"/>
      <c r="H405" s="157"/>
      <c r="I405" s="322"/>
      <c r="J405" s="527">
        <f t="shared" si="7"/>
        <v>0</v>
      </c>
      <c r="K405" s="329"/>
      <c r="L405" s="329"/>
      <c r="M405" s="329"/>
      <c r="N405" s="329"/>
      <c r="O405" s="329"/>
      <c r="P405" s="329"/>
    </row>
    <row r="406" spans="2:16" ht="15" customHeight="1" outlineLevel="1" x14ac:dyDescent="0.3">
      <c r="B406" s="153">
        <v>399</v>
      </c>
      <c r="C406" s="936"/>
      <c r="D406" s="937"/>
      <c r="E406" s="937"/>
      <c r="F406" s="937"/>
      <c r="G406" s="937"/>
      <c r="H406" s="157"/>
      <c r="I406" s="322"/>
      <c r="J406" s="527">
        <f t="shared" si="7"/>
        <v>0</v>
      </c>
      <c r="K406" s="329"/>
      <c r="L406" s="329"/>
      <c r="M406" s="329"/>
      <c r="N406" s="329"/>
      <c r="O406" s="329"/>
      <c r="P406" s="329"/>
    </row>
    <row r="407" spans="2:16" ht="15" customHeight="1" outlineLevel="1" x14ac:dyDescent="0.3">
      <c r="B407" s="153">
        <v>400</v>
      </c>
      <c r="C407" s="936"/>
      <c r="D407" s="937"/>
      <c r="E407" s="937"/>
      <c r="F407" s="937"/>
      <c r="G407" s="937"/>
      <c r="H407" s="157"/>
      <c r="I407" s="322"/>
      <c r="J407" s="527">
        <f t="shared" si="7"/>
        <v>0</v>
      </c>
      <c r="K407" s="329"/>
      <c r="L407" s="329"/>
      <c r="M407" s="329"/>
      <c r="N407" s="329"/>
      <c r="O407" s="329"/>
      <c r="P407" s="329"/>
    </row>
    <row r="408" spans="2:16" ht="15" customHeight="1" outlineLevel="1" x14ac:dyDescent="0.3">
      <c r="B408" s="153">
        <v>401</v>
      </c>
      <c r="C408" s="936"/>
      <c r="D408" s="937"/>
      <c r="E408" s="937"/>
      <c r="F408" s="937"/>
      <c r="G408" s="937"/>
      <c r="H408" s="157"/>
      <c r="I408" s="322"/>
      <c r="J408" s="527">
        <f t="shared" si="7"/>
        <v>0</v>
      </c>
      <c r="K408" s="329"/>
      <c r="L408" s="329"/>
      <c r="M408" s="329"/>
      <c r="N408" s="329"/>
      <c r="O408" s="329"/>
      <c r="P408" s="329"/>
    </row>
    <row r="409" spans="2:16" ht="15" customHeight="1" outlineLevel="1" x14ac:dyDescent="0.3">
      <c r="B409" s="153">
        <v>402</v>
      </c>
      <c r="C409" s="936"/>
      <c r="D409" s="937"/>
      <c r="E409" s="937"/>
      <c r="F409" s="937"/>
      <c r="G409" s="937"/>
      <c r="H409" s="157"/>
      <c r="I409" s="322"/>
      <c r="J409" s="527">
        <f t="shared" si="7"/>
        <v>0</v>
      </c>
      <c r="K409" s="329"/>
      <c r="L409" s="329"/>
      <c r="M409" s="329"/>
      <c r="N409" s="329"/>
      <c r="O409" s="329"/>
      <c r="P409" s="329"/>
    </row>
    <row r="410" spans="2:16" ht="15" customHeight="1" outlineLevel="1" x14ac:dyDescent="0.3">
      <c r="B410" s="153">
        <v>403</v>
      </c>
      <c r="C410" s="936"/>
      <c r="D410" s="937"/>
      <c r="E410" s="937"/>
      <c r="F410" s="937"/>
      <c r="G410" s="937"/>
      <c r="H410" s="157"/>
      <c r="I410" s="322"/>
      <c r="J410" s="527">
        <f t="shared" si="7"/>
        <v>0</v>
      </c>
      <c r="K410" s="329"/>
      <c r="L410" s="329"/>
      <c r="M410" s="329"/>
      <c r="N410" s="329"/>
      <c r="O410" s="329"/>
      <c r="P410" s="329"/>
    </row>
    <row r="411" spans="2:16" ht="15" customHeight="1" outlineLevel="1" x14ac:dyDescent="0.3">
      <c r="B411" s="153">
        <v>404</v>
      </c>
      <c r="C411" s="936"/>
      <c r="D411" s="937"/>
      <c r="E411" s="937"/>
      <c r="F411" s="937"/>
      <c r="G411" s="937"/>
      <c r="H411" s="157"/>
      <c r="I411" s="322"/>
      <c r="J411" s="527">
        <f t="shared" si="7"/>
        <v>0</v>
      </c>
      <c r="K411" s="329"/>
      <c r="L411" s="329"/>
      <c r="M411" s="329"/>
      <c r="N411" s="329"/>
      <c r="O411" s="329"/>
      <c r="P411" s="329"/>
    </row>
    <row r="412" spans="2:16" ht="15" customHeight="1" outlineLevel="1" x14ac:dyDescent="0.3">
      <c r="B412" s="153">
        <v>405</v>
      </c>
      <c r="C412" s="936"/>
      <c r="D412" s="937"/>
      <c r="E412" s="937"/>
      <c r="F412" s="937"/>
      <c r="G412" s="937"/>
      <c r="H412" s="157"/>
      <c r="I412" s="322"/>
      <c r="J412" s="527">
        <f t="shared" si="7"/>
        <v>0</v>
      </c>
      <c r="K412" s="329"/>
      <c r="L412" s="329"/>
      <c r="M412" s="329"/>
      <c r="N412" s="329"/>
      <c r="O412" s="329"/>
      <c r="P412" s="329"/>
    </row>
    <row r="413" spans="2:16" ht="15" customHeight="1" outlineLevel="1" x14ac:dyDescent="0.3">
      <c r="B413" s="153">
        <v>406</v>
      </c>
      <c r="C413" s="936"/>
      <c r="D413" s="937"/>
      <c r="E413" s="937"/>
      <c r="F413" s="937"/>
      <c r="G413" s="937"/>
      <c r="H413" s="157"/>
      <c r="I413" s="322"/>
      <c r="J413" s="527">
        <f t="shared" si="7"/>
        <v>0</v>
      </c>
      <c r="K413" s="329"/>
      <c r="L413" s="329"/>
      <c r="M413" s="329"/>
      <c r="N413" s="329"/>
      <c r="O413" s="329"/>
      <c r="P413" s="329"/>
    </row>
    <row r="414" spans="2:16" ht="15" customHeight="1" outlineLevel="1" x14ac:dyDescent="0.3">
      <c r="B414" s="153">
        <v>407</v>
      </c>
      <c r="C414" s="936"/>
      <c r="D414" s="937"/>
      <c r="E414" s="937"/>
      <c r="F414" s="937"/>
      <c r="G414" s="937"/>
      <c r="H414" s="157"/>
      <c r="I414" s="322"/>
      <c r="J414" s="527">
        <f t="shared" si="7"/>
        <v>0</v>
      </c>
      <c r="K414" s="329"/>
      <c r="L414" s="329"/>
      <c r="M414" s="329"/>
      <c r="N414" s="329"/>
      <c r="O414" s="329"/>
      <c r="P414" s="329"/>
    </row>
    <row r="415" spans="2:16" ht="15" customHeight="1" outlineLevel="1" x14ac:dyDescent="0.3">
      <c r="B415" s="153">
        <v>408</v>
      </c>
      <c r="C415" s="936"/>
      <c r="D415" s="937"/>
      <c r="E415" s="937"/>
      <c r="F415" s="937"/>
      <c r="G415" s="937"/>
      <c r="H415" s="157"/>
      <c r="I415" s="322"/>
      <c r="J415" s="527">
        <f t="shared" si="7"/>
        <v>0</v>
      </c>
      <c r="K415" s="329"/>
      <c r="L415" s="329"/>
      <c r="M415" s="329"/>
      <c r="N415" s="329"/>
      <c r="O415" s="329"/>
      <c r="P415" s="329"/>
    </row>
    <row r="416" spans="2:16" ht="15" customHeight="1" outlineLevel="1" x14ac:dyDescent="0.3">
      <c r="B416" s="153">
        <v>409</v>
      </c>
      <c r="C416" s="936"/>
      <c r="D416" s="937"/>
      <c r="E416" s="937"/>
      <c r="F416" s="937"/>
      <c r="G416" s="937"/>
      <c r="H416" s="157"/>
      <c r="I416" s="322"/>
      <c r="J416" s="527">
        <f t="shared" si="7"/>
        <v>0</v>
      </c>
      <c r="K416" s="329"/>
      <c r="L416" s="329"/>
      <c r="M416" s="329"/>
      <c r="N416" s="329"/>
      <c r="O416" s="329"/>
      <c r="P416" s="329"/>
    </row>
    <row r="417" spans="2:16" ht="15" customHeight="1" outlineLevel="1" x14ac:dyDescent="0.3">
      <c r="B417" s="153">
        <v>410</v>
      </c>
      <c r="C417" s="936"/>
      <c r="D417" s="937"/>
      <c r="E417" s="937"/>
      <c r="F417" s="937"/>
      <c r="G417" s="937"/>
      <c r="H417" s="157"/>
      <c r="I417" s="322"/>
      <c r="J417" s="527">
        <f t="shared" si="7"/>
        <v>0</v>
      </c>
      <c r="K417" s="329"/>
      <c r="L417" s="329"/>
      <c r="M417" s="329"/>
      <c r="N417" s="329"/>
      <c r="O417" s="329"/>
      <c r="P417" s="329"/>
    </row>
    <row r="418" spans="2:16" ht="15" customHeight="1" outlineLevel="1" x14ac:dyDescent="0.3">
      <c r="B418" s="153">
        <v>411</v>
      </c>
      <c r="C418" s="936"/>
      <c r="D418" s="937"/>
      <c r="E418" s="937"/>
      <c r="F418" s="937"/>
      <c r="G418" s="937"/>
      <c r="H418" s="157"/>
      <c r="I418" s="322"/>
      <c r="J418" s="527">
        <f t="shared" si="7"/>
        <v>0</v>
      </c>
      <c r="K418" s="329"/>
      <c r="L418" s="329"/>
      <c r="M418" s="329"/>
      <c r="N418" s="329"/>
      <c r="O418" s="329"/>
      <c r="P418" s="329"/>
    </row>
    <row r="419" spans="2:16" ht="15" customHeight="1" outlineLevel="1" x14ac:dyDescent="0.3">
      <c r="B419" s="153">
        <v>412</v>
      </c>
      <c r="C419" s="936"/>
      <c r="D419" s="937"/>
      <c r="E419" s="937"/>
      <c r="F419" s="937"/>
      <c r="G419" s="937"/>
      <c r="H419" s="157"/>
      <c r="I419" s="322"/>
      <c r="J419" s="527">
        <f t="shared" si="7"/>
        <v>0</v>
      </c>
      <c r="K419" s="329"/>
      <c r="L419" s="329"/>
      <c r="M419" s="329"/>
      <c r="N419" s="329"/>
      <c r="O419" s="329"/>
      <c r="P419" s="329"/>
    </row>
    <row r="420" spans="2:16" ht="15" customHeight="1" outlineLevel="1" x14ac:dyDescent="0.3">
      <c r="B420" s="153">
        <v>413</v>
      </c>
      <c r="C420" s="936"/>
      <c r="D420" s="937"/>
      <c r="E420" s="937"/>
      <c r="F420" s="937"/>
      <c r="G420" s="937"/>
      <c r="H420" s="157"/>
      <c r="I420" s="322"/>
      <c r="J420" s="527">
        <f t="shared" si="7"/>
        <v>0</v>
      </c>
      <c r="K420" s="329"/>
      <c r="L420" s="329"/>
      <c r="M420" s="329"/>
      <c r="N420" s="329"/>
      <c r="O420" s="329"/>
      <c r="P420" s="329"/>
    </row>
    <row r="421" spans="2:16" ht="15" customHeight="1" outlineLevel="1" x14ac:dyDescent="0.3">
      <c r="B421" s="153">
        <v>414</v>
      </c>
      <c r="C421" s="936"/>
      <c r="D421" s="937"/>
      <c r="E421" s="937"/>
      <c r="F421" s="937"/>
      <c r="G421" s="937"/>
      <c r="H421" s="157"/>
      <c r="I421" s="322"/>
      <c r="J421" s="527">
        <f t="shared" si="7"/>
        <v>0</v>
      </c>
      <c r="K421" s="329"/>
      <c r="L421" s="329"/>
      <c r="M421" s="329"/>
      <c r="N421" s="329"/>
      <c r="O421" s="329"/>
      <c r="P421" s="329"/>
    </row>
    <row r="422" spans="2:16" ht="15" customHeight="1" outlineLevel="1" x14ac:dyDescent="0.3">
      <c r="B422" s="153">
        <v>415</v>
      </c>
      <c r="C422" s="936"/>
      <c r="D422" s="937"/>
      <c r="E422" s="937"/>
      <c r="F422" s="937"/>
      <c r="G422" s="937"/>
      <c r="H422" s="157"/>
      <c r="I422" s="322"/>
      <c r="J422" s="527">
        <f t="shared" si="7"/>
        <v>0</v>
      </c>
      <c r="K422" s="329"/>
      <c r="L422" s="329"/>
      <c r="M422" s="329"/>
      <c r="N422" s="329"/>
      <c r="O422" s="329"/>
      <c r="P422" s="329"/>
    </row>
    <row r="423" spans="2:16" ht="15" customHeight="1" outlineLevel="1" x14ac:dyDescent="0.3">
      <c r="B423" s="153">
        <v>416</v>
      </c>
      <c r="C423" s="936"/>
      <c r="D423" s="937"/>
      <c r="E423" s="937"/>
      <c r="F423" s="937"/>
      <c r="G423" s="937"/>
      <c r="H423" s="157"/>
      <c r="I423" s="322"/>
      <c r="J423" s="527">
        <f t="shared" si="7"/>
        <v>0</v>
      </c>
      <c r="K423" s="329"/>
      <c r="L423" s="329"/>
      <c r="M423" s="329"/>
      <c r="N423" s="329"/>
      <c r="O423" s="329"/>
      <c r="P423" s="329"/>
    </row>
    <row r="424" spans="2:16" ht="15" customHeight="1" outlineLevel="1" x14ac:dyDescent="0.3">
      <c r="B424" s="153">
        <v>417</v>
      </c>
      <c r="C424" s="936"/>
      <c r="D424" s="937"/>
      <c r="E424" s="937"/>
      <c r="F424" s="937"/>
      <c r="G424" s="937"/>
      <c r="H424" s="157"/>
      <c r="I424" s="322"/>
      <c r="J424" s="527">
        <f t="shared" si="7"/>
        <v>0</v>
      </c>
      <c r="K424" s="329"/>
      <c r="L424" s="329"/>
      <c r="M424" s="329"/>
      <c r="N424" s="329"/>
      <c r="O424" s="329"/>
      <c r="P424" s="329"/>
    </row>
    <row r="425" spans="2:16" ht="15" customHeight="1" outlineLevel="1" x14ac:dyDescent="0.3">
      <c r="B425" s="153">
        <v>418</v>
      </c>
      <c r="C425" s="936"/>
      <c r="D425" s="937"/>
      <c r="E425" s="937"/>
      <c r="F425" s="937"/>
      <c r="G425" s="937"/>
      <c r="H425" s="157"/>
      <c r="I425" s="322"/>
      <c r="J425" s="527">
        <f t="shared" si="7"/>
        <v>0</v>
      </c>
      <c r="K425" s="329"/>
      <c r="L425" s="329"/>
      <c r="M425" s="329"/>
      <c r="N425" s="329"/>
      <c r="O425" s="329"/>
      <c r="P425" s="329"/>
    </row>
    <row r="426" spans="2:16" ht="15" customHeight="1" outlineLevel="1" x14ac:dyDescent="0.3">
      <c r="B426" s="153">
        <v>419</v>
      </c>
      <c r="C426" s="936"/>
      <c r="D426" s="937"/>
      <c r="E426" s="937"/>
      <c r="F426" s="937"/>
      <c r="G426" s="937"/>
      <c r="H426" s="157"/>
      <c r="I426" s="322"/>
      <c r="J426" s="527">
        <f t="shared" si="7"/>
        <v>0</v>
      </c>
      <c r="K426" s="329"/>
      <c r="L426" s="329"/>
      <c r="M426" s="329"/>
      <c r="N426" s="329"/>
      <c r="O426" s="329"/>
      <c r="P426" s="329"/>
    </row>
    <row r="427" spans="2:16" ht="15" customHeight="1" outlineLevel="1" x14ac:dyDescent="0.3">
      <c r="B427" s="153">
        <v>420</v>
      </c>
      <c r="C427" s="936"/>
      <c r="D427" s="937"/>
      <c r="E427" s="937"/>
      <c r="F427" s="937"/>
      <c r="G427" s="937"/>
      <c r="H427" s="157"/>
      <c r="I427" s="322"/>
      <c r="J427" s="527">
        <f t="shared" ref="J427:J490" si="8">IFERROR(SMALL(K427:P427,1),0)</f>
        <v>0</v>
      </c>
      <c r="K427" s="329"/>
      <c r="L427" s="329"/>
      <c r="M427" s="329"/>
      <c r="N427" s="329"/>
      <c r="O427" s="329"/>
      <c r="P427" s="329"/>
    </row>
    <row r="428" spans="2:16" ht="15" customHeight="1" outlineLevel="1" x14ac:dyDescent="0.3">
      <c r="B428" s="153">
        <v>421</v>
      </c>
      <c r="C428" s="936"/>
      <c r="D428" s="937"/>
      <c r="E428" s="937"/>
      <c r="F428" s="937"/>
      <c r="G428" s="937"/>
      <c r="H428" s="157"/>
      <c r="I428" s="322"/>
      <c r="J428" s="527">
        <f t="shared" si="8"/>
        <v>0</v>
      </c>
      <c r="K428" s="329"/>
      <c r="L428" s="329"/>
      <c r="M428" s="329"/>
      <c r="N428" s="329"/>
      <c r="O428" s="329"/>
      <c r="P428" s="329"/>
    </row>
    <row r="429" spans="2:16" ht="15" customHeight="1" outlineLevel="1" x14ac:dyDescent="0.3">
      <c r="B429" s="153">
        <v>422</v>
      </c>
      <c r="C429" s="936"/>
      <c r="D429" s="937"/>
      <c r="E429" s="937"/>
      <c r="F429" s="937"/>
      <c r="G429" s="937"/>
      <c r="H429" s="157"/>
      <c r="I429" s="322"/>
      <c r="J429" s="527">
        <f t="shared" si="8"/>
        <v>0</v>
      </c>
      <c r="K429" s="329"/>
      <c r="L429" s="329"/>
      <c r="M429" s="329"/>
      <c r="N429" s="329"/>
      <c r="O429" s="329"/>
      <c r="P429" s="329"/>
    </row>
    <row r="430" spans="2:16" ht="15" customHeight="1" outlineLevel="1" x14ac:dyDescent="0.3">
      <c r="B430" s="153">
        <v>423</v>
      </c>
      <c r="C430" s="936"/>
      <c r="D430" s="937"/>
      <c r="E430" s="937"/>
      <c r="F430" s="937"/>
      <c r="G430" s="937"/>
      <c r="H430" s="157"/>
      <c r="I430" s="322"/>
      <c r="J430" s="527">
        <f t="shared" si="8"/>
        <v>0</v>
      </c>
      <c r="K430" s="329"/>
      <c r="L430" s="329"/>
      <c r="M430" s="329"/>
      <c r="N430" s="329"/>
      <c r="O430" s="329"/>
      <c r="P430" s="329"/>
    </row>
    <row r="431" spans="2:16" ht="15" customHeight="1" outlineLevel="1" x14ac:dyDescent="0.3">
      <c r="B431" s="153">
        <v>424</v>
      </c>
      <c r="C431" s="936"/>
      <c r="D431" s="937"/>
      <c r="E431" s="937"/>
      <c r="F431" s="937"/>
      <c r="G431" s="937"/>
      <c r="H431" s="157"/>
      <c r="I431" s="322"/>
      <c r="J431" s="527">
        <f t="shared" si="8"/>
        <v>0</v>
      </c>
      <c r="K431" s="329"/>
      <c r="L431" s="329"/>
      <c r="M431" s="329"/>
      <c r="N431" s="329"/>
      <c r="O431" s="329"/>
      <c r="P431" s="329"/>
    </row>
    <row r="432" spans="2:16" ht="15" customHeight="1" outlineLevel="1" x14ac:dyDescent="0.3">
      <c r="B432" s="153">
        <v>425</v>
      </c>
      <c r="C432" s="936"/>
      <c r="D432" s="937"/>
      <c r="E432" s="937"/>
      <c r="F432" s="937"/>
      <c r="G432" s="937"/>
      <c r="H432" s="157"/>
      <c r="I432" s="322"/>
      <c r="J432" s="527">
        <f t="shared" si="8"/>
        <v>0</v>
      </c>
      <c r="K432" s="329"/>
      <c r="L432" s="329"/>
      <c r="M432" s="329"/>
      <c r="N432" s="329"/>
      <c r="O432" s="329"/>
      <c r="P432" s="329"/>
    </row>
    <row r="433" spans="2:16" ht="15" customHeight="1" outlineLevel="1" x14ac:dyDescent="0.3">
      <c r="B433" s="153">
        <v>426</v>
      </c>
      <c r="C433" s="936"/>
      <c r="D433" s="937"/>
      <c r="E433" s="937"/>
      <c r="F433" s="937"/>
      <c r="G433" s="937"/>
      <c r="H433" s="157"/>
      <c r="I433" s="322"/>
      <c r="J433" s="527">
        <f t="shared" si="8"/>
        <v>0</v>
      </c>
      <c r="K433" s="329"/>
      <c r="L433" s="329"/>
      <c r="M433" s="329"/>
      <c r="N433" s="329"/>
      <c r="O433" s="329"/>
      <c r="P433" s="329"/>
    </row>
    <row r="434" spans="2:16" ht="15" customHeight="1" outlineLevel="1" x14ac:dyDescent="0.3">
      <c r="B434" s="153">
        <v>427</v>
      </c>
      <c r="C434" s="936"/>
      <c r="D434" s="937"/>
      <c r="E434" s="937"/>
      <c r="F434" s="937"/>
      <c r="G434" s="937"/>
      <c r="H434" s="157"/>
      <c r="I434" s="322"/>
      <c r="J434" s="527">
        <f t="shared" si="8"/>
        <v>0</v>
      </c>
      <c r="K434" s="329"/>
      <c r="L434" s="329"/>
      <c r="M434" s="329"/>
      <c r="N434" s="329"/>
      <c r="O434" s="329"/>
      <c r="P434" s="329"/>
    </row>
    <row r="435" spans="2:16" ht="15" customHeight="1" outlineLevel="1" x14ac:dyDescent="0.3">
      <c r="B435" s="153">
        <v>428</v>
      </c>
      <c r="C435" s="936"/>
      <c r="D435" s="937"/>
      <c r="E435" s="937"/>
      <c r="F435" s="937"/>
      <c r="G435" s="937"/>
      <c r="H435" s="157"/>
      <c r="I435" s="322"/>
      <c r="J435" s="527">
        <f t="shared" si="8"/>
        <v>0</v>
      </c>
      <c r="K435" s="329"/>
      <c r="L435" s="329"/>
      <c r="M435" s="329"/>
      <c r="N435" s="329"/>
      <c r="O435" s="329"/>
      <c r="P435" s="329"/>
    </row>
    <row r="436" spans="2:16" ht="15" customHeight="1" outlineLevel="1" x14ac:dyDescent="0.3">
      <c r="B436" s="153">
        <v>429</v>
      </c>
      <c r="C436" s="936"/>
      <c r="D436" s="937"/>
      <c r="E436" s="937"/>
      <c r="F436" s="937"/>
      <c r="G436" s="937"/>
      <c r="H436" s="157"/>
      <c r="I436" s="322"/>
      <c r="J436" s="527">
        <f t="shared" si="8"/>
        <v>0</v>
      </c>
      <c r="K436" s="329"/>
      <c r="L436" s="329"/>
      <c r="M436" s="329"/>
      <c r="N436" s="329"/>
      <c r="O436" s="329"/>
      <c r="P436" s="329"/>
    </row>
    <row r="437" spans="2:16" ht="15" customHeight="1" outlineLevel="1" x14ac:dyDescent="0.3">
      <c r="B437" s="153">
        <v>430</v>
      </c>
      <c r="C437" s="936"/>
      <c r="D437" s="937"/>
      <c r="E437" s="937"/>
      <c r="F437" s="937"/>
      <c r="G437" s="937"/>
      <c r="H437" s="157"/>
      <c r="I437" s="322"/>
      <c r="J437" s="527">
        <f t="shared" si="8"/>
        <v>0</v>
      </c>
      <c r="K437" s="329"/>
      <c r="L437" s="329"/>
      <c r="M437" s="329"/>
      <c r="N437" s="329"/>
      <c r="O437" s="329"/>
      <c r="P437" s="329"/>
    </row>
    <row r="438" spans="2:16" ht="15" customHeight="1" outlineLevel="1" x14ac:dyDescent="0.3">
      <c r="B438" s="153">
        <v>431</v>
      </c>
      <c r="C438" s="936"/>
      <c r="D438" s="937"/>
      <c r="E438" s="937"/>
      <c r="F438" s="937"/>
      <c r="G438" s="937"/>
      <c r="H438" s="157"/>
      <c r="I438" s="322"/>
      <c r="J438" s="527">
        <f t="shared" si="8"/>
        <v>0</v>
      </c>
      <c r="K438" s="329"/>
      <c r="L438" s="329"/>
      <c r="M438" s="329"/>
      <c r="N438" s="329"/>
      <c r="O438" s="329"/>
      <c r="P438" s="329"/>
    </row>
    <row r="439" spans="2:16" ht="15" customHeight="1" outlineLevel="1" x14ac:dyDescent="0.3">
      <c r="B439" s="153">
        <v>432</v>
      </c>
      <c r="C439" s="936"/>
      <c r="D439" s="937"/>
      <c r="E439" s="937"/>
      <c r="F439" s="937"/>
      <c r="G439" s="937"/>
      <c r="H439" s="157"/>
      <c r="I439" s="322"/>
      <c r="J439" s="527">
        <f t="shared" si="8"/>
        <v>0</v>
      </c>
      <c r="K439" s="329"/>
      <c r="L439" s="329"/>
      <c r="M439" s="329"/>
      <c r="N439" s="329"/>
      <c r="O439" s="329"/>
      <c r="P439" s="329"/>
    </row>
    <row r="440" spans="2:16" ht="15" customHeight="1" outlineLevel="1" x14ac:dyDescent="0.3">
      <c r="B440" s="153">
        <v>433</v>
      </c>
      <c r="C440" s="936"/>
      <c r="D440" s="937"/>
      <c r="E440" s="937"/>
      <c r="F440" s="937"/>
      <c r="G440" s="937"/>
      <c r="H440" s="157"/>
      <c r="I440" s="322"/>
      <c r="J440" s="527">
        <f t="shared" si="8"/>
        <v>0</v>
      </c>
      <c r="K440" s="329"/>
      <c r="L440" s="329"/>
      <c r="M440" s="329"/>
      <c r="N440" s="329"/>
      <c r="O440" s="329"/>
      <c r="P440" s="329"/>
    </row>
    <row r="441" spans="2:16" ht="15" customHeight="1" outlineLevel="1" x14ac:dyDescent="0.3">
      <c r="B441" s="153">
        <v>434</v>
      </c>
      <c r="C441" s="936"/>
      <c r="D441" s="937"/>
      <c r="E441" s="937"/>
      <c r="F441" s="937"/>
      <c r="G441" s="937"/>
      <c r="H441" s="157"/>
      <c r="I441" s="322"/>
      <c r="J441" s="527">
        <f t="shared" si="8"/>
        <v>0</v>
      </c>
      <c r="K441" s="329"/>
      <c r="L441" s="329"/>
      <c r="M441" s="329"/>
      <c r="N441" s="329"/>
      <c r="O441" s="329"/>
      <c r="P441" s="329"/>
    </row>
    <row r="442" spans="2:16" ht="15" customHeight="1" outlineLevel="1" x14ac:dyDescent="0.3">
      <c r="B442" s="153">
        <v>435</v>
      </c>
      <c r="C442" s="936"/>
      <c r="D442" s="937"/>
      <c r="E442" s="937"/>
      <c r="F442" s="937"/>
      <c r="G442" s="937"/>
      <c r="H442" s="157"/>
      <c r="I442" s="322"/>
      <c r="J442" s="527">
        <f t="shared" si="8"/>
        <v>0</v>
      </c>
      <c r="K442" s="329"/>
      <c r="L442" s="329"/>
      <c r="M442" s="329"/>
      <c r="N442" s="329"/>
      <c r="O442" s="329"/>
      <c r="P442" s="329"/>
    </row>
    <row r="443" spans="2:16" ht="15" customHeight="1" outlineLevel="1" x14ac:dyDescent="0.3">
      <c r="B443" s="153">
        <v>436</v>
      </c>
      <c r="C443" s="936"/>
      <c r="D443" s="937"/>
      <c r="E443" s="937"/>
      <c r="F443" s="937"/>
      <c r="G443" s="937"/>
      <c r="H443" s="157"/>
      <c r="I443" s="322"/>
      <c r="J443" s="527">
        <f t="shared" si="8"/>
        <v>0</v>
      </c>
      <c r="K443" s="329"/>
      <c r="L443" s="329"/>
      <c r="M443" s="329"/>
      <c r="N443" s="329"/>
      <c r="O443" s="329"/>
      <c r="P443" s="329"/>
    </row>
    <row r="444" spans="2:16" ht="15" customHeight="1" outlineLevel="1" x14ac:dyDescent="0.3">
      <c r="B444" s="153">
        <v>437</v>
      </c>
      <c r="C444" s="936"/>
      <c r="D444" s="937"/>
      <c r="E444" s="937"/>
      <c r="F444" s="937"/>
      <c r="G444" s="937"/>
      <c r="H444" s="157"/>
      <c r="I444" s="322"/>
      <c r="J444" s="527">
        <f t="shared" si="8"/>
        <v>0</v>
      </c>
      <c r="K444" s="329"/>
      <c r="L444" s="329"/>
      <c r="M444" s="329"/>
      <c r="N444" s="329"/>
      <c r="O444" s="329"/>
      <c r="P444" s="329"/>
    </row>
    <row r="445" spans="2:16" ht="15" customHeight="1" outlineLevel="1" x14ac:dyDescent="0.3">
      <c r="B445" s="153">
        <v>438</v>
      </c>
      <c r="C445" s="936"/>
      <c r="D445" s="937"/>
      <c r="E445" s="937"/>
      <c r="F445" s="937"/>
      <c r="G445" s="937"/>
      <c r="H445" s="157"/>
      <c r="I445" s="322"/>
      <c r="J445" s="527">
        <f t="shared" si="8"/>
        <v>0</v>
      </c>
      <c r="K445" s="329"/>
      <c r="L445" s="329"/>
      <c r="M445" s="329"/>
      <c r="N445" s="329"/>
      <c r="O445" s="329"/>
      <c r="P445" s="329"/>
    </row>
    <row r="446" spans="2:16" ht="15" customHeight="1" outlineLevel="1" x14ac:dyDescent="0.3">
      <c r="B446" s="153">
        <v>439</v>
      </c>
      <c r="C446" s="936"/>
      <c r="D446" s="937"/>
      <c r="E446" s="937"/>
      <c r="F446" s="937"/>
      <c r="G446" s="937"/>
      <c r="H446" s="157"/>
      <c r="I446" s="322"/>
      <c r="J446" s="527">
        <f t="shared" si="8"/>
        <v>0</v>
      </c>
      <c r="K446" s="329"/>
      <c r="L446" s="329"/>
      <c r="M446" s="329"/>
      <c r="N446" s="329"/>
      <c r="O446" s="329"/>
      <c r="P446" s="329"/>
    </row>
    <row r="447" spans="2:16" ht="15" customHeight="1" outlineLevel="1" x14ac:dyDescent="0.3">
      <c r="B447" s="153">
        <v>440</v>
      </c>
      <c r="C447" s="936"/>
      <c r="D447" s="937"/>
      <c r="E447" s="937"/>
      <c r="F447" s="937"/>
      <c r="G447" s="937"/>
      <c r="H447" s="157"/>
      <c r="I447" s="322"/>
      <c r="J447" s="527">
        <f t="shared" si="8"/>
        <v>0</v>
      </c>
      <c r="K447" s="329"/>
      <c r="L447" s="329"/>
      <c r="M447" s="329"/>
      <c r="N447" s="329"/>
      <c r="O447" s="329"/>
      <c r="P447" s="329"/>
    </row>
    <row r="448" spans="2:16" ht="15" customHeight="1" outlineLevel="1" x14ac:dyDescent="0.3">
      <c r="B448" s="153">
        <v>441</v>
      </c>
      <c r="C448" s="936"/>
      <c r="D448" s="937"/>
      <c r="E448" s="937"/>
      <c r="F448" s="937"/>
      <c r="G448" s="937"/>
      <c r="H448" s="157"/>
      <c r="I448" s="322"/>
      <c r="J448" s="527">
        <f t="shared" si="8"/>
        <v>0</v>
      </c>
      <c r="K448" s="329"/>
      <c r="L448" s="329"/>
      <c r="M448" s="329"/>
      <c r="N448" s="329"/>
      <c r="O448" s="329"/>
      <c r="P448" s="329"/>
    </row>
    <row r="449" spans="2:16" ht="15" customHeight="1" outlineLevel="1" x14ac:dyDescent="0.3">
      <c r="B449" s="153">
        <v>442</v>
      </c>
      <c r="C449" s="936"/>
      <c r="D449" s="937"/>
      <c r="E449" s="937"/>
      <c r="F449" s="937"/>
      <c r="G449" s="937"/>
      <c r="H449" s="157"/>
      <c r="I449" s="322"/>
      <c r="J449" s="527">
        <f t="shared" si="8"/>
        <v>0</v>
      </c>
      <c r="K449" s="329"/>
      <c r="L449" s="329"/>
      <c r="M449" s="329"/>
      <c r="N449" s="329"/>
      <c r="O449" s="329"/>
      <c r="P449" s="329"/>
    </row>
    <row r="450" spans="2:16" ht="15" customHeight="1" outlineLevel="1" x14ac:dyDescent="0.3">
      <c r="B450" s="153">
        <v>443</v>
      </c>
      <c r="C450" s="936"/>
      <c r="D450" s="937"/>
      <c r="E450" s="937"/>
      <c r="F450" s="937"/>
      <c r="G450" s="937"/>
      <c r="H450" s="157"/>
      <c r="I450" s="322"/>
      <c r="J450" s="527">
        <f t="shared" si="8"/>
        <v>0</v>
      </c>
      <c r="K450" s="329"/>
      <c r="L450" s="329"/>
      <c r="M450" s="329"/>
      <c r="N450" s="329"/>
      <c r="O450" s="329"/>
      <c r="P450" s="329"/>
    </row>
    <row r="451" spans="2:16" ht="15" customHeight="1" outlineLevel="1" x14ac:dyDescent="0.3">
      <c r="B451" s="153">
        <v>444</v>
      </c>
      <c r="C451" s="936"/>
      <c r="D451" s="937"/>
      <c r="E451" s="937"/>
      <c r="F451" s="937"/>
      <c r="G451" s="937"/>
      <c r="H451" s="157"/>
      <c r="I451" s="322"/>
      <c r="J451" s="527">
        <f t="shared" si="8"/>
        <v>0</v>
      </c>
      <c r="K451" s="329"/>
      <c r="L451" s="329"/>
      <c r="M451" s="329"/>
      <c r="N451" s="329"/>
      <c r="O451" s="329"/>
      <c r="P451" s="329"/>
    </row>
    <row r="452" spans="2:16" ht="15" customHeight="1" outlineLevel="1" x14ac:dyDescent="0.3">
      <c r="B452" s="153">
        <v>445</v>
      </c>
      <c r="C452" s="936"/>
      <c r="D452" s="937"/>
      <c r="E452" s="937"/>
      <c r="F452" s="937"/>
      <c r="G452" s="937"/>
      <c r="H452" s="157"/>
      <c r="I452" s="322"/>
      <c r="J452" s="527">
        <f t="shared" si="8"/>
        <v>0</v>
      </c>
      <c r="K452" s="329"/>
      <c r="L452" s="329"/>
      <c r="M452" s="329"/>
      <c r="N452" s="329"/>
      <c r="O452" s="329"/>
      <c r="P452" s="329"/>
    </row>
    <row r="453" spans="2:16" ht="15" customHeight="1" outlineLevel="1" x14ac:dyDescent="0.3">
      <c r="B453" s="153">
        <v>446</v>
      </c>
      <c r="C453" s="936"/>
      <c r="D453" s="937"/>
      <c r="E453" s="937"/>
      <c r="F453" s="937"/>
      <c r="G453" s="937"/>
      <c r="H453" s="157"/>
      <c r="I453" s="322"/>
      <c r="J453" s="527">
        <f t="shared" si="8"/>
        <v>0</v>
      </c>
      <c r="K453" s="329"/>
      <c r="L453" s="329"/>
      <c r="M453" s="329"/>
      <c r="N453" s="329"/>
      <c r="O453" s="329"/>
      <c r="P453" s="329"/>
    </row>
    <row r="454" spans="2:16" ht="15" customHeight="1" outlineLevel="1" x14ac:dyDescent="0.3">
      <c r="B454" s="153">
        <v>447</v>
      </c>
      <c r="C454" s="936"/>
      <c r="D454" s="937"/>
      <c r="E454" s="937"/>
      <c r="F454" s="937"/>
      <c r="G454" s="937"/>
      <c r="H454" s="157"/>
      <c r="I454" s="322"/>
      <c r="J454" s="527">
        <f t="shared" si="8"/>
        <v>0</v>
      </c>
      <c r="K454" s="329"/>
      <c r="L454" s="329"/>
      <c r="M454" s="329"/>
      <c r="N454" s="329"/>
      <c r="O454" s="329"/>
      <c r="P454" s="329"/>
    </row>
    <row r="455" spans="2:16" ht="15" customHeight="1" outlineLevel="1" x14ac:dyDescent="0.3">
      <c r="B455" s="153">
        <v>448</v>
      </c>
      <c r="C455" s="936"/>
      <c r="D455" s="937"/>
      <c r="E455" s="937"/>
      <c r="F455" s="937"/>
      <c r="G455" s="937"/>
      <c r="H455" s="157"/>
      <c r="I455" s="322"/>
      <c r="J455" s="527">
        <f t="shared" si="8"/>
        <v>0</v>
      </c>
      <c r="K455" s="329"/>
      <c r="L455" s="329"/>
      <c r="M455" s="329"/>
      <c r="N455" s="329"/>
      <c r="O455" s="329"/>
      <c r="P455" s="329"/>
    </row>
    <row r="456" spans="2:16" ht="15" customHeight="1" outlineLevel="1" x14ac:dyDescent="0.3">
      <c r="B456" s="153">
        <v>449</v>
      </c>
      <c r="C456" s="936"/>
      <c r="D456" s="937"/>
      <c r="E456" s="937"/>
      <c r="F456" s="937"/>
      <c r="G456" s="937"/>
      <c r="H456" s="157"/>
      <c r="I456" s="322"/>
      <c r="J456" s="527">
        <f t="shared" si="8"/>
        <v>0</v>
      </c>
      <c r="K456" s="329"/>
      <c r="L456" s="329"/>
      <c r="M456" s="329"/>
      <c r="N456" s="329"/>
      <c r="O456" s="329"/>
      <c r="P456" s="329"/>
    </row>
    <row r="457" spans="2:16" ht="15" customHeight="1" outlineLevel="1" x14ac:dyDescent="0.3">
      <c r="B457" s="153">
        <v>450</v>
      </c>
      <c r="C457" s="936"/>
      <c r="D457" s="937"/>
      <c r="E457" s="937"/>
      <c r="F457" s="937"/>
      <c r="G457" s="937"/>
      <c r="H457" s="157"/>
      <c r="I457" s="322"/>
      <c r="J457" s="527">
        <f t="shared" si="8"/>
        <v>0</v>
      </c>
      <c r="K457" s="329"/>
      <c r="L457" s="329"/>
      <c r="M457" s="329"/>
      <c r="N457" s="329"/>
      <c r="O457" s="329"/>
      <c r="P457" s="329"/>
    </row>
    <row r="458" spans="2:16" ht="15" customHeight="1" outlineLevel="1" x14ac:dyDescent="0.3">
      <c r="B458" s="153">
        <v>451</v>
      </c>
      <c r="C458" s="936"/>
      <c r="D458" s="937"/>
      <c r="E458" s="937"/>
      <c r="F458" s="937"/>
      <c r="G458" s="937"/>
      <c r="H458" s="157"/>
      <c r="I458" s="322"/>
      <c r="J458" s="527">
        <f t="shared" si="8"/>
        <v>0</v>
      </c>
      <c r="K458" s="329"/>
      <c r="L458" s="329"/>
      <c r="M458" s="329"/>
      <c r="N458" s="329"/>
      <c r="O458" s="329"/>
      <c r="P458" s="329"/>
    </row>
    <row r="459" spans="2:16" ht="15" customHeight="1" outlineLevel="1" x14ac:dyDescent="0.3">
      <c r="B459" s="153">
        <v>452</v>
      </c>
      <c r="C459" s="936"/>
      <c r="D459" s="937"/>
      <c r="E459" s="937"/>
      <c r="F459" s="937"/>
      <c r="G459" s="937"/>
      <c r="H459" s="157"/>
      <c r="I459" s="322"/>
      <c r="J459" s="527">
        <f t="shared" si="8"/>
        <v>0</v>
      </c>
      <c r="K459" s="329"/>
      <c r="L459" s="329"/>
      <c r="M459" s="329"/>
      <c r="N459" s="329"/>
      <c r="O459" s="329"/>
      <c r="P459" s="329"/>
    </row>
    <row r="460" spans="2:16" ht="15" customHeight="1" outlineLevel="1" x14ac:dyDescent="0.3">
      <c r="B460" s="153">
        <v>453</v>
      </c>
      <c r="C460" s="936"/>
      <c r="D460" s="937"/>
      <c r="E460" s="937"/>
      <c r="F460" s="937"/>
      <c r="G460" s="937"/>
      <c r="H460" s="157"/>
      <c r="I460" s="322"/>
      <c r="J460" s="527">
        <f t="shared" si="8"/>
        <v>0</v>
      </c>
      <c r="K460" s="329"/>
      <c r="L460" s="329"/>
      <c r="M460" s="329"/>
      <c r="N460" s="329"/>
      <c r="O460" s="329"/>
      <c r="P460" s="329"/>
    </row>
    <row r="461" spans="2:16" ht="15" customHeight="1" outlineLevel="1" x14ac:dyDescent="0.3">
      <c r="B461" s="153">
        <v>454</v>
      </c>
      <c r="C461" s="936"/>
      <c r="D461" s="937"/>
      <c r="E461" s="937"/>
      <c r="F461" s="937"/>
      <c r="G461" s="937"/>
      <c r="H461" s="157"/>
      <c r="I461" s="322"/>
      <c r="J461" s="527">
        <f t="shared" si="8"/>
        <v>0</v>
      </c>
      <c r="K461" s="329"/>
      <c r="L461" s="329"/>
      <c r="M461" s="329"/>
      <c r="N461" s="329"/>
      <c r="O461" s="329"/>
      <c r="P461" s="329"/>
    </row>
    <row r="462" spans="2:16" ht="15" customHeight="1" outlineLevel="1" x14ac:dyDescent="0.3">
      <c r="B462" s="153">
        <v>455</v>
      </c>
      <c r="C462" s="936"/>
      <c r="D462" s="937"/>
      <c r="E462" s="937"/>
      <c r="F462" s="937"/>
      <c r="G462" s="937"/>
      <c r="H462" s="157"/>
      <c r="I462" s="322"/>
      <c r="J462" s="527">
        <f t="shared" si="8"/>
        <v>0</v>
      </c>
      <c r="K462" s="329"/>
      <c r="L462" s="329"/>
      <c r="M462" s="329"/>
      <c r="N462" s="329"/>
      <c r="O462" s="329"/>
      <c r="P462" s="329"/>
    </row>
    <row r="463" spans="2:16" ht="15" customHeight="1" outlineLevel="1" x14ac:dyDescent="0.3">
      <c r="B463" s="153">
        <v>456</v>
      </c>
      <c r="C463" s="936"/>
      <c r="D463" s="937"/>
      <c r="E463" s="937"/>
      <c r="F463" s="937"/>
      <c r="G463" s="937"/>
      <c r="H463" s="157"/>
      <c r="I463" s="322"/>
      <c r="J463" s="527">
        <f t="shared" si="8"/>
        <v>0</v>
      </c>
      <c r="K463" s="329"/>
      <c r="L463" s="329"/>
      <c r="M463" s="329"/>
      <c r="N463" s="329"/>
      <c r="O463" s="329"/>
      <c r="P463" s="329"/>
    </row>
    <row r="464" spans="2:16" ht="15" customHeight="1" outlineLevel="1" x14ac:dyDescent="0.3">
      <c r="B464" s="153">
        <v>457</v>
      </c>
      <c r="C464" s="936"/>
      <c r="D464" s="937"/>
      <c r="E464" s="937"/>
      <c r="F464" s="937"/>
      <c r="G464" s="937"/>
      <c r="H464" s="157"/>
      <c r="I464" s="322"/>
      <c r="J464" s="527">
        <f t="shared" si="8"/>
        <v>0</v>
      </c>
      <c r="K464" s="329"/>
      <c r="L464" s="329"/>
      <c r="M464" s="329"/>
      <c r="N464" s="329"/>
      <c r="O464" s="329"/>
      <c r="P464" s="329"/>
    </row>
    <row r="465" spans="2:16" ht="15" customHeight="1" outlineLevel="1" x14ac:dyDescent="0.3">
      <c r="B465" s="153">
        <v>458</v>
      </c>
      <c r="C465" s="936"/>
      <c r="D465" s="937"/>
      <c r="E465" s="937"/>
      <c r="F465" s="937"/>
      <c r="G465" s="937"/>
      <c r="H465" s="157"/>
      <c r="I465" s="322"/>
      <c r="J465" s="527">
        <f t="shared" si="8"/>
        <v>0</v>
      </c>
      <c r="K465" s="329"/>
      <c r="L465" s="329"/>
      <c r="M465" s="329"/>
      <c r="N465" s="329"/>
      <c r="O465" s="329"/>
      <c r="P465" s="329"/>
    </row>
    <row r="466" spans="2:16" ht="15" customHeight="1" outlineLevel="1" x14ac:dyDescent="0.3">
      <c r="B466" s="153">
        <v>459</v>
      </c>
      <c r="C466" s="936"/>
      <c r="D466" s="937"/>
      <c r="E466" s="937"/>
      <c r="F466" s="937"/>
      <c r="G466" s="937"/>
      <c r="H466" s="157"/>
      <c r="I466" s="322"/>
      <c r="J466" s="527">
        <f t="shared" si="8"/>
        <v>0</v>
      </c>
      <c r="K466" s="329"/>
      <c r="L466" s="329"/>
      <c r="M466" s="329"/>
      <c r="N466" s="329"/>
      <c r="O466" s="329"/>
      <c r="P466" s="329"/>
    </row>
    <row r="467" spans="2:16" ht="15" customHeight="1" outlineLevel="1" x14ac:dyDescent="0.3">
      <c r="B467" s="153">
        <v>460</v>
      </c>
      <c r="C467" s="936"/>
      <c r="D467" s="937"/>
      <c r="E467" s="937"/>
      <c r="F467" s="937"/>
      <c r="G467" s="937"/>
      <c r="H467" s="157"/>
      <c r="I467" s="322"/>
      <c r="J467" s="527">
        <f t="shared" si="8"/>
        <v>0</v>
      </c>
      <c r="K467" s="329"/>
      <c r="L467" s="329"/>
      <c r="M467" s="329"/>
      <c r="N467" s="329"/>
      <c r="O467" s="329"/>
      <c r="P467" s="329"/>
    </row>
    <row r="468" spans="2:16" ht="15" customHeight="1" outlineLevel="1" x14ac:dyDescent="0.3">
      <c r="B468" s="153">
        <v>461</v>
      </c>
      <c r="C468" s="936"/>
      <c r="D468" s="937"/>
      <c r="E468" s="937"/>
      <c r="F468" s="937"/>
      <c r="G468" s="937"/>
      <c r="H468" s="157"/>
      <c r="I468" s="322"/>
      <c r="J468" s="527">
        <f t="shared" si="8"/>
        <v>0</v>
      </c>
      <c r="K468" s="329"/>
      <c r="L468" s="329"/>
      <c r="M468" s="329"/>
      <c r="N468" s="329"/>
      <c r="O468" s="329"/>
      <c r="P468" s="329"/>
    </row>
    <row r="469" spans="2:16" ht="15" customHeight="1" outlineLevel="1" x14ac:dyDescent="0.3">
      <c r="B469" s="153">
        <v>462</v>
      </c>
      <c r="C469" s="936"/>
      <c r="D469" s="937"/>
      <c r="E469" s="937"/>
      <c r="F469" s="937"/>
      <c r="G469" s="937"/>
      <c r="H469" s="157"/>
      <c r="I469" s="322"/>
      <c r="J469" s="527">
        <f t="shared" si="8"/>
        <v>0</v>
      </c>
      <c r="K469" s="329"/>
      <c r="L469" s="329"/>
      <c r="M469" s="329"/>
      <c r="N469" s="329"/>
      <c r="O469" s="329"/>
      <c r="P469" s="329"/>
    </row>
    <row r="470" spans="2:16" ht="15" customHeight="1" outlineLevel="1" x14ac:dyDescent="0.3">
      <c r="B470" s="153">
        <v>463</v>
      </c>
      <c r="C470" s="936"/>
      <c r="D470" s="937"/>
      <c r="E470" s="937"/>
      <c r="F470" s="937"/>
      <c r="G470" s="937"/>
      <c r="H470" s="157"/>
      <c r="I470" s="322"/>
      <c r="J470" s="527">
        <f t="shared" si="8"/>
        <v>0</v>
      </c>
      <c r="K470" s="329"/>
      <c r="L470" s="329"/>
      <c r="M470" s="329"/>
      <c r="N470" s="329"/>
      <c r="O470" s="329"/>
      <c r="P470" s="329"/>
    </row>
    <row r="471" spans="2:16" ht="15" customHeight="1" outlineLevel="1" x14ac:dyDescent="0.3">
      <c r="B471" s="153">
        <v>464</v>
      </c>
      <c r="C471" s="936"/>
      <c r="D471" s="937"/>
      <c r="E471" s="937"/>
      <c r="F471" s="937"/>
      <c r="G471" s="937"/>
      <c r="H471" s="157"/>
      <c r="I471" s="322"/>
      <c r="J471" s="527">
        <f t="shared" si="8"/>
        <v>0</v>
      </c>
      <c r="K471" s="329"/>
      <c r="L471" s="329"/>
      <c r="M471" s="329"/>
      <c r="N471" s="329"/>
      <c r="O471" s="329"/>
      <c r="P471" s="329"/>
    </row>
    <row r="472" spans="2:16" ht="15" customHeight="1" outlineLevel="1" x14ac:dyDescent="0.3">
      <c r="B472" s="153">
        <v>465</v>
      </c>
      <c r="C472" s="936"/>
      <c r="D472" s="937"/>
      <c r="E472" s="937"/>
      <c r="F472" s="937"/>
      <c r="G472" s="937"/>
      <c r="H472" s="157"/>
      <c r="I472" s="322"/>
      <c r="J472" s="527">
        <f t="shared" si="8"/>
        <v>0</v>
      </c>
      <c r="K472" s="329"/>
      <c r="L472" s="329"/>
      <c r="M472" s="329"/>
      <c r="N472" s="329"/>
      <c r="O472" s="329"/>
      <c r="P472" s="329"/>
    </row>
    <row r="473" spans="2:16" ht="15" customHeight="1" outlineLevel="1" x14ac:dyDescent="0.3">
      <c r="B473" s="153">
        <v>466</v>
      </c>
      <c r="C473" s="936"/>
      <c r="D473" s="937"/>
      <c r="E473" s="937"/>
      <c r="F473" s="937"/>
      <c r="G473" s="937"/>
      <c r="H473" s="157"/>
      <c r="I473" s="322"/>
      <c r="J473" s="527">
        <f t="shared" si="8"/>
        <v>0</v>
      </c>
      <c r="K473" s="329"/>
      <c r="L473" s="329"/>
      <c r="M473" s="329"/>
      <c r="N473" s="329"/>
      <c r="O473" s="329"/>
      <c r="P473" s="329"/>
    </row>
    <row r="474" spans="2:16" ht="15" customHeight="1" outlineLevel="1" x14ac:dyDescent="0.3">
      <c r="B474" s="153">
        <v>467</v>
      </c>
      <c r="C474" s="936"/>
      <c r="D474" s="937"/>
      <c r="E474" s="937"/>
      <c r="F474" s="937"/>
      <c r="G474" s="937"/>
      <c r="H474" s="157"/>
      <c r="I474" s="322"/>
      <c r="J474" s="527">
        <f t="shared" si="8"/>
        <v>0</v>
      </c>
      <c r="K474" s="329"/>
      <c r="L474" s="329"/>
      <c r="M474" s="329"/>
      <c r="N474" s="329"/>
      <c r="O474" s="329"/>
      <c r="P474" s="329"/>
    </row>
    <row r="475" spans="2:16" ht="15" customHeight="1" outlineLevel="1" x14ac:dyDescent="0.3">
      <c r="B475" s="153">
        <v>468</v>
      </c>
      <c r="C475" s="936"/>
      <c r="D475" s="937"/>
      <c r="E475" s="937"/>
      <c r="F475" s="937"/>
      <c r="G475" s="937"/>
      <c r="H475" s="157"/>
      <c r="I475" s="322"/>
      <c r="J475" s="527">
        <f t="shared" si="8"/>
        <v>0</v>
      </c>
      <c r="K475" s="329"/>
      <c r="L475" s="329"/>
      <c r="M475" s="329"/>
      <c r="N475" s="329"/>
      <c r="O475" s="329"/>
      <c r="P475" s="329"/>
    </row>
    <row r="476" spans="2:16" ht="15" customHeight="1" outlineLevel="1" x14ac:dyDescent="0.3">
      <c r="B476" s="153">
        <v>469</v>
      </c>
      <c r="C476" s="936"/>
      <c r="D476" s="937"/>
      <c r="E476" s="937"/>
      <c r="F476" s="937"/>
      <c r="G476" s="937"/>
      <c r="H476" s="157"/>
      <c r="I476" s="322"/>
      <c r="J476" s="527">
        <f t="shared" si="8"/>
        <v>0</v>
      </c>
      <c r="K476" s="329"/>
      <c r="L476" s="329"/>
      <c r="M476" s="329"/>
      <c r="N476" s="329"/>
      <c r="O476" s="329"/>
      <c r="P476" s="329"/>
    </row>
    <row r="477" spans="2:16" ht="15" customHeight="1" outlineLevel="1" x14ac:dyDescent="0.3">
      <c r="B477" s="153">
        <v>470</v>
      </c>
      <c r="C477" s="936"/>
      <c r="D477" s="937"/>
      <c r="E477" s="937"/>
      <c r="F477" s="937"/>
      <c r="G477" s="937"/>
      <c r="H477" s="157"/>
      <c r="I477" s="322"/>
      <c r="J477" s="527">
        <f t="shared" si="8"/>
        <v>0</v>
      </c>
      <c r="K477" s="329"/>
      <c r="L477" s="329"/>
      <c r="M477" s="329"/>
      <c r="N477" s="329"/>
      <c r="O477" s="329"/>
      <c r="P477" s="329"/>
    </row>
    <row r="478" spans="2:16" ht="15" customHeight="1" outlineLevel="1" x14ac:dyDescent="0.3">
      <c r="B478" s="153">
        <v>471</v>
      </c>
      <c r="C478" s="936"/>
      <c r="D478" s="937"/>
      <c r="E478" s="937"/>
      <c r="F478" s="937"/>
      <c r="G478" s="937"/>
      <c r="H478" s="157"/>
      <c r="I478" s="322"/>
      <c r="J478" s="527">
        <f t="shared" si="8"/>
        <v>0</v>
      </c>
      <c r="K478" s="329"/>
      <c r="L478" s="329"/>
      <c r="M478" s="329"/>
      <c r="N478" s="329"/>
      <c r="O478" s="329"/>
      <c r="P478" s="329"/>
    </row>
    <row r="479" spans="2:16" ht="15" customHeight="1" outlineLevel="1" x14ac:dyDescent="0.3">
      <c r="B479" s="153">
        <v>472</v>
      </c>
      <c r="C479" s="936"/>
      <c r="D479" s="937"/>
      <c r="E479" s="937"/>
      <c r="F479" s="937"/>
      <c r="G479" s="937"/>
      <c r="H479" s="157"/>
      <c r="I479" s="322"/>
      <c r="J479" s="527">
        <f t="shared" si="8"/>
        <v>0</v>
      </c>
      <c r="K479" s="329"/>
      <c r="L479" s="329"/>
      <c r="M479" s="329"/>
      <c r="N479" s="329"/>
      <c r="O479" s="329"/>
      <c r="P479" s="329"/>
    </row>
    <row r="480" spans="2:16" ht="15" customHeight="1" outlineLevel="1" x14ac:dyDescent="0.3">
      <c r="B480" s="153">
        <v>473</v>
      </c>
      <c r="C480" s="936"/>
      <c r="D480" s="937"/>
      <c r="E480" s="937"/>
      <c r="F480" s="937"/>
      <c r="G480" s="937"/>
      <c r="H480" s="157"/>
      <c r="I480" s="322"/>
      <c r="J480" s="527">
        <f t="shared" si="8"/>
        <v>0</v>
      </c>
      <c r="K480" s="329"/>
      <c r="L480" s="329"/>
      <c r="M480" s="329"/>
      <c r="N480" s="329"/>
      <c r="O480" s="329"/>
      <c r="P480" s="329"/>
    </row>
    <row r="481" spans="2:16" ht="15" customHeight="1" outlineLevel="1" x14ac:dyDescent="0.3">
      <c r="B481" s="153">
        <v>474</v>
      </c>
      <c r="C481" s="936"/>
      <c r="D481" s="937"/>
      <c r="E481" s="937"/>
      <c r="F481" s="937"/>
      <c r="G481" s="937"/>
      <c r="H481" s="157"/>
      <c r="I481" s="322"/>
      <c r="J481" s="527">
        <f t="shared" si="8"/>
        <v>0</v>
      </c>
      <c r="K481" s="329"/>
      <c r="L481" s="329"/>
      <c r="M481" s="329"/>
      <c r="N481" s="329"/>
      <c r="O481" s="329"/>
      <c r="P481" s="329"/>
    </row>
    <row r="482" spans="2:16" ht="15" customHeight="1" outlineLevel="1" x14ac:dyDescent="0.3">
      <c r="B482" s="153">
        <v>475</v>
      </c>
      <c r="C482" s="936"/>
      <c r="D482" s="937"/>
      <c r="E482" s="937"/>
      <c r="F482" s="937"/>
      <c r="G482" s="937"/>
      <c r="H482" s="157"/>
      <c r="I482" s="322"/>
      <c r="J482" s="527">
        <f t="shared" si="8"/>
        <v>0</v>
      </c>
      <c r="K482" s="329"/>
      <c r="L482" s="329"/>
      <c r="M482" s="329"/>
      <c r="N482" s="329"/>
      <c r="O482" s="329"/>
      <c r="P482" s="329"/>
    </row>
    <row r="483" spans="2:16" ht="15" customHeight="1" outlineLevel="1" x14ac:dyDescent="0.3">
      <c r="B483" s="153">
        <v>476</v>
      </c>
      <c r="C483" s="936"/>
      <c r="D483" s="937"/>
      <c r="E483" s="937"/>
      <c r="F483" s="937"/>
      <c r="G483" s="937"/>
      <c r="H483" s="157"/>
      <c r="I483" s="322"/>
      <c r="J483" s="527">
        <f t="shared" si="8"/>
        <v>0</v>
      </c>
      <c r="K483" s="329"/>
      <c r="L483" s="329"/>
      <c r="M483" s="329"/>
      <c r="N483" s="329"/>
      <c r="O483" s="329"/>
      <c r="P483" s="329"/>
    </row>
    <row r="484" spans="2:16" ht="15" customHeight="1" outlineLevel="1" x14ac:dyDescent="0.3">
      <c r="B484" s="153">
        <v>477</v>
      </c>
      <c r="C484" s="936"/>
      <c r="D484" s="937"/>
      <c r="E484" s="937"/>
      <c r="F484" s="937"/>
      <c r="G484" s="937"/>
      <c r="H484" s="157"/>
      <c r="I484" s="322"/>
      <c r="J484" s="527">
        <f t="shared" si="8"/>
        <v>0</v>
      </c>
      <c r="K484" s="329"/>
      <c r="L484" s="329"/>
      <c r="M484" s="329"/>
      <c r="N484" s="329"/>
      <c r="O484" s="329"/>
      <c r="P484" s="329"/>
    </row>
    <row r="485" spans="2:16" ht="15" customHeight="1" outlineLevel="1" x14ac:dyDescent="0.3">
      <c r="B485" s="153">
        <v>478</v>
      </c>
      <c r="C485" s="936"/>
      <c r="D485" s="937"/>
      <c r="E485" s="937"/>
      <c r="F485" s="937"/>
      <c r="G485" s="937"/>
      <c r="H485" s="157"/>
      <c r="I485" s="322"/>
      <c r="J485" s="527">
        <f t="shared" si="8"/>
        <v>0</v>
      </c>
      <c r="K485" s="329"/>
      <c r="L485" s="329"/>
      <c r="M485" s="329"/>
      <c r="N485" s="329"/>
      <c r="O485" s="329"/>
      <c r="P485" s="329"/>
    </row>
    <row r="486" spans="2:16" ht="15" customHeight="1" outlineLevel="1" x14ac:dyDescent="0.3">
      <c r="B486" s="153">
        <v>479</v>
      </c>
      <c r="C486" s="936"/>
      <c r="D486" s="937"/>
      <c r="E486" s="937"/>
      <c r="F486" s="937"/>
      <c r="G486" s="937"/>
      <c r="H486" s="157"/>
      <c r="I486" s="322"/>
      <c r="J486" s="527">
        <f t="shared" si="8"/>
        <v>0</v>
      </c>
      <c r="K486" s="329"/>
      <c r="L486" s="329"/>
      <c r="M486" s="329"/>
      <c r="N486" s="329"/>
      <c r="O486" s="329"/>
      <c r="P486" s="329"/>
    </row>
    <row r="487" spans="2:16" ht="15" customHeight="1" outlineLevel="1" x14ac:dyDescent="0.3">
      <c r="B487" s="153">
        <v>480</v>
      </c>
      <c r="C487" s="936"/>
      <c r="D487" s="937"/>
      <c r="E487" s="937"/>
      <c r="F487" s="937"/>
      <c r="G487" s="937"/>
      <c r="H487" s="157"/>
      <c r="I487" s="322"/>
      <c r="J487" s="527">
        <f t="shared" si="8"/>
        <v>0</v>
      </c>
      <c r="K487" s="329"/>
      <c r="L487" s="329"/>
      <c r="M487" s="329"/>
      <c r="N487" s="329"/>
      <c r="O487" s="329"/>
      <c r="P487" s="329"/>
    </row>
    <row r="488" spans="2:16" ht="15" customHeight="1" outlineLevel="1" x14ac:dyDescent="0.3">
      <c r="B488" s="153">
        <v>481</v>
      </c>
      <c r="C488" s="936"/>
      <c r="D488" s="937"/>
      <c r="E488" s="937"/>
      <c r="F488" s="937"/>
      <c r="G488" s="937"/>
      <c r="H488" s="157"/>
      <c r="I488" s="322"/>
      <c r="J488" s="527">
        <f t="shared" si="8"/>
        <v>0</v>
      </c>
      <c r="K488" s="329"/>
      <c r="L488" s="329"/>
      <c r="M488" s="329"/>
      <c r="N488" s="329"/>
      <c r="O488" s="329"/>
      <c r="P488" s="329"/>
    </row>
    <row r="489" spans="2:16" ht="15" customHeight="1" outlineLevel="1" x14ac:dyDescent="0.3">
      <c r="B489" s="153">
        <v>482</v>
      </c>
      <c r="C489" s="936"/>
      <c r="D489" s="937"/>
      <c r="E489" s="937"/>
      <c r="F489" s="937"/>
      <c r="G489" s="937"/>
      <c r="H489" s="157"/>
      <c r="I489" s="322"/>
      <c r="J489" s="527">
        <f t="shared" si="8"/>
        <v>0</v>
      </c>
      <c r="K489" s="329"/>
      <c r="L489" s="329"/>
      <c r="M489" s="329"/>
      <c r="N489" s="329"/>
      <c r="O489" s="329"/>
      <c r="P489" s="329"/>
    </row>
    <row r="490" spans="2:16" ht="15" customHeight="1" outlineLevel="1" x14ac:dyDescent="0.3">
      <c r="B490" s="153">
        <v>483</v>
      </c>
      <c r="C490" s="936"/>
      <c r="D490" s="937"/>
      <c r="E490" s="937"/>
      <c r="F490" s="937"/>
      <c r="G490" s="937"/>
      <c r="H490" s="157"/>
      <c r="I490" s="322"/>
      <c r="J490" s="527">
        <f t="shared" si="8"/>
        <v>0</v>
      </c>
      <c r="K490" s="329"/>
      <c r="L490" s="329"/>
      <c r="M490" s="329"/>
      <c r="N490" s="329"/>
      <c r="O490" s="329"/>
      <c r="P490" s="329"/>
    </row>
    <row r="491" spans="2:16" ht="15" customHeight="1" outlineLevel="1" x14ac:dyDescent="0.3">
      <c r="B491" s="153">
        <v>484</v>
      </c>
      <c r="C491" s="936"/>
      <c r="D491" s="937"/>
      <c r="E491" s="937"/>
      <c r="F491" s="937"/>
      <c r="G491" s="937"/>
      <c r="H491" s="157"/>
      <c r="I491" s="322"/>
      <c r="J491" s="527">
        <f t="shared" ref="J491:J503" si="9">IFERROR(SMALL(K491:P491,1),0)</f>
        <v>0</v>
      </c>
      <c r="K491" s="329"/>
      <c r="L491" s="329"/>
      <c r="M491" s="329"/>
      <c r="N491" s="329"/>
      <c r="O491" s="329"/>
      <c r="P491" s="329"/>
    </row>
    <row r="492" spans="2:16" ht="15" customHeight="1" outlineLevel="1" x14ac:dyDescent="0.3">
      <c r="B492" s="153">
        <v>485</v>
      </c>
      <c r="C492" s="936"/>
      <c r="D492" s="937"/>
      <c r="E492" s="937"/>
      <c r="F492" s="937"/>
      <c r="G492" s="937"/>
      <c r="H492" s="157"/>
      <c r="I492" s="322"/>
      <c r="J492" s="527">
        <f t="shared" si="9"/>
        <v>0</v>
      </c>
      <c r="K492" s="329"/>
      <c r="L492" s="329"/>
      <c r="M492" s="329"/>
      <c r="N492" s="329"/>
      <c r="O492" s="329"/>
      <c r="P492" s="329"/>
    </row>
    <row r="493" spans="2:16" ht="15" customHeight="1" outlineLevel="1" x14ac:dyDescent="0.3">
      <c r="B493" s="153">
        <v>486</v>
      </c>
      <c r="C493" s="936"/>
      <c r="D493" s="937"/>
      <c r="E493" s="937"/>
      <c r="F493" s="937"/>
      <c r="G493" s="937"/>
      <c r="H493" s="157"/>
      <c r="I493" s="322"/>
      <c r="J493" s="527">
        <f t="shared" si="9"/>
        <v>0</v>
      </c>
      <c r="K493" s="329"/>
      <c r="L493" s="329"/>
      <c r="M493" s="329"/>
      <c r="N493" s="329"/>
      <c r="O493" s="329"/>
      <c r="P493" s="329"/>
    </row>
    <row r="494" spans="2:16" ht="15" customHeight="1" outlineLevel="1" x14ac:dyDescent="0.3">
      <c r="B494" s="153">
        <v>487</v>
      </c>
      <c r="C494" s="936"/>
      <c r="D494" s="937"/>
      <c r="E494" s="937"/>
      <c r="F494" s="937"/>
      <c r="G494" s="937"/>
      <c r="H494" s="157"/>
      <c r="I494" s="322"/>
      <c r="J494" s="527">
        <f t="shared" si="9"/>
        <v>0</v>
      </c>
      <c r="K494" s="329"/>
      <c r="L494" s="329"/>
      <c r="M494" s="329"/>
      <c r="N494" s="329"/>
      <c r="O494" s="329"/>
      <c r="P494" s="329"/>
    </row>
    <row r="495" spans="2:16" ht="15" customHeight="1" outlineLevel="1" x14ac:dyDescent="0.3">
      <c r="B495" s="153">
        <v>488</v>
      </c>
      <c r="C495" s="936"/>
      <c r="D495" s="937"/>
      <c r="E495" s="937"/>
      <c r="F495" s="937"/>
      <c r="G495" s="937"/>
      <c r="H495" s="157"/>
      <c r="I495" s="322"/>
      <c r="J495" s="527">
        <f t="shared" si="9"/>
        <v>0</v>
      </c>
      <c r="K495" s="329"/>
      <c r="L495" s="329"/>
      <c r="M495" s="329"/>
      <c r="N495" s="329"/>
      <c r="O495" s="329"/>
      <c r="P495" s="329"/>
    </row>
    <row r="496" spans="2:16" ht="15" customHeight="1" outlineLevel="1" x14ac:dyDescent="0.3">
      <c r="B496" s="153">
        <v>489</v>
      </c>
      <c r="C496" s="936"/>
      <c r="D496" s="937"/>
      <c r="E496" s="937"/>
      <c r="F496" s="937"/>
      <c r="G496" s="937"/>
      <c r="H496" s="157"/>
      <c r="I496" s="322"/>
      <c r="J496" s="527">
        <f t="shared" si="9"/>
        <v>0</v>
      </c>
      <c r="K496" s="329"/>
      <c r="L496" s="329"/>
      <c r="M496" s="329"/>
      <c r="N496" s="329"/>
      <c r="O496" s="329"/>
      <c r="P496" s="329"/>
    </row>
    <row r="497" spans="2:16" ht="15" customHeight="1" outlineLevel="1" x14ac:dyDescent="0.3">
      <c r="B497" s="153">
        <v>490</v>
      </c>
      <c r="C497" s="936"/>
      <c r="D497" s="937"/>
      <c r="E497" s="937"/>
      <c r="F497" s="937"/>
      <c r="G497" s="937"/>
      <c r="H497" s="157"/>
      <c r="I497" s="322"/>
      <c r="J497" s="527">
        <f t="shared" si="9"/>
        <v>0</v>
      </c>
      <c r="K497" s="329"/>
      <c r="L497" s="329"/>
      <c r="M497" s="329"/>
      <c r="N497" s="329"/>
      <c r="O497" s="329"/>
      <c r="P497" s="329"/>
    </row>
    <row r="498" spans="2:16" ht="15" customHeight="1" outlineLevel="1" x14ac:dyDescent="0.3">
      <c r="B498" s="153">
        <v>491</v>
      </c>
      <c r="C498" s="936"/>
      <c r="D498" s="937"/>
      <c r="E498" s="937"/>
      <c r="F498" s="937"/>
      <c r="G498" s="937"/>
      <c r="H498" s="157"/>
      <c r="I498" s="322"/>
      <c r="J498" s="527">
        <f t="shared" si="9"/>
        <v>0</v>
      </c>
      <c r="K498" s="329"/>
      <c r="L498" s="329"/>
      <c r="M498" s="329"/>
      <c r="N498" s="329"/>
      <c r="O498" s="329"/>
      <c r="P498" s="329"/>
    </row>
    <row r="499" spans="2:16" ht="15" customHeight="1" outlineLevel="1" x14ac:dyDescent="0.3">
      <c r="B499" s="153">
        <v>492</v>
      </c>
      <c r="C499" s="936"/>
      <c r="D499" s="937"/>
      <c r="E499" s="937"/>
      <c r="F499" s="937"/>
      <c r="G499" s="937"/>
      <c r="H499" s="157"/>
      <c r="I499" s="322"/>
      <c r="J499" s="527">
        <f t="shared" si="9"/>
        <v>0</v>
      </c>
      <c r="K499" s="329"/>
      <c r="L499" s="329"/>
      <c r="M499" s="329"/>
      <c r="N499" s="329"/>
      <c r="O499" s="329"/>
      <c r="P499" s="329"/>
    </row>
    <row r="500" spans="2:16" ht="15" customHeight="1" outlineLevel="1" x14ac:dyDescent="0.3">
      <c r="B500" s="153">
        <v>493</v>
      </c>
      <c r="C500" s="936"/>
      <c r="D500" s="937"/>
      <c r="E500" s="937"/>
      <c r="F500" s="937"/>
      <c r="G500" s="937"/>
      <c r="H500" s="157"/>
      <c r="I500" s="322"/>
      <c r="J500" s="527">
        <f t="shared" si="9"/>
        <v>0</v>
      </c>
      <c r="K500" s="329"/>
      <c r="L500" s="329"/>
      <c r="M500" s="329"/>
      <c r="N500" s="329"/>
      <c r="O500" s="329"/>
      <c r="P500" s="329"/>
    </row>
    <row r="501" spans="2:16" ht="15" customHeight="1" outlineLevel="1" x14ac:dyDescent="0.3">
      <c r="B501" s="153">
        <v>494</v>
      </c>
      <c r="C501" s="936"/>
      <c r="D501" s="937"/>
      <c r="E501" s="937"/>
      <c r="F501" s="937"/>
      <c r="G501" s="937"/>
      <c r="H501" s="157"/>
      <c r="I501" s="322"/>
      <c r="J501" s="527">
        <f t="shared" si="9"/>
        <v>0</v>
      </c>
      <c r="K501" s="329"/>
      <c r="L501" s="329"/>
      <c r="M501" s="329"/>
      <c r="N501" s="329"/>
      <c r="O501" s="329"/>
      <c r="P501" s="329"/>
    </row>
    <row r="502" spans="2:16" ht="15" customHeight="1" outlineLevel="1" x14ac:dyDescent="0.3">
      <c r="B502" s="153">
        <v>495</v>
      </c>
      <c r="C502" s="936"/>
      <c r="D502" s="937"/>
      <c r="E502" s="937"/>
      <c r="F502" s="937"/>
      <c r="G502" s="937"/>
      <c r="H502" s="157"/>
      <c r="I502" s="322"/>
      <c r="J502" s="527">
        <f t="shared" si="9"/>
        <v>0</v>
      </c>
      <c r="K502" s="329"/>
      <c r="L502" s="329"/>
      <c r="M502" s="329"/>
      <c r="N502" s="329"/>
      <c r="O502" s="329"/>
      <c r="P502" s="329"/>
    </row>
    <row r="503" spans="2:16" ht="15" customHeight="1" outlineLevel="1" x14ac:dyDescent="0.3">
      <c r="B503" s="153">
        <v>496</v>
      </c>
      <c r="C503" s="936"/>
      <c r="D503" s="937"/>
      <c r="E503" s="937"/>
      <c r="F503" s="937"/>
      <c r="G503" s="937"/>
      <c r="H503" s="157"/>
      <c r="I503" s="322"/>
      <c r="J503" s="527">
        <f t="shared" si="9"/>
        <v>0</v>
      </c>
      <c r="K503" s="329"/>
      <c r="L503" s="329"/>
      <c r="M503" s="329"/>
      <c r="N503" s="329"/>
      <c r="O503" s="329"/>
      <c r="P503" s="329"/>
    </row>
    <row r="504" spans="2:16" ht="15" customHeight="1" outlineLevel="1" x14ac:dyDescent="0.3">
      <c r="B504" s="153">
        <v>497</v>
      </c>
      <c r="C504" s="936"/>
      <c r="D504" s="937"/>
      <c r="E504" s="937"/>
      <c r="F504" s="937"/>
      <c r="G504" s="937"/>
      <c r="H504" s="157"/>
      <c r="I504" s="322"/>
      <c r="J504" s="527">
        <f t="shared" ref="J504" si="10">IFERROR(SMALL(K504:P504,1),0)</f>
        <v>0</v>
      </c>
      <c r="K504" s="329"/>
      <c r="L504" s="329"/>
      <c r="M504" s="329"/>
      <c r="N504" s="329"/>
      <c r="O504" s="329"/>
      <c r="P504" s="329"/>
    </row>
    <row r="505" spans="2:16" ht="15" customHeight="1" outlineLevel="1" x14ac:dyDescent="0.3">
      <c r="B505" s="153">
        <v>498</v>
      </c>
      <c r="C505" s="936"/>
      <c r="D505" s="937"/>
      <c r="E505" s="937"/>
      <c r="F505" s="937"/>
      <c r="G505" s="937"/>
      <c r="H505" s="157"/>
      <c r="I505" s="322"/>
      <c r="J505" s="527">
        <f t="shared" si="1"/>
        <v>0</v>
      </c>
      <c r="K505" s="329"/>
      <c r="L505" s="329"/>
      <c r="M505" s="329"/>
      <c r="N505" s="329"/>
      <c r="O505" s="329"/>
      <c r="P505" s="329"/>
    </row>
    <row r="506" spans="2:16" ht="15" customHeight="1" outlineLevel="1" x14ac:dyDescent="0.3">
      <c r="B506" s="153">
        <v>499</v>
      </c>
      <c r="C506" s="936"/>
      <c r="D506" s="937"/>
      <c r="E506" s="937"/>
      <c r="F506" s="937"/>
      <c r="G506" s="937"/>
      <c r="H506" s="157"/>
      <c r="I506" s="322"/>
      <c r="J506" s="527">
        <f t="shared" si="1"/>
        <v>0</v>
      </c>
      <c r="K506" s="329"/>
      <c r="L506" s="329"/>
      <c r="M506" s="329"/>
      <c r="N506" s="329"/>
      <c r="O506" s="329"/>
      <c r="P506" s="329"/>
    </row>
    <row r="507" spans="2:16" ht="15" customHeight="1" outlineLevel="1" x14ac:dyDescent="0.3">
      <c r="B507" s="153">
        <v>500</v>
      </c>
      <c r="C507" s="936"/>
      <c r="D507" s="937"/>
      <c r="E507" s="937"/>
      <c r="F507" s="937"/>
      <c r="G507" s="937"/>
      <c r="H507" s="157"/>
      <c r="I507" s="322"/>
      <c r="J507" s="527">
        <f t="shared" si="1"/>
        <v>0</v>
      </c>
      <c r="K507" s="329"/>
      <c r="L507" s="329"/>
      <c r="M507" s="329"/>
      <c r="N507" s="329"/>
      <c r="O507" s="329"/>
      <c r="P507" s="329"/>
    </row>
    <row r="508" spans="2:16" ht="14.4" x14ac:dyDescent="0.3">
      <c r="B508" s="153"/>
      <c r="C508" s="950" t="s">
        <v>558</v>
      </c>
      <c r="D508" s="951"/>
      <c r="E508" s="951"/>
      <c r="F508" s="951"/>
      <c r="G508" s="951"/>
      <c r="H508" s="158">
        <v>20</v>
      </c>
      <c r="I508" s="322"/>
      <c r="J508" s="527">
        <f t="shared" si="1"/>
        <v>0</v>
      </c>
      <c r="K508" s="329"/>
      <c r="L508" s="329"/>
      <c r="M508" s="329"/>
      <c r="N508" s="329"/>
      <c r="O508" s="329"/>
      <c r="P508" s="329"/>
    </row>
    <row r="509" spans="2:16" s="486" customFormat="1" ht="15" customHeight="1" x14ac:dyDescent="0.25">
      <c r="B509" s="492"/>
      <c r="C509" s="949" t="s">
        <v>1183</v>
      </c>
      <c r="D509" s="949"/>
      <c r="E509" s="949"/>
      <c r="F509" s="949"/>
      <c r="G509" s="949"/>
      <c r="H509" s="949"/>
      <c r="I509" s="949"/>
      <c r="J509" s="949"/>
      <c r="K509" s="497" t="s">
        <v>1172</v>
      </c>
      <c r="L509" s="497" t="s">
        <v>1181</v>
      </c>
      <c r="M509" s="497" t="s">
        <v>1182</v>
      </c>
      <c r="N509" s="497" t="s">
        <v>1200</v>
      </c>
      <c r="O509" s="497" t="s">
        <v>1201</v>
      </c>
      <c r="P509" s="497" t="s">
        <v>1202</v>
      </c>
    </row>
    <row r="510" spans="2:16" s="485" customFormat="1" ht="15" customHeight="1" x14ac:dyDescent="0.25">
      <c r="B510" s="940" t="s">
        <v>1173</v>
      </c>
      <c r="C510" s="941"/>
      <c r="D510" s="941"/>
      <c r="E510" s="941"/>
      <c r="F510" s="941"/>
      <c r="G510" s="941"/>
      <c r="H510" s="941"/>
      <c r="I510" s="941"/>
      <c r="J510" s="942"/>
      <c r="K510" s="498"/>
      <c r="L510" s="498"/>
      <c r="M510" s="498"/>
      <c r="N510" s="498"/>
      <c r="O510" s="498"/>
      <c r="P510" s="498"/>
    </row>
    <row r="511" spans="2:16" s="485" customFormat="1" ht="15" customHeight="1" x14ac:dyDescent="0.25">
      <c r="B511" s="940" t="s">
        <v>1174</v>
      </c>
      <c r="C511" s="941"/>
      <c r="D511" s="941"/>
      <c r="E511" s="941"/>
      <c r="F511" s="941"/>
      <c r="G511" s="941"/>
      <c r="H511" s="941"/>
      <c r="I511" s="941"/>
      <c r="J511" s="942"/>
      <c r="K511" s="499"/>
      <c r="L511" s="499"/>
      <c r="M511" s="499"/>
      <c r="N511" s="499"/>
      <c r="O511" s="499"/>
      <c r="P511" s="499"/>
    </row>
    <row r="512" spans="2:16" s="485" customFormat="1" ht="15" customHeight="1" x14ac:dyDescent="0.25">
      <c r="B512" s="940" t="s">
        <v>1175</v>
      </c>
      <c r="C512" s="941"/>
      <c r="D512" s="941"/>
      <c r="E512" s="941"/>
      <c r="F512" s="941"/>
      <c r="G512" s="941"/>
      <c r="H512" s="941"/>
      <c r="I512" s="941"/>
      <c r="J512" s="942"/>
      <c r="K512" s="500"/>
      <c r="L512" s="500"/>
      <c r="M512" s="500"/>
      <c r="N512" s="500"/>
      <c r="O512" s="500"/>
      <c r="P512" s="500"/>
    </row>
    <row r="513" spans="2:16" s="485" customFormat="1" ht="15" customHeight="1" x14ac:dyDescent="0.25">
      <c r="B513" s="940" t="s">
        <v>1176</v>
      </c>
      <c r="C513" s="941"/>
      <c r="D513" s="941"/>
      <c r="E513" s="941"/>
      <c r="F513" s="941"/>
      <c r="G513" s="941"/>
      <c r="H513" s="941"/>
      <c r="I513" s="941"/>
      <c r="J513" s="942"/>
      <c r="K513" s="500"/>
      <c r="L513" s="500"/>
      <c r="M513" s="500"/>
      <c r="N513" s="500"/>
      <c r="O513" s="500"/>
      <c r="P513" s="500"/>
    </row>
    <row r="514" spans="2:16" s="485" customFormat="1" ht="15" customHeight="1" x14ac:dyDescent="0.25">
      <c r="B514" s="940" t="s">
        <v>1177</v>
      </c>
      <c r="C514" s="941"/>
      <c r="D514" s="941"/>
      <c r="E514" s="941"/>
      <c r="F514" s="941"/>
      <c r="G514" s="941"/>
      <c r="H514" s="941"/>
      <c r="I514" s="941"/>
      <c r="J514" s="942"/>
      <c r="K514" s="498"/>
      <c r="L514" s="498"/>
      <c r="M514" s="498"/>
      <c r="N514" s="498"/>
      <c r="O514" s="498"/>
      <c r="P514" s="498"/>
    </row>
    <row r="515" spans="2:16" s="485" customFormat="1" ht="14.4" x14ac:dyDescent="0.25">
      <c r="B515" s="940" t="s">
        <v>1178</v>
      </c>
      <c r="C515" s="941"/>
      <c r="D515" s="941"/>
      <c r="E515" s="941"/>
      <c r="F515" s="941"/>
      <c r="G515" s="941"/>
      <c r="H515" s="941"/>
      <c r="I515" s="941"/>
      <c r="J515" s="942"/>
      <c r="K515" s="501"/>
      <c r="L515" s="501"/>
      <c r="M515" s="501"/>
      <c r="N515" s="501"/>
      <c r="O515" s="501"/>
      <c r="P515" s="501"/>
    </row>
    <row r="516" spans="2:16" s="485" customFormat="1" ht="14.4" x14ac:dyDescent="0.25">
      <c r="B516" s="940" t="s">
        <v>1179</v>
      </c>
      <c r="C516" s="941"/>
      <c r="D516" s="941"/>
      <c r="E516" s="941"/>
      <c r="F516" s="941"/>
      <c r="G516" s="941"/>
      <c r="H516" s="941"/>
      <c r="I516" s="941"/>
      <c r="J516" s="942"/>
      <c r="K516" s="502"/>
      <c r="L516" s="502"/>
      <c r="M516" s="502"/>
      <c r="N516" s="502"/>
      <c r="O516" s="502"/>
      <c r="P516" s="502"/>
    </row>
    <row r="517" spans="2:16" s="554" customFormat="1" ht="15" customHeight="1" x14ac:dyDescent="0.25">
      <c r="B517" s="952" t="s">
        <v>1180</v>
      </c>
      <c r="C517" s="953"/>
      <c r="D517" s="953"/>
      <c r="E517" s="953"/>
      <c r="F517" s="953"/>
      <c r="G517" s="953"/>
      <c r="H517" s="953"/>
      <c r="I517" s="953"/>
      <c r="J517" s="954"/>
      <c r="K517" s="955" t="s">
        <v>1170</v>
      </c>
      <c r="L517" s="955"/>
      <c r="M517" s="955"/>
      <c r="N517" s="955" t="s">
        <v>1170</v>
      </c>
      <c r="O517" s="955"/>
      <c r="P517" s="955"/>
    </row>
    <row r="518" spans="2:16" ht="14.4" x14ac:dyDescent="0.3">
      <c r="B518" s="963" t="s">
        <v>561</v>
      </c>
      <c r="C518" s="964"/>
      <c r="D518" s="964"/>
      <c r="E518" s="964"/>
      <c r="F518" s="964"/>
      <c r="G518" s="964"/>
      <c r="H518" s="964"/>
      <c r="I518" s="964"/>
      <c r="J518" s="965"/>
      <c r="K518" s="531" t="s">
        <v>1172</v>
      </c>
      <c r="L518" s="531" t="s">
        <v>1181</v>
      </c>
      <c r="M518" s="531" t="s">
        <v>1182</v>
      </c>
      <c r="N518" s="531" t="s">
        <v>1200</v>
      </c>
      <c r="O518" s="531" t="s">
        <v>1201</v>
      </c>
      <c r="P518" s="531" t="s">
        <v>1202</v>
      </c>
    </row>
    <row r="519" spans="2:16" ht="28.8" x14ac:dyDescent="0.3">
      <c r="B519" s="318"/>
      <c r="C519" s="944" t="s">
        <v>563</v>
      </c>
      <c r="D519" s="944"/>
      <c r="E519" s="944"/>
      <c r="F519" s="944"/>
      <c r="G519" s="945"/>
      <c r="H519" s="114" t="s">
        <v>16</v>
      </c>
      <c r="I519" s="539" t="s">
        <v>564</v>
      </c>
      <c r="J519" s="539" t="s">
        <v>1205</v>
      </c>
      <c r="K519" s="539" t="s">
        <v>1206</v>
      </c>
      <c r="L519" s="539" t="s">
        <v>1206</v>
      </c>
      <c r="M519" s="539" t="s">
        <v>1206</v>
      </c>
      <c r="N519" s="539" t="s">
        <v>1206</v>
      </c>
      <c r="O519" s="539" t="s">
        <v>1206</v>
      </c>
      <c r="P519" s="539" t="s">
        <v>1206</v>
      </c>
    </row>
    <row r="520" spans="2:16" ht="15" customHeight="1" outlineLevel="1" x14ac:dyDescent="0.3">
      <c r="B520" s="153">
        <v>1</v>
      </c>
      <c r="C520" s="943"/>
      <c r="D520" s="943"/>
      <c r="E520" s="943"/>
      <c r="F520" s="943"/>
      <c r="G520" s="936"/>
      <c r="H520" s="166"/>
      <c r="I520" s="321"/>
      <c r="J520" s="527">
        <f>IFERROR(SMALL(K520:P520,1),0)</f>
        <v>0</v>
      </c>
      <c r="K520" s="329"/>
      <c r="L520" s="329"/>
      <c r="M520" s="329"/>
      <c r="N520" s="329"/>
      <c r="O520" s="329"/>
      <c r="P520" s="329"/>
    </row>
    <row r="521" spans="2:16" ht="15" customHeight="1" outlineLevel="1" x14ac:dyDescent="0.3">
      <c r="B521" s="156">
        <v>2</v>
      </c>
      <c r="C521" s="701"/>
      <c r="D521" s="701"/>
      <c r="E521" s="701"/>
      <c r="F521" s="701"/>
      <c r="G521" s="700"/>
      <c r="H521" s="166"/>
      <c r="I521" s="321"/>
      <c r="J521" s="527">
        <f t="shared" ref="J521:J530" si="11">IFERROR(SMALL(K521:P521,1),0)</f>
        <v>0</v>
      </c>
      <c r="K521" s="329"/>
      <c r="L521" s="329"/>
      <c r="M521" s="329"/>
      <c r="N521" s="329"/>
      <c r="O521" s="329"/>
      <c r="P521" s="329"/>
    </row>
    <row r="522" spans="2:16" ht="15" customHeight="1" outlineLevel="1" x14ac:dyDescent="0.3">
      <c r="B522" s="153">
        <v>3</v>
      </c>
      <c r="C522" s="701"/>
      <c r="D522" s="701"/>
      <c r="E522" s="701"/>
      <c r="F522" s="701"/>
      <c r="G522" s="700"/>
      <c r="H522" s="166"/>
      <c r="I522" s="321"/>
      <c r="J522" s="527">
        <f t="shared" si="11"/>
        <v>0</v>
      </c>
      <c r="K522" s="329"/>
      <c r="L522" s="329"/>
      <c r="M522" s="329"/>
      <c r="N522" s="329"/>
      <c r="O522" s="329"/>
      <c r="P522" s="329"/>
    </row>
    <row r="523" spans="2:16" ht="15" customHeight="1" outlineLevel="1" x14ac:dyDescent="0.3">
      <c r="B523" s="156">
        <v>4</v>
      </c>
      <c r="C523" s="701"/>
      <c r="D523" s="701"/>
      <c r="E523" s="701"/>
      <c r="F523" s="701"/>
      <c r="G523" s="700"/>
      <c r="H523" s="166"/>
      <c r="I523" s="321"/>
      <c r="J523" s="527">
        <f t="shared" si="11"/>
        <v>0</v>
      </c>
      <c r="K523" s="329"/>
      <c r="L523" s="329"/>
      <c r="M523" s="329"/>
      <c r="N523" s="329"/>
      <c r="O523" s="329"/>
      <c r="P523" s="329"/>
    </row>
    <row r="524" spans="2:16" ht="15" customHeight="1" outlineLevel="1" x14ac:dyDescent="0.3">
      <c r="B524" s="153">
        <v>5</v>
      </c>
      <c r="C524" s="701"/>
      <c r="D524" s="701"/>
      <c r="E524" s="701"/>
      <c r="F524" s="701"/>
      <c r="G524" s="700"/>
      <c r="H524" s="166"/>
      <c r="I524" s="321"/>
      <c r="J524" s="527">
        <f t="shared" si="11"/>
        <v>0</v>
      </c>
      <c r="K524" s="329"/>
      <c r="L524" s="329"/>
      <c r="M524" s="329"/>
      <c r="N524" s="329"/>
      <c r="O524" s="329"/>
      <c r="P524" s="329"/>
    </row>
    <row r="525" spans="2:16" ht="15" customHeight="1" outlineLevel="1" x14ac:dyDescent="0.3">
      <c r="B525" s="156">
        <v>6</v>
      </c>
      <c r="C525" s="701"/>
      <c r="D525" s="701"/>
      <c r="E525" s="701"/>
      <c r="F525" s="701"/>
      <c r="G525" s="700"/>
      <c r="H525" s="166"/>
      <c r="I525" s="321"/>
      <c r="J525" s="527">
        <f t="shared" si="11"/>
        <v>0</v>
      </c>
      <c r="K525" s="329"/>
      <c r="L525" s="329"/>
      <c r="M525" s="329"/>
      <c r="N525" s="329"/>
      <c r="O525" s="329"/>
      <c r="P525" s="329"/>
    </row>
    <row r="526" spans="2:16" ht="15" customHeight="1" outlineLevel="1" x14ac:dyDescent="0.3">
      <c r="B526" s="153">
        <v>7</v>
      </c>
      <c r="C526" s="701"/>
      <c r="D526" s="701"/>
      <c r="E526" s="701"/>
      <c r="F526" s="701"/>
      <c r="G526" s="700"/>
      <c r="H526" s="166"/>
      <c r="I526" s="321"/>
      <c r="J526" s="527">
        <f t="shared" si="11"/>
        <v>0</v>
      </c>
      <c r="K526" s="329"/>
      <c r="L526" s="329"/>
      <c r="M526" s="329"/>
      <c r="N526" s="329"/>
      <c r="O526" s="329"/>
      <c r="P526" s="329"/>
    </row>
    <row r="527" spans="2:16" ht="15" customHeight="1" outlineLevel="1" x14ac:dyDescent="0.3">
      <c r="B527" s="156">
        <v>8</v>
      </c>
      <c r="C527" s="701"/>
      <c r="D527" s="701"/>
      <c r="E527" s="701"/>
      <c r="F527" s="701"/>
      <c r="G527" s="700"/>
      <c r="H527" s="166"/>
      <c r="I527" s="321"/>
      <c r="J527" s="527">
        <f t="shared" si="11"/>
        <v>0</v>
      </c>
      <c r="K527" s="329"/>
      <c r="L527" s="329"/>
      <c r="M527" s="329"/>
      <c r="N527" s="329"/>
      <c r="O527" s="329"/>
      <c r="P527" s="329"/>
    </row>
    <row r="528" spans="2:16" ht="15" customHeight="1" outlineLevel="1" x14ac:dyDescent="0.3">
      <c r="B528" s="153">
        <v>9</v>
      </c>
      <c r="C528" s="701"/>
      <c r="D528" s="701"/>
      <c r="E528" s="701"/>
      <c r="F528" s="701"/>
      <c r="G528" s="700"/>
      <c r="H528" s="166"/>
      <c r="I528" s="321"/>
      <c r="J528" s="527">
        <f t="shared" si="11"/>
        <v>0</v>
      </c>
      <c r="K528" s="329"/>
      <c r="L528" s="329"/>
      <c r="M528" s="329"/>
      <c r="N528" s="329"/>
      <c r="O528" s="329"/>
      <c r="P528" s="329"/>
    </row>
    <row r="529" spans="2:16" ht="15" customHeight="1" outlineLevel="1" x14ac:dyDescent="0.3">
      <c r="B529" s="156">
        <v>10</v>
      </c>
      <c r="C529" s="701"/>
      <c r="D529" s="701"/>
      <c r="E529" s="701"/>
      <c r="F529" s="701"/>
      <c r="G529" s="700"/>
      <c r="H529" s="166"/>
      <c r="I529" s="321"/>
      <c r="J529" s="527">
        <f t="shared" si="11"/>
        <v>0</v>
      </c>
      <c r="K529" s="329"/>
      <c r="L529" s="329"/>
      <c r="M529" s="329"/>
      <c r="N529" s="329"/>
      <c r="O529" s="329"/>
      <c r="P529" s="329"/>
    </row>
    <row r="530" spans="2:16" ht="15" customHeight="1" outlineLevel="1" x14ac:dyDescent="0.3">
      <c r="B530" s="153">
        <v>11</v>
      </c>
      <c r="C530" s="701"/>
      <c r="D530" s="701"/>
      <c r="E530" s="701"/>
      <c r="F530" s="701"/>
      <c r="G530" s="700"/>
      <c r="H530" s="166"/>
      <c r="I530" s="321"/>
      <c r="J530" s="527">
        <f t="shared" si="11"/>
        <v>0</v>
      </c>
      <c r="K530" s="329"/>
      <c r="L530" s="329"/>
      <c r="M530" s="329"/>
      <c r="N530" s="329"/>
      <c r="O530" s="329"/>
      <c r="P530" s="329"/>
    </row>
    <row r="531" spans="2:16" ht="15" customHeight="1" outlineLevel="1" x14ac:dyDescent="0.3">
      <c r="B531" s="156">
        <v>12</v>
      </c>
      <c r="C531" s="943"/>
      <c r="D531" s="943"/>
      <c r="E531" s="943"/>
      <c r="F531" s="943"/>
      <c r="G531" s="936"/>
      <c r="H531" s="167"/>
      <c r="I531" s="322"/>
      <c r="J531" s="527">
        <f t="shared" ref="J531:J539" si="12">IFERROR(SMALL(K531:P531,1),0)</f>
        <v>0</v>
      </c>
      <c r="K531" s="329"/>
      <c r="L531" s="329"/>
      <c r="M531" s="329"/>
      <c r="N531" s="329"/>
      <c r="O531" s="329"/>
      <c r="P531" s="329"/>
    </row>
    <row r="532" spans="2:16" ht="15" customHeight="1" outlineLevel="1" x14ac:dyDescent="0.3">
      <c r="B532" s="153">
        <v>13</v>
      </c>
      <c r="C532" s="943"/>
      <c r="D532" s="943"/>
      <c r="E532" s="943"/>
      <c r="F532" s="943"/>
      <c r="G532" s="936"/>
      <c r="H532" s="167"/>
      <c r="I532" s="322"/>
      <c r="J532" s="527">
        <f t="shared" si="12"/>
        <v>0</v>
      </c>
      <c r="K532" s="329"/>
      <c r="L532" s="329"/>
      <c r="M532" s="329"/>
      <c r="N532" s="329"/>
      <c r="O532" s="329"/>
      <c r="P532" s="329"/>
    </row>
    <row r="533" spans="2:16" ht="15" customHeight="1" outlineLevel="1" x14ac:dyDescent="0.3">
      <c r="B533" s="156">
        <v>14</v>
      </c>
      <c r="C533" s="943"/>
      <c r="D533" s="943"/>
      <c r="E533" s="943"/>
      <c r="F533" s="943"/>
      <c r="G533" s="936"/>
      <c r="H533" s="167"/>
      <c r="I533" s="322"/>
      <c r="J533" s="527">
        <f t="shared" si="12"/>
        <v>0</v>
      </c>
      <c r="K533" s="329"/>
      <c r="L533" s="329"/>
      <c r="M533" s="329"/>
      <c r="N533" s="329"/>
      <c r="O533" s="329"/>
      <c r="P533" s="329"/>
    </row>
    <row r="534" spans="2:16" ht="15" customHeight="1" outlineLevel="1" x14ac:dyDescent="0.3">
      <c r="B534" s="153">
        <v>15</v>
      </c>
      <c r="C534" s="685"/>
      <c r="D534" s="685"/>
      <c r="E534" s="685"/>
      <c r="F534" s="685"/>
      <c r="G534" s="684"/>
      <c r="H534" s="167"/>
      <c r="I534" s="322"/>
      <c r="J534" s="527">
        <f t="shared" si="12"/>
        <v>0</v>
      </c>
      <c r="K534" s="329"/>
      <c r="L534" s="329"/>
      <c r="M534" s="329"/>
      <c r="N534" s="329"/>
      <c r="O534" s="329"/>
      <c r="P534" s="329"/>
    </row>
    <row r="535" spans="2:16" ht="15" customHeight="1" outlineLevel="1" x14ac:dyDescent="0.3">
      <c r="B535" s="156">
        <v>16</v>
      </c>
      <c r="C535" s="685"/>
      <c r="D535" s="685"/>
      <c r="E535" s="685"/>
      <c r="F535" s="685"/>
      <c r="G535" s="684"/>
      <c r="H535" s="167"/>
      <c r="I535" s="322"/>
      <c r="J535" s="527">
        <f t="shared" si="12"/>
        <v>0</v>
      </c>
      <c r="K535" s="329"/>
      <c r="L535" s="329"/>
      <c r="M535" s="329"/>
      <c r="N535" s="329"/>
      <c r="O535" s="329"/>
      <c r="P535" s="329"/>
    </row>
    <row r="536" spans="2:16" ht="15" customHeight="1" outlineLevel="1" x14ac:dyDescent="0.3">
      <c r="B536" s="153">
        <v>17</v>
      </c>
      <c r="C536" s="685"/>
      <c r="D536" s="685"/>
      <c r="E536" s="685"/>
      <c r="F536" s="685"/>
      <c r="G536" s="684"/>
      <c r="H536" s="167"/>
      <c r="I536" s="322"/>
      <c r="J536" s="527">
        <f t="shared" si="12"/>
        <v>0</v>
      </c>
      <c r="K536" s="329"/>
      <c r="L536" s="329"/>
      <c r="M536" s="329"/>
      <c r="N536" s="329"/>
      <c r="O536" s="329"/>
      <c r="P536" s="329"/>
    </row>
    <row r="537" spans="2:16" ht="15" customHeight="1" outlineLevel="1" x14ac:dyDescent="0.3">
      <c r="B537" s="156">
        <v>18</v>
      </c>
      <c r="C537" s="685"/>
      <c r="D537" s="685"/>
      <c r="E537" s="685"/>
      <c r="F537" s="685"/>
      <c r="G537" s="684"/>
      <c r="H537" s="167"/>
      <c r="I537" s="322"/>
      <c r="J537" s="527">
        <f t="shared" si="12"/>
        <v>0</v>
      </c>
      <c r="K537" s="329"/>
      <c r="L537" s="329"/>
      <c r="M537" s="329"/>
      <c r="N537" s="329"/>
      <c r="O537" s="329"/>
      <c r="P537" s="329"/>
    </row>
    <row r="538" spans="2:16" ht="15" customHeight="1" outlineLevel="1" x14ac:dyDescent="0.3">
      <c r="B538" s="153">
        <v>19</v>
      </c>
      <c r="C538" s="685"/>
      <c r="D538" s="685"/>
      <c r="E538" s="685"/>
      <c r="F538" s="685"/>
      <c r="G538" s="684"/>
      <c r="H538" s="167"/>
      <c r="I538" s="322"/>
      <c r="J538" s="527">
        <f t="shared" si="12"/>
        <v>0</v>
      </c>
      <c r="K538" s="329"/>
      <c r="L538" s="329"/>
      <c r="M538" s="329"/>
      <c r="N538" s="329"/>
      <c r="O538" s="329"/>
      <c r="P538" s="329"/>
    </row>
    <row r="539" spans="2:16" ht="15" customHeight="1" outlineLevel="1" x14ac:dyDescent="0.3">
      <c r="B539" s="156">
        <v>20</v>
      </c>
      <c r="C539" s="943"/>
      <c r="D539" s="943"/>
      <c r="E539" s="943"/>
      <c r="F539" s="943"/>
      <c r="G539" s="936"/>
      <c r="H539" s="167"/>
      <c r="I539" s="322"/>
      <c r="J539" s="527">
        <f t="shared" si="12"/>
        <v>0</v>
      </c>
      <c r="K539" s="329"/>
      <c r="L539" s="329"/>
      <c r="M539" s="329"/>
      <c r="N539" s="329"/>
      <c r="O539" s="329"/>
      <c r="P539" s="329"/>
    </row>
    <row r="540" spans="2:16" s="486" customFormat="1" ht="15" customHeight="1" x14ac:dyDescent="0.25">
      <c r="B540" s="492"/>
      <c r="C540" s="949" t="s">
        <v>1183</v>
      </c>
      <c r="D540" s="949"/>
      <c r="E540" s="949"/>
      <c r="F540" s="949"/>
      <c r="G540" s="949"/>
      <c r="H540" s="949"/>
      <c r="I540" s="949"/>
      <c r="J540" s="949"/>
      <c r="K540" s="497" t="s">
        <v>1172</v>
      </c>
      <c r="L540" s="497" t="s">
        <v>1181</v>
      </c>
      <c r="M540" s="497" t="s">
        <v>1182</v>
      </c>
      <c r="N540" s="497" t="s">
        <v>1200</v>
      </c>
      <c r="O540" s="497" t="s">
        <v>1201</v>
      </c>
      <c r="P540" s="497" t="s">
        <v>1202</v>
      </c>
    </row>
    <row r="541" spans="2:16" s="485" customFormat="1" ht="15" customHeight="1" x14ac:dyDescent="0.25">
      <c r="B541" s="940" t="s">
        <v>1173</v>
      </c>
      <c r="C541" s="941"/>
      <c r="D541" s="941"/>
      <c r="E541" s="941"/>
      <c r="F541" s="941"/>
      <c r="G541" s="941"/>
      <c r="H541" s="941"/>
      <c r="I541" s="941"/>
      <c r="J541" s="942"/>
      <c r="K541" s="498"/>
      <c r="L541" s="498"/>
      <c r="M541" s="498"/>
      <c r="N541" s="498"/>
      <c r="O541" s="498"/>
      <c r="P541" s="498"/>
    </row>
    <row r="542" spans="2:16" s="485" customFormat="1" ht="15" customHeight="1" x14ac:dyDescent="0.25">
      <c r="B542" s="940" t="s">
        <v>1174</v>
      </c>
      <c r="C542" s="941"/>
      <c r="D542" s="941"/>
      <c r="E542" s="941"/>
      <c r="F542" s="941"/>
      <c r="G542" s="941"/>
      <c r="H542" s="941"/>
      <c r="I542" s="941"/>
      <c r="J542" s="942"/>
      <c r="K542" s="499"/>
      <c r="L542" s="499"/>
      <c r="M542" s="499"/>
      <c r="N542" s="499"/>
      <c r="O542" s="499"/>
      <c r="P542" s="499"/>
    </row>
    <row r="543" spans="2:16" s="485" customFormat="1" ht="15" customHeight="1" x14ac:dyDescent="0.25">
      <c r="B543" s="940" t="s">
        <v>1175</v>
      </c>
      <c r="C543" s="941"/>
      <c r="D543" s="941"/>
      <c r="E543" s="941"/>
      <c r="F543" s="941"/>
      <c r="G543" s="941"/>
      <c r="H543" s="941"/>
      <c r="I543" s="941"/>
      <c r="J543" s="942"/>
      <c r="K543" s="500"/>
      <c r="L543" s="500"/>
      <c r="M543" s="500"/>
      <c r="N543" s="500"/>
      <c r="O543" s="500"/>
      <c r="P543" s="500"/>
    </row>
    <row r="544" spans="2:16" s="485" customFormat="1" ht="15" customHeight="1" x14ac:dyDescent="0.25">
      <c r="B544" s="940" t="s">
        <v>1176</v>
      </c>
      <c r="C544" s="941"/>
      <c r="D544" s="941"/>
      <c r="E544" s="941"/>
      <c r="F544" s="941"/>
      <c r="G544" s="941"/>
      <c r="H544" s="941"/>
      <c r="I544" s="941"/>
      <c r="J544" s="942"/>
      <c r="K544" s="500"/>
      <c r="L544" s="500"/>
      <c r="M544" s="500"/>
      <c r="N544" s="500"/>
      <c r="O544" s="500"/>
      <c r="P544" s="500"/>
    </row>
    <row r="545" spans="2:16" s="485" customFormat="1" ht="15" customHeight="1" x14ac:dyDescent="0.25">
      <c r="B545" s="940" t="s">
        <v>1177</v>
      </c>
      <c r="C545" s="941"/>
      <c r="D545" s="941"/>
      <c r="E545" s="941"/>
      <c r="F545" s="941"/>
      <c r="G545" s="941"/>
      <c r="H545" s="941"/>
      <c r="I545" s="941"/>
      <c r="J545" s="942"/>
      <c r="K545" s="498"/>
      <c r="L545" s="498"/>
      <c r="M545" s="498"/>
      <c r="N545" s="498"/>
      <c r="O545" s="498"/>
      <c r="P545" s="498"/>
    </row>
    <row r="546" spans="2:16" s="485" customFormat="1" ht="14.4" x14ac:dyDescent="0.25">
      <c r="B546" s="940" t="s">
        <v>1178</v>
      </c>
      <c r="C546" s="941"/>
      <c r="D546" s="941"/>
      <c r="E546" s="941"/>
      <c r="F546" s="941"/>
      <c r="G546" s="941"/>
      <c r="H546" s="941"/>
      <c r="I546" s="941"/>
      <c r="J546" s="942"/>
      <c r="K546" s="501"/>
      <c r="L546" s="501"/>
      <c r="M546" s="501"/>
      <c r="N546" s="501"/>
      <c r="O546" s="501"/>
      <c r="P546" s="501"/>
    </row>
    <row r="547" spans="2:16" s="485" customFormat="1" ht="14.4" x14ac:dyDescent="0.25">
      <c r="B547" s="940" t="s">
        <v>1179</v>
      </c>
      <c r="C547" s="941"/>
      <c r="D547" s="941"/>
      <c r="E547" s="941"/>
      <c r="F547" s="941"/>
      <c r="G547" s="941"/>
      <c r="H547" s="941"/>
      <c r="I547" s="941"/>
      <c r="J547" s="942"/>
      <c r="K547" s="502"/>
      <c r="L547" s="502"/>
      <c r="M547" s="502"/>
      <c r="N547" s="502"/>
      <c r="O547" s="502"/>
      <c r="P547" s="502"/>
    </row>
    <row r="548" spans="2:16" s="554" customFormat="1" ht="15" customHeight="1" x14ac:dyDescent="0.25">
      <c r="B548" s="952" t="s">
        <v>1180</v>
      </c>
      <c r="C548" s="953"/>
      <c r="D548" s="953"/>
      <c r="E548" s="953"/>
      <c r="F548" s="953"/>
      <c r="G548" s="953"/>
      <c r="H548" s="953"/>
      <c r="I548" s="953"/>
      <c r="J548" s="954"/>
      <c r="K548" s="955" t="s">
        <v>1170</v>
      </c>
      <c r="L548" s="955"/>
      <c r="M548" s="955"/>
      <c r="N548" s="955" t="s">
        <v>1170</v>
      </c>
      <c r="O548" s="955"/>
      <c r="P548" s="955"/>
    </row>
    <row r="549" spans="2:16" ht="15" customHeight="1" x14ac:dyDescent="0.3">
      <c r="B549" s="961" t="s">
        <v>969</v>
      </c>
      <c r="C549" s="962"/>
      <c r="D549" s="962"/>
      <c r="E549" s="962"/>
      <c r="F549" s="962"/>
      <c r="G549" s="962"/>
      <c r="H549" s="962"/>
      <c r="I549" s="962"/>
      <c r="J549" s="966"/>
      <c r="K549" s="532" t="s">
        <v>1172</v>
      </c>
      <c r="L549" s="532" t="s">
        <v>1181</v>
      </c>
      <c r="M549" s="532" t="s">
        <v>1182</v>
      </c>
      <c r="N549" s="532" t="s">
        <v>1200</v>
      </c>
      <c r="O549" s="532" t="s">
        <v>1201</v>
      </c>
      <c r="P549" s="532" t="s">
        <v>1202</v>
      </c>
    </row>
    <row r="550" spans="2:16" ht="15" customHeight="1" x14ac:dyDescent="0.3">
      <c r="B550" s="967" t="s">
        <v>15</v>
      </c>
      <c r="C550" s="968"/>
      <c r="D550" s="968"/>
      <c r="E550" s="968"/>
      <c r="F550" s="968"/>
      <c r="G550" s="968"/>
      <c r="H550" s="969"/>
      <c r="I550" s="539" t="s">
        <v>16</v>
      </c>
      <c r="J550" s="539" t="s">
        <v>1204</v>
      </c>
      <c r="K550" s="539" t="s">
        <v>1184</v>
      </c>
      <c r="L550" s="539" t="s">
        <v>1184</v>
      </c>
      <c r="M550" s="539" t="s">
        <v>1184</v>
      </c>
      <c r="N550" s="539" t="s">
        <v>1184</v>
      </c>
      <c r="O550" s="539" t="s">
        <v>1184</v>
      </c>
      <c r="P550" s="539" t="s">
        <v>1184</v>
      </c>
    </row>
    <row r="551" spans="2:16" ht="15" customHeight="1" x14ac:dyDescent="0.3">
      <c r="B551" s="168">
        <v>1</v>
      </c>
      <c r="C551" s="970"/>
      <c r="D551" s="970"/>
      <c r="E551" s="970"/>
      <c r="F551" s="970"/>
      <c r="G551" s="970"/>
      <c r="H551" s="971"/>
      <c r="I551" s="322"/>
      <c r="J551" s="527">
        <f t="shared" ref="J551:J553" si="13">IFERROR(SMALL(K551:P551,1),0)</f>
        <v>0</v>
      </c>
      <c r="K551" s="329"/>
      <c r="L551" s="329"/>
      <c r="M551" s="329"/>
      <c r="N551" s="329"/>
      <c r="O551" s="329"/>
      <c r="P551" s="329"/>
    </row>
    <row r="552" spans="2:16" ht="15" customHeight="1" x14ac:dyDescent="0.3">
      <c r="B552" s="168">
        <v>2</v>
      </c>
      <c r="C552" s="970"/>
      <c r="D552" s="970"/>
      <c r="E552" s="970"/>
      <c r="F552" s="970"/>
      <c r="G552" s="970"/>
      <c r="H552" s="971"/>
      <c r="I552" s="322"/>
      <c r="J552" s="527">
        <f t="shared" si="13"/>
        <v>0</v>
      </c>
      <c r="K552" s="329"/>
      <c r="L552" s="329"/>
      <c r="M552" s="329"/>
      <c r="N552" s="329"/>
      <c r="O552" s="329"/>
      <c r="P552" s="329"/>
    </row>
    <row r="553" spans="2:16" ht="15" customHeight="1" x14ac:dyDescent="0.3">
      <c r="B553" s="168">
        <v>3</v>
      </c>
      <c r="C553" s="970"/>
      <c r="D553" s="970"/>
      <c r="E553" s="970"/>
      <c r="F553" s="970"/>
      <c r="G553" s="970"/>
      <c r="H553" s="971"/>
      <c r="I553" s="322"/>
      <c r="J553" s="527">
        <f t="shared" si="13"/>
        <v>0</v>
      </c>
      <c r="K553" s="329"/>
      <c r="L553" s="329"/>
      <c r="M553" s="329"/>
      <c r="N553" s="329"/>
      <c r="O553" s="329"/>
      <c r="P553" s="329"/>
    </row>
    <row r="554" spans="2:16" s="486" customFormat="1" ht="15" customHeight="1" x14ac:dyDescent="0.25">
      <c r="B554" s="492"/>
      <c r="C554" s="949" t="s">
        <v>1183</v>
      </c>
      <c r="D554" s="949"/>
      <c r="E554" s="949"/>
      <c r="F554" s="949"/>
      <c r="G554" s="949"/>
      <c r="H554" s="949"/>
      <c r="I554" s="949"/>
      <c r="J554" s="949"/>
      <c r="K554" s="497" t="s">
        <v>1172</v>
      </c>
      <c r="L554" s="497" t="s">
        <v>1181</v>
      </c>
      <c r="M554" s="497" t="s">
        <v>1182</v>
      </c>
      <c r="N554" s="497" t="s">
        <v>1200</v>
      </c>
      <c r="O554" s="497" t="s">
        <v>1201</v>
      </c>
      <c r="P554" s="497" t="s">
        <v>1202</v>
      </c>
    </row>
    <row r="555" spans="2:16" s="485" customFormat="1" ht="15" customHeight="1" x14ac:dyDescent="0.25">
      <c r="B555" s="940" t="s">
        <v>1173</v>
      </c>
      <c r="C555" s="941"/>
      <c r="D555" s="941"/>
      <c r="E555" s="941"/>
      <c r="F555" s="941"/>
      <c r="G555" s="941"/>
      <c r="H555" s="941"/>
      <c r="I555" s="941"/>
      <c r="J555" s="942"/>
      <c r="K555" s="498"/>
      <c r="L555" s="498"/>
      <c r="M555" s="498"/>
      <c r="N555" s="498"/>
      <c r="O555" s="498"/>
      <c r="P555" s="498"/>
    </row>
    <row r="556" spans="2:16" s="485" customFormat="1" ht="15" customHeight="1" x14ac:dyDescent="0.25">
      <c r="B556" s="940" t="s">
        <v>1174</v>
      </c>
      <c r="C556" s="941"/>
      <c r="D556" s="941"/>
      <c r="E556" s="941"/>
      <c r="F556" s="941"/>
      <c r="G556" s="941"/>
      <c r="H556" s="941"/>
      <c r="I556" s="941"/>
      <c r="J556" s="942"/>
      <c r="K556" s="499"/>
      <c r="L556" s="499"/>
      <c r="M556" s="499"/>
      <c r="N556" s="499"/>
      <c r="O556" s="499"/>
      <c r="P556" s="499"/>
    </row>
    <row r="557" spans="2:16" s="485" customFormat="1" ht="15" customHeight="1" x14ac:dyDescent="0.25">
      <c r="B557" s="940" t="s">
        <v>1175</v>
      </c>
      <c r="C557" s="941"/>
      <c r="D557" s="941"/>
      <c r="E557" s="941"/>
      <c r="F557" s="941"/>
      <c r="G557" s="941"/>
      <c r="H557" s="941"/>
      <c r="I557" s="941"/>
      <c r="J557" s="942"/>
      <c r="K557" s="500"/>
      <c r="L557" s="500"/>
      <c r="M557" s="500"/>
      <c r="N557" s="500"/>
      <c r="O557" s="500"/>
      <c r="P557" s="500"/>
    </row>
    <row r="558" spans="2:16" s="485" customFormat="1" ht="15" customHeight="1" x14ac:dyDescent="0.25">
      <c r="B558" s="940" t="s">
        <v>1176</v>
      </c>
      <c r="C558" s="941"/>
      <c r="D558" s="941"/>
      <c r="E558" s="941"/>
      <c r="F558" s="941"/>
      <c r="G558" s="941"/>
      <c r="H558" s="941"/>
      <c r="I558" s="941"/>
      <c r="J558" s="942"/>
      <c r="K558" s="500"/>
      <c r="L558" s="500"/>
      <c r="M558" s="500"/>
      <c r="N558" s="500"/>
      <c r="O558" s="500"/>
      <c r="P558" s="500"/>
    </row>
    <row r="559" spans="2:16" s="485" customFormat="1" ht="15" customHeight="1" x14ac:dyDescent="0.25">
      <c r="B559" s="940" t="s">
        <v>1177</v>
      </c>
      <c r="C559" s="941"/>
      <c r="D559" s="941"/>
      <c r="E559" s="941"/>
      <c r="F559" s="941"/>
      <c r="G559" s="941"/>
      <c r="H559" s="941"/>
      <c r="I559" s="941"/>
      <c r="J559" s="942"/>
      <c r="K559" s="498"/>
      <c r="L559" s="498"/>
      <c r="M559" s="498"/>
      <c r="N559" s="498"/>
      <c r="O559" s="498"/>
      <c r="P559" s="498"/>
    </row>
    <row r="560" spans="2:16" s="485" customFormat="1" ht="14.4" x14ac:dyDescent="0.25">
      <c r="B560" s="940" t="s">
        <v>1178</v>
      </c>
      <c r="C560" s="941"/>
      <c r="D560" s="941"/>
      <c r="E560" s="941"/>
      <c r="F560" s="941"/>
      <c r="G560" s="941"/>
      <c r="H560" s="941"/>
      <c r="I560" s="941"/>
      <c r="J560" s="942"/>
      <c r="K560" s="501"/>
      <c r="L560" s="501"/>
      <c r="M560" s="501"/>
      <c r="N560" s="501"/>
      <c r="O560" s="501"/>
      <c r="P560" s="501"/>
    </row>
    <row r="561" spans="2:16" s="485" customFormat="1" ht="14.4" x14ac:dyDescent="0.25">
      <c r="B561" s="940" t="s">
        <v>1179</v>
      </c>
      <c r="C561" s="941"/>
      <c r="D561" s="941"/>
      <c r="E561" s="941"/>
      <c r="F561" s="941"/>
      <c r="G561" s="941"/>
      <c r="H561" s="941"/>
      <c r="I561" s="941"/>
      <c r="J561" s="942"/>
      <c r="K561" s="502"/>
      <c r="L561" s="502"/>
      <c r="M561" s="502"/>
      <c r="N561" s="502"/>
      <c r="O561" s="502"/>
      <c r="P561" s="502"/>
    </row>
    <row r="562" spans="2:16" s="554" customFormat="1" ht="15" customHeight="1" x14ac:dyDescent="0.25">
      <c r="B562" s="952" t="s">
        <v>1180</v>
      </c>
      <c r="C562" s="953"/>
      <c r="D562" s="953"/>
      <c r="E562" s="953"/>
      <c r="F562" s="953"/>
      <c r="G562" s="953"/>
      <c r="H562" s="953"/>
      <c r="I562" s="953"/>
      <c r="J562" s="954"/>
      <c r="K562" s="955" t="s">
        <v>1170</v>
      </c>
      <c r="L562" s="955"/>
      <c r="M562" s="955"/>
      <c r="N562" s="955" t="s">
        <v>1170</v>
      </c>
      <c r="O562" s="955"/>
      <c r="P562" s="955"/>
    </row>
  </sheetData>
  <mergeCells count="552">
    <mergeCell ref="B559:J559"/>
    <mergeCell ref="B560:J560"/>
    <mergeCell ref="B561:J561"/>
    <mergeCell ref="B562:J562"/>
    <mergeCell ref="K562:M562"/>
    <mergeCell ref="N562:P562"/>
    <mergeCell ref="B549:J549"/>
    <mergeCell ref="B555:J555"/>
    <mergeCell ref="B556:J556"/>
    <mergeCell ref="B557:J557"/>
    <mergeCell ref="B558:J558"/>
    <mergeCell ref="B550:H550"/>
    <mergeCell ref="C551:H551"/>
    <mergeCell ref="C552:H552"/>
    <mergeCell ref="C553:H553"/>
    <mergeCell ref="C554:J554"/>
    <mergeCell ref="K548:M548"/>
    <mergeCell ref="N548:P548"/>
    <mergeCell ref="B548:J548"/>
    <mergeCell ref="B2:J2"/>
    <mergeCell ref="B3:J4"/>
    <mergeCell ref="B5:J5"/>
    <mergeCell ref="B6:J6"/>
    <mergeCell ref="K517:M517"/>
    <mergeCell ref="N517:P517"/>
    <mergeCell ref="B518:J518"/>
    <mergeCell ref="C540:J540"/>
    <mergeCell ref="B541:J541"/>
    <mergeCell ref="C97:G97"/>
    <mergeCell ref="C98:G98"/>
    <mergeCell ref="C93:G93"/>
    <mergeCell ref="C94:G94"/>
    <mergeCell ref="C95:G95"/>
    <mergeCell ref="C90:G90"/>
    <mergeCell ref="C91:G91"/>
    <mergeCell ref="C92:G92"/>
    <mergeCell ref="C87:G87"/>
    <mergeCell ref="C88:G88"/>
    <mergeCell ref="C89:G89"/>
    <mergeCell ref="C84:G84"/>
    <mergeCell ref="C85:G85"/>
    <mergeCell ref="C86:G86"/>
    <mergeCell ref="C81:G81"/>
    <mergeCell ref="C520:G520"/>
    <mergeCell ref="C508:G508"/>
    <mergeCell ref="B516:J516"/>
    <mergeCell ref="B517:J517"/>
    <mergeCell ref="C505:G505"/>
    <mergeCell ref="C506:G506"/>
    <mergeCell ref="C507:G507"/>
    <mergeCell ref="C102:G102"/>
    <mergeCell ref="C103:G103"/>
    <mergeCell ref="C104:G104"/>
    <mergeCell ref="C105:G105"/>
    <mergeCell ref="C106:G106"/>
    <mergeCell ref="C107:G107"/>
    <mergeCell ref="C108:G108"/>
    <mergeCell ref="C109:G109"/>
    <mergeCell ref="C110:G110"/>
    <mergeCell ref="C111:G111"/>
    <mergeCell ref="C112:G112"/>
    <mergeCell ref="C113:G113"/>
    <mergeCell ref="C114:G114"/>
    <mergeCell ref="C115:G115"/>
    <mergeCell ref="C116:G116"/>
    <mergeCell ref="C117:G117"/>
    <mergeCell ref="C118:G118"/>
    <mergeCell ref="K3:P3"/>
    <mergeCell ref="C509:J509"/>
    <mergeCell ref="B510:J510"/>
    <mergeCell ref="B511:J511"/>
    <mergeCell ref="B512:J512"/>
    <mergeCell ref="B513:J513"/>
    <mergeCell ref="C78:G78"/>
    <mergeCell ref="C79:G79"/>
    <mergeCell ref="C80:G80"/>
    <mergeCell ref="C75:G75"/>
    <mergeCell ref="C76:G76"/>
    <mergeCell ref="C77:G77"/>
    <mergeCell ref="C72:G72"/>
    <mergeCell ref="C73:G73"/>
    <mergeCell ref="C74:G74"/>
    <mergeCell ref="C69:G69"/>
    <mergeCell ref="C70:G70"/>
    <mergeCell ref="C71:G71"/>
    <mergeCell ref="C66:G66"/>
    <mergeCell ref="C67:G67"/>
    <mergeCell ref="C68:G68"/>
    <mergeCell ref="B514:J514"/>
    <mergeCell ref="B515:J515"/>
    <mergeCell ref="C519:G519"/>
    <mergeCell ref="C99:G99"/>
    <mergeCell ref="C100:G100"/>
    <mergeCell ref="C101:G101"/>
    <mergeCell ref="C96:G96"/>
    <mergeCell ref="C82:G82"/>
    <mergeCell ref="C83:G83"/>
    <mergeCell ref="C119:G119"/>
    <mergeCell ref="C120:G120"/>
    <mergeCell ref="C121:G121"/>
    <mergeCell ref="C122:G122"/>
    <mergeCell ref="C123:G123"/>
    <mergeCell ref="C124:G124"/>
    <mergeCell ref="C125:G125"/>
    <mergeCell ref="C126:G126"/>
    <mergeCell ref="C127:G127"/>
    <mergeCell ref="C128:G128"/>
    <mergeCell ref="C129:G129"/>
    <mergeCell ref="C130:G130"/>
    <mergeCell ref="C131:G131"/>
    <mergeCell ref="C132:G132"/>
    <mergeCell ref="C133:G133"/>
    <mergeCell ref="B543:J543"/>
    <mergeCell ref="B544:J544"/>
    <mergeCell ref="B545:J545"/>
    <mergeCell ref="B546:J546"/>
    <mergeCell ref="C531:G531"/>
    <mergeCell ref="C532:G532"/>
    <mergeCell ref="C533:G533"/>
    <mergeCell ref="C539:G539"/>
    <mergeCell ref="B547:J547"/>
    <mergeCell ref="B542:J542"/>
    <mergeCell ref="C63:G63"/>
    <mergeCell ref="C64:G64"/>
    <mergeCell ref="C65:G65"/>
    <mergeCell ref="C60:G60"/>
    <mergeCell ref="C61:G61"/>
    <mergeCell ref="C62:G62"/>
    <mergeCell ref="C57:G57"/>
    <mergeCell ref="C58:G58"/>
    <mergeCell ref="C59:G59"/>
    <mergeCell ref="C54:G54"/>
    <mergeCell ref="C55:G55"/>
    <mergeCell ref="C56:G56"/>
    <mergeCell ref="C51:G51"/>
    <mergeCell ref="C52:G52"/>
    <mergeCell ref="C53:G53"/>
    <mergeCell ref="C48:G48"/>
    <mergeCell ref="C49:G49"/>
    <mergeCell ref="C50:G50"/>
    <mergeCell ref="C45:G45"/>
    <mergeCell ref="C46:G46"/>
    <mergeCell ref="C47:G47"/>
    <mergeCell ref="C42:G42"/>
    <mergeCell ref="C43:G43"/>
    <mergeCell ref="C44:G44"/>
    <mergeCell ref="C39:G39"/>
    <mergeCell ref="C40:G40"/>
    <mergeCell ref="C41:G41"/>
    <mergeCell ref="C36:G36"/>
    <mergeCell ref="C37:G37"/>
    <mergeCell ref="C38:G38"/>
    <mergeCell ref="C33:G33"/>
    <mergeCell ref="C34:G34"/>
    <mergeCell ref="C35:G35"/>
    <mergeCell ref="C30:G30"/>
    <mergeCell ref="C31:G31"/>
    <mergeCell ref="C32:G32"/>
    <mergeCell ref="C27:G27"/>
    <mergeCell ref="C28:G28"/>
    <mergeCell ref="C29:G29"/>
    <mergeCell ref="C24:G24"/>
    <mergeCell ref="C25:G25"/>
    <mergeCell ref="C26:G26"/>
    <mergeCell ref="C21:G21"/>
    <mergeCell ref="C22:G22"/>
    <mergeCell ref="C23:G23"/>
    <mergeCell ref="C18:G18"/>
    <mergeCell ref="C19:G19"/>
    <mergeCell ref="C20:G20"/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11:G11"/>
    <mergeCell ref="C134:G134"/>
    <mergeCell ref="C135:G135"/>
    <mergeCell ref="C136:G136"/>
    <mergeCell ref="C137:G137"/>
    <mergeCell ref="C138:G138"/>
    <mergeCell ref="C139:G139"/>
    <mergeCell ref="C140:G140"/>
    <mergeCell ref="C141:G141"/>
    <mergeCell ref="C142:G142"/>
    <mergeCell ref="C143:G143"/>
    <mergeCell ref="C144:G144"/>
    <mergeCell ref="C145:G145"/>
    <mergeCell ref="C146:G146"/>
    <mergeCell ref="C147:G147"/>
    <mergeCell ref="C148:G148"/>
    <mergeCell ref="C149:G149"/>
    <mergeCell ref="C150:G150"/>
    <mergeCell ref="C151:G151"/>
    <mergeCell ref="C152:G152"/>
    <mergeCell ref="C153:G153"/>
    <mergeCell ref="C154:G154"/>
    <mergeCell ref="C155:G155"/>
    <mergeCell ref="C156:G156"/>
    <mergeCell ref="C157:G157"/>
    <mergeCell ref="C158:G158"/>
    <mergeCell ref="C159:G159"/>
    <mergeCell ref="C160:G160"/>
    <mergeCell ref="C161:G161"/>
    <mergeCell ref="C162:G162"/>
    <mergeCell ref="C163:G163"/>
    <mergeCell ref="C164:G164"/>
    <mergeCell ref="C165:G165"/>
    <mergeCell ref="C166:G166"/>
    <mergeCell ref="C167:G167"/>
    <mergeCell ref="C168:G168"/>
    <mergeCell ref="C169:G169"/>
    <mergeCell ref="C170:G170"/>
    <mergeCell ref="C171:G171"/>
    <mergeCell ref="C172:G172"/>
    <mergeCell ref="C173:G173"/>
    <mergeCell ref="C174:G174"/>
    <mergeCell ref="C175:G175"/>
    <mergeCell ref="C176:G176"/>
    <mergeCell ref="C177:G177"/>
    <mergeCell ref="C178:G178"/>
    <mergeCell ref="C179:G179"/>
    <mergeCell ref="C180:G180"/>
    <mergeCell ref="C181:G181"/>
    <mergeCell ref="C182:G182"/>
    <mergeCell ref="C183:G183"/>
    <mergeCell ref="C184:G184"/>
    <mergeCell ref="C185:G185"/>
    <mergeCell ref="C186:G186"/>
    <mergeCell ref="C187:G187"/>
    <mergeCell ref="C188:G188"/>
    <mergeCell ref="C189:G189"/>
    <mergeCell ref="C190:G190"/>
    <mergeCell ref="C191:G191"/>
    <mergeCell ref="C192:G192"/>
    <mergeCell ref="C193:G193"/>
    <mergeCell ref="C194:G194"/>
    <mergeCell ref="C195:G195"/>
    <mergeCell ref="C196:G196"/>
    <mergeCell ref="C197:G197"/>
    <mergeCell ref="C198:G198"/>
    <mergeCell ref="C199:G199"/>
    <mergeCell ref="C200:G200"/>
    <mergeCell ref="C201:G201"/>
    <mergeCell ref="C202:G202"/>
    <mergeCell ref="C203:G203"/>
    <mergeCell ref="C204:G204"/>
    <mergeCell ref="C205:G205"/>
    <mergeCell ref="C206:G206"/>
    <mergeCell ref="C207:G207"/>
    <mergeCell ref="C208:G208"/>
    <mergeCell ref="C209:G209"/>
    <mergeCell ref="C210:G210"/>
    <mergeCell ref="C211:G211"/>
    <mergeCell ref="C212:G212"/>
    <mergeCell ref="C213:G213"/>
    <mergeCell ref="C214:G214"/>
    <mergeCell ref="C215:G215"/>
    <mergeCell ref="C216:G216"/>
    <mergeCell ref="C217:G217"/>
    <mergeCell ref="C218:G218"/>
    <mergeCell ref="C219:G219"/>
    <mergeCell ref="C220:G220"/>
    <mergeCell ref="C221:G221"/>
    <mergeCell ref="C222:G222"/>
    <mergeCell ref="C223:G223"/>
    <mergeCell ref="C224:G224"/>
    <mergeCell ref="C225:G225"/>
    <mergeCell ref="C226:G226"/>
    <mergeCell ref="C227:G227"/>
    <mergeCell ref="C228:G228"/>
    <mergeCell ref="C229:G229"/>
    <mergeCell ref="C230:G230"/>
    <mergeCell ref="C231:G231"/>
    <mergeCell ref="C232:G232"/>
    <mergeCell ref="C233:G233"/>
    <mergeCell ref="C234:G234"/>
    <mergeCell ref="C235:G235"/>
    <mergeCell ref="C236:G236"/>
    <mergeCell ref="C237:G237"/>
    <mergeCell ref="C238:G238"/>
    <mergeCell ref="C239:G239"/>
    <mergeCell ref="C240:G240"/>
    <mergeCell ref="C241:G241"/>
    <mergeCell ref="C242:G242"/>
    <mergeCell ref="C243:G243"/>
    <mergeCell ref="C244:G244"/>
    <mergeCell ref="C245:G245"/>
    <mergeCell ref="C246:G246"/>
    <mergeCell ref="C247:G247"/>
    <mergeCell ref="C248:G248"/>
    <mergeCell ref="C249:G249"/>
    <mergeCell ref="C250:G250"/>
    <mergeCell ref="C251:G251"/>
    <mergeCell ref="C252:G252"/>
    <mergeCell ref="C253:G253"/>
    <mergeCell ref="C254:G254"/>
    <mergeCell ref="C255:G255"/>
    <mergeCell ref="C256:G256"/>
    <mergeCell ref="C257:G257"/>
    <mergeCell ref="C258:G258"/>
    <mergeCell ref="C259:G259"/>
    <mergeCell ref="C260:G260"/>
    <mergeCell ref="C261:G261"/>
    <mergeCell ref="C262:G262"/>
    <mergeCell ref="C263:G263"/>
    <mergeCell ref="C264:G264"/>
    <mergeCell ref="C265:G265"/>
    <mergeCell ref="C266:G266"/>
    <mergeCell ref="C267:G267"/>
    <mergeCell ref="C268:G268"/>
    <mergeCell ref="C269:G269"/>
    <mergeCell ref="C270:G270"/>
    <mergeCell ref="C271:G271"/>
    <mergeCell ref="C272:G272"/>
    <mergeCell ref="C273:G273"/>
    <mergeCell ref="C274:G274"/>
    <mergeCell ref="C275:G275"/>
    <mergeCell ref="C276:G276"/>
    <mergeCell ref="C277:G277"/>
    <mergeCell ref="C278:G278"/>
    <mergeCell ref="C279:G279"/>
    <mergeCell ref="C280:G280"/>
    <mergeCell ref="C281:G281"/>
    <mergeCell ref="C282:G282"/>
    <mergeCell ref="C283:G283"/>
    <mergeCell ref="C284:G284"/>
    <mergeCell ref="C285:G285"/>
    <mergeCell ref="C286:G286"/>
    <mergeCell ref="C287:G287"/>
    <mergeCell ref="C288:G288"/>
    <mergeCell ref="C289:G289"/>
    <mergeCell ref="C290:G290"/>
    <mergeCell ref="C291:G291"/>
    <mergeCell ref="C292:G292"/>
    <mergeCell ref="C293:G293"/>
    <mergeCell ref="C294:G294"/>
    <mergeCell ref="C295:G295"/>
    <mergeCell ref="C296:G296"/>
    <mergeCell ref="C297:G297"/>
    <mergeCell ref="C298:G298"/>
    <mergeCell ref="C299:G299"/>
    <mergeCell ref="C300:G300"/>
    <mergeCell ref="C301:G301"/>
    <mergeCell ref="C302:G302"/>
    <mergeCell ref="C303:G303"/>
    <mergeCell ref="C304:G304"/>
    <mergeCell ref="C305:G305"/>
    <mergeCell ref="C306:G306"/>
    <mergeCell ref="C307:G307"/>
    <mergeCell ref="C308:G308"/>
    <mergeCell ref="C309:G309"/>
    <mergeCell ref="C310:G310"/>
    <mergeCell ref="C311:G311"/>
    <mergeCell ref="C312:G312"/>
    <mergeCell ref="C313:G313"/>
    <mergeCell ref="C314:G314"/>
    <mergeCell ref="C315:G315"/>
    <mergeCell ref="C316:G316"/>
    <mergeCell ref="C317:G317"/>
    <mergeCell ref="C318:G318"/>
    <mergeCell ref="C319:G319"/>
    <mergeCell ref="C320:G320"/>
    <mergeCell ref="C321:G321"/>
    <mergeCell ref="C322:G322"/>
    <mergeCell ref="C323:G323"/>
    <mergeCell ref="C324:G324"/>
    <mergeCell ref="C325:G325"/>
    <mergeCell ref="C326:G326"/>
    <mergeCell ref="C327:G327"/>
    <mergeCell ref="C328:G328"/>
    <mergeCell ref="C329:G329"/>
    <mergeCell ref="C330:G330"/>
    <mergeCell ref="C331:G331"/>
    <mergeCell ref="C332:G332"/>
    <mergeCell ref="C333:G333"/>
    <mergeCell ref="C334:G334"/>
    <mergeCell ref="C335:G335"/>
    <mergeCell ref="C336:G336"/>
    <mergeCell ref="C337:G337"/>
    <mergeCell ref="C338:G338"/>
    <mergeCell ref="C339:G339"/>
    <mergeCell ref="C340:G340"/>
    <mergeCell ref="C341:G341"/>
    <mergeCell ref="C342:G342"/>
    <mergeCell ref="C343:G343"/>
    <mergeCell ref="C344:G344"/>
    <mergeCell ref="C345:G345"/>
    <mergeCell ref="C346:G346"/>
    <mergeCell ref="C347:G347"/>
    <mergeCell ref="C348:G348"/>
    <mergeCell ref="C349:G349"/>
    <mergeCell ref="C350:G350"/>
    <mergeCell ref="C351:G351"/>
    <mergeCell ref="C352:G352"/>
    <mergeCell ref="C353:G353"/>
    <mergeCell ref="C354:G354"/>
    <mergeCell ref="C355:G355"/>
    <mergeCell ref="C356:G356"/>
    <mergeCell ref="C357:G357"/>
    <mergeCell ref="C358:G358"/>
    <mergeCell ref="C359:G359"/>
    <mergeCell ref="C360:G360"/>
    <mergeCell ref="C361:G361"/>
    <mergeCell ref="C362:G362"/>
    <mergeCell ref="C363:G363"/>
    <mergeCell ref="C364:G364"/>
    <mergeCell ref="C365:G365"/>
    <mergeCell ref="C366:G366"/>
    <mergeCell ref="C367:G367"/>
    <mergeCell ref="C368:G368"/>
    <mergeCell ref="C369:G369"/>
    <mergeCell ref="C370:G370"/>
    <mergeCell ref="C371:G371"/>
    <mergeCell ref="C372:G372"/>
    <mergeCell ref="C373:G373"/>
    <mergeCell ref="C374:G374"/>
    <mergeCell ref="C375:G375"/>
    <mergeCell ref="C376:G376"/>
    <mergeCell ref="C377:G377"/>
    <mergeCell ref="C378:G378"/>
    <mergeCell ref="C379:G379"/>
    <mergeCell ref="C380:G380"/>
    <mergeCell ref="C381:G381"/>
    <mergeCell ref="C382:G382"/>
    <mergeCell ref="C383:G383"/>
    <mergeCell ref="C384:G384"/>
    <mergeCell ref="C385:G385"/>
    <mergeCell ref="C386:G386"/>
    <mergeCell ref="C387:G387"/>
    <mergeCell ref="C388:G388"/>
    <mergeCell ref="C389:G389"/>
    <mergeCell ref="C390:G390"/>
    <mergeCell ref="C391:G391"/>
    <mergeCell ref="C392:G392"/>
    <mergeCell ref="C393:G393"/>
    <mergeCell ref="C394:G394"/>
    <mergeCell ref="C395:G395"/>
    <mergeCell ref="C396:G396"/>
    <mergeCell ref="C397:G397"/>
    <mergeCell ref="C398:G398"/>
    <mergeCell ref="C399:G399"/>
    <mergeCell ref="C400:G400"/>
    <mergeCell ref="C401:G401"/>
    <mergeCell ref="C402:G402"/>
    <mergeCell ref="C403:G403"/>
    <mergeCell ref="C404:G404"/>
    <mergeCell ref="C405:G405"/>
    <mergeCell ref="C406:G406"/>
    <mergeCell ref="C407:G407"/>
    <mergeCell ref="C408:G408"/>
    <mergeCell ref="C409:G409"/>
    <mergeCell ref="C410:G410"/>
    <mergeCell ref="C411:G411"/>
    <mergeCell ref="C412:G412"/>
    <mergeCell ref="C413:G413"/>
    <mergeCell ref="C414:G414"/>
    <mergeCell ref="C415:G415"/>
    <mergeCell ref="C416:G416"/>
    <mergeCell ref="C417:G417"/>
    <mergeCell ref="C418:G418"/>
    <mergeCell ref="C419:G419"/>
    <mergeCell ref="C420:G420"/>
    <mergeCell ref="C421:G421"/>
    <mergeCell ref="C422:G422"/>
    <mergeCell ref="C423:G423"/>
    <mergeCell ref="C424:G424"/>
    <mergeCell ref="C425:G425"/>
    <mergeCell ref="C426:G426"/>
    <mergeCell ref="C427:G427"/>
    <mergeCell ref="C428:G428"/>
    <mergeCell ref="C429:G429"/>
    <mergeCell ref="C430:G430"/>
    <mergeCell ref="C431:G431"/>
    <mergeCell ref="C432:G432"/>
    <mergeCell ref="C433:G433"/>
    <mergeCell ref="C434:G434"/>
    <mergeCell ref="C435:G435"/>
    <mergeCell ref="C436:G436"/>
    <mergeCell ref="C437:G437"/>
    <mergeCell ref="C438:G438"/>
    <mergeCell ref="C439:G439"/>
    <mergeCell ref="C440:G440"/>
    <mergeCell ref="C441:G441"/>
    <mergeCell ref="C442:G442"/>
    <mergeCell ref="C443:G443"/>
    <mergeCell ref="C444:G444"/>
    <mergeCell ref="C445:G445"/>
    <mergeCell ref="C446:G446"/>
    <mergeCell ref="C447:G447"/>
    <mergeCell ref="C448:G448"/>
    <mergeCell ref="C449:G449"/>
    <mergeCell ref="C450:G450"/>
    <mergeCell ref="C451:G451"/>
    <mergeCell ref="C452:G452"/>
    <mergeCell ref="C453:G453"/>
    <mergeCell ref="C454:G454"/>
    <mergeCell ref="C455:G455"/>
    <mergeCell ref="C456:G456"/>
    <mergeCell ref="C457:G457"/>
    <mergeCell ref="C458:G458"/>
    <mergeCell ref="C459:G459"/>
    <mergeCell ref="C460:G460"/>
    <mergeCell ref="C461:G461"/>
    <mergeCell ref="C462:G462"/>
    <mergeCell ref="C463:G463"/>
    <mergeCell ref="C464:G464"/>
    <mergeCell ref="C465:G465"/>
    <mergeCell ref="C466:G466"/>
    <mergeCell ref="C467:G467"/>
    <mergeCell ref="C468:G468"/>
    <mergeCell ref="C469:G469"/>
    <mergeCell ref="C470:G470"/>
    <mergeCell ref="C471:G471"/>
    <mergeCell ref="C472:G472"/>
    <mergeCell ref="C473:G473"/>
    <mergeCell ref="C474:G474"/>
    <mergeCell ref="C475:G475"/>
    <mergeCell ref="C476:G476"/>
    <mergeCell ref="C477:G477"/>
    <mergeCell ref="C478:G478"/>
    <mergeCell ref="C479:G479"/>
    <mergeCell ref="C480:G480"/>
    <mergeCell ref="C481:G481"/>
    <mergeCell ref="C482:G482"/>
    <mergeCell ref="C483:G483"/>
    <mergeCell ref="C484:G484"/>
    <mergeCell ref="C485:G485"/>
    <mergeCell ref="C486:G486"/>
    <mergeCell ref="C487:G487"/>
    <mergeCell ref="C497:G497"/>
    <mergeCell ref="C498:G498"/>
    <mergeCell ref="C499:G499"/>
    <mergeCell ref="C500:G500"/>
    <mergeCell ref="C501:G501"/>
    <mergeCell ref="C502:G502"/>
    <mergeCell ref="C503:G503"/>
    <mergeCell ref="C504:G504"/>
    <mergeCell ref="C488:G488"/>
    <mergeCell ref="C489:G489"/>
    <mergeCell ref="C490:G490"/>
    <mergeCell ref="C491:G491"/>
    <mergeCell ref="C492:G492"/>
    <mergeCell ref="C493:G493"/>
    <mergeCell ref="C494:G494"/>
    <mergeCell ref="C495:G495"/>
    <mergeCell ref="C496:G496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49</vt:i4>
      </vt:variant>
      <vt:variant>
        <vt:lpstr>Intervalos nomeados</vt:lpstr>
      </vt:variant>
      <vt:variant>
        <vt:i4>5</vt:i4>
      </vt:variant>
    </vt:vector>
  </HeadingPairs>
  <TitlesOfParts>
    <vt:vector size="54" baseType="lpstr">
      <vt:lpstr>Fluxo</vt:lpstr>
      <vt:lpstr>Identificação</vt:lpstr>
      <vt:lpstr>Insumos</vt:lpstr>
      <vt:lpstr>Usos</vt:lpstr>
      <vt:lpstr>IndFinanceiro</vt:lpstr>
      <vt:lpstr>Apoio</vt:lpstr>
      <vt:lpstr>MOP</vt:lpstr>
      <vt:lpstr>Transporte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Diagnóstico (ORÇ)</vt:lpstr>
      <vt:lpstr>Diagnóstico</vt:lpstr>
      <vt:lpstr>M&amp;V (ORÇ)</vt:lpstr>
      <vt:lpstr>M&amp;V</vt:lpstr>
      <vt:lpstr>Descarte (ORÇ)</vt:lpstr>
      <vt:lpstr>Descarte</vt:lpstr>
      <vt:lpstr>Marketing (ORÇ)</vt:lpstr>
      <vt:lpstr>Marketing</vt:lpstr>
      <vt:lpstr>Treinamento (ORÇ)</vt:lpstr>
      <vt:lpstr>Treinamento</vt:lpstr>
      <vt:lpstr>Físico</vt:lpstr>
      <vt:lpstr>Financeiro</vt:lpstr>
      <vt:lpstr>Economia</vt:lpstr>
      <vt:lpstr>Custo Contábil</vt:lpstr>
      <vt:lpstr>RCB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Thiago</cp:lastModifiedBy>
  <cp:lastPrinted>2012-05-28T12:41:49Z</cp:lastPrinted>
  <dcterms:created xsi:type="dcterms:W3CDTF">2008-07-29T12:00:10Z</dcterms:created>
  <dcterms:modified xsi:type="dcterms:W3CDTF">2020-12-23T16:46:19Z</dcterms:modified>
  <cp:contentStatus>Final - Versão 11</cp:contentStatus>
</cp:coreProperties>
</file>